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xr:revisionPtr revIDLastSave="0" documentId="13_ncr:1_{541440A3-7533-47F8-AC20-906450B38B09}" xr6:coauthVersionLast="45" xr6:coauthVersionMax="45" xr10:uidLastSave="{00000000-0000-0000-0000-000000000000}"/>
  <bookViews>
    <workbookView xWindow="-120" yWindow="-120" windowWidth="29040" windowHeight="15840" activeTab="1" xr2:uid="{00000000-000D-0000-FFFF-FFFF00000000}"/>
  </bookViews>
  <sheets>
    <sheet name="Study" sheetId="6" r:id="rId1"/>
    <sheet name="Baseline" sheetId="4" r:id="rId2"/>
    <sheet name="FollowUp" sheetId="5" r:id="rId3"/>
  </sheets>
  <definedNames>
    <definedName name="_xlnm._FilterDatabase" localSheetId="1" hidden="1">Baseline!$A$5:$LC$198</definedName>
    <definedName name="_xlnm._FilterDatabase" localSheetId="2" hidden="1">FollowUp!$A$5:$HZ$105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O104" i="5" l="1"/>
  <c r="CP104" i="5"/>
  <c r="CQ104" i="5"/>
  <c r="CR104" i="5"/>
  <c r="CS104" i="5"/>
  <c r="CT104" i="5"/>
  <c r="CU104" i="5"/>
  <c r="CV104" i="5"/>
  <c r="CW104" i="5"/>
  <c r="CX104" i="5"/>
  <c r="CY104" i="5"/>
  <c r="CZ104" i="5"/>
  <c r="DA104" i="5"/>
  <c r="DB104" i="5"/>
  <c r="DC104" i="5"/>
  <c r="DD104" i="5"/>
  <c r="DE104" i="5"/>
  <c r="DF104" i="5"/>
  <c r="DG104" i="5"/>
  <c r="DH104" i="5"/>
  <c r="DI104" i="5"/>
  <c r="DJ104" i="5"/>
  <c r="DK104" i="5"/>
  <c r="DL104" i="5"/>
  <c r="DQ104" i="5"/>
  <c r="DR104" i="5"/>
  <c r="DS104" i="5"/>
  <c r="DT104" i="5"/>
  <c r="DU104" i="5"/>
  <c r="DV104" i="5"/>
  <c r="DW104" i="5"/>
  <c r="DX104" i="5"/>
  <c r="DY104" i="5"/>
  <c r="DZ104" i="5"/>
  <c r="EA104" i="5"/>
  <c r="EB104" i="5"/>
  <c r="EC104" i="5"/>
  <c r="ED104" i="5"/>
  <c r="EE104" i="5"/>
  <c r="EF104" i="5"/>
  <c r="EG104" i="5"/>
  <c r="EH104" i="5"/>
  <c r="EI104" i="5"/>
  <c r="EJ104" i="5"/>
  <c r="EK104" i="5"/>
  <c r="EL104" i="5"/>
  <c r="EM104" i="5"/>
  <c r="EN104" i="5"/>
  <c r="ES104" i="5"/>
  <c r="ET104" i="5"/>
  <c r="EU104" i="5"/>
  <c r="EV104" i="5"/>
  <c r="EW104" i="5"/>
  <c r="EX104" i="5"/>
  <c r="EY104" i="5"/>
  <c r="EZ104" i="5"/>
  <c r="FA104" i="5"/>
  <c r="FB104" i="5"/>
  <c r="FC104" i="5"/>
  <c r="FD104" i="5"/>
  <c r="FE104" i="5"/>
  <c r="FF104" i="5"/>
  <c r="FG104" i="5"/>
  <c r="FH104" i="5"/>
  <c r="FI104" i="5"/>
  <c r="FJ104" i="5"/>
  <c r="FK104" i="5"/>
  <c r="FL104" i="5"/>
  <c r="FM104" i="5"/>
  <c r="FN104" i="5"/>
  <c r="FO104" i="5"/>
  <c r="FP104" i="5"/>
  <c r="FU104" i="5"/>
  <c r="FV104" i="5"/>
  <c r="FW104" i="5"/>
  <c r="FX104" i="5"/>
  <c r="FY104" i="5"/>
  <c r="FZ104" i="5"/>
  <c r="GA104" i="5"/>
  <c r="GB104" i="5"/>
  <c r="GC104" i="5"/>
  <c r="GD104" i="5"/>
  <c r="GE104" i="5"/>
  <c r="GF104" i="5"/>
  <c r="GG104" i="5"/>
  <c r="GH104" i="5"/>
  <c r="GI104" i="5"/>
  <c r="GJ104" i="5"/>
  <c r="GK104" i="5"/>
  <c r="GL104" i="5"/>
  <c r="GM104" i="5"/>
  <c r="GN104" i="5"/>
  <c r="GO104" i="5"/>
  <c r="GP104" i="5"/>
  <c r="GQ104" i="5"/>
  <c r="GR104" i="5"/>
  <c r="GW104" i="5"/>
  <c r="GX104" i="5"/>
  <c r="GY104" i="5"/>
  <c r="GZ104" i="5"/>
  <c r="HA104" i="5"/>
  <c r="HB104" i="5"/>
  <c r="HC104" i="5"/>
  <c r="HD104" i="5"/>
  <c r="HE104" i="5"/>
  <c r="HF104" i="5"/>
  <c r="HG104" i="5"/>
  <c r="HH104" i="5"/>
  <c r="HI104" i="5"/>
  <c r="HJ104" i="5"/>
  <c r="HK104" i="5"/>
  <c r="HL104" i="5"/>
  <c r="HM104" i="5"/>
  <c r="HN104" i="5"/>
  <c r="HO104" i="5"/>
  <c r="HP104" i="5"/>
  <c r="HQ104" i="5"/>
  <c r="HR104" i="5"/>
  <c r="HS104" i="5"/>
  <c r="HT104" i="5"/>
  <c r="CO98" i="5"/>
  <c r="CP98" i="5"/>
  <c r="CQ98" i="5"/>
  <c r="CR98" i="5"/>
  <c r="CS98" i="5"/>
  <c r="CT98" i="5"/>
  <c r="CU98" i="5"/>
  <c r="CV98" i="5"/>
  <c r="CW98" i="5"/>
  <c r="CX98" i="5"/>
  <c r="CY98" i="5"/>
  <c r="CZ98" i="5"/>
  <c r="DA98" i="5"/>
  <c r="DB98" i="5"/>
  <c r="DC98" i="5"/>
  <c r="DD98" i="5"/>
  <c r="DE98" i="5"/>
  <c r="DF98" i="5"/>
  <c r="DG98" i="5"/>
  <c r="DH98" i="5"/>
  <c r="DI98" i="5"/>
  <c r="DJ98" i="5"/>
  <c r="DK98" i="5"/>
  <c r="DL98" i="5"/>
  <c r="DQ98" i="5"/>
  <c r="DR98" i="5"/>
  <c r="DS98" i="5"/>
  <c r="DT98" i="5"/>
  <c r="DU98" i="5"/>
  <c r="DV98" i="5"/>
  <c r="DW98" i="5"/>
  <c r="DX98" i="5"/>
  <c r="DY98" i="5"/>
  <c r="DZ98" i="5"/>
  <c r="EA98" i="5"/>
  <c r="EB98" i="5"/>
  <c r="EC98" i="5"/>
  <c r="ED98" i="5"/>
  <c r="EE98" i="5"/>
  <c r="EF98" i="5"/>
  <c r="EG98" i="5"/>
  <c r="EH98" i="5"/>
  <c r="EI98" i="5"/>
  <c r="EJ98" i="5"/>
  <c r="EK98" i="5"/>
  <c r="EL98" i="5"/>
  <c r="EM98" i="5"/>
  <c r="EN98" i="5"/>
  <c r="ES98" i="5"/>
  <c r="ET98" i="5"/>
  <c r="EU98" i="5"/>
  <c r="EV98" i="5"/>
  <c r="EW98" i="5"/>
  <c r="EX98" i="5"/>
  <c r="EY98" i="5"/>
  <c r="EZ98" i="5"/>
  <c r="FA98" i="5"/>
  <c r="FB98" i="5"/>
  <c r="FC98" i="5"/>
  <c r="FD98" i="5"/>
  <c r="FE98" i="5"/>
  <c r="FF98" i="5"/>
  <c r="FG98" i="5"/>
  <c r="FH98" i="5"/>
  <c r="FI98" i="5"/>
  <c r="FJ98" i="5"/>
  <c r="FK98" i="5"/>
  <c r="FL98" i="5"/>
  <c r="FM98" i="5"/>
  <c r="FN98" i="5"/>
  <c r="FO98" i="5"/>
  <c r="FP98" i="5"/>
  <c r="FU98" i="5"/>
  <c r="FV98" i="5"/>
  <c r="FW98" i="5"/>
  <c r="FX98" i="5"/>
  <c r="FY98" i="5"/>
  <c r="FZ98" i="5"/>
  <c r="GA98" i="5"/>
  <c r="GB98" i="5"/>
  <c r="GC98" i="5"/>
  <c r="GD98" i="5"/>
  <c r="GE98" i="5"/>
  <c r="GF98" i="5"/>
  <c r="GG98" i="5"/>
  <c r="GH98" i="5"/>
  <c r="GI98" i="5"/>
  <c r="GJ98" i="5"/>
  <c r="GK98" i="5"/>
  <c r="GL98" i="5"/>
  <c r="GM98" i="5"/>
  <c r="GN98" i="5"/>
  <c r="GO98" i="5"/>
  <c r="GP98" i="5"/>
  <c r="GQ98" i="5"/>
  <c r="GR98" i="5"/>
  <c r="GW98" i="5"/>
  <c r="GX98" i="5"/>
  <c r="GY98" i="5"/>
  <c r="GZ98" i="5"/>
  <c r="HA98" i="5"/>
  <c r="HB98" i="5"/>
  <c r="HC98" i="5"/>
  <c r="HD98" i="5"/>
  <c r="HE98" i="5"/>
  <c r="HF98" i="5"/>
  <c r="HG98" i="5"/>
  <c r="HH98" i="5"/>
  <c r="HI98" i="5"/>
  <c r="HJ98" i="5"/>
  <c r="HK98" i="5"/>
  <c r="HL98" i="5"/>
  <c r="HM98" i="5"/>
  <c r="HN98" i="5"/>
  <c r="HO98" i="5"/>
  <c r="HP98" i="5"/>
  <c r="HQ98" i="5"/>
  <c r="HR98" i="5"/>
  <c r="HS98" i="5"/>
  <c r="HT98" i="5"/>
  <c r="CO99" i="5"/>
  <c r="CP99" i="5"/>
  <c r="CQ99" i="5"/>
  <c r="CR99" i="5"/>
  <c r="CS99" i="5"/>
  <c r="CT99" i="5"/>
  <c r="CU99" i="5"/>
  <c r="CV99" i="5"/>
  <c r="CW99" i="5"/>
  <c r="CX99" i="5"/>
  <c r="CY99" i="5"/>
  <c r="CZ99" i="5"/>
  <c r="DA99" i="5"/>
  <c r="DB99" i="5"/>
  <c r="DC99" i="5"/>
  <c r="DD99" i="5"/>
  <c r="DE99" i="5"/>
  <c r="DF99" i="5"/>
  <c r="DG99" i="5"/>
  <c r="DH99" i="5"/>
  <c r="DI99" i="5"/>
  <c r="DJ99" i="5"/>
  <c r="DK99" i="5"/>
  <c r="DL99" i="5"/>
  <c r="DQ99" i="5"/>
  <c r="DR99" i="5"/>
  <c r="DS99" i="5"/>
  <c r="DT99" i="5"/>
  <c r="DU99" i="5"/>
  <c r="DV99" i="5"/>
  <c r="DW99" i="5"/>
  <c r="DX99" i="5"/>
  <c r="DY99" i="5"/>
  <c r="DZ99" i="5"/>
  <c r="EA99" i="5"/>
  <c r="EB99" i="5"/>
  <c r="EC99" i="5"/>
  <c r="ED99" i="5"/>
  <c r="EE99" i="5"/>
  <c r="EF99" i="5"/>
  <c r="EG99" i="5"/>
  <c r="EH99" i="5"/>
  <c r="EI99" i="5"/>
  <c r="EJ99" i="5"/>
  <c r="EK99" i="5"/>
  <c r="EL99" i="5"/>
  <c r="EM99" i="5"/>
  <c r="EN99" i="5"/>
  <c r="ES99" i="5"/>
  <c r="ET99" i="5"/>
  <c r="EU99" i="5"/>
  <c r="EV99" i="5"/>
  <c r="EW99" i="5"/>
  <c r="EX99" i="5"/>
  <c r="EY99" i="5"/>
  <c r="EZ99" i="5"/>
  <c r="FA99" i="5"/>
  <c r="FB99" i="5"/>
  <c r="FC99" i="5"/>
  <c r="FD99" i="5"/>
  <c r="FE99" i="5"/>
  <c r="FF99" i="5"/>
  <c r="FG99" i="5"/>
  <c r="FH99" i="5"/>
  <c r="FI99" i="5"/>
  <c r="FJ99" i="5"/>
  <c r="FK99" i="5"/>
  <c r="FL99" i="5"/>
  <c r="FM99" i="5"/>
  <c r="FN99" i="5"/>
  <c r="FO99" i="5"/>
  <c r="FP99" i="5"/>
  <c r="FU99" i="5"/>
  <c r="FV99" i="5"/>
  <c r="FW99" i="5"/>
  <c r="FX99" i="5"/>
  <c r="FY99" i="5"/>
  <c r="FZ99" i="5"/>
  <c r="GA99" i="5"/>
  <c r="GB99" i="5"/>
  <c r="GC99" i="5"/>
  <c r="GD99" i="5"/>
  <c r="GE99" i="5"/>
  <c r="GF99" i="5"/>
  <c r="GG99" i="5"/>
  <c r="GH99" i="5"/>
  <c r="GI99" i="5"/>
  <c r="GJ99" i="5"/>
  <c r="GK99" i="5"/>
  <c r="GL99" i="5"/>
  <c r="GM99" i="5"/>
  <c r="GN99" i="5"/>
  <c r="GO99" i="5"/>
  <c r="GP99" i="5"/>
  <c r="GQ99" i="5"/>
  <c r="GR99" i="5"/>
  <c r="GW99" i="5"/>
  <c r="GX99" i="5"/>
  <c r="GY99" i="5"/>
  <c r="GZ99" i="5"/>
  <c r="HA99" i="5"/>
  <c r="HB99" i="5"/>
  <c r="HC99" i="5"/>
  <c r="HD99" i="5"/>
  <c r="HE99" i="5"/>
  <c r="HF99" i="5"/>
  <c r="HG99" i="5"/>
  <c r="HH99" i="5"/>
  <c r="HI99" i="5"/>
  <c r="HJ99" i="5"/>
  <c r="HK99" i="5"/>
  <c r="HL99" i="5"/>
  <c r="HM99" i="5"/>
  <c r="HN99" i="5"/>
  <c r="HO99" i="5"/>
  <c r="HP99" i="5"/>
  <c r="HQ99" i="5"/>
  <c r="HR99" i="5"/>
  <c r="HS99" i="5"/>
  <c r="HT99" i="5"/>
  <c r="CO100" i="5"/>
  <c r="CP100" i="5"/>
  <c r="CQ100" i="5"/>
  <c r="CR100" i="5"/>
  <c r="CS100" i="5"/>
  <c r="CT100" i="5"/>
  <c r="CU100" i="5"/>
  <c r="CV100" i="5"/>
  <c r="CW100" i="5"/>
  <c r="CX100" i="5"/>
  <c r="CY100" i="5"/>
  <c r="CZ100" i="5"/>
  <c r="DA100" i="5"/>
  <c r="DB100" i="5"/>
  <c r="DC100" i="5"/>
  <c r="DD100" i="5"/>
  <c r="DE100" i="5"/>
  <c r="DF100" i="5"/>
  <c r="DG100" i="5"/>
  <c r="DH100" i="5"/>
  <c r="DI100" i="5"/>
  <c r="DJ100" i="5"/>
  <c r="DK100" i="5"/>
  <c r="DL100" i="5"/>
  <c r="DQ100" i="5"/>
  <c r="DR100" i="5"/>
  <c r="DS100" i="5"/>
  <c r="DT100" i="5"/>
  <c r="DU100" i="5"/>
  <c r="DV100" i="5"/>
  <c r="DW100" i="5"/>
  <c r="DX100" i="5"/>
  <c r="DY100" i="5"/>
  <c r="DZ100" i="5"/>
  <c r="EA100" i="5"/>
  <c r="EB100" i="5"/>
  <c r="EC100" i="5"/>
  <c r="ED100" i="5"/>
  <c r="EE100" i="5"/>
  <c r="EF100" i="5"/>
  <c r="EG100" i="5"/>
  <c r="EH100" i="5"/>
  <c r="EI100" i="5"/>
  <c r="EJ100" i="5"/>
  <c r="EK100" i="5"/>
  <c r="EL100" i="5"/>
  <c r="EM100" i="5"/>
  <c r="EN100" i="5"/>
  <c r="ES100" i="5"/>
  <c r="ET100" i="5"/>
  <c r="EU100" i="5"/>
  <c r="EV100" i="5"/>
  <c r="EW100" i="5"/>
  <c r="EX100" i="5"/>
  <c r="EY100" i="5"/>
  <c r="EZ100" i="5"/>
  <c r="FA100" i="5"/>
  <c r="FB100" i="5"/>
  <c r="FC100" i="5"/>
  <c r="FD100" i="5"/>
  <c r="FE100" i="5"/>
  <c r="FF100" i="5"/>
  <c r="FG100" i="5"/>
  <c r="FH100" i="5"/>
  <c r="FI100" i="5"/>
  <c r="FJ100" i="5"/>
  <c r="FK100" i="5"/>
  <c r="FL100" i="5"/>
  <c r="FM100" i="5"/>
  <c r="FN100" i="5"/>
  <c r="FO100" i="5"/>
  <c r="FP100" i="5"/>
  <c r="FU100" i="5"/>
  <c r="FV100" i="5"/>
  <c r="FW100" i="5"/>
  <c r="FX100" i="5"/>
  <c r="FY100" i="5"/>
  <c r="FZ100" i="5"/>
  <c r="GA100" i="5"/>
  <c r="GB100" i="5"/>
  <c r="GC100" i="5"/>
  <c r="GD100" i="5"/>
  <c r="GE100" i="5"/>
  <c r="GF100" i="5"/>
  <c r="GG100" i="5"/>
  <c r="GH100" i="5"/>
  <c r="GI100" i="5"/>
  <c r="GJ100" i="5"/>
  <c r="GK100" i="5"/>
  <c r="GL100" i="5"/>
  <c r="GM100" i="5"/>
  <c r="GN100" i="5"/>
  <c r="GO100" i="5"/>
  <c r="GP100" i="5"/>
  <c r="GQ100" i="5"/>
  <c r="GR100" i="5"/>
  <c r="GW100" i="5"/>
  <c r="GX100" i="5"/>
  <c r="GY100" i="5"/>
  <c r="GZ100" i="5"/>
  <c r="HA100" i="5"/>
  <c r="HB100" i="5"/>
  <c r="HC100" i="5"/>
  <c r="HD100" i="5"/>
  <c r="HE100" i="5"/>
  <c r="HF100" i="5"/>
  <c r="HG100" i="5"/>
  <c r="HH100" i="5"/>
  <c r="HI100" i="5"/>
  <c r="HJ100" i="5"/>
  <c r="HK100" i="5"/>
  <c r="HL100" i="5"/>
  <c r="HM100" i="5"/>
  <c r="HN100" i="5"/>
  <c r="HO100" i="5"/>
  <c r="HP100" i="5"/>
  <c r="HQ100" i="5"/>
  <c r="HR100" i="5"/>
  <c r="HS100" i="5"/>
  <c r="HT100" i="5"/>
  <c r="CO101" i="5"/>
  <c r="CP101" i="5"/>
  <c r="CQ101" i="5"/>
  <c r="CR101" i="5"/>
  <c r="CS101" i="5"/>
  <c r="CT101" i="5"/>
  <c r="CU101" i="5"/>
  <c r="CV101" i="5"/>
  <c r="CW101" i="5"/>
  <c r="CX101" i="5"/>
  <c r="CY101" i="5"/>
  <c r="CZ101" i="5"/>
  <c r="DA101" i="5"/>
  <c r="DB101" i="5"/>
  <c r="DC101" i="5"/>
  <c r="DD101" i="5"/>
  <c r="DE101" i="5"/>
  <c r="DF101" i="5"/>
  <c r="DG101" i="5"/>
  <c r="DH101" i="5"/>
  <c r="DI101" i="5"/>
  <c r="DJ101" i="5"/>
  <c r="DK101" i="5"/>
  <c r="DL101" i="5"/>
  <c r="DQ101" i="5"/>
  <c r="DR101" i="5"/>
  <c r="DS101" i="5"/>
  <c r="DT101" i="5"/>
  <c r="DU101" i="5"/>
  <c r="DV101" i="5"/>
  <c r="DW101" i="5"/>
  <c r="DX101" i="5"/>
  <c r="DY101" i="5"/>
  <c r="DZ101" i="5"/>
  <c r="EA101" i="5"/>
  <c r="EB101" i="5"/>
  <c r="EC101" i="5"/>
  <c r="ED101" i="5"/>
  <c r="EE101" i="5"/>
  <c r="EF101" i="5"/>
  <c r="EG101" i="5"/>
  <c r="EH101" i="5"/>
  <c r="EI101" i="5"/>
  <c r="EJ101" i="5"/>
  <c r="EK101" i="5"/>
  <c r="EL101" i="5"/>
  <c r="EM101" i="5"/>
  <c r="EN101" i="5"/>
  <c r="ES101" i="5"/>
  <c r="ET101" i="5"/>
  <c r="EU101" i="5"/>
  <c r="EV101" i="5"/>
  <c r="EW101" i="5"/>
  <c r="EX101" i="5"/>
  <c r="EY101" i="5"/>
  <c r="EZ101" i="5"/>
  <c r="FA101" i="5"/>
  <c r="FB101" i="5"/>
  <c r="FC101" i="5"/>
  <c r="FD101" i="5"/>
  <c r="FE101" i="5"/>
  <c r="FF101" i="5"/>
  <c r="FG101" i="5"/>
  <c r="FH101" i="5"/>
  <c r="FI101" i="5"/>
  <c r="FJ101" i="5"/>
  <c r="FK101" i="5"/>
  <c r="FL101" i="5"/>
  <c r="FM101" i="5"/>
  <c r="FN101" i="5"/>
  <c r="FO101" i="5"/>
  <c r="FP101" i="5"/>
  <c r="FU101" i="5"/>
  <c r="FV101" i="5"/>
  <c r="FW101" i="5"/>
  <c r="FX101" i="5"/>
  <c r="FY101" i="5"/>
  <c r="FZ101" i="5"/>
  <c r="GA101" i="5"/>
  <c r="GB101" i="5"/>
  <c r="GC101" i="5"/>
  <c r="GD101" i="5"/>
  <c r="GE101" i="5"/>
  <c r="GF101" i="5"/>
  <c r="GG101" i="5"/>
  <c r="GH101" i="5"/>
  <c r="GI101" i="5"/>
  <c r="GJ101" i="5"/>
  <c r="GK101" i="5"/>
  <c r="GL101" i="5"/>
  <c r="GM101" i="5"/>
  <c r="GN101" i="5"/>
  <c r="GO101" i="5"/>
  <c r="GP101" i="5"/>
  <c r="GQ101" i="5"/>
  <c r="GR101" i="5"/>
  <c r="GW101" i="5"/>
  <c r="GX101" i="5"/>
  <c r="GY101" i="5"/>
  <c r="GZ101" i="5"/>
  <c r="HA101" i="5"/>
  <c r="HB101" i="5"/>
  <c r="HC101" i="5"/>
  <c r="HD101" i="5"/>
  <c r="HE101" i="5"/>
  <c r="HF101" i="5"/>
  <c r="HG101" i="5"/>
  <c r="HH101" i="5"/>
  <c r="HI101" i="5"/>
  <c r="HJ101" i="5"/>
  <c r="HK101" i="5"/>
  <c r="HL101" i="5"/>
  <c r="HM101" i="5"/>
  <c r="HN101" i="5"/>
  <c r="HO101" i="5"/>
  <c r="HP101" i="5"/>
  <c r="HQ101" i="5"/>
  <c r="HR101" i="5"/>
  <c r="HS101" i="5"/>
  <c r="HT101" i="5"/>
  <c r="CO86" i="5"/>
  <c r="CP86" i="5"/>
  <c r="CQ86" i="5"/>
  <c r="CR86" i="5"/>
  <c r="CS86" i="5"/>
  <c r="CT86" i="5"/>
  <c r="CU86" i="5"/>
  <c r="CV86" i="5"/>
  <c r="CW86" i="5"/>
  <c r="CX86" i="5"/>
  <c r="CY86" i="5"/>
  <c r="CZ86" i="5"/>
  <c r="DA86" i="5"/>
  <c r="DB86" i="5"/>
  <c r="DC86" i="5"/>
  <c r="DD86" i="5"/>
  <c r="DE86" i="5"/>
  <c r="DF86" i="5"/>
  <c r="DG86" i="5"/>
  <c r="DH86" i="5"/>
  <c r="DI86" i="5"/>
  <c r="DJ86" i="5"/>
  <c r="DK86" i="5"/>
  <c r="DL86" i="5"/>
  <c r="DQ86" i="5"/>
  <c r="DR86" i="5"/>
  <c r="DS86" i="5"/>
  <c r="DT86" i="5"/>
  <c r="DU86" i="5"/>
  <c r="DV86" i="5"/>
  <c r="DW86" i="5"/>
  <c r="DX86" i="5"/>
  <c r="DY86" i="5"/>
  <c r="DZ86" i="5"/>
  <c r="EA86" i="5"/>
  <c r="EB86" i="5"/>
  <c r="EC86" i="5"/>
  <c r="ED86" i="5"/>
  <c r="EE86" i="5"/>
  <c r="EF86" i="5"/>
  <c r="EG86" i="5"/>
  <c r="EH86" i="5"/>
  <c r="EI86" i="5"/>
  <c r="EJ86" i="5"/>
  <c r="EK86" i="5"/>
  <c r="EL86" i="5"/>
  <c r="EM86" i="5"/>
  <c r="EN86" i="5"/>
  <c r="ES86" i="5"/>
  <c r="ET86" i="5"/>
  <c r="EU86" i="5"/>
  <c r="EV86" i="5"/>
  <c r="EW86" i="5"/>
  <c r="EX86" i="5"/>
  <c r="EY86" i="5"/>
  <c r="EZ86" i="5"/>
  <c r="FA86" i="5"/>
  <c r="FB86" i="5"/>
  <c r="FC86" i="5"/>
  <c r="FD86" i="5"/>
  <c r="FE86" i="5"/>
  <c r="FF86" i="5"/>
  <c r="FG86" i="5"/>
  <c r="FH86" i="5"/>
  <c r="FI86" i="5"/>
  <c r="FJ86" i="5"/>
  <c r="FK86" i="5"/>
  <c r="FL86" i="5"/>
  <c r="FM86" i="5"/>
  <c r="FN86" i="5"/>
  <c r="FO86" i="5"/>
  <c r="FP86" i="5"/>
  <c r="FU86" i="5"/>
  <c r="FV86" i="5"/>
  <c r="FW86" i="5"/>
  <c r="FX86" i="5"/>
  <c r="FY86" i="5"/>
  <c r="FZ86" i="5"/>
  <c r="GA86" i="5"/>
  <c r="GB86" i="5"/>
  <c r="GC86" i="5"/>
  <c r="GD86" i="5"/>
  <c r="GE86" i="5"/>
  <c r="GF86" i="5"/>
  <c r="GG86" i="5"/>
  <c r="GH86" i="5"/>
  <c r="GI86" i="5"/>
  <c r="GJ86" i="5"/>
  <c r="GK86" i="5"/>
  <c r="GL86" i="5"/>
  <c r="GM86" i="5"/>
  <c r="GN86" i="5"/>
  <c r="GO86" i="5"/>
  <c r="GP86" i="5"/>
  <c r="GQ86" i="5"/>
  <c r="GR86" i="5"/>
  <c r="GW86" i="5"/>
  <c r="GX86" i="5"/>
  <c r="GY86" i="5"/>
  <c r="GZ86" i="5"/>
  <c r="HA86" i="5"/>
  <c r="HB86" i="5"/>
  <c r="HC86" i="5"/>
  <c r="HD86" i="5"/>
  <c r="HE86" i="5"/>
  <c r="HF86" i="5"/>
  <c r="HG86" i="5"/>
  <c r="HH86" i="5"/>
  <c r="HI86" i="5"/>
  <c r="HJ86" i="5"/>
  <c r="HK86" i="5"/>
  <c r="HL86" i="5"/>
  <c r="HM86" i="5"/>
  <c r="HN86" i="5"/>
  <c r="HO86" i="5"/>
  <c r="HP86" i="5"/>
  <c r="HQ86" i="5"/>
  <c r="HR86" i="5"/>
  <c r="HS86" i="5"/>
  <c r="HT86" i="5"/>
  <c r="CO87" i="5"/>
  <c r="CP87" i="5"/>
  <c r="CQ87" i="5"/>
  <c r="CR87" i="5"/>
  <c r="CS87" i="5"/>
  <c r="CT87" i="5"/>
  <c r="CU87" i="5"/>
  <c r="CV87" i="5"/>
  <c r="CW87" i="5"/>
  <c r="CX87" i="5"/>
  <c r="CY87" i="5"/>
  <c r="CZ87" i="5"/>
  <c r="DA87" i="5"/>
  <c r="DB87" i="5"/>
  <c r="DC87" i="5"/>
  <c r="DD87" i="5"/>
  <c r="DE87" i="5"/>
  <c r="DF87" i="5"/>
  <c r="DG87" i="5"/>
  <c r="DH87" i="5"/>
  <c r="DI87" i="5"/>
  <c r="DJ87" i="5"/>
  <c r="DK87" i="5"/>
  <c r="DL87" i="5"/>
  <c r="DQ87" i="5"/>
  <c r="DR87" i="5"/>
  <c r="DS87" i="5"/>
  <c r="DT87" i="5"/>
  <c r="DU87" i="5"/>
  <c r="DV87" i="5"/>
  <c r="DW87" i="5"/>
  <c r="DX87" i="5"/>
  <c r="DY87" i="5"/>
  <c r="DZ87" i="5"/>
  <c r="EA87" i="5"/>
  <c r="EB87" i="5"/>
  <c r="EC87" i="5"/>
  <c r="ED87" i="5"/>
  <c r="EE87" i="5"/>
  <c r="EF87" i="5"/>
  <c r="EG87" i="5"/>
  <c r="EH87" i="5"/>
  <c r="EI87" i="5"/>
  <c r="EJ87" i="5"/>
  <c r="EK87" i="5"/>
  <c r="EL87" i="5"/>
  <c r="EM87" i="5"/>
  <c r="EN87" i="5"/>
  <c r="ES87" i="5"/>
  <c r="ET87" i="5"/>
  <c r="EU87" i="5"/>
  <c r="EV87" i="5"/>
  <c r="EW87" i="5"/>
  <c r="EX87" i="5"/>
  <c r="EY87" i="5"/>
  <c r="EZ87" i="5"/>
  <c r="FA87" i="5"/>
  <c r="FB87" i="5"/>
  <c r="FC87" i="5"/>
  <c r="FD87" i="5"/>
  <c r="FE87" i="5"/>
  <c r="FF87" i="5"/>
  <c r="FG87" i="5"/>
  <c r="FH87" i="5"/>
  <c r="FI87" i="5"/>
  <c r="FJ87" i="5"/>
  <c r="FK87" i="5"/>
  <c r="FL87" i="5"/>
  <c r="FM87" i="5"/>
  <c r="FN87" i="5"/>
  <c r="FO87" i="5"/>
  <c r="FP87" i="5"/>
  <c r="FU87" i="5"/>
  <c r="FV87" i="5"/>
  <c r="FW87" i="5"/>
  <c r="FX87" i="5"/>
  <c r="FY87" i="5"/>
  <c r="FZ87" i="5"/>
  <c r="GA87" i="5"/>
  <c r="GB87" i="5"/>
  <c r="GC87" i="5"/>
  <c r="GD87" i="5"/>
  <c r="GE87" i="5"/>
  <c r="GF87" i="5"/>
  <c r="GG87" i="5"/>
  <c r="GH87" i="5"/>
  <c r="GI87" i="5"/>
  <c r="GJ87" i="5"/>
  <c r="GK87" i="5"/>
  <c r="GL87" i="5"/>
  <c r="GM87" i="5"/>
  <c r="GN87" i="5"/>
  <c r="GO87" i="5"/>
  <c r="GP87" i="5"/>
  <c r="GQ87" i="5"/>
  <c r="GR87" i="5"/>
  <c r="GW87" i="5"/>
  <c r="GX87" i="5"/>
  <c r="GY87" i="5"/>
  <c r="GZ87" i="5"/>
  <c r="HA87" i="5"/>
  <c r="HB87" i="5"/>
  <c r="HC87" i="5"/>
  <c r="HD87" i="5"/>
  <c r="HE87" i="5"/>
  <c r="HF87" i="5"/>
  <c r="HG87" i="5"/>
  <c r="HH87" i="5"/>
  <c r="HI87" i="5"/>
  <c r="HJ87" i="5"/>
  <c r="HK87" i="5"/>
  <c r="HL87" i="5"/>
  <c r="HM87" i="5"/>
  <c r="HN87" i="5"/>
  <c r="HO87" i="5"/>
  <c r="HP87" i="5"/>
  <c r="HQ87" i="5"/>
  <c r="HR87" i="5"/>
  <c r="HS87" i="5"/>
  <c r="HT87" i="5"/>
  <c r="CO88" i="5"/>
  <c r="CP88" i="5"/>
  <c r="CQ88" i="5"/>
  <c r="CR88" i="5"/>
  <c r="CS88" i="5"/>
  <c r="CT88" i="5"/>
  <c r="CU88" i="5"/>
  <c r="CV88" i="5"/>
  <c r="CW88" i="5"/>
  <c r="CX88" i="5"/>
  <c r="CY88" i="5"/>
  <c r="CZ88" i="5"/>
  <c r="DA88" i="5"/>
  <c r="DB88" i="5"/>
  <c r="DC88" i="5"/>
  <c r="DD88" i="5"/>
  <c r="DE88" i="5"/>
  <c r="DF88" i="5"/>
  <c r="DG88" i="5"/>
  <c r="DH88" i="5"/>
  <c r="DI88" i="5"/>
  <c r="DJ88" i="5"/>
  <c r="DK88" i="5"/>
  <c r="DL88" i="5"/>
  <c r="DQ88" i="5"/>
  <c r="DR88" i="5"/>
  <c r="DS88" i="5"/>
  <c r="DT88" i="5"/>
  <c r="DU88" i="5"/>
  <c r="DV88" i="5"/>
  <c r="DW88" i="5"/>
  <c r="DX88" i="5"/>
  <c r="DY88" i="5"/>
  <c r="DZ88" i="5"/>
  <c r="EA88" i="5"/>
  <c r="EB88" i="5"/>
  <c r="EC88" i="5"/>
  <c r="ED88" i="5"/>
  <c r="EE88" i="5"/>
  <c r="EF88" i="5"/>
  <c r="EG88" i="5"/>
  <c r="EH88" i="5"/>
  <c r="EI88" i="5"/>
  <c r="EJ88" i="5"/>
  <c r="EK88" i="5"/>
  <c r="EL88" i="5"/>
  <c r="EM88" i="5"/>
  <c r="EN88" i="5"/>
  <c r="ES88" i="5"/>
  <c r="ET88" i="5"/>
  <c r="EU88" i="5"/>
  <c r="EV88" i="5"/>
  <c r="EW88" i="5"/>
  <c r="EX88" i="5"/>
  <c r="EY88" i="5"/>
  <c r="EZ88" i="5"/>
  <c r="FA88" i="5"/>
  <c r="FB88" i="5"/>
  <c r="FC88" i="5"/>
  <c r="FD88" i="5"/>
  <c r="FE88" i="5"/>
  <c r="FF88" i="5"/>
  <c r="FG88" i="5"/>
  <c r="FH88" i="5"/>
  <c r="FI88" i="5"/>
  <c r="FJ88" i="5"/>
  <c r="FK88" i="5"/>
  <c r="FL88" i="5"/>
  <c r="FM88" i="5"/>
  <c r="FN88" i="5"/>
  <c r="FO88" i="5"/>
  <c r="FP88" i="5"/>
  <c r="FU88" i="5"/>
  <c r="FV88" i="5"/>
  <c r="FW88" i="5"/>
  <c r="FX88" i="5"/>
  <c r="FY88" i="5"/>
  <c r="FZ88" i="5"/>
  <c r="GA88" i="5"/>
  <c r="GB88" i="5"/>
  <c r="GC88" i="5"/>
  <c r="GD88" i="5"/>
  <c r="GE88" i="5"/>
  <c r="GF88" i="5"/>
  <c r="GG88" i="5"/>
  <c r="GH88" i="5"/>
  <c r="GI88" i="5"/>
  <c r="GJ88" i="5"/>
  <c r="GK88" i="5"/>
  <c r="GL88" i="5"/>
  <c r="GM88" i="5"/>
  <c r="GN88" i="5"/>
  <c r="GO88" i="5"/>
  <c r="GP88" i="5"/>
  <c r="GQ88" i="5"/>
  <c r="GR88" i="5"/>
  <c r="GW88" i="5"/>
  <c r="GX88" i="5"/>
  <c r="GY88" i="5"/>
  <c r="GZ88" i="5"/>
  <c r="HA88" i="5"/>
  <c r="HB88" i="5"/>
  <c r="HC88" i="5"/>
  <c r="HD88" i="5"/>
  <c r="HE88" i="5"/>
  <c r="HF88" i="5"/>
  <c r="HG88" i="5"/>
  <c r="HH88" i="5"/>
  <c r="HI88" i="5"/>
  <c r="HJ88" i="5"/>
  <c r="HK88" i="5"/>
  <c r="HL88" i="5"/>
  <c r="HM88" i="5"/>
  <c r="HN88" i="5"/>
  <c r="HO88" i="5"/>
  <c r="HP88" i="5"/>
  <c r="HQ88" i="5"/>
  <c r="HR88" i="5"/>
  <c r="HS88" i="5"/>
  <c r="HT88" i="5"/>
  <c r="CO89" i="5"/>
  <c r="CP89" i="5"/>
  <c r="CQ89" i="5"/>
  <c r="CR89" i="5"/>
  <c r="CS89" i="5"/>
  <c r="CT89" i="5"/>
  <c r="CU89" i="5"/>
  <c r="CV89" i="5"/>
  <c r="CW89" i="5"/>
  <c r="CX89" i="5"/>
  <c r="CY89" i="5"/>
  <c r="CZ89" i="5"/>
  <c r="DA89" i="5"/>
  <c r="DB89" i="5"/>
  <c r="DC89" i="5"/>
  <c r="DD89" i="5"/>
  <c r="DE89" i="5"/>
  <c r="DF89" i="5"/>
  <c r="DG89" i="5"/>
  <c r="DH89" i="5"/>
  <c r="DI89" i="5"/>
  <c r="DJ89" i="5"/>
  <c r="DK89" i="5"/>
  <c r="DL89" i="5"/>
  <c r="DQ89" i="5"/>
  <c r="DR89" i="5"/>
  <c r="DS89" i="5"/>
  <c r="DT89" i="5"/>
  <c r="DU89" i="5"/>
  <c r="DV89" i="5"/>
  <c r="DW89" i="5"/>
  <c r="DX89" i="5"/>
  <c r="DY89" i="5"/>
  <c r="DZ89" i="5"/>
  <c r="EA89" i="5"/>
  <c r="EB89" i="5"/>
  <c r="EC89" i="5"/>
  <c r="ED89" i="5"/>
  <c r="EE89" i="5"/>
  <c r="EF89" i="5"/>
  <c r="EG89" i="5"/>
  <c r="EH89" i="5"/>
  <c r="EI89" i="5"/>
  <c r="EJ89" i="5"/>
  <c r="EK89" i="5"/>
  <c r="EL89" i="5"/>
  <c r="EM89" i="5"/>
  <c r="EN89" i="5"/>
  <c r="ES89" i="5"/>
  <c r="ET89" i="5"/>
  <c r="EU89" i="5"/>
  <c r="EV89" i="5"/>
  <c r="EW89" i="5"/>
  <c r="EX89" i="5"/>
  <c r="EY89" i="5"/>
  <c r="EZ89" i="5"/>
  <c r="FA89" i="5"/>
  <c r="FB89" i="5"/>
  <c r="FC89" i="5"/>
  <c r="FD89" i="5"/>
  <c r="FE89" i="5"/>
  <c r="FF89" i="5"/>
  <c r="FG89" i="5"/>
  <c r="FH89" i="5"/>
  <c r="FI89" i="5"/>
  <c r="FJ89" i="5"/>
  <c r="FK89" i="5"/>
  <c r="FL89" i="5"/>
  <c r="FM89" i="5"/>
  <c r="FN89" i="5"/>
  <c r="FO89" i="5"/>
  <c r="FP89" i="5"/>
  <c r="FU89" i="5"/>
  <c r="FV89" i="5"/>
  <c r="FW89" i="5"/>
  <c r="FX89" i="5"/>
  <c r="FY89" i="5"/>
  <c r="FZ89" i="5"/>
  <c r="GA89" i="5"/>
  <c r="GB89" i="5"/>
  <c r="GC89" i="5"/>
  <c r="GD89" i="5"/>
  <c r="GE89" i="5"/>
  <c r="GF89" i="5"/>
  <c r="GG89" i="5"/>
  <c r="GH89" i="5"/>
  <c r="GI89" i="5"/>
  <c r="GJ89" i="5"/>
  <c r="GK89" i="5"/>
  <c r="GL89" i="5"/>
  <c r="GM89" i="5"/>
  <c r="GN89" i="5"/>
  <c r="GO89" i="5"/>
  <c r="GP89" i="5"/>
  <c r="GQ89" i="5"/>
  <c r="GR89" i="5"/>
  <c r="GW89" i="5"/>
  <c r="GX89" i="5"/>
  <c r="GY89" i="5"/>
  <c r="GZ89" i="5"/>
  <c r="HA89" i="5"/>
  <c r="HB89" i="5"/>
  <c r="HC89" i="5"/>
  <c r="HD89" i="5"/>
  <c r="HE89" i="5"/>
  <c r="HF89" i="5"/>
  <c r="HG89" i="5"/>
  <c r="HH89" i="5"/>
  <c r="HI89" i="5"/>
  <c r="HJ89" i="5"/>
  <c r="HK89" i="5"/>
  <c r="HL89" i="5"/>
  <c r="HM89" i="5"/>
  <c r="HN89" i="5"/>
  <c r="HO89" i="5"/>
  <c r="HP89" i="5"/>
  <c r="HQ89" i="5"/>
  <c r="HR89" i="5"/>
  <c r="HS89" i="5"/>
  <c r="HT89" i="5"/>
  <c r="CO90" i="5"/>
  <c r="CP90" i="5"/>
  <c r="CQ90" i="5"/>
  <c r="CR90" i="5"/>
  <c r="CS90" i="5"/>
  <c r="CT90" i="5"/>
  <c r="CU90" i="5"/>
  <c r="CV90" i="5"/>
  <c r="CW90" i="5"/>
  <c r="CX90" i="5"/>
  <c r="CY90" i="5"/>
  <c r="CZ90" i="5"/>
  <c r="DA90" i="5"/>
  <c r="DB90" i="5"/>
  <c r="DC90" i="5"/>
  <c r="DD90" i="5"/>
  <c r="DE90" i="5"/>
  <c r="DF90" i="5"/>
  <c r="DG90" i="5"/>
  <c r="DH90" i="5"/>
  <c r="DI90" i="5"/>
  <c r="DJ90" i="5"/>
  <c r="DK90" i="5"/>
  <c r="DL90" i="5"/>
  <c r="DQ90" i="5"/>
  <c r="DR90" i="5"/>
  <c r="DS90" i="5"/>
  <c r="DT90" i="5"/>
  <c r="DU90" i="5"/>
  <c r="DV90" i="5"/>
  <c r="DW90" i="5"/>
  <c r="DX90" i="5"/>
  <c r="DY90" i="5"/>
  <c r="DZ90" i="5"/>
  <c r="EA90" i="5"/>
  <c r="EB90" i="5"/>
  <c r="EC90" i="5"/>
  <c r="ED90" i="5"/>
  <c r="EE90" i="5"/>
  <c r="EF90" i="5"/>
  <c r="EG90" i="5"/>
  <c r="EH90" i="5"/>
  <c r="EI90" i="5"/>
  <c r="EJ90" i="5"/>
  <c r="EK90" i="5"/>
  <c r="EL90" i="5"/>
  <c r="EM90" i="5"/>
  <c r="EN90" i="5"/>
  <c r="ES90" i="5"/>
  <c r="ET90" i="5"/>
  <c r="EU90" i="5"/>
  <c r="EV90" i="5"/>
  <c r="EW90" i="5"/>
  <c r="EX90" i="5"/>
  <c r="EY90" i="5"/>
  <c r="EZ90" i="5"/>
  <c r="FA90" i="5"/>
  <c r="FB90" i="5"/>
  <c r="FC90" i="5"/>
  <c r="FD90" i="5"/>
  <c r="FE90" i="5"/>
  <c r="FF90" i="5"/>
  <c r="FG90" i="5"/>
  <c r="FH90" i="5"/>
  <c r="FI90" i="5"/>
  <c r="FJ90" i="5"/>
  <c r="FK90" i="5"/>
  <c r="FL90" i="5"/>
  <c r="FM90" i="5"/>
  <c r="FN90" i="5"/>
  <c r="FO90" i="5"/>
  <c r="FP90" i="5"/>
  <c r="FU90" i="5"/>
  <c r="FV90" i="5"/>
  <c r="FW90" i="5"/>
  <c r="FX90" i="5"/>
  <c r="FY90" i="5"/>
  <c r="FZ90" i="5"/>
  <c r="GA90" i="5"/>
  <c r="GB90" i="5"/>
  <c r="GC90" i="5"/>
  <c r="GD90" i="5"/>
  <c r="GE90" i="5"/>
  <c r="GF90" i="5"/>
  <c r="GG90" i="5"/>
  <c r="GH90" i="5"/>
  <c r="GI90" i="5"/>
  <c r="GJ90" i="5"/>
  <c r="GK90" i="5"/>
  <c r="GL90" i="5"/>
  <c r="GM90" i="5"/>
  <c r="GN90" i="5"/>
  <c r="GO90" i="5"/>
  <c r="GP90" i="5"/>
  <c r="GQ90" i="5"/>
  <c r="GR90" i="5"/>
  <c r="GW90" i="5"/>
  <c r="GX90" i="5"/>
  <c r="GY90" i="5"/>
  <c r="GZ90" i="5"/>
  <c r="HA90" i="5"/>
  <c r="HB90" i="5"/>
  <c r="HC90" i="5"/>
  <c r="HD90" i="5"/>
  <c r="HE90" i="5"/>
  <c r="HF90" i="5"/>
  <c r="HG90" i="5"/>
  <c r="HH90" i="5"/>
  <c r="HI90" i="5"/>
  <c r="HJ90" i="5"/>
  <c r="HK90" i="5"/>
  <c r="HL90" i="5"/>
  <c r="HM90" i="5"/>
  <c r="HN90" i="5"/>
  <c r="HO90" i="5"/>
  <c r="HP90" i="5"/>
  <c r="HQ90" i="5"/>
  <c r="HR90" i="5"/>
  <c r="HS90" i="5"/>
  <c r="HT90" i="5"/>
  <c r="CO91" i="5"/>
  <c r="CP91" i="5"/>
  <c r="CQ91" i="5"/>
  <c r="CR91" i="5"/>
  <c r="CS91" i="5"/>
  <c r="CT91" i="5"/>
  <c r="CU91" i="5"/>
  <c r="CV91" i="5"/>
  <c r="CW91" i="5"/>
  <c r="CX91" i="5"/>
  <c r="CY91" i="5"/>
  <c r="CZ91" i="5"/>
  <c r="DA91" i="5"/>
  <c r="DB91" i="5"/>
  <c r="DC91" i="5"/>
  <c r="DD91" i="5"/>
  <c r="DE91" i="5"/>
  <c r="DF91" i="5"/>
  <c r="DG91" i="5"/>
  <c r="DH91" i="5"/>
  <c r="DI91" i="5"/>
  <c r="DJ91" i="5"/>
  <c r="DK91" i="5"/>
  <c r="DL91" i="5"/>
  <c r="DQ91" i="5"/>
  <c r="DR91" i="5"/>
  <c r="DS91" i="5"/>
  <c r="DT91" i="5"/>
  <c r="DU91" i="5"/>
  <c r="DV91" i="5"/>
  <c r="DW91" i="5"/>
  <c r="DX91" i="5"/>
  <c r="DY91" i="5"/>
  <c r="DZ91" i="5"/>
  <c r="EA91" i="5"/>
  <c r="EB91" i="5"/>
  <c r="EC91" i="5"/>
  <c r="ED91" i="5"/>
  <c r="EE91" i="5"/>
  <c r="EF91" i="5"/>
  <c r="EG91" i="5"/>
  <c r="EH91" i="5"/>
  <c r="EI91" i="5"/>
  <c r="EJ91" i="5"/>
  <c r="EK91" i="5"/>
  <c r="EL91" i="5"/>
  <c r="EM91" i="5"/>
  <c r="EN91" i="5"/>
  <c r="ES91" i="5"/>
  <c r="ET91" i="5"/>
  <c r="EU91" i="5"/>
  <c r="EV91" i="5"/>
  <c r="EW91" i="5"/>
  <c r="EX91" i="5"/>
  <c r="EY91" i="5"/>
  <c r="EZ91" i="5"/>
  <c r="FA91" i="5"/>
  <c r="FB91" i="5"/>
  <c r="FC91" i="5"/>
  <c r="FD91" i="5"/>
  <c r="FE91" i="5"/>
  <c r="FF91" i="5"/>
  <c r="FG91" i="5"/>
  <c r="FH91" i="5"/>
  <c r="FI91" i="5"/>
  <c r="FJ91" i="5"/>
  <c r="FK91" i="5"/>
  <c r="FL91" i="5"/>
  <c r="FM91" i="5"/>
  <c r="FN91" i="5"/>
  <c r="FO91" i="5"/>
  <c r="FP91" i="5"/>
  <c r="FU91" i="5"/>
  <c r="FV91" i="5"/>
  <c r="FW91" i="5"/>
  <c r="FX91" i="5"/>
  <c r="FY91" i="5"/>
  <c r="FZ91" i="5"/>
  <c r="GA91" i="5"/>
  <c r="GB91" i="5"/>
  <c r="GC91" i="5"/>
  <c r="GD91" i="5"/>
  <c r="GE91" i="5"/>
  <c r="GF91" i="5"/>
  <c r="GG91" i="5"/>
  <c r="GH91" i="5"/>
  <c r="GI91" i="5"/>
  <c r="GJ91" i="5"/>
  <c r="GK91" i="5"/>
  <c r="GL91" i="5"/>
  <c r="GM91" i="5"/>
  <c r="GN91" i="5"/>
  <c r="GO91" i="5"/>
  <c r="GP91" i="5"/>
  <c r="GQ91" i="5"/>
  <c r="GR91" i="5"/>
  <c r="GW91" i="5"/>
  <c r="GX91" i="5"/>
  <c r="GY91" i="5"/>
  <c r="GZ91" i="5"/>
  <c r="HA91" i="5"/>
  <c r="HB91" i="5"/>
  <c r="HC91" i="5"/>
  <c r="HD91" i="5"/>
  <c r="HE91" i="5"/>
  <c r="HF91" i="5"/>
  <c r="HG91" i="5"/>
  <c r="HH91" i="5"/>
  <c r="HI91" i="5"/>
  <c r="HJ91" i="5"/>
  <c r="HK91" i="5"/>
  <c r="HL91" i="5"/>
  <c r="HM91" i="5"/>
  <c r="HN91" i="5"/>
  <c r="HO91" i="5"/>
  <c r="HP91" i="5"/>
  <c r="HQ91" i="5"/>
  <c r="HR91" i="5"/>
  <c r="HS91" i="5"/>
  <c r="HT91" i="5"/>
  <c r="CO92" i="5"/>
  <c r="CP92" i="5"/>
  <c r="CQ92" i="5"/>
  <c r="CR92" i="5"/>
  <c r="CS92" i="5"/>
  <c r="CT92" i="5"/>
  <c r="CU92" i="5"/>
  <c r="CV92" i="5"/>
  <c r="CW92" i="5"/>
  <c r="CX92" i="5"/>
  <c r="CY92" i="5"/>
  <c r="CZ92" i="5"/>
  <c r="DA92" i="5"/>
  <c r="DB92" i="5"/>
  <c r="DC92" i="5"/>
  <c r="DD92" i="5"/>
  <c r="DE92" i="5"/>
  <c r="DF92" i="5"/>
  <c r="DG92" i="5"/>
  <c r="DH92" i="5"/>
  <c r="DI92" i="5"/>
  <c r="DJ92" i="5"/>
  <c r="DK92" i="5"/>
  <c r="DL92" i="5"/>
  <c r="DQ92" i="5"/>
  <c r="DR92" i="5"/>
  <c r="DS92" i="5"/>
  <c r="DT92" i="5"/>
  <c r="DU92" i="5"/>
  <c r="DV92" i="5"/>
  <c r="DW92" i="5"/>
  <c r="DX92" i="5"/>
  <c r="DY92" i="5"/>
  <c r="DZ92" i="5"/>
  <c r="EA92" i="5"/>
  <c r="EB92" i="5"/>
  <c r="EC92" i="5"/>
  <c r="ED92" i="5"/>
  <c r="EE92" i="5"/>
  <c r="EF92" i="5"/>
  <c r="EG92" i="5"/>
  <c r="EH92" i="5"/>
  <c r="EI92" i="5"/>
  <c r="EJ92" i="5"/>
  <c r="EK92" i="5"/>
  <c r="EL92" i="5"/>
  <c r="EM92" i="5"/>
  <c r="EN92" i="5"/>
  <c r="ES92" i="5"/>
  <c r="ET92" i="5"/>
  <c r="EU92" i="5"/>
  <c r="EV92" i="5"/>
  <c r="EW92" i="5"/>
  <c r="EX92" i="5"/>
  <c r="EY92" i="5"/>
  <c r="EZ92" i="5"/>
  <c r="FA92" i="5"/>
  <c r="FB92" i="5"/>
  <c r="FC92" i="5"/>
  <c r="FD92" i="5"/>
  <c r="FE92" i="5"/>
  <c r="FF92" i="5"/>
  <c r="FG92" i="5"/>
  <c r="FH92" i="5"/>
  <c r="FI92" i="5"/>
  <c r="FJ92" i="5"/>
  <c r="FK92" i="5"/>
  <c r="FL92" i="5"/>
  <c r="FM92" i="5"/>
  <c r="FN92" i="5"/>
  <c r="FO92" i="5"/>
  <c r="FP92" i="5"/>
  <c r="FU92" i="5"/>
  <c r="FV92" i="5"/>
  <c r="FW92" i="5"/>
  <c r="FX92" i="5"/>
  <c r="FY92" i="5"/>
  <c r="FZ92" i="5"/>
  <c r="GA92" i="5"/>
  <c r="GB92" i="5"/>
  <c r="GC92" i="5"/>
  <c r="GD92" i="5"/>
  <c r="GE92" i="5"/>
  <c r="GF92" i="5"/>
  <c r="GG92" i="5"/>
  <c r="GH92" i="5"/>
  <c r="GI92" i="5"/>
  <c r="GJ92" i="5"/>
  <c r="GK92" i="5"/>
  <c r="GL92" i="5"/>
  <c r="GM92" i="5"/>
  <c r="GN92" i="5"/>
  <c r="GO92" i="5"/>
  <c r="GP92" i="5"/>
  <c r="GQ92" i="5"/>
  <c r="GR92" i="5"/>
  <c r="GW92" i="5"/>
  <c r="GX92" i="5"/>
  <c r="GY92" i="5"/>
  <c r="GZ92" i="5"/>
  <c r="HA92" i="5"/>
  <c r="HB92" i="5"/>
  <c r="HC92" i="5"/>
  <c r="HD92" i="5"/>
  <c r="HE92" i="5"/>
  <c r="HF92" i="5"/>
  <c r="HG92" i="5"/>
  <c r="HH92" i="5"/>
  <c r="HI92" i="5"/>
  <c r="HJ92" i="5"/>
  <c r="HK92" i="5"/>
  <c r="HL92" i="5"/>
  <c r="HM92" i="5"/>
  <c r="HN92" i="5"/>
  <c r="HO92" i="5"/>
  <c r="HP92" i="5"/>
  <c r="HQ92" i="5"/>
  <c r="HR92" i="5"/>
  <c r="HS92" i="5"/>
  <c r="HT92" i="5"/>
  <c r="CO93" i="5"/>
  <c r="CP93" i="5"/>
  <c r="CQ93" i="5"/>
  <c r="CR93" i="5"/>
  <c r="CS93" i="5"/>
  <c r="CT93" i="5"/>
  <c r="CU93" i="5"/>
  <c r="CV93" i="5"/>
  <c r="CW93" i="5"/>
  <c r="CX93" i="5"/>
  <c r="CY93" i="5"/>
  <c r="CZ93" i="5"/>
  <c r="DA93" i="5"/>
  <c r="DB93" i="5"/>
  <c r="DC93" i="5"/>
  <c r="DD93" i="5"/>
  <c r="DE93" i="5"/>
  <c r="DF93" i="5"/>
  <c r="DG93" i="5"/>
  <c r="DH93" i="5"/>
  <c r="DI93" i="5"/>
  <c r="DJ93" i="5"/>
  <c r="DK93" i="5"/>
  <c r="DL93" i="5"/>
  <c r="DQ93" i="5"/>
  <c r="DR93" i="5"/>
  <c r="DS93" i="5"/>
  <c r="DT93" i="5"/>
  <c r="DU93" i="5"/>
  <c r="DV93" i="5"/>
  <c r="DW93" i="5"/>
  <c r="DX93" i="5"/>
  <c r="DY93" i="5"/>
  <c r="DZ93" i="5"/>
  <c r="EA93" i="5"/>
  <c r="EB93" i="5"/>
  <c r="EC93" i="5"/>
  <c r="ED93" i="5"/>
  <c r="EE93" i="5"/>
  <c r="EF93" i="5"/>
  <c r="EG93" i="5"/>
  <c r="EH93" i="5"/>
  <c r="EI93" i="5"/>
  <c r="EJ93" i="5"/>
  <c r="EK93" i="5"/>
  <c r="EL93" i="5"/>
  <c r="EM93" i="5"/>
  <c r="EN93" i="5"/>
  <c r="ES93" i="5"/>
  <c r="ET93" i="5"/>
  <c r="EU93" i="5"/>
  <c r="EV93" i="5"/>
  <c r="EW93" i="5"/>
  <c r="EX93" i="5"/>
  <c r="EY93" i="5"/>
  <c r="EZ93" i="5"/>
  <c r="FA93" i="5"/>
  <c r="FB93" i="5"/>
  <c r="FC93" i="5"/>
  <c r="FD93" i="5"/>
  <c r="FE93" i="5"/>
  <c r="FF93" i="5"/>
  <c r="FG93" i="5"/>
  <c r="FH93" i="5"/>
  <c r="FI93" i="5"/>
  <c r="FJ93" i="5"/>
  <c r="FK93" i="5"/>
  <c r="FL93" i="5"/>
  <c r="FM93" i="5"/>
  <c r="FN93" i="5"/>
  <c r="FO93" i="5"/>
  <c r="FP93" i="5"/>
  <c r="FU93" i="5"/>
  <c r="FV93" i="5"/>
  <c r="FW93" i="5"/>
  <c r="FX93" i="5"/>
  <c r="FY93" i="5"/>
  <c r="FZ93" i="5"/>
  <c r="GA93" i="5"/>
  <c r="GB93" i="5"/>
  <c r="GC93" i="5"/>
  <c r="GD93" i="5"/>
  <c r="GE93" i="5"/>
  <c r="GF93" i="5"/>
  <c r="GG93" i="5"/>
  <c r="GH93" i="5"/>
  <c r="GI93" i="5"/>
  <c r="GJ93" i="5"/>
  <c r="GK93" i="5"/>
  <c r="GL93" i="5"/>
  <c r="GM93" i="5"/>
  <c r="GN93" i="5"/>
  <c r="GO93" i="5"/>
  <c r="GP93" i="5"/>
  <c r="GQ93" i="5"/>
  <c r="GR93" i="5"/>
  <c r="GW93" i="5"/>
  <c r="GX93" i="5"/>
  <c r="GY93" i="5"/>
  <c r="GZ93" i="5"/>
  <c r="HA93" i="5"/>
  <c r="HB93" i="5"/>
  <c r="HC93" i="5"/>
  <c r="HD93" i="5"/>
  <c r="HE93" i="5"/>
  <c r="HF93" i="5"/>
  <c r="HG93" i="5"/>
  <c r="HH93" i="5"/>
  <c r="HI93" i="5"/>
  <c r="HJ93" i="5"/>
  <c r="HK93" i="5"/>
  <c r="HL93" i="5"/>
  <c r="HM93" i="5"/>
  <c r="HN93" i="5"/>
  <c r="HO93" i="5"/>
  <c r="HP93" i="5"/>
  <c r="HQ93" i="5"/>
  <c r="HR93" i="5"/>
  <c r="HS93" i="5"/>
  <c r="HT93" i="5"/>
  <c r="CO94" i="5"/>
  <c r="CP94" i="5"/>
  <c r="CQ94" i="5"/>
  <c r="CR94" i="5"/>
  <c r="CS94" i="5"/>
  <c r="CT94" i="5"/>
  <c r="CU94" i="5"/>
  <c r="CV94" i="5"/>
  <c r="CW94" i="5"/>
  <c r="CX94" i="5"/>
  <c r="CY94" i="5"/>
  <c r="CZ94" i="5"/>
  <c r="DA94" i="5"/>
  <c r="DB94" i="5"/>
  <c r="DC94" i="5"/>
  <c r="DD94" i="5"/>
  <c r="DE94" i="5"/>
  <c r="DF94" i="5"/>
  <c r="DG94" i="5"/>
  <c r="DH94" i="5"/>
  <c r="DI94" i="5"/>
  <c r="DJ94" i="5"/>
  <c r="DK94" i="5"/>
  <c r="DL94" i="5"/>
  <c r="DQ94" i="5"/>
  <c r="DR94" i="5"/>
  <c r="DS94" i="5"/>
  <c r="DT94" i="5"/>
  <c r="DU94" i="5"/>
  <c r="DV94" i="5"/>
  <c r="DW94" i="5"/>
  <c r="DX94" i="5"/>
  <c r="DY94" i="5"/>
  <c r="DZ94" i="5"/>
  <c r="EA94" i="5"/>
  <c r="EB94" i="5"/>
  <c r="EC94" i="5"/>
  <c r="ED94" i="5"/>
  <c r="EE94" i="5"/>
  <c r="EF94" i="5"/>
  <c r="EG94" i="5"/>
  <c r="EH94" i="5"/>
  <c r="EI94" i="5"/>
  <c r="EJ94" i="5"/>
  <c r="EK94" i="5"/>
  <c r="EL94" i="5"/>
  <c r="EM94" i="5"/>
  <c r="EN94" i="5"/>
  <c r="ES94" i="5"/>
  <c r="ET94" i="5"/>
  <c r="EU94" i="5"/>
  <c r="EV94" i="5"/>
  <c r="EW94" i="5"/>
  <c r="EX94" i="5"/>
  <c r="EY94" i="5"/>
  <c r="EZ94" i="5"/>
  <c r="FA94" i="5"/>
  <c r="FB94" i="5"/>
  <c r="FC94" i="5"/>
  <c r="FD94" i="5"/>
  <c r="FE94" i="5"/>
  <c r="FF94" i="5"/>
  <c r="FG94" i="5"/>
  <c r="FH94" i="5"/>
  <c r="FI94" i="5"/>
  <c r="FJ94" i="5"/>
  <c r="FK94" i="5"/>
  <c r="FL94" i="5"/>
  <c r="FM94" i="5"/>
  <c r="FN94" i="5"/>
  <c r="FO94" i="5"/>
  <c r="FP94" i="5"/>
  <c r="FU94" i="5"/>
  <c r="FV94" i="5"/>
  <c r="FW94" i="5"/>
  <c r="FX94" i="5"/>
  <c r="FY94" i="5"/>
  <c r="FZ94" i="5"/>
  <c r="GA94" i="5"/>
  <c r="GB94" i="5"/>
  <c r="GC94" i="5"/>
  <c r="GD94" i="5"/>
  <c r="GE94" i="5"/>
  <c r="GF94" i="5"/>
  <c r="GG94" i="5"/>
  <c r="GH94" i="5"/>
  <c r="GI94" i="5"/>
  <c r="GJ94" i="5"/>
  <c r="GK94" i="5"/>
  <c r="GL94" i="5"/>
  <c r="GM94" i="5"/>
  <c r="GN94" i="5"/>
  <c r="GO94" i="5"/>
  <c r="GP94" i="5"/>
  <c r="GQ94" i="5"/>
  <c r="GR94" i="5"/>
  <c r="GW94" i="5"/>
  <c r="GX94" i="5"/>
  <c r="GY94" i="5"/>
  <c r="GZ94" i="5"/>
  <c r="HA94" i="5"/>
  <c r="HB94" i="5"/>
  <c r="HC94" i="5"/>
  <c r="HD94" i="5"/>
  <c r="HE94" i="5"/>
  <c r="HF94" i="5"/>
  <c r="HG94" i="5"/>
  <c r="HH94" i="5"/>
  <c r="HI94" i="5"/>
  <c r="HJ94" i="5"/>
  <c r="HK94" i="5"/>
  <c r="HL94" i="5"/>
  <c r="HM94" i="5"/>
  <c r="HN94" i="5"/>
  <c r="HO94" i="5"/>
  <c r="HP94" i="5"/>
  <c r="HQ94" i="5"/>
  <c r="HR94" i="5"/>
  <c r="HS94" i="5"/>
  <c r="HT94" i="5"/>
  <c r="CO95" i="5"/>
  <c r="CP95" i="5"/>
  <c r="CQ95" i="5"/>
  <c r="CR95" i="5"/>
  <c r="CS95" i="5"/>
  <c r="CT95" i="5"/>
  <c r="CU95" i="5"/>
  <c r="CV95" i="5"/>
  <c r="CW95" i="5"/>
  <c r="CX95" i="5"/>
  <c r="CY95" i="5"/>
  <c r="CZ95" i="5"/>
  <c r="DA95" i="5"/>
  <c r="DB95" i="5"/>
  <c r="DC95" i="5"/>
  <c r="DD95" i="5"/>
  <c r="DE95" i="5"/>
  <c r="DF95" i="5"/>
  <c r="DG95" i="5"/>
  <c r="DH95" i="5"/>
  <c r="DI95" i="5"/>
  <c r="DJ95" i="5"/>
  <c r="DK95" i="5"/>
  <c r="DL95" i="5"/>
  <c r="DQ95" i="5"/>
  <c r="DR95" i="5"/>
  <c r="DS95" i="5"/>
  <c r="DT95" i="5"/>
  <c r="DU95" i="5"/>
  <c r="DV95" i="5"/>
  <c r="DW95" i="5"/>
  <c r="DX95" i="5"/>
  <c r="DY95" i="5"/>
  <c r="DZ95" i="5"/>
  <c r="EA95" i="5"/>
  <c r="EB95" i="5"/>
  <c r="EC95" i="5"/>
  <c r="ED95" i="5"/>
  <c r="EE95" i="5"/>
  <c r="EF95" i="5"/>
  <c r="EG95" i="5"/>
  <c r="EH95" i="5"/>
  <c r="EI95" i="5"/>
  <c r="EJ95" i="5"/>
  <c r="EK95" i="5"/>
  <c r="EL95" i="5"/>
  <c r="EM95" i="5"/>
  <c r="EN95" i="5"/>
  <c r="ES95" i="5"/>
  <c r="ET95" i="5"/>
  <c r="EU95" i="5"/>
  <c r="EV95" i="5"/>
  <c r="EW95" i="5"/>
  <c r="EX95" i="5"/>
  <c r="EY95" i="5"/>
  <c r="EZ95" i="5"/>
  <c r="FA95" i="5"/>
  <c r="FB95" i="5"/>
  <c r="FC95" i="5"/>
  <c r="FD95" i="5"/>
  <c r="FE95" i="5"/>
  <c r="FF95" i="5"/>
  <c r="FG95" i="5"/>
  <c r="FH95" i="5"/>
  <c r="FI95" i="5"/>
  <c r="FJ95" i="5"/>
  <c r="FK95" i="5"/>
  <c r="FL95" i="5"/>
  <c r="FM95" i="5"/>
  <c r="FN95" i="5"/>
  <c r="FO95" i="5"/>
  <c r="FP95" i="5"/>
  <c r="FU95" i="5"/>
  <c r="FV95" i="5"/>
  <c r="FW95" i="5"/>
  <c r="FX95" i="5"/>
  <c r="FY95" i="5"/>
  <c r="FZ95" i="5"/>
  <c r="GA95" i="5"/>
  <c r="GB95" i="5"/>
  <c r="GC95" i="5"/>
  <c r="GD95" i="5"/>
  <c r="GE95" i="5"/>
  <c r="GF95" i="5"/>
  <c r="GG95" i="5"/>
  <c r="GH95" i="5"/>
  <c r="GI95" i="5"/>
  <c r="GJ95" i="5"/>
  <c r="GK95" i="5"/>
  <c r="GL95" i="5"/>
  <c r="GM95" i="5"/>
  <c r="GN95" i="5"/>
  <c r="GO95" i="5"/>
  <c r="GP95" i="5"/>
  <c r="GQ95" i="5"/>
  <c r="GR95" i="5"/>
  <c r="GW95" i="5"/>
  <c r="GX95" i="5"/>
  <c r="GY95" i="5"/>
  <c r="GZ95" i="5"/>
  <c r="HA95" i="5"/>
  <c r="HB95" i="5"/>
  <c r="HC95" i="5"/>
  <c r="HD95" i="5"/>
  <c r="HE95" i="5"/>
  <c r="HF95" i="5"/>
  <c r="HG95" i="5"/>
  <c r="HH95" i="5"/>
  <c r="HI95" i="5"/>
  <c r="HJ95" i="5"/>
  <c r="HK95" i="5"/>
  <c r="HL95" i="5"/>
  <c r="HM95" i="5"/>
  <c r="HN95" i="5"/>
  <c r="HO95" i="5"/>
  <c r="HP95" i="5"/>
  <c r="HQ95" i="5"/>
  <c r="HR95" i="5"/>
  <c r="HS95" i="5"/>
  <c r="HT95" i="5"/>
  <c r="CO78" i="5"/>
  <c r="CP78" i="5"/>
  <c r="CQ78" i="5"/>
  <c r="CR78" i="5"/>
  <c r="CS78" i="5"/>
  <c r="CT78" i="5"/>
  <c r="CU78" i="5"/>
  <c r="CV78" i="5"/>
  <c r="CW78" i="5"/>
  <c r="CX78" i="5"/>
  <c r="CY78" i="5"/>
  <c r="CZ78" i="5"/>
  <c r="DA78" i="5"/>
  <c r="DB78" i="5"/>
  <c r="DC78" i="5"/>
  <c r="DD78" i="5"/>
  <c r="DE78" i="5"/>
  <c r="DF78" i="5"/>
  <c r="DG78" i="5"/>
  <c r="DH78" i="5"/>
  <c r="DI78" i="5"/>
  <c r="DJ78" i="5"/>
  <c r="DK78" i="5"/>
  <c r="DL78" i="5"/>
  <c r="DQ78" i="5"/>
  <c r="DR78" i="5"/>
  <c r="DS78" i="5"/>
  <c r="DT78" i="5"/>
  <c r="DU78" i="5"/>
  <c r="DV78" i="5"/>
  <c r="DW78" i="5"/>
  <c r="DX78" i="5"/>
  <c r="DY78" i="5"/>
  <c r="DZ78" i="5"/>
  <c r="EA78" i="5"/>
  <c r="EB78" i="5"/>
  <c r="EC78" i="5"/>
  <c r="ED78" i="5"/>
  <c r="EE78" i="5"/>
  <c r="EF78" i="5"/>
  <c r="EG78" i="5"/>
  <c r="EH78" i="5"/>
  <c r="EI78" i="5"/>
  <c r="EJ78" i="5"/>
  <c r="EK78" i="5"/>
  <c r="EL78" i="5"/>
  <c r="EM78" i="5"/>
  <c r="EN78" i="5"/>
  <c r="ES78" i="5"/>
  <c r="ET78" i="5"/>
  <c r="EU78" i="5"/>
  <c r="EV78" i="5"/>
  <c r="EW78" i="5"/>
  <c r="EX78" i="5"/>
  <c r="EY78" i="5"/>
  <c r="EZ78" i="5"/>
  <c r="FA78" i="5"/>
  <c r="FB78" i="5"/>
  <c r="FC78" i="5"/>
  <c r="FD78" i="5"/>
  <c r="FE78" i="5"/>
  <c r="FF78" i="5"/>
  <c r="FG78" i="5"/>
  <c r="FH78" i="5"/>
  <c r="FI78" i="5"/>
  <c r="FJ78" i="5"/>
  <c r="FK78" i="5"/>
  <c r="FL78" i="5"/>
  <c r="FM78" i="5"/>
  <c r="FN78" i="5"/>
  <c r="FO78" i="5"/>
  <c r="FP78" i="5"/>
  <c r="FU78" i="5"/>
  <c r="FV78" i="5"/>
  <c r="FW78" i="5"/>
  <c r="FX78" i="5"/>
  <c r="FY78" i="5"/>
  <c r="FZ78" i="5"/>
  <c r="GA78" i="5"/>
  <c r="GB78" i="5"/>
  <c r="GC78" i="5"/>
  <c r="GD78" i="5"/>
  <c r="GE78" i="5"/>
  <c r="GF78" i="5"/>
  <c r="GG78" i="5"/>
  <c r="GH78" i="5"/>
  <c r="GI78" i="5"/>
  <c r="GJ78" i="5"/>
  <c r="GK78" i="5"/>
  <c r="GL78" i="5"/>
  <c r="GM78" i="5"/>
  <c r="GN78" i="5"/>
  <c r="GO78" i="5"/>
  <c r="GP78" i="5"/>
  <c r="GQ78" i="5"/>
  <c r="GR78" i="5"/>
  <c r="GW78" i="5"/>
  <c r="GX78" i="5"/>
  <c r="GY78" i="5"/>
  <c r="GZ78" i="5"/>
  <c r="HA78" i="5"/>
  <c r="HB78" i="5"/>
  <c r="HC78" i="5"/>
  <c r="HD78" i="5"/>
  <c r="HE78" i="5"/>
  <c r="HF78" i="5"/>
  <c r="HG78" i="5"/>
  <c r="HH78" i="5"/>
  <c r="HI78" i="5"/>
  <c r="HJ78" i="5"/>
  <c r="HK78" i="5"/>
  <c r="HL78" i="5"/>
  <c r="HM78" i="5"/>
  <c r="HN78" i="5"/>
  <c r="HO78" i="5"/>
  <c r="HP78" i="5"/>
  <c r="HQ78" i="5"/>
  <c r="HR78" i="5"/>
  <c r="HS78" i="5"/>
  <c r="HT78" i="5"/>
  <c r="CO79" i="5"/>
  <c r="CP79" i="5"/>
  <c r="CQ79" i="5"/>
  <c r="CR79" i="5"/>
  <c r="CS79" i="5"/>
  <c r="CT79" i="5"/>
  <c r="CU79" i="5"/>
  <c r="CV79" i="5"/>
  <c r="CW79" i="5"/>
  <c r="CX79" i="5"/>
  <c r="CY79" i="5"/>
  <c r="CZ79" i="5"/>
  <c r="DA79" i="5"/>
  <c r="DB79" i="5"/>
  <c r="DC79" i="5"/>
  <c r="DD79" i="5"/>
  <c r="DE79" i="5"/>
  <c r="DF79" i="5"/>
  <c r="DG79" i="5"/>
  <c r="DH79" i="5"/>
  <c r="DI79" i="5"/>
  <c r="DJ79" i="5"/>
  <c r="DK79" i="5"/>
  <c r="DL79" i="5"/>
  <c r="DQ79" i="5"/>
  <c r="DR79" i="5"/>
  <c r="DS79" i="5"/>
  <c r="DT79" i="5"/>
  <c r="DU79" i="5"/>
  <c r="DV79" i="5"/>
  <c r="DW79" i="5"/>
  <c r="DX79" i="5"/>
  <c r="DY79" i="5"/>
  <c r="DZ79" i="5"/>
  <c r="EA79" i="5"/>
  <c r="EB79" i="5"/>
  <c r="EC79" i="5"/>
  <c r="ED79" i="5"/>
  <c r="EE79" i="5"/>
  <c r="EF79" i="5"/>
  <c r="EG79" i="5"/>
  <c r="EH79" i="5"/>
  <c r="EI79" i="5"/>
  <c r="EJ79" i="5"/>
  <c r="EK79" i="5"/>
  <c r="EL79" i="5"/>
  <c r="EM79" i="5"/>
  <c r="EN79" i="5"/>
  <c r="ES79" i="5"/>
  <c r="ET79" i="5"/>
  <c r="EU79" i="5"/>
  <c r="EV79" i="5"/>
  <c r="EW79" i="5"/>
  <c r="EX79" i="5"/>
  <c r="EY79" i="5"/>
  <c r="EZ79" i="5"/>
  <c r="FA79" i="5"/>
  <c r="FB79" i="5"/>
  <c r="FC79" i="5"/>
  <c r="FD79" i="5"/>
  <c r="FE79" i="5"/>
  <c r="FF79" i="5"/>
  <c r="FG79" i="5"/>
  <c r="FH79" i="5"/>
  <c r="FI79" i="5"/>
  <c r="FJ79" i="5"/>
  <c r="FK79" i="5"/>
  <c r="FL79" i="5"/>
  <c r="FM79" i="5"/>
  <c r="FN79" i="5"/>
  <c r="FO79" i="5"/>
  <c r="FP79" i="5"/>
  <c r="FU79" i="5"/>
  <c r="FV79" i="5"/>
  <c r="FW79" i="5"/>
  <c r="FX79" i="5"/>
  <c r="FY79" i="5"/>
  <c r="FZ79" i="5"/>
  <c r="GA79" i="5"/>
  <c r="GB79" i="5"/>
  <c r="GC79" i="5"/>
  <c r="GD79" i="5"/>
  <c r="GE79" i="5"/>
  <c r="GF79" i="5"/>
  <c r="GG79" i="5"/>
  <c r="GH79" i="5"/>
  <c r="GI79" i="5"/>
  <c r="GJ79" i="5"/>
  <c r="GK79" i="5"/>
  <c r="GL79" i="5"/>
  <c r="GM79" i="5"/>
  <c r="GN79" i="5"/>
  <c r="GO79" i="5"/>
  <c r="GP79" i="5"/>
  <c r="GQ79" i="5"/>
  <c r="GR79" i="5"/>
  <c r="GW79" i="5"/>
  <c r="GX79" i="5"/>
  <c r="GY79" i="5"/>
  <c r="GZ79" i="5"/>
  <c r="HA79" i="5"/>
  <c r="HB79" i="5"/>
  <c r="HC79" i="5"/>
  <c r="HD79" i="5"/>
  <c r="HE79" i="5"/>
  <c r="HF79" i="5"/>
  <c r="HG79" i="5"/>
  <c r="HH79" i="5"/>
  <c r="HI79" i="5"/>
  <c r="HJ79" i="5"/>
  <c r="HK79" i="5"/>
  <c r="HL79" i="5"/>
  <c r="HM79" i="5"/>
  <c r="HN79" i="5"/>
  <c r="HO79" i="5"/>
  <c r="HP79" i="5"/>
  <c r="HQ79" i="5"/>
  <c r="HR79" i="5"/>
  <c r="HS79" i="5"/>
  <c r="HT79" i="5"/>
  <c r="CO80" i="5"/>
  <c r="CP80" i="5"/>
  <c r="CQ80" i="5"/>
  <c r="CR80" i="5"/>
  <c r="CS80" i="5"/>
  <c r="CT80" i="5"/>
  <c r="CU80" i="5"/>
  <c r="CV80" i="5"/>
  <c r="CW80" i="5"/>
  <c r="CX80" i="5"/>
  <c r="CY80" i="5"/>
  <c r="CZ80" i="5"/>
  <c r="DA80" i="5"/>
  <c r="DB80" i="5"/>
  <c r="DC80" i="5"/>
  <c r="DD80" i="5"/>
  <c r="DE80" i="5"/>
  <c r="DF80" i="5"/>
  <c r="DG80" i="5"/>
  <c r="DH80" i="5"/>
  <c r="DI80" i="5"/>
  <c r="DJ80" i="5"/>
  <c r="DK80" i="5"/>
  <c r="DL80" i="5"/>
  <c r="DQ80" i="5"/>
  <c r="DR80" i="5"/>
  <c r="DS80" i="5"/>
  <c r="DT80" i="5"/>
  <c r="DU80" i="5"/>
  <c r="DV80" i="5"/>
  <c r="DW80" i="5"/>
  <c r="DX80" i="5"/>
  <c r="DY80" i="5"/>
  <c r="DZ80" i="5"/>
  <c r="EA80" i="5"/>
  <c r="EB80" i="5"/>
  <c r="EC80" i="5"/>
  <c r="ED80" i="5"/>
  <c r="EE80" i="5"/>
  <c r="EF80" i="5"/>
  <c r="EG80" i="5"/>
  <c r="EH80" i="5"/>
  <c r="EI80" i="5"/>
  <c r="EJ80" i="5"/>
  <c r="EK80" i="5"/>
  <c r="EL80" i="5"/>
  <c r="EM80" i="5"/>
  <c r="EN80" i="5"/>
  <c r="ES80" i="5"/>
  <c r="ET80" i="5"/>
  <c r="EU80" i="5"/>
  <c r="EV80" i="5"/>
  <c r="EW80" i="5"/>
  <c r="EX80" i="5"/>
  <c r="EY80" i="5"/>
  <c r="EZ80" i="5"/>
  <c r="FA80" i="5"/>
  <c r="FB80" i="5"/>
  <c r="FC80" i="5"/>
  <c r="FD80" i="5"/>
  <c r="FE80" i="5"/>
  <c r="FF80" i="5"/>
  <c r="FG80" i="5"/>
  <c r="FH80" i="5"/>
  <c r="FI80" i="5"/>
  <c r="FJ80" i="5"/>
  <c r="FK80" i="5"/>
  <c r="FL80" i="5"/>
  <c r="FM80" i="5"/>
  <c r="FN80" i="5"/>
  <c r="FO80" i="5"/>
  <c r="FP80" i="5"/>
  <c r="FU80" i="5"/>
  <c r="FV80" i="5"/>
  <c r="FW80" i="5"/>
  <c r="FX80" i="5"/>
  <c r="FY80" i="5"/>
  <c r="FZ80" i="5"/>
  <c r="GA80" i="5"/>
  <c r="GB80" i="5"/>
  <c r="GC80" i="5"/>
  <c r="GD80" i="5"/>
  <c r="GE80" i="5"/>
  <c r="GF80" i="5"/>
  <c r="GG80" i="5"/>
  <c r="GH80" i="5"/>
  <c r="GI80" i="5"/>
  <c r="GJ80" i="5"/>
  <c r="GK80" i="5"/>
  <c r="GL80" i="5"/>
  <c r="GM80" i="5"/>
  <c r="GN80" i="5"/>
  <c r="GO80" i="5"/>
  <c r="GP80" i="5"/>
  <c r="GQ80" i="5"/>
  <c r="GR80" i="5"/>
  <c r="GW80" i="5"/>
  <c r="GX80" i="5"/>
  <c r="GY80" i="5"/>
  <c r="GZ80" i="5"/>
  <c r="HA80" i="5"/>
  <c r="HB80" i="5"/>
  <c r="HC80" i="5"/>
  <c r="HD80" i="5"/>
  <c r="HE80" i="5"/>
  <c r="HF80" i="5"/>
  <c r="HG80" i="5"/>
  <c r="HH80" i="5"/>
  <c r="HI80" i="5"/>
  <c r="HJ80" i="5"/>
  <c r="HK80" i="5"/>
  <c r="HL80" i="5"/>
  <c r="HM80" i="5"/>
  <c r="HN80" i="5"/>
  <c r="HO80" i="5"/>
  <c r="HP80" i="5"/>
  <c r="HQ80" i="5"/>
  <c r="HR80" i="5"/>
  <c r="HS80" i="5"/>
  <c r="HT80" i="5"/>
  <c r="CO81" i="5"/>
  <c r="CP81" i="5"/>
  <c r="CQ81" i="5"/>
  <c r="CR81" i="5"/>
  <c r="CS81" i="5"/>
  <c r="CT81" i="5"/>
  <c r="CU81" i="5"/>
  <c r="CV81" i="5"/>
  <c r="CW81" i="5"/>
  <c r="CX81" i="5"/>
  <c r="CY81" i="5"/>
  <c r="CZ81" i="5"/>
  <c r="DA81" i="5"/>
  <c r="DB81" i="5"/>
  <c r="DC81" i="5"/>
  <c r="DD81" i="5"/>
  <c r="DE81" i="5"/>
  <c r="DF81" i="5"/>
  <c r="DG81" i="5"/>
  <c r="DH81" i="5"/>
  <c r="DI81" i="5"/>
  <c r="DJ81" i="5"/>
  <c r="DK81" i="5"/>
  <c r="DL81" i="5"/>
  <c r="DQ81" i="5"/>
  <c r="DR81" i="5"/>
  <c r="DS81" i="5"/>
  <c r="DT81" i="5"/>
  <c r="DU81" i="5"/>
  <c r="DV81" i="5"/>
  <c r="DW81" i="5"/>
  <c r="DX81" i="5"/>
  <c r="DY81" i="5"/>
  <c r="DZ81" i="5"/>
  <c r="EA81" i="5"/>
  <c r="EB81" i="5"/>
  <c r="EC81" i="5"/>
  <c r="ED81" i="5"/>
  <c r="EE81" i="5"/>
  <c r="EF81" i="5"/>
  <c r="EG81" i="5"/>
  <c r="EH81" i="5"/>
  <c r="EI81" i="5"/>
  <c r="EJ81" i="5"/>
  <c r="EK81" i="5"/>
  <c r="EL81" i="5"/>
  <c r="EM81" i="5"/>
  <c r="EN81" i="5"/>
  <c r="ES81" i="5"/>
  <c r="ET81" i="5"/>
  <c r="EU81" i="5"/>
  <c r="EV81" i="5"/>
  <c r="EW81" i="5"/>
  <c r="EX81" i="5"/>
  <c r="EY81" i="5"/>
  <c r="EZ81" i="5"/>
  <c r="FA81" i="5"/>
  <c r="FB81" i="5"/>
  <c r="FC81" i="5"/>
  <c r="FD81" i="5"/>
  <c r="FE81" i="5"/>
  <c r="FF81" i="5"/>
  <c r="FG81" i="5"/>
  <c r="FH81" i="5"/>
  <c r="FI81" i="5"/>
  <c r="FJ81" i="5"/>
  <c r="FK81" i="5"/>
  <c r="FL81" i="5"/>
  <c r="FM81" i="5"/>
  <c r="FN81" i="5"/>
  <c r="FO81" i="5"/>
  <c r="FP81" i="5"/>
  <c r="FU81" i="5"/>
  <c r="FV81" i="5"/>
  <c r="FW81" i="5"/>
  <c r="FX81" i="5"/>
  <c r="FY81" i="5"/>
  <c r="FZ81" i="5"/>
  <c r="GA81" i="5"/>
  <c r="GB81" i="5"/>
  <c r="GC81" i="5"/>
  <c r="GD81" i="5"/>
  <c r="GE81" i="5"/>
  <c r="GF81" i="5"/>
  <c r="GG81" i="5"/>
  <c r="GH81" i="5"/>
  <c r="GI81" i="5"/>
  <c r="GJ81" i="5"/>
  <c r="GK81" i="5"/>
  <c r="GL81" i="5"/>
  <c r="GM81" i="5"/>
  <c r="GN81" i="5"/>
  <c r="GO81" i="5"/>
  <c r="GP81" i="5"/>
  <c r="GQ81" i="5"/>
  <c r="GR81" i="5"/>
  <c r="GW81" i="5"/>
  <c r="GX81" i="5"/>
  <c r="GY81" i="5"/>
  <c r="GZ81" i="5"/>
  <c r="HA81" i="5"/>
  <c r="HB81" i="5"/>
  <c r="HC81" i="5"/>
  <c r="HD81" i="5"/>
  <c r="HE81" i="5"/>
  <c r="HF81" i="5"/>
  <c r="HG81" i="5"/>
  <c r="HH81" i="5"/>
  <c r="HI81" i="5"/>
  <c r="HJ81" i="5"/>
  <c r="HK81" i="5"/>
  <c r="HL81" i="5"/>
  <c r="HM81" i="5"/>
  <c r="HN81" i="5"/>
  <c r="HO81" i="5"/>
  <c r="HP81" i="5"/>
  <c r="HQ81" i="5"/>
  <c r="HR81" i="5"/>
  <c r="HS81" i="5"/>
  <c r="HT81" i="5"/>
  <c r="CO75" i="5"/>
  <c r="CP75" i="5"/>
  <c r="CQ75" i="5"/>
  <c r="CR75" i="5"/>
  <c r="CS75" i="5"/>
  <c r="CT75" i="5"/>
  <c r="CU75" i="5"/>
  <c r="CV75" i="5"/>
  <c r="CW75" i="5"/>
  <c r="CX75" i="5"/>
  <c r="CY75" i="5"/>
  <c r="CZ75" i="5"/>
  <c r="DA75" i="5"/>
  <c r="DB75" i="5"/>
  <c r="DC75" i="5"/>
  <c r="DD75" i="5"/>
  <c r="DE75" i="5"/>
  <c r="DF75" i="5"/>
  <c r="DG75" i="5"/>
  <c r="DH75" i="5"/>
  <c r="DI75" i="5"/>
  <c r="DJ75" i="5"/>
  <c r="DK75" i="5"/>
  <c r="DL75" i="5"/>
  <c r="DQ75" i="5"/>
  <c r="DR75" i="5"/>
  <c r="DS75" i="5"/>
  <c r="DT75" i="5"/>
  <c r="DU75" i="5"/>
  <c r="DV75" i="5"/>
  <c r="DW75" i="5"/>
  <c r="DX75" i="5"/>
  <c r="DY75" i="5"/>
  <c r="DZ75" i="5"/>
  <c r="EA75" i="5"/>
  <c r="EB75" i="5"/>
  <c r="EC75" i="5"/>
  <c r="ED75" i="5"/>
  <c r="EE75" i="5"/>
  <c r="EF75" i="5"/>
  <c r="EG75" i="5"/>
  <c r="EH75" i="5"/>
  <c r="EI75" i="5"/>
  <c r="EJ75" i="5"/>
  <c r="EK75" i="5"/>
  <c r="EL75" i="5"/>
  <c r="EM75" i="5"/>
  <c r="EN75" i="5"/>
  <c r="ES75" i="5"/>
  <c r="ET75" i="5"/>
  <c r="EU75" i="5"/>
  <c r="EV75" i="5"/>
  <c r="EW75" i="5"/>
  <c r="EX75" i="5"/>
  <c r="EY75" i="5"/>
  <c r="EZ75" i="5"/>
  <c r="FA75" i="5"/>
  <c r="FB75" i="5"/>
  <c r="FC75" i="5"/>
  <c r="FD75" i="5"/>
  <c r="FE75" i="5"/>
  <c r="FF75" i="5"/>
  <c r="FG75" i="5"/>
  <c r="FH75" i="5"/>
  <c r="FI75" i="5"/>
  <c r="FJ75" i="5"/>
  <c r="FK75" i="5"/>
  <c r="FL75" i="5"/>
  <c r="FM75" i="5"/>
  <c r="FN75" i="5"/>
  <c r="FO75" i="5"/>
  <c r="FP75" i="5"/>
  <c r="FU75" i="5"/>
  <c r="FV75" i="5"/>
  <c r="FW75" i="5"/>
  <c r="FX75" i="5"/>
  <c r="FY75" i="5"/>
  <c r="FZ75" i="5"/>
  <c r="GA75" i="5"/>
  <c r="GB75" i="5"/>
  <c r="GC75" i="5"/>
  <c r="GD75" i="5"/>
  <c r="GE75" i="5"/>
  <c r="GF75" i="5"/>
  <c r="GG75" i="5"/>
  <c r="GH75" i="5"/>
  <c r="GI75" i="5"/>
  <c r="GJ75" i="5"/>
  <c r="GK75" i="5"/>
  <c r="GL75" i="5"/>
  <c r="GM75" i="5"/>
  <c r="GN75" i="5"/>
  <c r="GO75" i="5"/>
  <c r="GP75" i="5"/>
  <c r="GQ75" i="5"/>
  <c r="GR75" i="5"/>
  <c r="GW75" i="5"/>
  <c r="GX75" i="5"/>
  <c r="GY75" i="5"/>
  <c r="GZ75" i="5"/>
  <c r="HA75" i="5"/>
  <c r="HB75" i="5"/>
  <c r="HC75" i="5"/>
  <c r="HD75" i="5"/>
  <c r="HE75" i="5"/>
  <c r="HF75" i="5"/>
  <c r="HG75" i="5"/>
  <c r="HH75" i="5"/>
  <c r="HI75" i="5"/>
  <c r="HJ75" i="5"/>
  <c r="HK75" i="5"/>
  <c r="HL75" i="5"/>
  <c r="HM75" i="5"/>
  <c r="HN75" i="5"/>
  <c r="HO75" i="5"/>
  <c r="HP75" i="5"/>
  <c r="HQ75" i="5"/>
  <c r="HR75" i="5"/>
  <c r="HS75" i="5"/>
  <c r="HT75" i="5"/>
  <c r="CO76" i="5"/>
  <c r="CP76" i="5"/>
  <c r="CQ76" i="5"/>
  <c r="CR76" i="5"/>
  <c r="CS76" i="5"/>
  <c r="CT76" i="5"/>
  <c r="CU76" i="5"/>
  <c r="CV76" i="5"/>
  <c r="CW76" i="5"/>
  <c r="CX76" i="5"/>
  <c r="CY76" i="5"/>
  <c r="CZ76" i="5"/>
  <c r="DA76" i="5"/>
  <c r="DB76" i="5"/>
  <c r="DC76" i="5"/>
  <c r="DD76" i="5"/>
  <c r="DE76" i="5"/>
  <c r="DF76" i="5"/>
  <c r="DG76" i="5"/>
  <c r="DH76" i="5"/>
  <c r="DI76" i="5"/>
  <c r="DJ76" i="5"/>
  <c r="DK76" i="5"/>
  <c r="DL76" i="5"/>
  <c r="DQ76" i="5"/>
  <c r="DR76" i="5"/>
  <c r="DS76" i="5"/>
  <c r="DT76" i="5"/>
  <c r="DU76" i="5"/>
  <c r="DV76" i="5"/>
  <c r="DW76" i="5"/>
  <c r="DX76" i="5"/>
  <c r="DY76" i="5"/>
  <c r="DZ76" i="5"/>
  <c r="EA76" i="5"/>
  <c r="EB76" i="5"/>
  <c r="EC76" i="5"/>
  <c r="ED76" i="5"/>
  <c r="EE76" i="5"/>
  <c r="EF76" i="5"/>
  <c r="EG76" i="5"/>
  <c r="EH76" i="5"/>
  <c r="EI76" i="5"/>
  <c r="EJ76" i="5"/>
  <c r="EK76" i="5"/>
  <c r="EL76" i="5"/>
  <c r="EM76" i="5"/>
  <c r="EN76" i="5"/>
  <c r="ES76" i="5"/>
  <c r="ET76" i="5"/>
  <c r="EU76" i="5"/>
  <c r="EV76" i="5"/>
  <c r="EW76" i="5"/>
  <c r="EX76" i="5"/>
  <c r="EY76" i="5"/>
  <c r="EZ76" i="5"/>
  <c r="FA76" i="5"/>
  <c r="FB76" i="5"/>
  <c r="FC76" i="5"/>
  <c r="FD76" i="5"/>
  <c r="FE76" i="5"/>
  <c r="FF76" i="5"/>
  <c r="FG76" i="5"/>
  <c r="FH76" i="5"/>
  <c r="FI76" i="5"/>
  <c r="FJ76" i="5"/>
  <c r="FK76" i="5"/>
  <c r="FL76" i="5"/>
  <c r="FM76" i="5"/>
  <c r="FN76" i="5"/>
  <c r="FO76" i="5"/>
  <c r="FP76" i="5"/>
  <c r="FU76" i="5"/>
  <c r="FV76" i="5"/>
  <c r="FW76" i="5"/>
  <c r="FX76" i="5"/>
  <c r="FY76" i="5"/>
  <c r="FZ76" i="5"/>
  <c r="GA76" i="5"/>
  <c r="GB76" i="5"/>
  <c r="GC76" i="5"/>
  <c r="GD76" i="5"/>
  <c r="GE76" i="5"/>
  <c r="GF76" i="5"/>
  <c r="GG76" i="5"/>
  <c r="GH76" i="5"/>
  <c r="GI76" i="5"/>
  <c r="GJ76" i="5"/>
  <c r="GK76" i="5"/>
  <c r="GL76" i="5"/>
  <c r="GM76" i="5"/>
  <c r="GN76" i="5"/>
  <c r="GO76" i="5"/>
  <c r="GP76" i="5"/>
  <c r="GQ76" i="5"/>
  <c r="GR76" i="5"/>
  <c r="GW76" i="5"/>
  <c r="GX76" i="5"/>
  <c r="GY76" i="5"/>
  <c r="GZ76" i="5"/>
  <c r="HA76" i="5"/>
  <c r="HB76" i="5"/>
  <c r="HC76" i="5"/>
  <c r="HD76" i="5"/>
  <c r="HE76" i="5"/>
  <c r="HF76" i="5"/>
  <c r="HG76" i="5"/>
  <c r="HH76" i="5"/>
  <c r="HI76" i="5"/>
  <c r="HJ76" i="5"/>
  <c r="HK76" i="5"/>
  <c r="HL76" i="5"/>
  <c r="HM76" i="5"/>
  <c r="HN76" i="5"/>
  <c r="HO76" i="5"/>
  <c r="HP76" i="5"/>
  <c r="HQ76" i="5"/>
  <c r="HR76" i="5"/>
  <c r="HS76" i="5"/>
  <c r="HT76" i="5"/>
  <c r="CO72" i="5"/>
  <c r="CP72" i="5"/>
  <c r="CQ72" i="5"/>
  <c r="CR72" i="5"/>
  <c r="CS72" i="5"/>
  <c r="CT72" i="5"/>
  <c r="CU72" i="5"/>
  <c r="CV72" i="5"/>
  <c r="CW72" i="5"/>
  <c r="CX72" i="5"/>
  <c r="CY72" i="5"/>
  <c r="CZ72" i="5"/>
  <c r="DA72" i="5"/>
  <c r="DB72" i="5"/>
  <c r="DC72" i="5"/>
  <c r="DD72" i="5"/>
  <c r="DE72" i="5"/>
  <c r="DF72" i="5"/>
  <c r="DG72" i="5"/>
  <c r="DH72" i="5"/>
  <c r="DI72" i="5"/>
  <c r="DJ72" i="5"/>
  <c r="DK72" i="5"/>
  <c r="DL72" i="5"/>
  <c r="DQ72" i="5"/>
  <c r="DR72" i="5"/>
  <c r="DS72" i="5"/>
  <c r="DT72" i="5"/>
  <c r="DU72" i="5"/>
  <c r="DV72" i="5"/>
  <c r="DW72" i="5"/>
  <c r="DX72" i="5"/>
  <c r="DY72" i="5"/>
  <c r="DZ72" i="5"/>
  <c r="EA72" i="5"/>
  <c r="EB72" i="5"/>
  <c r="EC72" i="5"/>
  <c r="ED72" i="5"/>
  <c r="EE72" i="5"/>
  <c r="EF72" i="5"/>
  <c r="EG72" i="5"/>
  <c r="EH72" i="5"/>
  <c r="EI72" i="5"/>
  <c r="EJ72" i="5"/>
  <c r="EK72" i="5"/>
  <c r="EL72" i="5"/>
  <c r="EM72" i="5"/>
  <c r="EN72" i="5"/>
  <c r="ES72" i="5"/>
  <c r="ET72" i="5"/>
  <c r="EU72" i="5"/>
  <c r="EV72" i="5"/>
  <c r="EW72" i="5"/>
  <c r="EX72" i="5"/>
  <c r="EY72" i="5"/>
  <c r="EZ72" i="5"/>
  <c r="FA72" i="5"/>
  <c r="FB72" i="5"/>
  <c r="FC72" i="5"/>
  <c r="FD72" i="5"/>
  <c r="FE72" i="5"/>
  <c r="FF72" i="5"/>
  <c r="FG72" i="5"/>
  <c r="FH72" i="5"/>
  <c r="FI72" i="5"/>
  <c r="FJ72" i="5"/>
  <c r="FK72" i="5"/>
  <c r="FL72" i="5"/>
  <c r="FM72" i="5"/>
  <c r="FN72" i="5"/>
  <c r="FO72" i="5"/>
  <c r="FP72" i="5"/>
  <c r="FU72" i="5"/>
  <c r="FV72" i="5"/>
  <c r="FW72" i="5"/>
  <c r="FX72" i="5"/>
  <c r="FY72" i="5"/>
  <c r="FZ72" i="5"/>
  <c r="GA72" i="5"/>
  <c r="GB72" i="5"/>
  <c r="GC72" i="5"/>
  <c r="GD72" i="5"/>
  <c r="GE72" i="5"/>
  <c r="GF72" i="5"/>
  <c r="GG72" i="5"/>
  <c r="GH72" i="5"/>
  <c r="GI72" i="5"/>
  <c r="GJ72" i="5"/>
  <c r="GK72" i="5"/>
  <c r="GL72" i="5"/>
  <c r="GM72" i="5"/>
  <c r="GN72" i="5"/>
  <c r="GO72" i="5"/>
  <c r="GP72" i="5"/>
  <c r="GQ72" i="5"/>
  <c r="GR72" i="5"/>
  <c r="GW72" i="5"/>
  <c r="GX72" i="5"/>
  <c r="GY72" i="5"/>
  <c r="GZ72" i="5"/>
  <c r="HA72" i="5"/>
  <c r="HB72" i="5"/>
  <c r="HC72" i="5"/>
  <c r="HD72" i="5"/>
  <c r="HE72" i="5"/>
  <c r="HF72" i="5"/>
  <c r="HG72" i="5"/>
  <c r="HH72" i="5"/>
  <c r="HI72" i="5"/>
  <c r="HJ72" i="5"/>
  <c r="HK72" i="5"/>
  <c r="HL72" i="5"/>
  <c r="HM72" i="5"/>
  <c r="HN72" i="5"/>
  <c r="HO72" i="5"/>
  <c r="HP72" i="5"/>
  <c r="HQ72" i="5"/>
  <c r="HR72" i="5"/>
  <c r="HS72" i="5"/>
  <c r="HT72" i="5"/>
  <c r="CO73" i="5"/>
  <c r="CP73" i="5"/>
  <c r="CQ73" i="5"/>
  <c r="CR73" i="5"/>
  <c r="CS73" i="5"/>
  <c r="CT73" i="5"/>
  <c r="CU73" i="5"/>
  <c r="CV73" i="5"/>
  <c r="CW73" i="5"/>
  <c r="CX73" i="5"/>
  <c r="CY73" i="5"/>
  <c r="CZ73" i="5"/>
  <c r="DA73" i="5"/>
  <c r="DB73" i="5"/>
  <c r="DC73" i="5"/>
  <c r="DD73" i="5"/>
  <c r="DE73" i="5"/>
  <c r="DF73" i="5"/>
  <c r="DG73" i="5"/>
  <c r="DH73" i="5"/>
  <c r="DI73" i="5"/>
  <c r="DJ73" i="5"/>
  <c r="DK73" i="5"/>
  <c r="DL73" i="5"/>
  <c r="DQ73" i="5"/>
  <c r="DR73" i="5"/>
  <c r="DS73" i="5"/>
  <c r="DT73" i="5"/>
  <c r="DU73" i="5"/>
  <c r="DV73" i="5"/>
  <c r="DW73" i="5"/>
  <c r="DX73" i="5"/>
  <c r="DY73" i="5"/>
  <c r="DZ73" i="5"/>
  <c r="EA73" i="5"/>
  <c r="EB73" i="5"/>
  <c r="EC73" i="5"/>
  <c r="ED73" i="5"/>
  <c r="EE73" i="5"/>
  <c r="EF73" i="5"/>
  <c r="EG73" i="5"/>
  <c r="EH73" i="5"/>
  <c r="EI73" i="5"/>
  <c r="EJ73" i="5"/>
  <c r="EK73" i="5"/>
  <c r="EL73" i="5"/>
  <c r="EM73" i="5"/>
  <c r="EN73" i="5"/>
  <c r="ES73" i="5"/>
  <c r="ET73" i="5"/>
  <c r="EU73" i="5"/>
  <c r="EV73" i="5"/>
  <c r="EW73" i="5"/>
  <c r="EX73" i="5"/>
  <c r="EY73" i="5"/>
  <c r="EZ73" i="5"/>
  <c r="FA73" i="5"/>
  <c r="FB73" i="5"/>
  <c r="FC73" i="5"/>
  <c r="FD73" i="5"/>
  <c r="FE73" i="5"/>
  <c r="FF73" i="5"/>
  <c r="FG73" i="5"/>
  <c r="FH73" i="5"/>
  <c r="FI73" i="5"/>
  <c r="FJ73" i="5"/>
  <c r="FK73" i="5"/>
  <c r="FL73" i="5"/>
  <c r="FM73" i="5"/>
  <c r="FN73" i="5"/>
  <c r="FO73" i="5"/>
  <c r="FP73" i="5"/>
  <c r="FU73" i="5"/>
  <c r="FV73" i="5"/>
  <c r="FW73" i="5"/>
  <c r="FX73" i="5"/>
  <c r="FY73" i="5"/>
  <c r="FZ73" i="5"/>
  <c r="GA73" i="5"/>
  <c r="GB73" i="5"/>
  <c r="GC73" i="5"/>
  <c r="GD73" i="5"/>
  <c r="GE73" i="5"/>
  <c r="GF73" i="5"/>
  <c r="GG73" i="5"/>
  <c r="GH73" i="5"/>
  <c r="GI73" i="5"/>
  <c r="GJ73" i="5"/>
  <c r="GK73" i="5"/>
  <c r="GL73" i="5"/>
  <c r="GM73" i="5"/>
  <c r="GN73" i="5"/>
  <c r="GO73" i="5"/>
  <c r="GP73" i="5"/>
  <c r="GQ73" i="5"/>
  <c r="GR73" i="5"/>
  <c r="GW73" i="5"/>
  <c r="GX73" i="5"/>
  <c r="GY73" i="5"/>
  <c r="GZ73" i="5"/>
  <c r="HA73" i="5"/>
  <c r="HB73" i="5"/>
  <c r="HC73" i="5"/>
  <c r="HD73" i="5"/>
  <c r="HE73" i="5"/>
  <c r="HF73" i="5"/>
  <c r="HG73" i="5"/>
  <c r="HH73" i="5"/>
  <c r="HI73" i="5"/>
  <c r="HJ73" i="5"/>
  <c r="HK73" i="5"/>
  <c r="HL73" i="5"/>
  <c r="HM73" i="5"/>
  <c r="HN73" i="5"/>
  <c r="HO73" i="5"/>
  <c r="HP73" i="5"/>
  <c r="HQ73" i="5"/>
  <c r="HR73" i="5"/>
  <c r="HS73" i="5"/>
  <c r="HT73" i="5"/>
  <c r="CO61" i="5"/>
  <c r="CP61" i="5"/>
  <c r="CQ61" i="5"/>
  <c r="CR61" i="5"/>
  <c r="CS61" i="5"/>
  <c r="CT61" i="5"/>
  <c r="CU61" i="5"/>
  <c r="CV61" i="5"/>
  <c r="CW61" i="5"/>
  <c r="CX61" i="5"/>
  <c r="CY61" i="5"/>
  <c r="CZ61" i="5"/>
  <c r="DA61" i="5"/>
  <c r="DB61" i="5"/>
  <c r="DC61" i="5"/>
  <c r="DD61" i="5"/>
  <c r="DE61" i="5"/>
  <c r="DF61" i="5"/>
  <c r="DG61" i="5"/>
  <c r="DH61" i="5"/>
  <c r="DI61" i="5"/>
  <c r="DJ61" i="5"/>
  <c r="DK61" i="5"/>
  <c r="DL61" i="5"/>
  <c r="DQ61" i="5"/>
  <c r="DR61" i="5"/>
  <c r="DS61" i="5"/>
  <c r="DT61" i="5"/>
  <c r="DU61" i="5"/>
  <c r="DV61" i="5"/>
  <c r="DW61" i="5"/>
  <c r="DX61" i="5"/>
  <c r="DY61" i="5"/>
  <c r="DZ61" i="5"/>
  <c r="EA61" i="5"/>
  <c r="EB61" i="5"/>
  <c r="EC61" i="5"/>
  <c r="ED61" i="5"/>
  <c r="EE61" i="5"/>
  <c r="EF61" i="5"/>
  <c r="EG61" i="5"/>
  <c r="EH61" i="5"/>
  <c r="EI61" i="5"/>
  <c r="EJ61" i="5"/>
  <c r="EK61" i="5"/>
  <c r="EL61" i="5"/>
  <c r="EM61" i="5"/>
  <c r="EN61" i="5"/>
  <c r="ES61" i="5"/>
  <c r="ET61" i="5"/>
  <c r="EU61" i="5"/>
  <c r="EV61" i="5"/>
  <c r="EW61" i="5"/>
  <c r="EX61" i="5"/>
  <c r="EY61" i="5"/>
  <c r="EZ61" i="5"/>
  <c r="FA61" i="5"/>
  <c r="FB61" i="5"/>
  <c r="FC61" i="5"/>
  <c r="FD61" i="5"/>
  <c r="FE61" i="5"/>
  <c r="FF61" i="5"/>
  <c r="FG61" i="5"/>
  <c r="FH61" i="5"/>
  <c r="FI61" i="5"/>
  <c r="FJ61" i="5"/>
  <c r="FK61" i="5"/>
  <c r="FL61" i="5"/>
  <c r="FM61" i="5"/>
  <c r="FN61" i="5"/>
  <c r="FO61" i="5"/>
  <c r="FP61" i="5"/>
  <c r="FU61" i="5"/>
  <c r="FV61" i="5"/>
  <c r="FW61" i="5"/>
  <c r="FX61" i="5"/>
  <c r="FY61" i="5"/>
  <c r="FZ61" i="5"/>
  <c r="GA61" i="5"/>
  <c r="GB61" i="5"/>
  <c r="GC61" i="5"/>
  <c r="GD61" i="5"/>
  <c r="GE61" i="5"/>
  <c r="GF61" i="5"/>
  <c r="GG61" i="5"/>
  <c r="GH61" i="5"/>
  <c r="GI61" i="5"/>
  <c r="GJ61" i="5"/>
  <c r="GK61" i="5"/>
  <c r="GL61" i="5"/>
  <c r="GM61" i="5"/>
  <c r="GN61" i="5"/>
  <c r="GO61" i="5"/>
  <c r="GP61" i="5"/>
  <c r="GQ61" i="5"/>
  <c r="GR61" i="5"/>
  <c r="GW61" i="5"/>
  <c r="GX61" i="5"/>
  <c r="GY61" i="5"/>
  <c r="GZ61" i="5"/>
  <c r="HA61" i="5"/>
  <c r="HB61" i="5"/>
  <c r="HC61" i="5"/>
  <c r="HD61" i="5"/>
  <c r="HE61" i="5"/>
  <c r="HF61" i="5"/>
  <c r="HG61" i="5"/>
  <c r="HH61" i="5"/>
  <c r="HI61" i="5"/>
  <c r="HJ61" i="5"/>
  <c r="HK61" i="5"/>
  <c r="HL61" i="5"/>
  <c r="HM61" i="5"/>
  <c r="HN61" i="5"/>
  <c r="HO61" i="5"/>
  <c r="HP61" i="5"/>
  <c r="HQ61" i="5"/>
  <c r="HR61" i="5"/>
  <c r="HS61" i="5"/>
  <c r="HT61" i="5"/>
  <c r="CO62" i="5"/>
  <c r="CP62" i="5"/>
  <c r="CQ62" i="5"/>
  <c r="CR62" i="5"/>
  <c r="CS62" i="5"/>
  <c r="CT62" i="5"/>
  <c r="CU62" i="5"/>
  <c r="CV62" i="5"/>
  <c r="CW62" i="5"/>
  <c r="CX62" i="5"/>
  <c r="CY62" i="5"/>
  <c r="CZ62" i="5"/>
  <c r="DA62" i="5"/>
  <c r="DB62" i="5"/>
  <c r="DC62" i="5"/>
  <c r="DD62" i="5"/>
  <c r="DE62" i="5"/>
  <c r="DF62" i="5"/>
  <c r="DG62" i="5"/>
  <c r="DH62" i="5"/>
  <c r="DI62" i="5"/>
  <c r="DJ62" i="5"/>
  <c r="DK62" i="5"/>
  <c r="DL62" i="5"/>
  <c r="DQ62" i="5"/>
  <c r="DR62" i="5"/>
  <c r="DS62" i="5"/>
  <c r="DT62" i="5"/>
  <c r="DU62" i="5"/>
  <c r="DV62" i="5"/>
  <c r="DW62" i="5"/>
  <c r="DX62" i="5"/>
  <c r="DY62" i="5"/>
  <c r="DZ62" i="5"/>
  <c r="EA62" i="5"/>
  <c r="EB62" i="5"/>
  <c r="EC62" i="5"/>
  <c r="ED62" i="5"/>
  <c r="EE62" i="5"/>
  <c r="EF62" i="5"/>
  <c r="EG62" i="5"/>
  <c r="EH62" i="5"/>
  <c r="EI62" i="5"/>
  <c r="EJ62" i="5"/>
  <c r="EK62" i="5"/>
  <c r="EL62" i="5"/>
  <c r="EM62" i="5"/>
  <c r="EN62" i="5"/>
  <c r="ES62" i="5"/>
  <c r="ET62" i="5"/>
  <c r="EU62" i="5"/>
  <c r="EV62" i="5"/>
  <c r="EW62" i="5"/>
  <c r="EX62" i="5"/>
  <c r="EY62" i="5"/>
  <c r="EZ62" i="5"/>
  <c r="FA62" i="5"/>
  <c r="FB62" i="5"/>
  <c r="FC62" i="5"/>
  <c r="FD62" i="5"/>
  <c r="FE62" i="5"/>
  <c r="FF62" i="5"/>
  <c r="FG62" i="5"/>
  <c r="FH62" i="5"/>
  <c r="FI62" i="5"/>
  <c r="FJ62" i="5"/>
  <c r="FK62" i="5"/>
  <c r="FL62" i="5"/>
  <c r="FM62" i="5"/>
  <c r="FN62" i="5"/>
  <c r="FO62" i="5"/>
  <c r="FP62" i="5"/>
  <c r="FU62" i="5"/>
  <c r="FV62" i="5"/>
  <c r="FW62" i="5"/>
  <c r="FX62" i="5"/>
  <c r="FY62" i="5"/>
  <c r="FZ62" i="5"/>
  <c r="GA62" i="5"/>
  <c r="GB62" i="5"/>
  <c r="GC62" i="5"/>
  <c r="GD62" i="5"/>
  <c r="GE62" i="5"/>
  <c r="GF62" i="5"/>
  <c r="GG62" i="5"/>
  <c r="GH62" i="5"/>
  <c r="GI62" i="5"/>
  <c r="GJ62" i="5"/>
  <c r="GK62" i="5"/>
  <c r="GL62" i="5"/>
  <c r="GM62" i="5"/>
  <c r="GN62" i="5"/>
  <c r="GO62" i="5"/>
  <c r="GP62" i="5"/>
  <c r="GQ62" i="5"/>
  <c r="GR62" i="5"/>
  <c r="GW62" i="5"/>
  <c r="HB62" i="5"/>
  <c r="HC62" i="5"/>
  <c r="HD62" i="5"/>
  <c r="HE62" i="5"/>
  <c r="HF62" i="5"/>
  <c r="HG62" i="5"/>
  <c r="HH62" i="5"/>
  <c r="HI62" i="5"/>
  <c r="HJ62" i="5"/>
  <c r="HK62" i="5"/>
  <c r="HL62" i="5"/>
  <c r="HM62" i="5"/>
  <c r="HN62" i="5"/>
  <c r="HO62" i="5"/>
  <c r="HP62" i="5"/>
  <c r="HQ62" i="5"/>
  <c r="HR62" i="5"/>
  <c r="HS62" i="5"/>
  <c r="HT62" i="5"/>
  <c r="CO63" i="5"/>
  <c r="CP63" i="5"/>
  <c r="CQ63" i="5"/>
  <c r="CR63" i="5"/>
  <c r="CS63" i="5"/>
  <c r="CT63" i="5"/>
  <c r="CU63" i="5"/>
  <c r="CV63" i="5"/>
  <c r="CW63" i="5"/>
  <c r="CX63" i="5"/>
  <c r="CY63" i="5"/>
  <c r="CZ63" i="5"/>
  <c r="DA63" i="5"/>
  <c r="DB63" i="5"/>
  <c r="DC63" i="5"/>
  <c r="DD63" i="5"/>
  <c r="DE63" i="5"/>
  <c r="DF63" i="5"/>
  <c r="DG63" i="5"/>
  <c r="DH63" i="5"/>
  <c r="DI63" i="5"/>
  <c r="DJ63" i="5"/>
  <c r="DK63" i="5"/>
  <c r="DL63" i="5"/>
  <c r="DQ63" i="5"/>
  <c r="DR63" i="5"/>
  <c r="DS63" i="5"/>
  <c r="DT63" i="5"/>
  <c r="DU63" i="5"/>
  <c r="DV63" i="5"/>
  <c r="DW63" i="5"/>
  <c r="DX63" i="5"/>
  <c r="DY63" i="5"/>
  <c r="DZ63" i="5"/>
  <c r="EA63" i="5"/>
  <c r="EB63" i="5"/>
  <c r="EC63" i="5"/>
  <c r="ED63" i="5"/>
  <c r="EE63" i="5"/>
  <c r="EF63" i="5"/>
  <c r="EG63" i="5"/>
  <c r="EH63" i="5"/>
  <c r="EI63" i="5"/>
  <c r="EJ63" i="5"/>
  <c r="EK63" i="5"/>
  <c r="EL63" i="5"/>
  <c r="EM63" i="5"/>
  <c r="EN63" i="5"/>
  <c r="ES63" i="5"/>
  <c r="ET63" i="5"/>
  <c r="EU63" i="5"/>
  <c r="EV63" i="5"/>
  <c r="EW63" i="5"/>
  <c r="EX63" i="5"/>
  <c r="EY63" i="5"/>
  <c r="EZ63" i="5"/>
  <c r="FA63" i="5"/>
  <c r="FB63" i="5"/>
  <c r="FC63" i="5"/>
  <c r="FD63" i="5"/>
  <c r="FE63" i="5"/>
  <c r="FF63" i="5"/>
  <c r="FG63" i="5"/>
  <c r="FH63" i="5"/>
  <c r="FI63" i="5"/>
  <c r="FJ63" i="5"/>
  <c r="FK63" i="5"/>
  <c r="FL63" i="5"/>
  <c r="FM63" i="5"/>
  <c r="FN63" i="5"/>
  <c r="FO63" i="5"/>
  <c r="FP63" i="5"/>
  <c r="FU63" i="5"/>
  <c r="FV63" i="5"/>
  <c r="FW63" i="5"/>
  <c r="FX63" i="5"/>
  <c r="FY63" i="5"/>
  <c r="FZ63" i="5"/>
  <c r="GA63" i="5"/>
  <c r="GB63" i="5"/>
  <c r="GC63" i="5"/>
  <c r="GD63" i="5"/>
  <c r="GE63" i="5"/>
  <c r="GF63" i="5"/>
  <c r="GG63" i="5"/>
  <c r="GH63" i="5"/>
  <c r="GI63" i="5"/>
  <c r="GJ63" i="5"/>
  <c r="GK63" i="5"/>
  <c r="GL63" i="5"/>
  <c r="GM63" i="5"/>
  <c r="GN63" i="5"/>
  <c r="GO63" i="5"/>
  <c r="GP63" i="5"/>
  <c r="GQ63" i="5"/>
  <c r="GR63" i="5"/>
  <c r="GW63" i="5"/>
  <c r="HB63" i="5"/>
  <c r="HC63" i="5"/>
  <c r="HD63" i="5"/>
  <c r="HE63" i="5"/>
  <c r="HF63" i="5"/>
  <c r="HG63" i="5"/>
  <c r="HH63" i="5"/>
  <c r="HI63" i="5"/>
  <c r="HJ63" i="5"/>
  <c r="HK63" i="5"/>
  <c r="HL63" i="5"/>
  <c r="HM63" i="5"/>
  <c r="HN63" i="5"/>
  <c r="HO63" i="5"/>
  <c r="HP63" i="5"/>
  <c r="HQ63" i="5"/>
  <c r="HR63" i="5"/>
  <c r="HS63" i="5"/>
  <c r="HT63" i="5"/>
  <c r="CO64" i="5"/>
  <c r="CP64" i="5"/>
  <c r="CQ64" i="5"/>
  <c r="CR64" i="5"/>
  <c r="CS64" i="5"/>
  <c r="CT64" i="5"/>
  <c r="CU64" i="5"/>
  <c r="CV64" i="5"/>
  <c r="CW64" i="5"/>
  <c r="CX64" i="5"/>
  <c r="CY64" i="5"/>
  <c r="CZ64" i="5"/>
  <c r="DA64" i="5"/>
  <c r="DB64" i="5"/>
  <c r="DC64" i="5"/>
  <c r="DD64" i="5"/>
  <c r="DE64" i="5"/>
  <c r="DF64" i="5"/>
  <c r="DG64" i="5"/>
  <c r="DH64" i="5"/>
  <c r="DI64" i="5"/>
  <c r="DJ64" i="5"/>
  <c r="DK64" i="5"/>
  <c r="DL64" i="5"/>
  <c r="DQ64" i="5"/>
  <c r="DR64" i="5"/>
  <c r="DS64" i="5"/>
  <c r="DT64" i="5"/>
  <c r="DU64" i="5"/>
  <c r="DV64" i="5"/>
  <c r="DW64" i="5"/>
  <c r="DX64" i="5"/>
  <c r="DY64" i="5"/>
  <c r="DZ64" i="5"/>
  <c r="EA64" i="5"/>
  <c r="EB64" i="5"/>
  <c r="EC64" i="5"/>
  <c r="ED64" i="5"/>
  <c r="EE64" i="5"/>
  <c r="EF64" i="5"/>
  <c r="EG64" i="5"/>
  <c r="EH64" i="5"/>
  <c r="EI64" i="5"/>
  <c r="EJ64" i="5"/>
  <c r="EK64" i="5"/>
  <c r="EL64" i="5"/>
  <c r="EM64" i="5"/>
  <c r="EN64" i="5"/>
  <c r="ES64" i="5"/>
  <c r="ET64" i="5"/>
  <c r="EU64" i="5"/>
  <c r="EV64" i="5"/>
  <c r="EW64" i="5"/>
  <c r="EX64" i="5"/>
  <c r="EY64" i="5"/>
  <c r="EZ64" i="5"/>
  <c r="FA64" i="5"/>
  <c r="FB64" i="5"/>
  <c r="FC64" i="5"/>
  <c r="FD64" i="5"/>
  <c r="FE64" i="5"/>
  <c r="FF64" i="5"/>
  <c r="FG64" i="5"/>
  <c r="FH64" i="5"/>
  <c r="FI64" i="5"/>
  <c r="FJ64" i="5"/>
  <c r="FK64" i="5"/>
  <c r="FL64" i="5"/>
  <c r="FM64" i="5"/>
  <c r="FN64" i="5"/>
  <c r="FO64" i="5"/>
  <c r="FP64" i="5"/>
  <c r="FU64" i="5"/>
  <c r="FV64" i="5"/>
  <c r="FW64" i="5"/>
  <c r="FX64" i="5"/>
  <c r="FY64" i="5"/>
  <c r="FZ64" i="5"/>
  <c r="GA64" i="5"/>
  <c r="GB64" i="5"/>
  <c r="GC64" i="5"/>
  <c r="GD64" i="5"/>
  <c r="GE64" i="5"/>
  <c r="GF64" i="5"/>
  <c r="GG64" i="5"/>
  <c r="GH64" i="5"/>
  <c r="GI64" i="5"/>
  <c r="GJ64" i="5"/>
  <c r="GK64" i="5"/>
  <c r="GL64" i="5"/>
  <c r="GM64" i="5"/>
  <c r="GN64" i="5"/>
  <c r="GO64" i="5"/>
  <c r="GP64" i="5"/>
  <c r="GQ64" i="5"/>
  <c r="GR64" i="5"/>
  <c r="GW64" i="5"/>
  <c r="HB64" i="5"/>
  <c r="HC64" i="5"/>
  <c r="HD64" i="5"/>
  <c r="HE64" i="5"/>
  <c r="HF64" i="5"/>
  <c r="HG64" i="5"/>
  <c r="HH64" i="5"/>
  <c r="HI64" i="5"/>
  <c r="HJ64" i="5"/>
  <c r="HK64" i="5"/>
  <c r="HL64" i="5"/>
  <c r="HM64" i="5"/>
  <c r="HN64" i="5"/>
  <c r="HO64" i="5"/>
  <c r="HP64" i="5"/>
  <c r="HQ64" i="5"/>
  <c r="HR64" i="5"/>
  <c r="HS64" i="5"/>
  <c r="HT64" i="5"/>
  <c r="CO65" i="5"/>
  <c r="CP65" i="5"/>
  <c r="CQ65" i="5"/>
  <c r="CR65" i="5"/>
  <c r="CS65" i="5"/>
  <c r="CT65" i="5"/>
  <c r="CU65" i="5"/>
  <c r="CV65" i="5"/>
  <c r="CW65" i="5"/>
  <c r="CX65" i="5"/>
  <c r="CY65" i="5"/>
  <c r="CZ65" i="5"/>
  <c r="DA65" i="5"/>
  <c r="DB65" i="5"/>
  <c r="DC65" i="5"/>
  <c r="DD65" i="5"/>
  <c r="DE65" i="5"/>
  <c r="DF65" i="5"/>
  <c r="DG65" i="5"/>
  <c r="DH65" i="5"/>
  <c r="DI65" i="5"/>
  <c r="DJ65" i="5"/>
  <c r="DK65" i="5"/>
  <c r="DL65" i="5"/>
  <c r="DQ65" i="5"/>
  <c r="DR65" i="5"/>
  <c r="DS65" i="5"/>
  <c r="DT65" i="5"/>
  <c r="DU65" i="5"/>
  <c r="DV65" i="5"/>
  <c r="DW65" i="5"/>
  <c r="DX65" i="5"/>
  <c r="DY65" i="5"/>
  <c r="DZ65" i="5"/>
  <c r="EA65" i="5"/>
  <c r="EB65" i="5"/>
  <c r="EC65" i="5"/>
  <c r="ED65" i="5"/>
  <c r="EE65" i="5"/>
  <c r="EF65" i="5"/>
  <c r="EG65" i="5"/>
  <c r="EH65" i="5"/>
  <c r="EI65" i="5"/>
  <c r="EJ65" i="5"/>
  <c r="EK65" i="5"/>
  <c r="EL65" i="5"/>
  <c r="EM65" i="5"/>
  <c r="EN65" i="5"/>
  <c r="ES65" i="5"/>
  <c r="ET65" i="5"/>
  <c r="EU65" i="5"/>
  <c r="EV65" i="5"/>
  <c r="EW65" i="5"/>
  <c r="EX65" i="5"/>
  <c r="EY65" i="5"/>
  <c r="EZ65" i="5"/>
  <c r="FA65" i="5"/>
  <c r="FB65" i="5"/>
  <c r="FC65" i="5"/>
  <c r="FD65" i="5"/>
  <c r="FE65" i="5"/>
  <c r="FF65" i="5"/>
  <c r="FG65" i="5"/>
  <c r="FH65" i="5"/>
  <c r="FI65" i="5"/>
  <c r="FJ65" i="5"/>
  <c r="FK65" i="5"/>
  <c r="FL65" i="5"/>
  <c r="FM65" i="5"/>
  <c r="FN65" i="5"/>
  <c r="FO65" i="5"/>
  <c r="FP65" i="5"/>
  <c r="FU65" i="5"/>
  <c r="FV65" i="5"/>
  <c r="FW65" i="5"/>
  <c r="FX65" i="5"/>
  <c r="FY65" i="5"/>
  <c r="FZ65" i="5"/>
  <c r="GA65" i="5"/>
  <c r="GB65" i="5"/>
  <c r="GC65" i="5"/>
  <c r="GD65" i="5"/>
  <c r="GE65" i="5"/>
  <c r="GF65" i="5"/>
  <c r="GG65" i="5"/>
  <c r="GH65" i="5"/>
  <c r="GI65" i="5"/>
  <c r="GJ65" i="5"/>
  <c r="GK65" i="5"/>
  <c r="GL65" i="5"/>
  <c r="GM65" i="5"/>
  <c r="GN65" i="5"/>
  <c r="GO65" i="5"/>
  <c r="GP65" i="5"/>
  <c r="GQ65" i="5"/>
  <c r="GR65" i="5"/>
  <c r="GW65" i="5"/>
  <c r="HB65" i="5"/>
  <c r="HC65" i="5"/>
  <c r="HD65" i="5"/>
  <c r="HE65" i="5"/>
  <c r="HF65" i="5"/>
  <c r="HG65" i="5"/>
  <c r="HH65" i="5"/>
  <c r="HI65" i="5"/>
  <c r="HJ65" i="5"/>
  <c r="HK65" i="5"/>
  <c r="HL65" i="5"/>
  <c r="HM65" i="5"/>
  <c r="HN65" i="5"/>
  <c r="HO65" i="5"/>
  <c r="HP65" i="5"/>
  <c r="HQ65" i="5"/>
  <c r="HR65" i="5"/>
  <c r="HS65" i="5"/>
  <c r="HT65" i="5"/>
  <c r="CO66" i="5"/>
  <c r="CP66" i="5"/>
  <c r="CQ66" i="5"/>
  <c r="CR66" i="5"/>
  <c r="CS66" i="5"/>
  <c r="CT66" i="5"/>
  <c r="CU66" i="5"/>
  <c r="CV66" i="5"/>
  <c r="CW66" i="5"/>
  <c r="CX66" i="5"/>
  <c r="CY66" i="5"/>
  <c r="CZ66" i="5"/>
  <c r="DA66" i="5"/>
  <c r="DB66" i="5"/>
  <c r="DC66" i="5"/>
  <c r="DD66" i="5"/>
  <c r="DE66" i="5"/>
  <c r="DF66" i="5"/>
  <c r="DG66" i="5"/>
  <c r="DH66" i="5"/>
  <c r="DI66" i="5"/>
  <c r="DJ66" i="5"/>
  <c r="DK66" i="5"/>
  <c r="DL66" i="5"/>
  <c r="DQ66" i="5"/>
  <c r="DR66" i="5"/>
  <c r="DS66" i="5"/>
  <c r="DT66" i="5"/>
  <c r="DU66" i="5"/>
  <c r="DV66" i="5"/>
  <c r="DW66" i="5"/>
  <c r="DX66" i="5"/>
  <c r="DY66" i="5"/>
  <c r="DZ66" i="5"/>
  <c r="EA66" i="5"/>
  <c r="EB66" i="5"/>
  <c r="EC66" i="5"/>
  <c r="ED66" i="5"/>
  <c r="EE66" i="5"/>
  <c r="EF66" i="5"/>
  <c r="EG66" i="5"/>
  <c r="EH66" i="5"/>
  <c r="EI66" i="5"/>
  <c r="EJ66" i="5"/>
  <c r="EK66" i="5"/>
  <c r="EL66" i="5"/>
  <c r="EM66" i="5"/>
  <c r="EN66" i="5"/>
  <c r="ES66" i="5"/>
  <c r="ET66" i="5"/>
  <c r="EU66" i="5"/>
  <c r="EV66" i="5"/>
  <c r="EW66" i="5"/>
  <c r="EX66" i="5"/>
  <c r="EY66" i="5"/>
  <c r="EZ66" i="5"/>
  <c r="FA66" i="5"/>
  <c r="FB66" i="5"/>
  <c r="FC66" i="5"/>
  <c r="FD66" i="5"/>
  <c r="FE66" i="5"/>
  <c r="FF66" i="5"/>
  <c r="FG66" i="5"/>
  <c r="FH66" i="5"/>
  <c r="FI66" i="5"/>
  <c r="FJ66" i="5"/>
  <c r="FK66" i="5"/>
  <c r="FL66" i="5"/>
  <c r="FM66" i="5"/>
  <c r="FN66" i="5"/>
  <c r="FO66" i="5"/>
  <c r="FP66" i="5"/>
  <c r="FU66" i="5"/>
  <c r="FV66" i="5"/>
  <c r="FW66" i="5"/>
  <c r="FX66" i="5"/>
  <c r="FY66" i="5"/>
  <c r="FZ66" i="5"/>
  <c r="GA66" i="5"/>
  <c r="GB66" i="5"/>
  <c r="GC66" i="5"/>
  <c r="GD66" i="5"/>
  <c r="GE66" i="5"/>
  <c r="GF66" i="5"/>
  <c r="GG66" i="5"/>
  <c r="GH66" i="5"/>
  <c r="GI66" i="5"/>
  <c r="GJ66" i="5"/>
  <c r="GK66" i="5"/>
  <c r="GL66" i="5"/>
  <c r="GM66" i="5"/>
  <c r="GN66" i="5"/>
  <c r="GO66" i="5"/>
  <c r="GP66" i="5"/>
  <c r="GQ66" i="5"/>
  <c r="GR66" i="5"/>
  <c r="GW66" i="5"/>
  <c r="HB66" i="5"/>
  <c r="HC66" i="5"/>
  <c r="HD66" i="5"/>
  <c r="HE66" i="5"/>
  <c r="HF66" i="5"/>
  <c r="HG66" i="5"/>
  <c r="HH66" i="5"/>
  <c r="HI66" i="5"/>
  <c r="HJ66" i="5"/>
  <c r="HK66" i="5"/>
  <c r="HL66" i="5"/>
  <c r="HM66" i="5"/>
  <c r="HN66" i="5"/>
  <c r="HO66" i="5"/>
  <c r="HP66" i="5"/>
  <c r="HQ66" i="5"/>
  <c r="HR66" i="5"/>
  <c r="HS66" i="5"/>
  <c r="HT66" i="5"/>
  <c r="CO67" i="5"/>
  <c r="CP67" i="5"/>
  <c r="CQ67" i="5"/>
  <c r="CR67" i="5"/>
  <c r="CS67" i="5"/>
  <c r="CT67" i="5"/>
  <c r="CU67" i="5"/>
  <c r="CV67" i="5"/>
  <c r="CW67" i="5"/>
  <c r="CX67" i="5"/>
  <c r="CY67" i="5"/>
  <c r="CZ67" i="5"/>
  <c r="DA67" i="5"/>
  <c r="DB67" i="5"/>
  <c r="DC67" i="5"/>
  <c r="DD67" i="5"/>
  <c r="DE67" i="5"/>
  <c r="DF67" i="5"/>
  <c r="DG67" i="5"/>
  <c r="DH67" i="5"/>
  <c r="DI67" i="5"/>
  <c r="DJ67" i="5"/>
  <c r="DK67" i="5"/>
  <c r="DL67" i="5"/>
  <c r="DQ67" i="5"/>
  <c r="DR67" i="5"/>
  <c r="DS67" i="5"/>
  <c r="DT67" i="5"/>
  <c r="DU67" i="5"/>
  <c r="DV67" i="5"/>
  <c r="DW67" i="5"/>
  <c r="DX67" i="5"/>
  <c r="DY67" i="5"/>
  <c r="DZ67" i="5"/>
  <c r="EA67" i="5"/>
  <c r="EB67" i="5"/>
  <c r="EC67" i="5"/>
  <c r="ED67" i="5"/>
  <c r="EE67" i="5"/>
  <c r="EF67" i="5"/>
  <c r="EG67" i="5"/>
  <c r="EH67" i="5"/>
  <c r="EI67" i="5"/>
  <c r="EJ67" i="5"/>
  <c r="EK67" i="5"/>
  <c r="EL67" i="5"/>
  <c r="EM67" i="5"/>
  <c r="EN67" i="5"/>
  <c r="ES67" i="5"/>
  <c r="ET67" i="5"/>
  <c r="EU67" i="5"/>
  <c r="EV67" i="5"/>
  <c r="EW67" i="5"/>
  <c r="EX67" i="5"/>
  <c r="EY67" i="5"/>
  <c r="EZ67" i="5"/>
  <c r="FA67" i="5"/>
  <c r="FB67" i="5"/>
  <c r="FC67" i="5"/>
  <c r="FD67" i="5"/>
  <c r="FE67" i="5"/>
  <c r="FF67" i="5"/>
  <c r="FG67" i="5"/>
  <c r="FH67" i="5"/>
  <c r="FI67" i="5"/>
  <c r="FJ67" i="5"/>
  <c r="FK67" i="5"/>
  <c r="FL67" i="5"/>
  <c r="FM67" i="5"/>
  <c r="FN67" i="5"/>
  <c r="FO67" i="5"/>
  <c r="FP67" i="5"/>
  <c r="FU67" i="5"/>
  <c r="FV67" i="5"/>
  <c r="FW67" i="5"/>
  <c r="FX67" i="5"/>
  <c r="FY67" i="5"/>
  <c r="FZ67" i="5"/>
  <c r="GA67" i="5"/>
  <c r="GB67" i="5"/>
  <c r="GC67" i="5"/>
  <c r="GD67" i="5"/>
  <c r="GE67" i="5"/>
  <c r="GF67" i="5"/>
  <c r="GG67" i="5"/>
  <c r="GH67" i="5"/>
  <c r="GI67" i="5"/>
  <c r="GJ67" i="5"/>
  <c r="GK67" i="5"/>
  <c r="GL67" i="5"/>
  <c r="GM67" i="5"/>
  <c r="GN67" i="5"/>
  <c r="GO67" i="5"/>
  <c r="GP67" i="5"/>
  <c r="GQ67" i="5"/>
  <c r="GR67" i="5"/>
  <c r="GW67" i="5"/>
  <c r="HB67" i="5"/>
  <c r="HC67" i="5"/>
  <c r="HD67" i="5"/>
  <c r="HE67" i="5"/>
  <c r="HF67" i="5"/>
  <c r="HG67" i="5"/>
  <c r="HH67" i="5"/>
  <c r="HI67" i="5"/>
  <c r="HJ67" i="5"/>
  <c r="HK67" i="5"/>
  <c r="HL67" i="5"/>
  <c r="HM67" i="5"/>
  <c r="HN67" i="5"/>
  <c r="HO67" i="5"/>
  <c r="HP67" i="5"/>
  <c r="HQ67" i="5"/>
  <c r="HR67" i="5"/>
  <c r="HS67" i="5"/>
  <c r="HT67" i="5"/>
  <c r="CO68" i="5"/>
  <c r="CP68" i="5"/>
  <c r="CQ68" i="5"/>
  <c r="CR68" i="5"/>
  <c r="CS68" i="5"/>
  <c r="CT68" i="5"/>
  <c r="CU68" i="5"/>
  <c r="CV68" i="5"/>
  <c r="CW68" i="5"/>
  <c r="CX68" i="5"/>
  <c r="CY68" i="5"/>
  <c r="CZ68" i="5"/>
  <c r="DA68" i="5"/>
  <c r="DB68" i="5"/>
  <c r="DC68" i="5"/>
  <c r="DD68" i="5"/>
  <c r="DE68" i="5"/>
  <c r="DF68" i="5"/>
  <c r="DG68" i="5"/>
  <c r="DH68" i="5"/>
  <c r="DI68" i="5"/>
  <c r="DJ68" i="5"/>
  <c r="DK68" i="5"/>
  <c r="DL68" i="5"/>
  <c r="DQ68" i="5"/>
  <c r="DR68" i="5"/>
  <c r="DS68" i="5"/>
  <c r="DT68" i="5"/>
  <c r="DU68" i="5"/>
  <c r="DV68" i="5"/>
  <c r="DW68" i="5"/>
  <c r="DX68" i="5"/>
  <c r="DY68" i="5"/>
  <c r="DZ68" i="5"/>
  <c r="EA68" i="5"/>
  <c r="EB68" i="5"/>
  <c r="EC68" i="5"/>
  <c r="ED68" i="5"/>
  <c r="EE68" i="5"/>
  <c r="EF68" i="5"/>
  <c r="EG68" i="5"/>
  <c r="EH68" i="5"/>
  <c r="EI68" i="5"/>
  <c r="EJ68" i="5"/>
  <c r="EK68" i="5"/>
  <c r="EL68" i="5"/>
  <c r="EM68" i="5"/>
  <c r="EN68" i="5"/>
  <c r="ES68" i="5"/>
  <c r="ET68" i="5"/>
  <c r="EU68" i="5"/>
  <c r="EV68" i="5"/>
  <c r="EW68" i="5"/>
  <c r="EX68" i="5"/>
  <c r="EY68" i="5"/>
  <c r="EZ68" i="5"/>
  <c r="FA68" i="5"/>
  <c r="FB68" i="5"/>
  <c r="FC68" i="5"/>
  <c r="FD68" i="5"/>
  <c r="FE68" i="5"/>
  <c r="FF68" i="5"/>
  <c r="FG68" i="5"/>
  <c r="FH68" i="5"/>
  <c r="FI68" i="5"/>
  <c r="FJ68" i="5"/>
  <c r="FK68" i="5"/>
  <c r="FL68" i="5"/>
  <c r="FM68" i="5"/>
  <c r="FN68" i="5"/>
  <c r="FO68" i="5"/>
  <c r="FP68" i="5"/>
  <c r="FU68" i="5"/>
  <c r="FV68" i="5"/>
  <c r="FW68" i="5"/>
  <c r="FX68" i="5"/>
  <c r="FY68" i="5"/>
  <c r="FZ68" i="5"/>
  <c r="GA68" i="5"/>
  <c r="GB68" i="5"/>
  <c r="GC68" i="5"/>
  <c r="GD68" i="5"/>
  <c r="GE68" i="5"/>
  <c r="GF68" i="5"/>
  <c r="GG68" i="5"/>
  <c r="GH68" i="5"/>
  <c r="GI68" i="5"/>
  <c r="GJ68" i="5"/>
  <c r="GK68" i="5"/>
  <c r="GL68" i="5"/>
  <c r="GM68" i="5"/>
  <c r="GN68" i="5"/>
  <c r="GO68" i="5"/>
  <c r="GP68" i="5"/>
  <c r="GQ68" i="5"/>
  <c r="GR68" i="5"/>
  <c r="GW68" i="5"/>
  <c r="HB68" i="5"/>
  <c r="HC68" i="5"/>
  <c r="HD68" i="5"/>
  <c r="HE68" i="5"/>
  <c r="HF68" i="5"/>
  <c r="HG68" i="5"/>
  <c r="HH68" i="5"/>
  <c r="HI68" i="5"/>
  <c r="HJ68" i="5"/>
  <c r="HK68" i="5"/>
  <c r="HL68" i="5"/>
  <c r="HM68" i="5"/>
  <c r="HN68" i="5"/>
  <c r="HO68" i="5"/>
  <c r="HP68" i="5"/>
  <c r="HQ68" i="5"/>
  <c r="HR68" i="5"/>
  <c r="HS68" i="5"/>
  <c r="HT68" i="5"/>
  <c r="CO69" i="5"/>
  <c r="CP69" i="5"/>
  <c r="CQ69" i="5"/>
  <c r="CR69" i="5"/>
  <c r="CS69" i="5"/>
  <c r="CT69" i="5"/>
  <c r="CU69" i="5"/>
  <c r="CV69" i="5"/>
  <c r="CW69" i="5"/>
  <c r="CX69" i="5"/>
  <c r="CY69" i="5"/>
  <c r="CZ69" i="5"/>
  <c r="DA69" i="5"/>
  <c r="DB69" i="5"/>
  <c r="DC69" i="5"/>
  <c r="DD69" i="5"/>
  <c r="DE69" i="5"/>
  <c r="DF69" i="5"/>
  <c r="DG69" i="5"/>
  <c r="DH69" i="5"/>
  <c r="DI69" i="5"/>
  <c r="DJ69" i="5"/>
  <c r="DK69" i="5"/>
  <c r="DL69" i="5"/>
  <c r="DQ69" i="5"/>
  <c r="DR69" i="5"/>
  <c r="DS69" i="5"/>
  <c r="DT69" i="5"/>
  <c r="DU69" i="5"/>
  <c r="DV69" i="5"/>
  <c r="DW69" i="5"/>
  <c r="DX69" i="5"/>
  <c r="DY69" i="5"/>
  <c r="DZ69" i="5"/>
  <c r="EA69" i="5"/>
  <c r="EB69" i="5"/>
  <c r="EC69" i="5"/>
  <c r="ED69" i="5"/>
  <c r="EE69" i="5"/>
  <c r="EF69" i="5"/>
  <c r="EG69" i="5"/>
  <c r="EH69" i="5"/>
  <c r="EI69" i="5"/>
  <c r="EJ69" i="5"/>
  <c r="EK69" i="5"/>
  <c r="EL69" i="5"/>
  <c r="EM69" i="5"/>
  <c r="EN69" i="5"/>
  <c r="ES69" i="5"/>
  <c r="ET69" i="5"/>
  <c r="EU69" i="5"/>
  <c r="EV69" i="5"/>
  <c r="EW69" i="5"/>
  <c r="EX69" i="5"/>
  <c r="EY69" i="5"/>
  <c r="EZ69" i="5"/>
  <c r="FA69" i="5"/>
  <c r="FB69" i="5"/>
  <c r="FC69" i="5"/>
  <c r="FD69" i="5"/>
  <c r="FE69" i="5"/>
  <c r="FF69" i="5"/>
  <c r="FG69" i="5"/>
  <c r="FH69" i="5"/>
  <c r="FI69" i="5"/>
  <c r="FJ69" i="5"/>
  <c r="FK69" i="5"/>
  <c r="FL69" i="5"/>
  <c r="FM69" i="5"/>
  <c r="FN69" i="5"/>
  <c r="FO69" i="5"/>
  <c r="FP69" i="5"/>
  <c r="FU69" i="5"/>
  <c r="FV69" i="5"/>
  <c r="FW69" i="5"/>
  <c r="FX69" i="5"/>
  <c r="FY69" i="5"/>
  <c r="FZ69" i="5"/>
  <c r="GA69" i="5"/>
  <c r="GB69" i="5"/>
  <c r="GC69" i="5"/>
  <c r="GD69" i="5"/>
  <c r="GE69" i="5"/>
  <c r="GF69" i="5"/>
  <c r="GG69" i="5"/>
  <c r="GH69" i="5"/>
  <c r="GI69" i="5"/>
  <c r="GJ69" i="5"/>
  <c r="GK69" i="5"/>
  <c r="GL69" i="5"/>
  <c r="GM69" i="5"/>
  <c r="GN69" i="5"/>
  <c r="GO69" i="5"/>
  <c r="GP69" i="5"/>
  <c r="GQ69" i="5"/>
  <c r="GR69" i="5"/>
  <c r="GW69" i="5"/>
  <c r="GX69" i="5"/>
  <c r="GY69" i="5"/>
  <c r="GZ69" i="5"/>
  <c r="HA69" i="5"/>
  <c r="HB69" i="5"/>
  <c r="HC69" i="5"/>
  <c r="HD69" i="5"/>
  <c r="HE69" i="5"/>
  <c r="HF69" i="5"/>
  <c r="HG69" i="5"/>
  <c r="HH69" i="5"/>
  <c r="HI69" i="5"/>
  <c r="HJ69" i="5"/>
  <c r="HK69" i="5"/>
  <c r="HL69" i="5"/>
  <c r="HM69" i="5"/>
  <c r="HN69" i="5"/>
  <c r="HO69" i="5"/>
  <c r="HP69" i="5"/>
  <c r="HQ69" i="5"/>
  <c r="HR69" i="5"/>
  <c r="HS69" i="5"/>
  <c r="HT69" i="5"/>
  <c r="CO57" i="5"/>
  <c r="CP57" i="5"/>
  <c r="CQ57" i="5"/>
  <c r="CR57" i="5"/>
  <c r="CS57" i="5"/>
  <c r="CT57" i="5"/>
  <c r="CU57" i="5"/>
  <c r="CV57" i="5"/>
  <c r="CW57" i="5"/>
  <c r="CX57" i="5"/>
  <c r="CY57" i="5"/>
  <c r="CZ57" i="5"/>
  <c r="DA57" i="5"/>
  <c r="DB57" i="5"/>
  <c r="DC57" i="5"/>
  <c r="DD57" i="5"/>
  <c r="DE57" i="5"/>
  <c r="DF57" i="5"/>
  <c r="DG57" i="5"/>
  <c r="DH57" i="5"/>
  <c r="DI57" i="5"/>
  <c r="DJ57" i="5"/>
  <c r="DK57" i="5"/>
  <c r="DL57" i="5"/>
  <c r="DQ57" i="5"/>
  <c r="DR57" i="5"/>
  <c r="DS57" i="5"/>
  <c r="DT57" i="5"/>
  <c r="DU57" i="5"/>
  <c r="DV57" i="5"/>
  <c r="DW57" i="5"/>
  <c r="DX57" i="5"/>
  <c r="DY57" i="5"/>
  <c r="DZ57" i="5"/>
  <c r="EA57" i="5"/>
  <c r="EB57" i="5"/>
  <c r="EC57" i="5"/>
  <c r="ED57" i="5"/>
  <c r="EE57" i="5"/>
  <c r="EF57" i="5"/>
  <c r="EG57" i="5"/>
  <c r="EH57" i="5"/>
  <c r="EI57" i="5"/>
  <c r="EJ57" i="5"/>
  <c r="EK57" i="5"/>
  <c r="EL57" i="5"/>
  <c r="EM57" i="5"/>
  <c r="EN57" i="5"/>
  <c r="ES57" i="5"/>
  <c r="ET57" i="5"/>
  <c r="EU57" i="5"/>
  <c r="EV57" i="5"/>
  <c r="EW57" i="5"/>
  <c r="EX57" i="5"/>
  <c r="EY57" i="5"/>
  <c r="EZ57" i="5"/>
  <c r="FA57" i="5"/>
  <c r="FB57" i="5"/>
  <c r="FC57" i="5"/>
  <c r="FD57" i="5"/>
  <c r="FE57" i="5"/>
  <c r="FF57" i="5"/>
  <c r="FG57" i="5"/>
  <c r="FH57" i="5"/>
  <c r="FI57" i="5"/>
  <c r="FJ57" i="5"/>
  <c r="FK57" i="5"/>
  <c r="FL57" i="5"/>
  <c r="FM57" i="5"/>
  <c r="FN57" i="5"/>
  <c r="FO57" i="5"/>
  <c r="FP57" i="5"/>
  <c r="FU57" i="5"/>
  <c r="FV57" i="5"/>
  <c r="FW57" i="5"/>
  <c r="FX57" i="5"/>
  <c r="FY57" i="5"/>
  <c r="FZ57" i="5"/>
  <c r="GA57" i="5"/>
  <c r="GB57" i="5"/>
  <c r="GC57" i="5"/>
  <c r="GD57" i="5"/>
  <c r="GE57" i="5"/>
  <c r="GF57" i="5"/>
  <c r="GG57" i="5"/>
  <c r="GH57" i="5"/>
  <c r="GI57" i="5"/>
  <c r="GJ57" i="5"/>
  <c r="GK57" i="5"/>
  <c r="GL57" i="5"/>
  <c r="GM57" i="5"/>
  <c r="GN57" i="5"/>
  <c r="GO57" i="5"/>
  <c r="GP57" i="5"/>
  <c r="GQ57" i="5"/>
  <c r="GR57" i="5"/>
  <c r="GW57" i="5"/>
  <c r="GZ57" i="5"/>
  <c r="HA57" i="5"/>
  <c r="HB57" i="5"/>
  <c r="HC57" i="5"/>
  <c r="HD57" i="5"/>
  <c r="HE57" i="5"/>
  <c r="HF57" i="5"/>
  <c r="HG57" i="5"/>
  <c r="HH57" i="5"/>
  <c r="HI57" i="5"/>
  <c r="HJ57" i="5"/>
  <c r="HK57" i="5"/>
  <c r="HL57" i="5"/>
  <c r="HM57" i="5"/>
  <c r="HN57" i="5"/>
  <c r="HO57" i="5"/>
  <c r="HP57" i="5"/>
  <c r="HQ57" i="5"/>
  <c r="HR57" i="5"/>
  <c r="HS57" i="5"/>
  <c r="HT57" i="5"/>
  <c r="CO58" i="5"/>
  <c r="CP58" i="5"/>
  <c r="CQ58" i="5"/>
  <c r="CR58" i="5"/>
  <c r="CS58" i="5"/>
  <c r="CT58" i="5"/>
  <c r="CU58" i="5"/>
  <c r="CV58" i="5"/>
  <c r="CW58" i="5"/>
  <c r="CX58" i="5"/>
  <c r="CY58" i="5"/>
  <c r="CZ58" i="5"/>
  <c r="DA58" i="5"/>
  <c r="DB58" i="5"/>
  <c r="DC58" i="5"/>
  <c r="DD58" i="5"/>
  <c r="DE58" i="5"/>
  <c r="DF58" i="5"/>
  <c r="DG58" i="5"/>
  <c r="DH58" i="5"/>
  <c r="DI58" i="5"/>
  <c r="DJ58" i="5"/>
  <c r="DK58" i="5"/>
  <c r="DL58" i="5"/>
  <c r="DQ58" i="5"/>
  <c r="DR58" i="5"/>
  <c r="DS58" i="5"/>
  <c r="DT58" i="5"/>
  <c r="DU58" i="5"/>
  <c r="DV58" i="5"/>
  <c r="DW58" i="5"/>
  <c r="DX58" i="5"/>
  <c r="DY58" i="5"/>
  <c r="DZ58" i="5"/>
  <c r="EA58" i="5"/>
  <c r="EB58" i="5"/>
  <c r="EC58" i="5"/>
  <c r="ED58" i="5"/>
  <c r="EE58" i="5"/>
  <c r="EF58" i="5"/>
  <c r="EG58" i="5"/>
  <c r="EH58" i="5"/>
  <c r="EI58" i="5"/>
  <c r="EJ58" i="5"/>
  <c r="EK58" i="5"/>
  <c r="EL58" i="5"/>
  <c r="EM58" i="5"/>
  <c r="EN58" i="5"/>
  <c r="ES58" i="5"/>
  <c r="ET58" i="5"/>
  <c r="EU58" i="5"/>
  <c r="EV58" i="5"/>
  <c r="EW58" i="5"/>
  <c r="EX58" i="5"/>
  <c r="EY58" i="5"/>
  <c r="EZ58" i="5"/>
  <c r="FA58" i="5"/>
  <c r="FB58" i="5"/>
  <c r="FC58" i="5"/>
  <c r="FD58" i="5"/>
  <c r="FE58" i="5"/>
  <c r="FF58" i="5"/>
  <c r="FG58" i="5"/>
  <c r="FH58" i="5"/>
  <c r="FI58" i="5"/>
  <c r="FJ58" i="5"/>
  <c r="FK58" i="5"/>
  <c r="FL58" i="5"/>
  <c r="FM58" i="5"/>
  <c r="FN58" i="5"/>
  <c r="FO58" i="5"/>
  <c r="FP58" i="5"/>
  <c r="FU58" i="5"/>
  <c r="FV58" i="5"/>
  <c r="FW58" i="5"/>
  <c r="FX58" i="5"/>
  <c r="FY58" i="5"/>
  <c r="FZ58" i="5"/>
  <c r="GA58" i="5"/>
  <c r="GB58" i="5"/>
  <c r="GC58" i="5"/>
  <c r="GD58" i="5"/>
  <c r="GE58" i="5"/>
  <c r="GF58" i="5"/>
  <c r="GG58" i="5"/>
  <c r="GH58" i="5"/>
  <c r="GI58" i="5"/>
  <c r="GJ58" i="5"/>
  <c r="GK58" i="5"/>
  <c r="GL58" i="5"/>
  <c r="GM58" i="5"/>
  <c r="GN58" i="5"/>
  <c r="GO58" i="5"/>
  <c r="GP58" i="5"/>
  <c r="GQ58" i="5"/>
  <c r="GR58" i="5"/>
  <c r="GW58" i="5"/>
  <c r="GZ58" i="5"/>
  <c r="HA58" i="5"/>
  <c r="HB58" i="5"/>
  <c r="HC58" i="5"/>
  <c r="HD58" i="5"/>
  <c r="HE58" i="5"/>
  <c r="HF58" i="5"/>
  <c r="HG58" i="5"/>
  <c r="HH58" i="5"/>
  <c r="HI58" i="5"/>
  <c r="HJ58" i="5"/>
  <c r="HK58" i="5"/>
  <c r="HL58" i="5"/>
  <c r="HM58" i="5"/>
  <c r="HN58" i="5"/>
  <c r="HO58" i="5"/>
  <c r="HP58" i="5"/>
  <c r="HQ58" i="5"/>
  <c r="HR58" i="5"/>
  <c r="HS58" i="5"/>
  <c r="HT58" i="5"/>
  <c r="CO59" i="5"/>
  <c r="CP59" i="5"/>
  <c r="CQ59" i="5"/>
  <c r="CR59" i="5"/>
  <c r="CS59" i="5"/>
  <c r="CT59" i="5"/>
  <c r="CU59" i="5"/>
  <c r="CV59" i="5"/>
  <c r="CW59" i="5"/>
  <c r="CX59" i="5"/>
  <c r="CY59" i="5"/>
  <c r="CZ59" i="5"/>
  <c r="DA59" i="5"/>
  <c r="DB59" i="5"/>
  <c r="DC59" i="5"/>
  <c r="DD59" i="5"/>
  <c r="DE59" i="5"/>
  <c r="DF59" i="5"/>
  <c r="DG59" i="5"/>
  <c r="DH59" i="5"/>
  <c r="DI59" i="5"/>
  <c r="DJ59" i="5"/>
  <c r="DK59" i="5"/>
  <c r="DL59" i="5"/>
  <c r="DQ59" i="5"/>
  <c r="DR59" i="5"/>
  <c r="DS59" i="5"/>
  <c r="DT59" i="5"/>
  <c r="DU59" i="5"/>
  <c r="DV59" i="5"/>
  <c r="DW59" i="5"/>
  <c r="DX59" i="5"/>
  <c r="DY59" i="5"/>
  <c r="DZ59" i="5"/>
  <c r="EA59" i="5"/>
  <c r="EB59" i="5"/>
  <c r="EC59" i="5"/>
  <c r="ED59" i="5"/>
  <c r="EE59" i="5"/>
  <c r="EF59" i="5"/>
  <c r="EG59" i="5"/>
  <c r="EH59" i="5"/>
  <c r="EI59" i="5"/>
  <c r="EJ59" i="5"/>
  <c r="EK59" i="5"/>
  <c r="EL59" i="5"/>
  <c r="EM59" i="5"/>
  <c r="EN59" i="5"/>
  <c r="ES59" i="5"/>
  <c r="ET59" i="5"/>
  <c r="EU59" i="5"/>
  <c r="EV59" i="5"/>
  <c r="EW59" i="5"/>
  <c r="EX59" i="5"/>
  <c r="EY59" i="5"/>
  <c r="EZ59" i="5"/>
  <c r="FA59" i="5"/>
  <c r="FB59" i="5"/>
  <c r="FC59" i="5"/>
  <c r="FD59" i="5"/>
  <c r="FE59" i="5"/>
  <c r="FF59" i="5"/>
  <c r="FG59" i="5"/>
  <c r="FH59" i="5"/>
  <c r="FI59" i="5"/>
  <c r="FJ59" i="5"/>
  <c r="FK59" i="5"/>
  <c r="FL59" i="5"/>
  <c r="FM59" i="5"/>
  <c r="FN59" i="5"/>
  <c r="FO59" i="5"/>
  <c r="FP59" i="5"/>
  <c r="FU59" i="5"/>
  <c r="FV59" i="5"/>
  <c r="FW59" i="5"/>
  <c r="FX59" i="5"/>
  <c r="FY59" i="5"/>
  <c r="FZ59" i="5"/>
  <c r="GA59" i="5"/>
  <c r="GB59" i="5"/>
  <c r="GC59" i="5"/>
  <c r="GD59" i="5"/>
  <c r="GE59" i="5"/>
  <c r="GF59" i="5"/>
  <c r="GG59" i="5"/>
  <c r="GH59" i="5"/>
  <c r="GI59" i="5"/>
  <c r="GJ59" i="5"/>
  <c r="GK59" i="5"/>
  <c r="GL59" i="5"/>
  <c r="GM59" i="5"/>
  <c r="GN59" i="5"/>
  <c r="GO59" i="5"/>
  <c r="GP59" i="5"/>
  <c r="GQ59" i="5"/>
  <c r="GR59" i="5"/>
  <c r="GW59" i="5"/>
  <c r="GZ59" i="5"/>
  <c r="HA59" i="5"/>
  <c r="HB59" i="5"/>
  <c r="HC59" i="5"/>
  <c r="HD59" i="5"/>
  <c r="HE59" i="5"/>
  <c r="HF59" i="5"/>
  <c r="HG59" i="5"/>
  <c r="HH59" i="5"/>
  <c r="HI59" i="5"/>
  <c r="HJ59" i="5"/>
  <c r="HK59" i="5"/>
  <c r="HL59" i="5"/>
  <c r="HM59" i="5"/>
  <c r="HN59" i="5"/>
  <c r="HO59" i="5"/>
  <c r="HP59" i="5"/>
  <c r="HQ59" i="5"/>
  <c r="HR59" i="5"/>
  <c r="HS59" i="5"/>
  <c r="HT59" i="5"/>
  <c r="CO45" i="5"/>
  <c r="CP45" i="5"/>
  <c r="CQ45" i="5"/>
  <c r="CR45" i="5"/>
  <c r="CS45" i="5"/>
  <c r="CT45" i="5"/>
  <c r="CU45" i="5"/>
  <c r="CV45" i="5"/>
  <c r="CW45" i="5"/>
  <c r="CX45" i="5"/>
  <c r="CY45" i="5"/>
  <c r="CZ45" i="5"/>
  <c r="DA45" i="5"/>
  <c r="DB45" i="5"/>
  <c r="DC45" i="5"/>
  <c r="DD45" i="5"/>
  <c r="DE45" i="5"/>
  <c r="DF45" i="5"/>
  <c r="DG45" i="5"/>
  <c r="DH45" i="5"/>
  <c r="DI45" i="5"/>
  <c r="DJ45" i="5"/>
  <c r="DK45" i="5"/>
  <c r="DL45" i="5"/>
  <c r="DQ45" i="5"/>
  <c r="DR45" i="5"/>
  <c r="DS45" i="5"/>
  <c r="DT45" i="5"/>
  <c r="DU45" i="5"/>
  <c r="DV45" i="5"/>
  <c r="DW45" i="5"/>
  <c r="DX45" i="5"/>
  <c r="DY45" i="5"/>
  <c r="DZ45" i="5"/>
  <c r="EA45" i="5"/>
  <c r="EB45" i="5"/>
  <c r="EC45" i="5"/>
  <c r="ED45" i="5"/>
  <c r="EE45" i="5"/>
  <c r="EF45" i="5"/>
  <c r="EG45" i="5"/>
  <c r="EH45" i="5"/>
  <c r="EI45" i="5"/>
  <c r="EJ45" i="5"/>
  <c r="EK45" i="5"/>
  <c r="EL45" i="5"/>
  <c r="EM45" i="5"/>
  <c r="EN45" i="5"/>
  <c r="ES45" i="5"/>
  <c r="ET45" i="5"/>
  <c r="EU45" i="5"/>
  <c r="EV45" i="5"/>
  <c r="EW45" i="5"/>
  <c r="EX45" i="5"/>
  <c r="EY45" i="5"/>
  <c r="EZ45" i="5"/>
  <c r="FA45" i="5"/>
  <c r="FB45" i="5"/>
  <c r="FC45" i="5"/>
  <c r="FD45" i="5"/>
  <c r="FE45" i="5"/>
  <c r="FF45" i="5"/>
  <c r="FG45" i="5"/>
  <c r="FH45" i="5"/>
  <c r="FI45" i="5"/>
  <c r="FJ45" i="5"/>
  <c r="FK45" i="5"/>
  <c r="FL45" i="5"/>
  <c r="FM45" i="5"/>
  <c r="FN45" i="5"/>
  <c r="FO45" i="5"/>
  <c r="FP45" i="5"/>
  <c r="FU45" i="5"/>
  <c r="FV45" i="5"/>
  <c r="FW45" i="5"/>
  <c r="FX45" i="5"/>
  <c r="FY45" i="5"/>
  <c r="FZ45" i="5"/>
  <c r="GA45" i="5"/>
  <c r="GB45" i="5"/>
  <c r="GC45" i="5"/>
  <c r="GD45" i="5"/>
  <c r="GE45" i="5"/>
  <c r="GF45" i="5"/>
  <c r="GG45" i="5"/>
  <c r="GH45" i="5"/>
  <c r="GI45" i="5"/>
  <c r="GJ45" i="5"/>
  <c r="GK45" i="5"/>
  <c r="GL45" i="5"/>
  <c r="GM45" i="5"/>
  <c r="GN45" i="5"/>
  <c r="GO45" i="5"/>
  <c r="GP45" i="5"/>
  <c r="GQ45" i="5"/>
  <c r="GR45" i="5"/>
  <c r="GW45" i="5"/>
  <c r="GX45" i="5"/>
  <c r="GY45" i="5"/>
  <c r="GZ45" i="5"/>
  <c r="HA45" i="5"/>
  <c r="HB45" i="5"/>
  <c r="HC45" i="5"/>
  <c r="HD45" i="5"/>
  <c r="HE45" i="5"/>
  <c r="HF45" i="5"/>
  <c r="HG45" i="5"/>
  <c r="HH45" i="5"/>
  <c r="HI45" i="5"/>
  <c r="HJ45" i="5"/>
  <c r="HK45" i="5"/>
  <c r="HL45" i="5"/>
  <c r="HM45" i="5"/>
  <c r="HN45" i="5"/>
  <c r="HO45" i="5"/>
  <c r="HP45" i="5"/>
  <c r="HQ45" i="5"/>
  <c r="HR45" i="5"/>
  <c r="HS45" i="5"/>
  <c r="HT45" i="5"/>
  <c r="CO46" i="5"/>
  <c r="CP46" i="5"/>
  <c r="CQ46" i="5"/>
  <c r="CR46" i="5"/>
  <c r="CS46" i="5"/>
  <c r="CT46" i="5"/>
  <c r="CU46" i="5"/>
  <c r="CV46" i="5"/>
  <c r="CW46" i="5"/>
  <c r="CX46" i="5"/>
  <c r="CY46" i="5"/>
  <c r="CZ46" i="5"/>
  <c r="DA46" i="5"/>
  <c r="DB46" i="5"/>
  <c r="DC46" i="5"/>
  <c r="DD46" i="5"/>
  <c r="DE46" i="5"/>
  <c r="DF46" i="5"/>
  <c r="DG46" i="5"/>
  <c r="DH46" i="5"/>
  <c r="DI46" i="5"/>
  <c r="DJ46" i="5"/>
  <c r="DK46" i="5"/>
  <c r="DL46" i="5"/>
  <c r="DQ46" i="5"/>
  <c r="DR46" i="5"/>
  <c r="DS46" i="5"/>
  <c r="DT46" i="5"/>
  <c r="DU46" i="5"/>
  <c r="DV46" i="5"/>
  <c r="DW46" i="5"/>
  <c r="DX46" i="5"/>
  <c r="DY46" i="5"/>
  <c r="DZ46" i="5"/>
  <c r="EA46" i="5"/>
  <c r="EB46" i="5"/>
  <c r="EC46" i="5"/>
  <c r="ED46" i="5"/>
  <c r="EE46" i="5"/>
  <c r="EF46" i="5"/>
  <c r="EG46" i="5"/>
  <c r="EH46" i="5"/>
  <c r="EI46" i="5"/>
  <c r="EJ46" i="5"/>
  <c r="EK46" i="5"/>
  <c r="EL46" i="5"/>
  <c r="EM46" i="5"/>
  <c r="EN46" i="5"/>
  <c r="ES46" i="5"/>
  <c r="ET46" i="5"/>
  <c r="EU46" i="5"/>
  <c r="EV46" i="5"/>
  <c r="EW46" i="5"/>
  <c r="EX46" i="5"/>
  <c r="EY46" i="5"/>
  <c r="EZ46" i="5"/>
  <c r="FA46" i="5"/>
  <c r="FB46" i="5"/>
  <c r="FC46" i="5"/>
  <c r="FD46" i="5"/>
  <c r="FE46" i="5"/>
  <c r="FF46" i="5"/>
  <c r="FG46" i="5"/>
  <c r="FH46" i="5"/>
  <c r="FI46" i="5"/>
  <c r="FJ46" i="5"/>
  <c r="FK46" i="5"/>
  <c r="FL46" i="5"/>
  <c r="FM46" i="5"/>
  <c r="FN46" i="5"/>
  <c r="FO46" i="5"/>
  <c r="FP46" i="5"/>
  <c r="FU46" i="5"/>
  <c r="FV46" i="5"/>
  <c r="FW46" i="5"/>
  <c r="FX46" i="5"/>
  <c r="FY46" i="5"/>
  <c r="FZ46" i="5"/>
  <c r="GA46" i="5"/>
  <c r="GB46" i="5"/>
  <c r="GC46" i="5"/>
  <c r="GD46" i="5"/>
  <c r="GE46" i="5"/>
  <c r="GF46" i="5"/>
  <c r="GG46" i="5"/>
  <c r="GH46" i="5"/>
  <c r="GI46" i="5"/>
  <c r="GJ46" i="5"/>
  <c r="GK46" i="5"/>
  <c r="GL46" i="5"/>
  <c r="GM46" i="5"/>
  <c r="GN46" i="5"/>
  <c r="GO46" i="5"/>
  <c r="GP46" i="5"/>
  <c r="GQ46" i="5"/>
  <c r="GR46" i="5"/>
  <c r="GW46" i="5"/>
  <c r="GX46" i="5"/>
  <c r="GY46" i="5"/>
  <c r="GZ46" i="5"/>
  <c r="HA46" i="5"/>
  <c r="HB46" i="5"/>
  <c r="HC46" i="5"/>
  <c r="HD46" i="5"/>
  <c r="HE46" i="5"/>
  <c r="HF46" i="5"/>
  <c r="HG46" i="5"/>
  <c r="HH46" i="5"/>
  <c r="HI46" i="5"/>
  <c r="HJ46" i="5"/>
  <c r="HK46" i="5"/>
  <c r="HL46" i="5"/>
  <c r="HM46" i="5"/>
  <c r="HN46" i="5"/>
  <c r="HO46" i="5"/>
  <c r="HP46" i="5"/>
  <c r="HQ46" i="5"/>
  <c r="HR46" i="5"/>
  <c r="HS46" i="5"/>
  <c r="HT46" i="5"/>
  <c r="CO47" i="5"/>
  <c r="CP47" i="5"/>
  <c r="CQ47" i="5"/>
  <c r="CR47" i="5"/>
  <c r="CS47" i="5"/>
  <c r="CT47" i="5"/>
  <c r="CU47" i="5"/>
  <c r="CV47" i="5"/>
  <c r="CW47" i="5"/>
  <c r="CX47" i="5"/>
  <c r="CY47" i="5"/>
  <c r="CZ47" i="5"/>
  <c r="DA47" i="5"/>
  <c r="DB47" i="5"/>
  <c r="DC47" i="5"/>
  <c r="DD47" i="5"/>
  <c r="DE47" i="5"/>
  <c r="DF47" i="5"/>
  <c r="DG47" i="5"/>
  <c r="DH47" i="5"/>
  <c r="DI47" i="5"/>
  <c r="DJ47" i="5"/>
  <c r="DK47" i="5"/>
  <c r="DL47" i="5"/>
  <c r="DQ47" i="5"/>
  <c r="DR47" i="5"/>
  <c r="DS47" i="5"/>
  <c r="DT47" i="5"/>
  <c r="DU47" i="5"/>
  <c r="DV47" i="5"/>
  <c r="DW47" i="5"/>
  <c r="DX47" i="5"/>
  <c r="DY47" i="5"/>
  <c r="DZ47" i="5"/>
  <c r="EA47" i="5"/>
  <c r="EB47" i="5"/>
  <c r="EC47" i="5"/>
  <c r="ED47" i="5"/>
  <c r="EE47" i="5"/>
  <c r="EF47" i="5"/>
  <c r="EG47" i="5"/>
  <c r="EH47" i="5"/>
  <c r="EI47" i="5"/>
  <c r="EJ47" i="5"/>
  <c r="EK47" i="5"/>
  <c r="EL47" i="5"/>
  <c r="EM47" i="5"/>
  <c r="EN47" i="5"/>
  <c r="ES47" i="5"/>
  <c r="ET47" i="5"/>
  <c r="EU47" i="5"/>
  <c r="EV47" i="5"/>
  <c r="EW47" i="5"/>
  <c r="EX47" i="5"/>
  <c r="EY47" i="5"/>
  <c r="EZ47" i="5"/>
  <c r="FA47" i="5"/>
  <c r="FB47" i="5"/>
  <c r="FC47" i="5"/>
  <c r="FD47" i="5"/>
  <c r="FE47" i="5"/>
  <c r="FF47" i="5"/>
  <c r="FG47" i="5"/>
  <c r="FH47" i="5"/>
  <c r="FI47" i="5"/>
  <c r="FJ47" i="5"/>
  <c r="FK47" i="5"/>
  <c r="FL47" i="5"/>
  <c r="FM47" i="5"/>
  <c r="FN47" i="5"/>
  <c r="FO47" i="5"/>
  <c r="FP47" i="5"/>
  <c r="FU47" i="5"/>
  <c r="FV47" i="5"/>
  <c r="FW47" i="5"/>
  <c r="FX47" i="5"/>
  <c r="FY47" i="5"/>
  <c r="FZ47" i="5"/>
  <c r="GA47" i="5"/>
  <c r="GB47" i="5"/>
  <c r="GC47" i="5"/>
  <c r="GD47" i="5"/>
  <c r="GE47" i="5"/>
  <c r="GF47" i="5"/>
  <c r="GG47" i="5"/>
  <c r="GH47" i="5"/>
  <c r="GI47" i="5"/>
  <c r="GJ47" i="5"/>
  <c r="GK47" i="5"/>
  <c r="GL47" i="5"/>
  <c r="GM47" i="5"/>
  <c r="GN47" i="5"/>
  <c r="GO47" i="5"/>
  <c r="GP47" i="5"/>
  <c r="GQ47" i="5"/>
  <c r="GR47" i="5"/>
  <c r="GW47" i="5"/>
  <c r="GX47" i="5"/>
  <c r="GY47" i="5"/>
  <c r="GZ47" i="5"/>
  <c r="HA47" i="5"/>
  <c r="HB47" i="5"/>
  <c r="HC47" i="5"/>
  <c r="HD47" i="5"/>
  <c r="HE47" i="5"/>
  <c r="HF47" i="5"/>
  <c r="HG47" i="5"/>
  <c r="HH47" i="5"/>
  <c r="HI47" i="5"/>
  <c r="HJ47" i="5"/>
  <c r="HK47" i="5"/>
  <c r="HL47" i="5"/>
  <c r="HM47" i="5"/>
  <c r="HN47" i="5"/>
  <c r="HO47" i="5"/>
  <c r="HP47" i="5"/>
  <c r="HQ47" i="5"/>
  <c r="HR47" i="5"/>
  <c r="HS47" i="5"/>
  <c r="HT47" i="5"/>
  <c r="CO48" i="5"/>
  <c r="CP48" i="5"/>
  <c r="CQ48" i="5"/>
  <c r="CR48" i="5"/>
  <c r="CS48" i="5"/>
  <c r="CT48" i="5"/>
  <c r="CU48" i="5"/>
  <c r="CV48" i="5"/>
  <c r="CW48" i="5"/>
  <c r="CX48" i="5"/>
  <c r="CY48" i="5"/>
  <c r="CZ48" i="5"/>
  <c r="DA48" i="5"/>
  <c r="DB48" i="5"/>
  <c r="DC48" i="5"/>
  <c r="DD48" i="5"/>
  <c r="DE48" i="5"/>
  <c r="DF48" i="5"/>
  <c r="DG48" i="5"/>
  <c r="DH48" i="5"/>
  <c r="DI48" i="5"/>
  <c r="DJ48" i="5"/>
  <c r="DK48" i="5"/>
  <c r="DL48" i="5"/>
  <c r="DQ48" i="5"/>
  <c r="DR48" i="5"/>
  <c r="DS48" i="5"/>
  <c r="DT48" i="5"/>
  <c r="DU48" i="5"/>
  <c r="DV48" i="5"/>
  <c r="DW48" i="5"/>
  <c r="DX48" i="5"/>
  <c r="DY48" i="5"/>
  <c r="DZ48" i="5"/>
  <c r="EA48" i="5"/>
  <c r="EB48" i="5"/>
  <c r="EC48" i="5"/>
  <c r="ED48" i="5"/>
  <c r="EE48" i="5"/>
  <c r="EF48" i="5"/>
  <c r="EG48" i="5"/>
  <c r="EH48" i="5"/>
  <c r="EI48" i="5"/>
  <c r="EJ48" i="5"/>
  <c r="EK48" i="5"/>
  <c r="EL48" i="5"/>
  <c r="EM48" i="5"/>
  <c r="EN48" i="5"/>
  <c r="ES48" i="5"/>
  <c r="ET48" i="5"/>
  <c r="EU48" i="5"/>
  <c r="EV48" i="5"/>
  <c r="EW48" i="5"/>
  <c r="EX48" i="5"/>
  <c r="EY48" i="5"/>
  <c r="EZ48" i="5"/>
  <c r="FA48" i="5"/>
  <c r="FB48" i="5"/>
  <c r="FC48" i="5"/>
  <c r="FD48" i="5"/>
  <c r="FE48" i="5"/>
  <c r="FF48" i="5"/>
  <c r="FG48" i="5"/>
  <c r="FH48" i="5"/>
  <c r="FI48" i="5"/>
  <c r="FJ48" i="5"/>
  <c r="FK48" i="5"/>
  <c r="FL48" i="5"/>
  <c r="FM48" i="5"/>
  <c r="FN48" i="5"/>
  <c r="FO48" i="5"/>
  <c r="FP48" i="5"/>
  <c r="FU48" i="5"/>
  <c r="FV48" i="5"/>
  <c r="FW48" i="5"/>
  <c r="FX48" i="5"/>
  <c r="FY48" i="5"/>
  <c r="FZ48" i="5"/>
  <c r="GA48" i="5"/>
  <c r="GB48" i="5"/>
  <c r="GC48" i="5"/>
  <c r="GD48" i="5"/>
  <c r="GE48" i="5"/>
  <c r="GF48" i="5"/>
  <c r="GG48" i="5"/>
  <c r="GH48" i="5"/>
  <c r="GI48" i="5"/>
  <c r="GJ48" i="5"/>
  <c r="GK48" i="5"/>
  <c r="GL48" i="5"/>
  <c r="GM48" i="5"/>
  <c r="GN48" i="5"/>
  <c r="GO48" i="5"/>
  <c r="GP48" i="5"/>
  <c r="GQ48" i="5"/>
  <c r="GR48" i="5"/>
  <c r="GW48" i="5"/>
  <c r="GX48" i="5"/>
  <c r="GY48" i="5"/>
  <c r="GZ48" i="5"/>
  <c r="HA48" i="5"/>
  <c r="HB48" i="5"/>
  <c r="HC48" i="5"/>
  <c r="HD48" i="5"/>
  <c r="HE48" i="5"/>
  <c r="HF48" i="5"/>
  <c r="HG48" i="5"/>
  <c r="HH48" i="5"/>
  <c r="HI48" i="5"/>
  <c r="HJ48" i="5"/>
  <c r="HK48" i="5"/>
  <c r="HL48" i="5"/>
  <c r="HM48" i="5"/>
  <c r="HN48" i="5"/>
  <c r="HO48" i="5"/>
  <c r="HP48" i="5"/>
  <c r="HQ48" i="5"/>
  <c r="HR48" i="5"/>
  <c r="HS48" i="5"/>
  <c r="HT48" i="5"/>
  <c r="CO49" i="5"/>
  <c r="CP49" i="5"/>
  <c r="CQ49" i="5"/>
  <c r="CR49" i="5"/>
  <c r="CS49" i="5"/>
  <c r="CT49" i="5"/>
  <c r="CU49" i="5"/>
  <c r="CV49" i="5"/>
  <c r="CW49" i="5"/>
  <c r="CX49" i="5"/>
  <c r="CY49" i="5"/>
  <c r="CZ49" i="5"/>
  <c r="DA49" i="5"/>
  <c r="DB49" i="5"/>
  <c r="DC49" i="5"/>
  <c r="DD49" i="5"/>
  <c r="DE49" i="5"/>
  <c r="DF49" i="5"/>
  <c r="DG49" i="5"/>
  <c r="DH49" i="5"/>
  <c r="DI49" i="5"/>
  <c r="DJ49" i="5"/>
  <c r="DK49" i="5"/>
  <c r="DL49" i="5"/>
  <c r="DQ49" i="5"/>
  <c r="DR49" i="5"/>
  <c r="DS49" i="5"/>
  <c r="DT49" i="5"/>
  <c r="DU49" i="5"/>
  <c r="DV49" i="5"/>
  <c r="DW49" i="5"/>
  <c r="DX49" i="5"/>
  <c r="DY49" i="5"/>
  <c r="DZ49" i="5"/>
  <c r="EA49" i="5"/>
  <c r="EB49" i="5"/>
  <c r="EC49" i="5"/>
  <c r="ED49" i="5"/>
  <c r="EE49" i="5"/>
  <c r="EF49" i="5"/>
  <c r="EG49" i="5"/>
  <c r="EH49" i="5"/>
  <c r="EI49" i="5"/>
  <c r="EJ49" i="5"/>
  <c r="EK49" i="5"/>
  <c r="EL49" i="5"/>
  <c r="EM49" i="5"/>
  <c r="EN49" i="5"/>
  <c r="ES49" i="5"/>
  <c r="ET49" i="5"/>
  <c r="EU49" i="5"/>
  <c r="EV49" i="5"/>
  <c r="EW49" i="5"/>
  <c r="EX49" i="5"/>
  <c r="EY49" i="5"/>
  <c r="EZ49" i="5"/>
  <c r="FA49" i="5"/>
  <c r="FB49" i="5"/>
  <c r="FC49" i="5"/>
  <c r="FD49" i="5"/>
  <c r="FE49" i="5"/>
  <c r="FF49" i="5"/>
  <c r="FG49" i="5"/>
  <c r="FH49" i="5"/>
  <c r="FI49" i="5"/>
  <c r="FJ49" i="5"/>
  <c r="FK49" i="5"/>
  <c r="FL49" i="5"/>
  <c r="FM49" i="5"/>
  <c r="FN49" i="5"/>
  <c r="FO49" i="5"/>
  <c r="FP49" i="5"/>
  <c r="FU49" i="5"/>
  <c r="FV49" i="5"/>
  <c r="FW49" i="5"/>
  <c r="FX49" i="5"/>
  <c r="FY49" i="5"/>
  <c r="FZ49" i="5"/>
  <c r="GA49" i="5"/>
  <c r="GB49" i="5"/>
  <c r="GC49" i="5"/>
  <c r="GD49" i="5"/>
  <c r="GE49" i="5"/>
  <c r="GF49" i="5"/>
  <c r="GG49" i="5"/>
  <c r="GH49" i="5"/>
  <c r="GI49" i="5"/>
  <c r="GJ49" i="5"/>
  <c r="GK49" i="5"/>
  <c r="GL49" i="5"/>
  <c r="GM49" i="5"/>
  <c r="GN49" i="5"/>
  <c r="GO49" i="5"/>
  <c r="GP49" i="5"/>
  <c r="GQ49" i="5"/>
  <c r="GR49" i="5"/>
  <c r="GW49" i="5"/>
  <c r="GX49" i="5"/>
  <c r="GY49" i="5"/>
  <c r="GZ49" i="5"/>
  <c r="HA49" i="5"/>
  <c r="HB49" i="5"/>
  <c r="HC49" i="5"/>
  <c r="HD49" i="5"/>
  <c r="HE49" i="5"/>
  <c r="HF49" i="5"/>
  <c r="HG49" i="5"/>
  <c r="HH49" i="5"/>
  <c r="HI49" i="5"/>
  <c r="HJ49" i="5"/>
  <c r="HK49" i="5"/>
  <c r="HL49" i="5"/>
  <c r="HM49" i="5"/>
  <c r="HN49" i="5"/>
  <c r="HO49" i="5"/>
  <c r="HP49" i="5"/>
  <c r="HQ49" i="5"/>
  <c r="HR49" i="5"/>
  <c r="HS49" i="5"/>
  <c r="HT49" i="5"/>
  <c r="CO50" i="5"/>
  <c r="CP50" i="5"/>
  <c r="CQ50" i="5"/>
  <c r="CR50" i="5"/>
  <c r="CS50" i="5"/>
  <c r="CT50" i="5"/>
  <c r="CU50" i="5"/>
  <c r="CV50" i="5"/>
  <c r="CW50" i="5"/>
  <c r="CX50" i="5"/>
  <c r="CY50" i="5"/>
  <c r="CZ50" i="5"/>
  <c r="DA50" i="5"/>
  <c r="DB50" i="5"/>
  <c r="DC50" i="5"/>
  <c r="DD50" i="5"/>
  <c r="DE50" i="5"/>
  <c r="DF50" i="5"/>
  <c r="DG50" i="5"/>
  <c r="DH50" i="5"/>
  <c r="DI50" i="5"/>
  <c r="DJ50" i="5"/>
  <c r="DK50" i="5"/>
  <c r="DL50" i="5"/>
  <c r="DQ50" i="5"/>
  <c r="DR50" i="5"/>
  <c r="DS50" i="5"/>
  <c r="DT50" i="5"/>
  <c r="DU50" i="5"/>
  <c r="DV50" i="5"/>
  <c r="DW50" i="5"/>
  <c r="DX50" i="5"/>
  <c r="DY50" i="5"/>
  <c r="DZ50" i="5"/>
  <c r="EA50" i="5"/>
  <c r="EB50" i="5"/>
  <c r="EC50" i="5"/>
  <c r="ED50" i="5"/>
  <c r="EE50" i="5"/>
  <c r="EF50" i="5"/>
  <c r="EG50" i="5"/>
  <c r="EH50" i="5"/>
  <c r="EI50" i="5"/>
  <c r="EJ50" i="5"/>
  <c r="EK50" i="5"/>
  <c r="EL50" i="5"/>
  <c r="EM50" i="5"/>
  <c r="EN50" i="5"/>
  <c r="ES50" i="5"/>
  <c r="ET50" i="5"/>
  <c r="EU50" i="5"/>
  <c r="EV50" i="5"/>
  <c r="EW50" i="5"/>
  <c r="EX50" i="5"/>
  <c r="EY50" i="5"/>
  <c r="EZ50" i="5"/>
  <c r="FA50" i="5"/>
  <c r="FB50" i="5"/>
  <c r="FC50" i="5"/>
  <c r="FD50" i="5"/>
  <c r="FE50" i="5"/>
  <c r="FF50" i="5"/>
  <c r="FG50" i="5"/>
  <c r="FH50" i="5"/>
  <c r="FI50" i="5"/>
  <c r="FJ50" i="5"/>
  <c r="FK50" i="5"/>
  <c r="FL50" i="5"/>
  <c r="FM50" i="5"/>
  <c r="FN50" i="5"/>
  <c r="FO50" i="5"/>
  <c r="FP50" i="5"/>
  <c r="FU50" i="5"/>
  <c r="FV50" i="5"/>
  <c r="FW50" i="5"/>
  <c r="FX50" i="5"/>
  <c r="FY50" i="5"/>
  <c r="FZ50" i="5"/>
  <c r="GA50" i="5"/>
  <c r="GB50" i="5"/>
  <c r="GC50" i="5"/>
  <c r="GD50" i="5"/>
  <c r="GE50" i="5"/>
  <c r="GF50" i="5"/>
  <c r="GG50" i="5"/>
  <c r="GH50" i="5"/>
  <c r="GI50" i="5"/>
  <c r="GJ50" i="5"/>
  <c r="GK50" i="5"/>
  <c r="GL50" i="5"/>
  <c r="GM50" i="5"/>
  <c r="GN50" i="5"/>
  <c r="GO50" i="5"/>
  <c r="GP50" i="5"/>
  <c r="GQ50" i="5"/>
  <c r="GR50" i="5"/>
  <c r="GW50" i="5"/>
  <c r="GX50" i="5"/>
  <c r="GY50" i="5"/>
  <c r="GZ50" i="5"/>
  <c r="HA50" i="5"/>
  <c r="HB50" i="5"/>
  <c r="HC50" i="5"/>
  <c r="HD50" i="5"/>
  <c r="HE50" i="5"/>
  <c r="HF50" i="5"/>
  <c r="HG50" i="5"/>
  <c r="HH50" i="5"/>
  <c r="HI50" i="5"/>
  <c r="HJ50" i="5"/>
  <c r="HK50" i="5"/>
  <c r="HL50" i="5"/>
  <c r="HM50" i="5"/>
  <c r="HN50" i="5"/>
  <c r="HO50" i="5"/>
  <c r="HP50" i="5"/>
  <c r="HQ50" i="5"/>
  <c r="HR50" i="5"/>
  <c r="HS50" i="5"/>
  <c r="HT50" i="5"/>
  <c r="CO51" i="5"/>
  <c r="CP51" i="5"/>
  <c r="CQ51" i="5"/>
  <c r="CR51" i="5"/>
  <c r="CS51" i="5"/>
  <c r="CT51" i="5"/>
  <c r="CU51" i="5"/>
  <c r="CV51" i="5"/>
  <c r="CW51" i="5"/>
  <c r="CX51" i="5"/>
  <c r="CY51" i="5"/>
  <c r="CZ51" i="5"/>
  <c r="DA51" i="5"/>
  <c r="DB51" i="5"/>
  <c r="DC51" i="5"/>
  <c r="DD51" i="5"/>
  <c r="DE51" i="5"/>
  <c r="DF51" i="5"/>
  <c r="DG51" i="5"/>
  <c r="DH51" i="5"/>
  <c r="DI51" i="5"/>
  <c r="DJ51" i="5"/>
  <c r="DK51" i="5"/>
  <c r="DL51" i="5"/>
  <c r="DQ51" i="5"/>
  <c r="DR51" i="5"/>
  <c r="DS51" i="5"/>
  <c r="DT51" i="5"/>
  <c r="DU51" i="5"/>
  <c r="DV51" i="5"/>
  <c r="DW51" i="5"/>
  <c r="DX51" i="5"/>
  <c r="DY51" i="5"/>
  <c r="DZ51" i="5"/>
  <c r="EA51" i="5"/>
  <c r="EB51" i="5"/>
  <c r="EC51" i="5"/>
  <c r="ED51" i="5"/>
  <c r="EE51" i="5"/>
  <c r="EF51" i="5"/>
  <c r="EG51" i="5"/>
  <c r="EH51" i="5"/>
  <c r="EI51" i="5"/>
  <c r="EJ51" i="5"/>
  <c r="EK51" i="5"/>
  <c r="EL51" i="5"/>
  <c r="EM51" i="5"/>
  <c r="EN51" i="5"/>
  <c r="ES51" i="5"/>
  <c r="ET51" i="5"/>
  <c r="EU51" i="5"/>
  <c r="EV51" i="5"/>
  <c r="EW51" i="5"/>
  <c r="EX51" i="5"/>
  <c r="EY51" i="5"/>
  <c r="EZ51" i="5"/>
  <c r="FA51" i="5"/>
  <c r="FB51" i="5"/>
  <c r="FC51" i="5"/>
  <c r="FD51" i="5"/>
  <c r="FE51" i="5"/>
  <c r="FF51" i="5"/>
  <c r="FG51" i="5"/>
  <c r="FH51" i="5"/>
  <c r="FI51" i="5"/>
  <c r="FJ51" i="5"/>
  <c r="FK51" i="5"/>
  <c r="FL51" i="5"/>
  <c r="FM51" i="5"/>
  <c r="FN51" i="5"/>
  <c r="FO51" i="5"/>
  <c r="FP51" i="5"/>
  <c r="FU51" i="5"/>
  <c r="FV51" i="5"/>
  <c r="FW51" i="5"/>
  <c r="FX51" i="5"/>
  <c r="FY51" i="5"/>
  <c r="FZ51" i="5"/>
  <c r="GA51" i="5"/>
  <c r="GB51" i="5"/>
  <c r="GC51" i="5"/>
  <c r="GD51" i="5"/>
  <c r="GE51" i="5"/>
  <c r="GF51" i="5"/>
  <c r="GG51" i="5"/>
  <c r="GH51" i="5"/>
  <c r="GI51" i="5"/>
  <c r="GJ51" i="5"/>
  <c r="GK51" i="5"/>
  <c r="GL51" i="5"/>
  <c r="GM51" i="5"/>
  <c r="GN51" i="5"/>
  <c r="GO51" i="5"/>
  <c r="GP51" i="5"/>
  <c r="GQ51" i="5"/>
  <c r="GR51" i="5"/>
  <c r="GW51" i="5"/>
  <c r="GX51" i="5"/>
  <c r="GY51" i="5"/>
  <c r="GZ51" i="5"/>
  <c r="HA51" i="5"/>
  <c r="HB51" i="5"/>
  <c r="HC51" i="5"/>
  <c r="HD51" i="5"/>
  <c r="HE51" i="5"/>
  <c r="HF51" i="5"/>
  <c r="HG51" i="5"/>
  <c r="HH51" i="5"/>
  <c r="HI51" i="5"/>
  <c r="HJ51" i="5"/>
  <c r="HK51" i="5"/>
  <c r="HL51" i="5"/>
  <c r="HM51" i="5"/>
  <c r="HN51" i="5"/>
  <c r="HO51" i="5"/>
  <c r="HP51" i="5"/>
  <c r="HQ51" i="5"/>
  <c r="HR51" i="5"/>
  <c r="HS51" i="5"/>
  <c r="HT51" i="5"/>
  <c r="CO52" i="5"/>
  <c r="CP52" i="5"/>
  <c r="CQ52" i="5"/>
  <c r="CR52" i="5"/>
  <c r="CS52" i="5"/>
  <c r="CT52" i="5"/>
  <c r="CU52" i="5"/>
  <c r="CV52" i="5"/>
  <c r="CW52" i="5"/>
  <c r="CX52" i="5"/>
  <c r="CY52" i="5"/>
  <c r="CZ52" i="5"/>
  <c r="DA52" i="5"/>
  <c r="DB52" i="5"/>
  <c r="DC52" i="5"/>
  <c r="DD52" i="5"/>
  <c r="DE52" i="5"/>
  <c r="DF52" i="5"/>
  <c r="DG52" i="5"/>
  <c r="DH52" i="5"/>
  <c r="DI52" i="5"/>
  <c r="DJ52" i="5"/>
  <c r="DK52" i="5"/>
  <c r="DL52" i="5"/>
  <c r="DQ52" i="5"/>
  <c r="DR52" i="5"/>
  <c r="DS52" i="5"/>
  <c r="DT52" i="5"/>
  <c r="DU52" i="5"/>
  <c r="DV52" i="5"/>
  <c r="DW52" i="5"/>
  <c r="DX52" i="5"/>
  <c r="DY52" i="5"/>
  <c r="DZ52" i="5"/>
  <c r="EA52" i="5"/>
  <c r="EB52" i="5"/>
  <c r="EC52" i="5"/>
  <c r="ED52" i="5"/>
  <c r="EE52" i="5"/>
  <c r="EF52" i="5"/>
  <c r="EG52" i="5"/>
  <c r="EH52" i="5"/>
  <c r="EI52" i="5"/>
  <c r="EJ52" i="5"/>
  <c r="EK52" i="5"/>
  <c r="EL52" i="5"/>
  <c r="EM52" i="5"/>
  <c r="EN52" i="5"/>
  <c r="ES52" i="5"/>
  <c r="ET52" i="5"/>
  <c r="EU52" i="5"/>
  <c r="EV52" i="5"/>
  <c r="EW52" i="5"/>
  <c r="EX52" i="5"/>
  <c r="EY52" i="5"/>
  <c r="EZ52" i="5"/>
  <c r="FA52" i="5"/>
  <c r="FB52" i="5"/>
  <c r="FC52" i="5"/>
  <c r="FD52" i="5"/>
  <c r="FE52" i="5"/>
  <c r="FF52" i="5"/>
  <c r="FG52" i="5"/>
  <c r="FH52" i="5"/>
  <c r="FI52" i="5"/>
  <c r="FJ52" i="5"/>
  <c r="FK52" i="5"/>
  <c r="FL52" i="5"/>
  <c r="FM52" i="5"/>
  <c r="FN52" i="5"/>
  <c r="FO52" i="5"/>
  <c r="FP52" i="5"/>
  <c r="FU52" i="5"/>
  <c r="FV52" i="5"/>
  <c r="FW52" i="5"/>
  <c r="FX52" i="5"/>
  <c r="FY52" i="5"/>
  <c r="FZ52" i="5"/>
  <c r="GA52" i="5"/>
  <c r="GB52" i="5"/>
  <c r="GC52" i="5"/>
  <c r="GD52" i="5"/>
  <c r="GE52" i="5"/>
  <c r="GF52" i="5"/>
  <c r="GG52" i="5"/>
  <c r="GH52" i="5"/>
  <c r="GI52" i="5"/>
  <c r="GJ52" i="5"/>
  <c r="GK52" i="5"/>
  <c r="GL52" i="5"/>
  <c r="GM52" i="5"/>
  <c r="GN52" i="5"/>
  <c r="GO52" i="5"/>
  <c r="GP52" i="5"/>
  <c r="GQ52" i="5"/>
  <c r="GR52" i="5"/>
  <c r="GW52" i="5"/>
  <c r="GX52" i="5"/>
  <c r="GY52" i="5"/>
  <c r="GZ52" i="5"/>
  <c r="HA52" i="5"/>
  <c r="HB52" i="5"/>
  <c r="HC52" i="5"/>
  <c r="HD52" i="5"/>
  <c r="HE52" i="5"/>
  <c r="HF52" i="5"/>
  <c r="HG52" i="5"/>
  <c r="HH52" i="5"/>
  <c r="HI52" i="5"/>
  <c r="HJ52" i="5"/>
  <c r="HK52" i="5"/>
  <c r="HL52" i="5"/>
  <c r="HM52" i="5"/>
  <c r="HN52" i="5"/>
  <c r="HO52" i="5"/>
  <c r="HP52" i="5"/>
  <c r="HQ52" i="5"/>
  <c r="HR52" i="5"/>
  <c r="HS52" i="5"/>
  <c r="HT52" i="5"/>
  <c r="CO53" i="5"/>
  <c r="CP53" i="5"/>
  <c r="CQ53" i="5"/>
  <c r="CR53" i="5"/>
  <c r="CS53" i="5"/>
  <c r="CT53" i="5"/>
  <c r="CU53" i="5"/>
  <c r="CV53" i="5"/>
  <c r="CW53" i="5"/>
  <c r="CX53" i="5"/>
  <c r="CY53" i="5"/>
  <c r="CZ53" i="5"/>
  <c r="DA53" i="5"/>
  <c r="DB53" i="5"/>
  <c r="DC53" i="5"/>
  <c r="DD53" i="5"/>
  <c r="DE53" i="5"/>
  <c r="DF53" i="5"/>
  <c r="DG53" i="5"/>
  <c r="DH53" i="5"/>
  <c r="DI53" i="5"/>
  <c r="DJ53" i="5"/>
  <c r="DK53" i="5"/>
  <c r="DL53" i="5"/>
  <c r="DQ53" i="5"/>
  <c r="DR53" i="5"/>
  <c r="DS53" i="5"/>
  <c r="DT53" i="5"/>
  <c r="DU53" i="5"/>
  <c r="DV53" i="5"/>
  <c r="DW53" i="5"/>
  <c r="DX53" i="5"/>
  <c r="DY53" i="5"/>
  <c r="DZ53" i="5"/>
  <c r="EA53" i="5"/>
  <c r="EB53" i="5"/>
  <c r="EC53" i="5"/>
  <c r="ED53" i="5"/>
  <c r="EE53" i="5"/>
  <c r="EF53" i="5"/>
  <c r="EG53" i="5"/>
  <c r="EH53" i="5"/>
  <c r="EI53" i="5"/>
  <c r="EJ53" i="5"/>
  <c r="EK53" i="5"/>
  <c r="EL53" i="5"/>
  <c r="EM53" i="5"/>
  <c r="EN53" i="5"/>
  <c r="ES53" i="5"/>
  <c r="ET53" i="5"/>
  <c r="EU53" i="5"/>
  <c r="EV53" i="5"/>
  <c r="EW53" i="5"/>
  <c r="EX53" i="5"/>
  <c r="EY53" i="5"/>
  <c r="EZ53" i="5"/>
  <c r="FA53" i="5"/>
  <c r="FB53" i="5"/>
  <c r="FC53" i="5"/>
  <c r="FD53" i="5"/>
  <c r="FE53" i="5"/>
  <c r="FF53" i="5"/>
  <c r="FG53" i="5"/>
  <c r="FH53" i="5"/>
  <c r="FI53" i="5"/>
  <c r="FJ53" i="5"/>
  <c r="FK53" i="5"/>
  <c r="FL53" i="5"/>
  <c r="FM53" i="5"/>
  <c r="FN53" i="5"/>
  <c r="FO53" i="5"/>
  <c r="FP53" i="5"/>
  <c r="FU53" i="5"/>
  <c r="FV53" i="5"/>
  <c r="FW53" i="5"/>
  <c r="FX53" i="5"/>
  <c r="FY53" i="5"/>
  <c r="FZ53" i="5"/>
  <c r="GA53" i="5"/>
  <c r="GB53" i="5"/>
  <c r="GC53" i="5"/>
  <c r="GD53" i="5"/>
  <c r="GE53" i="5"/>
  <c r="GF53" i="5"/>
  <c r="GG53" i="5"/>
  <c r="GH53" i="5"/>
  <c r="GI53" i="5"/>
  <c r="GJ53" i="5"/>
  <c r="GK53" i="5"/>
  <c r="GL53" i="5"/>
  <c r="GM53" i="5"/>
  <c r="GN53" i="5"/>
  <c r="GO53" i="5"/>
  <c r="GP53" i="5"/>
  <c r="GQ53" i="5"/>
  <c r="GR53" i="5"/>
  <c r="GW53" i="5"/>
  <c r="GX53" i="5"/>
  <c r="GY53" i="5"/>
  <c r="GZ53" i="5"/>
  <c r="HA53" i="5"/>
  <c r="HB53" i="5"/>
  <c r="HC53" i="5"/>
  <c r="HD53" i="5"/>
  <c r="HE53" i="5"/>
  <c r="HF53" i="5"/>
  <c r="HG53" i="5"/>
  <c r="HH53" i="5"/>
  <c r="HI53" i="5"/>
  <c r="HJ53" i="5"/>
  <c r="HK53" i="5"/>
  <c r="HL53" i="5"/>
  <c r="HM53" i="5"/>
  <c r="HN53" i="5"/>
  <c r="HO53" i="5"/>
  <c r="HP53" i="5"/>
  <c r="HQ53" i="5"/>
  <c r="HR53" i="5"/>
  <c r="HS53" i="5"/>
  <c r="HT53" i="5"/>
  <c r="CO39" i="5"/>
  <c r="CP39" i="5"/>
  <c r="CQ39" i="5"/>
  <c r="CR39" i="5"/>
  <c r="CS39" i="5"/>
  <c r="CT39" i="5"/>
  <c r="CU39" i="5"/>
  <c r="CV39" i="5"/>
  <c r="CW39" i="5"/>
  <c r="CX39" i="5"/>
  <c r="CY39" i="5"/>
  <c r="CZ39" i="5"/>
  <c r="DA39" i="5"/>
  <c r="DB39" i="5"/>
  <c r="DC39" i="5"/>
  <c r="DD39" i="5"/>
  <c r="DE39" i="5"/>
  <c r="DF39" i="5"/>
  <c r="DG39" i="5"/>
  <c r="DH39" i="5"/>
  <c r="DI39" i="5"/>
  <c r="DJ39" i="5"/>
  <c r="DK39" i="5"/>
  <c r="DL39" i="5"/>
  <c r="DQ39" i="5"/>
  <c r="DR39" i="5"/>
  <c r="DS39" i="5"/>
  <c r="DT39" i="5"/>
  <c r="DU39" i="5"/>
  <c r="DV39" i="5"/>
  <c r="DW39" i="5"/>
  <c r="DX39" i="5"/>
  <c r="DY39" i="5"/>
  <c r="DZ39" i="5"/>
  <c r="EA39" i="5"/>
  <c r="EB39" i="5"/>
  <c r="EC39" i="5"/>
  <c r="ED39" i="5"/>
  <c r="EE39" i="5"/>
  <c r="EF39" i="5"/>
  <c r="EG39" i="5"/>
  <c r="EH39" i="5"/>
  <c r="EI39" i="5"/>
  <c r="EJ39" i="5"/>
  <c r="EK39" i="5"/>
  <c r="EL39" i="5"/>
  <c r="EM39" i="5"/>
  <c r="EN39" i="5"/>
  <c r="ES39" i="5"/>
  <c r="ET39" i="5"/>
  <c r="EU39" i="5"/>
  <c r="EV39" i="5"/>
  <c r="EW39" i="5"/>
  <c r="EX39" i="5"/>
  <c r="EY39" i="5"/>
  <c r="EZ39" i="5"/>
  <c r="FA39" i="5"/>
  <c r="FB39" i="5"/>
  <c r="FC39" i="5"/>
  <c r="FD39" i="5"/>
  <c r="FE39" i="5"/>
  <c r="FF39" i="5"/>
  <c r="FG39" i="5"/>
  <c r="FH39" i="5"/>
  <c r="FI39" i="5"/>
  <c r="FJ39" i="5"/>
  <c r="FK39" i="5"/>
  <c r="FL39" i="5"/>
  <c r="FM39" i="5"/>
  <c r="FN39" i="5"/>
  <c r="FO39" i="5"/>
  <c r="FP39" i="5"/>
  <c r="FU39" i="5"/>
  <c r="FV39" i="5"/>
  <c r="FW39" i="5"/>
  <c r="FX39" i="5"/>
  <c r="FY39" i="5"/>
  <c r="FZ39" i="5"/>
  <c r="GA39" i="5"/>
  <c r="GB39" i="5"/>
  <c r="GC39" i="5"/>
  <c r="GD39" i="5"/>
  <c r="GE39" i="5"/>
  <c r="GF39" i="5"/>
  <c r="GG39" i="5"/>
  <c r="GH39" i="5"/>
  <c r="GI39" i="5"/>
  <c r="GJ39" i="5"/>
  <c r="GK39" i="5"/>
  <c r="GL39" i="5"/>
  <c r="GM39" i="5"/>
  <c r="GN39" i="5"/>
  <c r="GO39" i="5"/>
  <c r="GP39" i="5"/>
  <c r="GQ39" i="5"/>
  <c r="GR39" i="5"/>
  <c r="GW39" i="5"/>
  <c r="GX39" i="5"/>
  <c r="GY39" i="5"/>
  <c r="GZ39" i="5"/>
  <c r="HA39" i="5"/>
  <c r="HB39" i="5"/>
  <c r="HC39" i="5"/>
  <c r="HD39" i="5"/>
  <c r="HE39" i="5"/>
  <c r="HF39" i="5"/>
  <c r="HG39" i="5"/>
  <c r="HH39" i="5"/>
  <c r="HI39" i="5"/>
  <c r="HJ39" i="5"/>
  <c r="HK39" i="5"/>
  <c r="HL39" i="5"/>
  <c r="HM39" i="5"/>
  <c r="HN39" i="5"/>
  <c r="HO39" i="5"/>
  <c r="HP39" i="5"/>
  <c r="HQ39" i="5"/>
  <c r="HR39" i="5"/>
  <c r="HS39" i="5"/>
  <c r="HT39" i="5"/>
  <c r="CO40" i="5"/>
  <c r="CP40" i="5"/>
  <c r="CQ40" i="5"/>
  <c r="CR40" i="5"/>
  <c r="CS40" i="5"/>
  <c r="CT40" i="5"/>
  <c r="CU40" i="5"/>
  <c r="CV40" i="5"/>
  <c r="CW40" i="5"/>
  <c r="CX40" i="5"/>
  <c r="CY40" i="5"/>
  <c r="CZ40" i="5"/>
  <c r="DA40" i="5"/>
  <c r="DB40" i="5"/>
  <c r="DC40" i="5"/>
  <c r="DD40" i="5"/>
  <c r="DE40" i="5"/>
  <c r="DF40" i="5"/>
  <c r="DG40" i="5"/>
  <c r="DH40" i="5"/>
  <c r="DI40" i="5"/>
  <c r="DJ40" i="5"/>
  <c r="DK40" i="5"/>
  <c r="DL40" i="5"/>
  <c r="DQ40" i="5"/>
  <c r="DR40" i="5"/>
  <c r="DS40" i="5"/>
  <c r="DT40" i="5"/>
  <c r="DU40" i="5"/>
  <c r="DV40" i="5"/>
  <c r="DW40" i="5"/>
  <c r="DX40" i="5"/>
  <c r="DY40" i="5"/>
  <c r="DZ40" i="5"/>
  <c r="EA40" i="5"/>
  <c r="EB40" i="5"/>
  <c r="EC40" i="5"/>
  <c r="ED40" i="5"/>
  <c r="EE40" i="5"/>
  <c r="EF40" i="5"/>
  <c r="EG40" i="5"/>
  <c r="EH40" i="5"/>
  <c r="EI40" i="5"/>
  <c r="EJ40" i="5"/>
  <c r="EK40" i="5"/>
  <c r="EL40" i="5"/>
  <c r="EM40" i="5"/>
  <c r="EN40" i="5"/>
  <c r="ES40" i="5"/>
  <c r="ET40" i="5"/>
  <c r="EU40" i="5"/>
  <c r="EV40" i="5"/>
  <c r="EW40" i="5"/>
  <c r="EX40" i="5"/>
  <c r="EY40" i="5"/>
  <c r="EZ40" i="5"/>
  <c r="FA40" i="5"/>
  <c r="FB40" i="5"/>
  <c r="FC40" i="5"/>
  <c r="FD40" i="5"/>
  <c r="FE40" i="5"/>
  <c r="FF40" i="5"/>
  <c r="FG40" i="5"/>
  <c r="FH40" i="5"/>
  <c r="FI40" i="5"/>
  <c r="FJ40" i="5"/>
  <c r="FK40" i="5"/>
  <c r="FL40" i="5"/>
  <c r="FM40" i="5"/>
  <c r="FN40" i="5"/>
  <c r="FO40" i="5"/>
  <c r="FP40" i="5"/>
  <c r="FU40" i="5"/>
  <c r="FV40" i="5"/>
  <c r="FW40" i="5"/>
  <c r="FX40" i="5"/>
  <c r="FY40" i="5"/>
  <c r="FZ40" i="5"/>
  <c r="GA40" i="5"/>
  <c r="GB40" i="5"/>
  <c r="GC40" i="5"/>
  <c r="GD40" i="5"/>
  <c r="GE40" i="5"/>
  <c r="GF40" i="5"/>
  <c r="GG40" i="5"/>
  <c r="GH40" i="5"/>
  <c r="GI40" i="5"/>
  <c r="GJ40" i="5"/>
  <c r="GK40" i="5"/>
  <c r="GL40" i="5"/>
  <c r="GM40" i="5"/>
  <c r="GN40" i="5"/>
  <c r="GO40" i="5"/>
  <c r="GP40" i="5"/>
  <c r="GQ40" i="5"/>
  <c r="GR40" i="5"/>
  <c r="GW40" i="5"/>
  <c r="GX40" i="5"/>
  <c r="GY40" i="5"/>
  <c r="GZ40" i="5"/>
  <c r="HA40" i="5"/>
  <c r="HB40" i="5"/>
  <c r="HC40" i="5"/>
  <c r="HD40" i="5"/>
  <c r="HE40" i="5"/>
  <c r="HF40" i="5"/>
  <c r="HG40" i="5"/>
  <c r="HH40" i="5"/>
  <c r="HI40" i="5"/>
  <c r="HJ40" i="5"/>
  <c r="HK40" i="5"/>
  <c r="HL40" i="5"/>
  <c r="HM40" i="5"/>
  <c r="HN40" i="5"/>
  <c r="HO40" i="5"/>
  <c r="HP40" i="5"/>
  <c r="HQ40" i="5"/>
  <c r="HR40" i="5"/>
  <c r="HS40" i="5"/>
  <c r="HT40" i="5"/>
  <c r="CO41" i="5"/>
  <c r="CP41" i="5"/>
  <c r="CQ41" i="5"/>
  <c r="CR41" i="5"/>
  <c r="CS41" i="5"/>
  <c r="CT41" i="5"/>
  <c r="CU41" i="5"/>
  <c r="CV41" i="5"/>
  <c r="CW41" i="5"/>
  <c r="CX41" i="5"/>
  <c r="CY41" i="5"/>
  <c r="CZ41" i="5"/>
  <c r="DA41" i="5"/>
  <c r="DB41" i="5"/>
  <c r="DC41" i="5"/>
  <c r="DD41" i="5"/>
  <c r="DE41" i="5"/>
  <c r="DF41" i="5"/>
  <c r="DG41" i="5"/>
  <c r="DH41" i="5"/>
  <c r="DI41" i="5"/>
  <c r="DJ41" i="5"/>
  <c r="DK41" i="5"/>
  <c r="DL41" i="5"/>
  <c r="DQ41" i="5"/>
  <c r="DR41" i="5"/>
  <c r="DS41" i="5"/>
  <c r="DT41" i="5"/>
  <c r="DU41" i="5"/>
  <c r="DV41" i="5"/>
  <c r="DW41" i="5"/>
  <c r="DX41" i="5"/>
  <c r="DY41" i="5"/>
  <c r="DZ41" i="5"/>
  <c r="EA41" i="5"/>
  <c r="EB41" i="5"/>
  <c r="EC41" i="5"/>
  <c r="ED41" i="5"/>
  <c r="EE41" i="5"/>
  <c r="EF41" i="5"/>
  <c r="EG41" i="5"/>
  <c r="EH41" i="5"/>
  <c r="EI41" i="5"/>
  <c r="EJ41" i="5"/>
  <c r="EK41" i="5"/>
  <c r="EL41" i="5"/>
  <c r="EM41" i="5"/>
  <c r="EN41" i="5"/>
  <c r="ES41" i="5"/>
  <c r="ET41" i="5"/>
  <c r="EU41" i="5"/>
  <c r="EV41" i="5"/>
  <c r="EW41" i="5"/>
  <c r="EX41" i="5"/>
  <c r="EY41" i="5"/>
  <c r="EZ41" i="5"/>
  <c r="FA41" i="5"/>
  <c r="FB41" i="5"/>
  <c r="FC41" i="5"/>
  <c r="FD41" i="5"/>
  <c r="FE41" i="5"/>
  <c r="FF41" i="5"/>
  <c r="FG41" i="5"/>
  <c r="FH41" i="5"/>
  <c r="FI41" i="5"/>
  <c r="FJ41" i="5"/>
  <c r="FK41" i="5"/>
  <c r="FL41" i="5"/>
  <c r="FM41" i="5"/>
  <c r="FN41" i="5"/>
  <c r="FO41" i="5"/>
  <c r="FP41" i="5"/>
  <c r="FU41" i="5"/>
  <c r="FV41" i="5"/>
  <c r="FW41" i="5"/>
  <c r="FX41" i="5"/>
  <c r="FY41" i="5"/>
  <c r="FZ41" i="5"/>
  <c r="GA41" i="5"/>
  <c r="GB41" i="5"/>
  <c r="GC41" i="5"/>
  <c r="GD41" i="5"/>
  <c r="GE41" i="5"/>
  <c r="GF41" i="5"/>
  <c r="GG41" i="5"/>
  <c r="GH41" i="5"/>
  <c r="GI41" i="5"/>
  <c r="GJ41" i="5"/>
  <c r="GK41" i="5"/>
  <c r="GL41" i="5"/>
  <c r="GM41" i="5"/>
  <c r="GN41" i="5"/>
  <c r="GO41" i="5"/>
  <c r="GP41" i="5"/>
  <c r="GQ41" i="5"/>
  <c r="GR41" i="5"/>
  <c r="GW41" i="5"/>
  <c r="GX41" i="5"/>
  <c r="GY41" i="5"/>
  <c r="GZ41" i="5"/>
  <c r="HA41" i="5"/>
  <c r="HB41" i="5"/>
  <c r="HC41" i="5"/>
  <c r="HD41" i="5"/>
  <c r="HE41" i="5"/>
  <c r="HF41" i="5"/>
  <c r="HG41" i="5"/>
  <c r="HH41" i="5"/>
  <c r="HI41" i="5"/>
  <c r="HJ41" i="5"/>
  <c r="HK41" i="5"/>
  <c r="HL41" i="5"/>
  <c r="HM41" i="5"/>
  <c r="HN41" i="5"/>
  <c r="HO41" i="5"/>
  <c r="HP41" i="5"/>
  <c r="HQ41" i="5"/>
  <c r="HR41" i="5"/>
  <c r="HS41" i="5"/>
  <c r="HT41" i="5"/>
  <c r="CO42" i="5"/>
  <c r="CP42" i="5"/>
  <c r="CQ42" i="5"/>
  <c r="CR42" i="5"/>
  <c r="CS42" i="5"/>
  <c r="CT42" i="5"/>
  <c r="CU42" i="5"/>
  <c r="CV42" i="5"/>
  <c r="CW42" i="5"/>
  <c r="CX42" i="5"/>
  <c r="CY42" i="5"/>
  <c r="CZ42" i="5"/>
  <c r="DA42" i="5"/>
  <c r="DB42" i="5"/>
  <c r="DC42" i="5"/>
  <c r="DD42" i="5"/>
  <c r="DE42" i="5"/>
  <c r="DF42" i="5"/>
  <c r="DG42" i="5"/>
  <c r="DH42" i="5"/>
  <c r="DI42" i="5"/>
  <c r="DJ42" i="5"/>
  <c r="DK42" i="5"/>
  <c r="DL42" i="5"/>
  <c r="DQ42" i="5"/>
  <c r="DR42" i="5"/>
  <c r="DS42" i="5"/>
  <c r="DT42" i="5"/>
  <c r="DU42" i="5"/>
  <c r="DV42" i="5"/>
  <c r="DW42" i="5"/>
  <c r="DX42" i="5"/>
  <c r="DY42" i="5"/>
  <c r="DZ42" i="5"/>
  <c r="EA42" i="5"/>
  <c r="EB42" i="5"/>
  <c r="EC42" i="5"/>
  <c r="ED42" i="5"/>
  <c r="EE42" i="5"/>
  <c r="EF42" i="5"/>
  <c r="EG42" i="5"/>
  <c r="EH42" i="5"/>
  <c r="EI42" i="5"/>
  <c r="EJ42" i="5"/>
  <c r="EK42" i="5"/>
  <c r="EL42" i="5"/>
  <c r="EM42" i="5"/>
  <c r="EN42" i="5"/>
  <c r="ES42" i="5"/>
  <c r="ET42" i="5"/>
  <c r="EU42" i="5"/>
  <c r="EV42" i="5"/>
  <c r="EW42" i="5"/>
  <c r="EX42" i="5"/>
  <c r="EY42" i="5"/>
  <c r="EZ42" i="5"/>
  <c r="FA42" i="5"/>
  <c r="FB42" i="5"/>
  <c r="FC42" i="5"/>
  <c r="FD42" i="5"/>
  <c r="FE42" i="5"/>
  <c r="FF42" i="5"/>
  <c r="FG42" i="5"/>
  <c r="FH42" i="5"/>
  <c r="FI42" i="5"/>
  <c r="FJ42" i="5"/>
  <c r="FK42" i="5"/>
  <c r="FL42" i="5"/>
  <c r="FM42" i="5"/>
  <c r="FN42" i="5"/>
  <c r="FO42" i="5"/>
  <c r="FP42" i="5"/>
  <c r="FU42" i="5"/>
  <c r="FV42" i="5"/>
  <c r="FW42" i="5"/>
  <c r="FX42" i="5"/>
  <c r="FY42" i="5"/>
  <c r="FZ42" i="5"/>
  <c r="GA42" i="5"/>
  <c r="GB42" i="5"/>
  <c r="GC42" i="5"/>
  <c r="GD42" i="5"/>
  <c r="GE42" i="5"/>
  <c r="GF42" i="5"/>
  <c r="GG42" i="5"/>
  <c r="GH42" i="5"/>
  <c r="GI42" i="5"/>
  <c r="GJ42" i="5"/>
  <c r="GK42" i="5"/>
  <c r="GL42" i="5"/>
  <c r="GM42" i="5"/>
  <c r="GN42" i="5"/>
  <c r="GO42" i="5"/>
  <c r="GP42" i="5"/>
  <c r="GQ42" i="5"/>
  <c r="GR42" i="5"/>
  <c r="GW42" i="5"/>
  <c r="GX42" i="5"/>
  <c r="GY42" i="5"/>
  <c r="GZ42" i="5"/>
  <c r="HA42" i="5"/>
  <c r="HB42" i="5"/>
  <c r="HC42" i="5"/>
  <c r="HD42" i="5"/>
  <c r="HE42" i="5"/>
  <c r="HF42" i="5"/>
  <c r="HG42" i="5"/>
  <c r="HH42" i="5"/>
  <c r="HI42" i="5"/>
  <c r="HJ42" i="5"/>
  <c r="HK42" i="5"/>
  <c r="HL42" i="5"/>
  <c r="HM42" i="5"/>
  <c r="HN42" i="5"/>
  <c r="HO42" i="5"/>
  <c r="HP42" i="5"/>
  <c r="HQ42" i="5"/>
  <c r="HR42" i="5"/>
  <c r="HS42" i="5"/>
  <c r="HT42" i="5"/>
  <c r="CO43" i="5"/>
  <c r="CP43" i="5"/>
  <c r="CQ43" i="5"/>
  <c r="CR43" i="5"/>
  <c r="CS43" i="5"/>
  <c r="CT43" i="5"/>
  <c r="CU43" i="5"/>
  <c r="CV43" i="5"/>
  <c r="CW43" i="5"/>
  <c r="CX43" i="5"/>
  <c r="CY43" i="5"/>
  <c r="CZ43" i="5"/>
  <c r="DA43" i="5"/>
  <c r="DB43" i="5"/>
  <c r="DC43" i="5"/>
  <c r="DD43" i="5"/>
  <c r="DE43" i="5"/>
  <c r="DF43" i="5"/>
  <c r="DG43" i="5"/>
  <c r="DH43" i="5"/>
  <c r="DI43" i="5"/>
  <c r="DJ43" i="5"/>
  <c r="DK43" i="5"/>
  <c r="DL43" i="5"/>
  <c r="DQ43" i="5"/>
  <c r="DR43" i="5"/>
  <c r="DS43" i="5"/>
  <c r="DT43" i="5"/>
  <c r="DU43" i="5"/>
  <c r="DV43" i="5"/>
  <c r="DW43" i="5"/>
  <c r="DX43" i="5"/>
  <c r="DY43" i="5"/>
  <c r="DZ43" i="5"/>
  <c r="EA43" i="5"/>
  <c r="EB43" i="5"/>
  <c r="EC43" i="5"/>
  <c r="ED43" i="5"/>
  <c r="EE43" i="5"/>
  <c r="EF43" i="5"/>
  <c r="EG43" i="5"/>
  <c r="EH43" i="5"/>
  <c r="EI43" i="5"/>
  <c r="EJ43" i="5"/>
  <c r="EK43" i="5"/>
  <c r="EL43" i="5"/>
  <c r="EM43" i="5"/>
  <c r="EN43" i="5"/>
  <c r="ES43" i="5"/>
  <c r="ET43" i="5"/>
  <c r="EU43" i="5"/>
  <c r="EV43" i="5"/>
  <c r="EW43" i="5"/>
  <c r="EX43" i="5"/>
  <c r="EY43" i="5"/>
  <c r="EZ43" i="5"/>
  <c r="FA43" i="5"/>
  <c r="FB43" i="5"/>
  <c r="FC43" i="5"/>
  <c r="FD43" i="5"/>
  <c r="FE43" i="5"/>
  <c r="FF43" i="5"/>
  <c r="FG43" i="5"/>
  <c r="FH43" i="5"/>
  <c r="FI43" i="5"/>
  <c r="FJ43" i="5"/>
  <c r="FK43" i="5"/>
  <c r="FL43" i="5"/>
  <c r="FM43" i="5"/>
  <c r="FN43" i="5"/>
  <c r="FO43" i="5"/>
  <c r="FP43" i="5"/>
  <c r="FU43" i="5"/>
  <c r="FV43" i="5"/>
  <c r="FW43" i="5"/>
  <c r="FX43" i="5"/>
  <c r="FY43" i="5"/>
  <c r="FZ43" i="5"/>
  <c r="GA43" i="5"/>
  <c r="GB43" i="5"/>
  <c r="GC43" i="5"/>
  <c r="GD43" i="5"/>
  <c r="GE43" i="5"/>
  <c r="GF43" i="5"/>
  <c r="GG43" i="5"/>
  <c r="GH43" i="5"/>
  <c r="GI43" i="5"/>
  <c r="GJ43" i="5"/>
  <c r="GK43" i="5"/>
  <c r="GL43" i="5"/>
  <c r="GM43" i="5"/>
  <c r="GN43" i="5"/>
  <c r="GO43" i="5"/>
  <c r="GP43" i="5"/>
  <c r="GQ43" i="5"/>
  <c r="GR43" i="5"/>
  <c r="GW43" i="5"/>
  <c r="GX43" i="5"/>
  <c r="GY43" i="5"/>
  <c r="GZ43" i="5"/>
  <c r="HA43" i="5"/>
  <c r="HB43" i="5"/>
  <c r="HC43" i="5"/>
  <c r="HD43" i="5"/>
  <c r="HE43" i="5"/>
  <c r="HF43" i="5"/>
  <c r="HG43" i="5"/>
  <c r="HH43" i="5"/>
  <c r="HI43" i="5"/>
  <c r="HJ43" i="5"/>
  <c r="HK43" i="5"/>
  <c r="HL43" i="5"/>
  <c r="HM43" i="5"/>
  <c r="HN43" i="5"/>
  <c r="HO43" i="5"/>
  <c r="HP43" i="5"/>
  <c r="HQ43" i="5"/>
  <c r="HR43" i="5"/>
  <c r="HS43" i="5"/>
  <c r="HT43" i="5"/>
  <c r="CO22" i="5"/>
  <c r="CP22" i="5"/>
  <c r="CQ22" i="5"/>
  <c r="CR22" i="5"/>
  <c r="CS22" i="5"/>
  <c r="CT22" i="5"/>
  <c r="CU22" i="5"/>
  <c r="CV22" i="5"/>
  <c r="CW22" i="5"/>
  <c r="CX22" i="5"/>
  <c r="CY22" i="5"/>
  <c r="CZ22" i="5"/>
  <c r="DA22" i="5"/>
  <c r="DB22" i="5"/>
  <c r="DC22" i="5"/>
  <c r="DD22" i="5"/>
  <c r="DE22" i="5"/>
  <c r="DF22" i="5"/>
  <c r="DG22" i="5"/>
  <c r="DH22" i="5"/>
  <c r="DI22" i="5"/>
  <c r="DJ22" i="5"/>
  <c r="DK22" i="5"/>
  <c r="DL22" i="5"/>
  <c r="DQ22" i="5"/>
  <c r="DR22" i="5"/>
  <c r="DS22" i="5"/>
  <c r="DT22" i="5"/>
  <c r="DU22" i="5"/>
  <c r="DV22" i="5"/>
  <c r="DW22" i="5"/>
  <c r="DX22" i="5"/>
  <c r="DY22" i="5"/>
  <c r="DZ22" i="5"/>
  <c r="EA22" i="5"/>
  <c r="EB22" i="5"/>
  <c r="EC22" i="5"/>
  <c r="ED22" i="5"/>
  <c r="EE22" i="5"/>
  <c r="EF22" i="5"/>
  <c r="EG22" i="5"/>
  <c r="EH22" i="5"/>
  <c r="EI22" i="5"/>
  <c r="EJ22" i="5"/>
  <c r="EK22" i="5"/>
  <c r="EL22" i="5"/>
  <c r="EM22" i="5"/>
  <c r="EN22" i="5"/>
  <c r="ES22" i="5"/>
  <c r="ET22" i="5"/>
  <c r="EU22" i="5"/>
  <c r="EV22" i="5"/>
  <c r="EW22" i="5"/>
  <c r="EX22" i="5"/>
  <c r="EY22" i="5"/>
  <c r="EZ22" i="5"/>
  <c r="FA22" i="5"/>
  <c r="FB22" i="5"/>
  <c r="FC22" i="5"/>
  <c r="FD22" i="5"/>
  <c r="FE22" i="5"/>
  <c r="FF22" i="5"/>
  <c r="FG22" i="5"/>
  <c r="FH22" i="5"/>
  <c r="FI22" i="5"/>
  <c r="FJ22" i="5"/>
  <c r="FK22" i="5"/>
  <c r="FL22" i="5"/>
  <c r="FM22" i="5"/>
  <c r="FN22" i="5"/>
  <c r="FO22" i="5"/>
  <c r="FP22" i="5"/>
  <c r="FU22" i="5"/>
  <c r="FV22" i="5"/>
  <c r="FW22" i="5"/>
  <c r="FX22" i="5"/>
  <c r="FY22" i="5"/>
  <c r="FZ22" i="5"/>
  <c r="GA22" i="5"/>
  <c r="GB22" i="5"/>
  <c r="GC22" i="5"/>
  <c r="GD22" i="5"/>
  <c r="GE22" i="5"/>
  <c r="GF22" i="5"/>
  <c r="GG22" i="5"/>
  <c r="GH22" i="5"/>
  <c r="GI22" i="5"/>
  <c r="GJ22" i="5"/>
  <c r="GK22" i="5"/>
  <c r="GL22" i="5"/>
  <c r="GM22" i="5"/>
  <c r="GN22" i="5"/>
  <c r="GO22" i="5"/>
  <c r="GP22" i="5"/>
  <c r="GQ22" i="5"/>
  <c r="GR22" i="5"/>
  <c r="GW22" i="5"/>
  <c r="GX22" i="5"/>
  <c r="GY22" i="5"/>
  <c r="GZ22" i="5"/>
  <c r="HA22" i="5"/>
  <c r="HB22" i="5"/>
  <c r="HC22" i="5"/>
  <c r="HD22" i="5"/>
  <c r="HE22" i="5"/>
  <c r="HF22" i="5"/>
  <c r="HG22" i="5"/>
  <c r="HH22" i="5"/>
  <c r="HI22" i="5"/>
  <c r="HJ22" i="5"/>
  <c r="HK22" i="5"/>
  <c r="HL22" i="5"/>
  <c r="HM22" i="5"/>
  <c r="HN22" i="5"/>
  <c r="HO22" i="5"/>
  <c r="HP22" i="5"/>
  <c r="HQ22" i="5"/>
  <c r="HR22" i="5"/>
  <c r="HS22" i="5"/>
  <c r="HT22" i="5"/>
  <c r="CO23" i="5"/>
  <c r="CS23" i="5"/>
  <c r="CT23" i="5"/>
  <c r="CU23" i="5"/>
  <c r="CV23" i="5"/>
  <c r="CW23" i="5"/>
  <c r="CX23" i="5"/>
  <c r="CY23" i="5"/>
  <c r="CZ23" i="5"/>
  <c r="DA23" i="5"/>
  <c r="DB23" i="5"/>
  <c r="DC23" i="5"/>
  <c r="DD23" i="5"/>
  <c r="DE23" i="5"/>
  <c r="DF23" i="5"/>
  <c r="DG23" i="5"/>
  <c r="DH23" i="5"/>
  <c r="DI23" i="5"/>
  <c r="DJ23" i="5"/>
  <c r="DK23" i="5"/>
  <c r="DL23" i="5"/>
  <c r="DQ23" i="5"/>
  <c r="DU23" i="5"/>
  <c r="DV23" i="5"/>
  <c r="DW23" i="5"/>
  <c r="DX23" i="5"/>
  <c r="DY23" i="5"/>
  <c r="DZ23" i="5"/>
  <c r="EA23" i="5"/>
  <c r="EB23" i="5"/>
  <c r="EC23" i="5"/>
  <c r="ED23" i="5"/>
  <c r="EE23" i="5"/>
  <c r="EF23" i="5"/>
  <c r="EG23" i="5"/>
  <c r="EH23" i="5"/>
  <c r="EI23" i="5"/>
  <c r="EJ23" i="5"/>
  <c r="EK23" i="5"/>
  <c r="EL23" i="5"/>
  <c r="EM23" i="5"/>
  <c r="EN23" i="5"/>
  <c r="ES23" i="5"/>
  <c r="EW23" i="5"/>
  <c r="EX23" i="5"/>
  <c r="EY23" i="5"/>
  <c r="EZ23" i="5"/>
  <c r="FA23" i="5"/>
  <c r="FB23" i="5"/>
  <c r="FC23" i="5"/>
  <c r="FD23" i="5"/>
  <c r="FE23" i="5"/>
  <c r="FF23" i="5"/>
  <c r="FG23" i="5"/>
  <c r="FH23" i="5"/>
  <c r="FI23" i="5"/>
  <c r="FJ23" i="5"/>
  <c r="FK23" i="5"/>
  <c r="FL23" i="5"/>
  <c r="FM23" i="5"/>
  <c r="FN23" i="5"/>
  <c r="FO23" i="5"/>
  <c r="FP23" i="5"/>
  <c r="FU23" i="5"/>
  <c r="FY23" i="5"/>
  <c r="FZ23" i="5"/>
  <c r="GA23" i="5"/>
  <c r="GB23" i="5"/>
  <c r="GC23" i="5"/>
  <c r="GD23" i="5"/>
  <c r="GE23" i="5"/>
  <c r="GF23" i="5"/>
  <c r="GG23" i="5"/>
  <c r="GH23" i="5"/>
  <c r="GI23" i="5"/>
  <c r="GJ23" i="5"/>
  <c r="GK23" i="5"/>
  <c r="GL23" i="5"/>
  <c r="GM23" i="5"/>
  <c r="GN23" i="5"/>
  <c r="GO23" i="5"/>
  <c r="GP23" i="5"/>
  <c r="GQ23" i="5"/>
  <c r="GR23" i="5"/>
  <c r="GW23" i="5"/>
  <c r="HA23" i="5"/>
  <c r="HB23" i="5"/>
  <c r="HC23" i="5"/>
  <c r="HD23" i="5"/>
  <c r="HE23" i="5"/>
  <c r="HF23" i="5"/>
  <c r="HG23" i="5"/>
  <c r="HH23" i="5"/>
  <c r="HI23" i="5"/>
  <c r="HJ23" i="5"/>
  <c r="HK23" i="5"/>
  <c r="HL23" i="5"/>
  <c r="HM23" i="5"/>
  <c r="HN23" i="5"/>
  <c r="HO23" i="5"/>
  <c r="HP23" i="5"/>
  <c r="HQ23" i="5"/>
  <c r="HR23" i="5"/>
  <c r="HS23" i="5"/>
  <c r="HT23" i="5"/>
  <c r="CO24" i="5"/>
  <c r="CS24" i="5"/>
  <c r="CT24" i="5"/>
  <c r="CU24" i="5"/>
  <c r="CV24" i="5"/>
  <c r="CW24" i="5"/>
  <c r="CX24" i="5"/>
  <c r="CY24" i="5"/>
  <c r="CZ24" i="5"/>
  <c r="DA24" i="5"/>
  <c r="DB24" i="5"/>
  <c r="DC24" i="5"/>
  <c r="DD24" i="5"/>
  <c r="DE24" i="5"/>
  <c r="DF24" i="5"/>
  <c r="DG24" i="5"/>
  <c r="DH24" i="5"/>
  <c r="DI24" i="5"/>
  <c r="DJ24" i="5"/>
  <c r="DK24" i="5"/>
  <c r="DL24" i="5"/>
  <c r="DQ24" i="5"/>
  <c r="DU24" i="5"/>
  <c r="DV24" i="5"/>
  <c r="DW24" i="5"/>
  <c r="DX24" i="5"/>
  <c r="DY24" i="5"/>
  <c r="DZ24" i="5"/>
  <c r="EA24" i="5"/>
  <c r="EB24" i="5"/>
  <c r="EC24" i="5"/>
  <c r="ED24" i="5"/>
  <c r="EE24" i="5"/>
  <c r="EF24" i="5"/>
  <c r="EG24" i="5"/>
  <c r="EH24" i="5"/>
  <c r="EI24" i="5"/>
  <c r="EJ24" i="5"/>
  <c r="EK24" i="5"/>
  <c r="EL24" i="5"/>
  <c r="EM24" i="5"/>
  <c r="EN24" i="5"/>
  <c r="ES24" i="5"/>
  <c r="EW24" i="5"/>
  <c r="EX24" i="5"/>
  <c r="EY24" i="5"/>
  <c r="EZ24" i="5"/>
  <c r="FA24" i="5"/>
  <c r="FB24" i="5"/>
  <c r="FC24" i="5"/>
  <c r="FD24" i="5"/>
  <c r="FE24" i="5"/>
  <c r="FF24" i="5"/>
  <c r="FG24" i="5"/>
  <c r="FH24" i="5"/>
  <c r="FI24" i="5"/>
  <c r="FJ24" i="5"/>
  <c r="FK24" i="5"/>
  <c r="FL24" i="5"/>
  <c r="FM24" i="5"/>
  <c r="FN24" i="5"/>
  <c r="FO24" i="5"/>
  <c r="FP24" i="5"/>
  <c r="FU24" i="5"/>
  <c r="FY24" i="5"/>
  <c r="FZ24" i="5"/>
  <c r="GA24" i="5"/>
  <c r="GB24" i="5"/>
  <c r="GC24" i="5"/>
  <c r="GD24" i="5"/>
  <c r="GE24" i="5"/>
  <c r="GF24" i="5"/>
  <c r="GG24" i="5"/>
  <c r="GH24" i="5"/>
  <c r="GI24" i="5"/>
  <c r="GJ24" i="5"/>
  <c r="GK24" i="5"/>
  <c r="GL24" i="5"/>
  <c r="GM24" i="5"/>
  <c r="GN24" i="5"/>
  <c r="GO24" i="5"/>
  <c r="GP24" i="5"/>
  <c r="GQ24" i="5"/>
  <c r="GR24" i="5"/>
  <c r="GW24" i="5"/>
  <c r="HA24" i="5"/>
  <c r="HB24" i="5"/>
  <c r="HC24" i="5"/>
  <c r="HD24" i="5"/>
  <c r="HE24" i="5"/>
  <c r="HF24" i="5"/>
  <c r="HG24" i="5"/>
  <c r="HH24" i="5"/>
  <c r="HI24" i="5"/>
  <c r="HJ24" i="5"/>
  <c r="HK24" i="5"/>
  <c r="HL24" i="5"/>
  <c r="HM24" i="5"/>
  <c r="HN24" i="5"/>
  <c r="HO24" i="5"/>
  <c r="HP24" i="5"/>
  <c r="HQ24" i="5"/>
  <c r="HR24" i="5"/>
  <c r="HS24" i="5"/>
  <c r="HT24" i="5"/>
  <c r="CO25" i="5"/>
  <c r="CS25" i="5"/>
  <c r="CT25" i="5"/>
  <c r="CU25" i="5"/>
  <c r="CV25" i="5"/>
  <c r="CW25" i="5"/>
  <c r="CX25" i="5"/>
  <c r="CY25" i="5"/>
  <c r="CZ25" i="5"/>
  <c r="DA25" i="5"/>
  <c r="DB25" i="5"/>
  <c r="DC25" i="5"/>
  <c r="DD25" i="5"/>
  <c r="DE25" i="5"/>
  <c r="DF25" i="5"/>
  <c r="DG25" i="5"/>
  <c r="DH25" i="5"/>
  <c r="DI25" i="5"/>
  <c r="DJ25" i="5"/>
  <c r="DK25" i="5"/>
  <c r="DL25" i="5"/>
  <c r="DQ25" i="5"/>
  <c r="DU25" i="5"/>
  <c r="DV25" i="5"/>
  <c r="DW25" i="5"/>
  <c r="DX25" i="5"/>
  <c r="DY25" i="5"/>
  <c r="DZ25" i="5"/>
  <c r="EA25" i="5"/>
  <c r="EB25" i="5"/>
  <c r="EC25" i="5"/>
  <c r="ED25" i="5"/>
  <c r="EE25" i="5"/>
  <c r="EF25" i="5"/>
  <c r="EG25" i="5"/>
  <c r="EH25" i="5"/>
  <c r="EI25" i="5"/>
  <c r="EJ25" i="5"/>
  <c r="EK25" i="5"/>
  <c r="EL25" i="5"/>
  <c r="EM25" i="5"/>
  <c r="EN25" i="5"/>
  <c r="ES25" i="5"/>
  <c r="EW25" i="5"/>
  <c r="EX25" i="5"/>
  <c r="EY25" i="5"/>
  <c r="EZ25" i="5"/>
  <c r="FA25" i="5"/>
  <c r="FB25" i="5"/>
  <c r="FC25" i="5"/>
  <c r="FD25" i="5"/>
  <c r="FE25" i="5"/>
  <c r="FF25" i="5"/>
  <c r="FG25" i="5"/>
  <c r="FH25" i="5"/>
  <c r="FI25" i="5"/>
  <c r="FJ25" i="5"/>
  <c r="FK25" i="5"/>
  <c r="FL25" i="5"/>
  <c r="FM25" i="5"/>
  <c r="FN25" i="5"/>
  <c r="FO25" i="5"/>
  <c r="FP25" i="5"/>
  <c r="FU25" i="5"/>
  <c r="FY25" i="5"/>
  <c r="FZ25" i="5"/>
  <c r="GA25" i="5"/>
  <c r="GB25" i="5"/>
  <c r="GC25" i="5"/>
  <c r="GD25" i="5"/>
  <c r="GE25" i="5"/>
  <c r="GF25" i="5"/>
  <c r="GG25" i="5"/>
  <c r="GH25" i="5"/>
  <c r="GI25" i="5"/>
  <c r="GJ25" i="5"/>
  <c r="GK25" i="5"/>
  <c r="GL25" i="5"/>
  <c r="GM25" i="5"/>
  <c r="GN25" i="5"/>
  <c r="GO25" i="5"/>
  <c r="GP25" i="5"/>
  <c r="GQ25" i="5"/>
  <c r="GR25" i="5"/>
  <c r="GW25" i="5"/>
  <c r="HA25" i="5"/>
  <c r="HB25" i="5"/>
  <c r="HC25" i="5"/>
  <c r="HD25" i="5"/>
  <c r="HE25" i="5"/>
  <c r="HF25" i="5"/>
  <c r="HG25" i="5"/>
  <c r="HH25" i="5"/>
  <c r="HI25" i="5"/>
  <c r="HJ25" i="5"/>
  <c r="HK25" i="5"/>
  <c r="HL25" i="5"/>
  <c r="HM25" i="5"/>
  <c r="HN25" i="5"/>
  <c r="HO25" i="5"/>
  <c r="HP25" i="5"/>
  <c r="HQ25" i="5"/>
  <c r="HR25" i="5"/>
  <c r="HS25" i="5"/>
  <c r="HT25" i="5"/>
  <c r="CO26" i="5"/>
  <c r="CS26" i="5"/>
  <c r="CT26" i="5"/>
  <c r="CU26" i="5"/>
  <c r="CV26" i="5"/>
  <c r="CW26" i="5"/>
  <c r="CX26" i="5"/>
  <c r="CY26" i="5"/>
  <c r="CZ26" i="5"/>
  <c r="DA26" i="5"/>
  <c r="DB26" i="5"/>
  <c r="DC26" i="5"/>
  <c r="DD26" i="5"/>
  <c r="DE26" i="5"/>
  <c r="DF26" i="5"/>
  <c r="DG26" i="5"/>
  <c r="DH26" i="5"/>
  <c r="DI26" i="5"/>
  <c r="DJ26" i="5"/>
  <c r="DK26" i="5"/>
  <c r="DL26" i="5"/>
  <c r="DQ26" i="5"/>
  <c r="DU26" i="5"/>
  <c r="DV26" i="5"/>
  <c r="DW26" i="5"/>
  <c r="DX26" i="5"/>
  <c r="DY26" i="5"/>
  <c r="DZ26" i="5"/>
  <c r="EA26" i="5"/>
  <c r="EB26" i="5"/>
  <c r="EC26" i="5"/>
  <c r="ED26" i="5"/>
  <c r="EE26" i="5"/>
  <c r="EF26" i="5"/>
  <c r="EG26" i="5"/>
  <c r="EH26" i="5"/>
  <c r="EI26" i="5"/>
  <c r="EJ26" i="5"/>
  <c r="EK26" i="5"/>
  <c r="EL26" i="5"/>
  <c r="EM26" i="5"/>
  <c r="EN26" i="5"/>
  <c r="ES26" i="5"/>
  <c r="EW26" i="5"/>
  <c r="EX26" i="5"/>
  <c r="EY26" i="5"/>
  <c r="EZ26" i="5"/>
  <c r="FA26" i="5"/>
  <c r="FB26" i="5"/>
  <c r="FC26" i="5"/>
  <c r="FD26" i="5"/>
  <c r="FE26" i="5"/>
  <c r="FF26" i="5"/>
  <c r="FG26" i="5"/>
  <c r="FH26" i="5"/>
  <c r="FI26" i="5"/>
  <c r="FJ26" i="5"/>
  <c r="FK26" i="5"/>
  <c r="FL26" i="5"/>
  <c r="FM26" i="5"/>
  <c r="FN26" i="5"/>
  <c r="FO26" i="5"/>
  <c r="FP26" i="5"/>
  <c r="FU26" i="5"/>
  <c r="FY26" i="5"/>
  <c r="FZ26" i="5"/>
  <c r="GA26" i="5"/>
  <c r="GB26" i="5"/>
  <c r="GC26" i="5"/>
  <c r="GD26" i="5"/>
  <c r="GE26" i="5"/>
  <c r="GF26" i="5"/>
  <c r="GG26" i="5"/>
  <c r="GH26" i="5"/>
  <c r="GI26" i="5"/>
  <c r="GJ26" i="5"/>
  <c r="GK26" i="5"/>
  <c r="GL26" i="5"/>
  <c r="GM26" i="5"/>
  <c r="GN26" i="5"/>
  <c r="GO26" i="5"/>
  <c r="GP26" i="5"/>
  <c r="GQ26" i="5"/>
  <c r="GR26" i="5"/>
  <c r="GW26" i="5"/>
  <c r="HA26" i="5"/>
  <c r="HB26" i="5"/>
  <c r="HC26" i="5"/>
  <c r="HD26" i="5"/>
  <c r="HE26" i="5"/>
  <c r="HF26" i="5"/>
  <c r="HG26" i="5"/>
  <c r="HH26" i="5"/>
  <c r="HI26" i="5"/>
  <c r="HJ26" i="5"/>
  <c r="HK26" i="5"/>
  <c r="HL26" i="5"/>
  <c r="HM26" i="5"/>
  <c r="HN26" i="5"/>
  <c r="HO26" i="5"/>
  <c r="HP26" i="5"/>
  <c r="HQ26" i="5"/>
  <c r="HR26" i="5"/>
  <c r="HS26" i="5"/>
  <c r="HT26" i="5"/>
  <c r="CO27" i="5"/>
  <c r="CS27" i="5"/>
  <c r="CT27" i="5"/>
  <c r="CU27" i="5"/>
  <c r="CV27" i="5"/>
  <c r="CW27" i="5"/>
  <c r="CX27" i="5"/>
  <c r="CY27" i="5"/>
  <c r="CZ27" i="5"/>
  <c r="DA27" i="5"/>
  <c r="DB27" i="5"/>
  <c r="DC27" i="5"/>
  <c r="DD27" i="5"/>
  <c r="DE27" i="5"/>
  <c r="DF27" i="5"/>
  <c r="DG27" i="5"/>
  <c r="DH27" i="5"/>
  <c r="DI27" i="5"/>
  <c r="DJ27" i="5"/>
  <c r="DK27" i="5"/>
  <c r="DL27" i="5"/>
  <c r="DQ27" i="5"/>
  <c r="DU27" i="5"/>
  <c r="DV27" i="5"/>
  <c r="DW27" i="5"/>
  <c r="DX27" i="5"/>
  <c r="DY27" i="5"/>
  <c r="DZ27" i="5"/>
  <c r="EA27" i="5"/>
  <c r="EB27" i="5"/>
  <c r="EC27" i="5"/>
  <c r="ED27" i="5"/>
  <c r="EE27" i="5"/>
  <c r="EF27" i="5"/>
  <c r="EG27" i="5"/>
  <c r="EH27" i="5"/>
  <c r="EI27" i="5"/>
  <c r="EJ27" i="5"/>
  <c r="EK27" i="5"/>
  <c r="EL27" i="5"/>
  <c r="EM27" i="5"/>
  <c r="EN27" i="5"/>
  <c r="ES27" i="5"/>
  <c r="EW27" i="5"/>
  <c r="EX27" i="5"/>
  <c r="EY27" i="5"/>
  <c r="EZ27" i="5"/>
  <c r="FA27" i="5"/>
  <c r="FB27" i="5"/>
  <c r="FC27" i="5"/>
  <c r="FD27" i="5"/>
  <c r="FE27" i="5"/>
  <c r="FF27" i="5"/>
  <c r="FG27" i="5"/>
  <c r="FH27" i="5"/>
  <c r="FI27" i="5"/>
  <c r="FJ27" i="5"/>
  <c r="FK27" i="5"/>
  <c r="FL27" i="5"/>
  <c r="FM27" i="5"/>
  <c r="FN27" i="5"/>
  <c r="FO27" i="5"/>
  <c r="FP27" i="5"/>
  <c r="FU27" i="5"/>
  <c r="FY27" i="5"/>
  <c r="FZ27" i="5"/>
  <c r="GA27" i="5"/>
  <c r="GB27" i="5"/>
  <c r="GC27" i="5"/>
  <c r="GD27" i="5"/>
  <c r="GE27" i="5"/>
  <c r="GF27" i="5"/>
  <c r="GG27" i="5"/>
  <c r="GH27" i="5"/>
  <c r="GI27" i="5"/>
  <c r="GJ27" i="5"/>
  <c r="GK27" i="5"/>
  <c r="GL27" i="5"/>
  <c r="GM27" i="5"/>
  <c r="GN27" i="5"/>
  <c r="GO27" i="5"/>
  <c r="GP27" i="5"/>
  <c r="GQ27" i="5"/>
  <c r="GR27" i="5"/>
  <c r="GW27" i="5"/>
  <c r="HA27" i="5"/>
  <c r="HB27" i="5"/>
  <c r="HC27" i="5"/>
  <c r="HD27" i="5"/>
  <c r="HE27" i="5"/>
  <c r="HF27" i="5"/>
  <c r="HG27" i="5"/>
  <c r="HH27" i="5"/>
  <c r="HI27" i="5"/>
  <c r="HJ27" i="5"/>
  <c r="HK27" i="5"/>
  <c r="HL27" i="5"/>
  <c r="HM27" i="5"/>
  <c r="HN27" i="5"/>
  <c r="HO27" i="5"/>
  <c r="HP27" i="5"/>
  <c r="HQ27" i="5"/>
  <c r="HR27" i="5"/>
  <c r="HS27" i="5"/>
  <c r="HT27" i="5"/>
  <c r="CO28" i="5"/>
  <c r="CS28" i="5"/>
  <c r="CT28" i="5"/>
  <c r="CU28" i="5"/>
  <c r="CV28" i="5"/>
  <c r="CW28" i="5"/>
  <c r="CX28" i="5"/>
  <c r="CY28" i="5"/>
  <c r="CZ28" i="5"/>
  <c r="DA28" i="5"/>
  <c r="DB28" i="5"/>
  <c r="DC28" i="5"/>
  <c r="DD28" i="5"/>
  <c r="DE28" i="5"/>
  <c r="DF28" i="5"/>
  <c r="DG28" i="5"/>
  <c r="DH28" i="5"/>
  <c r="DI28" i="5"/>
  <c r="DJ28" i="5"/>
  <c r="DK28" i="5"/>
  <c r="DL28" i="5"/>
  <c r="DQ28" i="5"/>
  <c r="DU28" i="5"/>
  <c r="DV28" i="5"/>
  <c r="DW28" i="5"/>
  <c r="DX28" i="5"/>
  <c r="DY28" i="5"/>
  <c r="DZ28" i="5"/>
  <c r="EA28" i="5"/>
  <c r="EB28" i="5"/>
  <c r="EC28" i="5"/>
  <c r="ED28" i="5"/>
  <c r="EE28" i="5"/>
  <c r="EF28" i="5"/>
  <c r="EG28" i="5"/>
  <c r="EH28" i="5"/>
  <c r="EI28" i="5"/>
  <c r="EJ28" i="5"/>
  <c r="EK28" i="5"/>
  <c r="EL28" i="5"/>
  <c r="EM28" i="5"/>
  <c r="EN28" i="5"/>
  <c r="ES28" i="5"/>
  <c r="EW28" i="5"/>
  <c r="EX28" i="5"/>
  <c r="EY28" i="5"/>
  <c r="EZ28" i="5"/>
  <c r="FA28" i="5"/>
  <c r="FB28" i="5"/>
  <c r="FC28" i="5"/>
  <c r="FD28" i="5"/>
  <c r="FE28" i="5"/>
  <c r="FF28" i="5"/>
  <c r="FG28" i="5"/>
  <c r="FH28" i="5"/>
  <c r="FI28" i="5"/>
  <c r="FJ28" i="5"/>
  <c r="FK28" i="5"/>
  <c r="FL28" i="5"/>
  <c r="FM28" i="5"/>
  <c r="FN28" i="5"/>
  <c r="FO28" i="5"/>
  <c r="FP28" i="5"/>
  <c r="FU28" i="5"/>
  <c r="FY28" i="5"/>
  <c r="FZ28" i="5"/>
  <c r="GA28" i="5"/>
  <c r="GB28" i="5"/>
  <c r="GC28" i="5"/>
  <c r="GD28" i="5"/>
  <c r="GE28" i="5"/>
  <c r="GF28" i="5"/>
  <c r="GG28" i="5"/>
  <c r="GH28" i="5"/>
  <c r="GI28" i="5"/>
  <c r="GJ28" i="5"/>
  <c r="GK28" i="5"/>
  <c r="GL28" i="5"/>
  <c r="GM28" i="5"/>
  <c r="GN28" i="5"/>
  <c r="GO28" i="5"/>
  <c r="GP28" i="5"/>
  <c r="GQ28" i="5"/>
  <c r="GR28" i="5"/>
  <c r="GW28" i="5"/>
  <c r="HA28" i="5"/>
  <c r="HB28" i="5"/>
  <c r="HC28" i="5"/>
  <c r="HD28" i="5"/>
  <c r="HE28" i="5"/>
  <c r="HF28" i="5"/>
  <c r="HG28" i="5"/>
  <c r="HH28" i="5"/>
  <c r="HI28" i="5"/>
  <c r="HJ28" i="5"/>
  <c r="HK28" i="5"/>
  <c r="HL28" i="5"/>
  <c r="HM28" i="5"/>
  <c r="HN28" i="5"/>
  <c r="HO28" i="5"/>
  <c r="HP28" i="5"/>
  <c r="HQ28" i="5"/>
  <c r="HR28" i="5"/>
  <c r="HS28" i="5"/>
  <c r="HT28" i="5"/>
  <c r="CO29" i="5"/>
  <c r="CS29" i="5"/>
  <c r="CT29" i="5"/>
  <c r="CU29" i="5"/>
  <c r="CV29" i="5"/>
  <c r="CW29" i="5"/>
  <c r="CX29" i="5"/>
  <c r="CY29" i="5"/>
  <c r="CZ29" i="5"/>
  <c r="DA29" i="5"/>
  <c r="DB29" i="5"/>
  <c r="DC29" i="5"/>
  <c r="DD29" i="5"/>
  <c r="DE29" i="5"/>
  <c r="DF29" i="5"/>
  <c r="DG29" i="5"/>
  <c r="DH29" i="5"/>
  <c r="DI29" i="5"/>
  <c r="DJ29" i="5"/>
  <c r="DK29" i="5"/>
  <c r="DL29" i="5"/>
  <c r="DQ29" i="5"/>
  <c r="DU29" i="5"/>
  <c r="DV29" i="5"/>
  <c r="DW29" i="5"/>
  <c r="DX29" i="5"/>
  <c r="DY29" i="5"/>
  <c r="DZ29" i="5"/>
  <c r="EA29" i="5"/>
  <c r="EB29" i="5"/>
  <c r="EC29" i="5"/>
  <c r="ED29" i="5"/>
  <c r="EE29" i="5"/>
  <c r="EF29" i="5"/>
  <c r="EG29" i="5"/>
  <c r="EH29" i="5"/>
  <c r="EI29" i="5"/>
  <c r="EJ29" i="5"/>
  <c r="EK29" i="5"/>
  <c r="EL29" i="5"/>
  <c r="EM29" i="5"/>
  <c r="EN29" i="5"/>
  <c r="ES29" i="5"/>
  <c r="EW29" i="5"/>
  <c r="EX29" i="5"/>
  <c r="EY29" i="5"/>
  <c r="EZ29" i="5"/>
  <c r="FA29" i="5"/>
  <c r="FB29" i="5"/>
  <c r="FC29" i="5"/>
  <c r="FD29" i="5"/>
  <c r="FE29" i="5"/>
  <c r="FF29" i="5"/>
  <c r="FG29" i="5"/>
  <c r="FH29" i="5"/>
  <c r="FI29" i="5"/>
  <c r="FJ29" i="5"/>
  <c r="FK29" i="5"/>
  <c r="FL29" i="5"/>
  <c r="FM29" i="5"/>
  <c r="FN29" i="5"/>
  <c r="FO29" i="5"/>
  <c r="FP29" i="5"/>
  <c r="FU29" i="5"/>
  <c r="FY29" i="5"/>
  <c r="FZ29" i="5"/>
  <c r="GA29" i="5"/>
  <c r="GB29" i="5"/>
  <c r="GC29" i="5"/>
  <c r="GD29" i="5"/>
  <c r="GE29" i="5"/>
  <c r="GF29" i="5"/>
  <c r="GG29" i="5"/>
  <c r="GH29" i="5"/>
  <c r="GI29" i="5"/>
  <c r="GJ29" i="5"/>
  <c r="GK29" i="5"/>
  <c r="GL29" i="5"/>
  <c r="GM29" i="5"/>
  <c r="GN29" i="5"/>
  <c r="GO29" i="5"/>
  <c r="GP29" i="5"/>
  <c r="GQ29" i="5"/>
  <c r="GR29" i="5"/>
  <c r="GW29" i="5"/>
  <c r="HA29" i="5"/>
  <c r="HB29" i="5"/>
  <c r="HC29" i="5"/>
  <c r="HD29" i="5"/>
  <c r="HE29" i="5"/>
  <c r="HF29" i="5"/>
  <c r="HG29" i="5"/>
  <c r="HH29" i="5"/>
  <c r="HI29" i="5"/>
  <c r="HJ29" i="5"/>
  <c r="HK29" i="5"/>
  <c r="HL29" i="5"/>
  <c r="HM29" i="5"/>
  <c r="HN29" i="5"/>
  <c r="HO29" i="5"/>
  <c r="HP29" i="5"/>
  <c r="HQ29" i="5"/>
  <c r="HR29" i="5"/>
  <c r="HS29" i="5"/>
  <c r="HT29" i="5"/>
  <c r="CO30" i="5"/>
  <c r="CS30" i="5"/>
  <c r="CT30" i="5"/>
  <c r="CU30" i="5"/>
  <c r="CV30" i="5"/>
  <c r="CW30" i="5"/>
  <c r="CX30" i="5"/>
  <c r="CY30" i="5"/>
  <c r="CZ30" i="5"/>
  <c r="DA30" i="5"/>
  <c r="DB30" i="5"/>
  <c r="DC30" i="5"/>
  <c r="DD30" i="5"/>
  <c r="DE30" i="5"/>
  <c r="DF30" i="5"/>
  <c r="DG30" i="5"/>
  <c r="DH30" i="5"/>
  <c r="DI30" i="5"/>
  <c r="DJ30" i="5"/>
  <c r="DK30" i="5"/>
  <c r="DL30" i="5"/>
  <c r="DQ30" i="5"/>
  <c r="DU30" i="5"/>
  <c r="DV30" i="5"/>
  <c r="DW30" i="5"/>
  <c r="DX30" i="5"/>
  <c r="DY30" i="5"/>
  <c r="DZ30" i="5"/>
  <c r="EA30" i="5"/>
  <c r="EB30" i="5"/>
  <c r="EC30" i="5"/>
  <c r="ED30" i="5"/>
  <c r="EE30" i="5"/>
  <c r="EF30" i="5"/>
  <c r="EG30" i="5"/>
  <c r="EH30" i="5"/>
  <c r="EI30" i="5"/>
  <c r="EJ30" i="5"/>
  <c r="EK30" i="5"/>
  <c r="EL30" i="5"/>
  <c r="EM30" i="5"/>
  <c r="EN30" i="5"/>
  <c r="ES30" i="5"/>
  <c r="EW30" i="5"/>
  <c r="EX30" i="5"/>
  <c r="EY30" i="5"/>
  <c r="EZ30" i="5"/>
  <c r="FA30" i="5"/>
  <c r="FB30" i="5"/>
  <c r="FC30" i="5"/>
  <c r="FD30" i="5"/>
  <c r="FE30" i="5"/>
  <c r="FF30" i="5"/>
  <c r="FG30" i="5"/>
  <c r="FH30" i="5"/>
  <c r="FI30" i="5"/>
  <c r="FJ30" i="5"/>
  <c r="FK30" i="5"/>
  <c r="FL30" i="5"/>
  <c r="FM30" i="5"/>
  <c r="FN30" i="5"/>
  <c r="FO30" i="5"/>
  <c r="FP30" i="5"/>
  <c r="FU30" i="5"/>
  <c r="FY30" i="5"/>
  <c r="FZ30" i="5"/>
  <c r="GA30" i="5"/>
  <c r="GB30" i="5"/>
  <c r="GC30" i="5"/>
  <c r="GD30" i="5"/>
  <c r="GE30" i="5"/>
  <c r="GF30" i="5"/>
  <c r="GG30" i="5"/>
  <c r="GH30" i="5"/>
  <c r="GI30" i="5"/>
  <c r="GJ30" i="5"/>
  <c r="GK30" i="5"/>
  <c r="GL30" i="5"/>
  <c r="GM30" i="5"/>
  <c r="GN30" i="5"/>
  <c r="GO30" i="5"/>
  <c r="GP30" i="5"/>
  <c r="GQ30" i="5"/>
  <c r="GR30" i="5"/>
  <c r="GW30" i="5"/>
  <c r="HA30" i="5"/>
  <c r="HB30" i="5"/>
  <c r="HC30" i="5"/>
  <c r="HD30" i="5"/>
  <c r="HE30" i="5"/>
  <c r="HF30" i="5"/>
  <c r="HG30" i="5"/>
  <c r="HH30" i="5"/>
  <c r="HI30" i="5"/>
  <c r="HJ30" i="5"/>
  <c r="HK30" i="5"/>
  <c r="HL30" i="5"/>
  <c r="HM30" i="5"/>
  <c r="HN30" i="5"/>
  <c r="HO30" i="5"/>
  <c r="HP30" i="5"/>
  <c r="HQ30" i="5"/>
  <c r="HR30" i="5"/>
  <c r="HS30" i="5"/>
  <c r="HT30" i="5"/>
  <c r="CO31" i="5"/>
  <c r="CS31" i="5"/>
  <c r="CT31" i="5"/>
  <c r="CU31" i="5"/>
  <c r="CV31" i="5"/>
  <c r="CW31" i="5"/>
  <c r="CX31" i="5"/>
  <c r="CY31" i="5"/>
  <c r="CZ31" i="5"/>
  <c r="DA31" i="5"/>
  <c r="DB31" i="5"/>
  <c r="DC31" i="5"/>
  <c r="DD31" i="5"/>
  <c r="DE31" i="5"/>
  <c r="DF31" i="5"/>
  <c r="DG31" i="5"/>
  <c r="DH31" i="5"/>
  <c r="DI31" i="5"/>
  <c r="DJ31" i="5"/>
  <c r="DK31" i="5"/>
  <c r="DL31" i="5"/>
  <c r="DQ31" i="5"/>
  <c r="DU31" i="5"/>
  <c r="DV31" i="5"/>
  <c r="DW31" i="5"/>
  <c r="DX31" i="5"/>
  <c r="DY31" i="5"/>
  <c r="DZ31" i="5"/>
  <c r="EA31" i="5"/>
  <c r="EB31" i="5"/>
  <c r="EC31" i="5"/>
  <c r="ED31" i="5"/>
  <c r="EE31" i="5"/>
  <c r="EF31" i="5"/>
  <c r="EG31" i="5"/>
  <c r="EH31" i="5"/>
  <c r="EI31" i="5"/>
  <c r="EJ31" i="5"/>
  <c r="EK31" i="5"/>
  <c r="EL31" i="5"/>
  <c r="EM31" i="5"/>
  <c r="EN31" i="5"/>
  <c r="ES31" i="5"/>
  <c r="EW31" i="5"/>
  <c r="EX31" i="5"/>
  <c r="EY31" i="5"/>
  <c r="EZ31" i="5"/>
  <c r="FA31" i="5"/>
  <c r="FB31" i="5"/>
  <c r="FC31" i="5"/>
  <c r="FD31" i="5"/>
  <c r="FE31" i="5"/>
  <c r="FF31" i="5"/>
  <c r="FG31" i="5"/>
  <c r="FH31" i="5"/>
  <c r="FI31" i="5"/>
  <c r="FJ31" i="5"/>
  <c r="FK31" i="5"/>
  <c r="FL31" i="5"/>
  <c r="FM31" i="5"/>
  <c r="FN31" i="5"/>
  <c r="FO31" i="5"/>
  <c r="FP31" i="5"/>
  <c r="FU31" i="5"/>
  <c r="FY31" i="5"/>
  <c r="FZ31" i="5"/>
  <c r="GA31" i="5"/>
  <c r="GB31" i="5"/>
  <c r="GC31" i="5"/>
  <c r="GD31" i="5"/>
  <c r="GE31" i="5"/>
  <c r="GF31" i="5"/>
  <c r="GG31" i="5"/>
  <c r="GH31" i="5"/>
  <c r="GI31" i="5"/>
  <c r="GJ31" i="5"/>
  <c r="GK31" i="5"/>
  <c r="GL31" i="5"/>
  <c r="GM31" i="5"/>
  <c r="GN31" i="5"/>
  <c r="GO31" i="5"/>
  <c r="GP31" i="5"/>
  <c r="GQ31" i="5"/>
  <c r="GR31" i="5"/>
  <c r="GW31" i="5"/>
  <c r="HA31" i="5"/>
  <c r="HB31" i="5"/>
  <c r="HC31" i="5"/>
  <c r="HD31" i="5"/>
  <c r="HE31" i="5"/>
  <c r="HF31" i="5"/>
  <c r="HG31" i="5"/>
  <c r="HH31" i="5"/>
  <c r="HI31" i="5"/>
  <c r="HJ31" i="5"/>
  <c r="HK31" i="5"/>
  <c r="HL31" i="5"/>
  <c r="HM31" i="5"/>
  <c r="HN31" i="5"/>
  <c r="HO31" i="5"/>
  <c r="HP31" i="5"/>
  <c r="HQ31" i="5"/>
  <c r="HR31" i="5"/>
  <c r="HS31" i="5"/>
  <c r="HT31" i="5"/>
  <c r="CO32" i="5"/>
  <c r="CS32" i="5"/>
  <c r="CT32" i="5"/>
  <c r="CU32" i="5"/>
  <c r="CV32" i="5"/>
  <c r="CW32" i="5"/>
  <c r="CX32" i="5"/>
  <c r="CY32" i="5"/>
  <c r="CZ32" i="5"/>
  <c r="DA32" i="5"/>
  <c r="DB32" i="5"/>
  <c r="DC32" i="5"/>
  <c r="DD32" i="5"/>
  <c r="DE32" i="5"/>
  <c r="DF32" i="5"/>
  <c r="DG32" i="5"/>
  <c r="DH32" i="5"/>
  <c r="DI32" i="5"/>
  <c r="DJ32" i="5"/>
  <c r="DK32" i="5"/>
  <c r="DL32" i="5"/>
  <c r="DQ32" i="5"/>
  <c r="DU32" i="5"/>
  <c r="DV32" i="5"/>
  <c r="DW32" i="5"/>
  <c r="DX32" i="5"/>
  <c r="DY32" i="5"/>
  <c r="DZ32" i="5"/>
  <c r="EA32" i="5"/>
  <c r="EB32" i="5"/>
  <c r="EC32" i="5"/>
  <c r="ED32" i="5"/>
  <c r="EE32" i="5"/>
  <c r="EF32" i="5"/>
  <c r="EG32" i="5"/>
  <c r="EH32" i="5"/>
  <c r="EI32" i="5"/>
  <c r="EJ32" i="5"/>
  <c r="EK32" i="5"/>
  <c r="EL32" i="5"/>
  <c r="EM32" i="5"/>
  <c r="EN32" i="5"/>
  <c r="ES32" i="5"/>
  <c r="EW32" i="5"/>
  <c r="EX32" i="5"/>
  <c r="EY32" i="5"/>
  <c r="EZ32" i="5"/>
  <c r="FA32" i="5"/>
  <c r="FB32" i="5"/>
  <c r="FC32" i="5"/>
  <c r="FD32" i="5"/>
  <c r="FE32" i="5"/>
  <c r="FF32" i="5"/>
  <c r="FG32" i="5"/>
  <c r="FH32" i="5"/>
  <c r="FI32" i="5"/>
  <c r="FJ32" i="5"/>
  <c r="FK32" i="5"/>
  <c r="FL32" i="5"/>
  <c r="FM32" i="5"/>
  <c r="FN32" i="5"/>
  <c r="FO32" i="5"/>
  <c r="FP32" i="5"/>
  <c r="FU32" i="5"/>
  <c r="FY32" i="5"/>
  <c r="FZ32" i="5"/>
  <c r="GA32" i="5"/>
  <c r="GB32" i="5"/>
  <c r="GC32" i="5"/>
  <c r="GD32" i="5"/>
  <c r="GE32" i="5"/>
  <c r="GF32" i="5"/>
  <c r="GG32" i="5"/>
  <c r="GH32" i="5"/>
  <c r="GI32" i="5"/>
  <c r="GJ32" i="5"/>
  <c r="GK32" i="5"/>
  <c r="GL32" i="5"/>
  <c r="GM32" i="5"/>
  <c r="GN32" i="5"/>
  <c r="GO32" i="5"/>
  <c r="GP32" i="5"/>
  <c r="GQ32" i="5"/>
  <c r="GR32" i="5"/>
  <c r="GW32" i="5"/>
  <c r="HA32" i="5"/>
  <c r="HB32" i="5"/>
  <c r="HC32" i="5"/>
  <c r="HD32" i="5"/>
  <c r="HE32" i="5"/>
  <c r="HF32" i="5"/>
  <c r="HG32" i="5"/>
  <c r="HH32" i="5"/>
  <c r="HI32" i="5"/>
  <c r="HJ32" i="5"/>
  <c r="HK32" i="5"/>
  <c r="HL32" i="5"/>
  <c r="HM32" i="5"/>
  <c r="HN32" i="5"/>
  <c r="HO32" i="5"/>
  <c r="HP32" i="5"/>
  <c r="HQ32" i="5"/>
  <c r="HR32" i="5"/>
  <c r="HS32" i="5"/>
  <c r="HT32" i="5"/>
  <c r="CO33" i="5"/>
  <c r="CS33" i="5"/>
  <c r="CT33" i="5"/>
  <c r="CU33" i="5"/>
  <c r="CV33" i="5"/>
  <c r="CW33" i="5"/>
  <c r="CX33" i="5"/>
  <c r="CY33" i="5"/>
  <c r="CZ33" i="5"/>
  <c r="DA33" i="5"/>
  <c r="DB33" i="5"/>
  <c r="DC33" i="5"/>
  <c r="DD33" i="5"/>
  <c r="DE33" i="5"/>
  <c r="DF33" i="5"/>
  <c r="DG33" i="5"/>
  <c r="DH33" i="5"/>
  <c r="DI33" i="5"/>
  <c r="DJ33" i="5"/>
  <c r="DK33" i="5"/>
  <c r="DL33" i="5"/>
  <c r="DQ33" i="5"/>
  <c r="DU33" i="5"/>
  <c r="DV33" i="5"/>
  <c r="DW33" i="5"/>
  <c r="DX33" i="5"/>
  <c r="DY33" i="5"/>
  <c r="DZ33" i="5"/>
  <c r="EA33" i="5"/>
  <c r="EB33" i="5"/>
  <c r="EC33" i="5"/>
  <c r="ED33" i="5"/>
  <c r="EE33" i="5"/>
  <c r="EF33" i="5"/>
  <c r="EG33" i="5"/>
  <c r="EH33" i="5"/>
  <c r="EI33" i="5"/>
  <c r="EJ33" i="5"/>
  <c r="EK33" i="5"/>
  <c r="EL33" i="5"/>
  <c r="EM33" i="5"/>
  <c r="EN33" i="5"/>
  <c r="ES33" i="5"/>
  <c r="EW33" i="5"/>
  <c r="EX33" i="5"/>
  <c r="EY33" i="5"/>
  <c r="EZ33" i="5"/>
  <c r="FA33" i="5"/>
  <c r="FB33" i="5"/>
  <c r="FC33" i="5"/>
  <c r="FD33" i="5"/>
  <c r="FE33" i="5"/>
  <c r="FF33" i="5"/>
  <c r="FG33" i="5"/>
  <c r="FH33" i="5"/>
  <c r="FI33" i="5"/>
  <c r="FJ33" i="5"/>
  <c r="FK33" i="5"/>
  <c r="FL33" i="5"/>
  <c r="FM33" i="5"/>
  <c r="FN33" i="5"/>
  <c r="FO33" i="5"/>
  <c r="FP33" i="5"/>
  <c r="FU33" i="5"/>
  <c r="FY33" i="5"/>
  <c r="FZ33" i="5"/>
  <c r="GA33" i="5"/>
  <c r="GB33" i="5"/>
  <c r="GC33" i="5"/>
  <c r="GD33" i="5"/>
  <c r="GE33" i="5"/>
  <c r="GF33" i="5"/>
  <c r="GG33" i="5"/>
  <c r="GH33" i="5"/>
  <c r="GI33" i="5"/>
  <c r="GJ33" i="5"/>
  <c r="GK33" i="5"/>
  <c r="GL33" i="5"/>
  <c r="GM33" i="5"/>
  <c r="GN33" i="5"/>
  <c r="GO33" i="5"/>
  <c r="GP33" i="5"/>
  <c r="GQ33" i="5"/>
  <c r="GR33" i="5"/>
  <c r="GW33" i="5"/>
  <c r="HA33" i="5"/>
  <c r="HB33" i="5"/>
  <c r="HC33" i="5"/>
  <c r="HD33" i="5"/>
  <c r="HE33" i="5"/>
  <c r="HF33" i="5"/>
  <c r="HG33" i="5"/>
  <c r="HH33" i="5"/>
  <c r="HI33" i="5"/>
  <c r="HJ33" i="5"/>
  <c r="HK33" i="5"/>
  <c r="HL33" i="5"/>
  <c r="HM33" i="5"/>
  <c r="HN33" i="5"/>
  <c r="HO33" i="5"/>
  <c r="HP33" i="5"/>
  <c r="HQ33" i="5"/>
  <c r="HR33" i="5"/>
  <c r="HS33" i="5"/>
  <c r="HT33" i="5"/>
  <c r="CO34" i="5"/>
  <c r="CS34" i="5"/>
  <c r="CT34" i="5"/>
  <c r="CU34" i="5"/>
  <c r="CV34" i="5"/>
  <c r="CW34" i="5"/>
  <c r="CX34" i="5"/>
  <c r="CY34" i="5"/>
  <c r="CZ34" i="5"/>
  <c r="DA34" i="5"/>
  <c r="DB34" i="5"/>
  <c r="DC34" i="5"/>
  <c r="DD34" i="5"/>
  <c r="DE34" i="5"/>
  <c r="DF34" i="5"/>
  <c r="DG34" i="5"/>
  <c r="DH34" i="5"/>
  <c r="DI34" i="5"/>
  <c r="DJ34" i="5"/>
  <c r="DK34" i="5"/>
  <c r="DL34" i="5"/>
  <c r="DQ34" i="5"/>
  <c r="DU34" i="5"/>
  <c r="DV34" i="5"/>
  <c r="DW34" i="5"/>
  <c r="DX34" i="5"/>
  <c r="DY34" i="5"/>
  <c r="DZ34" i="5"/>
  <c r="EA34" i="5"/>
  <c r="EB34" i="5"/>
  <c r="EC34" i="5"/>
  <c r="ED34" i="5"/>
  <c r="EE34" i="5"/>
  <c r="EF34" i="5"/>
  <c r="EG34" i="5"/>
  <c r="EH34" i="5"/>
  <c r="EI34" i="5"/>
  <c r="EJ34" i="5"/>
  <c r="EK34" i="5"/>
  <c r="EL34" i="5"/>
  <c r="EM34" i="5"/>
  <c r="EN34" i="5"/>
  <c r="ES34" i="5"/>
  <c r="EW34" i="5"/>
  <c r="EX34" i="5"/>
  <c r="EY34" i="5"/>
  <c r="EZ34" i="5"/>
  <c r="FA34" i="5"/>
  <c r="FB34" i="5"/>
  <c r="FC34" i="5"/>
  <c r="FD34" i="5"/>
  <c r="FE34" i="5"/>
  <c r="FF34" i="5"/>
  <c r="FG34" i="5"/>
  <c r="FH34" i="5"/>
  <c r="FI34" i="5"/>
  <c r="FJ34" i="5"/>
  <c r="FK34" i="5"/>
  <c r="FL34" i="5"/>
  <c r="FM34" i="5"/>
  <c r="FN34" i="5"/>
  <c r="FO34" i="5"/>
  <c r="FP34" i="5"/>
  <c r="FU34" i="5"/>
  <c r="FY34" i="5"/>
  <c r="FZ34" i="5"/>
  <c r="GA34" i="5"/>
  <c r="GB34" i="5"/>
  <c r="GC34" i="5"/>
  <c r="GD34" i="5"/>
  <c r="GE34" i="5"/>
  <c r="GF34" i="5"/>
  <c r="GG34" i="5"/>
  <c r="GH34" i="5"/>
  <c r="GI34" i="5"/>
  <c r="GJ34" i="5"/>
  <c r="GK34" i="5"/>
  <c r="GL34" i="5"/>
  <c r="GM34" i="5"/>
  <c r="GN34" i="5"/>
  <c r="GO34" i="5"/>
  <c r="GP34" i="5"/>
  <c r="GQ34" i="5"/>
  <c r="GR34" i="5"/>
  <c r="GW34" i="5"/>
  <c r="HA34" i="5"/>
  <c r="HB34" i="5"/>
  <c r="HC34" i="5"/>
  <c r="HD34" i="5"/>
  <c r="HE34" i="5"/>
  <c r="HF34" i="5"/>
  <c r="HG34" i="5"/>
  <c r="HH34" i="5"/>
  <c r="HI34" i="5"/>
  <c r="HJ34" i="5"/>
  <c r="HK34" i="5"/>
  <c r="HL34" i="5"/>
  <c r="HM34" i="5"/>
  <c r="HN34" i="5"/>
  <c r="HO34" i="5"/>
  <c r="HP34" i="5"/>
  <c r="HQ34" i="5"/>
  <c r="HR34" i="5"/>
  <c r="HS34" i="5"/>
  <c r="HT34" i="5"/>
  <c r="CO35" i="5"/>
  <c r="CS35" i="5"/>
  <c r="CT35" i="5"/>
  <c r="CU35" i="5"/>
  <c r="CV35" i="5"/>
  <c r="CW35" i="5"/>
  <c r="CX35" i="5"/>
  <c r="CY35" i="5"/>
  <c r="CZ35" i="5"/>
  <c r="DA35" i="5"/>
  <c r="DB35" i="5"/>
  <c r="DC35" i="5"/>
  <c r="DD35" i="5"/>
  <c r="DE35" i="5"/>
  <c r="DF35" i="5"/>
  <c r="DG35" i="5"/>
  <c r="DH35" i="5"/>
  <c r="DI35" i="5"/>
  <c r="DJ35" i="5"/>
  <c r="DK35" i="5"/>
  <c r="DL35" i="5"/>
  <c r="DQ35" i="5"/>
  <c r="DU35" i="5"/>
  <c r="DV35" i="5"/>
  <c r="DW35" i="5"/>
  <c r="DX35" i="5"/>
  <c r="DY35" i="5"/>
  <c r="DZ35" i="5"/>
  <c r="EA35" i="5"/>
  <c r="EB35" i="5"/>
  <c r="EC35" i="5"/>
  <c r="ED35" i="5"/>
  <c r="EE35" i="5"/>
  <c r="EF35" i="5"/>
  <c r="EG35" i="5"/>
  <c r="EH35" i="5"/>
  <c r="EI35" i="5"/>
  <c r="EJ35" i="5"/>
  <c r="EK35" i="5"/>
  <c r="EL35" i="5"/>
  <c r="EM35" i="5"/>
  <c r="EN35" i="5"/>
  <c r="ES35" i="5"/>
  <c r="EW35" i="5"/>
  <c r="EX35" i="5"/>
  <c r="EY35" i="5"/>
  <c r="EZ35" i="5"/>
  <c r="FA35" i="5"/>
  <c r="FB35" i="5"/>
  <c r="FC35" i="5"/>
  <c r="FD35" i="5"/>
  <c r="FE35" i="5"/>
  <c r="FF35" i="5"/>
  <c r="FG35" i="5"/>
  <c r="FH35" i="5"/>
  <c r="FI35" i="5"/>
  <c r="FJ35" i="5"/>
  <c r="FK35" i="5"/>
  <c r="FL35" i="5"/>
  <c r="FM35" i="5"/>
  <c r="FN35" i="5"/>
  <c r="FO35" i="5"/>
  <c r="FP35" i="5"/>
  <c r="FU35" i="5"/>
  <c r="FY35" i="5"/>
  <c r="FZ35" i="5"/>
  <c r="GA35" i="5"/>
  <c r="GB35" i="5"/>
  <c r="GC35" i="5"/>
  <c r="GD35" i="5"/>
  <c r="GE35" i="5"/>
  <c r="GF35" i="5"/>
  <c r="GG35" i="5"/>
  <c r="GH35" i="5"/>
  <c r="GI35" i="5"/>
  <c r="GJ35" i="5"/>
  <c r="GK35" i="5"/>
  <c r="GL35" i="5"/>
  <c r="GM35" i="5"/>
  <c r="GN35" i="5"/>
  <c r="GO35" i="5"/>
  <c r="GP35" i="5"/>
  <c r="GQ35" i="5"/>
  <c r="GR35" i="5"/>
  <c r="GW35" i="5"/>
  <c r="HA35" i="5"/>
  <c r="HB35" i="5"/>
  <c r="HC35" i="5"/>
  <c r="HD35" i="5"/>
  <c r="HE35" i="5"/>
  <c r="HF35" i="5"/>
  <c r="HG35" i="5"/>
  <c r="HH35" i="5"/>
  <c r="HI35" i="5"/>
  <c r="HJ35" i="5"/>
  <c r="HK35" i="5"/>
  <c r="HL35" i="5"/>
  <c r="HM35" i="5"/>
  <c r="HN35" i="5"/>
  <c r="HO35" i="5"/>
  <c r="HP35" i="5"/>
  <c r="HQ35" i="5"/>
  <c r="HR35" i="5"/>
  <c r="HS35" i="5"/>
  <c r="HT35" i="5"/>
  <c r="CO36" i="5"/>
  <c r="CS36" i="5"/>
  <c r="CT36" i="5"/>
  <c r="CU36" i="5"/>
  <c r="CV36" i="5"/>
  <c r="CW36" i="5"/>
  <c r="CX36" i="5"/>
  <c r="CY36" i="5"/>
  <c r="CZ36" i="5"/>
  <c r="DA36" i="5"/>
  <c r="DB36" i="5"/>
  <c r="DC36" i="5"/>
  <c r="DD36" i="5"/>
  <c r="DE36" i="5"/>
  <c r="DF36" i="5"/>
  <c r="DG36" i="5"/>
  <c r="DH36" i="5"/>
  <c r="DI36" i="5"/>
  <c r="DJ36" i="5"/>
  <c r="DK36" i="5"/>
  <c r="DL36" i="5"/>
  <c r="DQ36" i="5"/>
  <c r="DU36" i="5"/>
  <c r="DV36" i="5"/>
  <c r="DW36" i="5"/>
  <c r="DX36" i="5"/>
  <c r="DY36" i="5"/>
  <c r="DZ36" i="5"/>
  <c r="EA36" i="5"/>
  <c r="EB36" i="5"/>
  <c r="EC36" i="5"/>
  <c r="ED36" i="5"/>
  <c r="EE36" i="5"/>
  <c r="EF36" i="5"/>
  <c r="EG36" i="5"/>
  <c r="EH36" i="5"/>
  <c r="EI36" i="5"/>
  <c r="EJ36" i="5"/>
  <c r="EK36" i="5"/>
  <c r="EL36" i="5"/>
  <c r="EM36" i="5"/>
  <c r="EN36" i="5"/>
  <c r="ES36" i="5"/>
  <c r="EW36" i="5"/>
  <c r="EX36" i="5"/>
  <c r="EY36" i="5"/>
  <c r="EZ36" i="5"/>
  <c r="FA36" i="5"/>
  <c r="FB36" i="5"/>
  <c r="FC36" i="5"/>
  <c r="FD36" i="5"/>
  <c r="FE36" i="5"/>
  <c r="FF36" i="5"/>
  <c r="FG36" i="5"/>
  <c r="FH36" i="5"/>
  <c r="FI36" i="5"/>
  <c r="FJ36" i="5"/>
  <c r="FK36" i="5"/>
  <c r="FL36" i="5"/>
  <c r="FM36" i="5"/>
  <c r="FN36" i="5"/>
  <c r="FO36" i="5"/>
  <c r="FP36" i="5"/>
  <c r="FU36" i="5"/>
  <c r="FY36" i="5"/>
  <c r="FZ36" i="5"/>
  <c r="GA36" i="5"/>
  <c r="GB36" i="5"/>
  <c r="GC36" i="5"/>
  <c r="GD36" i="5"/>
  <c r="GE36" i="5"/>
  <c r="GF36" i="5"/>
  <c r="GG36" i="5"/>
  <c r="GH36" i="5"/>
  <c r="GI36" i="5"/>
  <c r="GJ36" i="5"/>
  <c r="GK36" i="5"/>
  <c r="GL36" i="5"/>
  <c r="GM36" i="5"/>
  <c r="GN36" i="5"/>
  <c r="GO36" i="5"/>
  <c r="GP36" i="5"/>
  <c r="GQ36" i="5"/>
  <c r="GR36" i="5"/>
  <c r="GW36" i="5"/>
  <c r="HA36" i="5"/>
  <c r="HB36" i="5"/>
  <c r="HC36" i="5"/>
  <c r="HD36" i="5"/>
  <c r="HE36" i="5"/>
  <c r="HF36" i="5"/>
  <c r="HG36" i="5"/>
  <c r="HH36" i="5"/>
  <c r="HI36" i="5"/>
  <c r="HJ36" i="5"/>
  <c r="HK36" i="5"/>
  <c r="HL36" i="5"/>
  <c r="HM36" i="5"/>
  <c r="HN36" i="5"/>
  <c r="HO36" i="5"/>
  <c r="HP36" i="5"/>
  <c r="HQ36" i="5"/>
  <c r="HR36" i="5"/>
  <c r="HS36" i="5"/>
  <c r="HT36" i="5"/>
  <c r="CO18" i="5"/>
  <c r="CP18" i="5"/>
  <c r="CQ18" i="5"/>
  <c r="CR18" i="5"/>
  <c r="CS18" i="5"/>
  <c r="CT18" i="5"/>
  <c r="CU18" i="5"/>
  <c r="CV18" i="5"/>
  <c r="CW18" i="5"/>
  <c r="CX18" i="5"/>
  <c r="CY18" i="5"/>
  <c r="CZ18" i="5"/>
  <c r="DA18" i="5"/>
  <c r="DB18" i="5"/>
  <c r="DC18" i="5"/>
  <c r="DD18" i="5"/>
  <c r="DE18" i="5"/>
  <c r="DF18" i="5"/>
  <c r="DG18" i="5"/>
  <c r="DH18" i="5"/>
  <c r="DI18" i="5"/>
  <c r="DJ18" i="5"/>
  <c r="DK18" i="5"/>
  <c r="DL18" i="5"/>
  <c r="DQ18" i="5"/>
  <c r="DR18" i="5"/>
  <c r="DS18" i="5"/>
  <c r="DT18" i="5"/>
  <c r="DU18" i="5"/>
  <c r="DV18" i="5"/>
  <c r="DW18" i="5"/>
  <c r="DX18" i="5"/>
  <c r="DY18" i="5"/>
  <c r="DZ18" i="5"/>
  <c r="EA18" i="5"/>
  <c r="EB18" i="5"/>
  <c r="EC18" i="5"/>
  <c r="ED18" i="5"/>
  <c r="EE18" i="5"/>
  <c r="EF18" i="5"/>
  <c r="EG18" i="5"/>
  <c r="EH18" i="5"/>
  <c r="EI18" i="5"/>
  <c r="EJ18" i="5"/>
  <c r="EK18" i="5"/>
  <c r="EL18" i="5"/>
  <c r="EM18" i="5"/>
  <c r="EN18" i="5"/>
  <c r="ES18" i="5"/>
  <c r="ET18" i="5"/>
  <c r="EU18" i="5"/>
  <c r="EV18" i="5"/>
  <c r="EW18" i="5"/>
  <c r="EX18" i="5"/>
  <c r="EY18" i="5"/>
  <c r="EZ18" i="5"/>
  <c r="FA18" i="5"/>
  <c r="FB18" i="5"/>
  <c r="FC18" i="5"/>
  <c r="FD18" i="5"/>
  <c r="FE18" i="5"/>
  <c r="FF18" i="5"/>
  <c r="FG18" i="5"/>
  <c r="FH18" i="5"/>
  <c r="FI18" i="5"/>
  <c r="FJ18" i="5"/>
  <c r="FK18" i="5"/>
  <c r="FL18" i="5"/>
  <c r="FM18" i="5"/>
  <c r="FN18" i="5"/>
  <c r="FO18" i="5"/>
  <c r="FP18" i="5"/>
  <c r="FU18" i="5"/>
  <c r="FV18" i="5"/>
  <c r="FW18" i="5"/>
  <c r="FX18" i="5"/>
  <c r="FY18" i="5"/>
  <c r="FZ18" i="5"/>
  <c r="GA18" i="5"/>
  <c r="GB18" i="5"/>
  <c r="GC18" i="5"/>
  <c r="GD18" i="5"/>
  <c r="GE18" i="5"/>
  <c r="GF18" i="5"/>
  <c r="GG18" i="5"/>
  <c r="GH18" i="5"/>
  <c r="GI18" i="5"/>
  <c r="GJ18" i="5"/>
  <c r="GK18" i="5"/>
  <c r="GL18" i="5"/>
  <c r="GM18" i="5"/>
  <c r="GN18" i="5"/>
  <c r="GO18" i="5"/>
  <c r="GP18" i="5"/>
  <c r="GQ18" i="5"/>
  <c r="GR18" i="5"/>
  <c r="GW18" i="5"/>
  <c r="GX18" i="5"/>
  <c r="GY18" i="5"/>
  <c r="GZ18" i="5"/>
  <c r="HA18" i="5"/>
  <c r="HB18" i="5"/>
  <c r="HC18" i="5"/>
  <c r="HD18" i="5"/>
  <c r="HE18" i="5"/>
  <c r="HF18" i="5"/>
  <c r="HG18" i="5"/>
  <c r="HH18" i="5"/>
  <c r="HI18" i="5"/>
  <c r="HJ18" i="5"/>
  <c r="HK18" i="5"/>
  <c r="HL18" i="5"/>
  <c r="HM18" i="5"/>
  <c r="HN18" i="5"/>
  <c r="HO18" i="5"/>
  <c r="HP18" i="5"/>
  <c r="HQ18" i="5"/>
  <c r="HR18" i="5"/>
  <c r="HS18" i="5"/>
  <c r="HT18" i="5"/>
  <c r="CO19" i="5"/>
  <c r="CP19" i="5"/>
  <c r="CQ19" i="5"/>
  <c r="CR19" i="5"/>
  <c r="CS19" i="5"/>
  <c r="CT19" i="5"/>
  <c r="CU19" i="5"/>
  <c r="CV19" i="5"/>
  <c r="CW19" i="5"/>
  <c r="CX19" i="5"/>
  <c r="CY19" i="5"/>
  <c r="CZ19" i="5"/>
  <c r="DA19" i="5"/>
  <c r="DB19" i="5"/>
  <c r="DC19" i="5"/>
  <c r="DD19" i="5"/>
  <c r="DE19" i="5"/>
  <c r="DF19" i="5"/>
  <c r="DG19" i="5"/>
  <c r="DH19" i="5"/>
  <c r="DI19" i="5"/>
  <c r="DJ19" i="5"/>
  <c r="DK19" i="5"/>
  <c r="DL19" i="5"/>
  <c r="DQ19" i="5"/>
  <c r="DR19" i="5"/>
  <c r="DS19" i="5"/>
  <c r="DT19" i="5"/>
  <c r="DU19" i="5"/>
  <c r="DV19" i="5"/>
  <c r="DW19" i="5"/>
  <c r="DX19" i="5"/>
  <c r="DY19" i="5"/>
  <c r="DZ19" i="5"/>
  <c r="EA19" i="5"/>
  <c r="EB19" i="5"/>
  <c r="EC19" i="5"/>
  <c r="ED19" i="5"/>
  <c r="EE19" i="5"/>
  <c r="EF19" i="5"/>
  <c r="EG19" i="5"/>
  <c r="EH19" i="5"/>
  <c r="EI19" i="5"/>
  <c r="EJ19" i="5"/>
  <c r="EK19" i="5"/>
  <c r="EL19" i="5"/>
  <c r="EM19" i="5"/>
  <c r="EN19" i="5"/>
  <c r="ES19" i="5"/>
  <c r="ET19" i="5"/>
  <c r="EU19" i="5"/>
  <c r="EV19" i="5"/>
  <c r="EW19" i="5"/>
  <c r="EX19" i="5"/>
  <c r="EY19" i="5"/>
  <c r="EZ19" i="5"/>
  <c r="FA19" i="5"/>
  <c r="FB19" i="5"/>
  <c r="FC19" i="5"/>
  <c r="FD19" i="5"/>
  <c r="FE19" i="5"/>
  <c r="FF19" i="5"/>
  <c r="FG19" i="5"/>
  <c r="FH19" i="5"/>
  <c r="FI19" i="5"/>
  <c r="FJ19" i="5"/>
  <c r="FK19" i="5"/>
  <c r="FL19" i="5"/>
  <c r="FM19" i="5"/>
  <c r="FN19" i="5"/>
  <c r="FO19" i="5"/>
  <c r="FP19" i="5"/>
  <c r="FU19" i="5"/>
  <c r="FV19" i="5"/>
  <c r="FW19" i="5"/>
  <c r="FX19" i="5"/>
  <c r="FY19" i="5"/>
  <c r="FZ19" i="5"/>
  <c r="GA19" i="5"/>
  <c r="GB19" i="5"/>
  <c r="GC19" i="5"/>
  <c r="GD19" i="5"/>
  <c r="GE19" i="5"/>
  <c r="GF19" i="5"/>
  <c r="GG19" i="5"/>
  <c r="GH19" i="5"/>
  <c r="GI19" i="5"/>
  <c r="GJ19" i="5"/>
  <c r="GK19" i="5"/>
  <c r="GL19" i="5"/>
  <c r="GM19" i="5"/>
  <c r="GN19" i="5"/>
  <c r="GO19" i="5"/>
  <c r="GP19" i="5"/>
  <c r="GQ19" i="5"/>
  <c r="GR19" i="5"/>
  <c r="GW19" i="5"/>
  <c r="GX19" i="5"/>
  <c r="GY19" i="5"/>
  <c r="GZ19" i="5"/>
  <c r="HA19" i="5"/>
  <c r="HB19" i="5"/>
  <c r="HC19" i="5"/>
  <c r="HD19" i="5"/>
  <c r="HE19" i="5"/>
  <c r="HF19" i="5"/>
  <c r="HG19" i="5"/>
  <c r="HH19" i="5"/>
  <c r="HI19" i="5"/>
  <c r="HJ19" i="5"/>
  <c r="HK19" i="5"/>
  <c r="HL19" i="5"/>
  <c r="HM19" i="5"/>
  <c r="HN19" i="5"/>
  <c r="HO19" i="5"/>
  <c r="HP19" i="5"/>
  <c r="HQ19" i="5"/>
  <c r="HR19" i="5"/>
  <c r="HS19" i="5"/>
  <c r="HT19" i="5"/>
  <c r="CO9" i="5"/>
  <c r="CP9" i="5"/>
  <c r="CQ9" i="5"/>
  <c r="CR9" i="5"/>
  <c r="CS9" i="5"/>
  <c r="CT9" i="5"/>
  <c r="CU9" i="5"/>
  <c r="CV9" i="5"/>
  <c r="CW9" i="5"/>
  <c r="CX9" i="5"/>
  <c r="CY9" i="5"/>
  <c r="CZ9" i="5"/>
  <c r="DA9" i="5"/>
  <c r="DB9" i="5"/>
  <c r="DC9" i="5"/>
  <c r="DD9" i="5"/>
  <c r="DE9" i="5"/>
  <c r="DF9" i="5"/>
  <c r="DG9" i="5"/>
  <c r="DH9" i="5"/>
  <c r="DI9" i="5"/>
  <c r="DJ9" i="5"/>
  <c r="DK9" i="5"/>
  <c r="DL9" i="5"/>
  <c r="DQ9" i="5"/>
  <c r="DR9" i="5"/>
  <c r="DS9" i="5"/>
  <c r="DT9" i="5"/>
  <c r="DU9" i="5"/>
  <c r="DV9" i="5"/>
  <c r="DW9" i="5"/>
  <c r="DX9" i="5"/>
  <c r="DY9" i="5"/>
  <c r="DZ9" i="5"/>
  <c r="EA9" i="5"/>
  <c r="EB9" i="5"/>
  <c r="EC9" i="5"/>
  <c r="ED9" i="5"/>
  <c r="EE9" i="5"/>
  <c r="EF9" i="5"/>
  <c r="EG9" i="5"/>
  <c r="EH9" i="5"/>
  <c r="EI9" i="5"/>
  <c r="EJ9" i="5"/>
  <c r="EK9" i="5"/>
  <c r="EL9" i="5"/>
  <c r="EM9" i="5"/>
  <c r="EN9" i="5"/>
  <c r="ES9" i="5"/>
  <c r="ET9" i="5"/>
  <c r="EU9" i="5"/>
  <c r="EV9" i="5"/>
  <c r="EW9" i="5"/>
  <c r="EX9" i="5"/>
  <c r="EY9" i="5"/>
  <c r="EZ9" i="5"/>
  <c r="FA9" i="5"/>
  <c r="FB9" i="5"/>
  <c r="FC9" i="5"/>
  <c r="FD9" i="5"/>
  <c r="FE9" i="5"/>
  <c r="FF9" i="5"/>
  <c r="FG9" i="5"/>
  <c r="FH9" i="5"/>
  <c r="FI9" i="5"/>
  <c r="FJ9" i="5"/>
  <c r="FK9" i="5"/>
  <c r="FL9" i="5"/>
  <c r="FM9" i="5"/>
  <c r="FN9" i="5"/>
  <c r="FO9" i="5"/>
  <c r="FP9" i="5"/>
  <c r="FU9" i="5"/>
  <c r="FV9" i="5"/>
  <c r="FW9" i="5"/>
  <c r="FX9" i="5"/>
  <c r="FY9" i="5"/>
  <c r="FZ9" i="5"/>
  <c r="GA9" i="5"/>
  <c r="GB9" i="5"/>
  <c r="GC9" i="5"/>
  <c r="GD9" i="5"/>
  <c r="GE9" i="5"/>
  <c r="GF9" i="5"/>
  <c r="GG9" i="5"/>
  <c r="GH9" i="5"/>
  <c r="GI9" i="5"/>
  <c r="GJ9" i="5"/>
  <c r="GK9" i="5"/>
  <c r="GL9" i="5"/>
  <c r="GM9" i="5"/>
  <c r="GN9" i="5"/>
  <c r="GO9" i="5"/>
  <c r="GP9" i="5"/>
  <c r="GQ9" i="5"/>
  <c r="GR9" i="5"/>
  <c r="GW9" i="5"/>
  <c r="GX9" i="5"/>
  <c r="GY9" i="5"/>
  <c r="GZ9" i="5"/>
  <c r="HA9" i="5"/>
  <c r="HB9" i="5"/>
  <c r="HC9" i="5"/>
  <c r="HD9" i="5"/>
  <c r="HE9" i="5"/>
  <c r="HF9" i="5"/>
  <c r="HG9" i="5"/>
  <c r="HH9" i="5"/>
  <c r="HI9" i="5"/>
  <c r="HJ9" i="5"/>
  <c r="HK9" i="5"/>
  <c r="HL9" i="5"/>
  <c r="HM9" i="5"/>
  <c r="HN9" i="5"/>
  <c r="HO9" i="5"/>
  <c r="HP9" i="5"/>
  <c r="HQ9" i="5"/>
  <c r="HR9" i="5"/>
  <c r="HS9" i="5"/>
  <c r="HT9" i="5"/>
  <c r="CO10" i="5"/>
  <c r="CP10" i="5"/>
  <c r="CQ10" i="5"/>
  <c r="CR10" i="5"/>
  <c r="CS10" i="5"/>
  <c r="CT10" i="5"/>
  <c r="CU10" i="5"/>
  <c r="CV10" i="5"/>
  <c r="CW10" i="5"/>
  <c r="CX10" i="5"/>
  <c r="CY10" i="5"/>
  <c r="CZ10" i="5"/>
  <c r="DA10" i="5"/>
  <c r="DB10" i="5"/>
  <c r="DC10" i="5"/>
  <c r="DD10" i="5"/>
  <c r="DE10" i="5"/>
  <c r="DF10" i="5"/>
  <c r="DG10" i="5"/>
  <c r="DH10" i="5"/>
  <c r="DI10" i="5"/>
  <c r="DJ10" i="5"/>
  <c r="DK10" i="5"/>
  <c r="DL10" i="5"/>
  <c r="DQ10" i="5"/>
  <c r="DR10" i="5"/>
  <c r="DS10" i="5"/>
  <c r="DT10" i="5"/>
  <c r="DU10" i="5"/>
  <c r="DV10" i="5"/>
  <c r="DW10" i="5"/>
  <c r="DX10" i="5"/>
  <c r="DY10" i="5"/>
  <c r="DZ10" i="5"/>
  <c r="EA10" i="5"/>
  <c r="EB10" i="5"/>
  <c r="EC10" i="5"/>
  <c r="ED10" i="5"/>
  <c r="EE10" i="5"/>
  <c r="EF10" i="5"/>
  <c r="EG10" i="5"/>
  <c r="EH10" i="5"/>
  <c r="EI10" i="5"/>
  <c r="EJ10" i="5"/>
  <c r="EK10" i="5"/>
  <c r="EL10" i="5"/>
  <c r="EM10" i="5"/>
  <c r="EN10" i="5"/>
  <c r="ES10" i="5"/>
  <c r="ET10" i="5"/>
  <c r="EU10" i="5"/>
  <c r="EV10" i="5"/>
  <c r="EW10" i="5"/>
  <c r="EX10" i="5"/>
  <c r="EY10" i="5"/>
  <c r="EZ10" i="5"/>
  <c r="FA10" i="5"/>
  <c r="FB10" i="5"/>
  <c r="FC10" i="5"/>
  <c r="FD10" i="5"/>
  <c r="FE10" i="5"/>
  <c r="FF10" i="5"/>
  <c r="FG10" i="5"/>
  <c r="FH10" i="5"/>
  <c r="FI10" i="5"/>
  <c r="FJ10" i="5"/>
  <c r="FK10" i="5"/>
  <c r="FL10" i="5"/>
  <c r="FM10" i="5"/>
  <c r="FN10" i="5"/>
  <c r="FO10" i="5"/>
  <c r="FP10" i="5"/>
  <c r="FU10" i="5"/>
  <c r="FV10" i="5"/>
  <c r="FW10" i="5"/>
  <c r="FX10" i="5"/>
  <c r="FY10" i="5"/>
  <c r="FZ10" i="5"/>
  <c r="GA10" i="5"/>
  <c r="GB10" i="5"/>
  <c r="GC10" i="5"/>
  <c r="GD10" i="5"/>
  <c r="GE10" i="5"/>
  <c r="GF10" i="5"/>
  <c r="GG10" i="5"/>
  <c r="GH10" i="5"/>
  <c r="GI10" i="5"/>
  <c r="GJ10" i="5"/>
  <c r="GK10" i="5"/>
  <c r="GL10" i="5"/>
  <c r="GM10" i="5"/>
  <c r="GN10" i="5"/>
  <c r="GO10" i="5"/>
  <c r="GP10" i="5"/>
  <c r="GQ10" i="5"/>
  <c r="GR10" i="5"/>
  <c r="GW10" i="5"/>
  <c r="GX10" i="5"/>
  <c r="GY10" i="5"/>
  <c r="GZ10" i="5"/>
  <c r="HA10" i="5"/>
  <c r="HB10" i="5"/>
  <c r="HC10" i="5"/>
  <c r="HD10" i="5"/>
  <c r="HE10" i="5"/>
  <c r="HF10" i="5"/>
  <c r="HG10" i="5"/>
  <c r="HH10" i="5"/>
  <c r="HI10" i="5"/>
  <c r="HJ10" i="5"/>
  <c r="HK10" i="5"/>
  <c r="HL10" i="5"/>
  <c r="HM10" i="5"/>
  <c r="HN10" i="5"/>
  <c r="HO10" i="5"/>
  <c r="HP10" i="5"/>
  <c r="HQ10" i="5"/>
  <c r="HR10" i="5"/>
  <c r="HS10" i="5"/>
  <c r="HT10" i="5"/>
  <c r="CO11" i="5"/>
  <c r="CP11" i="5"/>
  <c r="CQ11" i="5"/>
  <c r="CR11" i="5"/>
  <c r="CS11" i="5"/>
  <c r="CT11" i="5"/>
  <c r="CU11" i="5"/>
  <c r="CV11" i="5"/>
  <c r="CW11" i="5"/>
  <c r="CX11" i="5"/>
  <c r="CY11" i="5"/>
  <c r="CZ11" i="5"/>
  <c r="DA11" i="5"/>
  <c r="DB11" i="5"/>
  <c r="DC11" i="5"/>
  <c r="DD11" i="5"/>
  <c r="DE11" i="5"/>
  <c r="DF11" i="5"/>
  <c r="DG11" i="5"/>
  <c r="DH11" i="5"/>
  <c r="DI11" i="5"/>
  <c r="DJ11" i="5"/>
  <c r="DK11" i="5"/>
  <c r="DL11" i="5"/>
  <c r="DQ11" i="5"/>
  <c r="DR11" i="5"/>
  <c r="DS11" i="5"/>
  <c r="DT11" i="5"/>
  <c r="DU11" i="5"/>
  <c r="DV11" i="5"/>
  <c r="DW11" i="5"/>
  <c r="DX11" i="5"/>
  <c r="DY11" i="5"/>
  <c r="DZ11" i="5"/>
  <c r="EA11" i="5"/>
  <c r="EB11" i="5"/>
  <c r="EC11" i="5"/>
  <c r="ED11" i="5"/>
  <c r="EE11" i="5"/>
  <c r="EF11" i="5"/>
  <c r="EG11" i="5"/>
  <c r="EH11" i="5"/>
  <c r="EI11" i="5"/>
  <c r="EJ11" i="5"/>
  <c r="EK11" i="5"/>
  <c r="EL11" i="5"/>
  <c r="EM11" i="5"/>
  <c r="EN11" i="5"/>
  <c r="ES11" i="5"/>
  <c r="ET11" i="5"/>
  <c r="EU11" i="5"/>
  <c r="EV11" i="5"/>
  <c r="EW11" i="5"/>
  <c r="EX11" i="5"/>
  <c r="EY11" i="5"/>
  <c r="EZ11" i="5"/>
  <c r="FA11" i="5"/>
  <c r="FB11" i="5"/>
  <c r="FC11" i="5"/>
  <c r="FD11" i="5"/>
  <c r="FE11" i="5"/>
  <c r="FF11" i="5"/>
  <c r="FG11" i="5"/>
  <c r="FH11" i="5"/>
  <c r="FI11" i="5"/>
  <c r="FJ11" i="5"/>
  <c r="FK11" i="5"/>
  <c r="FL11" i="5"/>
  <c r="FM11" i="5"/>
  <c r="FN11" i="5"/>
  <c r="FO11" i="5"/>
  <c r="FP11" i="5"/>
  <c r="FU11" i="5"/>
  <c r="FV11" i="5"/>
  <c r="FW11" i="5"/>
  <c r="FX11" i="5"/>
  <c r="FY11" i="5"/>
  <c r="FZ11" i="5"/>
  <c r="GA11" i="5"/>
  <c r="GB11" i="5"/>
  <c r="GC11" i="5"/>
  <c r="GD11" i="5"/>
  <c r="GE11" i="5"/>
  <c r="GF11" i="5"/>
  <c r="GG11" i="5"/>
  <c r="GH11" i="5"/>
  <c r="GI11" i="5"/>
  <c r="GJ11" i="5"/>
  <c r="GK11" i="5"/>
  <c r="GL11" i="5"/>
  <c r="GM11" i="5"/>
  <c r="GN11" i="5"/>
  <c r="GO11" i="5"/>
  <c r="GP11" i="5"/>
  <c r="GQ11" i="5"/>
  <c r="GR11" i="5"/>
  <c r="GW11" i="5"/>
  <c r="GX11" i="5"/>
  <c r="GY11" i="5"/>
  <c r="GZ11" i="5"/>
  <c r="HA11" i="5"/>
  <c r="HB11" i="5"/>
  <c r="HC11" i="5"/>
  <c r="HD11" i="5"/>
  <c r="HE11" i="5"/>
  <c r="HF11" i="5"/>
  <c r="HG11" i="5"/>
  <c r="HH11" i="5"/>
  <c r="HI11" i="5"/>
  <c r="HJ11" i="5"/>
  <c r="HK11" i="5"/>
  <c r="HL11" i="5"/>
  <c r="HM11" i="5"/>
  <c r="HN11" i="5"/>
  <c r="HO11" i="5"/>
  <c r="HP11" i="5"/>
  <c r="HQ11" i="5"/>
  <c r="HR11" i="5"/>
  <c r="HS11" i="5"/>
  <c r="HT11" i="5"/>
  <c r="CO12" i="5"/>
  <c r="CP12" i="5"/>
  <c r="CQ12" i="5"/>
  <c r="CR12" i="5"/>
  <c r="CS12" i="5"/>
  <c r="CT12" i="5"/>
  <c r="CU12" i="5"/>
  <c r="CV12" i="5"/>
  <c r="CW12" i="5"/>
  <c r="CX12" i="5"/>
  <c r="CY12" i="5"/>
  <c r="CZ12" i="5"/>
  <c r="DA12" i="5"/>
  <c r="DB12" i="5"/>
  <c r="DC12" i="5"/>
  <c r="DD12" i="5"/>
  <c r="DE12" i="5"/>
  <c r="DF12" i="5"/>
  <c r="DG12" i="5"/>
  <c r="DH12" i="5"/>
  <c r="DI12" i="5"/>
  <c r="DJ12" i="5"/>
  <c r="DK12" i="5"/>
  <c r="DL12" i="5"/>
  <c r="DQ12" i="5"/>
  <c r="DR12" i="5"/>
  <c r="DS12" i="5"/>
  <c r="DT12" i="5"/>
  <c r="DU12" i="5"/>
  <c r="DV12" i="5"/>
  <c r="DW12" i="5"/>
  <c r="DX12" i="5"/>
  <c r="DY12" i="5"/>
  <c r="DZ12" i="5"/>
  <c r="EA12" i="5"/>
  <c r="EB12" i="5"/>
  <c r="EC12" i="5"/>
  <c r="ED12" i="5"/>
  <c r="EE12" i="5"/>
  <c r="EF12" i="5"/>
  <c r="EG12" i="5"/>
  <c r="EH12" i="5"/>
  <c r="EI12" i="5"/>
  <c r="EJ12" i="5"/>
  <c r="EK12" i="5"/>
  <c r="EL12" i="5"/>
  <c r="EM12" i="5"/>
  <c r="EN12" i="5"/>
  <c r="ES12" i="5"/>
  <c r="ET12" i="5"/>
  <c r="EU12" i="5"/>
  <c r="EV12" i="5"/>
  <c r="EW12" i="5"/>
  <c r="EX12" i="5"/>
  <c r="EY12" i="5"/>
  <c r="EZ12" i="5"/>
  <c r="FA12" i="5"/>
  <c r="FB12" i="5"/>
  <c r="FC12" i="5"/>
  <c r="FD12" i="5"/>
  <c r="FE12" i="5"/>
  <c r="FF12" i="5"/>
  <c r="FG12" i="5"/>
  <c r="FH12" i="5"/>
  <c r="FI12" i="5"/>
  <c r="FJ12" i="5"/>
  <c r="FK12" i="5"/>
  <c r="FL12" i="5"/>
  <c r="FM12" i="5"/>
  <c r="FN12" i="5"/>
  <c r="FO12" i="5"/>
  <c r="FP12" i="5"/>
  <c r="FU12" i="5"/>
  <c r="FV12" i="5"/>
  <c r="FW12" i="5"/>
  <c r="FX12" i="5"/>
  <c r="FY12" i="5"/>
  <c r="FZ12" i="5"/>
  <c r="GA12" i="5"/>
  <c r="GB12" i="5"/>
  <c r="GC12" i="5"/>
  <c r="GD12" i="5"/>
  <c r="GE12" i="5"/>
  <c r="GF12" i="5"/>
  <c r="GG12" i="5"/>
  <c r="GH12" i="5"/>
  <c r="GI12" i="5"/>
  <c r="GJ12" i="5"/>
  <c r="GK12" i="5"/>
  <c r="GL12" i="5"/>
  <c r="GM12" i="5"/>
  <c r="GN12" i="5"/>
  <c r="GO12" i="5"/>
  <c r="GP12" i="5"/>
  <c r="GQ12" i="5"/>
  <c r="GR12" i="5"/>
  <c r="GW12" i="5"/>
  <c r="GX12" i="5"/>
  <c r="GY12" i="5"/>
  <c r="GZ12" i="5"/>
  <c r="HA12" i="5"/>
  <c r="HB12" i="5"/>
  <c r="HC12" i="5"/>
  <c r="HD12" i="5"/>
  <c r="HE12" i="5"/>
  <c r="HF12" i="5"/>
  <c r="HG12" i="5"/>
  <c r="HH12" i="5"/>
  <c r="HI12" i="5"/>
  <c r="HJ12" i="5"/>
  <c r="HK12" i="5"/>
  <c r="HL12" i="5"/>
  <c r="HM12" i="5"/>
  <c r="HN12" i="5"/>
  <c r="HO12" i="5"/>
  <c r="HP12" i="5"/>
  <c r="HQ12" i="5"/>
  <c r="HR12" i="5"/>
  <c r="HS12" i="5"/>
  <c r="HT12" i="5"/>
  <c r="CO13" i="5"/>
  <c r="CP13" i="5"/>
  <c r="CQ13" i="5"/>
  <c r="CR13" i="5"/>
  <c r="CS13" i="5"/>
  <c r="CT13" i="5"/>
  <c r="CU13" i="5"/>
  <c r="CV13" i="5"/>
  <c r="CW13" i="5"/>
  <c r="CX13" i="5"/>
  <c r="CY13" i="5"/>
  <c r="CZ13" i="5"/>
  <c r="DA13" i="5"/>
  <c r="DB13" i="5"/>
  <c r="DC13" i="5"/>
  <c r="DD13" i="5"/>
  <c r="DE13" i="5"/>
  <c r="DF13" i="5"/>
  <c r="DG13" i="5"/>
  <c r="DH13" i="5"/>
  <c r="DI13" i="5"/>
  <c r="DJ13" i="5"/>
  <c r="DK13" i="5"/>
  <c r="DL13" i="5"/>
  <c r="DQ13" i="5"/>
  <c r="DR13" i="5"/>
  <c r="DS13" i="5"/>
  <c r="DT13" i="5"/>
  <c r="DU13" i="5"/>
  <c r="DV13" i="5"/>
  <c r="DW13" i="5"/>
  <c r="DX13" i="5"/>
  <c r="DY13" i="5"/>
  <c r="DZ13" i="5"/>
  <c r="EA13" i="5"/>
  <c r="EB13" i="5"/>
  <c r="EC13" i="5"/>
  <c r="ED13" i="5"/>
  <c r="EE13" i="5"/>
  <c r="EF13" i="5"/>
  <c r="EG13" i="5"/>
  <c r="EH13" i="5"/>
  <c r="EI13" i="5"/>
  <c r="EJ13" i="5"/>
  <c r="EK13" i="5"/>
  <c r="EL13" i="5"/>
  <c r="EM13" i="5"/>
  <c r="EN13" i="5"/>
  <c r="ES13" i="5"/>
  <c r="ET13" i="5"/>
  <c r="EU13" i="5"/>
  <c r="EV13" i="5"/>
  <c r="EW13" i="5"/>
  <c r="EX13" i="5"/>
  <c r="EY13" i="5"/>
  <c r="EZ13" i="5"/>
  <c r="FA13" i="5"/>
  <c r="FB13" i="5"/>
  <c r="FC13" i="5"/>
  <c r="FD13" i="5"/>
  <c r="FE13" i="5"/>
  <c r="FF13" i="5"/>
  <c r="FG13" i="5"/>
  <c r="FH13" i="5"/>
  <c r="FI13" i="5"/>
  <c r="FJ13" i="5"/>
  <c r="FK13" i="5"/>
  <c r="FL13" i="5"/>
  <c r="FM13" i="5"/>
  <c r="FN13" i="5"/>
  <c r="FO13" i="5"/>
  <c r="FP13" i="5"/>
  <c r="FU13" i="5"/>
  <c r="FV13" i="5"/>
  <c r="FW13" i="5"/>
  <c r="FX13" i="5"/>
  <c r="FY13" i="5"/>
  <c r="FZ13" i="5"/>
  <c r="GA13" i="5"/>
  <c r="GB13" i="5"/>
  <c r="GC13" i="5"/>
  <c r="GD13" i="5"/>
  <c r="GE13" i="5"/>
  <c r="GF13" i="5"/>
  <c r="GG13" i="5"/>
  <c r="GH13" i="5"/>
  <c r="GI13" i="5"/>
  <c r="GJ13" i="5"/>
  <c r="GK13" i="5"/>
  <c r="GL13" i="5"/>
  <c r="GM13" i="5"/>
  <c r="GN13" i="5"/>
  <c r="GO13" i="5"/>
  <c r="GP13" i="5"/>
  <c r="GQ13" i="5"/>
  <c r="GR13" i="5"/>
  <c r="GW13" i="5"/>
  <c r="GX13" i="5"/>
  <c r="GY13" i="5"/>
  <c r="GZ13" i="5"/>
  <c r="HA13" i="5"/>
  <c r="HB13" i="5"/>
  <c r="HC13" i="5"/>
  <c r="HD13" i="5"/>
  <c r="HE13" i="5"/>
  <c r="HF13" i="5"/>
  <c r="HG13" i="5"/>
  <c r="HH13" i="5"/>
  <c r="HI13" i="5"/>
  <c r="HJ13" i="5"/>
  <c r="HK13" i="5"/>
  <c r="HL13" i="5"/>
  <c r="HM13" i="5"/>
  <c r="HN13" i="5"/>
  <c r="HO13" i="5"/>
  <c r="HP13" i="5"/>
  <c r="HQ13" i="5"/>
  <c r="HR13" i="5"/>
  <c r="HS13" i="5"/>
  <c r="HT13" i="5"/>
  <c r="CO14" i="5"/>
  <c r="CP14" i="5"/>
  <c r="CQ14" i="5"/>
  <c r="CR14" i="5"/>
  <c r="CS14" i="5"/>
  <c r="CT14" i="5"/>
  <c r="CU14" i="5"/>
  <c r="CV14" i="5"/>
  <c r="CW14" i="5"/>
  <c r="CX14" i="5"/>
  <c r="CY14" i="5"/>
  <c r="CZ14" i="5"/>
  <c r="DA14" i="5"/>
  <c r="DB14" i="5"/>
  <c r="DC14" i="5"/>
  <c r="DD14" i="5"/>
  <c r="DE14" i="5"/>
  <c r="DF14" i="5"/>
  <c r="DG14" i="5"/>
  <c r="DH14" i="5"/>
  <c r="DI14" i="5"/>
  <c r="DJ14" i="5"/>
  <c r="DK14" i="5"/>
  <c r="DL14" i="5"/>
  <c r="DQ14" i="5"/>
  <c r="DR14" i="5"/>
  <c r="DS14" i="5"/>
  <c r="DT14" i="5"/>
  <c r="DU14" i="5"/>
  <c r="DV14" i="5"/>
  <c r="DW14" i="5"/>
  <c r="DX14" i="5"/>
  <c r="DY14" i="5"/>
  <c r="DZ14" i="5"/>
  <c r="EA14" i="5"/>
  <c r="EB14" i="5"/>
  <c r="EC14" i="5"/>
  <c r="ED14" i="5"/>
  <c r="EE14" i="5"/>
  <c r="EF14" i="5"/>
  <c r="EG14" i="5"/>
  <c r="EH14" i="5"/>
  <c r="EI14" i="5"/>
  <c r="EJ14" i="5"/>
  <c r="EK14" i="5"/>
  <c r="EL14" i="5"/>
  <c r="EM14" i="5"/>
  <c r="EN14" i="5"/>
  <c r="ES14" i="5"/>
  <c r="ET14" i="5"/>
  <c r="EU14" i="5"/>
  <c r="EV14" i="5"/>
  <c r="EW14" i="5"/>
  <c r="EX14" i="5"/>
  <c r="EY14" i="5"/>
  <c r="EZ14" i="5"/>
  <c r="FA14" i="5"/>
  <c r="FB14" i="5"/>
  <c r="FC14" i="5"/>
  <c r="FD14" i="5"/>
  <c r="FE14" i="5"/>
  <c r="FF14" i="5"/>
  <c r="FG14" i="5"/>
  <c r="FH14" i="5"/>
  <c r="FI14" i="5"/>
  <c r="FJ14" i="5"/>
  <c r="FK14" i="5"/>
  <c r="FL14" i="5"/>
  <c r="FM14" i="5"/>
  <c r="FN14" i="5"/>
  <c r="FO14" i="5"/>
  <c r="FP14" i="5"/>
  <c r="FU14" i="5"/>
  <c r="FV14" i="5"/>
  <c r="FW14" i="5"/>
  <c r="FX14" i="5"/>
  <c r="FY14" i="5"/>
  <c r="FZ14" i="5"/>
  <c r="GA14" i="5"/>
  <c r="GB14" i="5"/>
  <c r="GC14" i="5"/>
  <c r="GD14" i="5"/>
  <c r="GE14" i="5"/>
  <c r="GF14" i="5"/>
  <c r="GG14" i="5"/>
  <c r="GH14" i="5"/>
  <c r="GI14" i="5"/>
  <c r="GJ14" i="5"/>
  <c r="GK14" i="5"/>
  <c r="GL14" i="5"/>
  <c r="GM14" i="5"/>
  <c r="GN14" i="5"/>
  <c r="GO14" i="5"/>
  <c r="GP14" i="5"/>
  <c r="GQ14" i="5"/>
  <c r="GR14" i="5"/>
  <c r="GW14" i="5"/>
  <c r="GX14" i="5"/>
  <c r="GY14" i="5"/>
  <c r="GZ14" i="5"/>
  <c r="HA14" i="5"/>
  <c r="HB14" i="5"/>
  <c r="HC14" i="5"/>
  <c r="HD14" i="5"/>
  <c r="HE14" i="5"/>
  <c r="HF14" i="5"/>
  <c r="HG14" i="5"/>
  <c r="HH14" i="5"/>
  <c r="HI14" i="5"/>
  <c r="HJ14" i="5"/>
  <c r="HK14" i="5"/>
  <c r="HL14" i="5"/>
  <c r="HM14" i="5"/>
  <c r="HN14" i="5"/>
  <c r="HO14" i="5"/>
  <c r="HP14" i="5"/>
  <c r="HQ14" i="5"/>
  <c r="HR14" i="5"/>
  <c r="HS14" i="5"/>
  <c r="HT14" i="5"/>
  <c r="CO15" i="5"/>
  <c r="CP15" i="5"/>
  <c r="CQ15" i="5"/>
  <c r="CR15" i="5"/>
  <c r="CS15" i="5"/>
  <c r="CT15" i="5"/>
  <c r="CU15" i="5"/>
  <c r="CV15" i="5"/>
  <c r="CW15" i="5"/>
  <c r="CX15" i="5"/>
  <c r="CY15" i="5"/>
  <c r="CZ15" i="5"/>
  <c r="DA15" i="5"/>
  <c r="DB15" i="5"/>
  <c r="DC15" i="5"/>
  <c r="DD15" i="5"/>
  <c r="DE15" i="5"/>
  <c r="DF15" i="5"/>
  <c r="DG15" i="5"/>
  <c r="DH15" i="5"/>
  <c r="DI15" i="5"/>
  <c r="DJ15" i="5"/>
  <c r="DK15" i="5"/>
  <c r="DL15" i="5"/>
  <c r="DQ15" i="5"/>
  <c r="DR15" i="5"/>
  <c r="DS15" i="5"/>
  <c r="DT15" i="5"/>
  <c r="DU15" i="5"/>
  <c r="DV15" i="5"/>
  <c r="DW15" i="5"/>
  <c r="DX15" i="5"/>
  <c r="DY15" i="5"/>
  <c r="DZ15" i="5"/>
  <c r="EA15" i="5"/>
  <c r="EB15" i="5"/>
  <c r="EC15" i="5"/>
  <c r="ED15" i="5"/>
  <c r="EE15" i="5"/>
  <c r="EF15" i="5"/>
  <c r="EG15" i="5"/>
  <c r="EH15" i="5"/>
  <c r="EI15" i="5"/>
  <c r="EJ15" i="5"/>
  <c r="EK15" i="5"/>
  <c r="EL15" i="5"/>
  <c r="EM15" i="5"/>
  <c r="EN15" i="5"/>
  <c r="ES15" i="5"/>
  <c r="ET15" i="5"/>
  <c r="EU15" i="5"/>
  <c r="EV15" i="5"/>
  <c r="EW15" i="5"/>
  <c r="EX15" i="5"/>
  <c r="EY15" i="5"/>
  <c r="EZ15" i="5"/>
  <c r="FA15" i="5"/>
  <c r="FB15" i="5"/>
  <c r="FC15" i="5"/>
  <c r="FD15" i="5"/>
  <c r="FE15" i="5"/>
  <c r="FF15" i="5"/>
  <c r="FG15" i="5"/>
  <c r="FH15" i="5"/>
  <c r="FI15" i="5"/>
  <c r="FJ15" i="5"/>
  <c r="FK15" i="5"/>
  <c r="FL15" i="5"/>
  <c r="FM15" i="5"/>
  <c r="FN15" i="5"/>
  <c r="FO15" i="5"/>
  <c r="FP15" i="5"/>
  <c r="FU15" i="5"/>
  <c r="FV15" i="5"/>
  <c r="FW15" i="5"/>
  <c r="FX15" i="5"/>
  <c r="FY15" i="5"/>
  <c r="FZ15" i="5"/>
  <c r="GA15" i="5"/>
  <c r="GB15" i="5"/>
  <c r="GC15" i="5"/>
  <c r="GD15" i="5"/>
  <c r="GE15" i="5"/>
  <c r="GF15" i="5"/>
  <c r="GG15" i="5"/>
  <c r="GH15" i="5"/>
  <c r="GI15" i="5"/>
  <c r="GJ15" i="5"/>
  <c r="GK15" i="5"/>
  <c r="GL15" i="5"/>
  <c r="GM15" i="5"/>
  <c r="GN15" i="5"/>
  <c r="GO15" i="5"/>
  <c r="GP15" i="5"/>
  <c r="GQ15" i="5"/>
  <c r="GR15" i="5"/>
  <c r="GW15" i="5"/>
  <c r="GX15" i="5"/>
  <c r="GY15" i="5"/>
  <c r="GZ15" i="5"/>
  <c r="HA15" i="5"/>
  <c r="HB15" i="5"/>
  <c r="HC15" i="5"/>
  <c r="HD15" i="5"/>
  <c r="HE15" i="5"/>
  <c r="HF15" i="5"/>
  <c r="HG15" i="5"/>
  <c r="HH15" i="5"/>
  <c r="HI15" i="5"/>
  <c r="HJ15" i="5"/>
  <c r="HK15" i="5"/>
  <c r="HL15" i="5"/>
  <c r="HM15" i="5"/>
  <c r="HN15" i="5"/>
  <c r="HO15" i="5"/>
  <c r="HP15" i="5"/>
  <c r="HQ15" i="5"/>
  <c r="HR15" i="5"/>
  <c r="HS15" i="5"/>
  <c r="HT15" i="5"/>
  <c r="CO16" i="5"/>
  <c r="CP16" i="5"/>
  <c r="CQ16" i="5"/>
  <c r="CR16" i="5"/>
  <c r="CS16" i="5"/>
  <c r="CT16" i="5"/>
  <c r="CU16" i="5"/>
  <c r="CV16" i="5"/>
  <c r="CW16" i="5"/>
  <c r="CX16" i="5"/>
  <c r="CY16" i="5"/>
  <c r="CZ16" i="5"/>
  <c r="DA16" i="5"/>
  <c r="DB16" i="5"/>
  <c r="DC16" i="5"/>
  <c r="DD16" i="5"/>
  <c r="DE16" i="5"/>
  <c r="DF16" i="5"/>
  <c r="DG16" i="5"/>
  <c r="DH16" i="5"/>
  <c r="DI16" i="5"/>
  <c r="DJ16" i="5"/>
  <c r="DK16" i="5"/>
  <c r="DL16" i="5"/>
  <c r="DQ16" i="5"/>
  <c r="DR16" i="5"/>
  <c r="DS16" i="5"/>
  <c r="DT16" i="5"/>
  <c r="DU16" i="5"/>
  <c r="DV16" i="5"/>
  <c r="DW16" i="5"/>
  <c r="DX16" i="5"/>
  <c r="DY16" i="5"/>
  <c r="DZ16" i="5"/>
  <c r="EA16" i="5"/>
  <c r="EB16" i="5"/>
  <c r="EC16" i="5"/>
  <c r="ED16" i="5"/>
  <c r="EE16" i="5"/>
  <c r="EF16" i="5"/>
  <c r="EG16" i="5"/>
  <c r="EH16" i="5"/>
  <c r="EI16" i="5"/>
  <c r="EJ16" i="5"/>
  <c r="EK16" i="5"/>
  <c r="EL16" i="5"/>
  <c r="EM16" i="5"/>
  <c r="EN16" i="5"/>
  <c r="ES16" i="5"/>
  <c r="ET16" i="5"/>
  <c r="EU16" i="5"/>
  <c r="EV16" i="5"/>
  <c r="EW16" i="5"/>
  <c r="EX16" i="5"/>
  <c r="EY16" i="5"/>
  <c r="EZ16" i="5"/>
  <c r="FA16" i="5"/>
  <c r="FB16" i="5"/>
  <c r="FC16" i="5"/>
  <c r="FD16" i="5"/>
  <c r="FE16" i="5"/>
  <c r="FF16" i="5"/>
  <c r="FG16" i="5"/>
  <c r="FH16" i="5"/>
  <c r="FI16" i="5"/>
  <c r="FJ16" i="5"/>
  <c r="FK16" i="5"/>
  <c r="FL16" i="5"/>
  <c r="FM16" i="5"/>
  <c r="FN16" i="5"/>
  <c r="FO16" i="5"/>
  <c r="FP16" i="5"/>
  <c r="FU16" i="5"/>
  <c r="FV16" i="5"/>
  <c r="FW16" i="5"/>
  <c r="FX16" i="5"/>
  <c r="FY16" i="5"/>
  <c r="FZ16" i="5"/>
  <c r="GA16" i="5"/>
  <c r="GB16" i="5"/>
  <c r="GC16" i="5"/>
  <c r="GD16" i="5"/>
  <c r="GE16" i="5"/>
  <c r="GF16" i="5"/>
  <c r="GG16" i="5"/>
  <c r="GH16" i="5"/>
  <c r="GI16" i="5"/>
  <c r="GJ16" i="5"/>
  <c r="GK16" i="5"/>
  <c r="GL16" i="5"/>
  <c r="GM16" i="5"/>
  <c r="GN16" i="5"/>
  <c r="GO16" i="5"/>
  <c r="GP16" i="5"/>
  <c r="GQ16" i="5"/>
  <c r="GR16" i="5"/>
  <c r="GW16" i="5"/>
  <c r="GX16" i="5"/>
  <c r="GY16" i="5"/>
  <c r="GZ16" i="5"/>
  <c r="HA16" i="5"/>
  <c r="HB16" i="5"/>
  <c r="HC16" i="5"/>
  <c r="HD16" i="5"/>
  <c r="HE16" i="5"/>
  <c r="HF16" i="5"/>
  <c r="HG16" i="5"/>
  <c r="HH16" i="5"/>
  <c r="HI16" i="5"/>
  <c r="HJ16" i="5"/>
  <c r="HK16" i="5"/>
  <c r="HL16" i="5"/>
  <c r="HM16" i="5"/>
  <c r="HN16" i="5"/>
  <c r="HO16" i="5"/>
  <c r="HP16" i="5"/>
  <c r="HQ16" i="5"/>
  <c r="HR16" i="5"/>
  <c r="HS16" i="5"/>
  <c r="HT16" i="5"/>
  <c r="DT108" i="4" l="1"/>
  <c r="DT36" i="5" s="1"/>
  <c r="DS108" i="4"/>
  <c r="DS36" i="5" s="1"/>
  <c r="DR108" i="4"/>
  <c r="DR36" i="5" s="1"/>
  <c r="DT107" i="4"/>
  <c r="DT35" i="5" s="1"/>
  <c r="DS107" i="4"/>
  <c r="DS35" i="5" s="1"/>
  <c r="DR107" i="4"/>
  <c r="DR35" i="5" s="1"/>
  <c r="DT106" i="4"/>
  <c r="DT34" i="5" s="1"/>
  <c r="DS106" i="4"/>
  <c r="DS34" i="5" s="1"/>
  <c r="DR106" i="4"/>
  <c r="DR34" i="5" s="1"/>
  <c r="DT105" i="4"/>
  <c r="DT33" i="5" s="1"/>
  <c r="DS105" i="4"/>
  <c r="DS33" i="5" s="1"/>
  <c r="DR105" i="4"/>
  <c r="DR33" i="5" s="1"/>
  <c r="DT104" i="4"/>
  <c r="DT32" i="5" s="1"/>
  <c r="DS104" i="4"/>
  <c r="DS32" i="5" s="1"/>
  <c r="DR104" i="4"/>
  <c r="DR32" i="5" s="1"/>
  <c r="DT103" i="4"/>
  <c r="DT31" i="5" s="1"/>
  <c r="DS103" i="4"/>
  <c r="DS31" i="5" s="1"/>
  <c r="DR103" i="4"/>
  <c r="DR31" i="5" s="1"/>
  <c r="DT102" i="4"/>
  <c r="DT30" i="5" s="1"/>
  <c r="DS102" i="4"/>
  <c r="DS30" i="5" s="1"/>
  <c r="DR102" i="4"/>
  <c r="DR30" i="5" s="1"/>
  <c r="DT101" i="4"/>
  <c r="DT29" i="5" s="1"/>
  <c r="DS101" i="4"/>
  <c r="DS29" i="5" s="1"/>
  <c r="DR101" i="4"/>
  <c r="DR29" i="5" s="1"/>
  <c r="DT100" i="4"/>
  <c r="DT28" i="5" s="1"/>
  <c r="DS100" i="4"/>
  <c r="DS28" i="5" s="1"/>
  <c r="DR100" i="4"/>
  <c r="DR28" i="5" s="1"/>
  <c r="DT99" i="4"/>
  <c r="DT27" i="5" s="1"/>
  <c r="DS99" i="4"/>
  <c r="DS27" i="5" s="1"/>
  <c r="DR99" i="4"/>
  <c r="DR27" i="5" s="1"/>
  <c r="DT98" i="4"/>
  <c r="DT26" i="5" s="1"/>
  <c r="DS98" i="4"/>
  <c r="DS26" i="5" s="1"/>
  <c r="DR98" i="4"/>
  <c r="DR26" i="5" s="1"/>
  <c r="DT97" i="4"/>
  <c r="DT25" i="5" s="1"/>
  <c r="DS97" i="4"/>
  <c r="DS25" i="5" s="1"/>
  <c r="DR97" i="4"/>
  <c r="DR25" i="5" s="1"/>
  <c r="DT96" i="4"/>
  <c r="DT24" i="5" s="1"/>
  <c r="DS96" i="4"/>
  <c r="DS24" i="5" s="1"/>
  <c r="DR96" i="4"/>
  <c r="DR24" i="5" s="1"/>
  <c r="DT95" i="4"/>
  <c r="DT23" i="5" s="1"/>
  <c r="DS95" i="4"/>
  <c r="DS23" i="5" s="1"/>
  <c r="DR95" i="4"/>
  <c r="DR23" i="5" s="1"/>
  <c r="HA140" i="4" l="1"/>
  <c r="HA68" i="5" s="1"/>
  <c r="GZ140" i="4"/>
  <c r="GZ68" i="5" s="1"/>
  <c r="GY140" i="4"/>
  <c r="GY68" i="5" s="1"/>
  <c r="GX140" i="4"/>
  <c r="GX68" i="5" s="1"/>
  <c r="HA139" i="4"/>
  <c r="HA67" i="5" s="1"/>
  <c r="GZ139" i="4"/>
  <c r="GZ67" i="5" s="1"/>
  <c r="GY139" i="4"/>
  <c r="GY67" i="5" s="1"/>
  <c r="GX139" i="4"/>
  <c r="GX67" i="5" s="1"/>
  <c r="HA138" i="4"/>
  <c r="HA66" i="5" s="1"/>
  <c r="GZ138" i="4"/>
  <c r="GZ66" i="5" s="1"/>
  <c r="GY138" i="4"/>
  <c r="GY66" i="5" s="1"/>
  <c r="GX138" i="4"/>
  <c r="GX66" i="5" s="1"/>
  <c r="HA137" i="4"/>
  <c r="HA65" i="5" s="1"/>
  <c r="GZ137" i="4"/>
  <c r="GZ65" i="5" s="1"/>
  <c r="GY137" i="4"/>
  <c r="GY65" i="5" s="1"/>
  <c r="GX137" i="4"/>
  <c r="GX65" i="5" s="1"/>
  <c r="HA136" i="4"/>
  <c r="HA64" i="5" s="1"/>
  <c r="GZ136" i="4"/>
  <c r="GZ64" i="5" s="1"/>
  <c r="GY136" i="4"/>
  <c r="GY64" i="5" s="1"/>
  <c r="GX136" i="4"/>
  <c r="GX64" i="5" s="1"/>
  <c r="HA135" i="4"/>
  <c r="HA63" i="5" s="1"/>
  <c r="GZ135" i="4"/>
  <c r="GZ63" i="5" s="1"/>
  <c r="GY135" i="4"/>
  <c r="GY63" i="5" s="1"/>
  <c r="GX135" i="4"/>
  <c r="GX63" i="5" s="1"/>
  <c r="HA134" i="4"/>
  <c r="HA62" i="5" s="1"/>
  <c r="GZ134" i="4"/>
  <c r="GZ62" i="5" s="1"/>
  <c r="GY134" i="4"/>
  <c r="GY62" i="5" s="1"/>
  <c r="GX134" i="4"/>
  <c r="GX62" i="5" s="1"/>
  <c r="GY131" i="4"/>
  <c r="GY59" i="5" s="1"/>
  <c r="GX131" i="4"/>
  <c r="GX59" i="5" s="1"/>
  <c r="GY130" i="4"/>
  <c r="GY58" i="5" s="1"/>
  <c r="GX130" i="4"/>
  <c r="GX58" i="5" s="1"/>
  <c r="GY129" i="4"/>
  <c r="GY57" i="5" s="1"/>
  <c r="GX129" i="4"/>
  <c r="GX57" i="5" s="1"/>
  <c r="GZ108" i="4"/>
  <c r="GZ36" i="5" s="1"/>
  <c r="GY108" i="4"/>
  <c r="GY36" i="5" s="1"/>
  <c r="GX108" i="4"/>
  <c r="GX36" i="5" s="1"/>
  <c r="GZ107" i="4"/>
  <c r="GZ35" i="5" s="1"/>
  <c r="GY107" i="4"/>
  <c r="GY35" i="5" s="1"/>
  <c r="GX107" i="4"/>
  <c r="GX35" i="5" s="1"/>
  <c r="GZ106" i="4"/>
  <c r="GZ34" i="5" s="1"/>
  <c r="GY106" i="4"/>
  <c r="GY34" i="5" s="1"/>
  <c r="GX106" i="4"/>
  <c r="GX34" i="5" s="1"/>
  <c r="GZ105" i="4"/>
  <c r="GZ33" i="5" s="1"/>
  <c r="GY105" i="4"/>
  <c r="GY33" i="5" s="1"/>
  <c r="GX105" i="4"/>
  <c r="GX33" i="5" s="1"/>
  <c r="GZ104" i="4"/>
  <c r="GZ32" i="5" s="1"/>
  <c r="GY104" i="4"/>
  <c r="GY32" i="5" s="1"/>
  <c r="GX104" i="4"/>
  <c r="GX32" i="5" s="1"/>
  <c r="GZ103" i="4"/>
  <c r="GZ31" i="5" s="1"/>
  <c r="GY103" i="4"/>
  <c r="GY31" i="5" s="1"/>
  <c r="GX103" i="4"/>
  <c r="GX31" i="5" s="1"/>
  <c r="GZ102" i="4"/>
  <c r="GZ30" i="5" s="1"/>
  <c r="GY102" i="4"/>
  <c r="GY30" i="5" s="1"/>
  <c r="GX102" i="4"/>
  <c r="GX30" i="5" s="1"/>
  <c r="GZ101" i="4"/>
  <c r="GZ29" i="5" s="1"/>
  <c r="GY101" i="4"/>
  <c r="GY29" i="5" s="1"/>
  <c r="GX101" i="4"/>
  <c r="GX29" i="5" s="1"/>
  <c r="GZ100" i="4"/>
  <c r="GZ28" i="5" s="1"/>
  <c r="GY100" i="4"/>
  <c r="GY28" i="5" s="1"/>
  <c r="GX100" i="4"/>
  <c r="GX28" i="5" s="1"/>
  <c r="GZ99" i="4"/>
  <c r="GZ27" i="5" s="1"/>
  <c r="GY99" i="4"/>
  <c r="GY27" i="5" s="1"/>
  <c r="GX99" i="4"/>
  <c r="GX27" i="5" s="1"/>
  <c r="GZ98" i="4"/>
  <c r="GZ26" i="5" s="1"/>
  <c r="GY98" i="4"/>
  <c r="GY26" i="5" s="1"/>
  <c r="GX98" i="4"/>
  <c r="GX26" i="5" s="1"/>
  <c r="GZ97" i="4"/>
  <c r="GZ25" i="5" s="1"/>
  <c r="GY97" i="4"/>
  <c r="GY25" i="5" s="1"/>
  <c r="GX97" i="4"/>
  <c r="GX25" i="5" s="1"/>
  <c r="GZ96" i="4"/>
  <c r="GZ24" i="5" s="1"/>
  <c r="GY96" i="4"/>
  <c r="GY24" i="5" s="1"/>
  <c r="GX96" i="4"/>
  <c r="GX24" i="5" s="1"/>
  <c r="GZ95" i="4"/>
  <c r="GZ23" i="5" s="1"/>
  <c r="GY95" i="4"/>
  <c r="GY23" i="5" s="1"/>
  <c r="GX95" i="4"/>
  <c r="GX23" i="5" s="1"/>
  <c r="FX108" i="4" l="1"/>
  <c r="FX36" i="5" s="1"/>
  <c r="FW108" i="4"/>
  <c r="FW36" i="5" s="1"/>
  <c r="FV108" i="4"/>
  <c r="FV36" i="5" s="1"/>
  <c r="FX107" i="4"/>
  <c r="FX35" i="5" s="1"/>
  <c r="FW107" i="4"/>
  <c r="FW35" i="5" s="1"/>
  <c r="FV107" i="4"/>
  <c r="FV35" i="5" s="1"/>
  <c r="FX106" i="4"/>
  <c r="FX34" i="5" s="1"/>
  <c r="FW106" i="4"/>
  <c r="FW34" i="5" s="1"/>
  <c r="FV106" i="4"/>
  <c r="FV34" i="5" s="1"/>
  <c r="FX105" i="4"/>
  <c r="FX33" i="5" s="1"/>
  <c r="FW105" i="4"/>
  <c r="FW33" i="5" s="1"/>
  <c r="FV105" i="4"/>
  <c r="FV33" i="5" s="1"/>
  <c r="FX104" i="4"/>
  <c r="FX32" i="5" s="1"/>
  <c r="FW104" i="4"/>
  <c r="FW32" i="5" s="1"/>
  <c r="FV104" i="4"/>
  <c r="FV32" i="5" s="1"/>
  <c r="FX103" i="4"/>
  <c r="FX31" i="5" s="1"/>
  <c r="FW103" i="4"/>
  <c r="FW31" i="5" s="1"/>
  <c r="FV103" i="4"/>
  <c r="FV31" i="5" s="1"/>
  <c r="FX102" i="4"/>
  <c r="FX30" i="5" s="1"/>
  <c r="FW102" i="4"/>
  <c r="FW30" i="5" s="1"/>
  <c r="FV102" i="4"/>
  <c r="FV30" i="5" s="1"/>
  <c r="FX101" i="4"/>
  <c r="FX29" i="5" s="1"/>
  <c r="FW101" i="4"/>
  <c r="FW29" i="5" s="1"/>
  <c r="FV101" i="4"/>
  <c r="FV29" i="5" s="1"/>
  <c r="FX100" i="4"/>
  <c r="FX28" i="5" s="1"/>
  <c r="FW100" i="4"/>
  <c r="FW28" i="5" s="1"/>
  <c r="FV100" i="4"/>
  <c r="FV28" i="5" s="1"/>
  <c r="FX99" i="4"/>
  <c r="FX27" i="5" s="1"/>
  <c r="FW99" i="4"/>
  <c r="FW27" i="5" s="1"/>
  <c r="FV99" i="4"/>
  <c r="FV27" i="5" s="1"/>
  <c r="FX98" i="4"/>
  <c r="FX26" i="5" s="1"/>
  <c r="FW98" i="4"/>
  <c r="FW26" i="5" s="1"/>
  <c r="FV98" i="4"/>
  <c r="FV26" i="5" s="1"/>
  <c r="FX97" i="4"/>
  <c r="FX25" i="5" s="1"/>
  <c r="FW97" i="4"/>
  <c r="FW25" i="5" s="1"/>
  <c r="FV97" i="4"/>
  <c r="FV25" i="5" s="1"/>
  <c r="FX96" i="4"/>
  <c r="FX24" i="5" s="1"/>
  <c r="FW96" i="4"/>
  <c r="FW24" i="5" s="1"/>
  <c r="FV96" i="4"/>
  <c r="FV24" i="5" s="1"/>
  <c r="FX95" i="4"/>
  <c r="FX23" i="5" s="1"/>
  <c r="FW95" i="4"/>
  <c r="FW23" i="5" s="1"/>
  <c r="FV95" i="4"/>
  <c r="FV23" i="5" s="1"/>
  <c r="EV108" i="4" l="1"/>
  <c r="EV36" i="5" s="1"/>
  <c r="EU108" i="4"/>
  <c r="EU36" i="5" s="1"/>
  <c r="ET108" i="4"/>
  <c r="ET36" i="5" s="1"/>
  <c r="EV107" i="4"/>
  <c r="EV35" i="5" s="1"/>
  <c r="EU107" i="4"/>
  <c r="EU35" i="5" s="1"/>
  <c r="ET107" i="4"/>
  <c r="ET35" i="5" s="1"/>
  <c r="EV106" i="4"/>
  <c r="EV34" i="5" s="1"/>
  <c r="EU106" i="4"/>
  <c r="EU34" i="5" s="1"/>
  <c r="ET106" i="4"/>
  <c r="ET34" i="5" s="1"/>
  <c r="EV105" i="4"/>
  <c r="EV33" i="5" s="1"/>
  <c r="EU105" i="4"/>
  <c r="EU33" i="5" s="1"/>
  <c r="ET105" i="4"/>
  <c r="ET33" i="5" s="1"/>
  <c r="EV104" i="4"/>
  <c r="EV32" i="5" s="1"/>
  <c r="EU104" i="4"/>
  <c r="EU32" i="5" s="1"/>
  <c r="ET104" i="4"/>
  <c r="ET32" i="5" s="1"/>
  <c r="EV103" i="4"/>
  <c r="EV31" i="5" s="1"/>
  <c r="EU103" i="4"/>
  <c r="EU31" i="5" s="1"/>
  <c r="ET103" i="4"/>
  <c r="ET31" i="5" s="1"/>
  <c r="EV102" i="4"/>
  <c r="EV30" i="5" s="1"/>
  <c r="EU102" i="4"/>
  <c r="EU30" i="5" s="1"/>
  <c r="ET102" i="4"/>
  <c r="ET30" i="5" s="1"/>
  <c r="EV101" i="4"/>
  <c r="EV29" i="5" s="1"/>
  <c r="EU101" i="4"/>
  <c r="EU29" i="5" s="1"/>
  <c r="ET101" i="4"/>
  <c r="ET29" i="5" s="1"/>
  <c r="EV100" i="4"/>
  <c r="EV28" i="5" s="1"/>
  <c r="EU100" i="4"/>
  <c r="EU28" i="5" s="1"/>
  <c r="ET100" i="4"/>
  <c r="ET28" i="5" s="1"/>
  <c r="EV99" i="4"/>
  <c r="EV27" i="5" s="1"/>
  <c r="EU99" i="4"/>
  <c r="EU27" i="5" s="1"/>
  <c r="ET99" i="4"/>
  <c r="ET27" i="5" s="1"/>
  <c r="EV98" i="4"/>
  <c r="EV26" i="5" s="1"/>
  <c r="EU98" i="4"/>
  <c r="EU26" i="5" s="1"/>
  <c r="ET98" i="4"/>
  <c r="ET26" i="5" s="1"/>
  <c r="EV97" i="4"/>
  <c r="EV25" i="5" s="1"/>
  <c r="EU97" i="4"/>
  <c r="EU25" i="5" s="1"/>
  <c r="ET97" i="4"/>
  <c r="ET25" i="5" s="1"/>
  <c r="EV96" i="4"/>
  <c r="EV24" i="5" s="1"/>
  <c r="EU96" i="4"/>
  <c r="EU24" i="5" s="1"/>
  <c r="ET96" i="4"/>
  <c r="ET24" i="5" s="1"/>
  <c r="EV95" i="4"/>
  <c r="EV23" i="5" s="1"/>
  <c r="EU95" i="4"/>
  <c r="EU23" i="5" s="1"/>
  <c r="ET95" i="4"/>
  <c r="ET23" i="5" s="1"/>
  <c r="CR108" i="4" l="1"/>
  <c r="CR36" i="5" s="1"/>
  <c r="CQ108" i="4"/>
  <c r="CQ36" i="5" s="1"/>
  <c r="CP108" i="4"/>
  <c r="CP36" i="5" s="1"/>
  <c r="CR107" i="4"/>
  <c r="CR35" i="5" s="1"/>
  <c r="CQ107" i="4"/>
  <c r="CQ35" i="5" s="1"/>
  <c r="CP107" i="4"/>
  <c r="CP35" i="5" s="1"/>
  <c r="CR106" i="4"/>
  <c r="CR34" i="5" s="1"/>
  <c r="CQ106" i="4"/>
  <c r="CQ34" i="5" s="1"/>
  <c r="CP106" i="4"/>
  <c r="CP34" i="5" s="1"/>
  <c r="CR105" i="4"/>
  <c r="CR33" i="5" s="1"/>
  <c r="CQ105" i="4"/>
  <c r="CQ33" i="5" s="1"/>
  <c r="CP105" i="4"/>
  <c r="CP33" i="5" s="1"/>
  <c r="CR104" i="4"/>
  <c r="CR32" i="5" s="1"/>
  <c r="CQ104" i="4"/>
  <c r="CQ32" i="5" s="1"/>
  <c r="CP104" i="4"/>
  <c r="CP32" i="5" s="1"/>
  <c r="CR103" i="4"/>
  <c r="CR31" i="5" s="1"/>
  <c r="CQ103" i="4"/>
  <c r="CQ31" i="5" s="1"/>
  <c r="CP103" i="4"/>
  <c r="CP31" i="5" s="1"/>
  <c r="CR102" i="4"/>
  <c r="CR30" i="5" s="1"/>
  <c r="CQ102" i="4"/>
  <c r="CQ30" i="5" s="1"/>
  <c r="CP102" i="4"/>
  <c r="CP30" i="5" s="1"/>
  <c r="CR101" i="4"/>
  <c r="CR29" i="5" s="1"/>
  <c r="CQ101" i="4"/>
  <c r="CQ29" i="5" s="1"/>
  <c r="CP101" i="4"/>
  <c r="CP29" i="5" s="1"/>
  <c r="CR100" i="4"/>
  <c r="CR28" i="5" s="1"/>
  <c r="CQ100" i="4"/>
  <c r="CQ28" i="5" s="1"/>
  <c r="CP100" i="4"/>
  <c r="CP28" i="5" s="1"/>
  <c r="CR99" i="4"/>
  <c r="CR27" i="5" s="1"/>
  <c r="CQ99" i="4"/>
  <c r="CQ27" i="5" s="1"/>
  <c r="CP99" i="4"/>
  <c r="CP27" i="5" s="1"/>
  <c r="CR98" i="4"/>
  <c r="CR26" i="5" s="1"/>
  <c r="CQ98" i="4"/>
  <c r="CQ26" i="5" s="1"/>
  <c r="CP98" i="4"/>
  <c r="CP26" i="5" s="1"/>
  <c r="CR97" i="4"/>
  <c r="CR25" i="5" s="1"/>
  <c r="CQ97" i="4"/>
  <c r="CQ25" i="5" s="1"/>
  <c r="CP97" i="4"/>
  <c r="CP25" i="5" s="1"/>
  <c r="CR96" i="4"/>
  <c r="CR24" i="5" s="1"/>
  <c r="CQ96" i="4"/>
  <c r="CQ24" i="5" s="1"/>
  <c r="CP96" i="4"/>
  <c r="CP24" i="5" s="1"/>
  <c r="CR95" i="4"/>
  <c r="CR23" i="5" s="1"/>
  <c r="CQ95" i="4"/>
  <c r="CQ23" i="5" s="1"/>
  <c r="CP95" i="4"/>
  <c r="CP23" i="5" s="1"/>
  <c r="BP108" i="4" l="1"/>
  <c r="BO108" i="4"/>
  <c r="BN108" i="4"/>
  <c r="BP107" i="4"/>
  <c r="BO107" i="4"/>
  <c r="BN107" i="4"/>
  <c r="BP106" i="4"/>
  <c r="BO106" i="4"/>
  <c r="BN106" i="4"/>
  <c r="BP105" i="4"/>
  <c r="BO105" i="4"/>
  <c r="BN105" i="4"/>
  <c r="BP104" i="4"/>
  <c r="BO104" i="4"/>
  <c r="BN104" i="4"/>
  <c r="BP103" i="4"/>
  <c r="BO103" i="4"/>
  <c r="BN103" i="4"/>
  <c r="BP102" i="4"/>
  <c r="BO102" i="4"/>
  <c r="BN102" i="4"/>
  <c r="BP101" i="4"/>
  <c r="BO101" i="4"/>
  <c r="BN101" i="4"/>
  <c r="BP100" i="4"/>
  <c r="BO100" i="4"/>
  <c r="BN100" i="4"/>
  <c r="BP99" i="4"/>
  <c r="BO99" i="4"/>
  <c r="BN99" i="4"/>
  <c r="BP98" i="4"/>
  <c r="BO98" i="4"/>
  <c r="BN98" i="4"/>
  <c r="BP97" i="4"/>
  <c r="BO97" i="4"/>
  <c r="BN97" i="4"/>
  <c r="BP96" i="4"/>
  <c r="BO96" i="4"/>
  <c r="BN96" i="4"/>
  <c r="BP95" i="4"/>
  <c r="BO95" i="4"/>
  <c r="BN95" i="4"/>
  <c r="AF104" i="5" l="1"/>
  <c r="AE104" i="5"/>
  <c r="AD104" i="5"/>
  <c r="AC104" i="5"/>
  <c r="AB104" i="5"/>
  <c r="AA104" i="5"/>
  <c r="Z104" i="5"/>
  <c r="Y104" i="5"/>
  <c r="X104" i="5"/>
  <c r="W104" i="5"/>
  <c r="V104" i="5"/>
  <c r="U104" i="5"/>
  <c r="T104" i="5"/>
  <c r="S104" i="5"/>
  <c r="R104" i="5"/>
  <c r="Q104" i="5"/>
  <c r="P104" i="5"/>
  <c r="O104" i="5"/>
  <c r="N104" i="5"/>
  <c r="M104" i="5"/>
  <c r="L104" i="5"/>
  <c r="K104" i="5"/>
  <c r="J104" i="5"/>
  <c r="I104" i="5"/>
  <c r="BH104" i="5"/>
  <c r="BG104" i="5"/>
  <c r="BF104" i="5"/>
  <c r="BE104" i="5"/>
  <c r="BD104" i="5"/>
  <c r="BC104" i="5"/>
  <c r="BB104" i="5"/>
  <c r="BA104" i="5"/>
  <c r="AZ104" i="5"/>
  <c r="AY104" i="5"/>
  <c r="AX104" i="5"/>
  <c r="AW104" i="5"/>
  <c r="AV104" i="5"/>
  <c r="AU104" i="5"/>
  <c r="AT104" i="5"/>
  <c r="AS104" i="5"/>
  <c r="AR104" i="5"/>
  <c r="AQ104" i="5"/>
  <c r="AP104" i="5"/>
  <c r="AO104" i="5"/>
  <c r="AN104" i="5"/>
  <c r="AM104" i="5"/>
  <c r="AL104" i="5"/>
  <c r="AK104" i="5"/>
  <c r="AK101" i="5"/>
  <c r="AK100" i="5"/>
  <c r="AK99" i="5"/>
  <c r="AK98" i="5"/>
  <c r="AK95" i="5"/>
  <c r="AK94" i="5"/>
  <c r="AK93" i="5"/>
  <c r="AK92" i="5"/>
  <c r="AK91" i="5"/>
  <c r="AK90" i="5"/>
  <c r="AK89" i="5"/>
  <c r="AK88" i="5"/>
  <c r="AK87" i="5"/>
  <c r="AK86" i="5"/>
  <c r="AK81" i="5"/>
  <c r="AK80" i="5"/>
  <c r="AK79" i="5"/>
  <c r="AK78" i="5"/>
  <c r="AK76" i="5"/>
  <c r="AK75" i="5"/>
  <c r="AK73" i="5"/>
  <c r="AK72" i="5"/>
  <c r="AK69" i="5"/>
  <c r="AK68" i="5"/>
  <c r="AK67" i="5"/>
  <c r="AK66" i="5"/>
  <c r="AK65" i="5"/>
  <c r="AK64" i="5"/>
  <c r="AK63" i="5"/>
  <c r="AK62" i="5"/>
  <c r="AK61" i="5"/>
  <c r="AK59" i="5"/>
  <c r="AK58" i="5"/>
  <c r="AK57" i="5"/>
  <c r="AK53" i="5"/>
  <c r="AK52" i="5"/>
  <c r="AK51" i="5"/>
  <c r="AK50" i="5"/>
  <c r="AK49" i="5"/>
  <c r="AK48" i="5"/>
  <c r="AK47" i="5"/>
  <c r="AK46" i="5"/>
  <c r="AK45" i="5"/>
  <c r="AK43" i="5"/>
  <c r="AK42" i="5"/>
  <c r="AK41" i="5"/>
  <c r="AK40" i="5"/>
  <c r="AK39" i="5"/>
  <c r="AK36" i="5"/>
  <c r="AK35" i="5"/>
  <c r="AK34" i="5"/>
  <c r="AK33" i="5"/>
  <c r="AK32" i="5"/>
  <c r="AK31" i="5"/>
  <c r="AK30" i="5"/>
  <c r="AK29" i="5"/>
  <c r="AK28" i="5"/>
  <c r="AK27" i="5"/>
  <c r="AK26" i="5"/>
  <c r="AK25" i="5"/>
  <c r="AK24" i="5"/>
  <c r="AK23" i="5"/>
  <c r="AK22" i="5"/>
  <c r="AK19" i="5"/>
  <c r="AK18" i="5"/>
  <c r="AK16" i="5"/>
  <c r="AK15" i="5"/>
  <c r="AK14" i="5"/>
  <c r="AK13" i="5"/>
  <c r="AK12" i="5"/>
  <c r="AK11" i="5"/>
  <c r="AK10" i="5"/>
  <c r="AK9" i="5"/>
  <c r="I10" i="5"/>
  <c r="I101" i="5"/>
  <c r="I100" i="5"/>
  <c r="I99" i="5"/>
  <c r="I98" i="5"/>
  <c r="I95" i="5"/>
  <c r="I94" i="5"/>
  <c r="I93" i="5"/>
  <c r="I92" i="5"/>
  <c r="I91" i="5"/>
  <c r="I90" i="5"/>
  <c r="I89" i="5"/>
  <c r="I88" i="5"/>
  <c r="I87" i="5"/>
  <c r="I86" i="5"/>
  <c r="I81" i="5"/>
  <c r="I80" i="5"/>
  <c r="I79" i="5"/>
  <c r="I78" i="5"/>
  <c r="I76" i="5"/>
  <c r="I75" i="5"/>
  <c r="I73" i="5"/>
  <c r="I72" i="5"/>
  <c r="I69" i="5"/>
  <c r="I68" i="5"/>
  <c r="I67" i="5"/>
  <c r="I66" i="5"/>
  <c r="I65" i="5"/>
  <c r="I64" i="5"/>
  <c r="I63" i="5"/>
  <c r="I62" i="5"/>
  <c r="I61" i="5"/>
  <c r="I59" i="5"/>
  <c r="I58" i="5"/>
  <c r="I57" i="5"/>
  <c r="I53" i="5"/>
  <c r="I52" i="5"/>
  <c r="I51" i="5"/>
  <c r="I50" i="5"/>
  <c r="I49" i="5"/>
  <c r="I48" i="5"/>
  <c r="I47" i="5"/>
  <c r="I46" i="5"/>
  <c r="I45" i="5"/>
  <c r="I43" i="5"/>
  <c r="I42" i="5"/>
  <c r="I41" i="5"/>
  <c r="I40" i="5"/>
  <c r="I39" i="5"/>
  <c r="I36" i="5"/>
  <c r="I35" i="5"/>
  <c r="I34" i="5"/>
  <c r="I33" i="5"/>
  <c r="I32" i="5"/>
  <c r="I31" i="5"/>
  <c r="I30" i="5"/>
  <c r="I29" i="5"/>
  <c r="I28" i="5"/>
  <c r="I27" i="5"/>
  <c r="I26" i="5"/>
  <c r="I25" i="5"/>
  <c r="I24" i="5"/>
  <c r="I23" i="5"/>
  <c r="I22" i="5"/>
  <c r="I19" i="5"/>
  <c r="I18" i="5"/>
  <c r="I16" i="5"/>
  <c r="I15" i="5"/>
  <c r="I14" i="5"/>
  <c r="I13" i="5"/>
  <c r="I12" i="5"/>
  <c r="I11" i="5"/>
  <c r="I9" i="5"/>
  <c r="BM104" i="5" l="1"/>
  <c r="BM101" i="5"/>
  <c r="BM100" i="5"/>
  <c r="BM99" i="5"/>
  <c r="BM98" i="5"/>
  <c r="BM95" i="5"/>
  <c r="BM94" i="5"/>
  <c r="BM93" i="5"/>
  <c r="BM92" i="5"/>
  <c r="BM91" i="5"/>
  <c r="BM90" i="5"/>
  <c r="BM89" i="5"/>
  <c r="BM88" i="5"/>
  <c r="BM87" i="5"/>
  <c r="BM86" i="5"/>
  <c r="BM81" i="5"/>
  <c r="BM80" i="5"/>
  <c r="BM79" i="5"/>
  <c r="BM78" i="5"/>
  <c r="BM76" i="5"/>
  <c r="BM75" i="5"/>
  <c r="BM73" i="5"/>
  <c r="BM72" i="5"/>
  <c r="BM69" i="5"/>
  <c r="BM68" i="5"/>
  <c r="BM67" i="5"/>
  <c r="BM66" i="5"/>
  <c r="BM65" i="5"/>
  <c r="BM64" i="5"/>
  <c r="BM63" i="5"/>
  <c r="BM62" i="5"/>
  <c r="BM61" i="5"/>
  <c r="BM59" i="5"/>
  <c r="BM58" i="5"/>
  <c r="BM57" i="5"/>
  <c r="BM53" i="5"/>
  <c r="BM52" i="5"/>
  <c r="BM51" i="5"/>
  <c r="BM50" i="5"/>
  <c r="BM49" i="5"/>
  <c r="BM48" i="5"/>
  <c r="BM47" i="5"/>
  <c r="BM46" i="5"/>
  <c r="BM45" i="5"/>
  <c r="BM43" i="5"/>
  <c r="BM42" i="5"/>
  <c r="BM41" i="5"/>
  <c r="BM40" i="5"/>
  <c r="BM39" i="5"/>
  <c r="BM36" i="5"/>
  <c r="BM35" i="5"/>
  <c r="BM34" i="5"/>
  <c r="BM33" i="5"/>
  <c r="BM32" i="5"/>
  <c r="BM31" i="5"/>
  <c r="BM30" i="5"/>
  <c r="BM29" i="5"/>
  <c r="BM28" i="5"/>
  <c r="BM27" i="5"/>
  <c r="BM26" i="5"/>
  <c r="BM25" i="5"/>
  <c r="BM24" i="5"/>
  <c r="BM23" i="5"/>
  <c r="BM22" i="5"/>
  <c r="BM19" i="5"/>
  <c r="BM18" i="5"/>
  <c r="BM16" i="5"/>
  <c r="BM15" i="5"/>
  <c r="BM14" i="5"/>
  <c r="BM13" i="5"/>
  <c r="BM12" i="5"/>
  <c r="BM11" i="5"/>
  <c r="BM10" i="5"/>
  <c r="BM9" i="5"/>
  <c r="CJ104" i="5" l="1"/>
  <c r="CI104" i="5"/>
  <c r="CH104" i="5"/>
  <c r="CG104" i="5"/>
  <c r="CF104" i="5"/>
  <c r="CE104" i="5"/>
  <c r="CD104" i="5"/>
  <c r="CC104" i="5"/>
  <c r="CB104" i="5"/>
  <c r="CA104" i="5"/>
  <c r="BZ104" i="5"/>
  <c r="BY104" i="5"/>
  <c r="BX104" i="5"/>
  <c r="BW104" i="5"/>
  <c r="BV104" i="5"/>
  <c r="BU104" i="5"/>
  <c r="BT104" i="5"/>
  <c r="BS104" i="5"/>
  <c r="BR104" i="5"/>
  <c r="BQ104" i="5"/>
  <c r="BP104" i="5"/>
  <c r="BO104" i="5"/>
  <c r="BN104" i="5"/>
  <c r="CJ101" i="5"/>
  <c r="CI101" i="5"/>
  <c r="CH101" i="5"/>
  <c r="CG101" i="5"/>
  <c r="CF101" i="5"/>
  <c r="CE101" i="5"/>
  <c r="CD101" i="5"/>
  <c r="CC101" i="5"/>
  <c r="CB101" i="5"/>
  <c r="CA101" i="5"/>
  <c r="BZ101" i="5"/>
  <c r="BY101" i="5"/>
  <c r="BX101" i="5"/>
  <c r="BW101" i="5"/>
  <c r="BV101" i="5"/>
  <c r="BU101" i="5"/>
  <c r="BT101" i="5"/>
  <c r="BS101" i="5"/>
  <c r="BR101" i="5"/>
  <c r="BQ101" i="5"/>
  <c r="BP101" i="5"/>
  <c r="BO101" i="5"/>
  <c r="BN101" i="5"/>
  <c r="CJ100" i="5"/>
  <c r="CI100" i="5"/>
  <c r="CH100" i="5"/>
  <c r="CG100" i="5"/>
  <c r="CF100" i="5"/>
  <c r="CE100" i="5"/>
  <c r="CD100" i="5"/>
  <c r="CC100" i="5"/>
  <c r="CB100" i="5"/>
  <c r="CA100" i="5"/>
  <c r="BZ100" i="5"/>
  <c r="BY100" i="5"/>
  <c r="BX100" i="5"/>
  <c r="BW100" i="5"/>
  <c r="BV100" i="5"/>
  <c r="BU100" i="5"/>
  <c r="BT100" i="5"/>
  <c r="BS100" i="5"/>
  <c r="BR100" i="5"/>
  <c r="BQ100" i="5"/>
  <c r="BP100" i="5"/>
  <c r="BO100" i="5"/>
  <c r="BN100" i="5"/>
  <c r="CJ99" i="5"/>
  <c r="CI99" i="5"/>
  <c r="CH99" i="5"/>
  <c r="CG99" i="5"/>
  <c r="CF99" i="5"/>
  <c r="CE99" i="5"/>
  <c r="CD99" i="5"/>
  <c r="CC99" i="5"/>
  <c r="CB99" i="5"/>
  <c r="CA99" i="5"/>
  <c r="BZ99" i="5"/>
  <c r="BY99" i="5"/>
  <c r="BX99" i="5"/>
  <c r="BW99" i="5"/>
  <c r="BV99" i="5"/>
  <c r="BU99" i="5"/>
  <c r="BT99" i="5"/>
  <c r="BS99" i="5"/>
  <c r="BR99" i="5"/>
  <c r="BQ99" i="5"/>
  <c r="BP99" i="5"/>
  <c r="BO99" i="5"/>
  <c r="BN99" i="5"/>
  <c r="CJ98" i="5"/>
  <c r="CI98" i="5"/>
  <c r="CH98" i="5"/>
  <c r="CG98" i="5"/>
  <c r="CF98" i="5"/>
  <c r="CE98" i="5"/>
  <c r="CD98" i="5"/>
  <c r="CC98" i="5"/>
  <c r="CB98" i="5"/>
  <c r="CA98" i="5"/>
  <c r="BZ98" i="5"/>
  <c r="BY98" i="5"/>
  <c r="BX98" i="5"/>
  <c r="BW98" i="5"/>
  <c r="BV98" i="5"/>
  <c r="BU98" i="5"/>
  <c r="BT98" i="5"/>
  <c r="BS98" i="5"/>
  <c r="BR98" i="5"/>
  <c r="BQ98" i="5"/>
  <c r="BP98" i="5"/>
  <c r="BO98" i="5"/>
  <c r="BN98" i="5"/>
  <c r="CJ95" i="5"/>
  <c r="CI95" i="5"/>
  <c r="CH95" i="5"/>
  <c r="CG95" i="5"/>
  <c r="CF95" i="5"/>
  <c r="CE95" i="5"/>
  <c r="CD95" i="5"/>
  <c r="CC95" i="5"/>
  <c r="CB95" i="5"/>
  <c r="CA95" i="5"/>
  <c r="BZ95" i="5"/>
  <c r="BY95" i="5"/>
  <c r="BX95" i="5"/>
  <c r="BW95" i="5"/>
  <c r="BV95" i="5"/>
  <c r="BU95" i="5"/>
  <c r="BT95" i="5"/>
  <c r="BS95" i="5"/>
  <c r="BR95" i="5"/>
  <c r="BQ95" i="5"/>
  <c r="BP95" i="5"/>
  <c r="BO95" i="5"/>
  <c r="BN95" i="5"/>
  <c r="CJ94" i="5"/>
  <c r="CI94" i="5"/>
  <c r="CH94" i="5"/>
  <c r="CG94" i="5"/>
  <c r="CF94" i="5"/>
  <c r="CE94" i="5"/>
  <c r="CD94" i="5"/>
  <c r="CC94" i="5"/>
  <c r="CB94" i="5"/>
  <c r="CA94" i="5"/>
  <c r="BZ94" i="5"/>
  <c r="BY94" i="5"/>
  <c r="BX94" i="5"/>
  <c r="BW94" i="5"/>
  <c r="BV94" i="5"/>
  <c r="BU94" i="5"/>
  <c r="BT94" i="5"/>
  <c r="BS94" i="5"/>
  <c r="BR94" i="5"/>
  <c r="BQ94" i="5"/>
  <c r="BP94" i="5"/>
  <c r="BO94" i="5"/>
  <c r="BN94" i="5"/>
  <c r="CJ93" i="5"/>
  <c r="CI93" i="5"/>
  <c r="CH93" i="5"/>
  <c r="CG93" i="5"/>
  <c r="CF93" i="5"/>
  <c r="CE93" i="5"/>
  <c r="CD93" i="5"/>
  <c r="CC93" i="5"/>
  <c r="CB93" i="5"/>
  <c r="CA93" i="5"/>
  <c r="BZ93" i="5"/>
  <c r="BY93" i="5"/>
  <c r="BX93" i="5"/>
  <c r="BW93" i="5"/>
  <c r="BV93" i="5"/>
  <c r="BU93" i="5"/>
  <c r="BT93" i="5"/>
  <c r="BS93" i="5"/>
  <c r="BR93" i="5"/>
  <c r="BQ93" i="5"/>
  <c r="BP93" i="5"/>
  <c r="BO93" i="5"/>
  <c r="BN93" i="5"/>
  <c r="CJ92" i="5"/>
  <c r="CI92" i="5"/>
  <c r="CH92" i="5"/>
  <c r="CG92" i="5"/>
  <c r="CF92" i="5"/>
  <c r="CE92" i="5"/>
  <c r="CD92" i="5"/>
  <c r="CC92" i="5"/>
  <c r="CB92" i="5"/>
  <c r="CA92" i="5"/>
  <c r="BZ92" i="5"/>
  <c r="BY92" i="5"/>
  <c r="BX92" i="5"/>
  <c r="BW92" i="5"/>
  <c r="BV92" i="5"/>
  <c r="BU92" i="5"/>
  <c r="BT92" i="5"/>
  <c r="BS92" i="5"/>
  <c r="BR92" i="5"/>
  <c r="BQ92" i="5"/>
  <c r="BP92" i="5"/>
  <c r="BO92" i="5"/>
  <c r="BN92" i="5"/>
  <c r="CJ91" i="5"/>
  <c r="CI91" i="5"/>
  <c r="CH91" i="5"/>
  <c r="CG91" i="5"/>
  <c r="CF91" i="5"/>
  <c r="CE91" i="5"/>
  <c r="CD91" i="5"/>
  <c r="CC91" i="5"/>
  <c r="CB91" i="5"/>
  <c r="CA91" i="5"/>
  <c r="BZ91" i="5"/>
  <c r="BY91" i="5"/>
  <c r="BX91" i="5"/>
  <c r="BW91" i="5"/>
  <c r="BV91" i="5"/>
  <c r="BU91" i="5"/>
  <c r="BT91" i="5"/>
  <c r="BS91" i="5"/>
  <c r="BR91" i="5"/>
  <c r="BQ91" i="5"/>
  <c r="BP91" i="5"/>
  <c r="BO91" i="5"/>
  <c r="BN91" i="5"/>
  <c r="CJ90" i="5"/>
  <c r="CI90" i="5"/>
  <c r="CH90" i="5"/>
  <c r="CG90" i="5"/>
  <c r="CF90" i="5"/>
  <c r="CE90" i="5"/>
  <c r="CD90" i="5"/>
  <c r="CC90" i="5"/>
  <c r="CB90" i="5"/>
  <c r="CA90" i="5"/>
  <c r="BZ90" i="5"/>
  <c r="BY90" i="5"/>
  <c r="BX90" i="5"/>
  <c r="BW90" i="5"/>
  <c r="BV90" i="5"/>
  <c r="BU90" i="5"/>
  <c r="BT90" i="5"/>
  <c r="BS90" i="5"/>
  <c r="BR90" i="5"/>
  <c r="BQ90" i="5"/>
  <c r="BP90" i="5"/>
  <c r="BO90" i="5"/>
  <c r="BN90" i="5"/>
  <c r="CJ89" i="5"/>
  <c r="CI89" i="5"/>
  <c r="CH89" i="5"/>
  <c r="CG89" i="5"/>
  <c r="CF89" i="5"/>
  <c r="CE89" i="5"/>
  <c r="CD89" i="5"/>
  <c r="CC89" i="5"/>
  <c r="CB89" i="5"/>
  <c r="CA89" i="5"/>
  <c r="BZ89" i="5"/>
  <c r="BY89" i="5"/>
  <c r="BX89" i="5"/>
  <c r="BW89" i="5"/>
  <c r="BV89" i="5"/>
  <c r="BU89" i="5"/>
  <c r="BT89" i="5"/>
  <c r="BS89" i="5"/>
  <c r="BR89" i="5"/>
  <c r="BQ89" i="5"/>
  <c r="BP89" i="5"/>
  <c r="BO89" i="5"/>
  <c r="BN89" i="5"/>
  <c r="CJ88" i="5"/>
  <c r="CI88" i="5"/>
  <c r="CH88" i="5"/>
  <c r="CG88" i="5"/>
  <c r="CF88" i="5"/>
  <c r="CE88" i="5"/>
  <c r="CD88" i="5"/>
  <c r="CC88" i="5"/>
  <c r="CB88" i="5"/>
  <c r="CA88" i="5"/>
  <c r="BZ88" i="5"/>
  <c r="BY88" i="5"/>
  <c r="BX88" i="5"/>
  <c r="BW88" i="5"/>
  <c r="BV88" i="5"/>
  <c r="BU88" i="5"/>
  <c r="BT88" i="5"/>
  <c r="BS88" i="5"/>
  <c r="BR88" i="5"/>
  <c r="BQ88" i="5"/>
  <c r="BP88" i="5"/>
  <c r="BO88" i="5"/>
  <c r="BN88" i="5"/>
  <c r="CJ87" i="5"/>
  <c r="CI87" i="5"/>
  <c r="CH87" i="5"/>
  <c r="CG87" i="5"/>
  <c r="CF87" i="5"/>
  <c r="CE87" i="5"/>
  <c r="CD87" i="5"/>
  <c r="CC87" i="5"/>
  <c r="CB87" i="5"/>
  <c r="CA87" i="5"/>
  <c r="BZ87" i="5"/>
  <c r="BY87" i="5"/>
  <c r="BX87" i="5"/>
  <c r="BW87" i="5"/>
  <c r="BV87" i="5"/>
  <c r="BU87" i="5"/>
  <c r="BT87" i="5"/>
  <c r="BS87" i="5"/>
  <c r="BR87" i="5"/>
  <c r="BQ87" i="5"/>
  <c r="BP87" i="5"/>
  <c r="BO87" i="5"/>
  <c r="BN87" i="5"/>
  <c r="CJ86" i="5"/>
  <c r="CI86" i="5"/>
  <c r="CH86" i="5"/>
  <c r="CG86" i="5"/>
  <c r="CF86" i="5"/>
  <c r="CE86" i="5"/>
  <c r="CD86" i="5"/>
  <c r="CC86" i="5"/>
  <c r="CB86" i="5"/>
  <c r="CA86" i="5"/>
  <c r="BZ86" i="5"/>
  <c r="BY86" i="5"/>
  <c r="BX86" i="5"/>
  <c r="BW86" i="5"/>
  <c r="BV86" i="5"/>
  <c r="BU86" i="5"/>
  <c r="BT86" i="5"/>
  <c r="BS86" i="5"/>
  <c r="BR86" i="5"/>
  <c r="BQ86" i="5"/>
  <c r="BP86" i="5"/>
  <c r="BO86" i="5"/>
  <c r="BN86" i="5"/>
  <c r="CJ81" i="5"/>
  <c r="CI81" i="5"/>
  <c r="CH81" i="5"/>
  <c r="CG81" i="5"/>
  <c r="CF81" i="5"/>
  <c r="CE81" i="5"/>
  <c r="CD81" i="5"/>
  <c r="CC81" i="5"/>
  <c r="CB81" i="5"/>
  <c r="CA81" i="5"/>
  <c r="BZ81" i="5"/>
  <c r="BY81" i="5"/>
  <c r="BX81" i="5"/>
  <c r="BW81" i="5"/>
  <c r="BV81" i="5"/>
  <c r="BU81" i="5"/>
  <c r="BT81" i="5"/>
  <c r="BS81" i="5"/>
  <c r="BR81" i="5"/>
  <c r="BQ81" i="5"/>
  <c r="BP81" i="5"/>
  <c r="BO81" i="5"/>
  <c r="BN81" i="5"/>
  <c r="CJ80" i="5"/>
  <c r="CI80" i="5"/>
  <c r="CH80" i="5"/>
  <c r="CG80" i="5"/>
  <c r="CF80" i="5"/>
  <c r="CE80" i="5"/>
  <c r="CD80" i="5"/>
  <c r="CC80" i="5"/>
  <c r="CB80" i="5"/>
  <c r="CA80" i="5"/>
  <c r="BZ80" i="5"/>
  <c r="BY80" i="5"/>
  <c r="BX80" i="5"/>
  <c r="BW80" i="5"/>
  <c r="BV80" i="5"/>
  <c r="BU80" i="5"/>
  <c r="BT80" i="5"/>
  <c r="BS80" i="5"/>
  <c r="BR80" i="5"/>
  <c r="BQ80" i="5"/>
  <c r="BP80" i="5"/>
  <c r="BO80" i="5"/>
  <c r="BN80" i="5"/>
  <c r="CJ79" i="5"/>
  <c r="CI79" i="5"/>
  <c r="CH79" i="5"/>
  <c r="CG79" i="5"/>
  <c r="CF79" i="5"/>
  <c r="CE79" i="5"/>
  <c r="CD79" i="5"/>
  <c r="CC79" i="5"/>
  <c r="CB79" i="5"/>
  <c r="CA79" i="5"/>
  <c r="BZ79" i="5"/>
  <c r="BY79" i="5"/>
  <c r="BX79" i="5"/>
  <c r="BW79" i="5"/>
  <c r="BV79" i="5"/>
  <c r="BU79" i="5"/>
  <c r="BT79" i="5"/>
  <c r="BS79" i="5"/>
  <c r="BR79" i="5"/>
  <c r="BQ79" i="5"/>
  <c r="BP79" i="5"/>
  <c r="BO79" i="5"/>
  <c r="BN79" i="5"/>
  <c r="CJ78" i="5"/>
  <c r="CI78" i="5"/>
  <c r="CH78" i="5"/>
  <c r="CG78" i="5"/>
  <c r="CF78" i="5"/>
  <c r="CE78" i="5"/>
  <c r="CD78" i="5"/>
  <c r="CC78" i="5"/>
  <c r="CB78" i="5"/>
  <c r="CA78" i="5"/>
  <c r="BZ78" i="5"/>
  <c r="BY78" i="5"/>
  <c r="BX78" i="5"/>
  <c r="BW78" i="5"/>
  <c r="BV78" i="5"/>
  <c r="BU78" i="5"/>
  <c r="BT78" i="5"/>
  <c r="BS78" i="5"/>
  <c r="BR78" i="5"/>
  <c r="BQ78" i="5"/>
  <c r="BP78" i="5"/>
  <c r="BO78" i="5"/>
  <c r="BN78" i="5"/>
  <c r="CJ76" i="5"/>
  <c r="CI76" i="5"/>
  <c r="CH76" i="5"/>
  <c r="CG76" i="5"/>
  <c r="CF76" i="5"/>
  <c r="CE76" i="5"/>
  <c r="CD76" i="5"/>
  <c r="CC76" i="5"/>
  <c r="CB76" i="5"/>
  <c r="CA76" i="5"/>
  <c r="BZ76" i="5"/>
  <c r="BY76" i="5"/>
  <c r="BX76" i="5"/>
  <c r="BW76" i="5"/>
  <c r="BV76" i="5"/>
  <c r="BU76" i="5"/>
  <c r="BT76" i="5"/>
  <c r="BS76" i="5"/>
  <c r="BR76" i="5"/>
  <c r="BQ76" i="5"/>
  <c r="BP76" i="5"/>
  <c r="BO76" i="5"/>
  <c r="BN76" i="5"/>
  <c r="CJ75" i="5"/>
  <c r="CI75" i="5"/>
  <c r="CH75" i="5"/>
  <c r="CG75" i="5"/>
  <c r="CF75" i="5"/>
  <c r="CE75" i="5"/>
  <c r="CD75" i="5"/>
  <c r="CC75" i="5"/>
  <c r="CB75" i="5"/>
  <c r="CA75" i="5"/>
  <c r="BZ75" i="5"/>
  <c r="BY75" i="5"/>
  <c r="BX75" i="5"/>
  <c r="BW75" i="5"/>
  <c r="BV75" i="5"/>
  <c r="BU75" i="5"/>
  <c r="BT75" i="5"/>
  <c r="BS75" i="5"/>
  <c r="BR75" i="5"/>
  <c r="BQ75" i="5"/>
  <c r="BP75" i="5"/>
  <c r="BO75" i="5"/>
  <c r="BN75" i="5"/>
  <c r="CJ73" i="5"/>
  <c r="CI73" i="5"/>
  <c r="CH73" i="5"/>
  <c r="CG73" i="5"/>
  <c r="CF73" i="5"/>
  <c r="CE73" i="5"/>
  <c r="CD73" i="5"/>
  <c r="CC73" i="5"/>
  <c r="CB73" i="5"/>
  <c r="CA73" i="5"/>
  <c r="BZ73" i="5"/>
  <c r="BY73" i="5"/>
  <c r="BX73" i="5"/>
  <c r="BW73" i="5"/>
  <c r="BV73" i="5"/>
  <c r="BU73" i="5"/>
  <c r="BT73" i="5"/>
  <c r="BS73" i="5"/>
  <c r="BR73" i="5"/>
  <c r="BQ73" i="5"/>
  <c r="BP73" i="5"/>
  <c r="BO73" i="5"/>
  <c r="BN73" i="5"/>
  <c r="CJ72" i="5"/>
  <c r="CI72" i="5"/>
  <c r="CH72" i="5"/>
  <c r="CG72" i="5"/>
  <c r="CF72" i="5"/>
  <c r="CE72" i="5"/>
  <c r="CD72" i="5"/>
  <c r="CC72" i="5"/>
  <c r="CB72" i="5"/>
  <c r="CA72" i="5"/>
  <c r="BZ72" i="5"/>
  <c r="BY72" i="5"/>
  <c r="BX72" i="5"/>
  <c r="BW72" i="5"/>
  <c r="BV72" i="5"/>
  <c r="BU72" i="5"/>
  <c r="BT72" i="5"/>
  <c r="BS72" i="5"/>
  <c r="BR72" i="5"/>
  <c r="BQ72" i="5"/>
  <c r="BP72" i="5"/>
  <c r="BO72" i="5"/>
  <c r="BN72" i="5"/>
  <c r="CJ69" i="5"/>
  <c r="CI69" i="5"/>
  <c r="CH69" i="5"/>
  <c r="CG69" i="5"/>
  <c r="CF69" i="5"/>
  <c r="CE69" i="5"/>
  <c r="CD69" i="5"/>
  <c r="CC69" i="5"/>
  <c r="CB69" i="5"/>
  <c r="CA69" i="5"/>
  <c r="BZ69" i="5"/>
  <c r="BY69" i="5"/>
  <c r="BX69" i="5"/>
  <c r="BW69" i="5"/>
  <c r="BV69" i="5"/>
  <c r="BU69" i="5"/>
  <c r="BT69" i="5"/>
  <c r="BS69" i="5"/>
  <c r="BR69" i="5"/>
  <c r="BQ69" i="5"/>
  <c r="BP69" i="5"/>
  <c r="BO69" i="5"/>
  <c r="BN69" i="5"/>
  <c r="CJ68" i="5"/>
  <c r="CI68" i="5"/>
  <c r="CH68" i="5"/>
  <c r="CG68" i="5"/>
  <c r="CF68" i="5"/>
  <c r="CE68" i="5"/>
  <c r="CD68" i="5"/>
  <c r="CC68" i="5"/>
  <c r="CB68" i="5"/>
  <c r="CA68" i="5"/>
  <c r="BZ68" i="5"/>
  <c r="BY68" i="5"/>
  <c r="BX68" i="5"/>
  <c r="BW68" i="5"/>
  <c r="BV68" i="5"/>
  <c r="BU68" i="5"/>
  <c r="BT68" i="5"/>
  <c r="BS68" i="5"/>
  <c r="BR68" i="5"/>
  <c r="BQ68" i="5"/>
  <c r="BP68" i="5"/>
  <c r="BO68" i="5"/>
  <c r="BN68" i="5"/>
  <c r="CJ67" i="5"/>
  <c r="CI67" i="5"/>
  <c r="CH67" i="5"/>
  <c r="CG67" i="5"/>
  <c r="CF67" i="5"/>
  <c r="CE67" i="5"/>
  <c r="CD67" i="5"/>
  <c r="CC67" i="5"/>
  <c r="CB67" i="5"/>
  <c r="CA67" i="5"/>
  <c r="BZ67" i="5"/>
  <c r="BY67" i="5"/>
  <c r="BX67" i="5"/>
  <c r="BW67" i="5"/>
  <c r="BV67" i="5"/>
  <c r="BU67" i="5"/>
  <c r="BT67" i="5"/>
  <c r="BS67" i="5"/>
  <c r="BR67" i="5"/>
  <c r="BQ67" i="5"/>
  <c r="BP67" i="5"/>
  <c r="BO67" i="5"/>
  <c r="BN67" i="5"/>
  <c r="CJ66" i="5"/>
  <c r="CI66" i="5"/>
  <c r="CH66" i="5"/>
  <c r="CG66" i="5"/>
  <c r="CF66" i="5"/>
  <c r="CE66" i="5"/>
  <c r="CD66" i="5"/>
  <c r="CC66" i="5"/>
  <c r="CB66" i="5"/>
  <c r="CA66" i="5"/>
  <c r="BZ66" i="5"/>
  <c r="BY66" i="5"/>
  <c r="BX66" i="5"/>
  <c r="BW66" i="5"/>
  <c r="BV66" i="5"/>
  <c r="BU66" i="5"/>
  <c r="BT66" i="5"/>
  <c r="BS66" i="5"/>
  <c r="BR66" i="5"/>
  <c r="BQ66" i="5"/>
  <c r="BP66" i="5"/>
  <c r="BO66" i="5"/>
  <c r="BN66" i="5"/>
  <c r="CJ65" i="5"/>
  <c r="CI65" i="5"/>
  <c r="CH65" i="5"/>
  <c r="CG65" i="5"/>
  <c r="CF65" i="5"/>
  <c r="CE65" i="5"/>
  <c r="CD65" i="5"/>
  <c r="CC65" i="5"/>
  <c r="CB65" i="5"/>
  <c r="CA65" i="5"/>
  <c r="BZ65" i="5"/>
  <c r="BY65" i="5"/>
  <c r="BX65" i="5"/>
  <c r="BW65" i="5"/>
  <c r="BV65" i="5"/>
  <c r="BU65" i="5"/>
  <c r="BT65" i="5"/>
  <c r="BS65" i="5"/>
  <c r="BR65" i="5"/>
  <c r="BQ65" i="5"/>
  <c r="BP65" i="5"/>
  <c r="BO65" i="5"/>
  <c r="BN65" i="5"/>
  <c r="CJ64" i="5"/>
  <c r="CI64" i="5"/>
  <c r="CH64" i="5"/>
  <c r="CG64" i="5"/>
  <c r="CF64" i="5"/>
  <c r="CE64" i="5"/>
  <c r="CD64" i="5"/>
  <c r="CC64" i="5"/>
  <c r="CB64" i="5"/>
  <c r="CA64" i="5"/>
  <c r="BZ64" i="5"/>
  <c r="BY64" i="5"/>
  <c r="BX64" i="5"/>
  <c r="BW64" i="5"/>
  <c r="BV64" i="5"/>
  <c r="BU64" i="5"/>
  <c r="BT64" i="5"/>
  <c r="BS64" i="5"/>
  <c r="BR64" i="5"/>
  <c r="BQ64" i="5"/>
  <c r="BP64" i="5"/>
  <c r="BO64" i="5"/>
  <c r="BN64" i="5"/>
  <c r="CJ63" i="5"/>
  <c r="CI63" i="5"/>
  <c r="CH63" i="5"/>
  <c r="CG63" i="5"/>
  <c r="CF63" i="5"/>
  <c r="CE63" i="5"/>
  <c r="CD63" i="5"/>
  <c r="CC63" i="5"/>
  <c r="CB63" i="5"/>
  <c r="CA63" i="5"/>
  <c r="BZ63" i="5"/>
  <c r="BY63" i="5"/>
  <c r="BX63" i="5"/>
  <c r="BW63" i="5"/>
  <c r="BV63" i="5"/>
  <c r="BU63" i="5"/>
  <c r="BT63" i="5"/>
  <c r="BS63" i="5"/>
  <c r="BR63" i="5"/>
  <c r="BQ63" i="5"/>
  <c r="BP63" i="5"/>
  <c r="BO63" i="5"/>
  <c r="BN63" i="5"/>
  <c r="CJ62" i="5"/>
  <c r="CI62" i="5"/>
  <c r="CH62" i="5"/>
  <c r="CG62" i="5"/>
  <c r="CF62" i="5"/>
  <c r="CE62" i="5"/>
  <c r="CD62" i="5"/>
  <c r="CC62" i="5"/>
  <c r="CB62" i="5"/>
  <c r="CA62" i="5"/>
  <c r="BZ62" i="5"/>
  <c r="BY62" i="5"/>
  <c r="BX62" i="5"/>
  <c r="BW62" i="5"/>
  <c r="BV62" i="5"/>
  <c r="BU62" i="5"/>
  <c r="BT62" i="5"/>
  <c r="BS62" i="5"/>
  <c r="BR62" i="5"/>
  <c r="BQ62" i="5"/>
  <c r="BP62" i="5"/>
  <c r="BO62" i="5"/>
  <c r="BN62" i="5"/>
  <c r="CJ61" i="5"/>
  <c r="CI61" i="5"/>
  <c r="CH61" i="5"/>
  <c r="CG61" i="5"/>
  <c r="CF61" i="5"/>
  <c r="CE61" i="5"/>
  <c r="CD61" i="5"/>
  <c r="CC61" i="5"/>
  <c r="CB61" i="5"/>
  <c r="CA61" i="5"/>
  <c r="BZ61" i="5"/>
  <c r="BY61" i="5"/>
  <c r="BX61" i="5"/>
  <c r="BW61" i="5"/>
  <c r="BV61" i="5"/>
  <c r="BU61" i="5"/>
  <c r="BT61" i="5"/>
  <c r="BS61" i="5"/>
  <c r="BR61" i="5"/>
  <c r="BQ61" i="5"/>
  <c r="BP61" i="5"/>
  <c r="BO61" i="5"/>
  <c r="BN61" i="5"/>
  <c r="CJ59" i="5"/>
  <c r="CI59" i="5"/>
  <c r="CH59" i="5"/>
  <c r="CG59" i="5"/>
  <c r="CF59" i="5"/>
  <c r="CE59" i="5"/>
  <c r="CD59" i="5"/>
  <c r="CC59" i="5"/>
  <c r="CB59" i="5"/>
  <c r="CA59" i="5"/>
  <c r="BZ59" i="5"/>
  <c r="BY59" i="5"/>
  <c r="BX59" i="5"/>
  <c r="BW59" i="5"/>
  <c r="BV59" i="5"/>
  <c r="BU59" i="5"/>
  <c r="BT59" i="5"/>
  <c r="BS59" i="5"/>
  <c r="BR59" i="5"/>
  <c r="BQ59" i="5"/>
  <c r="BP59" i="5"/>
  <c r="BO59" i="5"/>
  <c r="BN59" i="5"/>
  <c r="CJ58" i="5"/>
  <c r="CI58" i="5"/>
  <c r="CH58" i="5"/>
  <c r="CG58" i="5"/>
  <c r="CF58" i="5"/>
  <c r="CE58" i="5"/>
  <c r="CD58" i="5"/>
  <c r="CC58" i="5"/>
  <c r="CB58" i="5"/>
  <c r="CA58" i="5"/>
  <c r="BZ58" i="5"/>
  <c r="BY58" i="5"/>
  <c r="BX58" i="5"/>
  <c r="BW58" i="5"/>
  <c r="BV58" i="5"/>
  <c r="BU58" i="5"/>
  <c r="BT58" i="5"/>
  <c r="BS58" i="5"/>
  <c r="BR58" i="5"/>
  <c r="BQ58" i="5"/>
  <c r="BP58" i="5"/>
  <c r="BO58" i="5"/>
  <c r="BN58" i="5"/>
  <c r="CJ57" i="5"/>
  <c r="CI57" i="5"/>
  <c r="CH57" i="5"/>
  <c r="CG57" i="5"/>
  <c r="CF57" i="5"/>
  <c r="CE57" i="5"/>
  <c r="CD57" i="5"/>
  <c r="CC57" i="5"/>
  <c r="CB57" i="5"/>
  <c r="CA57" i="5"/>
  <c r="BZ57" i="5"/>
  <c r="BY57" i="5"/>
  <c r="BX57" i="5"/>
  <c r="BW57" i="5"/>
  <c r="BV57" i="5"/>
  <c r="BU57" i="5"/>
  <c r="BT57" i="5"/>
  <c r="BS57" i="5"/>
  <c r="BR57" i="5"/>
  <c r="BQ57" i="5"/>
  <c r="BP57" i="5"/>
  <c r="BO57" i="5"/>
  <c r="BN57" i="5"/>
  <c r="CJ53" i="5"/>
  <c r="CI53" i="5"/>
  <c r="CH53" i="5"/>
  <c r="CG53" i="5"/>
  <c r="CF53" i="5"/>
  <c r="CE53" i="5"/>
  <c r="CD53" i="5"/>
  <c r="CC53" i="5"/>
  <c r="CB53" i="5"/>
  <c r="CA53" i="5"/>
  <c r="BZ53" i="5"/>
  <c r="BY53" i="5"/>
  <c r="BX53" i="5"/>
  <c r="BW53" i="5"/>
  <c r="BV53" i="5"/>
  <c r="BU53" i="5"/>
  <c r="BT53" i="5"/>
  <c r="BS53" i="5"/>
  <c r="BR53" i="5"/>
  <c r="BQ53" i="5"/>
  <c r="BP53" i="5"/>
  <c r="BO53" i="5"/>
  <c r="BN53" i="5"/>
  <c r="CJ52" i="5"/>
  <c r="CI52" i="5"/>
  <c r="CH52" i="5"/>
  <c r="CG52" i="5"/>
  <c r="CF52" i="5"/>
  <c r="CE52" i="5"/>
  <c r="CD52" i="5"/>
  <c r="CC52" i="5"/>
  <c r="CB52" i="5"/>
  <c r="CA52" i="5"/>
  <c r="BZ52" i="5"/>
  <c r="BY52" i="5"/>
  <c r="BX52" i="5"/>
  <c r="BW52" i="5"/>
  <c r="BV52" i="5"/>
  <c r="BU52" i="5"/>
  <c r="BT52" i="5"/>
  <c r="BS52" i="5"/>
  <c r="BR52" i="5"/>
  <c r="BQ52" i="5"/>
  <c r="BP52" i="5"/>
  <c r="BO52" i="5"/>
  <c r="BN52" i="5"/>
  <c r="CJ51" i="5"/>
  <c r="CI51" i="5"/>
  <c r="CH51" i="5"/>
  <c r="CG51" i="5"/>
  <c r="CF51" i="5"/>
  <c r="CE51" i="5"/>
  <c r="CD51" i="5"/>
  <c r="CC51" i="5"/>
  <c r="CB51" i="5"/>
  <c r="CA51" i="5"/>
  <c r="BZ51" i="5"/>
  <c r="BY51" i="5"/>
  <c r="BX51" i="5"/>
  <c r="BW51" i="5"/>
  <c r="BV51" i="5"/>
  <c r="BU51" i="5"/>
  <c r="BT51" i="5"/>
  <c r="BS51" i="5"/>
  <c r="BR51" i="5"/>
  <c r="BQ51" i="5"/>
  <c r="BP51" i="5"/>
  <c r="BO51" i="5"/>
  <c r="BN51" i="5"/>
  <c r="CJ50" i="5"/>
  <c r="CI50" i="5"/>
  <c r="CH50" i="5"/>
  <c r="CG50" i="5"/>
  <c r="CF50" i="5"/>
  <c r="CE50" i="5"/>
  <c r="CD50" i="5"/>
  <c r="CC50" i="5"/>
  <c r="CB50" i="5"/>
  <c r="CA50" i="5"/>
  <c r="BZ50" i="5"/>
  <c r="BY50" i="5"/>
  <c r="BX50" i="5"/>
  <c r="BW50" i="5"/>
  <c r="BV50" i="5"/>
  <c r="BU50" i="5"/>
  <c r="BT50" i="5"/>
  <c r="BS50" i="5"/>
  <c r="BR50" i="5"/>
  <c r="BQ50" i="5"/>
  <c r="BP50" i="5"/>
  <c r="BO50" i="5"/>
  <c r="BN50" i="5"/>
  <c r="CJ49" i="5"/>
  <c r="CI49" i="5"/>
  <c r="CH49" i="5"/>
  <c r="CG49" i="5"/>
  <c r="CF49" i="5"/>
  <c r="CE49" i="5"/>
  <c r="CD49" i="5"/>
  <c r="CC49" i="5"/>
  <c r="CB49" i="5"/>
  <c r="CA49" i="5"/>
  <c r="BZ49" i="5"/>
  <c r="BY49" i="5"/>
  <c r="BX49" i="5"/>
  <c r="BW49" i="5"/>
  <c r="BV49" i="5"/>
  <c r="BU49" i="5"/>
  <c r="BT49" i="5"/>
  <c r="BS49" i="5"/>
  <c r="BR49" i="5"/>
  <c r="BQ49" i="5"/>
  <c r="BP49" i="5"/>
  <c r="BO49" i="5"/>
  <c r="BN49" i="5"/>
  <c r="CJ48" i="5"/>
  <c r="CI48" i="5"/>
  <c r="CH48" i="5"/>
  <c r="CG48" i="5"/>
  <c r="CF48" i="5"/>
  <c r="CE48" i="5"/>
  <c r="CD48" i="5"/>
  <c r="CC48" i="5"/>
  <c r="CB48" i="5"/>
  <c r="CA48" i="5"/>
  <c r="BZ48" i="5"/>
  <c r="BY48" i="5"/>
  <c r="BX48" i="5"/>
  <c r="BW48" i="5"/>
  <c r="BV48" i="5"/>
  <c r="BU48" i="5"/>
  <c r="BT48" i="5"/>
  <c r="BS48" i="5"/>
  <c r="BR48" i="5"/>
  <c r="BQ48" i="5"/>
  <c r="BP48" i="5"/>
  <c r="BO48" i="5"/>
  <c r="BN48" i="5"/>
  <c r="CJ47" i="5"/>
  <c r="CI47" i="5"/>
  <c r="CH47" i="5"/>
  <c r="CG47" i="5"/>
  <c r="CF47" i="5"/>
  <c r="CE47" i="5"/>
  <c r="CD47" i="5"/>
  <c r="CC47" i="5"/>
  <c r="CB47" i="5"/>
  <c r="CA47" i="5"/>
  <c r="BZ47" i="5"/>
  <c r="BY47" i="5"/>
  <c r="BX47" i="5"/>
  <c r="BW47" i="5"/>
  <c r="BV47" i="5"/>
  <c r="BU47" i="5"/>
  <c r="BT47" i="5"/>
  <c r="BS47" i="5"/>
  <c r="BR47" i="5"/>
  <c r="BQ47" i="5"/>
  <c r="BP47" i="5"/>
  <c r="BO47" i="5"/>
  <c r="BN47" i="5"/>
  <c r="CJ46" i="5"/>
  <c r="CI46" i="5"/>
  <c r="CH46" i="5"/>
  <c r="CG46" i="5"/>
  <c r="CF46" i="5"/>
  <c r="CE46" i="5"/>
  <c r="CD46" i="5"/>
  <c r="CC46" i="5"/>
  <c r="CB46" i="5"/>
  <c r="CA46" i="5"/>
  <c r="BZ46" i="5"/>
  <c r="BY46" i="5"/>
  <c r="BX46" i="5"/>
  <c r="BW46" i="5"/>
  <c r="BV46" i="5"/>
  <c r="BU46" i="5"/>
  <c r="BT46" i="5"/>
  <c r="BS46" i="5"/>
  <c r="BR46" i="5"/>
  <c r="BQ46" i="5"/>
  <c r="BP46" i="5"/>
  <c r="BO46" i="5"/>
  <c r="BN46" i="5"/>
  <c r="CJ45" i="5"/>
  <c r="CI45" i="5"/>
  <c r="CH45" i="5"/>
  <c r="CG45" i="5"/>
  <c r="CF45" i="5"/>
  <c r="CE45" i="5"/>
  <c r="CD45" i="5"/>
  <c r="CC45" i="5"/>
  <c r="CB45" i="5"/>
  <c r="CA45" i="5"/>
  <c r="BZ45" i="5"/>
  <c r="BY45" i="5"/>
  <c r="BX45" i="5"/>
  <c r="BW45" i="5"/>
  <c r="BV45" i="5"/>
  <c r="BU45" i="5"/>
  <c r="BT45" i="5"/>
  <c r="BS45" i="5"/>
  <c r="BR45" i="5"/>
  <c r="BQ45" i="5"/>
  <c r="BP45" i="5"/>
  <c r="BO45" i="5"/>
  <c r="BN45" i="5"/>
  <c r="CJ43" i="5"/>
  <c r="CI43" i="5"/>
  <c r="CH43" i="5"/>
  <c r="CG43" i="5"/>
  <c r="CF43" i="5"/>
  <c r="CE43" i="5"/>
  <c r="CD43" i="5"/>
  <c r="CC43" i="5"/>
  <c r="CB43" i="5"/>
  <c r="CA43" i="5"/>
  <c r="BZ43" i="5"/>
  <c r="BY43" i="5"/>
  <c r="BX43" i="5"/>
  <c r="BW43" i="5"/>
  <c r="BV43" i="5"/>
  <c r="BU43" i="5"/>
  <c r="BT43" i="5"/>
  <c r="BS43" i="5"/>
  <c r="BR43" i="5"/>
  <c r="BQ43" i="5"/>
  <c r="BP43" i="5"/>
  <c r="BO43" i="5"/>
  <c r="BN43" i="5"/>
  <c r="CJ42" i="5"/>
  <c r="CI42" i="5"/>
  <c r="CH42" i="5"/>
  <c r="CG42" i="5"/>
  <c r="CF42" i="5"/>
  <c r="CE42" i="5"/>
  <c r="CD42" i="5"/>
  <c r="CC42" i="5"/>
  <c r="CB42" i="5"/>
  <c r="CA42" i="5"/>
  <c r="BZ42" i="5"/>
  <c r="BY42" i="5"/>
  <c r="BX42" i="5"/>
  <c r="BW42" i="5"/>
  <c r="BV42" i="5"/>
  <c r="BU42" i="5"/>
  <c r="BT42" i="5"/>
  <c r="BS42" i="5"/>
  <c r="BR42" i="5"/>
  <c r="BQ42" i="5"/>
  <c r="BP42" i="5"/>
  <c r="BO42" i="5"/>
  <c r="BN42" i="5"/>
  <c r="CJ41" i="5"/>
  <c r="CI41" i="5"/>
  <c r="CH41" i="5"/>
  <c r="CG41" i="5"/>
  <c r="CF41" i="5"/>
  <c r="CE41" i="5"/>
  <c r="CD41" i="5"/>
  <c r="CC41" i="5"/>
  <c r="CB41" i="5"/>
  <c r="CA41" i="5"/>
  <c r="BZ41" i="5"/>
  <c r="BY41" i="5"/>
  <c r="BX41" i="5"/>
  <c r="BW41" i="5"/>
  <c r="BV41" i="5"/>
  <c r="BU41" i="5"/>
  <c r="BT41" i="5"/>
  <c r="BS41" i="5"/>
  <c r="BR41" i="5"/>
  <c r="BQ41" i="5"/>
  <c r="BP41" i="5"/>
  <c r="BO41" i="5"/>
  <c r="BN41" i="5"/>
  <c r="CJ40" i="5"/>
  <c r="CI40" i="5"/>
  <c r="CH40" i="5"/>
  <c r="CG40" i="5"/>
  <c r="CF40" i="5"/>
  <c r="CE40" i="5"/>
  <c r="CD40" i="5"/>
  <c r="CC40" i="5"/>
  <c r="CB40" i="5"/>
  <c r="CA40" i="5"/>
  <c r="BZ40" i="5"/>
  <c r="BY40" i="5"/>
  <c r="BX40" i="5"/>
  <c r="BW40" i="5"/>
  <c r="BV40" i="5"/>
  <c r="BU40" i="5"/>
  <c r="BT40" i="5"/>
  <c r="BS40" i="5"/>
  <c r="BR40" i="5"/>
  <c r="BQ40" i="5"/>
  <c r="BP40" i="5"/>
  <c r="BO40" i="5"/>
  <c r="BN40" i="5"/>
  <c r="CJ39" i="5"/>
  <c r="CI39" i="5"/>
  <c r="CH39" i="5"/>
  <c r="CG39" i="5"/>
  <c r="CF39" i="5"/>
  <c r="CE39" i="5"/>
  <c r="CD39" i="5"/>
  <c r="CC39" i="5"/>
  <c r="CB39" i="5"/>
  <c r="CA39" i="5"/>
  <c r="BZ39" i="5"/>
  <c r="BY39" i="5"/>
  <c r="BX39" i="5"/>
  <c r="BW39" i="5"/>
  <c r="BV39" i="5"/>
  <c r="BU39" i="5"/>
  <c r="BT39" i="5"/>
  <c r="BS39" i="5"/>
  <c r="BR39" i="5"/>
  <c r="BQ39" i="5"/>
  <c r="BP39" i="5"/>
  <c r="BO39" i="5"/>
  <c r="BN39" i="5"/>
  <c r="CJ36" i="5"/>
  <c r="CI36" i="5"/>
  <c r="CH36" i="5"/>
  <c r="CG36" i="5"/>
  <c r="CF36" i="5"/>
  <c r="CE36" i="5"/>
  <c r="CD36" i="5"/>
  <c r="CC36" i="5"/>
  <c r="CB36" i="5"/>
  <c r="CA36" i="5"/>
  <c r="BZ36" i="5"/>
  <c r="BY36" i="5"/>
  <c r="BX36" i="5"/>
  <c r="BW36" i="5"/>
  <c r="BV36" i="5"/>
  <c r="BU36" i="5"/>
  <c r="BT36" i="5"/>
  <c r="BS36" i="5"/>
  <c r="BR36" i="5"/>
  <c r="BQ36" i="5"/>
  <c r="BP36" i="5"/>
  <c r="BO36" i="5"/>
  <c r="BN36" i="5"/>
  <c r="CJ35" i="5"/>
  <c r="CI35" i="5"/>
  <c r="CH35" i="5"/>
  <c r="CG35" i="5"/>
  <c r="CF35" i="5"/>
  <c r="CE35" i="5"/>
  <c r="CD35" i="5"/>
  <c r="CC35" i="5"/>
  <c r="CB35" i="5"/>
  <c r="CA35" i="5"/>
  <c r="BZ35" i="5"/>
  <c r="BY35" i="5"/>
  <c r="BX35" i="5"/>
  <c r="BW35" i="5"/>
  <c r="BV35" i="5"/>
  <c r="BU35" i="5"/>
  <c r="BT35" i="5"/>
  <c r="BS35" i="5"/>
  <c r="BR35" i="5"/>
  <c r="BQ35" i="5"/>
  <c r="BP35" i="5"/>
  <c r="BO35" i="5"/>
  <c r="BN35" i="5"/>
  <c r="CJ34" i="5"/>
  <c r="CI34" i="5"/>
  <c r="CH34" i="5"/>
  <c r="CG34" i="5"/>
  <c r="CF34" i="5"/>
  <c r="CE34" i="5"/>
  <c r="CD34" i="5"/>
  <c r="CC34" i="5"/>
  <c r="CB34" i="5"/>
  <c r="CA34" i="5"/>
  <c r="BZ34" i="5"/>
  <c r="BY34" i="5"/>
  <c r="BX34" i="5"/>
  <c r="BW34" i="5"/>
  <c r="BV34" i="5"/>
  <c r="BU34" i="5"/>
  <c r="BT34" i="5"/>
  <c r="BS34" i="5"/>
  <c r="BR34" i="5"/>
  <c r="BQ34" i="5"/>
  <c r="BP34" i="5"/>
  <c r="BO34" i="5"/>
  <c r="BN34" i="5"/>
  <c r="CJ33" i="5"/>
  <c r="CI33" i="5"/>
  <c r="CH33" i="5"/>
  <c r="CG33" i="5"/>
  <c r="CF33" i="5"/>
  <c r="CE33" i="5"/>
  <c r="CD33" i="5"/>
  <c r="CC33" i="5"/>
  <c r="CB33" i="5"/>
  <c r="CA33" i="5"/>
  <c r="BZ33" i="5"/>
  <c r="BY33" i="5"/>
  <c r="BX33" i="5"/>
  <c r="BW33" i="5"/>
  <c r="BV33" i="5"/>
  <c r="BU33" i="5"/>
  <c r="BT33" i="5"/>
  <c r="BS33" i="5"/>
  <c r="BR33" i="5"/>
  <c r="BQ33" i="5"/>
  <c r="BP33" i="5"/>
  <c r="BO33" i="5"/>
  <c r="BN33" i="5"/>
  <c r="CJ32" i="5"/>
  <c r="CI32" i="5"/>
  <c r="CH32" i="5"/>
  <c r="CG32" i="5"/>
  <c r="CF32" i="5"/>
  <c r="CE32" i="5"/>
  <c r="CD32" i="5"/>
  <c r="CC32" i="5"/>
  <c r="CB32" i="5"/>
  <c r="CA32" i="5"/>
  <c r="BZ32" i="5"/>
  <c r="BY32" i="5"/>
  <c r="BX32" i="5"/>
  <c r="BW32" i="5"/>
  <c r="BV32" i="5"/>
  <c r="BU32" i="5"/>
  <c r="BT32" i="5"/>
  <c r="BS32" i="5"/>
  <c r="BR32" i="5"/>
  <c r="BQ32" i="5"/>
  <c r="BP32" i="5"/>
  <c r="BO32" i="5"/>
  <c r="BN32" i="5"/>
  <c r="CJ31" i="5"/>
  <c r="CI31" i="5"/>
  <c r="CH31" i="5"/>
  <c r="CG31" i="5"/>
  <c r="CF31" i="5"/>
  <c r="CE31" i="5"/>
  <c r="CD31" i="5"/>
  <c r="CC31" i="5"/>
  <c r="CB31" i="5"/>
  <c r="CA31" i="5"/>
  <c r="BZ31" i="5"/>
  <c r="BY31" i="5"/>
  <c r="BX31" i="5"/>
  <c r="BW31" i="5"/>
  <c r="BV31" i="5"/>
  <c r="BU31" i="5"/>
  <c r="BT31" i="5"/>
  <c r="BS31" i="5"/>
  <c r="BR31" i="5"/>
  <c r="BQ31" i="5"/>
  <c r="BP31" i="5"/>
  <c r="BO31" i="5"/>
  <c r="BN31" i="5"/>
  <c r="CJ30" i="5"/>
  <c r="CI30" i="5"/>
  <c r="CH30" i="5"/>
  <c r="CG30" i="5"/>
  <c r="CF30" i="5"/>
  <c r="CE30" i="5"/>
  <c r="CD30" i="5"/>
  <c r="CC30" i="5"/>
  <c r="CB30" i="5"/>
  <c r="CA30" i="5"/>
  <c r="BZ30" i="5"/>
  <c r="BY30" i="5"/>
  <c r="BX30" i="5"/>
  <c r="BW30" i="5"/>
  <c r="BV30" i="5"/>
  <c r="BU30" i="5"/>
  <c r="BT30" i="5"/>
  <c r="BS30" i="5"/>
  <c r="BR30" i="5"/>
  <c r="BQ30" i="5"/>
  <c r="BP30" i="5"/>
  <c r="BO30" i="5"/>
  <c r="BN30" i="5"/>
  <c r="CJ29" i="5"/>
  <c r="CI29" i="5"/>
  <c r="CH29" i="5"/>
  <c r="CG29" i="5"/>
  <c r="CF29" i="5"/>
  <c r="CE29" i="5"/>
  <c r="CD29" i="5"/>
  <c r="CC29" i="5"/>
  <c r="CB29" i="5"/>
  <c r="CA29" i="5"/>
  <c r="BZ29" i="5"/>
  <c r="BY29" i="5"/>
  <c r="BX29" i="5"/>
  <c r="BW29" i="5"/>
  <c r="BV29" i="5"/>
  <c r="BU29" i="5"/>
  <c r="BT29" i="5"/>
  <c r="BS29" i="5"/>
  <c r="BR29" i="5"/>
  <c r="BQ29" i="5"/>
  <c r="BP29" i="5"/>
  <c r="BO29" i="5"/>
  <c r="BN29" i="5"/>
  <c r="CJ28" i="5"/>
  <c r="CI28" i="5"/>
  <c r="CH28" i="5"/>
  <c r="CG28" i="5"/>
  <c r="CF28" i="5"/>
  <c r="CE28" i="5"/>
  <c r="CD28" i="5"/>
  <c r="CC28" i="5"/>
  <c r="CB28" i="5"/>
  <c r="CA28" i="5"/>
  <c r="BZ28" i="5"/>
  <c r="BY28" i="5"/>
  <c r="BX28" i="5"/>
  <c r="BW28" i="5"/>
  <c r="BV28" i="5"/>
  <c r="BU28" i="5"/>
  <c r="BT28" i="5"/>
  <c r="BS28" i="5"/>
  <c r="BR28" i="5"/>
  <c r="BQ28" i="5"/>
  <c r="BP28" i="5"/>
  <c r="BO28" i="5"/>
  <c r="BN28" i="5"/>
  <c r="CJ27" i="5"/>
  <c r="CI27" i="5"/>
  <c r="CH27" i="5"/>
  <c r="CG27" i="5"/>
  <c r="CF27" i="5"/>
  <c r="CE27" i="5"/>
  <c r="CD27" i="5"/>
  <c r="CC27" i="5"/>
  <c r="CB27" i="5"/>
  <c r="CA27" i="5"/>
  <c r="BZ27" i="5"/>
  <c r="BY27" i="5"/>
  <c r="BX27" i="5"/>
  <c r="BW27" i="5"/>
  <c r="BV27" i="5"/>
  <c r="BU27" i="5"/>
  <c r="BT27" i="5"/>
  <c r="BS27" i="5"/>
  <c r="BR27" i="5"/>
  <c r="BQ27" i="5"/>
  <c r="BP27" i="5"/>
  <c r="BO27" i="5"/>
  <c r="BN27" i="5"/>
  <c r="CJ26" i="5"/>
  <c r="CI26" i="5"/>
  <c r="CH26" i="5"/>
  <c r="CG26" i="5"/>
  <c r="CF26" i="5"/>
  <c r="CE26" i="5"/>
  <c r="CD26" i="5"/>
  <c r="CC26" i="5"/>
  <c r="CB26" i="5"/>
  <c r="CA26" i="5"/>
  <c r="BZ26" i="5"/>
  <c r="BY26" i="5"/>
  <c r="BX26" i="5"/>
  <c r="BW26" i="5"/>
  <c r="BV26" i="5"/>
  <c r="BU26" i="5"/>
  <c r="BT26" i="5"/>
  <c r="BS26" i="5"/>
  <c r="BR26" i="5"/>
  <c r="BQ26" i="5"/>
  <c r="BP26" i="5"/>
  <c r="BO26" i="5"/>
  <c r="BN26" i="5"/>
  <c r="CJ25" i="5"/>
  <c r="CI25" i="5"/>
  <c r="CH25" i="5"/>
  <c r="CG25" i="5"/>
  <c r="CF25" i="5"/>
  <c r="CE25" i="5"/>
  <c r="CD25" i="5"/>
  <c r="CC25" i="5"/>
  <c r="CB25" i="5"/>
  <c r="CA25" i="5"/>
  <c r="BZ25" i="5"/>
  <c r="BY25" i="5"/>
  <c r="BX25" i="5"/>
  <c r="BW25" i="5"/>
  <c r="BV25" i="5"/>
  <c r="BU25" i="5"/>
  <c r="BT25" i="5"/>
  <c r="BS25" i="5"/>
  <c r="BR25" i="5"/>
  <c r="BQ25" i="5"/>
  <c r="BP25" i="5"/>
  <c r="BO25" i="5"/>
  <c r="BN25" i="5"/>
  <c r="CJ24" i="5"/>
  <c r="CI24" i="5"/>
  <c r="CH24" i="5"/>
  <c r="CG24" i="5"/>
  <c r="CF24" i="5"/>
  <c r="CE24" i="5"/>
  <c r="CD24" i="5"/>
  <c r="CC24" i="5"/>
  <c r="CB24" i="5"/>
  <c r="CA24" i="5"/>
  <c r="BZ24" i="5"/>
  <c r="BY24" i="5"/>
  <c r="BX24" i="5"/>
  <c r="BW24" i="5"/>
  <c r="BV24" i="5"/>
  <c r="BU24" i="5"/>
  <c r="BT24" i="5"/>
  <c r="BS24" i="5"/>
  <c r="BR24" i="5"/>
  <c r="BQ24" i="5"/>
  <c r="BP24" i="5"/>
  <c r="BO24" i="5"/>
  <c r="BN24" i="5"/>
  <c r="CJ23" i="5"/>
  <c r="CI23" i="5"/>
  <c r="CH23" i="5"/>
  <c r="CG23" i="5"/>
  <c r="CF23" i="5"/>
  <c r="CE23" i="5"/>
  <c r="CD23" i="5"/>
  <c r="CC23" i="5"/>
  <c r="CB23" i="5"/>
  <c r="CA23" i="5"/>
  <c r="BZ23" i="5"/>
  <c r="BY23" i="5"/>
  <c r="BX23" i="5"/>
  <c r="BW23" i="5"/>
  <c r="BV23" i="5"/>
  <c r="BU23" i="5"/>
  <c r="BT23" i="5"/>
  <c r="BS23" i="5"/>
  <c r="BR23" i="5"/>
  <c r="BQ23" i="5"/>
  <c r="BP23" i="5"/>
  <c r="BO23" i="5"/>
  <c r="BN23" i="5"/>
  <c r="CJ22" i="5"/>
  <c r="CI22" i="5"/>
  <c r="CH22" i="5"/>
  <c r="CG22" i="5"/>
  <c r="CF22" i="5"/>
  <c r="CE22" i="5"/>
  <c r="CD22" i="5"/>
  <c r="CC22" i="5"/>
  <c r="CB22" i="5"/>
  <c r="CA22" i="5"/>
  <c r="BZ22" i="5"/>
  <c r="BY22" i="5"/>
  <c r="BX22" i="5"/>
  <c r="BW22" i="5"/>
  <c r="BV22" i="5"/>
  <c r="BU22" i="5"/>
  <c r="BT22" i="5"/>
  <c r="BS22" i="5"/>
  <c r="BR22" i="5"/>
  <c r="BQ22" i="5"/>
  <c r="BP22" i="5"/>
  <c r="BO22" i="5"/>
  <c r="BN22" i="5"/>
  <c r="CJ19" i="5"/>
  <c r="CI19" i="5"/>
  <c r="CH19" i="5"/>
  <c r="CG19" i="5"/>
  <c r="CF19" i="5"/>
  <c r="CE19" i="5"/>
  <c r="CD19" i="5"/>
  <c r="CC19" i="5"/>
  <c r="CB19" i="5"/>
  <c r="CA19" i="5"/>
  <c r="BZ19" i="5"/>
  <c r="BY19" i="5"/>
  <c r="BX19" i="5"/>
  <c r="BW19" i="5"/>
  <c r="BV19" i="5"/>
  <c r="BU19" i="5"/>
  <c r="BT19" i="5"/>
  <c r="BS19" i="5"/>
  <c r="BR19" i="5"/>
  <c r="BQ19" i="5"/>
  <c r="BP19" i="5"/>
  <c r="BO19" i="5"/>
  <c r="BN19" i="5"/>
  <c r="CJ18" i="5"/>
  <c r="CI18" i="5"/>
  <c r="CH18" i="5"/>
  <c r="CG18" i="5"/>
  <c r="CF18" i="5"/>
  <c r="CE18" i="5"/>
  <c r="CD18" i="5"/>
  <c r="CC18" i="5"/>
  <c r="CB18" i="5"/>
  <c r="CA18" i="5"/>
  <c r="BZ18" i="5"/>
  <c r="BY18" i="5"/>
  <c r="BX18" i="5"/>
  <c r="BW18" i="5"/>
  <c r="BV18" i="5"/>
  <c r="BU18" i="5"/>
  <c r="BT18" i="5"/>
  <c r="BS18" i="5"/>
  <c r="BR18" i="5"/>
  <c r="BQ18" i="5"/>
  <c r="BP18" i="5"/>
  <c r="BO18" i="5"/>
  <c r="BN18" i="5"/>
  <c r="CJ16" i="5"/>
  <c r="CI16" i="5"/>
  <c r="CH16" i="5"/>
  <c r="CG16" i="5"/>
  <c r="CF16" i="5"/>
  <c r="CE16" i="5"/>
  <c r="CD16" i="5"/>
  <c r="CC16" i="5"/>
  <c r="CB16" i="5"/>
  <c r="CA16" i="5"/>
  <c r="BZ16" i="5"/>
  <c r="BY16" i="5"/>
  <c r="BX16" i="5"/>
  <c r="BW16" i="5"/>
  <c r="BV16" i="5"/>
  <c r="BU16" i="5"/>
  <c r="BT16" i="5"/>
  <c r="BS16" i="5"/>
  <c r="BR16" i="5"/>
  <c r="BQ16" i="5"/>
  <c r="BP16" i="5"/>
  <c r="BO16" i="5"/>
  <c r="BN16" i="5"/>
  <c r="CJ15" i="5"/>
  <c r="CI15" i="5"/>
  <c r="CH15" i="5"/>
  <c r="CG15" i="5"/>
  <c r="CF15" i="5"/>
  <c r="CE15" i="5"/>
  <c r="CD15" i="5"/>
  <c r="CC15" i="5"/>
  <c r="CB15" i="5"/>
  <c r="CA15" i="5"/>
  <c r="BZ15" i="5"/>
  <c r="BY15" i="5"/>
  <c r="BX15" i="5"/>
  <c r="BW15" i="5"/>
  <c r="BV15" i="5"/>
  <c r="BU15" i="5"/>
  <c r="BT15" i="5"/>
  <c r="BS15" i="5"/>
  <c r="BR15" i="5"/>
  <c r="BQ15" i="5"/>
  <c r="BP15" i="5"/>
  <c r="BO15" i="5"/>
  <c r="BN15" i="5"/>
  <c r="CJ14" i="5"/>
  <c r="CI14" i="5"/>
  <c r="CH14" i="5"/>
  <c r="CG14" i="5"/>
  <c r="CF14" i="5"/>
  <c r="CE14" i="5"/>
  <c r="CD14" i="5"/>
  <c r="CC14" i="5"/>
  <c r="CB14" i="5"/>
  <c r="CA14" i="5"/>
  <c r="BZ14" i="5"/>
  <c r="BY14" i="5"/>
  <c r="BX14" i="5"/>
  <c r="BW14" i="5"/>
  <c r="BV14" i="5"/>
  <c r="BU14" i="5"/>
  <c r="BT14" i="5"/>
  <c r="BS14" i="5"/>
  <c r="BR14" i="5"/>
  <c r="BQ14" i="5"/>
  <c r="BP14" i="5"/>
  <c r="BO14" i="5"/>
  <c r="BN14" i="5"/>
  <c r="CJ13" i="5"/>
  <c r="CI13" i="5"/>
  <c r="CH13" i="5"/>
  <c r="CG13" i="5"/>
  <c r="CF13" i="5"/>
  <c r="CE13" i="5"/>
  <c r="CD13" i="5"/>
  <c r="CC13" i="5"/>
  <c r="CB13" i="5"/>
  <c r="CA13" i="5"/>
  <c r="BZ13" i="5"/>
  <c r="BY13" i="5"/>
  <c r="BX13" i="5"/>
  <c r="BW13" i="5"/>
  <c r="BV13" i="5"/>
  <c r="BU13" i="5"/>
  <c r="BT13" i="5"/>
  <c r="BS13" i="5"/>
  <c r="BR13" i="5"/>
  <c r="BQ13" i="5"/>
  <c r="BP13" i="5"/>
  <c r="BO13" i="5"/>
  <c r="BN13" i="5"/>
  <c r="CJ12" i="5"/>
  <c r="CI12" i="5"/>
  <c r="CH12" i="5"/>
  <c r="CG12" i="5"/>
  <c r="CF12" i="5"/>
  <c r="CE12" i="5"/>
  <c r="CD12" i="5"/>
  <c r="CC12" i="5"/>
  <c r="CB12" i="5"/>
  <c r="CA12" i="5"/>
  <c r="BZ12" i="5"/>
  <c r="BY12" i="5"/>
  <c r="BX12" i="5"/>
  <c r="BW12" i="5"/>
  <c r="BV12" i="5"/>
  <c r="BU12" i="5"/>
  <c r="BT12" i="5"/>
  <c r="BS12" i="5"/>
  <c r="BR12" i="5"/>
  <c r="BQ12" i="5"/>
  <c r="BP12" i="5"/>
  <c r="BO12" i="5"/>
  <c r="BN12" i="5"/>
  <c r="CJ11" i="5"/>
  <c r="CI11" i="5"/>
  <c r="CH11" i="5"/>
  <c r="CG11" i="5"/>
  <c r="CF11" i="5"/>
  <c r="CE11" i="5"/>
  <c r="CD11" i="5"/>
  <c r="CC11" i="5"/>
  <c r="CB11" i="5"/>
  <c r="CA11" i="5"/>
  <c r="BZ11" i="5"/>
  <c r="BY11" i="5"/>
  <c r="BX11" i="5"/>
  <c r="BW11" i="5"/>
  <c r="BV11" i="5"/>
  <c r="BU11" i="5"/>
  <c r="BT11" i="5"/>
  <c r="BS11" i="5"/>
  <c r="BR11" i="5"/>
  <c r="BQ11" i="5"/>
  <c r="BP11" i="5"/>
  <c r="BO11" i="5"/>
  <c r="BN11" i="5"/>
  <c r="CJ10" i="5"/>
  <c r="CI10" i="5"/>
  <c r="CH10" i="5"/>
  <c r="CG10" i="5"/>
  <c r="CF10" i="5"/>
  <c r="CE10" i="5"/>
  <c r="CD10" i="5"/>
  <c r="CC10" i="5"/>
  <c r="CB10" i="5"/>
  <c r="CA10" i="5"/>
  <c r="BZ10" i="5"/>
  <c r="BY10" i="5"/>
  <c r="BX10" i="5"/>
  <c r="BW10" i="5"/>
  <c r="BV10" i="5"/>
  <c r="BU10" i="5"/>
  <c r="BT10" i="5"/>
  <c r="BS10" i="5"/>
  <c r="BR10" i="5"/>
  <c r="BQ10" i="5"/>
  <c r="BP10" i="5"/>
  <c r="BO10" i="5"/>
  <c r="BN10" i="5"/>
  <c r="BN9" i="5"/>
  <c r="BO9" i="5"/>
  <c r="BP9" i="5"/>
  <c r="BQ9" i="5"/>
  <c r="BR9" i="5"/>
  <c r="BS9" i="5"/>
  <c r="BT9" i="5"/>
  <c r="BU9" i="5"/>
  <c r="BV9" i="5"/>
  <c r="BW9" i="5"/>
  <c r="BX9" i="5"/>
  <c r="BY9" i="5"/>
  <c r="BZ9" i="5"/>
  <c r="CA9" i="5"/>
  <c r="CB9" i="5"/>
  <c r="CC9" i="5"/>
  <c r="CD9" i="5"/>
  <c r="CE9" i="5"/>
  <c r="CF9" i="5"/>
  <c r="CG9" i="5"/>
  <c r="CH9" i="5"/>
  <c r="CI9" i="5"/>
  <c r="CJ9" i="5"/>
  <c r="BH101" i="5" l="1"/>
  <c r="BG101" i="5"/>
  <c r="BF101" i="5"/>
  <c r="BE101" i="5"/>
  <c r="BD101" i="5"/>
  <c r="BC101" i="5"/>
  <c r="BB101" i="5"/>
  <c r="BA101" i="5"/>
  <c r="AZ101" i="5"/>
  <c r="AY101" i="5"/>
  <c r="AX101" i="5"/>
  <c r="AW101" i="5"/>
  <c r="AV101" i="5"/>
  <c r="AU101" i="5"/>
  <c r="AT101" i="5"/>
  <c r="AS101" i="5"/>
  <c r="AR101" i="5"/>
  <c r="AQ101" i="5"/>
  <c r="AP101" i="5"/>
  <c r="AO101" i="5"/>
  <c r="AN101" i="5"/>
  <c r="AM101" i="5"/>
  <c r="AL101" i="5"/>
  <c r="BH100" i="5"/>
  <c r="BG100" i="5"/>
  <c r="BF100" i="5"/>
  <c r="BE100" i="5"/>
  <c r="BD100" i="5"/>
  <c r="BC100" i="5"/>
  <c r="BB100" i="5"/>
  <c r="BA100" i="5"/>
  <c r="AZ100" i="5"/>
  <c r="AY100" i="5"/>
  <c r="AX100" i="5"/>
  <c r="AW100" i="5"/>
  <c r="AV100" i="5"/>
  <c r="AU100" i="5"/>
  <c r="AT100" i="5"/>
  <c r="AS100" i="5"/>
  <c r="AR100" i="5"/>
  <c r="AQ100" i="5"/>
  <c r="AP100" i="5"/>
  <c r="AO100" i="5"/>
  <c r="AN100" i="5"/>
  <c r="AM100" i="5"/>
  <c r="AL100" i="5"/>
  <c r="BH99" i="5"/>
  <c r="BG99" i="5"/>
  <c r="BF99" i="5"/>
  <c r="BE99" i="5"/>
  <c r="BD99" i="5"/>
  <c r="BC99" i="5"/>
  <c r="BB99" i="5"/>
  <c r="BA99" i="5"/>
  <c r="AZ99" i="5"/>
  <c r="AY99" i="5"/>
  <c r="AX99" i="5"/>
  <c r="AW99" i="5"/>
  <c r="AV99" i="5"/>
  <c r="AU99" i="5"/>
  <c r="AT99" i="5"/>
  <c r="AS99" i="5"/>
  <c r="AR99" i="5"/>
  <c r="AQ99" i="5"/>
  <c r="AP99" i="5"/>
  <c r="AO99" i="5"/>
  <c r="AN99" i="5"/>
  <c r="AM99" i="5"/>
  <c r="AL99" i="5"/>
  <c r="BH98" i="5"/>
  <c r="BG98" i="5"/>
  <c r="BF98" i="5"/>
  <c r="BE98" i="5"/>
  <c r="BD98" i="5"/>
  <c r="BC98" i="5"/>
  <c r="BB98" i="5"/>
  <c r="BA98" i="5"/>
  <c r="AZ98" i="5"/>
  <c r="AY98" i="5"/>
  <c r="AX98" i="5"/>
  <c r="AW98" i="5"/>
  <c r="AV98" i="5"/>
  <c r="AU98" i="5"/>
  <c r="AT98" i="5"/>
  <c r="AS98" i="5"/>
  <c r="AR98" i="5"/>
  <c r="AQ98" i="5"/>
  <c r="AP98" i="5"/>
  <c r="AO98" i="5"/>
  <c r="AN98" i="5"/>
  <c r="AM98" i="5"/>
  <c r="AL98" i="5"/>
  <c r="BH95" i="5"/>
  <c r="BG95" i="5"/>
  <c r="BF95" i="5"/>
  <c r="BE95" i="5"/>
  <c r="BD95" i="5"/>
  <c r="BC95" i="5"/>
  <c r="BB95" i="5"/>
  <c r="BA95" i="5"/>
  <c r="AZ95" i="5"/>
  <c r="AY95" i="5"/>
  <c r="AX95" i="5"/>
  <c r="AW95" i="5"/>
  <c r="AV95" i="5"/>
  <c r="AU95" i="5"/>
  <c r="AT95" i="5"/>
  <c r="AS95" i="5"/>
  <c r="AR95" i="5"/>
  <c r="AQ95" i="5"/>
  <c r="AP95" i="5"/>
  <c r="AO95" i="5"/>
  <c r="AN95" i="5"/>
  <c r="AM95" i="5"/>
  <c r="AL95" i="5"/>
  <c r="BH94" i="5"/>
  <c r="BG94" i="5"/>
  <c r="BF94" i="5"/>
  <c r="BE94" i="5"/>
  <c r="BD94" i="5"/>
  <c r="BC94" i="5"/>
  <c r="BB94" i="5"/>
  <c r="BA94" i="5"/>
  <c r="AZ94" i="5"/>
  <c r="AY94" i="5"/>
  <c r="AX94" i="5"/>
  <c r="AW94" i="5"/>
  <c r="AV94" i="5"/>
  <c r="AU94" i="5"/>
  <c r="AT94" i="5"/>
  <c r="AS94" i="5"/>
  <c r="AR94" i="5"/>
  <c r="AQ94" i="5"/>
  <c r="AP94" i="5"/>
  <c r="AO94" i="5"/>
  <c r="AN94" i="5"/>
  <c r="AM94" i="5"/>
  <c r="AL94" i="5"/>
  <c r="BH93" i="5"/>
  <c r="BG93" i="5"/>
  <c r="BF93" i="5"/>
  <c r="BE93" i="5"/>
  <c r="BD93" i="5"/>
  <c r="BC93" i="5"/>
  <c r="BB93" i="5"/>
  <c r="BA93" i="5"/>
  <c r="AZ93" i="5"/>
  <c r="AY93" i="5"/>
  <c r="AX93" i="5"/>
  <c r="AW93" i="5"/>
  <c r="AV93" i="5"/>
  <c r="AU93" i="5"/>
  <c r="AT93" i="5"/>
  <c r="AS93" i="5"/>
  <c r="AR93" i="5"/>
  <c r="AQ93" i="5"/>
  <c r="AP93" i="5"/>
  <c r="AO93" i="5"/>
  <c r="AN93" i="5"/>
  <c r="AM93" i="5"/>
  <c r="AL93" i="5"/>
  <c r="BH92" i="5"/>
  <c r="BG92" i="5"/>
  <c r="BF92" i="5"/>
  <c r="BE92" i="5"/>
  <c r="BD92" i="5"/>
  <c r="BC92" i="5"/>
  <c r="BB92" i="5"/>
  <c r="BA92" i="5"/>
  <c r="AZ92" i="5"/>
  <c r="AY92" i="5"/>
  <c r="AX92" i="5"/>
  <c r="AW92" i="5"/>
  <c r="AV92" i="5"/>
  <c r="AU92" i="5"/>
  <c r="AT92" i="5"/>
  <c r="AS92" i="5"/>
  <c r="AR92" i="5"/>
  <c r="AQ92" i="5"/>
  <c r="AP92" i="5"/>
  <c r="AO92" i="5"/>
  <c r="AN92" i="5"/>
  <c r="AM92" i="5"/>
  <c r="AL92" i="5"/>
  <c r="BH91" i="5"/>
  <c r="BG91" i="5"/>
  <c r="BF91" i="5"/>
  <c r="BE91" i="5"/>
  <c r="BD91" i="5"/>
  <c r="BC91" i="5"/>
  <c r="BB91" i="5"/>
  <c r="BA91" i="5"/>
  <c r="AZ91" i="5"/>
  <c r="AY91" i="5"/>
  <c r="AX91" i="5"/>
  <c r="AW91" i="5"/>
  <c r="AV91" i="5"/>
  <c r="AU91" i="5"/>
  <c r="AT91" i="5"/>
  <c r="AS91" i="5"/>
  <c r="AR91" i="5"/>
  <c r="AQ91" i="5"/>
  <c r="AP91" i="5"/>
  <c r="AO91" i="5"/>
  <c r="AN91" i="5"/>
  <c r="AM91" i="5"/>
  <c r="AL91" i="5"/>
  <c r="BH90" i="5"/>
  <c r="BG90" i="5"/>
  <c r="BF90" i="5"/>
  <c r="BE90" i="5"/>
  <c r="BD90" i="5"/>
  <c r="BC90" i="5"/>
  <c r="BB90" i="5"/>
  <c r="BA90" i="5"/>
  <c r="AZ90" i="5"/>
  <c r="AY90" i="5"/>
  <c r="AX90" i="5"/>
  <c r="AW90" i="5"/>
  <c r="AV90" i="5"/>
  <c r="AU90" i="5"/>
  <c r="AT90" i="5"/>
  <c r="AS90" i="5"/>
  <c r="AR90" i="5"/>
  <c r="AQ90" i="5"/>
  <c r="AP90" i="5"/>
  <c r="AO90" i="5"/>
  <c r="AN90" i="5"/>
  <c r="AM90" i="5"/>
  <c r="AL90" i="5"/>
  <c r="BH89" i="5"/>
  <c r="BG89" i="5"/>
  <c r="BF89" i="5"/>
  <c r="BE89" i="5"/>
  <c r="BD89" i="5"/>
  <c r="BC89" i="5"/>
  <c r="BB89" i="5"/>
  <c r="BA89" i="5"/>
  <c r="AZ89" i="5"/>
  <c r="AY89" i="5"/>
  <c r="AX89" i="5"/>
  <c r="AW89" i="5"/>
  <c r="AV89" i="5"/>
  <c r="AU89" i="5"/>
  <c r="AT89" i="5"/>
  <c r="AS89" i="5"/>
  <c r="AR89" i="5"/>
  <c r="AQ89" i="5"/>
  <c r="AP89" i="5"/>
  <c r="AO89" i="5"/>
  <c r="AN89" i="5"/>
  <c r="AM89" i="5"/>
  <c r="AL89" i="5"/>
  <c r="BH88" i="5"/>
  <c r="BG88" i="5"/>
  <c r="BF88" i="5"/>
  <c r="BE88" i="5"/>
  <c r="BD88" i="5"/>
  <c r="BC88" i="5"/>
  <c r="BB88" i="5"/>
  <c r="BA88" i="5"/>
  <c r="AZ88" i="5"/>
  <c r="AY88" i="5"/>
  <c r="AX88" i="5"/>
  <c r="AW88" i="5"/>
  <c r="AV88" i="5"/>
  <c r="AU88" i="5"/>
  <c r="AT88" i="5"/>
  <c r="AS88" i="5"/>
  <c r="AR88" i="5"/>
  <c r="AQ88" i="5"/>
  <c r="AP88" i="5"/>
  <c r="AO88" i="5"/>
  <c r="AN88" i="5"/>
  <c r="AM88" i="5"/>
  <c r="AL88" i="5"/>
  <c r="BH87" i="5"/>
  <c r="BG87" i="5"/>
  <c r="BF87" i="5"/>
  <c r="BE87" i="5"/>
  <c r="BD87" i="5"/>
  <c r="BC87" i="5"/>
  <c r="BB87" i="5"/>
  <c r="BA87" i="5"/>
  <c r="AZ87" i="5"/>
  <c r="AY87" i="5"/>
  <c r="AX87" i="5"/>
  <c r="AW87" i="5"/>
  <c r="AV87" i="5"/>
  <c r="AU87" i="5"/>
  <c r="AT87" i="5"/>
  <c r="AS87" i="5"/>
  <c r="AR87" i="5"/>
  <c r="AQ87" i="5"/>
  <c r="AP87" i="5"/>
  <c r="AO87" i="5"/>
  <c r="AN87" i="5"/>
  <c r="AM87" i="5"/>
  <c r="AL87" i="5"/>
  <c r="BH86" i="5"/>
  <c r="BG86" i="5"/>
  <c r="BF86" i="5"/>
  <c r="BE86" i="5"/>
  <c r="BD86" i="5"/>
  <c r="BC86" i="5"/>
  <c r="BB86" i="5"/>
  <c r="BA86" i="5"/>
  <c r="AZ86" i="5"/>
  <c r="AY86" i="5"/>
  <c r="AX86" i="5"/>
  <c r="AW86" i="5"/>
  <c r="AV86" i="5"/>
  <c r="AU86" i="5"/>
  <c r="AT86" i="5"/>
  <c r="AS86" i="5"/>
  <c r="AR86" i="5"/>
  <c r="AQ86" i="5"/>
  <c r="AP86" i="5"/>
  <c r="AO86" i="5"/>
  <c r="AN86" i="5"/>
  <c r="AM86" i="5"/>
  <c r="AL86" i="5"/>
  <c r="BH81" i="5"/>
  <c r="BG81" i="5"/>
  <c r="BF81" i="5"/>
  <c r="BE81" i="5"/>
  <c r="BD81" i="5"/>
  <c r="BC81" i="5"/>
  <c r="BB81" i="5"/>
  <c r="BA81" i="5"/>
  <c r="AZ81" i="5"/>
  <c r="AY81" i="5"/>
  <c r="AX81" i="5"/>
  <c r="AW81" i="5"/>
  <c r="AV81" i="5"/>
  <c r="AU81" i="5"/>
  <c r="AT81" i="5"/>
  <c r="AS81" i="5"/>
  <c r="AR81" i="5"/>
  <c r="AQ81" i="5"/>
  <c r="AP81" i="5"/>
  <c r="AO81" i="5"/>
  <c r="AN81" i="5"/>
  <c r="AM81" i="5"/>
  <c r="AL81" i="5"/>
  <c r="BH80" i="5"/>
  <c r="BG80" i="5"/>
  <c r="BF80" i="5"/>
  <c r="BE80" i="5"/>
  <c r="BD80" i="5"/>
  <c r="BC80" i="5"/>
  <c r="BB80" i="5"/>
  <c r="BA80" i="5"/>
  <c r="AZ80" i="5"/>
  <c r="AY80" i="5"/>
  <c r="AX80" i="5"/>
  <c r="AW80" i="5"/>
  <c r="AV80" i="5"/>
  <c r="AU80" i="5"/>
  <c r="AT80" i="5"/>
  <c r="AS80" i="5"/>
  <c r="AR80" i="5"/>
  <c r="AQ80" i="5"/>
  <c r="AP80" i="5"/>
  <c r="AO80" i="5"/>
  <c r="AN80" i="5"/>
  <c r="AM80" i="5"/>
  <c r="AL80" i="5"/>
  <c r="BH79" i="5"/>
  <c r="BG79" i="5"/>
  <c r="BF79" i="5"/>
  <c r="BE79" i="5"/>
  <c r="BD79" i="5"/>
  <c r="BC79" i="5"/>
  <c r="BB79" i="5"/>
  <c r="BA79" i="5"/>
  <c r="AZ79" i="5"/>
  <c r="AY79" i="5"/>
  <c r="AX79" i="5"/>
  <c r="AW79" i="5"/>
  <c r="AV79" i="5"/>
  <c r="AU79" i="5"/>
  <c r="AT79" i="5"/>
  <c r="AS79" i="5"/>
  <c r="AR79" i="5"/>
  <c r="AQ79" i="5"/>
  <c r="AP79" i="5"/>
  <c r="AO79" i="5"/>
  <c r="AN79" i="5"/>
  <c r="AM79" i="5"/>
  <c r="AL79" i="5"/>
  <c r="BH78" i="5"/>
  <c r="BG78" i="5"/>
  <c r="BF78" i="5"/>
  <c r="BE78" i="5"/>
  <c r="BD78" i="5"/>
  <c r="BC78" i="5"/>
  <c r="BB78" i="5"/>
  <c r="BA78" i="5"/>
  <c r="AZ78" i="5"/>
  <c r="AY78" i="5"/>
  <c r="AX78" i="5"/>
  <c r="AW78" i="5"/>
  <c r="AV78" i="5"/>
  <c r="AU78" i="5"/>
  <c r="AT78" i="5"/>
  <c r="AS78" i="5"/>
  <c r="AR78" i="5"/>
  <c r="AQ78" i="5"/>
  <c r="AP78" i="5"/>
  <c r="AO78" i="5"/>
  <c r="AN78" i="5"/>
  <c r="AM78" i="5"/>
  <c r="AL78" i="5"/>
  <c r="BH76" i="5"/>
  <c r="BG76" i="5"/>
  <c r="BF76" i="5"/>
  <c r="BE76" i="5"/>
  <c r="BD76" i="5"/>
  <c r="BC76" i="5"/>
  <c r="BB76" i="5"/>
  <c r="BA76" i="5"/>
  <c r="AZ76" i="5"/>
  <c r="AY76" i="5"/>
  <c r="AX76" i="5"/>
  <c r="AW76" i="5"/>
  <c r="AV76" i="5"/>
  <c r="AU76" i="5"/>
  <c r="AT76" i="5"/>
  <c r="AS76" i="5"/>
  <c r="AR76" i="5"/>
  <c r="AQ76" i="5"/>
  <c r="AP76" i="5"/>
  <c r="AO76" i="5"/>
  <c r="AN76" i="5"/>
  <c r="AM76" i="5"/>
  <c r="AL76" i="5"/>
  <c r="BH75" i="5"/>
  <c r="BG75" i="5"/>
  <c r="BF75" i="5"/>
  <c r="BE75" i="5"/>
  <c r="BD75" i="5"/>
  <c r="BC75" i="5"/>
  <c r="BB75" i="5"/>
  <c r="BA75" i="5"/>
  <c r="AZ75" i="5"/>
  <c r="AY75" i="5"/>
  <c r="AX75" i="5"/>
  <c r="AW75" i="5"/>
  <c r="AV75" i="5"/>
  <c r="AU75" i="5"/>
  <c r="AT75" i="5"/>
  <c r="AS75" i="5"/>
  <c r="AR75" i="5"/>
  <c r="AQ75" i="5"/>
  <c r="AP75" i="5"/>
  <c r="AO75" i="5"/>
  <c r="AN75" i="5"/>
  <c r="AM75" i="5"/>
  <c r="AL75" i="5"/>
  <c r="BH73" i="5"/>
  <c r="BG73" i="5"/>
  <c r="BF73" i="5"/>
  <c r="BE73" i="5"/>
  <c r="BD73" i="5"/>
  <c r="BC73" i="5"/>
  <c r="BB73" i="5"/>
  <c r="BA73" i="5"/>
  <c r="AZ73" i="5"/>
  <c r="AY73" i="5"/>
  <c r="AX73" i="5"/>
  <c r="AW73" i="5"/>
  <c r="AV73" i="5"/>
  <c r="AU73" i="5"/>
  <c r="AT73" i="5"/>
  <c r="AS73" i="5"/>
  <c r="AR73" i="5"/>
  <c r="AQ73" i="5"/>
  <c r="AP73" i="5"/>
  <c r="AO73" i="5"/>
  <c r="AN73" i="5"/>
  <c r="AM73" i="5"/>
  <c r="AL73" i="5"/>
  <c r="BH72" i="5"/>
  <c r="BG72" i="5"/>
  <c r="BF72" i="5"/>
  <c r="BE72" i="5"/>
  <c r="BD72" i="5"/>
  <c r="BC72" i="5"/>
  <c r="BB72" i="5"/>
  <c r="BA72" i="5"/>
  <c r="AZ72" i="5"/>
  <c r="AY72" i="5"/>
  <c r="AX72" i="5"/>
  <c r="AW72" i="5"/>
  <c r="AV72" i="5"/>
  <c r="AU72" i="5"/>
  <c r="AT72" i="5"/>
  <c r="AS72" i="5"/>
  <c r="AR72" i="5"/>
  <c r="AQ72" i="5"/>
  <c r="AP72" i="5"/>
  <c r="AO72" i="5"/>
  <c r="AN72" i="5"/>
  <c r="AM72" i="5"/>
  <c r="AL72" i="5"/>
  <c r="BH69" i="5"/>
  <c r="BG69" i="5"/>
  <c r="BF69" i="5"/>
  <c r="BE69" i="5"/>
  <c r="BD69" i="5"/>
  <c r="BC69" i="5"/>
  <c r="BB69" i="5"/>
  <c r="BA69" i="5"/>
  <c r="AZ69" i="5"/>
  <c r="AY69" i="5"/>
  <c r="AX69" i="5"/>
  <c r="AW69" i="5"/>
  <c r="AV69" i="5"/>
  <c r="AU69" i="5"/>
  <c r="AT69" i="5"/>
  <c r="AS69" i="5"/>
  <c r="AR69" i="5"/>
  <c r="AQ69" i="5"/>
  <c r="AP69" i="5"/>
  <c r="AO69" i="5"/>
  <c r="AN69" i="5"/>
  <c r="AM69" i="5"/>
  <c r="AL69" i="5"/>
  <c r="BH68" i="5"/>
  <c r="BG68" i="5"/>
  <c r="BF68" i="5"/>
  <c r="BE68" i="5"/>
  <c r="BD68" i="5"/>
  <c r="BC68" i="5"/>
  <c r="BB68" i="5"/>
  <c r="BA68" i="5"/>
  <c r="AZ68" i="5"/>
  <c r="AY68" i="5"/>
  <c r="AX68" i="5"/>
  <c r="AW68" i="5"/>
  <c r="AV68" i="5"/>
  <c r="AU68" i="5"/>
  <c r="AT68" i="5"/>
  <c r="AS68" i="5"/>
  <c r="AR68" i="5"/>
  <c r="AQ68" i="5"/>
  <c r="AP68" i="5"/>
  <c r="AO68" i="5"/>
  <c r="AN68" i="5"/>
  <c r="AM68" i="5"/>
  <c r="AL68" i="5"/>
  <c r="BH67" i="5"/>
  <c r="BG67" i="5"/>
  <c r="BF67" i="5"/>
  <c r="BE67" i="5"/>
  <c r="BD67" i="5"/>
  <c r="BC67" i="5"/>
  <c r="BB67" i="5"/>
  <c r="BA67" i="5"/>
  <c r="AZ67" i="5"/>
  <c r="AY67" i="5"/>
  <c r="AX67" i="5"/>
  <c r="AW67" i="5"/>
  <c r="AV67" i="5"/>
  <c r="AU67" i="5"/>
  <c r="AT67" i="5"/>
  <c r="AS67" i="5"/>
  <c r="AR67" i="5"/>
  <c r="AQ67" i="5"/>
  <c r="AP67" i="5"/>
  <c r="AO67" i="5"/>
  <c r="AN67" i="5"/>
  <c r="AM67" i="5"/>
  <c r="AL67" i="5"/>
  <c r="BH66" i="5"/>
  <c r="BG66" i="5"/>
  <c r="BF66" i="5"/>
  <c r="BE66" i="5"/>
  <c r="BD66" i="5"/>
  <c r="BC66" i="5"/>
  <c r="BB66" i="5"/>
  <c r="BA66" i="5"/>
  <c r="AZ66" i="5"/>
  <c r="AY66" i="5"/>
  <c r="AX66" i="5"/>
  <c r="AW66" i="5"/>
  <c r="AV66" i="5"/>
  <c r="AU66" i="5"/>
  <c r="AT66" i="5"/>
  <c r="AS66" i="5"/>
  <c r="AR66" i="5"/>
  <c r="AQ66" i="5"/>
  <c r="AP66" i="5"/>
  <c r="AO66" i="5"/>
  <c r="AN66" i="5"/>
  <c r="AM66" i="5"/>
  <c r="AL66" i="5"/>
  <c r="BH65" i="5"/>
  <c r="BG65" i="5"/>
  <c r="BF65" i="5"/>
  <c r="BE65" i="5"/>
  <c r="BD65" i="5"/>
  <c r="BC65" i="5"/>
  <c r="BB65" i="5"/>
  <c r="BA65" i="5"/>
  <c r="AZ65" i="5"/>
  <c r="AY65" i="5"/>
  <c r="AX65" i="5"/>
  <c r="AW65" i="5"/>
  <c r="AV65" i="5"/>
  <c r="AU65" i="5"/>
  <c r="AT65" i="5"/>
  <c r="AS65" i="5"/>
  <c r="AR65" i="5"/>
  <c r="AQ65" i="5"/>
  <c r="AP65" i="5"/>
  <c r="AO65" i="5"/>
  <c r="AN65" i="5"/>
  <c r="AM65" i="5"/>
  <c r="AL65" i="5"/>
  <c r="BH64" i="5"/>
  <c r="BG64" i="5"/>
  <c r="BF64" i="5"/>
  <c r="BE64" i="5"/>
  <c r="BD64" i="5"/>
  <c r="BC64" i="5"/>
  <c r="BB64" i="5"/>
  <c r="BA64" i="5"/>
  <c r="AZ64" i="5"/>
  <c r="AY64" i="5"/>
  <c r="AX64" i="5"/>
  <c r="AW64" i="5"/>
  <c r="AV64" i="5"/>
  <c r="AU64" i="5"/>
  <c r="AT64" i="5"/>
  <c r="AS64" i="5"/>
  <c r="AR64" i="5"/>
  <c r="AQ64" i="5"/>
  <c r="AP64" i="5"/>
  <c r="AO64" i="5"/>
  <c r="AN64" i="5"/>
  <c r="AM64" i="5"/>
  <c r="AL64" i="5"/>
  <c r="BH63" i="5"/>
  <c r="BG63" i="5"/>
  <c r="BF63" i="5"/>
  <c r="BE63" i="5"/>
  <c r="BD63" i="5"/>
  <c r="BC63" i="5"/>
  <c r="BB63" i="5"/>
  <c r="BA63" i="5"/>
  <c r="AZ63" i="5"/>
  <c r="AY63" i="5"/>
  <c r="AX63" i="5"/>
  <c r="AW63" i="5"/>
  <c r="AV63" i="5"/>
  <c r="AU63" i="5"/>
  <c r="AT63" i="5"/>
  <c r="AS63" i="5"/>
  <c r="AR63" i="5"/>
  <c r="AQ63" i="5"/>
  <c r="AP63" i="5"/>
  <c r="AO63" i="5"/>
  <c r="AN63" i="5"/>
  <c r="AM63" i="5"/>
  <c r="AL63" i="5"/>
  <c r="BH62" i="5"/>
  <c r="BG62" i="5"/>
  <c r="BF62" i="5"/>
  <c r="BE62" i="5"/>
  <c r="BD62" i="5"/>
  <c r="BC62" i="5"/>
  <c r="BB62" i="5"/>
  <c r="BA62" i="5"/>
  <c r="AZ62" i="5"/>
  <c r="AY62" i="5"/>
  <c r="AX62" i="5"/>
  <c r="AW62" i="5"/>
  <c r="AV62" i="5"/>
  <c r="AU62" i="5"/>
  <c r="AT62" i="5"/>
  <c r="AS62" i="5"/>
  <c r="AR62" i="5"/>
  <c r="AQ62" i="5"/>
  <c r="AP62" i="5"/>
  <c r="AO62" i="5"/>
  <c r="AN62" i="5"/>
  <c r="AM62" i="5"/>
  <c r="AL62" i="5"/>
  <c r="BH61" i="5"/>
  <c r="BG61" i="5"/>
  <c r="BF61" i="5"/>
  <c r="BE61" i="5"/>
  <c r="BD61" i="5"/>
  <c r="BC61" i="5"/>
  <c r="BB61" i="5"/>
  <c r="BA61" i="5"/>
  <c r="AZ61" i="5"/>
  <c r="AY61" i="5"/>
  <c r="AX61" i="5"/>
  <c r="AW61" i="5"/>
  <c r="AV61" i="5"/>
  <c r="AU61" i="5"/>
  <c r="AT61" i="5"/>
  <c r="AS61" i="5"/>
  <c r="AR61" i="5"/>
  <c r="AQ61" i="5"/>
  <c r="AP61" i="5"/>
  <c r="AO61" i="5"/>
  <c r="AN61" i="5"/>
  <c r="AM61" i="5"/>
  <c r="AL61" i="5"/>
  <c r="BH59" i="5"/>
  <c r="BG59" i="5"/>
  <c r="BF59" i="5"/>
  <c r="BE59" i="5"/>
  <c r="BD59" i="5"/>
  <c r="BC59" i="5"/>
  <c r="BB59" i="5"/>
  <c r="BA59" i="5"/>
  <c r="AZ59" i="5"/>
  <c r="AY59" i="5"/>
  <c r="AX59" i="5"/>
  <c r="AW59" i="5"/>
  <c r="AV59" i="5"/>
  <c r="AU59" i="5"/>
  <c r="AT59" i="5"/>
  <c r="AS59" i="5"/>
  <c r="AR59" i="5"/>
  <c r="AQ59" i="5"/>
  <c r="AP59" i="5"/>
  <c r="AO59" i="5"/>
  <c r="AN59" i="5"/>
  <c r="AM59" i="5"/>
  <c r="AL59" i="5"/>
  <c r="BH58" i="5"/>
  <c r="BG58" i="5"/>
  <c r="BF58" i="5"/>
  <c r="BE58" i="5"/>
  <c r="BD58" i="5"/>
  <c r="BC58" i="5"/>
  <c r="BB58" i="5"/>
  <c r="BA58" i="5"/>
  <c r="AZ58" i="5"/>
  <c r="AY58" i="5"/>
  <c r="AX58" i="5"/>
  <c r="AW58" i="5"/>
  <c r="AV58" i="5"/>
  <c r="AU58" i="5"/>
  <c r="AT58" i="5"/>
  <c r="AS58" i="5"/>
  <c r="AR58" i="5"/>
  <c r="AQ58" i="5"/>
  <c r="AP58" i="5"/>
  <c r="AO58" i="5"/>
  <c r="AN58" i="5"/>
  <c r="AM58" i="5"/>
  <c r="AL58" i="5"/>
  <c r="BH57" i="5"/>
  <c r="BG57" i="5"/>
  <c r="BF57" i="5"/>
  <c r="BE57" i="5"/>
  <c r="BD57" i="5"/>
  <c r="BC57" i="5"/>
  <c r="BB57" i="5"/>
  <c r="BA57" i="5"/>
  <c r="AZ57" i="5"/>
  <c r="AY57" i="5"/>
  <c r="AX57" i="5"/>
  <c r="AW57" i="5"/>
  <c r="AV57" i="5"/>
  <c r="AU57" i="5"/>
  <c r="AT57" i="5"/>
  <c r="AS57" i="5"/>
  <c r="AR57" i="5"/>
  <c r="AQ57" i="5"/>
  <c r="AP57" i="5"/>
  <c r="AO57" i="5"/>
  <c r="AN57" i="5"/>
  <c r="AM57" i="5"/>
  <c r="AL57" i="5"/>
  <c r="BH53" i="5"/>
  <c r="BG53" i="5"/>
  <c r="BF53" i="5"/>
  <c r="BE53" i="5"/>
  <c r="BD53" i="5"/>
  <c r="BC53" i="5"/>
  <c r="BB53" i="5"/>
  <c r="BA53" i="5"/>
  <c r="AZ53" i="5"/>
  <c r="AY53" i="5"/>
  <c r="AX53" i="5"/>
  <c r="AW53" i="5"/>
  <c r="AV53" i="5"/>
  <c r="AU53" i="5"/>
  <c r="AT53" i="5"/>
  <c r="AS53" i="5"/>
  <c r="AR53" i="5"/>
  <c r="AQ53" i="5"/>
  <c r="AP53" i="5"/>
  <c r="AO53" i="5"/>
  <c r="AN53" i="5"/>
  <c r="AM53" i="5"/>
  <c r="AL53" i="5"/>
  <c r="BH52" i="5"/>
  <c r="BG52" i="5"/>
  <c r="BF52" i="5"/>
  <c r="BE52" i="5"/>
  <c r="BD52" i="5"/>
  <c r="BC52" i="5"/>
  <c r="BB52" i="5"/>
  <c r="BA52" i="5"/>
  <c r="AZ52" i="5"/>
  <c r="AY52" i="5"/>
  <c r="AX52" i="5"/>
  <c r="AW52" i="5"/>
  <c r="AV52" i="5"/>
  <c r="AU52" i="5"/>
  <c r="AT52" i="5"/>
  <c r="AS52" i="5"/>
  <c r="AR52" i="5"/>
  <c r="AQ52" i="5"/>
  <c r="AP52" i="5"/>
  <c r="AO52" i="5"/>
  <c r="AN52" i="5"/>
  <c r="AM52" i="5"/>
  <c r="AL52" i="5"/>
  <c r="BH51" i="5"/>
  <c r="BG51" i="5"/>
  <c r="BF51" i="5"/>
  <c r="BE51" i="5"/>
  <c r="BD51" i="5"/>
  <c r="BC51" i="5"/>
  <c r="BB51" i="5"/>
  <c r="BA51" i="5"/>
  <c r="AZ51" i="5"/>
  <c r="AY51" i="5"/>
  <c r="AX51" i="5"/>
  <c r="AW51" i="5"/>
  <c r="AV51" i="5"/>
  <c r="AU51" i="5"/>
  <c r="AT51" i="5"/>
  <c r="AS51" i="5"/>
  <c r="AR51" i="5"/>
  <c r="AQ51" i="5"/>
  <c r="AP51" i="5"/>
  <c r="AO51" i="5"/>
  <c r="AN51" i="5"/>
  <c r="AM51" i="5"/>
  <c r="AL51" i="5"/>
  <c r="BH50" i="5"/>
  <c r="BG50" i="5"/>
  <c r="BF50" i="5"/>
  <c r="BE50" i="5"/>
  <c r="BD50" i="5"/>
  <c r="BC50" i="5"/>
  <c r="BB50" i="5"/>
  <c r="BA50" i="5"/>
  <c r="AZ50" i="5"/>
  <c r="AY50" i="5"/>
  <c r="AX50" i="5"/>
  <c r="AW50" i="5"/>
  <c r="AV50" i="5"/>
  <c r="AU50" i="5"/>
  <c r="AT50" i="5"/>
  <c r="AS50" i="5"/>
  <c r="AR50" i="5"/>
  <c r="AQ50" i="5"/>
  <c r="AP50" i="5"/>
  <c r="AO50" i="5"/>
  <c r="AN50" i="5"/>
  <c r="AM50" i="5"/>
  <c r="AL50" i="5"/>
  <c r="BH49" i="5"/>
  <c r="BG49" i="5"/>
  <c r="BF49" i="5"/>
  <c r="BE49" i="5"/>
  <c r="BD49" i="5"/>
  <c r="BC49" i="5"/>
  <c r="BB49" i="5"/>
  <c r="BA49" i="5"/>
  <c r="AZ49" i="5"/>
  <c r="AY49" i="5"/>
  <c r="AX49" i="5"/>
  <c r="AW49" i="5"/>
  <c r="AV49" i="5"/>
  <c r="AU49" i="5"/>
  <c r="AT49" i="5"/>
  <c r="AS49" i="5"/>
  <c r="AR49" i="5"/>
  <c r="AQ49" i="5"/>
  <c r="AP49" i="5"/>
  <c r="AO49" i="5"/>
  <c r="AN49" i="5"/>
  <c r="AM49" i="5"/>
  <c r="AL49" i="5"/>
  <c r="BH48" i="5"/>
  <c r="BG48" i="5"/>
  <c r="BF48" i="5"/>
  <c r="BE48" i="5"/>
  <c r="BD48" i="5"/>
  <c r="BC48" i="5"/>
  <c r="BB48" i="5"/>
  <c r="BA48" i="5"/>
  <c r="AZ48" i="5"/>
  <c r="AY48" i="5"/>
  <c r="AX48" i="5"/>
  <c r="AW48" i="5"/>
  <c r="AV48" i="5"/>
  <c r="AU48" i="5"/>
  <c r="AT48" i="5"/>
  <c r="AS48" i="5"/>
  <c r="AR48" i="5"/>
  <c r="AQ48" i="5"/>
  <c r="AP48" i="5"/>
  <c r="AO48" i="5"/>
  <c r="AN48" i="5"/>
  <c r="AM48" i="5"/>
  <c r="AL48" i="5"/>
  <c r="BH47" i="5"/>
  <c r="BG47" i="5"/>
  <c r="BF47" i="5"/>
  <c r="BE47" i="5"/>
  <c r="BD47" i="5"/>
  <c r="BC47" i="5"/>
  <c r="BB47" i="5"/>
  <c r="BA47" i="5"/>
  <c r="AZ47" i="5"/>
  <c r="AY47" i="5"/>
  <c r="AX47" i="5"/>
  <c r="AW47" i="5"/>
  <c r="AV47" i="5"/>
  <c r="AU47" i="5"/>
  <c r="AT47" i="5"/>
  <c r="AS47" i="5"/>
  <c r="AR47" i="5"/>
  <c r="AQ47" i="5"/>
  <c r="AP47" i="5"/>
  <c r="AO47" i="5"/>
  <c r="AN47" i="5"/>
  <c r="AM47" i="5"/>
  <c r="AL47" i="5"/>
  <c r="BH46" i="5"/>
  <c r="BG46" i="5"/>
  <c r="BF46" i="5"/>
  <c r="BE46" i="5"/>
  <c r="BD46" i="5"/>
  <c r="BC46" i="5"/>
  <c r="BB46" i="5"/>
  <c r="BA46" i="5"/>
  <c r="AZ46" i="5"/>
  <c r="AY46" i="5"/>
  <c r="AX46" i="5"/>
  <c r="AW46" i="5"/>
  <c r="AV46" i="5"/>
  <c r="AU46" i="5"/>
  <c r="AT46" i="5"/>
  <c r="AS46" i="5"/>
  <c r="AR46" i="5"/>
  <c r="AQ46" i="5"/>
  <c r="AP46" i="5"/>
  <c r="AO46" i="5"/>
  <c r="AN46" i="5"/>
  <c r="AM46" i="5"/>
  <c r="AL46" i="5"/>
  <c r="BH45" i="5"/>
  <c r="BG45" i="5"/>
  <c r="BF45" i="5"/>
  <c r="BE45" i="5"/>
  <c r="BD45" i="5"/>
  <c r="BC45" i="5"/>
  <c r="BB45" i="5"/>
  <c r="BA45" i="5"/>
  <c r="AZ45" i="5"/>
  <c r="AY45" i="5"/>
  <c r="AX45" i="5"/>
  <c r="AW45" i="5"/>
  <c r="AV45" i="5"/>
  <c r="AU45" i="5"/>
  <c r="AT45" i="5"/>
  <c r="AS45" i="5"/>
  <c r="AR45" i="5"/>
  <c r="AQ45" i="5"/>
  <c r="AP45" i="5"/>
  <c r="AO45" i="5"/>
  <c r="AN45" i="5"/>
  <c r="AM45" i="5"/>
  <c r="AL45" i="5"/>
  <c r="BH43" i="5"/>
  <c r="BG43" i="5"/>
  <c r="BF43" i="5"/>
  <c r="BE43" i="5"/>
  <c r="BD43" i="5"/>
  <c r="BC43" i="5"/>
  <c r="BB43" i="5"/>
  <c r="BA43" i="5"/>
  <c r="AZ43" i="5"/>
  <c r="AY43" i="5"/>
  <c r="AX43" i="5"/>
  <c r="AW43" i="5"/>
  <c r="AV43" i="5"/>
  <c r="AU43" i="5"/>
  <c r="AT43" i="5"/>
  <c r="AS43" i="5"/>
  <c r="AR43" i="5"/>
  <c r="AQ43" i="5"/>
  <c r="AP43" i="5"/>
  <c r="AO43" i="5"/>
  <c r="AN43" i="5"/>
  <c r="AM43" i="5"/>
  <c r="AL43" i="5"/>
  <c r="BH42" i="5"/>
  <c r="BG42" i="5"/>
  <c r="BF42" i="5"/>
  <c r="BE42" i="5"/>
  <c r="BD42" i="5"/>
  <c r="BC42" i="5"/>
  <c r="BB42" i="5"/>
  <c r="BA42" i="5"/>
  <c r="AZ42" i="5"/>
  <c r="AY42" i="5"/>
  <c r="AX42" i="5"/>
  <c r="AW42" i="5"/>
  <c r="AV42" i="5"/>
  <c r="AU42" i="5"/>
  <c r="AT42" i="5"/>
  <c r="AS42" i="5"/>
  <c r="AR42" i="5"/>
  <c r="AQ42" i="5"/>
  <c r="AP42" i="5"/>
  <c r="AO42" i="5"/>
  <c r="AN42" i="5"/>
  <c r="AM42" i="5"/>
  <c r="AL42" i="5"/>
  <c r="BH41" i="5"/>
  <c r="BG41" i="5"/>
  <c r="BF41" i="5"/>
  <c r="BE41" i="5"/>
  <c r="BD41" i="5"/>
  <c r="BC41" i="5"/>
  <c r="BB41" i="5"/>
  <c r="BA41" i="5"/>
  <c r="AZ41" i="5"/>
  <c r="AY41" i="5"/>
  <c r="AX41" i="5"/>
  <c r="AW41" i="5"/>
  <c r="AV41" i="5"/>
  <c r="AU41" i="5"/>
  <c r="AT41" i="5"/>
  <c r="AS41" i="5"/>
  <c r="AR41" i="5"/>
  <c r="AQ41" i="5"/>
  <c r="AP41" i="5"/>
  <c r="AO41" i="5"/>
  <c r="AN41" i="5"/>
  <c r="AM41" i="5"/>
  <c r="AL41" i="5"/>
  <c r="BH40" i="5"/>
  <c r="BG40" i="5"/>
  <c r="BF40" i="5"/>
  <c r="BE40" i="5"/>
  <c r="BD40" i="5"/>
  <c r="BC40" i="5"/>
  <c r="BB40" i="5"/>
  <c r="BA40" i="5"/>
  <c r="AZ40" i="5"/>
  <c r="AY40" i="5"/>
  <c r="AX40" i="5"/>
  <c r="AW40" i="5"/>
  <c r="AV40" i="5"/>
  <c r="AU40" i="5"/>
  <c r="AT40" i="5"/>
  <c r="AS40" i="5"/>
  <c r="AR40" i="5"/>
  <c r="AQ40" i="5"/>
  <c r="AP40" i="5"/>
  <c r="AO40" i="5"/>
  <c r="AN40" i="5"/>
  <c r="AM40" i="5"/>
  <c r="AL40" i="5"/>
  <c r="BH39" i="5"/>
  <c r="BG39" i="5"/>
  <c r="BF39" i="5"/>
  <c r="BE39" i="5"/>
  <c r="BD39" i="5"/>
  <c r="BC39" i="5"/>
  <c r="BB39" i="5"/>
  <c r="BA39" i="5"/>
  <c r="AZ39" i="5"/>
  <c r="AY39" i="5"/>
  <c r="AX39" i="5"/>
  <c r="AW39" i="5"/>
  <c r="AV39" i="5"/>
  <c r="AU39" i="5"/>
  <c r="AT39" i="5"/>
  <c r="AS39" i="5"/>
  <c r="AR39" i="5"/>
  <c r="AQ39" i="5"/>
  <c r="AP39" i="5"/>
  <c r="AO39" i="5"/>
  <c r="AN39" i="5"/>
  <c r="AM39" i="5"/>
  <c r="AL39" i="5"/>
  <c r="BH36" i="5"/>
  <c r="BG36" i="5"/>
  <c r="BF36" i="5"/>
  <c r="BE36" i="5"/>
  <c r="BD36" i="5"/>
  <c r="BC36" i="5"/>
  <c r="BB36" i="5"/>
  <c r="BA36" i="5"/>
  <c r="AZ36" i="5"/>
  <c r="AY36" i="5"/>
  <c r="AX36" i="5"/>
  <c r="AW36" i="5"/>
  <c r="AV36" i="5"/>
  <c r="AU36" i="5"/>
  <c r="AT36" i="5"/>
  <c r="AS36" i="5"/>
  <c r="AR36" i="5"/>
  <c r="AQ36" i="5"/>
  <c r="AP36" i="5"/>
  <c r="AO36" i="5"/>
  <c r="AN36" i="5"/>
  <c r="AM36" i="5"/>
  <c r="AL36" i="5"/>
  <c r="BH35" i="5"/>
  <c r="BG35" i="5"/>
  <c r="BF35" i="5"/>
  <c r="BE35" i="5"/>
  <c r="BD35" i="5"/>
  <c r="BC35" i="5"/>
  <c r="BB35" i="5"/>
  <c r="BA35" i="5"/>
  <c r="AZ35" i="5"/>
  <c r="AY35" i="5"/>
  <c r="AX35" i="5"/>
  <c r="AW35" i="5"/>
  <c r="AV35" i="5"/>
  <c r="AU35" i="5"/>
  <c r="AT35" i="5"/>
  <c r="AS35" i="5"/>
  <c r="AR35" i="5"/>
  <c r="AQ35" i="5"/>
  <c r="AP35" i="5"/>
  <c r="AO35" i="5"/>
  <c r="AN35" i="5"/>
  <c r="AM35" i="5"/>
  <c r="AL35" i="5"/>
  <c r="BH34" i="5"/>
  <c r="BG34" i="5"/>
  <c r="BF34" i="5"/>
  <c r="BE34" i="5"/>
  <c r="BD34" i="5"/>
  <c r="BC34" i="5"/>
  <c r="BB34" i="5"/>
  <c r="BA34" i="5"/>
  <c r="AZ34" i="5"/>
  <c r="AY34" i="5"/>
  <c r="AX34" i="5"/>
  <c r="AW34" i="5"/>
  <c r="AV34" i="5"/>
  <c r="AU34" i="5"/>
  <c r="AT34" i="5"/>
  <c r="AS34" i="5"/>
  <c r="AR34" i="5"/>
  <c r="AQ34" i="5"/>
  <c r="AP34" i="5"/>
  <c r="AO34" i="5"/>
  <c r="AN34" i="5"/>
  <c r="AM34" i="5"/>
  <c r="AL34" i="5"/>
  <c r="BH33" i="5"/>
  <c r="BG33" i="5"/>
  <c r="BF33" i="5"/>
  <c r="BE33" i="5"/>
  <c r="BD33" i="5"/>
  <c r="BC33" i="5"/>
  <c r="BB33" i="5"/>
  <c r="BA33" i="5"/>
  <c r="AZ33" i="5"/>
  <c r="AY33" i="5"/>
  <c r="AX33" i="5"/>
  <c r="AW33" i="5"/>
  <c r="AV33" i="5"/>
  <c r="AU33" i="5"/>
  <c r="AT33" i="5"/>
  <c r="AS33" i="5"/>
  <c r="AR33" i="5"/>
  <c r="AQ33" i="5"/>
  <c r="AP33" i="5"/>
  <c r="AO33" i="5"/>
  <c r="AN33" i="5"/>
  <c r="AM33" i="5"/>
  <c r="AL33" i="5"/>
  <c r="BH32" i="5"/>
  <c r="BG32" i="5"/>
  <c r="BF32" i="5"/>
  <c r="BE32" i="5"/>
  <c r="BD32" i="5"/>
  <c r="BC32" i="5"/>
  <c r="BB32" i="5"/>
  <c r="BA32" i="5"/>
  <c r="AZ32" i="5"/>
  <c r="AY32" i="5"/>
  <c r="AX32" i="5"/>
  <c r="AW32" i="5"/>
  <c r="AV32" i="5"/>
  <c r="AU32" i="5"/>
  <c r="AT32" i="5"/>
  <c r="AS32" i="5"/>
  <c r="AR32" i="5"/>
  <c r="AQ32" i="5"/>
  <c r="AP32" i="5"/>
  <c r="AO32" i="5"/>
  <c r="AN32" i="5"/>
  <c r="AM32" i="5"/>
  <c r="AL32" i="5"/>
  <c r="BH31" i="5"/>
  <c r="BG31" i="5"/>
  <c r="BF31" i="5"/>
  <c r="BE31" i="5"/>
  <c r="BD31" i="5"/>
  <c r="BC31" i="5"/>
  <c r="BB31" i="5"/>
  <c r="BA31" i="5"/>
  <c r="AZ31" i="5"/>
  <c r="AY31" i="5"/>
  <c r="AX31" i="5"/>
  <c r="AW31" i="5"/>
  <c r="AV31" i="5"/>
  <c r="AU31" i="5"/>
  <c r="AT31" i="5"/>
  <c r="AS31" i="5"/>
  <c r="AR31" i="5"/>
  <c r="AQ31" i="5"/>
  <c r="AP31" i="5"/>
  <c r="AO31" i="5"/>
  <c r="AN31" i="5"/>
  <c r="AM31" i="5"/>
  <c r="AL31" i="5"/>
  <c r="BH30" i="5"/>
  <c r="BG30" i="5"/>
  <c r="BF30" i="5"/>
  <c r="BE30" i="5"/>
  <c r="BD30" i="5"/>
  <c r="BC30" i="5"/>
  <c r="BB30" i="5"/>
  <c r="BA30" i="5"/>
  <c r="AZ30" i="5"/>
  <c r="AY30" i="5"/>
  <c r="AX30" i="5"/>
  <c r="AW30" i="5"/>
  <c r="AV30" i="5"/>
  <c r="AU30" i="5"/>
  <c r="AT30" i="5"/>
  <c r="AS30" i="5"/>
  <c r="AR30" i="5"/>
  <c r="AQ30" i="5"/>
  <c r="AP30" i="5"/>
  <c r="AO30" i="5"/>
  <c r="AN30" i="5"/>
  <c r="AM30" i="5"/>
  <c r="AL30" i="5"/>
  <c r="BH29" i="5"/>
  <c r="BG29" i="5"/>
  <c r="BF29" i="5"/>
  <c r="BE29" i="5"/>
  <c r="BD29" i="5"/>
  <c r="BC29" i="5"/>
  <c r="BB29" i="5"/>
  <c r="BA29" i="5"/>
  <c r="AZ29" i="5"/>
  <c r="AY29" i="5"/>
  <c r="AX29" i="5"/>
  <c r="AW29" i="5"/>
  <c r="AV29" i="5"/>
  <c r="AU29" i="5"/>
  <c r="AT29" i="5"/>
  <c r="AS29" i="5"/>
  <c r="AR29" i="5"/>
  <c r="AQ29" i="5"/>
  <c r="AP29" i="5"/>
  <c r="AO29" i="5"/>
  <c r="AN29" i="5"/>
  <c r="AM29" i="5"/>
  <c r="AL29" i="5"/>
  <c r="BH28" i="5"/>
  <c r="BG28" i="5"/>
  <c r="BF28" i="5"/>
  <c r="BE28" i="5"/>
  <c r="BD28" i="5"/>
  <c r="BC28" i="5"/>
  <c r="BB28" i="5"/>
  <c r="BA28" i="5"/>
  <c r="AZ28" i="5"/>
  <c r="AY28" i="5"/>
  <c r="AX28" i="5"/>
  <c r="AW28" i="5"/>
  <c r="AV28" i="5"/>
  <c r="AU28" i="5"/>
  <c r="AT28" i="5"/>
  <c r="AS28" i="5"/>
  <c r="AR28" i="5"/>
  <c r="AQ28" i="5"/>
  <c r="AP28" i="5"/>
  <c r="AO28" i="5"/>
  <c r="AN28" i="5"/>
  <c r="AM28" i="5"/>
  <c r="AL28" i="5"/>
  <c r="BH27" i="5"/>
  <c r="BG27" i="5"/>
  <c r="BF27" i="5"/>
  <c r="BE27" i="5"/>
  <c r="BD27" i="5"/>
  <c r="BC27" i="5"/>
  <c r="BB27" i="5"/>
  <c r="BA27" i="5"/>
  <c r="AZ27" i="5"/>
  <c r="AY27" i="5"/>
  <c r="AX27" i="5"/>
  <c r="AW27" i="5"/>
  <c r="AV27" i="5"/>
  <c r="AU27" i="5"/>
  <c r="AT27" i="5"/>
  <c r="AS27" i="5"/>
  <c r="AR27" i="5"/>
  <c r="AQ27" i="5"/>
  <c r="AP27" i="5"/>
  <c r="AO27" i="5"/>
  <c r="AN27" i="5"/>
  <c r="AM27" i="5"/>
  <c r="AL27" i="5"/>
  <c r="BH26" i="5"/>
  <c r="BG26" i="5"/>
  <c r="BF26" i="5"/>
  <c r="BE26" i="5"/>
  <c r="BD26" i="5"/>
  <c r="BC26" i="5"/>
  <c r="BB26" i="5"/>
  <c r="BA26" i="5"/>
  <c r="AZ26" i="5"/>
  <c r="AY26" i="5"/>
  <c r="AX26" i="5"/>
  <c r="AW26" i="5"/>
  <c r="AV26" i="5"/>
  <c r="AU26" i="5"/>
  <c r="AT26" i="5"/>
  <c r="AS26" i="5"/>
  <c r="AR26" i="5"/>
  <c r="AQ26" i="5"/>
  <c r="AP26" i="5"/>
  <c r="AO26" i="5"/>
  <c r="AN26" i="5"/>
  <c r="AM26" i="5"/>
  <c r="AL26" i="5"/>
  <c r="BH25" i="5"/>
  <c r="BG25" i="5"/>
  <c r="BF25" i="5"/>
  <c r="BE25" i="5"/>
  <c r="BD25" i="5"/>
  <c r="BC25" i="5"/>
  <c r="BB25" i="5"/>
  <c r="BA25" i="5"/>
  <c r="AZ25" i="5"/>
  <c r="AY25" i="5"/>
  <c r="AX25" i="5"/>
  <c r="AW25" i="5"/>
  <c r="AV25" i="5"/>
  <c r="AU25" i="5"/>
  <c r="AT25" i="5"/>
  <c r="AS25" i="5"/>
  <c r="AR25" i="5"/>
  <c r="AQ25" i="5"/>
  <c r="AP25" i="5"/>
  <c r="AO25" i="5"/>
  <c r="AN25" i="5"/>
  <c r="AM25" i="5"/>
  <c r="AL25" i="5"/>
  <c r="BH24" i="5"/>
  <c r="BG24" i="5"/>
  <c r="BF24" i="5"/>
  <c r="BE24" i="5"/>
  <c r="BD24" i="5"/>
  <c r="BC24" i="5"/>
  <c r="BB24" i="5"/>
  <c r="BA24" i="5"/>
  <c r="AZ24" i="5"/>
  <c r="AY24" i="5"/>
  <c r="AX24" i="5"/>
  <c r="AW24" i="5"/>
  <c r="AV24" i="5"/>
  <c r="AU24" i="5"/>
  <c r="AT24" i="5"/>
  <c r="AS24" i="5"/>
  <c r="AR24" i="5"/>
  <c r="AQ24" i="5"/>
  <c r="AP24" i="5"/>
  <c r="AO24" i="5"/>
  <c r="AN24" i="5"/>
  <c r="AM24" i="5"/>
  <c r="AL24" i="5"/>
  <c r="BH23" i="5"/>
  <c r="BG23" i="5"/>
  <c r="BF23" i="5"/>
  <c r="BE23" i="5"/>
  <c r="BD23" i="5"/>
  <c r="BC23" i="5"/>
  <c r="BB23" i="5"/>
  <c r="BA23" i="5"/>
  <c r="AZ23" i="5"/>
  <c r="AY23" i="5"/>
  <c r="AX23" i="5"/>
  <c r="AW23" i="5"/>
  <c r="AV23" i="5"/>
  <c r="AU23" i="5"/>
  <c r="AT23" i="5"/>
  <c r="AS23" i="5"/>
  <c r="AR23" i="5"/>
  <c r="AQ23" i="5"/>
  <c r="AP23" i="5"/>
  <c r="AO23" i="5"/>
  <c r="AN23" i="5"/>
  <c r="AM23" i="5"/>
  <c r="AL23" i="5"/>
  <c r="BH22" i="5"/>
  <c r="BG22" i="5"/>
  <c r="BF22" i="5"/>
  <c r="BE22" i="5"/>
  <c r="BD22" i="5"/>
  <c r="BC22" i="5"/>
  <c r="BB22" i="5"/>
  <c r="BA22" i="5"/>
  <c r="AZ22" i="5"/>
  <c r="AY22" i="5"/>
  <c r="AX22" i="5"/>
  <c r="AW22" i="5"/>
  <c r="AV22" i="5"/>
  <c r="AU22" i="5"/>
  <c r="AT22" i="5"/>
  <c r="AS22" i="5"/>
  <c r="AR22" i="5"/>
  <c r="AQ22" i="5"/>
  <c r="AP22" i="5"/>
  <c r="AO22" i="5"/>
  <c r="AN22" i="5"/>
  <c r="AM22" i="5"/>
  <c r="AL22" i="5"/>
  <c r="BH19" i="5"/>
  <c r="BG19" i="5"/>
  <c r="BF19" i="5"/>
  <c r="BE19" i="5"/>
  <c r="BD19" i="5"/>
  <c r="BC19" i="5"/>
  <c r="BB19" i="5"/>
  <c r="BA19" i="5"/>
  <c r="AZ19" i="5"/>
  <c r="AY19" i="5"/>
  <c r="AX19" i="5"/>
  <c r="AW19" i="5"/>
  <c r="AV19" i="5"/>
  <c r="AU19" i="5"/>
  <c r="AT19" i="5"/>
  <c r="AS19" i="5"/>
  <c r="AR19" i="5"/>
  <c r="AQ19" i="5"/>
  <c r="AP19" i="5"/>
  <c r="AO19" i="5"/>
  <c r="AN19" i="5"/>
  <c r="AM19" i="5"/>
  <c r="AL19" i="5"/>
  <c r="BH18" i="5"/>
  <c r="BG18" i="5"/>
  <c r="BF18" i="5"/>
  <c r="BE18" i="5"/>
  <c r="BD18" i="5"/>
  <c r="BC18" i="5"/>
  <c r="BB18" i="5"/>
  <c r="BA18" i="5"/>
  <c r="AZ18" i="5"/>
  <c r="AY18" i="5"/>
  <c r="AX18" i="5"/>
  <c r="AW18" i="5"/>
  <c r="AV18" i="5"/>
  <c r="AU18" i="5"/>
  <c r="AT18" i="5"/>
  <c r="AS18" i="5"/>
  <c r="AR18" i="5"/>
  <c r="AQ18" i="5"/>
  <c r="AP18" i="5"/>
  <c r="AO18" i="5"/>
  <c r="AN18" i="5"/>
  <c r="AM18" i="5"/>
  <c r="AL18" i="5"/>
  <c r="BH16" i="5"/>
  <c r="BG16" i="5"/>
  <c r="BF16" i="5"/>
  <c r="BE16" i="5"/>
  <c r="BD16" i="5"/>
  <c r="BC16" i="5"/>
  <c r="BB16" i="5"/>
  <c r="BA16" i="5"/>
  <c r="AZ16" i="5"/>
  <c r="AY16" i="5"/>
  <c r="AX16" i="5"/>
  <c r="AW16" i="5"/>
  <c r="AV16" i="5"/>
  <c r="AU16" i="5"/>
  <c r="AT16" i="5"/>
  <c r="AS16" i="5"/>
  <c r="AR16" i="5"/>
  <c r="AQ16" i="5"/>
  <c r="AP16" i="5"/>
  <c r="AO16" i="5"/>
  <c r="AN16" i="5"/>
  <c r="AM16" i="5"/>
  <c r="AL16" i="5"/>
  <c r="BH15" i="5"/>
  <c r="BG15" i="5"/>
  <c r="BF15" i="5"/>
  <c r="BE15" i="5"/>
  <c r="BD15" i="5"/>
  <c r="BC15" i="5"/>
  <c r="BB15" i="5"/>
  <c r="BA15" i="5"/>
  <c r="AZ15" i="5"/>
  <c r="AY15" i="5"/>
  <c r="AX15" i="5"/>
  <c r="AW15" i="5"/>
  <c r="AV15" i="5"/>
  <c r="AU15" i="5"/>
  <c r="AT15" i="5"/>
  <c r="AS15" i="5"/>
  <c r="AR15" i="5"/>
  <c r="AQ15" i="5"/>
  <c r="AP15" i="5"/>
  <c r="AO15" i="5"/>
  <c r="AN15" i="5"/>
  <c r="AM15" i="5"/>
  <c r="AL15" i="5"/>
  <c r="BH14" i="5"/>
  <c r="BG14" i="5"/>
  <c r="BF14" i="5"/>
  <c r="BE14" i="5"/>
  <c r="BD14" i="5"/>
  <c r="BC14" i="5"/>
  <c r="BB14" i="5"/>
  <c r="BA14" i="5"/>
  <c r="AZ14" i="5"/>
  <c r="AY14" i="5"/>
  <c r="AX14" i="5"/>
  <c r="AW14" i="5"/>
  <c r="AV14" i="5"/>
  <c r="AU14" i="5"/>
  <c r="AT14" i="5"/>
  <c r="AS14" i="5"/>
  <c r="AR14" i="5"/>
  <c r="AQ14" i="5"/>
  <c r="AP14" i="5"/>
  <c r="AO14" i="5"/>
  <c r="AN14" i="5"/>
  <c r="AM14" i="5"/>
  <c r="AL14" i="5"/>
  <c r="BH13" i="5"/>
  <c r="BG13" i="5"/>
  <c r="BF13" i="5"/>
  <c r="BE13" i="5"/>
  <c r="BD13" i="5"/>
  <c r="BC13" i="5"/>
  <c r="BB13" i="5"/>
  <c r="BA13" i="5"/>
  <c r="AZ13" i="5"/>
  <c r="AY13" i="5"/>
  <c r="AX13" i="5"/>
  <c r="AW13" i="5"/>
  <c r="AV13" i="5"/>
  <c r="AU13" i="5"/>
  <c r="AT13" i="5"/>
  <c r="AS13" i="5"/>
  <c r="AR13" i="5"/>
  <c r="AQ13" i="5"/>
  <c r="AP13" i="5"/>
  <c r="AO13" i="5"/>
  <c r="AN13" i="5"/>
  <c r="AM13" i="5"/>
  <c r="AL13" i="5"/>
  <c r="BH12" i="5"/>
  <c r="BG12" i="5"/>
  <c r="BF12" i="5"/>
  <c r="BE12" i="5"/>
  <c r="BD12" i="5"/>
  <c r="BC12" i="5"/>
  <c r="BB12" i="5"/>
  <c r="BA12" i="5"/>
  <c r="AZ12" i="5"/>
  <c r="AY12" i="5"/>
  <c r="AX12" i="5"/>
  <c r="AW12" i="5"/>
  <c r="AV12" i="5"/>
  <c r="AU12" i="5"/>
  <c r="AT12" i="5"/>
  <c r="AS12" i="5"/>
  <c r="AR12" i="5"/>
  <c r="AQ12" i="5"/>
  <c r="AP12" i="5"/>
  <c r="AO12" i="5"/>
  <c r="AN12" i="5"/>
  <c r="AM12" i="5"/>
  <c r="AL12" i="5"/>
  <c r="BH11" i="5"/>
  <c r="BG11" i="5"/>
  <c r="BF11" i="5"/>
  <c r="BE11" i="5"/>
  <c r="BD11" i="5"/>
  <c r="BC11" i="5"/>
  <c r="BB11" i="5"/>
  <c r="BA11" i="5"/>
  <c r="AZ11" i="5"/>
  <c r="AY11" i="5"/>
  <c r="AX11" i="5"/>
  <c r="AW11" i="5"/>
  <c r="AV11" i="5"/>
  <c r="AU11" i="5"/>
  <c r="AT11" i="5"/>
  <c r="AS11" i="5"/>
  <c r="AR11" i="5"/>
  <c r="AQ11" i="5"/>
  <c r="AP11" i="5"/>
  <c r="AO11" i="5"/>
  <c r="AN11" i="5"/>
  <c r="AM11" i="5"/>
  <c r="AL11" i="5"/>
  <c r="BH10" i="5"/>
  <c r="BG10" i="5"/>
  <c r="BF10" i="5"/>
  <c r="BE10" i="5"/>
  <c r="BD10" i="5"/>
  <c r="BC10" i="5"/>
  <c r="BB10" i="5"/>
  <c r="BA10" i="5"/>
  <c r="AZ10" i="5"/>
  <c r="AY10" i="5"/>
  <c r="AX10" i="5"/>
  <c r="AW10" i="5"/>
  <c r="AV10" i="5"/>
  <c r="AU10" i="5"/>
  <c r="AT10" i="5"/>
  <c r="AS10" i="5"/>
  <c r="AR10" i="5"/>
  <c r="AQ10" i="5"/>
  <c r="AP10" i="5"/>
  <c r="AO10" i="5"/>
  <c r="AN10" i="5"/>
  <c r="AM10" i="5"/>
  <c r="AL10" i="5"/>
  <c r="BH9" i="5"/>
  <c r="BG9" i="5"/>
  <c r="BF9" i="5"/>
  <c r="BE9" i="5"/>
  <c r="BD9" i="5"/>
  <c r="BC9" i="5"/>
  <c r="BB9" i="5"/>
  <c r="BA9" i="5"/>
  <c r="AZ9" i="5"/>
  <c r="AY9" i="5"/>
  <c r="AX9" i="5"/>
  <c r="AW9" i="5"/>
  <c r="AV9" i="5"/>
  <c r="AU9" i="5"/>
  <c r="AT9" i="5"/>
  <c r="AS9" i="5"/>
  <c r="AR9" i="5"/>
  <c r="AQ9" i="5"/>
  <c r="AP9" i="5"/>
  <c r="AO9" i="5"/>
  <c r="AN9" i="5"/>
  <c r="AM9" i="5"/>
  <c r="AL9" i="5"/>
  <c r="AF101" i="5"/>
  <c r="AE101" i="5"/>
  <c r="AD101" i="5"/>
  <c r="AC101" i="5"/>
  <c r="AB101" i="5"/>
  <c r="AA101" i="5"/>
  <c r="Z101" i="5"/>
  <c r="Y101" i="5"/>
  <c r="X101" i="5"/>
  <c r="W101" i="5"/>
  <c r="V101" i="5"/>
  <c r="U101" i="5"/>
  <c r="T101" i="5"/>
  <c r="S101" i="5"/>
  <c r="R101" i="5"/>
  <c r="Q101" i="5"/>
  <c r="P101" i="5"/>
  <c r="O101" i="5"/>
  <c r="N101" i="5"/>
  <c r="M101" i="5"/>
  <c r="L101" i="5"/>
  <c r="K101" i="5"/>
  <c r="J101" i="5"/>
  <c r="AF100" i="5"/>
  <c r="AE100" i="5"/>
  <c r="AD100" i="5"/>
  <c r="AC100" i="5"/>
  <c r="AB100" i="5"/>
  <c r="AA100" i="5"/>
  <c r="Z100" i="5"/>
  <c r="Y100" i="5"/>
  <c r="X100" i="5"/>
  <c r="W100" i="5"/>
  <c r="V100" i="5"/>
  <c r="U100" i="5"/>
  <c r="T100" i="5"/>
  <c r="S100" i="5"/>
  <c r="R100" i="5"/>
  <c r="Q100" i="5"/>
  <c r="P100" i="5"/>
  <c r="O100" i="5"/>
  <c r="N100" i="5"/>
  <c r="M100" i="5"/>
  <c r="L100" i="5"/>
  <c r="K100" i="5"/>
  <c r="J100" i="5"/>
  <c r="AF99" i="5"/>
  <c r="AE99" i="5"/>
  <c r="AD99" i="5"/>
  <c r="AC99" i="5"/>
  <c r="AB99" i="5"/>
  <c r="AA99" i="5"/>
  <c r="Z99" i="5"/>
  <c r="Y99" i="5"/>
  <c r="X99" i="5"/>
  <c r="W99" i="5"/>
  <c r="V99" i="5"/>
  <c r="U99" i="5"/>
  <c r="T99" i="5"/>
  <c r="S99" i="5"/>
  <c r="R99" i="5"/>
  <c r="Q99" i="5"/>
  <c r="P99" i="5"/>
  <c r="O99" i="5"/>
  <c r="N99" i="5"/>
  <c r="M99" i="5"/>
  <c r="L99" i="5"/>
  <c r="K99" i="5"/>
  <c r="J99" i="5"/>
  <c r="AF98" i="5"/>
  <c r="AE98" i="5"/>
  <c r="AD98" i="5"/>
  <c r="AC98" i="5"/>
  <c r="AB98" i="5"/>
  <c r="AA98" i="5"/>
  <c r="Z98" i="5"/>
  <c r="Y98" i="5"/>
  <c r="X98" i="5"/>
  <c r="W98" i="5"/>
  <c r="V98" i="5"/>
  <c r="U98" i="5"/>
  <c r="T98" i="5"/>
  <c r="S98" i="5"/>
  <c r="R98" i="5"/>
  <c r="Q98" i="5"/>
  <c r="P98" i="5"/>
  <c r="O98" i="5"/>
  <c r="N98" i="5"/>
  <c r="M98" i="5"/>
  <c r="L98" i="5"/>
  <c r="K98" i="5"/>
  <c r="J98" i="5"/>
  <c r="AF95" i="5"/>
  <c r="AE95" i="5"/>
  <c r="AD95" i="5"/>
  <c r="AC95" i="5"/>
  <c r="AB95" i="5"/>
  <c r="AA95" i="5"/>
  <c r="Z95" i="5"/>
  <c r="Y95" i="5"/>
  <c r="X95" i="5"/>
  <c r="W95" i="5"/>
  <c r="V95" i="5"/>
  <c r="U95" i="5"/>
  <c r="T95" i="5"/>
  <c r="S95" i="5"/>
  <c r="R95" i="5"/>
  <c r="Q95" i="5"/>
  <c r="P95" i="5"/>
  <c r="O95" i="5"/>
  <c r="N95" i="5"/>
  <c r="M95" i="5"/>
  <c r="L95" i="5"/>
  <c r="K95" i="5"/>
  <c r="J95" i="5"/>
  <c r="AF94" i="5"/>
  <c r="AE94" i="5"/>
  <c r="AD94" i="5"/>
  <c r="AC94" i="5"/>
  <c r="AB94" i="5"/>
  <c r="AA94" i="5"/>
  <c r="Z94" i="5"/>
  <c r="Y94" i="5"/>
  <c r="X94" i="5"/>
  <c r="W94" i="5"/>
  <c r="V94" i="5"/>
  <c r="U94" i="5"/>
  <c r="T94" i="5"/>
  <c r="S94" i="5"/>
  <c r="R94" i="5"/>
  <c r="Q94" i="5"/>
  <c r="P94" i="5"/>
  <c r="O94" i="5"/>
  <c r="N94" i="5"/>
  <c r="M94" i="5"/>
  <c r="L94" i="5"/>
  <c r="K94" i="5"/>
  <c r="J94" i="5"/>
  <c r="AF93" i="5"/>
  <c r="AE93" i="5"/>
  <c r="AD93" i="5"/>
  <c r="AC93" i="5"/>
  <c r="AB93" i="5"/>
  <c r="AA93" i="5"/>
  <c r="Z93" i="5"/>
  <c r="Y93" i="5"/>
  <c r="X93" i="5"/>
  <c r="W93" i="5"/>
  <c r="V93" i="5"/>
  <c r="U93" i="5"/>
  <c r="T93" i="5"/>
  <c r="S93" i="5"/>
  <c r="R93" i="5"/>
  <c r="Q93" i="5"/>
  <c r="P93" i="5"/>
  <c r="O93" i="5"/>
  <c r="N93" i="5"/>
  <c r="M93" i="5"/>
  <c r="L93" i="5"/>
  <c r="K93" i="5"/>
  <c r="J93" i="5"/>
  <c r="AF92" i="5"/>
  <c r="AE92" i="5"/>
  <c r="AD92" i="5"/>
  <c r="AC92" i="5"/>
  <c r="AB92" i="5"/>
  <c r="AA92" i="5"/>
  <c r="Z92" i="5"/>
  <c r="Y92" i="5"/>
  <c r="X92" i="5"/>
  <c r="W92" i="5"/>
  <c r="V92" i="5"/>
  <c r="U92" i="5"/>
  <c r="T92" i="5"/>
  <c r="S92" i="5"/>
  <c r="R92" i="5"/>
  <c r="Q92" i="5"/>
  <c r="P92" i="5"/>
  <c r="O92" i="5"/>
  <c r="N92" i="5"/>
  <c r="M92" i="5"/>
  <c r="L92" i="5"/>
  <c r="K92" i="5"/>
  <c r="J92" i="5"/>
  <c r="AF91" i="5"/>
  <c r="AE91" i="5"/>
  <c r="AD91" i="5"/>
  <c r="AC91" i="5"/>
  <c r="AB91" i="5"/>
  <c r="AA91" i="5"/>
  <c r="Z91" i="5"/>
  <c r="Y91" i="5"/>
  <c r="X91" i="5"/>
  <c r="W91" i="5"/>
  <c r="V91" i="5"/>
  <c r="U91" i="5"/>
  <c r="T91" i="5"/>
  <c r="S91" i="5"/>
  <c r="R91" i="5"/>
  <c r="Q91" i="5"/>
  <c r="P91" i="5"/>
  <c r="O91" i="5"/>
  <c r="N91" i="5"/>
  <c r="M91" i="5"/>
  <c r="L91" i="5"/>
  <c r="K91" i="5"/>
  <c r="J91" i="5"/>
  <c r="AF90" i="5"/>
  <c r="AE90" i="5"/>
  <c r="AD90" i="5"/>
  <c r="AC90" i="5"/>
  <c r="AB90" i="5"/>
  <c r="AA90" i="5"/>
  <c r="Z90" i="5"/>
  <c r="Y90" i="5"/>
  <c r="X90" i="5"/>
  <c r="W90" i="5"/>
  <c r="V90" i="5"/>
  <c r="U90" i="5"/>
  <c r="T90" i="5"/>
  <c r="S90" i="5"/>
  <c r="R90" i="5"/>
  <c r="Q90" i="5"/>
  <c r="P90" i="5"/>
  <c r="O90" i="5"/>
  <c r="N90" i="5"/>
  <c r="M90" i="5"/>
  <c r="L90" i="5"/>
  <c r="K90" i="5"/>
  <c r="J90" i="5"/>
  <c r="AF89" i="5"/>
  <c r="AE89" i="5"/>
  <c r="AD89" i="5"/>
  <c r="AC89" i="5"/>
  <c r="AB89" i="5"/>
  <c r="AA89" i="5"/>
  <c r="Z89" i="5"/>
  <c r="Y89" i="5"/>
  <c r="X89" i="5"/>
  <c r="W89" i="5"/>
  <c r="V89" i="5"/>
  <c r="U89" i="5"/>
  <c r="T89" i="5"/>
  <c r="S89" i="5"/>
  <c r="R89" i="5"/>
  <c r="Q89" i="5"/>
  <c r="P89" i="5"/>
  <c r="O89" i="5"/>
  <c r="N89" i="5"/>
  <c r="M89" i="5"/>
  <c r="L89" i="5"/>
  <c r="K89" i="5"/>
  <c r="J89" i="5"/>
  <c r="AF88" i="5"/>
  <c r="AE88" i="5"/>
  <c r="AD88" i="5"/>
  <c r="AC88" i="5"/>
  <c r="AB88" i="5"/>
  <c r="AA88" i="5"/>
  <c r="Z88" i="5"/>
  <c r="Y88" i="5"/>
  <c r="X88" i="5"/>
  <c r="W88" i="5"/>
  <c r="V88" i="5"/>
  <c r="U88" i="5"/>
  <c r="T88" i="5"/>
  <c r="S88" i="5"/>
  <c r="R88" i="5"/>
  <c r="Q88" i="5"/>
  <c r="P88" i="5"/>
  <c r="O88" i="5"/>
  <c r="N88" i="5"/>
  <c r="M88" i="5"/>
  <c r="L88" i="5"/>
  <c r="K88" i="5"/>
  <c r="J88" i="5"/>
  <c r="AF87" i="5"/>
  <c r="AE87" i="5"/>
  <c r="AD87" i="5"/>
  <c r="AC87" i="5"/>
  <c r="AB87" i="5"/>
  <c r="AA87" i="5"/>
  <c r="Z87" i="5"/>
  <c r="Y87" i="5"/>
  <c r="X87" i="5"/>
  <c r="W87" i="5"/>
  <c r="V87" i="5"/>
  <c r="U87" i="5"/>
  <c r="T87" i="5"/>
  <c r="S87" i="5"/>
  <c r="R87" i="5"/>
  <c r="Q87" i="5"/>
  <c r="P87" i="5"/>
  <c r="O87" i="5"/>
  <c r="N87" i="5"/>
  <c r="M87" i="5"/>
  <c r="L87" i="5"/>
  <c r="K87" i="5"/>
  <c r="J87" i="5"/>
  <c r="AF86" i="5"/>
  <c r="AE86" i="5"/>
  <c r="AD86" i="5"/>
  <c r="AC86" i="5"/>
  <c r="AB86" i="5"/>
  <c r="AA86" i="5"/>
  <c r="Z86" i="5"/>
  <c r="Y86" i="5"/>
  <c r="X86" i="5"/>
  <c r="W86" i="5"/>
  <c r="V86" i="5"/>
  <c r="U86" i="5"/>
  <c r="T86" i="5"/>
  <c r="S86" i="5"/>
  <c r="R86" i="5"/>
  <c r="Q86" i="5"/>
  <c r="P86" i="5"/>
  <c r="O86" i="5"/>
  <c r="N86" i="5"/>
  <c r="M86" i="5"/>
  <c r="L86" i="5"/>
  <c r="K86" i="5"/>
  <c r="J86" i="5"/>
  <c r="AF81" i="5"/>
  <c r="AE81" i="5"/>
  <c r="AD81" i="5"/>
  <c r="AC81" i="5"/>
  <c r="AB81" i="5"/>
  <c r="AA81" i="5"/>
  <c r="Z81" i="5"/>
  <c r="Y81" i="5"/>
  <c r="X81" i="5"/>
  <c r="W81" i="5"/>
  <c r="V81" i="5"/>
  <c r="U81" i="5"/>
  <c r="T81" i="5"/>
  <c r="S81" i="5"/>
  <c r="R81" i="5"/>
  <c r="Q81" i="5"/>
  <c r="P81" i="5"/>
  <c r="O81" i="5"/>
  <c r="N81" i="5"/>
  <c r="M81" i="5"/>
  <c r="L81" i="5"/>
  <c r="K81" i="5"/>
  <c r="J81" i="5"/>
  <c r="AF80" i="5"/>
  <c r="AE80" i="5"/>
  <c r="AD80" i="5"/>
  <c r="AC80" i="5"/>
  <c r="AB80" i="5"/>
  <c r="AA80" i="5"/>
  <c r="Z80" i="5"/>
  <c r="Y80" i="5"/>
  <c r="X80" i="5"/>
  <c r="W80" i="5"/>
  <c r="V80" i="5"/>
  <c r="U80" i="5"/>
  <c r="T80" i="5"/>
  <c r="S80" i="5"/>
  <c r="R80" i="5"/>
  <c r="Q80" i="5"/>
  <c r="P80" i="5"/>
  <c r="O80" i="5"/>
  <c r="N80" i="5"/>
  <c r="M80" i="5"/>
  <c r="L80" i="5"/>
  <c r="K80" i="5"/>
  <c r="J80" i="5"/>
  <c r="AF79" i="5"/>
  <c r="AE79" i="5"/>
  <c r="AD79" i="5"/>
  <c r="AC79" i="5"/>
  <c r="AB79" i="5"/>
  <c r="AA79" i="5"/>
  <c r="Z79" i="5"/>
  <c r="Y79" i="5"/>
  <c r="X79" i="5"/>
  <c r="W79" i="5"/>
  <c r="V79" i="5"/>
  <c r="U79" i="5"/>
  <c r="T79" i="5"/>
  <c r="S79" i="5"/>
  <c r="R79" i="5"/>
  <c r="Q79" i="5"/>
  <c r="P79" i="5"/>
  <c r="O79" i="5"/>
  <c r="N79" i="5"/>
  <c r="M79" i="5"/>
  <c r="L79" i="5"/>
  <c r="K79" i="5"/>
  <c r="J79" i="5"/>
  <c r="AF78" i="5"/>
  <c r="AE78" i="5"/>
  <c r="AD78" i="5"/>
  <c r="AC78" i="5"/>
  <c r="AB78" i="5"/>
  <c r="AA78" i="5"/>
  <c r="Z78" i="5"/>
  <c r="Y78" i="5"/>
  <c r="X78" i="5"/>
  <c r="W78" i="5"/>
  <c r="V78" i="5"/>
  <c r="U78" i="5"/>
  <c r="T78" i="5"/>
  <c r="S78" i="5"/>
  <c r="R78" i="5"/>
  <c r="Q78" i="5"/>
  <c r="P78" i="5"/>
  <c r="O78" i="5"/>
  <c r="N78" i="5"/>
  <c r="M78" i="5"/>
  <c r="L78" i="5"/>
  <c r="K78" i="5"/>
  <c r="J78" i="5"/>
  <c r="AF76" i="5"/>
  <c r="AE76" i="5"/>
  <c r="AD76" i="5"/>
  <c r="AC76" i="5"/>
  <c r="AB76" i="5"/>
  <c r="AA76" i="5"/>
  <c r="Z76" i="5"/>
  <c r="Y76" i="5"/>
  <c r="X76" i="5"/>
  <c r="W76" i="5"/>
  <c r="V76" i="5"/>
  <c r="U76" i="5"/>
  <c r="T76" i="5"/>
  <c r="S76" i="5"/>
  <c r="R76" i="5"/>
  <c r="Q76" i="5"/>
  <c r="P76" i="5"/>
  <c r="O76" i="5"/>
  <c r="N76" i="5"/>
  <c r="M76" i="5"/>
  <c r="L76" i="5"/>
  <c r="K76" i="5"/>
  <c r="J76" i="5"/>
  <c r="AF75" i="5"/>
  <c r="AE75" i="5"/>
  <c r="AD75" i="5"/>
  <c r="AC75" i="5"/>
  <c r="AB75" i="5"/>
  <c r="AA75" i="5"/>
  <c r="Z75" i="5"/>
  <c r="Y75" i="5"/>
  <c r="X75" i="5"/>
  <c r="W75" i="5"/>
  <c r="V75" i="5"/>
  <c r="U75" i="5"/>
  <c r="T75" i="5"/>
  <c r="S75" i="5"/>
  <c r="R75" i="5"/>
  <c r="Q75" i="5"/>
  <c r="P75" i="5"/>
  <c r="O75" i="5"/>
  <c r="N75" i="5"/>
  <c r="M75" i="5"/>
  <c r="L75" i="5"/>
  <c r="K75" i="5"/>
  <c r="J75" i="5"/>
  <c r="AF73" i="5"/>
  <c r="AE73" i="5"/>
  <c r="AD73" i="5"/>
  <c r="AC73" i="5"/>
  <c r="AB73" i="5"/>
  <c r="AA73" i="5"/>
  <c r="Z73" i="5"/>
  <c r="Y73" i="5"/>
  <c r="X73" i="5"/>
  <c r="W73" i="5"/>
  <c r="V73" i="5"/>
  <c r="U73" i="5"/>
  <c r="T73" i="5"/>
  <c r="S73" i="5"/>
  <c r="R73" i="5"/>
  <c r="Q73" i="5"/>
  <c r="P73" i="5"/>
  <c r="O73" i="5"/>
  <c r="N73" i="5"/>
  <c r="M73" i="5"/>
  <c r="L73" i="5"/>
  <c r="K73" i="5"/>
  <c r="J73" i="5"/>
  <c r="AF72" i="5"/>
  <c r="AE72" i="5"/>
  <c r="AD72" i="5"/>
  <c r="AC72" i="5"/>
  <c r="AB72" i="5"/>
  <c r="AA72" i="5"/>
  <c r="Z72" i="5"/>
  <c r="Y72" i="5"/>
  <c r="X72" i="5"/>
  <c r="W72" i="5"/>
  <c r="V72" i="5"/>
  <c r="U72" i="5"/>
  <c r="T72" i="5"/>
  <c r="S72" i="5"/>
  <c r="R72" i="5"/>
  <c r="Q72" i="5"/>
  <c r="P72" i="5"/>
  <c r="O72" i="5"/>
  <c r="N72" i="5"/>
  <c r="M72" i="5"/>
  <c r="L72" i="5"/>
  <c r="K72" i="5"/>
  <c r="J72" i="5"/>
  <c r="AF69" i="5"/>
  <c r="AE69" i="5"/>
  <c r="AD69" i="5"/>
  <c r="AC69" i="5"/>
  <c r="AB69" i="5"/>
  <c r="AA69" i="5"/>
  <c r="Z69" i="5"/>
  <c r="Y69" i="5"/>
  <c r="X69" i="5"/>
  <c r="W69" i="5"/>
  <c r="V69" i="5"/>
  <c r="U69" i="5"/>
  <c r="T69" i="5"/>
  <c r="S69" i="5"/>
  <c r="R69" i="5"/>
  <c r="Q69" i="5"/>
  <c r="P69" i="5"/>
  <c r="O69" i="5"/>
  <c r="N69" i="5"/>
  <c r="M69" i="5"/>
  <c r="L69" i="5"/>
  <c r="K69" i="5"/>
  <c r="J69" i="5"/>
  <c r="AF68" i="5"/>
  <c r="AE68" i="5"/>
  <c r="AD68" i="5"/>
  <c r="AC68" i="5"/>
  <c r="AB68" i="5"/>
  <c r="AA68" i="5"/>
  <c r="Z68" i="5"/>
  <c r="Y68" i="5"/>
  <c r="X68" i="5"/>
  <c r="W68" i="5"/>
  <c r="V68" i="5"/>
  <c r="U68" i="5"/>
  <c r="T68" i="5"/>
  <c r="S68" i="5"/>
  <c r="R68" i="5"/>
  <c r="Q68" i="5"/>
  <c r="P68" i="5"/>
  <c r="O68" i="5"/>
  <c r="N68" i="5"/>
  <c r="M68" i="5"/>
  <c r="L68" i="5"/>
  <c r="K68" i="5"/>
  <c r="J68" i="5"/>
  <c r="AF67" i="5"/>
  <c r="AE67" i="5"/>
  <c r="AD67" i="5"/>
  <c r="AC67" i="5"/>
  <c r="AB67" i="5"/>
  <c r="AA67" i="5"/>
  <c r="Z67" i="5"/>
  <c r="Y67" i="5"/>
  <c r="X67" i="5"/>
  <c r="W67" i="5"/>
  <c r="V67" i="5"/>
  <c r="U67" i="5"/>
  <c r="T67" i="5"/>
  <c r="S67" i="5"/>
  <c r="R67" i="5"/>
  <c r="Q67" i="5"/>
  <c r="P67" i="5"/>
  <c r="O67" i="5"/>
  <c r="N67" i="5"/>
  <c r="M67" i="5"/>
  <c r="L67" i="5"/>
  <c r="K67" i="5"/>
  <c r="J67" i="5"/>
  <c r="AF66" i="5"/>
  <c r="AE66" i="5"/>
  <c r="AD66" i="5"/>
  <c r="AC66" i="5"/>
  <c r="AB66" i="5"/>
  <c r="AA66" i="5"/>
  <c r="Z66" i="5"/>
  <c r="Y66" i="5"/>
  <c r="X66" i="5"/>
  <c r="W66" i="5"/>
  <c r="V66" i="5"/>
  <c r="U66" i="5"/>
  <c r="T66" i="5"/>
  <c r="S66" i="5"/>
  <c r="R66" i="5"/>
  <c r="Q66" i="5"/>
  <c r="P66" i="5"/>
  <c r="O66" i="5"/>
  <c r="N66" i="5"/>
  <c r="M66" i="5"/>
  <c r="L66" i="5"/>
  <c r="K66" i="5"/>
  <c r="J66" i="5"/>
  <c r="AF65" i="5"/>
  <c r="AE65" i="5"/>
  <c r="AD65" i="5"/>
  <c r="AC65" i="5"/>
  <c r="AB65" i="5"/>
  <c r="AA65" i="5"/>
  <c r="Z65" i="5"/>
  <c r="Y65" i="5"/>
  <c r="X65" i="5"/>
  <c r="W65" i="5"/>
  <c r="V65" i="5"/>
  <c r="U65" i="5"/>
  <c r="T65" i="5"/>
  <c r="S65" i="5"/>
  <c r="R65" i="5"/>
  <c r="Q65" i="5"/>
  <c r="P65" i="5"/>
  <c r="O65" i="5"/>
  <c r="N65" i="5"/>
  <c r="M65" i="5"/>
  <c r="L65" i="5"/>
  <c r="K65" i="5"/>
  <c r="J65" i="5"/>
  <c r="AF64" i="5"/>
  <c r="AE64" i="5"/>
  <c r="AD64" i="5"/>
  <c r="AC64" i="5"/>
  <c r="AB64" i="5"/>
  <c r="AA64" i="5"/>
  <c r="Z64" i="5"/>
  <c r="Y64" i="5"/>
  <c r="X64" i="5"/>
  <c r="W64" i="5"/>
  <c r="V64" i="5"/>
  <c r="U64" i="5"/>
  <c r="T64" i="5"/>
  <c r="S64" i="5"/>
  <c r="R64" i="5"/>
  <c r="Q64" i="5"/>
  <c r="P64" i="5"/>
  <c r="O64" i="5"/>
  <c r="N64" i="5"/>
  <c r="M64" i="5"/>
  <c r="L64" i="5"/>
  <c r="K64" i="5"/>
  <c r="J64" i="5"/>
  <c r="AF63" i="5"/>
  <c r="AE63" i="5"/>
  <c r="AD63" i="5"/>
  <c r="AC63" i="5"/>
  <c r="AB63" i="5"/>
  <c r="AA63" i="5"/>
  <c r="Z63" i="5"/>
  <c r="Y63" i="5"/>
  <c r="X63" i="5"/>
  <c r="W63" i="5"/>
  <c r="V63" i="5"/>
  <c r="U63" i="5"/>
  <c r="T63" i="5"/>
  <c r="S63" i="5"/>
  <c r="R63" i="5"/>
  <c r="Q63" i="5"/>
  <c r="P63" i="5"/>
  <c r="O63" i="5"/>
  <c r="N63" i="5"/>
  <c r="M63" i="5"/>
  <c r="L63" i="5"/>
  <c r="K63" i="5"/>
  <c r="J63" i="5"/>
  <c r="AF62" i="5"/>
  <c r="AE62" i="5"/>
  <c r="AD62" i="5"/>
  <c r="AC62" i="5"/>
  <c r="AB62" i="5"/>
  <c r="AA62" i="5"/>
  <c r="Z62" i="5"/>
  <c r="Y62" i="5"/>
  <c r="X62" i="5"/>
  <c r="W62" i="5"/>
  <c r="V62" i="5"/>
  <c r="U62" i="5"/>
  <c r="T62" i="5"/>
  <c r="S62" i="5"/>
  <c r="R62" i="5"/>
  <c r="Q62" i="5"/>
  <c r="P62" i="5"/>
  <c r="O62" i="5"/>
  <c r="N62" i="5"/>
  <c r="M62" i="5"/>
  <c r="L62" i="5"/>
  <c r="K62" i="5"/>
  <c r="J62" i="5"/>
  <c r="AF61" i="5"/>
  <c r="AE61" i="5"/>
  <c r="AD61" i="5"/>
  <c r="AC61" i="5"/>
  <c r="AB61" i="5"/>
  <c r="AA61" i="5"/>
  <c r="Z61" i="5"/>
  <c r="Y61" i="5"/>
  <c r="X61" i="5"/>
  <c r="W61" i="5"/>
  <c r="V61" i="5"/>
  <c r="U61" i="5"/>
  <c r="T61" i="5"/>
  <c r="S61" i="5"/>
  <c r="R61" i="5"/>
  <c r="Q61" i="5"/>
  <c r="P61" i="5"/>
  <c r="O61" i="5"/>
  <c r="N61" i="5"/>
  <c r="M61" i="5"/>
  <c r="L61" i="5"/>
  <c r="K61" i="5"/>
  <c r="J61" i="5"/>
  <c r="AF59" i="5"/>
  <c r="AE59" i="5"/>
  <c r="AD59" i="5"/>
  <c r="AC59" i="5"/>
  <c r="AB59" i="5"/>
  <c r="AA59" i="5"/>
  <c r="Z59" i="5"/>
  <c r="Y59" i="5"/>
  <c r="X59" i="5"/>
  <c r="W59" i="5"/>
  <c r="V59" i="5"/>
  <c r="U59" i="5"/>
  <c r="T59" i="5"/>
  <c r="S59" i="5"/>
  <c r="R59" i="5"/>
  <c r="Q59" i="5"/>
  <c r="P59" i="5"/>
  <c r="O59" i="5"/>
  <c r="N59" i="5"/>
  <c r="M59" i="5"/>
  <c r="L59" i="5"/>
  <c r="K59" i="5"/>
  <c r="J59" i="5"/>
  <c r="AF58" i="5"/>
  <c r="AE58" i="5"/>
  <c r="AD58" i="5"/>
  <c r="AC58" i="5"/>
  <c r="AB58" i="5"/>
  <c r="AA58" i="5"/>
  <c r="Z58" i="5"/>
  <c r="Y58" i="5"/>
  <c r="X58" i="5"/>
  <c r="W58" i="5"/>
  <c r="V58" i="5"/>
  <c r="U58" i="5"/>
  <c r="T58" i="5"/>
  <c r="S58" i="5"/>
  <c r="R58" i="5"/>
  <c r="Q58" i="5"/>
  <c r="P58" i="5"/>
  <c r="O58" i="5"/>
  <c r="N58" i="5"/>
  <c r="M58" i="5"/>
  <c r="L58" i="5"/>
  <c r="K58" i="5"/>
  <c r="J58" i="5"/>
  <c r="AF57" i="5"/>
  <c r="AE57" i="5"/>
  <c r="AD57" i="5"/>
  <c r="AC57" i="5"/>
  <c r="AB57" i="5"/>
  <c r="AA57" i="5"/>
  <c r="Z57" i="5"/>
  <c r="Y57" i="5"/>
  <c r="X57" i="5"/>
  <c r="W57" i="5"/>
  <c r="V57" i="5"/>
  <c r="U57" i="5"/>
  <c r="T57" i="5"/>
  <c r="S57" i="5"/>
  <c r="R57" i="5"/>
  <c r="Q57" i="5"/>
  <c r="P57" i="5"/>
  <c r="O57" i="5"/>
  <c r="N57" i="5"/>
  <c r="M57" i="5"/>
  <c r="L57" i="5"/>
  <c r="K57" i="5"/>
  <c r="J57" i="5"/>
  <c r="AF53" i="5"/>
  <c r="AE53" i="5"/>
  <c r="AD53" i="5"/>
  <c r="AC53" i="5"/>
  <c r="AB53" i="5"/>
  <c r="AA53" i="5"/>
  <c r="Z53" i="5"/>
  <c r="Y53" i="5"/>
  <c r="X53" i="5"/>
  <c r="W53" i="5"/>
  <c r="V53" i="5"/>
  <c r="U53" i="5"/>
  <c r="T53" i="5"/>
  <c r="S53" i="5"/>
  <c r="R53" i="5"/>
  <c r="Q53" i="5"/>
  <c r="P53" i="5"/>
  <c r="O53" i="5"/>
  <c r="N53" i="5"/>
  <c r="M53" i="5"/>
  <c r="L53" i="5"/>
  <c r="K53" i="5"/>
  <c r="J53" i="5"/>
  <c r="AF52" i="5"/>
  <c r="AE52" i="5"/>
  <c r="AD52" i="5"/>
  <c r="AC52" i="5"/>
  <c r="AB52" i="5"/>
  <c r="AA52" i="5"/>
  <c r="Z52" i="5"/>
  <c r="Y52" i="5"/>
  <c r="X52" i="5"/>
  <c r="W52" i="5"/>
  <c r="V52" i="5"/>
  <c r="U52" i="5"/>
  <c r="T52" i="5"/>
  <c r="S52" i="5"/>
  <c r="R52" i="5"/>
  <c r="Q52" i="5"/>
  <c r="P52" i="5"/>
  <c r="O52" i="5"/>
  <c r="N52" i="5"/>
  <c r="M52" i="5"/>
  <c r="L52" i="5"/>
  <c r="K52" i="5"/>
  <c r="J52" i="5"/>
  <c r="AF51" i="5"/>
  <c r="AE51" i="5"/>
  <c r="AD51" i="5"/>
  <c r="AC51" i="5"/>
  <c r="AB51" i="5"/>
  <c r="AA51" i="5"/>
  <c r="Z51" i="5"/>
  <c r="Y51" i="5"/>
  <c r="X51" i="5"/>
  <c r="W51" i="5"/>
  <c r="V51" i="5"/>
  <c r="U51" i="5"/>
  <c r="T51" i="5"/>
  <c r="S51" i="5"/>
  <c r="R51" i="5"/>
  <c r="Q51" i="5"/>
  <c r="P51" i="5"/>
  <c r="O51" i="5"/>
  <c r="N51" i="5"/>
  <c r="M51" i="5"/>
  <c r="L51" i="5"/>
  <c r="K51" i="5"/>
  <c r="J51" i="5"/>
  <c r="AF50" i="5"/>
  <c r="AE50" i="5"/>
  <c r="AD50" i="5"/>
  <c r="AC50" i="5"/>
  <c r="AB50" i="5"/>
  <c r="AA50" i="5"/>
  <c r="Z50" i="5"/>
  <c r="Y50" i="5"/>
  <c r="X50" i="5"/>
  <c r="W50" i="5"/>
  <c r="V50" i="5"/>
  <c r="U50" i="5"/>
  <c r="T50" i="5"/>
  <c r="S50" i="5"/>
  <c r="R50" i="5"/>
  <c r="Q50" i="5"/>
  <c r="P50" i="5"/>
  <c r="O50" i="5"/>
  <c r="N50" i="5"/>
  <c r="M50" i="5"/>
  <c r="L50" i="5"/>
  <c r="K50" i="5"/>
  <c r="J50" i="5"/>
  <c r="AF49" i="5"/>
  <c r="AE49" i="5"/>
  <c r="AD49" i="5"/>
  <c r="AC49" i="5"/>
  <c r="AB49" i="5"/>
  <c r="AA49" i="5"/>
  <c r="Z49" i="5"/>
  <c r="Y49" i="5"/>
  <c r="X49" i="5"/>
  <c r="W49" i="5"/>
  <c r="V49" i="5"/>
  <c r="U49" i="5"/>
  <c r="T49" i="5"/>
  <c r="S49" i="5"/>
  <c r="R49" i="5"/>
  <c r="Q49" i="5"/>
  <c r="P49" i="5"/>
  <c r="O49" i="5"/>
  <c r="N49" i="5"/>
  <c r="M49" i="5"/>
  <c r="L49" i="5"/>
  <c r="K49" i="5"/>
  <c r="J49" i="5"/>
  <c r="AF48" i="5"/>
  <c r="AE48" i="5"/>
  <c r="AD48" i="5"/>
  <c r="AC48" i="5"/>
  <c r="AB48" i="5"/>
  <c r="AA48" i="5"/>
  <c r="Z48" i="5"/>
  <c r="Y48" i="5"/>
  <c r="X48" i="5"/>
  <c r="W48" i="5"/>
  <c r="V48" i="5"/>
  <c r="U48" i="5"/>
  <c r="T48" i="5"/>
  <c r="S48" i="5"/>
  <c r="R48" i="5"/>
  <c r="Q48" i="5"/>
  <c r="P48" i="5"/>
  <c r="O48" i="5"/>
  <c r="N48" i="5"/>
  <c r="M48" i="5"/>
  <c r="L48" i="5"/>
  <c r="K48" i="5"/>
  <c r="J48" i="5"/>
  <c r="AF47" i="5"/>
  <c r="AE47" i="5"/>
  <c r="AD47" i="5"/>
  <c r="AC47" i="5"/>
  <c r="AB47" i="5"/>
  <c r="AA47" i="5"/>
  <c r="Z47" i="5"/>
  <c r="Y47" i="5"/>
  <c r="X47" i="5"/>
  <c r="W47" i="5"/>
  <c r="V47" i="5"/>
  <c r="U47" i="5"/>
  <c r="T47" i="5"/>
  <c r="S47" i="5"/>
  <c r="R47" i="5"/>
  <c r="Q47" i="5"/>
  <c r="P47" i="5"/>
  <c r="O47" i="5"/>
  <c r="N47" i="5"/>
  <c r="M47" i="5"/>
  <c r="L47" i="5"/>
  <c r="K47" i="5"/>
  <c r="J47" i="5"/>
  <c r="AF46" i="5"/>
  <c r="AE46" i="5"/>
  <c r="AD46" i="5"/>
  <c r="AC46" i="5"/>
  <c r="AB46" i="5"/>
  <c r="AA46" i="5"/>
  <c r="Z46" i="5"/>
  <c r="Y46" i="5"/>
  <c r="X46" i="5"/>
  <c r="W46" i="5"/>
  <c r="V46" i="5"/>
  <c r="U46" i="5"/>
  <c r="T46" i="5"/>
  <c r="S46" i="5"/>
  <c r="R46" i="5"/>
  <c r="Q46" i="5"/>
  <c r="P46" i="5"/>
  <c r="O46" i="5"/>
  <c r="N46" i="5"/>
  <c r="M46" i="5"/>
  <c r="L46" i="5"/>
  <c r="K46" i="5"/>
  <c r="J46" i="5"/>
  <c r="AF45" i="5"/>
  <c r="AE45" i="5"/>
  <c r="AD45" i="5"/>
  <c r="AC45" i="5"/>
  <c r="AB45" i="5"/>
  <c r="AA45" i="5"/>
  <c r="Z45" i="5"/>
  <c r="Y45" i="5"/>
  <c r="X45" i="5"/>
  <c r="W45" i="5"/>
  <c r="V45" i="5"/>
  <c r="U45" i="5"/>
  <c r="T45" i="5"/>
  <c r="S45" i="5"/>
  <c r="R45" i="5"/>
  <c r="Q45" i="5"/>
  <c r="P45" i="5"/>
  <c r="O45" i="5"/>
  <c r="N45" i="5"/>
  <c r="M45" i="5"/>
  <c r="L45" i="5"/>
  <c r="K45" i="5"/>
  <c r="J45" i="5"/>
  <c r="AF43" i="5"/>
  <c r="AE43" i="5"/>
  <c r="AD43" i="5"/>
  <c r="AC43" i="5"/>
  <c r="AB43" i="5"/>
  <c r="AA43" i="5"/>
  <c r="Z43" i="5"/>
  <c r="Y43" i="5"/>
  <c r="X43" i="5"/>
  <c r="W43" i="5"/>
  <c r="V43" i="5"/>
  <c r="U43" i="5"/>
  <c r="T43" i="5"/>
  <c r="S43" i="5"/>
  <c r="R43" i="5"/>
  <c r="Q43" i="5"/>
  <c r="P43" i="5"/>
  <c r="O43" i="5"/>
  <c r="N43" i="5"/>
  <c r="M43" i="5"/>
  <c r="L43" i="5"/>
  <c r="K43" i="5"/>
  <c r="J43" i="5"/>
  <c r="AF42" i="5"/>
  <c r="AE42" i="5"/>
  <c r="AD42" i="5"/>
  <c r="AC42" i="5"/>
  <c r="AB42" i="5"/>
  <c r="AA42" i="5"/>
  <c r="Z42" i="5"/>
  <c r="Y42" i="5"/>
  <c r="X42" i="5"/>
  <c r="W42" i="5"/>
  <c r="V42" i="5"/>
  <c r="U42" i="5"/>
  <c r="T42" i="5"/>
  <c r="S42" i="5"/>
  <c r="R42" i="5"/>
  <c r="Q42" i="5"/>
  <c r="P42" i="5"/>
  <c r="O42" i="5"/>
  <c r="N42" i="5"/>
  <c r="M42" i="5"/>
  <c r="L42" i="5"/>
  <c r="K42" i="5"/>
  <c r="J42" i="5"/>
  <c r="AF41" i="5"/>
  <c r="AE41" i="5"/>
  <c r="AD41" i="5"/>
  <c r="AC41" i="5"/>
  <c r="AB41" i="5"/>
  <c r="AA41" i="5"/>
  <c r="Z41" i="5"/>
  <c r="Y41" i="5"/>
  <c r="X41" i="5"/>
  <c r="W41" i="5"/>
  <c r="V41" i="5"/>
  <c r="U41" i="5"/>
  <c r="T41" i="5"/>
  <c r="S41" i="5"/>
  <c r="R41" i="5"/>
  <c r="Q41" i="5"/>
  <c r="P41" i="5"/>
  <c r="O41" i="5"/>
  <c r="N41" i="5"/>
  <c r="M41" i="5"/>
  <c r="L41" i="5"/>
  <c r="K41" i="5"/>
  <c r="J41" i="5"/>
  <c r="AF40" i="5"/>
  <c r="AE40" i="5"/>
  <c r="AD40" i="5"/>
  <c r="AC40" i="5"/>
  <c r="AB40" i="5"/>
  <c r="AA40" i="5"/>
  <c r="Z40" i="5"/>
  <c r="Y40" i="5"/>
  <c r="X40" i="5"/>
  <c r="W40" i="5"/>
  <c r="V40" i="5"/>
  <c r="U40" i="5"/>
  <c r="T40" i="5"/>
  <c r="S40" i="5"/>
  <c r="R40" i="5"/>
  <c r="Q40" i="5"/>
  <c r="P40" i="5"/>
  <c r="O40" i="5"/>
  <c r="N40" i="5"/>
  <c r="M40" i="5"/>
  <c r="L40" i="5"/>
  <c r="K40" i="5"/>
  <c r="J40" i="5"/>
  <c r="AF39" i="5"/>
  <c r="AE39" i="5"/>
  <c r="AD39" i="5"/>
  <c r="AC39" i="5"/>
  <c r="AB39" i="5"/>
  <c r="AA39" i="5"/>
  <c r="Z39" i="5"/>
  <c r="Y39" i="5"/>
  <c r="X39" i="5"/>
  <c r="W39" i="5"/>
  <c r="V39" i="5"/>
  <c r="U39" i="5"/>
  <c r="T39" i="5"/>
  <c r="S39" i="5"/>
  <c r="R39" i="5"/>
  <c r="Q39" i="5"/>
  <c r="P39" i="5"/>
  <c r="O39" i="5"/>
  <c r="N39" i="5"/>
  <c r="M39" i="5"/>
  <c r="L39" i="5"/>
  <c r="K39" i="5"/>
  <c r="J39" i="5"/>
  <c r="AF36" i="5"/>
  <c r="AE36" i="5"/>
  <c r="AD36" i="5"/>
  <c r="AC36" i="5"/>
  <c r="AB36" i="5"/>
  <c r="AA36" i="5"/>
  <c r="Z36" i="5"/>
  <c r="Y36" i="5"/>
  <c r="X36" i="5"/>
  <c r="W36" i="5"/>
  <c r="V36" i="5"/>
  <c r="U36" i="5"/>
  <c r="T36" i="5"/>
  <c r="S36" i="5"/>
  <c r="R36" i="5"/>
  <c r="Q36" i="5"/>
  <c r="P36" i="5"/>
  <c r="O36" i="5"/>
  <c r="N36" i="5"/>
  <c r="M36" i="5"/>
  <c r="L36" i="5"/>
  <c r="K36" i="5"/>
  <c r="J36" i="5"/>
  <c r="AF35" i="5"/>
  <c r="AE35" i="5"/>
  <c r="AD35" i="5"/>
  <c r="AC35" i="5"/>
  <c r="AB35" i="5"/>
  <c r="AA35" i="5"/>
  <c r="Z35" i="5"/>
  <c r="Y35" i="5"/>
  <c r="X35" i="5"/>
  <c r="W35" i="5"/>
  <c r="V35" i="5"/>
  <c r="U35" i="5"/>
  <c r="T35" i="5"/>
  <c r="S35" i="5"/>
  <c r="R35" i="5"/>
  <c r="Q35" i="5"/>
  <c r="P35" i="5"/>
  <c r="O35" i="5"/>
  <c r="N35" i="5"/>
  <c r="M35" i="5"/>
  <c r="L35" i="5"/>
  <c r="K35" i="5"/>
  <c r="J35" i="5"/>
  <c r="AF34" i="5"/>
  <c r="AE34" i="5"/>
  <c r="AD34" i="5"/>
  <c r="AC34" i="5"/>
  <c r="AB34" i="5"/>
  <c r="AA34" i="5"/>
  <c r="Z34" i="5"/>
  <c r="Y34" i="5"/>
  <c r="X34" i="5"/>
  <c r="W34" i="5"/>
  <c r="V34" i="5"/>
  <c r="U34" i="5"/>
  <c r="T34" i="5"/>
  <c r="S34" i="5"/>
  <c r="R34" i="5"/>
  <c r="Q34" i="5"/>
  <c r="P34" i="5"/>
  <c r="O34" i="5"/>
  <c r="N34" i="5"/>
  <c r="M34" i="5"/>
  <c r="L34" i="5"/>
  <c r="K34" i="5"/>
  <c r="J34" i="5"/>
  <c r="AF33" i="5"/>
  <c r="AE33" i="5"/>
  <c r="AD33" i="5"/>
  <c r="AC33" i="5"/>
  <c r="AB33" i="5"/>
  <c r="AA33" i="5"/>
  <c r="Z33" i="5"/>
  <c r="Y33" i="5"/>
  <c r="X33" i="5"/>
  <c r="W33" i="5"/>
  <c r="V33" i="5"/>
  <c r="U33" i="5"/>
  <c r="T33" i="5"/>
  <c r="S33" i="5"/>
  <c r="R33" i="5"/>
  <c r="Q33" i="5"/>
  <c r="P33" i="5"/>
  <c r="O33" i="5"/>
  <c r="N33" i="5"/>
  <c r="M33" i="5"/>
  <c r="L33" i="5"/>
  <c r="K33" i="5"/>
  <c r="J33" i="5"/>
  <c r="AF32" i="5"/>
  <c r="AE32" i="5"/>
  <c r="AD32" i="5"/>
  <c r="AC32" i="5"/>
  <c r="AB32" i="5"/>
  <c r="AA32" i="5"/>
  <c r="Z32" i="5"/>
  <c r="Y32" i="5"/>
  <c r="X32" i="5"/>
  <c r="W32" i="5"/>
  <c r="V32" i="5"/>
  <c r="U32" i="5"/>
  <c r="T32" i="5"/>
  <c r="S32" i="5"/>
  <c r="R32" i="5"/>
  <c r="Q32" i="5"/>
  <c r="P32" i="5"/>
  <c r="O32" i="5"/>
  <c r="N32" i="5"/>
  <c r="M32" i="5"/>
  <c r="L32" i="5"/>
  <c r="K32" i="5"/>
  <c r="J32" i="5"/>
  <c r="AF31" i="5"/>
  <c r="AE31" i="5"/>
  <c r="AD31" i="5"/>
  <c r="AC31" i="5"/>
  <c r="AB31" i="5"/>
  <c r="AA31" i="5"/>
  <c r="Z31" i="5"/>
  <c r="Y31" i="5"/>
  <c r="X31" i="5"/>
  <c r="W31" i="5"/>
  <c r="V31" i="5"/>
  <c r="U31" i="5"/>
  <c r="T31" i="5"/>
  <c r="S31" i="5"/>
  <c r="R31" i="5"/>
  <c r="Q31" i="5"/>
  <c r="P31" i="5"/>
  <c r="O31" i="5"/>
  <c r="N31" i="5"/>
  <c r="M31" i="5"/>
  <c r="L31" i="5"/>
  <c r="K31" i="5"/>
  <c r="J31" i="5"/>
  <c r="AF30" i="5"/>
  <c r="AE30" i="5"/>
  <c r="AD30" i="5"/>
  <c r="AC30" i="5"/>
  <c r="AB30" i="5"/>
  <c r="AA30" i="5"/>
  <c r="Z30" i="5"/>
  <c r="Y30" i="5"/>
  <c r="X30" i="5"/>
  <c r="W30" i="5"/>
  <c r="V30" i="5"/>
  <c r="U30" i="5"/>
  <c r="T30" i="5"/>
  <c r="S30" i="5"/>
  <c r="R30" i="5"/>
  <c r="Q30" i="5"/>
  <c r="P30" i="5"/>
  <c r="O30" i="5"/>
  <c r="N30" i="5"/>
  <c r="M30" i="5"/>
  <c r="L30" i="5"/>
  <c r="K30" i="5"/>
  <c r="J30" i="5"/>
  <c r="AF29" i="5"/>
  <c r="AE29" i="5"/>
  <c r="AD29" i="5"/>
  <c r="AC29" i="5"/>
  <c r="AB29" i="5"/>
  <c r="AA29" i="5"/>
  <c r="Z29" i="5"/>
  <c r="Y29" i="5"/>
  <c r="X29" i="5"/>
  <c r="W29" i="5"/>
  <c r="V29" i="5"/>
  <c r="U29" i="5"/>
  <c r="T29" i="5"/>
  <c r="S29" i="5"/>
  <c r="R29" i="5"/>
  <c r="Q29" i="5"/>
  <c r="P29" i="5"/>
  <c r="O29" i="5"/>
  <c r="N29" i="5"/>
  <c r="M29" i="5"/>
  <c r="L29" i="5"/>
  <c r="K29" i="5"/>
  <c r="J29" i="5"/>
  <c r="AF28" i="5"/>
  <c r="AE28" i="5"/>
  <c r="AD28" i="5"/>
  <c r="AC28" i="5"/>
  <c r="AB28" i="5"/>
  <c r="AA28" i="5"/>
  <c r="Z28" i="5"/>
  <c r="Y28" i="5"/>
  <c r="X28" i="5"/>
  <c r="W28" i="5"/>
  <c r="V28" i="5"/>
  <c r="U28" i="5"/>
  <c r="T28" i="5"/>
  <c r="S28" i="5"/>
  <c r="R28" i="5"/>
  <c r="Q28" i="5"/>
  <c r="P28" i="5"/>
  <c r="O28" i="5"/>
  <c r="N28" i="5"/>
  <c r="M28" i="5"/>
  <c r="L28" i="5"/>
  <c r="K28" i="5"/>
  <c r="J28" i="5"/>
  <c r="AF27" i="5"/>
  <c r="AE27" i="5"/>
  <c r="AD27" i="5"/>
  <c r="AC27" i="5"/>
  <c r="AB27" i="5"/>
  <c r="AA27" i="5"/>
  <c r="Z27" i="5"/>
  <c r="Y27" i="5"/>
  <c r="X27" i="5"/>
  <c r="W27" i="5"/>
  <c r="V27" i="5"/>
  <c r="U27" i="5"/>
  <c r="T27" i="5"/>
  <c r="S27" i="5"/>
  <c r="R27" i="5"/>
  <c r="Q27" i="5"/>
  <c r="P27" i="5"/>
  <c r="O27" i="5"/>
  <c r="N27" i="5"/>
  <c r="M27" i="5"/>
  <c r="L27" i="5"/>
  <c r="K27" i="5"/>
  <c r="J27" i="5"/>
  <c r="AF26" i="5"/>
  <c r="AE26" i="5"/>
  <c r="AD26" i="5"/>
  <c r="AC26" i="5"/>
  <c r="AB26" i="5"/>
  <c r="AA26" i="5"/>
  <c r="Z26" i="5"/>
  <c r="Y26" i="5"/>
  <c r="X26" i="5"/>
  <c r="W26" i="5"/>
  <c r="V26" i="5"/>
  <c r="U26" i="5"/>
  <c r="T26" i="5"/>
  <c r="S26" i="5"/>
  <c r="R26" i="5"/>
  <c r="Q26" i="5"/>
  <c r="P26" i="5"/>
  <c r="O26" i="5"/>
  <c r="N26" i="5"/>
  <c r="M26" i="5"/>
  <c r="L26" i="5"/>
  <c r="K26" i="5"/>
  <c r="J26" i="5"/>
  <c r="AF25" i="5"/>
  <c r="AE25" i="5"/>
  <c r="AD25" i="5"/>
  <c r="AC25" i="5"/>
  <c r="AB25" i="5"/>
  <c r="AA25" i="5"/>
  <c r="Z25" i="5"/>
  <c r="Y25" i="5"/>
  <c r="X25" i="5"/>
  <c r="W25" i="5"/>
  <c r="V25" i="5"/>
  <c r="U25" i="5"/>
  <c r="T25" i="5"/>
  <c r="S25" i="5"/>
  <c r="R25" i="5"/>
  <c r="Q25" i="5"/>
  <c r="P25" i="5"/>
  <c r="O25" i="5"/>
  <c r="N25" i="5"/>
  <c r="M25" i="5"/>
  <c r="L25" i="5"/>
  <c r="K25" i="5"/>
  <c r="J25" i="5"/>
  <c r="AF24" i="5"/>
  <c r="AE24" i="5"/>
  <c r="AD24" i="5"/>
  <c r="AC24" i="5"/>
  <c r="AB24" i="5"/>
  <c r="AA24" i="5"/>
  <c r="Z24" i="5"/>
  <c r="Y24" i="5"/>
  <c r="X24" i="5"/>
  <c r="W24" i="5"/>
  <c r="V24" i="5"/>
  <c r="U24" i="5"/>
  <c r="T24" i="5"/>
  <c r="S24" i="5"/>
  <c r="R24" i="5"/>
  <c r="Q24" i="5"/>
  <c r="P24" i="5"/>
  <c r="O24" i="5"/>
  <c r="N24" i="5"/>
  <c r="M24" i="5"/>
  <c r="L24" i="5"/>
  <c r="K24" i="5"/>
  <c r="J24" i="5"/>
  <c r="AF23" i="5"/>
  <c r="AE23" i="5"/>
  <c r="AD23" i="5"/>
  <c r="AC23" i="5"/>
  <c r="AB23" i="5"/>
  <c r="AA23" i="5"/>
  <c r="Z23" i="5"/>
  <c r="Y23" i="5"/>
  <c r="X23" i="5"/>
  <c r="W23" i="5"/>
  <c r="V23" i="5"/>
  <c r="U23" i="5"/>
  <c r="T23" i="5"/>
  <c r="S23" i="5"/>
  <c r="R23" i="5"/>
  <c r="Q23" i="5"/>
  <c r="P23" i="5"/>
  <c r="O23" i="5"/>
  <c r="N23" i="5"/>
  <c r="M23" i="5"/>
  <c r="L23" i="5"/>
  <c r="K23" i="5"/>
  <c r="J23" i="5"/>
  <c r="AF22" i="5"/>
  <c r="AE22" i="5"/>
  <c r="AD22" i="5"/>
  <c r="AC22" i="5"/>
  <c r="AB22" i="5"/>
  <c r="AA22" i="5"/>
  <c r="Z22" i="5"/>
  <c r="Y22" i="5"/>
  <c r="X22" i="5"/>
  <c r="W22" i="5"/>
  <c r="V22" i="5"/>
  <c r="U22" i="5"/>
  <c r="T22" i="5"/>
  <c r="S22" i="5"/>
  <c r="R22" i="5"/>
  <c r="Q22" i="5"/>
  <c r="P22" i="5"/>
  <c r="O22" i="5"/>
  <c r="N22" i="5"/>
  <c r="M22" i="5"/>
  <c r="L22" i="5"/>
  <c r="K22" i="5"/>
  <c r="J22" i="5"/>
  <c r="AF19" i="5"/>
  <c r="AE19" i="5"/>
  <c r="AD19" i="5"/>
  <c r="AC19" i="5"/>
  <c r="AB19" i="5"/>
  <c r="AA19" i="5"/>
  <c r="Z19" i="5"/>
  <c r="Y19" i="5"/>
  <c r="X19" i="5"/>
  <c r="W19" i="5"/>
  <c r="V19" i="5"/>
  <c r="U19" i="5"/>
  <c r="T19" i="5"/>
  <c r="S19" i="5"/>
  <c r="R19" i="5"/>
  <c r="Q19" i="5"/>
  <c r="P19" i="5"/>
  <c r="O19" i="5"/>
  <c r="N19" i="5"/>
  <c r="M19" i="5"/>
  <c r="L19" i="5"/>
  <c r="K19" i="5"/>
  <c r="J19" i="5"/>
  <c r="AF18" i="5"/>
  <c r="AE18" i="5"/>
  <c r="AD18" i="5"/>
  <c r="AC18" i="5"/>
  <c r="AB18" i="5"/>
  <c r="AA18" i="5"/>
  <c r="Z18" i="5"/>
  <c r="Y18" i="5"/>
  <c r="X18" i="5"/>
  <c r="W18" i="5"/>
  <c r="V18" i="5"/>
  <c r="U18" i="5"/>
  <c r="T18" i="5"/>
  <c r="S18" i="5"/>
  <c r="R18" i="5"/>
  <c r="Q18" i="5"/>
  <c r="P18" i="5"/>
  <c r="O18" i="5"/>
  <c r="N18" i="5"/>
  <c r="M18" i="5"/>
  <c r="L18" i="5"/>
  <c r="K18" i="5"/>
  <c r="J18" i="5"/>
  <c r="AF16" i="5"/>
  <c r="AE16" i="5"/>
  <c r="AD16" i="5"/>
  <c r="AC16" i="5"/>
  <c r="AB16" i="5"/>
  <c r="AA16" i="5"/>
  <c r="Z16" i="5"/>
  <c r="Y16" i="5"/>
  <c r="X16" i="5"/>
  <c r="W16" i="5"/>
  <c r="V16" i="5"/>
  <c r="U16" i="5"/>
  <c r="T16" i="5"/>
  <c r="S16" i="5"/>
  <c r="R16" i="5"/>
  <c r="Q16" i="5"/>
  <c r="P16" i="5"/>
  <c r="O16" i="5"/>
  <c r="N16" i="5"/>
  <c r="M16" i="5"/>
  <c r="L16" i="5"/>
  <c r="K16" i="5"/>
  <c r="J16" i="5"/>
  <c r="AF15" i="5"/>
  <c r="AE15" i="5"/>
  <c r="AD15" i="5"/>
  <c r="AC15" i="5"/>
  <c r="AB15" i="5"/>
  <c r="AA15" i="5"/>
  <c r="Z15" i="5"/>
  <c r="Y15" i="5"/>
  <c r="X15" i="5"/>
  <c r="W15" i="5"/>
  <c r="V15" i="5"/>
  <c r="U15" i="5"/>
  <c r="T15" i="5"/>
  <c r="S15" i="5"/>
  <c r="R15" i="5"/>
  <c r="Q15" i="5"/>
  <c r="P15" i="5"/>
  <c r="O15" i="5"/>
  <c r="N15" i="5"/>
  <c r="M15" i="5"/>
  <c r="L15" i="5"/>
  <c r="K15" i="5"/>
  <c r="J15" i="5"/>
  <c r="AF14" i="5"/>
  <c r="AE14" i="5"/>
  <c r="AD14" i="5"/>
  <c r="AC14" i="5"/>
  <c r="AB14" i="5"/>
  <c r="AA14" i="5"/>
  <c r="Z14" i="5"/>
  <c r="Y14" i="5"/>
  <c r="X14" i="5"/>
  <c r="W14" i="5"/>
  <c r="V14" i="5"/>
  <c r="U14" i="5"/>
  <c r="T14" i="5"/>
  <c r="S14" i="5"/>
  <c r="R14" i="5"/>
  <c r="Q14" i="5"/>
  <c r="P14" i="5"/>
  <c r="O14" i="5"/>
  <c r="N14" i="5"/>
  <c r="M14" i="5"/>
  <c r="L14" i="5"/>
  <c r="K14" i="5"/>
  <c r="J14" i="5"/>
  <c r="AF13" i="5"/>
  <c r="AE13" i="5"/>
  <c r="AD13" i="5"/>
  <c r="AC13" i="5"/>
  <c r="AB13" i="5"/>
  <c r="AA13" i="5"/>
  <c r="Z13" i="5"/>
  <c r="Y13" i="5"/>
  <c r="X13" i="5"/>
  <c r="W13" i="5"/>
  <c r="V13" i="5"/>
  <c r="U13" i="5"/>
  <c r="T13" i="5"/>
  <c r="S13" i="5"/>
  <c r="R13" i="5"/>
  <c r="Q13" i="5"/>
  <c r="P13" i="5"/>
  <c r="O13" i="5"/>
  <c r="N13" i="5"/>
  <c r="M13" i="5"/>
  <c r="L13" i="5"/>
  <c r="K13" i="5"/>
  <c r="J13" i="5"/>
  <c r="AF12" i="5"/>
  <c r="AE12" i="5"/>
  <c r="AD12" i="5"/>
  <c r="AC12" i="5"/>
  <c r="AB12" i="5"/>
  <c r="AA12" i="5"/>
  <c r="Z12" i="5"/>
  <c r="Y12" i="5"/>
  <c r="X12" i="5"/>
  <c r="W12" i="5"/>
  <c r="V12" i="5"/>
  <c r="U12" i="5"/>
  <c r="T12" i="5"/>
  <c r="S12" i="5"/>
  <c r="R12" i="5"/>
  <c r="Q12" i="5"/>
  <c r="P12" i="5"/>
  <c r="O12" i="5"/>
  <c r="N12" i="5"/>
  <c r="M12" i="5"/>
  <c r="L12" i="5"/>
  <c r="K12" i="5"/>
  <c r="J12" i="5"/>
  <c r="AF11" i="5"/>
  <c r="AE11" i="5"/>
  <c r="AD11" i="5"/>
  <c r="AC11" i="5"/>
  <c r="AB11" i="5"/>
  <c r="AA11" i="5"/>
  <c r="Z11" i="5"/>
  <c r="Y11" i="5"/>
  <c r="X11" i="5"/>
  <c r="W11" i="5"/>
  <c r="V11" i="5"/>
  <c r="U11" i="5"/>
  <c r="T11" i="5"/>
  <c r="S11" i="5"/>
  <c r="R11" i="5"/>
  <c r="Q11" i="5"/>
  <c r="P11" i="5"/>
  <c r="O11" i="5"/>
  <c r="N11" i="5"/>
  <c r="M11" i="5"/>
  <c r="L11" i="5"/>
  <c r="K11" i="5"/>
  <c r="J11" i="5"/>
  <c r="AF10" i="5"/>
  <c r="AE10" i="5"/>
  <c r="AD10" i="5"/>
  <c r="AC10" i="5"/>
  <c r="AB10" i="5"/>
  <c r="AA10" i="5"/>
  <c r="Z10" i="5"/>
  <c r="Y10" i="5"/>
  <c r="X10" i="5"/>
  <c r="W10" i="5"/>
  <c r="V10" i="5"/>
  <c r="U10" i="5"/>
  <c r="T10" i="5"/>
  <c r="S10" i="5"/>
  <c r="R10" i="5"/>
  <c r="Q10" i="5"/>
  <c r="P10" i="5"/>
  <c r="O10" i="5"/>
  <c r="N10" i="5"/>
  <c r="M10" i="5"/>
  <c r="L10" i="5"/>
  <c r="K10" i="5"/>
  <c r="J10" i="5"/>
  <c r="AF9" i="5"/>
  <c r="AE9" i="5"/>
  <c r="AD9" i="5"/>
  <c r="AC9" i="5"/>
  <c r="AB9" i="5"/>
  <c r="AA9" i="5"/>
  <c r="Z9" i="5"/>
  <c r="Y9" i="5"/>
  <c r="X9" i="5"/>
  <c r="W9" i="5"/>
  <c r="V9" i="5"/>
  <c r="U9" i="5"/>
  <c r="T9" i="5"/>
  <c r="S9" i="5"/>
  <c r="R9" i="5"/>
  <c r="Q9" i="5"/>
  <c r="P9" i="5"/>
  <c r="O9" i="5"/>
  <c r="N9" i="5"/>
  <c r="M9" i="5"/>
  <c r="L9" i="5"/>
  <c r="K9" i="5"/>
  <c r="J9" i="5"/>
  <c r="D3" i="5" l="1"/>
  <c r="B3" i="5"/>
  <c r="D2" i="5"/>
  <c r="B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6" authorId="0" shapeId="0" xr:uid="{B9A1ABFE-A9C8-4DA8-A428-AC63EF21928A}">
      <text>
        <r>
          <rPr>
            <b/>
            <sz val="9"/>
            <color indexed="81"/>
            <rFont val="Tahoma"/>
            <family val="2"/>
          </rPr>
          <t>Author:</t>
        </r>
        <r>
          <rPr>
            <sz val="9"/>
            <color indexed="81"/>
            <rFont val="Tahoma"/>
            <family val="2"/>
          </rPr>
          <t xml:space="preserve">
max. </t>
        </r>
        <r>
          <rPr>
            <sz val="18"/>
            <color indexed="81"/>
            <rFont val="Tahoma"/>
            <family val="2"/>
          </rPr>
          <t>1300 Zeichen</t>
        </r>
      </text>
    </comment>
  </commentList>
</comments>
</file>

<file path=xl/sharedStrings.xml><?xml version="1.0" encoding="utf-8"?>
<sst xmlns="http://schemas.openxmlformats.org/spreadsheetml/2006/main" count="8407" uniqueCount="3621">
  <si>
    <t>1 = Trabajo con horario regular (no hay cambios debido a la pandemia de COVID-19)</t>
  </si>
  <si>
    <t xml:space="preserve"> 2 = Estoy en un puesto de trabajo a tiempo parcial (debido a la pandemia COVID-19)</t>
  </si>
  <si>
    <t>3 = En la actualidad no puedo ejercer mi actividad profesional habitual debido al cierre de guarderías, jardines de infancia y escuelas.</t>
  </si>
  <si>
    <t xml:space="preserve">4 = Actualmente no puedo ejercer mi actividad profesional habitual debido a medidas de protección de la salud (por ejemplo, cierres o cese del trabajo) </t>
  </si>
  <si>
    <t>5 = Estoy en cuarentena (porque tengo COVID-19 o se sospecha)</t>
  </si>
  <si>
    <t>6 = Estoy de baja por enfermedad (enfermedad distinta de COVID-19)</t>
  </si>
  <si>
    <t>7 = Estoy buscando trabajo</t>
  </si>
  <si>
    <t>8 = Soy ama de casa/amo de casa</t>
  </si>
  <si>
    <t>9 = Soy un pensionista / jubilado</t>
  </si>
  <si>
    <t>Si actualmente puede hacer su trabajo habitual, ¿dónde trabaja la mayor parte del tiempo?</t>
  </si>
  <si>
    <t>1 = Trabajo la mayor parte del tiempo en la oficina de casa</t>
  </si>
  <si>
    <t>2 = Trabajo la mayor parte del tiempo en mi lugar de trabajo habitual</t>
  </si>
  <si>
    <t>3 = Trabajo en parte en mi oficina en casa y en parte en mi lugar de trabajo habitual</t>
  </si>
  <si>
    <t>¿Ha sufrido una pérdida de ingresos debido a la pandemia de COVID-19 (por ejemplo, debido al trabajo a tiempo parcial o al cuidado de los niños)?</t>
  </si>
  <si>
    <t>0 = No</t>
  </si>
  <si>
    <t>1 = Sí, un poco</t>
  </si>
  <si>
    <t>2 = Sí, muy dura</t>
  </si>
  <si>
    <t>He pedido ayuda y consejo a otras personas.</t>
  </si>
  <si>
    <t xml:space="preserve">1 = No hice esto en lo absoluto </t>
  </si>
  <si>
    <t xml:space="preserve">2 = Hice esto un poco </t>
  </si>
  <si>
    <t xml:space="preserve">3 = Hice esto con cierta frecuencia </t>
  </si>
  <si>
    <t xml:space="preserve">4 = Hice esto con mucha frecuencia </t>
  </si>
  <si>
    <t>Me he criticado y hecho reproches a mí mismo.</t>
  </si>
  <si>
    <t xml:space="preserve">He tratado de obtener consejo o ayuda de otras personas. </t>
  </si>
  <si>
    <t>Me he culpado a mí mismo por las cosas que me han pasado.</t>
  </si>
  <si>
    <r>
      <rPr>
        <sz val="12"/>
        <color theme="1"/>
        <rFont val="Calibri"/>
        <family val="2"/>
        <scheme val="minor"/>
      </rPr>
      <t>He rezado o meditado o usado otras técnicas de relajación.</t>
    </r>
  </si>
  <si>
    <t>¿En qué medida las siguientes declaraciones son ciertas en relación a Usted?</t>
  </si>
  <si>
    <t>¿En qué medida se sintió afectado durante la última semana por las siguientes molestias o preocupaciones?</t>
  </si>
  <si>
    <t>Preocupaciones por causa de la salud</t>
  </si>
  <si>
    <t>0 = No afectado</t>
  </si>
  <si>
    <t>1 = Poco afectado</t>
  </si>
  <si>
    <t>2 = Muy afectado</t>
  </si>
  <si>
    <t>Preocupación por la posibilidad de contagio de COVID-19</t>
  </si>
  <si>
    <t>Preocupación por enfermarse gravemente como resultado de una infección con COVID-19</t>
  </si>
  <si>
    <t>Preocupación en caso de enfermedad grave debido a la falta de capacidad de prestar atención médica en la actualidad</t>
  </si>
  <si>
    <t>Preocupación por contagiar a otras personas con COVID-19</t>
  </si>
  <si>
    <t>Preocupación por el peso o la apariencia física</t>
  </si>
  <si>
    <t>Poco o ningún deseo sexual o placer durante el acto sexual</t>
  </si>
  <si>
    <t>Dificultades con el cónyuge, pareja, novia/novio</t>
  </si>
  <si>
    <t>La carga de cuidar de los niños, los padres u otros miembros de la familia</t>
  </si>
  <si>
    <t>Estrés en el trabajo o en la escuela</t>
  </si>
  <si>
    <t>Problemas o preocupaciones económicos</t>
  </si>
  <si>
    <t>No tener a nadie con quien hablar de los problemas</t>
  </si>
  <si>
    <t>Algo malo que sucedió recientemente</t>
  </si>
  <si>
    <t>Pensar o soñar con acontecimientos terribles del pasado, por ejemplo, la destrucción de su propia casa, un accidente grave, violencia física o un acto sexual bajo coacción</t>
  </si>
  <si>
    <t>Aislamiento espacial por las medidas para reducir el contagio (toque de queda, oficina en casa, prohibición de contacto para grupos, etc.)</t>
  </si>
  <si>
    <r>
      <rPr>
        <sz val="12"/>
        <color theme="1"/>
        <rFont val="Calibri"/>
        <family val="2"/>
        <scheme val="minor"/>
      </rPr>
      <t>¿Con qué frecuencia se sintió afectado durante la última semana por las siguientes molestias o preocupaciones?</t>
    </r>
  </si>
  <si>
    <r>
      <rPr>
        <sz val="12"/>
        <color theme="1"/>
        <rFont val="Calibri"/>
        <family val="2"/>
        <scheme val="minor"/>
      </rPr>
      <t>¿Ha sufrido algún ataque de ansiedad (sensación repentina de miedo o pánico) durante la última semana?</t>
    </r>
  </si>
  <si>
    <t>1 = Sí</t>
  </si>
  <si>
    <t>Si su respuesta es "no", por favor, sáltese las siguientes tres preguntas.</t>
  </si>
  <si>
    <t>Tinnitus (por ejemplo, siseos, pitidos o silbidos en los oídos sin fuente de ruido externa). </t>
  </si>
  <si>
    <t>0 = Nunca</t>
  </si>
  <si>
    <t>1 = Varios días</t>
  </si>
  <si>
    <t>2 = Más de la mitad de los días</t>
  </si>
  <si>
    <t>3 = Casi cada día</t>
  </si>
  <si>
    <t>Por favor, lea cada pregunta, piense en cómo se sintió la semana pasada y marque el número de la escala que mejor acierte en relación a Usted.</t>
  </si>
  <si>
    <t>Las siguientes preguntas se refieren a la intensidad con la que haya vivido ciertas situaciones durante la última semana.</t>
  </si>
  <si>
    <t>Las siguientes preguntas se refieren a la medida en que usted haya vivido o podido hacer ciertas cosas durante la última semana.</t>
  </si>
  <si>
    <r>
      <rPr>
        <sz val="12"/>
        <color theme="1"/>
        <rFont val="Calibri"/>
        <family val="2"/>
        <scheme val="minor"/>
      </rPr>
      <t>Las siguientes preguntas se refieren al grado de satisfacción o cuán feliz o bien se sintió durante la semana pasada en relación a varios aspectos de su vida.</t>
    </r>
  </si>
  <si>
    <t>La siguiente pregunta se refiere a la frecuencia con la que haya experimentado sentimientos negativos, como miedo o tristeza, durante la última semana.</t>
  </si>
  <si>
    <t>En cada una de las siguientes preguntas sírvase marcar la respuesta que más se aproxime al modo en que durmió durante la última semana.</t>
  </si>
  <si>
    <t>Si es así, en "Información" puede consultar el resumen de su estado de ánimo personal, familiar y social inmediatamente después de enviar sus respuestas .</t>
  </si>
  <si>
    <t>¡Bienvenido de nuevo! Gracias por tomarse el tiempo de nuevo para responder algunas preguntas sobre su bienestar y los posibles retos relacionados con la COVID-19. 
La salud de todos y cada uno de nosotros es sumamente importante para nosotros. Por tanto, también es importante preguntar de nuevo en estos días: ¿Cómo se encuentras actualmente?
El objetivo de esta encuesta es prestar también atención constante a la salud mental y para ello es importante evaluar hasta qué punto está bien o mal el estado de la sociedad. Echemos otro vistazo juntos una vez más.
Ofreciendo su tiempo y su participación nos es Usted de gran ayuda, ¡gracias!</t>
  </si>
  <si>
    <t xml:space="preserve">¿Sigue su tratamiento psicoterapéutico anterior (por ejemplo, como terapia online)? </t>
  </si>
  <si>
    <t>0 = No, está temporalmente suspendido</t>
  </si>
  <si>
    <t>1 = Sí, sigue teniendo lugar</t>
  </si>
  <si>
    <t>2 = No he estado en ningún tratamiento psicoterapéutico</t>
  </si>
  <si>
    <t>¿Con qué frecuencia tienes la sensación....</t>
  </si>
  <si>
    <t>¿Con qué frecuencia se sintió afectado durante la última semana por las siguientes molestias o preocupaciones?</t>
  </si>
  <si>
    <t>Por favor, lea cada pregunta y reflexione sobre cómo se sintió durante la semana pasada.</t>
  </si>
  <si>
    <t>Las siguientes preguntas se refieren al grado de satisfacción o cuán feliz o bien se sintió durante la semana pasada en relación a varios aspectos de su vida.</t>
  </si>
  <si>
    <t>Ya casi hemos terminado. Ahora le haremos algunas preguntas sobre su actual salud.</t>
  </si>
  <si>
    <t>Por favor, describa la gravedad de sus problemas de sueño en las tres primeras preguntas</t>
  </si>
  <si>
    <t>Por último, nos gustaría preguntarle sobre sus necesidades actuales y sus experiencias positivas.</t>
  </si>
  <si>
    <t>FollowUp Fragebogen Erwachsene</t>
  </si>
  <si>
    <t>14/09/2020</t>
  </si>
  <si>
    <t>de</t>
  </si>
  <si>
    <t>en</t>
  </si>
  <si>
    <t>es</t>
  </si>
  <si>
    <t>fr</t>
  </si>
  <si>
    <t>hu</t>
  </si>
  <si>
    <t>it</t>
  </si>
  <si>
    <t>ru</t>
  </si>
  <si>
    <t>sr</t>
  </si>
  <si>
    <t>elementtype</t>
  </si>
  <si>
    <t>questiontype</t>
  </si>
  <si>
    <t>min</t>
  </si>
  <si>
    <t>max</t>
  </si>
  <si>
    <t>step</t>
  </si>
  <si>
    <t>required</t>
  </si>
  <si>
    <t>label</t>
  </si>
  <si>
    <t>notice</t>
  </si>
  <si>
    <t>item_de</t>
  </si>
  <si>
    <t>antwort_1</t>
  </si>
  <si>
    <t>antwort_2</t>
  </si>
  <si>
    <t>antwort_3</t>
  </si>
  <si>
    <t>antwort_4</t>
  </si>
  <si>
    <t>antwort_5</t>
  </si>
  <si>
    <t>antwort_6</t>
  </si>
  <si>
    <t>antwort_7</t>
  </si>
  <si>
    <t>antwort_8</t>
  </si>
  <si>
    <t>antwort_9</t>
  </si>
  <si>
    <t>antwort_10</t>
  </si>
  <si>
    <t>antwort_11</t>
  </si>
  <si>
    <t>antwort_12</t>
  </si>
  <si>
    <t>antwort_13</t>
  </si>
  <si>
    <t>antwort_14</t>
  </si>
  <si>
    <t>antwort_15</t>
  </si>
  <si>
    <t>antwort_16</t>
  </si>
  <si>
    <t>antwort_17</t>
  </si>
  <si>
    <t>antwort_18</t>
  </si>
  <si>
    <t>antwort_19</t>
  </si>
  <si>
    <t>antwort_20</t>
  </si>
  <si>
    <t>antwort_21</t>
  </si>
  <si>
    <t>antwort_22</t>
  </si>
  <si>
    <t>antwort_23</t>
  </si>
  <si>
    <t>inventar</t>
  </si>
  <si>
    <t>lizenz</t>
  </si>
  <si>
    <t>verfuegbar_unter</t>
  </si>
  <si>
    <t>kommentar</t>
  </si>
  <si>
    <t>item_en</t>
  </si>
  <si>
    <t>answer_1</t>
  </si>
  <si>
    <t>answer_2</t>
  </si>
  <si>
    <t>answer_3</t>
  </si>
  <si>
    <t>answer_4</t>
  </si>
  <si>
    <t>answer_5</t>
  </si>
  <si>
    <t>answer_6</t>
  </si>
  <si>
    <t>answer_7</t>
  </si>
  <si>
    <t>answer_8</t>
  </si>
  <si>
    <t>answer_9</t>
  </si>
  <si>
    <t>answer_10</t>
  </si>
  <si>
    <t>answer_11</t>
  </si>
  <si>
    <t>answer_12</t>
  </si>
  <si>
    <t>answer_13</t>
  </si>
  <si>
    <t>answer_14</t>
  </si>
  <si>
    <t>answer_15</t>
  </si>
  <si>
    <t>answer_16</t>
  </si>
  <si>
    <t>answer_17</t>
  </si>
  <si>
    <t>answer_18</t>
  </si>
  <si>
    <t>answer_19</t>
  </si>
  <si>
    <t>answer_20</t>
  </si>
  <si>
    <t>answer_21</t>
  </si>
  <si>
    <t>answer_22</t>
  </si>
  <si>
    <t>answer_23</t>
  </si>
  <si>
    <t>inventar_en</t>
  </si>
  <si>
    <t>license</t>
  </si>
  <si>
    <t>available</t>
  </si>
  <si>
    <t>comment</t>
  </si>
  <si>
    <t>item_es</t>
  </si>
  <si>
    <t>respuesta_1</t>
  </si>
  <si>
    <t>respuesta_2</t>
  </si>
  <si>
    <t>respuesta_3</t>
  </si>
  <si>
    <t>respuesta_4</t>
  </si>
  <si>
    <t>respuesta_5</t>
  </si>
  <si>
    <t>respuesta_6</t>
  </si>
  <si>
    <t>respuesta_7</t>
  </si>
  <si>
    <t>respuesta_8</t>
  </si>
  <si>
    <t>respuesta_9</t>
  </si>
  <si>
    <t>respuesta_10</t>
  </si>
  <si>
    <t>respuesta_11</t>
  </si>
  <si>
    <t>respuesta_12</t>
  </si>
  <si>
    <t>respuesta_13</t>
  </si>
  <si>
    <t>respuesta_14</t>
  </si>
  <si>
    <t>respuesta_15</t>
  </si>
  <si>
    <t>respuesta_16</t>
  </si>
  <si>
    <t>respuesta_17</t>
  </si>
  <si>
    <t>respuesta_18</t>
  </si>
  <si>
    <t>respuesta_19</t>
  </si>
  <si>
    <t>respuesta_20</t>
  </si>
  <si>
    <t>respuesta_21</t>
  </si>
  <si>
    <t>respuesta_22</t>
  </si>
  <si>
    <t>respuesta_23</t>
  </si>
  <si>
    <t>inventar_es</t>
  </si>
  <si>
    <t>license_es</t>
  </si>
  <si>
    <t>available_es</t>
  </si>
  <si>
    <t>comment_es</t>
  </si>
  <si>
    <t>item_fr</t>
  </si>
  <si>
    <t>fr_1</t>
  </si>
  <si>
    <t>fr_2</t>
  </si>
  <si>
    <t>fr_3</t>
  </si>
  <si>
    <t>fr_4</t>
  </si>
  <si>
    <t>fr_5</t>
  </si>
  <si>
    <t>fr_6</t>
  </si>
  <si>
    <t>fr_7</t>
  </si>
  <si>
    <t>fr_8</t>
  </si>
  <si>
    <t>fr_9</t>
  </si>
  <si>
    <t>fr_10</t>
  </si>
  <si>
    <t>fr_11</t>
  </si>
  <si>
    <t>fr_12</t>
  </si>
  <si>
    <t>fr_13</t>
  </si>
  <si>
    <t>fr_14</t>
  </si>
  <si>
    <t>fr_15</t>
  </si>
  <si>
    <t>fr_16</t>
  </si>
  <si>
    <t>fr_17</t>
  </si>
  <si>
    <t>fr_18</t>
  </si>
  <si>
    <t>fr_19</t>
  </si>
  <si>
    <t>fr_20</t>
  </si>
  <si>
    <t>fr_21</t>
  </si>
  <si>
    <t>fr_22</t>
  </si>
  <si>
    <t>fr_23</t>
  </si>
  <si>
    <t>inventar_fr</t>
  </si>
  <si>
    <t>license_fr</t>
  </si>
  <si>
    <t>available_fr</t>
  </si>
  <si>
    <t>comment_fr</t>
  </si>
  <si>
    <t>item_hu</t>
  </si>
  <si>
    <t>hu_1</t>
  </si>
  <si>
    <t>hu_2</t>
  </si>
  <si>
    <t>hu_3</t>
  </si>
  <si>
    <t>hu_4</t>
  </si>
  <si>
    <t>hu_5</t>
  </si>
  <si>
    <t>hu_6</t>
  </si>
  <si>
    <t>hu_7</t>
  </si>
  <si>
    <t>hu_8</t>
  </si>
  <si>
    <t>hu_9</t>
  </si>
  <si>
    <t>hu_10</t>
  </si>
  <si>
    <t>hu_11</t>
  </si>
  <si>
    <t>hu_12</t>
  </si>
  <si>
    <t>hu_13</t>
  </si>
  <si>
    <t>hu_14</t>
  </si>
  <si>
    <t>hu_15</t>
  </si>
  <si>
    <t>hu_16</t>
  </si>
  <si>
    <t>hu_17</t>
  </si>
  <si>
    <t>hu_18</t>
  </si>
  <si>
    <t>hu_19</t>
  </si>
  <si>
    <t>hu_20</t>
  </si>
  <si>
    <t>hu_21</t>
  </si>
  <si>
    <t>hu_22</t>
  </si>
  <si>
    <t>hu_23</t>
  </si>
  <si>
    <t>inventar_hu</t>
  </si>
  <si>
    <t>license_hu</t>
  </si>
  <si>
    <t>available_hu</t>
  </si>
  <si>
    <t>comment_hu</t>
  </si>
  <si>
    <t>item_it</t>
  </si>
  <si>
    <t>it_1</t>
  </si>
  <si>
    <t>it_2</t>
  </si>
  <si>
    <t>it_3</t>
  </si>
  <si>
    <t>it_4</t>
  </si>
  <si>
    <t>it_5</t>
  </si>
  <si>
    <t>it_6</t>
  </si>
  <si>
    <t>it_7</t>
  </si>
  <si>
    <t>it_8</t>
  </si>
  <si>
    <t>it_9</t>
  </si>
  <si>
    <t>it_10</t>
  </si>
  <si>
    <t>it_11</t>
  </si>
  <si>
    <t>it_12</t>
  </si>
  <si>
    <t>it_13</t>
  </si>
  <si>
    <t>it_14</t>
  </si>
  <si>
    <t>it_15</t>
  </si>
  <si>
    <t>it_16</t>
  </si>
  <si>
    <t>it_17</t>
  </si>
  <si>
    <t>it_18</t>
  </si>
  <si>
    <t>it_19</t>
  </si>
  <si>
    <t>it_20</t>
  </si>
  <si>
    <t>it_21</t>
  </si>
  <si>
    <t>it_22</t>
  </si>
  <si>
    <t>it_23</t>
  </si>
  <si>
    <t>inventar_it</t>
  </si>
  <si>
    <t>license_it</t>
  </si>
  <si>
    <t>available_it</t>
  </si>
  <si>
    <t>comment_it</t>
  </si>
  <si>
    <t>item_ru</t>
  </si>
  <si>
    <t>ru_1</t>
  </si>
  <si>
    <t>ru_2</t>
  </si>
  <si>
    <t>ru_3</t>
  </si>
  <si>
    <t>ru_4</t>
  </si>
  <si>
    <t>ru_5</t>
  </si>
  <si>
    <t>ru_6</t>
  </si>
  <si>
    <t>ru_7</t>
  </si>
  <si>
    <t>ru_8</t>
  </si>
  <si>
    <t>ru_9</t>
  </si>
  <si>
    <t>ru_10</t>
  </si>
  <si>
    <t>ru_11</t>
  </si>
  <si>
    <t>ru_12</t>
  </si>
  <si>
    <t>ru_13</t>
  </si>
  <si>
    <t>ru_14</t>
  </si>
  <si>
    <t>ru_15</t>
  </si>
  <si>
    <t>ru_16</t>
  </si>
  <si>
    <t>ru_17</t>
  </si>
  <si>
    <t>ru_18</t>
  </si>
  <si>
    <t>ru_19</t>
  </si>
  <si>
    <t>ru_20</t>
  </si>
  <si>
    <t>ru_21</t>
  </si>
  <si>
    <t>ru_22</t>
  </si>
  <si>
    <t>ru_23</t>
  </si>
  <si>
    <t>inventar_ru</t>
  </si>
  <si>
    <t>license_ru</t>
  </si>
  <si>
    <t>available_ru</t>
  </si>
  <si>
    <t>comment_ru</t>
  </si>
  <si>
    <t>item_sr</t>
  </si>
  <si>
    <t>sr_1</t>
  </si>
  <si>
    <t>sr_2</t>
  </si>
  <si>
    <t>sr_3</t>
  </si>
  <si>
    <t>sr_4</t>
  </si>
  <si>
    <t>sr_5</t>
  </si>
  <si>
    <t>sr_6</t>
  </si>
  <si>
    <t>sr_7</t>
  </si>
  <si>
    <t>sr_8</t>
  </si>
  <si>
    <t>sr_9</t>
  </si>
  <si>
    <t>sr_10</t>
  </si>
  <si>
    <t>sr_11</t>
  </si>
  <si>
    <t>sr_12</t>
  </si>
  <si>
    <t>sr_13</t>
  </si>
  <si>
    <t>sr_14</t>
  </si>
  <si>
    <t>sr_15</t>
  </si>
  <si>
    <t>sr_16</t>
  </si>
  <si>
    <t>sr_17</t>
  </si>
  <si>
    <t>sr_18</t>
  </si>
  <si>
    <t>sr_19</t>
  </si>
  <si>
    <t>sr_20</t>
  </si>
  <si>
    <t>sr_21</t>
  </si>
  <si>
    <t>sr_22</t>
  </si>
  <si>
    <t>sr_23</t>
  </si>
  <si>
    <t>inventar_sr</t>
  </si>
  <si>
    <t>license_sr</t>
  </si>
  <si>
    <t>available_sr</t>
  </si>
  <si>
    <t>comment_sr</t>
  </si>
  <si>
    <t>text</t>
  </si>
  <si>
    <t>Einleitung/ Begrüßungstext</t>
  </si>
  <si>
    <r>
      <t xml:space="preserve">Willkommen zurück! Danke, dass Sie sich erneut die Zeit nehmen, ein paar Fragen zu Ihrem Wohlbefinden und möglichen Herausforderungen im Zusammenhang mit COVID-19 zu beantworten. 
Uns liegt die Gesundheit jeder/s Einzelnen weiter sehr am Herzen. Daher ist es uns wichtig, in diesen Tagen erneut zu fragen: Wie geht es Ihnen aktuell?
Ziel dieser Befragung ist es, kontinuierlich auch der </t>
    </r>
    <r>
      <rPr>
        <i/>
        <sz val="12"/>
        <rFont val="Calibri"/>
        <family val="2"/>
        <scheme val="minor"/>
      </rPr>
      <t>psychischen</t>
    </r>
    <r>
      <rPr>
        <sz val="12"/>
        <rFont val="Calibri"/>
        <family val="2"/>
        <scheme val="minor"/>
      </rPr>
      <t xml:space="preserve"> Gesundheit Aufmerksamkeit zu schenken - dafür ist es wichtig, abzuschätzen, wie gut es uns als Gesellschaft geht oder wo die Stimmung derzeit im Keller ist. Lassen Sie uns gemeinsam erneut einen Blick darauf werfen.
Durch Ihre Zeit und Ihre Teilnahme sind Sie eine große Hilfe, Danke!</t>
    </r>
  </si>
  <si>
    <t>Eigene Formulierung</t>
  </si>
  <si>
    <r>
      <t>Welcome back! We really appreciate that you are taking the time again to answer a few questions about your well-being and possible challenges you are experiencing related to COVID-19.     
People's health is still</t>
    </r>
    <r>
      <rPr>
        <sz val="12"/>
        <color theme="1"/>
        <rFont val="Calibri"/>
        <family val="2"/>
        <scheme val="minor"/>
      </rPr>
      <t xml:space="preserve"> very important to us. Hence, we would like to ask you </t>
    </r>
    <r>
      <rPr>
        <sz val="12"/>
        <rFont val="Calibri"/>
        <family val="2"/>
        <scheme val="minor"/>
      </rPr>
      <t>again something: How are you feeling these days?</t>
    </r>
    <r>
      <rPr>
        <sz val="12"/>
        <color theme="1"/>
        <rFont val="Calibri"/>
        <family val="2"/>
        <scheme val="minor"/>
      </rPr>
      <t xml:space="preserve">
</t>
    </r>
    <r>
      <rPr>
        <sz val="12"/>
        <rFont val="Calibri"/>
        <family val="2"/>
        <scheme val="minor"/>
      </rPr>
      <t>The aim of this survey is to also continously</t>
    </r>
    <r>
      <rPr>
        <sz val="12"/>
        <color theme="1"/>
        <rFont val="Calibri"/>
        <family val="2"/>
        <scheme val="minor"/>
      </rPr>
      <t xml:space="preserve"> pay attention to </t>
    </r>
    <r>
      <rPr>
        <i/>
        <sz val="12"/>
        <rFont val="Calibri"/>
        <family val="2"/>
        <scheme val="minor"/>
      </rPr>
      <t>mental</t>
    </r>
    <r>
      <rPr>
        <sz val="12"/>
        <rFont val="Calibri"/>
        <family val="2"/>
        <scheme val="minor"/>
      </rPr>
      <t xml:space="preserve"> health -therefore it is important to assess how well we are doing as a society or where the mood is currently bad. Let's take another look at it together.</t>
    </r>
    <r>
      <rPr>
        <sz val="12"/>
        <color theme="1"/>
        <rFont val="Calibri"/>
        <family val="2"/>
        <scheme val="minor"/>
      </rPr>
      <t xml:space="preserve">
By taking the time and and participating in this survey you are a great help, thank you</t>
    </r>
    <r>
      <rPr>
        <sz val="10"/>
        <color theme="1"/>
        <rFont val="Arial Unicode MS"/>
        <family val="2"/>
      </rPr>
      <t>!</t>
    </r>
    <r>
      <rPr>
        <i/>
        <sz val="10"/>
        <color theme="1"/>
        <rFont val="Arial Unicode MS"/>
        <family val="2"/>
      </rPr>
      <t xml:space="preserve">
</t>
    </r>
  </si>
  <si>
    <t>pagebreak</t>
  </si>
  <si>
    <t>headline</t>
  </si>
  <si>
    <t>Zu Beginn möchten wir Sie bitten, ein paar Fragen zu Ihrer Person und der aktuellen Situation zu beantworten.</t>
  </si>
  <si>
    <t>First, we would like to ask you to answer a few questions about yourself and your current situation.</t>
  </si>
  <si>
    <t>Para empezar, rogamos responda algunas preguntas acerca de su persona y la situación actual.</t>
  </si>
  <si>
    <t>Pour commencer, nous aimerions vous demander de répondre à quelques questions sur vous-même et sur la situation actuelle.</t>
  </si>
  <si>
    <t>Először szeretnénk megkérni, hogy válaszoljon néhány, a személyével és az aktuális szituációval  kapcsolatos kérdésünkre.</t>
  </si>
  <si>
    <t>Per iniziare la pregheremmo di rispondere a un paio di domande sulla sua persona e la sua situazione attuale.</t>
  </si>
  <si>
    <t>В начале мы хотели бы попросить Вас ответить на несколько личных вопросов о себе и текущей ситуации.</t>
  </si>
  <si>
    <t>Na početku bismo želeli da vas zamolimo da odgovorite na nekoliko pitanja o sebi.</t>
  </si>
  <si>
    <t>question</t>
  </si>
  <si>
    <t>SingleChoice</t>
  </si>
  <si>
    <t>true</t>
  </si>
  <si>
    <t>pers</t>
  </si>
  <si>
    <t>MultipleChoice</t>
  </si>
  <si>
    <t>a_status</t>
  </si>
  <si>
    <t>Arbeitsstatus</t>
  </si>
  <si>
    <t>a_ort</t>
  </si>
  <si>
    <t>Arbeitsort</t>
  </si>
  <si>
    <t>a_lohn</t>
  </si>
  <si>
    <t>Lohneinbußen</t>
  </si>
  <si>
    <t>covid1</t>
  </si>
  <si>
    <t xml:space="preserve">COVID-19 Status </t>
  </si>
  <si>
    <t>covid2</t>
  </si>
  <si>
    <t>Deckert</t>
  </si>
  <si>
    <t>YesNoSwitch</t>
  </si>
  <si>
    <t>covid3</t>
  </si>
  <si>
    <t>mhem1</t>
  </si>
  <si>
    <t>Allgemeiner Gesundheitszustand</t>
  </si>
  <si>
    <t xml:space="preserve">Mini European Health Module </t>
  </si>
  <si>
    <t>https://webgate.ec.europa.eu/chafea_pdb/assets/files/pdb/2006109/2006109_2009_ijph_cox_and_al.pdf</t>
  </si>
  <si>
    <t>pt_aktuell2</t>
  </si>
  <si>
    <t xml:space="preserve">Wird Ihre bisherige psychotherapeutische Behandlung derzeitig fortgesetzt (z.B. als Online-Therapie)? </t>
  </si>
  <si>
    <t>0 = Nein, sie wird temporär ausgesetzt</t>
  </si>
  <si>
    <t>1 = Ja, sie erfolgt weiterhin</t>
  </si>
  <si>
    <t>2 = Ich war in keiner psychotherapeutischen Behandlung</t>
  </si>
  <si>
    <t>Is your previous psychotherapeutic treatment currently being continued (e.g. as online therapy)?</t>
  </si>
  <si>
    <t>0 = No, temporarily suspended</t>
  </si>
  <si>
    <t>1 = Yes, it is ongoing</t>
  </si>
  <si>
    <t>2 = I have not been in psychotherapeutic treatment</t>
  </si>
  <si>
    <t>klima1</t>
  </si>
  <si>
    <t>Familienklima</t>
  </si>
  <si>
    <t>gewalt1</t>
  </si>
  <si>
    <t>(Häusliche) Gewalterfahrung</t>
  </si>
  <si>
    <t>PHQ-D</t>
  </si>
  <si>
    <t>frei</t>
  </si>
  <si>
    <t>https://www.klinikum.uni-heidelberg.de/fileadmin/Psychosomatische_Klinik/pdf_Material/PHQ_Komplett_Fragebogen1.pdf</t>
  </si>
  <si>
    <t>Psychosoziale Stressoren</t>
  </si>
  <si>
    <t>Wie stark fühlten Sie sich im Verlauf der letzten Woche durch die folgenden Beschwerden beeinträchtigt?</t>
  </si>
  <si>
    <t xml:space="preserve">In the last week, how much have you been bothered by any of the following problems? </t>
  </si>
  <si>
    <t>phqd_a</t>
  </si>
  <si>
    <t>Infektionsangst</t>
  </si>
  <si>
    <t>phqd_a1</t>
  </si>
  <si>
    <t>phqd_a2</t>
  </si>
  <si>
    <t>phqd_a3</t>
  </si>
  <si>
    <t>Angst vor unzureichender med. Versorgung</t>
  </si>
  <si>
    <t>phqd_a4</t>
  </si>
  <si>
    <t>Angst vor Ansteckung anderer</t>
  </si>
  <si>
    <t>phqd_b</t>
  </si>
  <si>
    <t>Sorge über Gewicht</t>
  </si>
  <si>
    <t>phqd_c</t>
  </si>
  <si>
    <t>Sexuelle Zufriedenheit</t>
  </si>
  <si>
    <t>phqd_d</t>
  </si>
  <si>
    <t>Partnerschaftkonflikte</t>
  </si>
  <si>
    <t>phqd_e</t>
  </si>
  <si>
    <t>Belastung durch Homeschooling (Eltern)</t>
  </si>
  <si>
    <t>phqd_f</t>
  </si>
  <si>
    <t>Belastung durch Homeoffice/ Homeschooling (Schüler)</t>
  </si>
  <si>
    <t>phqd_g</t>
  </si>
  <si>
    <t>Existenzängste</t>
  </si>
  <si>
    <t>phqd_h</t>
  </si>
  <si>
    <t>Einsamkeit</t>
  </si>
  <si>
    <t>phqd_i</t>
  </si>
  <si>
    <t>Neg. Erlebnisse</t>
  </si>
  <si>
    <t>phqd_j</t>
  </si>
  <si>
    <t>Retrospektives Belastungserleben</t>
  </si>
  <si>
    <t>phqd_k</t>
  </si>
  <si>
    <t>Belastung durch reduzierte Mobilität</t>
  </si>
  <si>
    <t>Wie oft haben Sie das Gefühl….</t>
  </si>
  <si>
    <t>basiert auf Health and Retirement Study Hughes et al., 2004; Skalenitems wurden 4-stufig vom SOEP übernommen</t>
  </si>
  <si>
    <t>loneliness scale SOEP</t>
  </si>
  <si>
    <t>www.diw.de/soep</t>
  </si>
  <si>
    <t>How often do you feel…</t>
  </si>
  <si>
    <t>einsam1</t>
  </si>
  <si>
    <t>einsam2</t>
  </si>
  <si>
    <t>einsam3</t>
  </si>
  <si>
    <t>interact1</t>
  </si>
  <si>
    <t>interact2</t>
  </si>
  <si>
    <r>
      <t xml:space="preserve">Wie oft fühlten Sie sich im Verlauf </t>
    </r>
    <r>
      <rPr>
        <sz val="12"/>
        <color theme="1"/>
        <rFont val="Calibri"/>
        <family val="2"/>
        <scheme val="minor"/>
      </rPr>
      <t>der letzten Woche durch die folgenden Beschwerden beeinträchtigt?</t>
    </r>
  </si>
  <si>
    <t>PHQ-9</t>
  </si>
  <si>
    <t>Over the last week, how often have you been bothered by any of the following problems?</t>
  </si>
  <si>
    <t>phq9_a</t>
  </si>
  <si>
    <t>Depression</t>
  </si>
  <si>
    <t>phq9_b</t>
  </si>
  <si>
    <t>phq9_c</t>
  </si>
  <si>
    <t>phq9_d</t>
  </si>
  <si>
    <t>phq9_e</t>
  </si>
  <si>
    <t>phq9_f</t>
  </si>
  <si>
    <t>phq9_g</t>
  </si>
  <si>
    <t>phq9_h</t>
  </si>
  <si>
    <t>false</t>
  </si>
  <si>
    <t>phq9_i</t>
  </si>
  <si>
    <t>phqpd_a</t>
  </si>
  <si>
    <t>Angst-/ Panikstörung</t>
  </si>
  <si>
    <r>
      <t xml:space="preserve">Hatten Sie </t>
    </r>
    <r>
      <rPr>
        <sz val="12"/>
        <color theme="1"/>
        <rFont val="Calibri"/>
        <family val="2"/>
        <scheme val="minor"/>
      </rPr>
      <t>in der letzten Woche eine Angstattacke (plötzliches Gefühl der Furcht oder Panik)?</t>
    </r>
  </si>
  <si>
    <t>PHQ (Panikmodlu)</t>
  </si>
  <si>
    <t>In the last week, have you had an anxiety attack – suddenly feeling fear or panic?</t>
  </si>
  <si>
    <t>Ist Ihre Antwort "nein", überspringen Sie bitte die folgenden drei Fragen.</t>
  </si>
  <si>
    <t>If your anser is "no" please skip the following 3 questions</t>
  </si>
  <si>
    <t>phqpd_b</t>
  </si>
  <si>
    <t>phqpd_c</t>
  </si>
  <si>
    <t>phqpd_d</t>
  </si>
  <si>
    <t>PHQ (GAD-7)</t>
  </si>
  <si>
    <t>Over the last week, how often have you been bothered by the following problems?</t>
  </si>
  <si>
    <t>gad7_a</t>
  </si>
  <si>
    <t>generalisierte Angststörung</t>
  </si>
  <si>
    <t>gad7_b</t>
  </si>
  <si>
    <t>gad7_c</t>
  </si>
  <si>
    <t>gad7_d</t>
  </si>
  <si>
    <t>gad7_e</t>
  </si>
  <si>
    <t>gad7_f</t>
  </si>
  <si>
    <t>gad7_g</t>
  </si>
  <si>
    <t>tinnitus</t>
  </si>
  <si>
    <t>Pryss</t>
  </si>
  <si>
    <t>phqd_belast</t>
  </si>
  <si>
    <t>Belastungserleben</t>
  </si>
  <si>
    <t>PHQ</t>
  </si>
  <si>
    <t>Lebensqualität</t>
  </si>
  <si>
    <t>Bitte lesen Sie jede Frage und überlegen Sie, wie Sie sich in der vergangenen Woche gefühlt haben.</t>
  </si>
  <si>
    <t>https://academic.oup.com/eurpub/article/16/4/420/644306</t>
  </si>
  <si>
    <t>We are interested in what you think about your life in the last week. Please read each question, assess your feelings, and mark the number on the scale for each questionthat gives the best answer for you.</t>
  </si>
  <si>
    <t>qol1</t>
  </si>
  <si>
    <t>global</t>
  </si>
  <si>
    <t>qol2</t>
  </si>
  <si>
    <r>
      <t xml:space="preserve">In den folgenden Fragen geht es darum, in welchem Umfang Sie während </t>
    </r>
    <r>
      <rPr>
        <sz val="12"/>
        <color theme="1"/>
        <rFont val="Calibri"/>
        <family val="2"/>
        <scheme val="minor"/>
      </rPr>
      <t>der vergangenen Woche bestimmte Dinge erlebt haben oder in der Lage waren, bestimmte Dinge zu tun.</t>
    </r>
  </si>
  <si>
    <r>
      <t xml:space="preserve">The following questions ask about how completely you experience or were able to do certain things in </t>
    </r>
    <r>
      <rPr>
        <sz val="12"/>
        <color theme="1"/>
        <rFont val="Calibri"/>
        <family val="2"/>
        <scheme val="minor"/>
      </rPr>
      <t>the last week.</t>
    </r>
  </si>
  <si>
    <t>qol10</t>
  </si>
  <si>
    <t>körperliche LQ</t>
  </si>
  <si>
    <t>qol12</t>
  </si>
  <si>
    <t>umweltbezogene LQ</t>
  </si>
  <si>
    <r>
      <t xml:space="preserve">In den folgenden Fragen geht es darum, wie zufrieden, glücklich oder gut Sie sich während </t>
    </r>
    <r>
      <rPr>
        <sz val="12"/>
        <color theme="1"/>
        <rFont val="Calibri"/>
        <family val="2"/>
        <scheme val="minor"/>
      </rPr>
      <t>der vergangenen Woche hinsichtlich verschiedener Aspekte lhres Lebens gefühlt haben.</t>
    </r>
  </si>
  <si>
    <r>
      <t xml:space="preserve">The following questions ask you to say how good or satisfied you have felt about various aspects of your life over </t>
    </r>
    <r>
      <rPr>
        <sz val="12"/>
        <color theme="1"/>
        <rFont val="Calibri"/>
        <family val="2"/>
        <scheme val="minor"/>
      </rPr>
      <t>the last week.</t>
    </r>
  </si>
  <si>
    <t>In den folgenden Fragen geht es darum, wie zufrieden, glücklich oder gut Sie sich während der vergangenen Woche hinsichtlich verschiedener Aspekte lhres Lebens gefühlt haben.</t>
  </si>
  <si>
    <t>qol17</t>
  </si>
  <si>
    <t>qol19</t>
  </si>
  <si>
    <t>psychische LQ</t>
  </si>
  <si>
    <t>qol20</t>
  </si>
  <si>
    <t>soziale LQ</t>
  </si>
  <si>
    <t>qol23</t>
  </si>
  <si>
    <t>Gleich haben Sie es geschafft. Nun folgen noch wenige Fragen zu Ihrem aktuellen Gesundheitsverhalten.</t>
  </si>
  <si>
    <t>You are almost done, just a few questions about your current health behavior.</t>
  </si>
  <si>
    <t>Bitte kreuzen Sie bei jeder der folgenden Fragen die Antwort an, die Ihrem Schlafverlauf in der letzten Woche am genauesten entspricht.</t>
  </si>
  <si>
    <t>ISI-7</t>
  </si>
  <si>
    <t>https://eprovide.mapi-trust.org/instruments/insomnia-severity-index</t>
  </si>
  <si>
    <t>For each question below, please mark the answer corresponding most accurately to your sleep patterns in the last week</t>
  </si>
  <si>
    <t>Schlafprobleme</t>
  </si>
  <si>
    <t>Bitte beschreiben Sie in den ersten drei Fragen den Schweregrad Ihrer Schlafschwierigkeiten</t>
  </si>
  <si>
    <t>For the first three questions, please rate the severity of your sleep difficulties.</t>
  </si>
  <si>
    <t>schlaf_1</t>
  </si>
  <si>
    <t>Baumeister</t>
  </si>
  <si>
    <t>schlaf_2</t>
  </si>
  <si>
    <t>schlaf_3</t>
  </si>
  <si>
    <t>schlaf_4</t>
  </si>
  <si>
    <t>schlaf_5</t>
  </si>
  <si>
    <t>schlaf_6</t>
  </si>
  <si>
    <t>schlaf_7</t>
  </si>
  <si>
    <t>sport2</t>
  </si>
  <si>
    <t>aus bestehenden RKI Befragungen entnommen</t>
  </si>
  <si>
    <t>alk_1</t>
  </si>
  <si>
    <t>Alkoholkonsum</t>
  </si>
  <si>
    <t>alk_2</t>
  </si>
  <si>
    <t>Abschließend möchten wir Sie gerne nach Ihren aktuellen Bedarfen und positiven Erlebnissen befragen.</t>
  </si>
  <si>
    <t>Finally, we would like to ask about your current needs and positive experiences.</t>
  </si>
  <si>
    <t>bedarfe</t>
  </si>
  <si>
    <t>Bedarfe</t>
  </si>
  <si>
    <t>TextArea</t>
  </si>
  <si>
    <t>bedarf_frei</t>
  </si>
  <si>
    <t xml:space="preserve">FREITEXT </t>
  </si>
  <si>
    <t>pos</t>
  </si>
  <si>
    <t>Positive Effekte</t>
  </si>
  <si>
    <t>pos_frei</t>
  </si>
  <si>
    <t>Herzlichen Dank für Ihre Mühe und Zeit! Bleiben sie körperlich und psychisch gesund! Wir würden uns freuen, wenn Sie auch in der nächsten Woche an dieser Befragung teilnehmen.</t>
  </si>
  <si>
    <t>Thank you very much for your effort and time! Stay physically and mentally healthy! We would be delighted if you take part in this survey aigan next week.</t>
  </si>
  <si>
    <t>¡Muchas gracias por su colaboración y su tiempo! Le deseamos que conserve su salud física y psíquica. Nos alegraría mucho si estuviera dispuesto a participar la semana próxima en esta encuesta.</t>
  </si>
  <si>
    <t>Merci infiniment pour vos efforts et votre temps ! Restez en bonne santé physique et psychique ! Nous serions très heureux que vous participiez de nouveau à cette enquête la semaine prochaine.</t>
  </si>
  <si>
    <t>Nagyon köszönjük a fáradságát és az idejét! Maradjon testileg és lelkileg egészséges! Nagyon örülnénk, ha a jövő héten megint részt venne ezen a felmérésen.</t>
  </si>
  <si>
    <t>La ringraziamo per il suo impegno e il suo tempo! Le auguriamo di rimanere in salute sia fisicamente che mentalmente! Saremmo lieti se volesse partecipare allo stesso sondaggio anche la prossima settimana.</t>
  </si>
  <si>
    <t>Большое спасибо за потраченное время и усилия! Желаем Вам телесного и душевного здоровья! Мы будем рады, если Вы и на следующей неделе сможете принять участие в этом опросе.</t>
  </si>
  <si>
    <t>Hvala Vam na trudu i vremenu! Ostanite fizički i psihički zdravi! Bilo bi nam drago ako bi i sledeće nedelje učestvovali u ovoj anketi .</t>
  </si>
  <si>
    <t>feedback</t>
  </si>
  <si>
    <t>Falls ja, können Sie Informationen zusammengefasst zu Ihrer persönlichen, familiären und sozialen Stimmungslage direkt im Anschluss an die Übermittlung Ihrer Antworten unter "Info" einsehen.</t>
  </si>
  <si>
    <t>If so, you can access summarized information on your personal, family and social mood immediately after submitting your answers under "Info".</t>
  </si>
  <si>
    <t>Baseline Fragebogen Erwachsene</t>
  </si>
  <si>
    <t xml:space="preserve">Allgaier, Johannes </t>
  </si>
  <si>
    <t>johannes.allgaier@uni-wuerzburg.de</t>
  </si>
  <si>
    <t>Schobel, Johannes</t>
  </si>
  <si>
    <t>johannes.schobel@uni-ulm.de</t>
  </si>
  <si>
    <t>Willkommen! Wir freuen uns, dass Sie sich die Zeit nehmen, ein paar Fragen zu Ihrem Wohlbefinden und möglichen Herausforderungen im Zusammenhang mit COVID-19 zu beantworten.                                                                                                                                Ziel dieser Befragung ist es, auch der psychischen Gesundheit Aufmerksamkeit zu schenken - dafür ist es wichtig, abzuschätzen, wie gut es uns als Gesellschaft geht oder wo die Stimmung derzeit im Keller ist. Lassen Sie uns gemeinsam einen Blick darauf werfen.</t>
  </si>
  <si>
    <t>¡Bienvenido! Nos alegramos de que se tome el tiempo de responder unas pocas preguntas relacionadas con su propio bienestar y los retos que se le plantean a causa del COVID-19.                                                                                                                                El objetivo de esta encuesta es prestar un poco de atención también a nuestra salud psíquica. Para ello es crucial saber un poco más sobre cómo se encuentra nuestra sociedad, y dónde está más deprimida nuestra moral en estos duros momentos. Echemos un vistazo juntos.</t>
  </si>
  <si>
    <t>Bienvenue ! Nous nous réjouissons que vous preniez le temps de répondre à quelques questions concernant votre bien-être et les défis potentiels en lien avec le COVID-19.                                                                                                                                Le but de cette enquête est de prêter également attention à la santé psychique - pour cela, il est important d'évaluer comment nous nous portons d'un point de vue global en tant que société, ou à quel niveau le moral est actuellement au plus bas. Ensemble, portons un regard sur la situation.</t>
  </si>
  <si>
    <t>Üdvözöljük! Örülünk, hogy időt szakít arra, hogy válaszoljon néhány, a közérzetével és COVID-19 okozta lehetséges kihívásokkal kapcsolatos kérdésünkre.                                                                                                                                A felmérésünk célja, hogy figyelmet fordítsunk a mentális egészségünkre is. Ehhez fontos, hogy felbecsüljük, hogy társadalomként milyen jól érezzük magunkat, vagy melyik területen nagyon rossz a hangulatunk. Vessünk közösen egy pillantást a helyzetre.</t>
  </si>
  <si>
    <t xml:space="preserve">Benvenuto! Siamo molto lieti che si prenda del tempo per rispondere a un paio di domande relative al suo benessere e alle possibili sfide emerse con il COVID-19. L'obiettivo di questo sondaggio è di dedicare anche alla salute mentale l'attenzione che merita: per farlo è importante rilevare quanto stiamo bene a livello di società e capire in quali casi l'umore sia attualmente sotto i piedi. Scopriamolo insieme.                </t>
  </si>
  <si>
    <t>Добро пожаловать! Мы рады, что Вы выбрали время ответить на несколько вопросов по Вашему самочувствию и возможным вызовам в связи с COVID-19.                                                                                                                                Цель данного опроса – уделить внимание также психическому здоровью людей, для чего важно оценить, насколько хорошо мы, общество, чувствуем себя, и в каких сферах настроение далеко от радужного. Давайте вместе взглянем на сложившуюся ситуацию.</t>
  </si>
  <si>
    <t>Dobrodošli! Drago nam je što vam imate vremena da nam odgovorite na nekoliko pitanja  u vezi vašeg zdravlja i mogućim izazovima u vezi sa KOVIDOM-19. Cilj ankete je takođe da se obrati pažnja na mentalno zdravlje - za to je važno proceniti kako nam je kao društvu ili po čemu je raspoloženje na najnižem nivou. Hajde da razmotrimo ovo zajedno.</t>
  </si>
  <si>
    <t>Zu Beginn möchten wir Sie bitten, ein paar Fragen zu Ihrer Person zu beantworten.</t>
  </si>
  <si>
    <t>First, we would like to ask you to answer a few questions about yourself.</t>
  </si>
  <si>
    <t>Para empezar, rogamos responda algunas preguntas acerca de su persona.</t>
  </si>
  <si>
    <t>Pour commencer, nous aimerions vous demander de répondre à quelques questions à votre sujet.</t>
  </si>
  <si>
    <t>Elsőként szeretnént megkérni, hogy válaszoljon néhány, a személyével kapcsolatos kérdésre.</t>
  </si>
  <si>
    <t xml:space="preserve">Per iniziare, la pregheremmo di rispondere a un paio di domande relative alla sua persona. </t>
  </si>
  <si>
    <t>В начале мы хотели бы попросить Вас ответить на несколько личных вопросов.</t>
  </si>
  <si>
    <t>Na početku bismo želeli da vas zamolim da odgovorite na nekoliko pitanja o sebi.</t>
  </si>
  <si>
    <t>Füllen Sie den Fragebogen für sich selber oder eine andere Person aus?</t>
  </si>
  <si>
    <t>1 = für mich selber</t>
  </si>
  <si>
    <t>2 = für eine andere Person</t>
  </si>
  <si>
    <t>Do you fill out the questionnaire for yourself or another person?</t>
  </si>
  <si>
    <t>1 = For myself</t>
  </si>
  <si>
    <t>2 = For another person</t>
  </si>
  <si>
    <t>¿Es Usted mismo quien rellena este cuestionario o lo hace para otra persona?</t>
  </si>
  <si>
    <t>1 = para mi persona</t>
  </si>
  <si>
    <t>2 = para otra persona</t>
  </si>
  <si>
    <t>Remplissez-vous le questionnaire pour vous-même ou pour une autre personne ?</t>
  </si>
  <si>
    <t>1 = pour moi-même</t>
  </si>
  <si>
    <t>2 = pour une autre personne</t>
  </si>
  <si>
    <r>
      <rPr>
        <sz val="12"/>
        <color theme="1"/>
        <rFont val="Calibri"/>
        <family val="2"/>
        <scheme val="minor"/>
      </rPr>
      <t>Saját maga nevében, vagy egy másik személy nevében tölti ki a kérdőívet?</t>
    </r>
  </si>
  <si>
    <r>
      <rPr>
        <sz val="12"/>
        <color theme="1"/>
        <rFont val="Calibri"/>
        <family val="2"/>
        <scheme val="minor"/>
      </rPr>
      <t>1 = saját nevemben</t>
    </r>
  </si>
  <si>
    <r>
      <rPr>
        <sz val="12"/>
        <color theme="1"/>
        <rFont val="Calibri"/>
        <family val="2"/>
        <scheme val="minor"/>
      </rPr>
      <t>2 = egy másik személy nevében</t>
    </r>
  </si>
  <si>
    <t xml:space="preserve">Sta compilando il questionario per sé stesso o per un'altra persona? </t>
  </si>
  <si>
    <t>1 = per me stesso</t>
  </si>
  <si>
    <t>2 = per un'altra persona</t>
  </si>
  <si>
    <t>Вы заполняете анкету за себя или за другого человека?</t>
  </si>
  <si>
    <t>1 = за себя</t>
  </si>
  <si>
    <t>2 = за другого человека</t>
  </si>
  <si>
    <t>Da li popunjavate upitnik za sebe ili za neku drugu osobu?</t>
  </si>
  <si>
    <t>1 = za sebe</t>
  </si>
  <si>
    <t>2= za drugu osobu</t>
  </si>
  <si>
    <t>Knob</t>
  </si>
  <si>
    <t>alter</t>
  </si>
  <si>
    <t>DREHRAD MIT ZIFFERN</t>
  </si>
  <si>
    <t>Wie alt sind Sie? (in Jahren)</t>
  </si>
  <si>
    <t>offen</t>
  </si>
  <si>
    <t>How old are you (in years) ?</t>
  </si>
  <si>
    <t>¿Cuántos años tiene? (indicar edad)</t>
  </si>
  <si>
    <t>abierta</t>
  </si>
  <si>
    <t>Quel âge avez-vous ? (en années)</t>
  </si>
  <si>
    <t>réponse ouverte</t>
  </si>
  <si>
    <r>
      <rPr>
        <sz val="12"/>
        <color theme="1"/>
        <rFont val="Calibri"/>
        <family val="2"/>
        <scheme val="minor"/>
      </rPr>
      <t>Hány éves? (években)</t>
    </r>
  </si>
  <si>
    <r>
      <rPr>
        <sz val="12"/>
        <color theme="1"/>
        <rFont val="Calibri"/>
        <family val="2"/>
        <scheme val="minor"/>
      </rPr>
      <t>nyitott</t>
    </r>
  </si>
  <si>
    <t>Quanti anni ha?</t>
  </si>
  <si>
    <t>aperta</t>
  </si>
  <si>
    <t>Сколько Вам лет? (полных)</t>
  </si>
  <si>
    <t>вписать нужное</t>
  </si>
  <si>
    <t>Koliko godine imate? (u godinama)</t>
  </si>
  <si>
    <t>otvoreno</t>
  </si>
  <si>
    <t>geschlecht</t>
  </si>
  <si>
    <t>Welches Geschlecht haben Sie?</t>
  </si>
  <si>
    <t>0 = Weiblich</t>
  </si>
  <si>
    <t>1 = Männlich</t>
  </si>
  <si>
    <t>2 = Divers</t>
  </si>
  <si>
    <t>Which gender are you?</t>
  </si>
  <si>
    <t>0 = Female</t>
  </si>
  <si>
    <t>1 = Male</t>
  </si>
  <si>
    <t>2 = Transgender</t>
  </si>
  <si>
    <t>¿Su género corresponde a?</t>
  </si>
  <si>
    <t>0 = femenino</t>
  </si>
  <si>
    <t>1 = masculino</t>
  </si>
  <si>
    <t>2 = diverso</t>
  </si>
  <si>
    <t>De quel sexe êtes-vous ?</t>
  </si>
  <si>
    <t>0 = femme</t>
  </si>
  <si>
    <t>1 = homme</t>
  </si>
  <si>
    <t>2 = divers</t>
  </si>
  <si>
    <r>
      <rPr>
        <sz val="12"/>
        <color theme="1"/>
        <rFont val="Calibri"/>
        <family val="2"/>
        <scheme val="minor"/>
      </rPr>
      <t>Melyik biológiai nemhez tartozik?</t>
    </r>
  </si>
  <si>
    <r>
      <rPr>
        <sz val="12"/>
        <color theme="1"/>
        <rFont val="Calibri"/>
        <family val="2"/>
        <scheme val="minor"/>
      </rPr>
      <t>0 = nő</t>
    </r>
  </si>
  <si>
    <r>
      <rPr>
        <sz val="12"/>
        <color theme="1"/>
        <rFont val="Calibri"/>
        <family val="2"/>
        <scheme val="minor"/>
      </rPr>
      <t>1 = férfi</t>
    </r>
  </si>
  <si>
    <r>
      <rPr>
        <sz val="12"/>
        <color theme="1"/>
        <rFont val="Calibri"/>
        <family val="2"/>
        <scheme val="minor"/>
      </rPr>
      <t>2 = más</t>
    </r>
  </si>
  <si>
    <t>Di che sesso è?</t>
  </si>
  <si>
    <t>0 = femmina</t>
  </si>
  <si>
    <t>1 = maschio</t>
  </si>
  <si>
    <t>Ваш пол:</t>
  </si>
  <si>
    <t>0 = женский</t>
  </si>
  <si>
    <t>1 = мужской</t>
  </si>
  <si>
    <t>2 = другое</t>
  </si>
  <si>
    <t>Vaš pol?</t>
  </si>
  <si>
    <t>0 = ženski</t>
  </si>
  <si>
    <t>1 = muški</t>
  </si>
  <si>
    <t>2 = ostalo</t>
  </si>
  <si>
    <t>nation1</t>
  </si>
  <si>
    <t>Welche Nationalität/en haben Sie? (Mehrfachauswahl möglich)</t>
  </si>
  <si>
    <t>1 = Deutsch</t>
  </si>
  <si>
    <t>2 = Andere</t>
  </si>
  <si>
    <t>What is/are your nationality/ies? (multiple selections possible)</t>
  </si>
  <si>
    <t xml:space="preserve">1 = German </t>
  </si>
  <si>
    <t>2 = Other country</t>
  </si>
  <si>
    <t>¿Cuál es su nacionalidad/nacionalidades? (se pueden seleccionar varias)</t>
  </si>
  <si>
    <t>1 = alemana</t>
  </si>
  <si>
    <t>2 = otras</t>
  </si>
  <si>
    <t>De quelle/s nationalité/s êtes-vous ? (plusieurs réponses possibles)</t>
  </si>
  <si>
    <t>1 = française</t>
  </si>
  <si>
    <t>2 = autre</t>
  </si>
  <si>
    <r>
      <rPr>
        <sz val="12"/>
        <color theme="1"/>
        <rFont val="Calibri"/>
        <family val="2"/>
        <scheme val="minor"/>
      </rPr>
      <t>Az Ön állampolgársága? (Több válasz is lehetséges)</t>
    </r>
  </si>
  <si>
    <r>
      <rPr>
        <sz val="12"/>
        <color theme="1"/>
        <rFont val="Calibri"/>
        <family val="2"/>
        <scheme val="minor"/>
      </rPr>
      <t>1 = német</t>
    </r>
  </si>
  <si>
    <r>
      <rPr>
        <sz val="12"/>
        <color theme="1"/>
        <rFont val="Calibri"/>
        <family val="2"/>
        <scheme val="minor"/>
      </rPr>
      <t>2 = egyéb</t>
    </r>
  </si>
  <si>
    <t>Qual è la sua nazionalità? (più risposte possibili)</t>
  </si>
  <si>
    <t>1 = tedesca</t>
  </si>
  <si>
    <t>2 = altra</t>
  </si>
  <si>
    <t>Ваша национальность: (возможны несколько вариантов)</t>
  </si>
  <si>
    <t>1 = Германия</t>
  </si>
  <si>
    <t>2 = Другая страна</t>
  </si>
  <si>
    <t>Kojoj naciji pripadate? (moguće izabrati više odgovora)</t>
  </si>
  <si>
    <t>1 = nemačka</t>
  </si>
  <si>
    <t>2 = druga</t>
  </si>
  <si>
    <t>TextString</t>
  </si>
  <si>
    <t>nation2</t>
  </si>
  <si>
    <t xml:space="preserve">FREITEXTFELD </t>
  </si>
  <si>
    <t>Falls Sie "Andere" gewählt haben, welche?</t>
  </si>
  <si>
    <t>If your nationality is not German, which is it?</t>
  </si>
  <si>
    <t>open</t>
  </si>
  <si>
    <t>¿Cuáles?</t>
  </si>
  <si>
    <t>Laquelle ?</t>
  </si>
  <si>
    <t>Melyik?</t>
  </si>
  <si>
    <t>Quale?</t>
  </si>
  <si>
    <t>Какая?</t>
  </si>
  <si>
    <t>Koja?</t>
  </si>
  <si>
    <t>region</t>
  </si>
  <si>
    <t>In welcher Region leben Sie aktuell?</t>
  </si>
  <si>
    <t>Deutschland</t>
  </si>
  <si>
    <t>Europa: Osteuropa</t>
  </si>
  <si>
    <t>Europa: Nordeuropa</t>
  </si>
  <si>
    <t>Europa: Südeuropa</t>
  </si>
  <si>
    <t>Europa: Westeuropa</t>
  </si>
  <si>
    <t>Amerika: Karibik</t>
  </si>
  <si>
    <t>Amerika: Mittelamerika</t>
  </si>
  <si>
    <t>Amerika: Südamerika</t>
  </si>
  <si>
    <t>Amerika: Nordamerika</t>
  </si>
  <si>
    <t>Afrika: Ostafrika</t>
  </si>
  <si>
    <t>Afrika: Zentralafrika</t>
  </si>
  <si>
    <t>Afrika: Nordafrika</t>
  </si>
  <si>
    <t>Afrika: Südafrika</t>
  </si>
  <si>
    <t>Afrika: Westafrika</t>
  </si>
  <si>
    <t>Asien: Zentralasien</t>
  </si>
  <si>
    <t>Asien: Ostasien</t>
  </si>
  <si>
    <t>Asien: Südasien</t>
  </si>
  <si>
    <t>Asien: Südostasien</t>
  </si>
  <si>
    <t>Asien: Westasien</t>
  </si>
  <si>
    <t>Ozeanien: Australien und Neuseeland</t>
  </si>
  <si>
    <t>Ozeanien: Melanesien</t>
  </si>
  <si>
    <t>Ozeanien: Mikronesien</t>
  </si>
  <si>
    <t>Ozeanien: Polynesien</t>
  </si>
  <si>
    <t>https://unstats.un.org/unsd/methodology/m49/</t>
  </si>
  <si>
    <t>In which region do you currently live?</t>
  </si>
  <si>
    <t>Germany</t>
  </si>
  <si>
    <t>Europe: Eastern Europe</t>
  </si>
  <si>
    <t>Europe: Northern Europe</t>
  </si>
  <si>
    <t>Europe: Southern Europe</t>
  </si>
  <si>
    <t>Europe: Western Europe</t>
  </si>
  <si>
    <t>America: Caribbean</t>
  </si>
  <si>
    <t>America: Central America</t>
  </si>
  <si>
    <t>America: South America</t>
  </si>
  <si>
    <t>America: Northern America</t>
  </si>
  <si>
    <t>Africa: Eastern Africa</t>
  </si>
  <si>
    <t>Africa: Middle Africa</t>
  </si>
  <si>
    <t>Africa: Northern Africa</t>
  </si>
  <si>
    <t>Africa: Southern Africa</t>
  </si>
  <si>
    <t>Africa: Western Africa</t>
  </si>
  <si>
    <t>Asia: Central Asia</t>
  </si>
  <si>
    <t>Asia: Eastern Asia</t>
  </si>
  <si>
    <t>Asia: South-eastern Asia</t>
  </si>
  <si>
    <t>Asia: Southern Asia</t>
  </si>
  <si>
    <t>Asia: Western Asia</t>
  </si>
  <si>
    <t>Oceania: Australia and New Zealand</t>
  </si>
  <si>
    <t>Oceania: Melanesia</t>
  </si>
  <si>
    <t>Oceania: Micronesia</t>
  </si>
  <si>
    <t>Oceania: Polynesia</t>
  </si>
  <si>
    <t>¿En qué región reside Usted actualmente?</t>
  </si>
  <si>
    <t>Alemania</t>
  </si>
  <si>
    <t>Europa: Europa oriental</t>
  </si>
  <si>
    <t>Europa: Norte de Europa</t>
  </si>
  <si>
    <t>Europa: Sur de Europa</t>
  </si>
  <si>
    <t>Europa: Europa occidental</t>
  </si>
  <si>
    <t>América: Caribe</t>
  </si>
  <si>
    <t>América: Centroamérica</t>
  </si>
  <si>
    <t>América: Sudamérica</t>
  </si>
  <si>
    <t>América: Norteamérica</t>
  </si>
  <si>
    <t>África: África oriental</t>
  </si>
  <si>
    <t>África: África central</t>
  </si>
  <si>
    <t>África: Norte de África</t>
  </si>
  <si>
    <t>África: Sur de África</t>
  </si>
  <si>
    <t>África: África occidental</t>
  </si>
  <si>
    <t>Asia: Asia central</t>
  </si>
  <si>
    <t>Asia: Asia oriental</t>
  </si>
  <si>
    <t>Asia: Asia del Sur</t>
  </si>
  <si>
    <t>Asia: Sudeste asiático</t>
  </si>
  <si>
    <t>Asia: Asia occidental</t>
  </si>
  <si>
    <t>Oceanía: Australia y Nueva Zelanda</t>
  </si>
  <si>
    <t>Oceanía: Melanesia</t>
  </si>
  <si>
    <t>Oceanía: Micronesia</t>
  </si>
  <si>
    <t>Oceanía: Polinesia</t>
  </si>
  <si>
    <t>Dans quelle région du monde vivez-vous actuellement ?</t>
  </si>
  <si>
    <t>Europe : Europe de l'Est</t>
  </si>
  <si>
    <t>Europe : Europe du Nord</t>
  </si>
  <si>
    <t>Europe : Europe du Sud</t>
  </si>
  <si>
    <t>Europe : Europe de l'Ouest</t>
  </si>
  <si>
    <r>
      <t>Amérique : Caraï</t>
    </r>
    <r>
      <rPr>
        <sz val="12"/>
        <color theme="1"/>
        <rFont val="Calibri"/>
        <family val="2"/>
        <scheme val="minor"/>
      </rPr>
      <t>bes</t>
    </r>
  </si>
  <si>
    <t>Amérique : Amérique Centrale</t>
  </si>
  <si>
    <t>Amérique : Amérique du Sud</t>
  </si>
  <si>
    <t>Amérique : Amérique du Nord</t>
  </si>
  <si>
    <t>Afrique : Afrique de l'Est</t>
  </si>
  <si>
    <t>Afrique : Afrique Centrale</t>
  </si>
  <si>
    <t>Afrique : Afrique du Nord</t>
  </si>
  <si>
    <t>Afrique : Afrique du Sud</t>
  </si>
  <si>
    <t>Afrique : Afrique de l'Ouest</t>
  </si>
  <si>
    <t>Asie : Asie Centrale</t>
  </si>
  <si>
    <t>Asie : Asie de l'Est</t>
  </si>
  <si>
    <t>Asie : Asie du Sud</t>
  </si>
  <si>
    <t>Asie : Asie du Sud-Est</t>
  </si>
  <si>
    <t>Asie : Asie de l'Ouest</t>
  </si>
  <si>
    <t>Océanie : Australie et Nouvelle-Zélande</t>
  </si>
  <si>
    <t>Océanie : Mélanésie</t>
  </si>
  <si>
    <t>Océanie : Micronésie</t>
  </si>
  <si>
    <t>Océanie : Polynésie</t>
  </si>
  <si>
    <r>
      <rPr>
        <sz val="12"/>
        <color theme="1"/>
        <rFont val="Calibri"/>
        <family val="2"/>
        <scheme val="minor"/>
      </rPr>
      <t>Melyik régióban él jelenleg?</t>
    </r>
  </si>
  <si>
    <t>Németország</t>
  </si>
  <si>
    <t>Európa: Kelet-Európa</t>
  </si>
  <si>
    <t>Európa: Észak-Európa</t>
  </si>
  <si>
    <t>Európa: Dél-Európa</t>
  </si>
  <si>
    <t>Európa: Nyugat-Európa</t>
  </si>
  <si>
    <t>Amerika: karib-tengeri térség</t>
  </si>
  <si>
    <t>Amerika: Közép-Amerika</t>
  </si>
  <si>
    <t>Amerika: Dél-Amerika</t>
  </si>
  <si>
    <t>Amerika: Észak-Amerika</t>
  </si>
  <si>
    <t>Afrika: Kelet-Afrika</t>
  </si>
  <si>
    <t>In che area geografica vive attualmente?</t>
  </si>
  <si>
    <t>Germania</t>
  </si>
  <si>
    <t>Europa: Europa orientale</t>
  </si>
  <si>
    <t>Europa: Europa settentrionale</t>
  </si>
  <si>
    <t>Europa: Europa meridionale</t>
  </si>
  <si>
    <t>Europa: Europa occidentale</t>
  </si>
  <si>
    <t>America: Caraibi</t>
  </si>
  <si>
    <t>America: America centrale</t>
  </si>
  <si>
    <t>America: America meridionale</t>
  </si>
  <si>
    <t>America: America settentrionale</t>
  </si>
  <si>
    <t>Africa: Africa orientale</t>
  </si>
  <si>
    <t>Africa: Africa centrale</t>
  </si>
  <si>
    <t>Africa: Africa settentrionale</t>
  </si>
  <si>
    <t>Africa: Africa meridionale</t>
  </si>
  <si>
    <t>Africa: Africa occidentale</t>
  </si>
  <si>
    <t>Asia: Asia centrale</t>
  </si>
  <si>
    <t>Asia: Asia orientale</t>
  </si>
  <si>
    <t>Asia: Asia meridionale</t>
  </si>
  <si>
    <t>Asia: Asia sudorientale</t>
  </si>
  <si>
    <t>Asia: Asia occidentale</t>
  </si>
  <si>
    <t>Oceania: Australia o Nuova Zelanda</t>
  </si>
  <si>
    <t>Oceania: Polinesia</t>
  </si>
  <si>
    <t>В каком регионе Вы сейчас проживаете?</t>
  </si>
  <si>
    <t>Германия</t>
  </si>
  <si>
    <t>Европа: Восточная Европа</t>
  </si>
  <si>
    <t>Европа: Северная Европа</t>
  </si>
  <si>
    <t>Европа: Южная Европа</t>
  </si>
  <si>
    <t>Европа: Западная Европа</t>
  </si>
  <si>
    <t>Америка: Карибский регион</t>
  </si>
  <si>
    <t>Америка: Центральная Америка</t>
  </si>
  <si>
    <t>Америка: Южная Америка</t>
  </si>
  <si>
    <t>Америка: Северная Америка</t>
  </si>
  <si>
    <t>Африка Восточная Африка</t>
  </si>
  <si>
    <t>Африка Центральная Африка</t>
  </si>
  <si>
    <t>Африка Северная Африка</t>
  </si>
  <si>
    <t>Африка Южная Африка</t>
  </si>
  <si>
    <t>Африка Западная Африка</t>
  </si>
  <si>
    <t>Азия: Центральная Азия</t>
  </si>
  <si>
    <t>Азия: Восточная Азия</t>
  </si>
  <si>
    <t>Азия: Южная Азия</t>
  </si>
  <si>
    <t>Азия: Юго-Восточная Азия</t>
  </si>
  <si>
    <t>Азия: Западная Азия</t>
  </si>
  <si>
    <t>Океания: Австралия и Новая Зеландия</t>
  </si>
  <si>
    <t>Океания: Меланезия</t>
  </si>
  <si>
    <t>Океания: Микронезия</t>
  </si>
  <si>
    <t>Океания: Полинезия</t>
  </si>
  <si>
    <t>U kojoj regioni živite trenutno?</t>
  </si>
  <si>
    <t>Nemačka</t>
  </si>
  <si>
    <t>Evropa: istočna Evropa</t>
  </si>
  <si>
    <t>Evropa: severna Evropa</t>
  </si>
  <si>
    <t>Evropa: južna Evropa</t>
  </si>
  <si>
    <t>Evropa: zapadna Evropa</t>
  </si>
  <si>
    <t>Amerika: Karibi</t>
  </si>
  <si>
    <t>Amerika: srednja Amerika</t>
  </si>
  <si>
    <t>Amerika: Južna Amerika</t>
  </si>
  <si>
    <t>Amerika: Severna Amerika</t>
  </si>
  <si>
    <t>Afrika: istočna Afrika</t>
  </si>
  <si>
    <t>Afrika: centralna Afrika</t>
  </si>
  <si>
    <t>Afrika: severna Afrika</t>
  </si>
  <si>
    <t>Afrika: južna Afrika</t>
  </si>
  <si>
    <t>Afrika: zapadna Afrika</t>
  </si>
  <si>
    <t>Azija: centralna Azija</t>
  </si>
  <si>
    <t>Azija: istočna Azija</t>
  </si>
  <si>
    <t>Azija: južna Azija</t>
  </si>
  <si>
    <t>Azija: jugoistočna Azija</t>
  </si>
  <si>
    <t>Azija: zapadna Azija</t>
  </si>
  <si>
    <t>Okeanija: Australija i Novi Zeland</t>
  </si>
  <si>
    <t>Okeanija: Melanezija</t>
  </si>
  <si>
    <t>Okeanija: Mikronezija</t>
  </si>
  <si>
    <t>Okeanija: Polinezija</t>
  </si>
  <si>
    <t>country_frei</t>
  </si>
  <si>
    <t>Falls Sie nicht Deutschland gewählt haben, geben Sie bitte das Land ein, in dem Sie aktuell leben.</t>
  </si>
  <si>
    <t>Please enter the country where you currently live</t>
  </si>
  <si>
    <t>Indique el país en el que reside actualmente.</t>
  </si>
  <si>
    <t>Veuillez indiquer le pays dans lequel vous vivez actuellement.</t>
  </si>
  <si>
    <r>
      <rPr>
        <sz val="12"/>
        <color theme="1"/>
        <rFont val="Calibri"/>
        <family val="2"/>
        <scheme val="minor"/>
      </rPr>
      <t>Kérjük, írja be az ország nevét, amelyben jelenleg él.</t>
    </r>
  </si>
  <si>
    <t>La preghiamo di indicare il Paese nel quale vive attualmente.</t>
  </si>
  <si>
    <t>Укажите страну, в который Вы сейчас проживаете.</t>
  </si>
  <si>
    <t>Molimo navedite državu u kojoj trenutno živite.</t>
  </si>
  <si>
    <t>familie</t>
  </si>
  <si>
    <t>Welchen Familienstand haben Sie?</t>
  </si>
  <si>
    <t>1 = Verheiratet bzw. in fester Partnerschaft</t>
  </si>
  <si>
    <t>2 = Verheiratet, getrennt lebend</t>
  </si>
  <si>
    <t>3 = Geschieden</t>
  </si>
  <si>
    <t>4 = In eingetragener Partnerschaft (gleichgeschlechtlich)</t>
  </si>
  <si>
    <t>5 = In eingetragener Partnerschaft (gleichgeschlechtlich), getrennt lebend</t>
  </si>
  <si>
    <t>6 = Verwitwet</t>
  </si>
  <si>
    <t>7 = Ledig</t>
  </si>
  <si>
    <t>What is your marital status?</t>
  </si>
  <si>
    <t>1 = Married or solid partnership</t>
  </si>
  <si>
    <t>2 = Married, living apart</t>
  </si>
  <si>
    <t>3 = Divorced</t>
  </si>
  <si>
    <t>4 = Registered civil partnership (same-sex)</t>
  </si>
  <si>
    <t>5 = Registered civil partnership (same-sex), living apart</t>
  </si>
  <si>
    <t xml:space="preserve">6 = Widowed </t>
  </si>
  <si>
    <t>7 = Single</t>
  </si>
  <si>
    <t>¿Cuál es su estado civil?</t>
  </si>
  <si>
    <t>1 = casado/a o con pareja fija</t>
  </si>
  <si>
    <t>2 = casado/a pero vivo separado/a</t>
  </si>
  <si>
    <t>3 = divorciado/a</t>
  </si>
  <si>
    <t>4 = pareja de hecho (del mismo sexo)</t>
  </si>
  <si>
    <t>5 = pareja de hecho (del mismo sexo), vivo separado</t>
  </si>
  <si>
    <t>6 = viudo/a</t>
  </si>
  <si>
    <t>7 = soltero/a</t>
  </si>
  <si>
    <t>Quelle est votre situation familiale ?</t>
  </si>
  <si>
    <t>1 = marié·e ou dans une relation de couple stable</t>
  </si>
  <si>
    <t>2 = marié·e, vivant séparé·e</t>
  </si>
  <si>
    <t>3 = divorcé·e</t>
  </si>
  <si>
    <t>4 = en partenariat enregistré (de même sexe)</t>
  </si>
  <si>
    <t>5 = en partenariat enregistré (de même sexe), vivant séparé·e</t>
  </si>
  <si>
    <t>6 = veuf·ve</t>
  </si>
  <si>
    <t>7 = célibataire</t>
  </si>
  <si>
    <r>
      <rPr>
        <sz val="12"/>
        <color theme="1"/>
        <rFont val="Calibri"/>
        <family val="2"/>
        <scheme val="minor"/>
      </rPr>
      <t>Az Ön családi állapota?</t>
    </r>
  </si>
  <si>
    <r>
      <rPr>
        <sz val="12"/>
        <color theme="1"/>
        <rFont val="Calibri"/>
        <family val="2"/>
        <scheme val="minor"/>
      </rPr>
      <t>1 = házas, ill. tartós partneri viszony</t>
    </r>
  </si>
  <si>
    <r>
      <rPr>
        <sz val="12"/>
        <color theme="1"/>
        <rFont val="Calibri"/>
        <family val="2"/>
        <scheme val="minor"/>
      </rPr>
      <t>2 = házas, külön élő</t>
    </r>
  </si>
  <si>
    <r>
      <rPr>
        <sz val="12"/>
        <color theme="1"/>
        <rFont val="Calibri"/>
        <family val="2"/>
        <scheme val="minor"/>
      </rPr>
      <t>3 = elvált</t>
    </r>
  </si>
  <si>
    <r>
      <rPr>
        <sz val="12"/>
        <color theme="1"/>
        <rFont val="Calibri"/>
        <family val="2"/>
        <scheme val="minor"/>
      </rPr>
      <t>4 = bejegyzett élettársi viszony (azonos nemű)</t>
    </r>
  </si>
  <si>
    <r>
      <rPr>
        <sz val="12"/>
        <color theme="1"/>
        <rFont val="Calibri"/>
        <family val="2"/>
        <scheme val="minor"/>
      </rPr>
      <t>5 = bejegyzett élettársi viszony (azonos nemű), külön élő</t>
    </r>
  </si>
  <si>
    <r>
      <rPr>
        <sz val="12"/>
        <color theme="1"/>
        <rFont val="Calibri"/>
        <family val="2"/>
        <scheme val="minor"/>
      </rPr>
      <t>6 = özvegy</t>
    </r>
  </si>
  <si>
    <r>
      <rPr>
        <sz val="12"/>
        <color theme="1"/>
        <rFont val="Calibri"/>
        <family val="2"/>
        <scheme val="minor"/>
      </rPr>
      <t>7 = hajadon / nőtlen</t>
    </r>
  </si>
  <si>
    <t>Qual è il suo stato di famiglia?</t>
  </si>
  <si>
    <t>1 = sposata/o o in una relazione stabile</t>
  </si>
  <si>
    <t>2 = sposata/o, due domicili separati</t>
  </si>
  <si>
    <t>3 = divorziata/o</t>
  </si>
  <si>
    <t>4 = in una coppia di fatto (stesso sesso)</t>
  </si>
  <si>
    <t>5 = in una coppia di fatto (stesso sesso), domicili separati</t>
  </si>
  <si>
    <t>6 = vedova/o</t>
  </si>
  <si>
    <t>7 = nubile/celibe</t>
  </si>
  <si>
    <t>Ваше семейное положение:</t>
  </si>
  <si>
    <t>1 = женат / замужем / постоянное партнерство</t>
  </si>
  <si>
    <t>2 = женат / замужем, проживаем раздельно</t>
  </si>
  <si>
    <t>3 = разведен(а)</t>
  </si>
  <si>
    <t>4 = гражданское партнерство (одного пола)</t>
  </si>
  <si>
    <t>5 = гражданское партнерство (одного пола), проживаем раздельно</t>
  </si>
  <si>
    <t>6 = вдовец / вдова</t>
  </si>
  <si>
    <t>7 = холост / не замужем</t>
  </si>
  <si>
    <t>Navedite lično stanje?</t>
  </si>
  <si>
    <t>1 = oženjen/udata, odnosno stalnoj vanbračnoj zajednici</t>
  </si>
  <si>
    <t>2 = oženjen/udata, odvojeni život</t>
  </si>
  <si>
    <t>3 = razveden/razvedena</t>
  </si>
  <si>
    <t>4 = u registrovanom partnerstvu (istopolno)</t>
  </si>
  <si>
    <t>5 = u registrovanom partnerstvu (istopolno), odvojeni život</t>
  </si>
  <si>
    <t>6 = udovac/udovica</t>
  </si>
  <si>
    <t>7 = neoženjen/neudata</t>
  </si>
  <si>
    <t>haushalt</t>
  </si>
  <si>
    <t xml:space="preserve">DREHRAD MIT ZIFFERN </t>
  </si>
  <si>
    <t>Wie viele Personen leben derzeitig in Ihrem Haushalt?</t>
  </si>
  <si>
    <t>How many persons currently live in your household?</t>
  </si>
  <si>
    <t>¿Cuántas personas conviven en su hogar?</t>
  </si>
  <si>
    <t>Combien de personnes vivent actuellement en ménage commun avec vous ?</t>
  </si>
  <si>
    <r>
      <rPr>
        <sz val="12"/>
        <color theme="1"/>
        <rFont val="Calibri"/>
        <family val="2"/>
        <scheme val="minor"/>
      </rPr>
      <t>Hány személy él jelenleg a háztartásában?</t>
    </r>
  </si>
  <si>
    <t>Con quante persone condivide attualmente la sua abitazione?</t>
  </si>
  <si>
    <t>Сколько человек сейчас живет вместе с Вами?</t>
  </si>
  <si>
    <t>Koliko člana trenutno živi u Vašem domaćinstvu?</t>
  </si>
  <si>
    <t>wohn</t>
  </si>
  <si>
    <t>Welche Angaben treffen auf Ihr Zuhause zu? (Mehrfachantworten möglich)</t>
  </si>
  <si>
    <t>1 = Wohnung</t>
  </si>
  <si>
    <t>2 =  Haus</t>
  </si>
  <si>
    <t>3 = mit Balkon</t>
  </si>
  <si>
    <t>4 = mit Terrasse</t>
  </si>
  <si>
    <t>5 = mit Garten</t>
  </si>
  <si>
    <t>What information applies to your home? (Multiple selections possible)</t>
  </si>
  <si>
    <t>1 = Apartment</t>
  </si>
  <si>
    <t>2 = House</t>
  </si>
  <si>
    <t>3 = With balcony</t>
  </si>
  <si>
    <t>4 = With terrace</t>
  </si>
  <si>
    <t>5 = With garden</t>
  </si>
  <si>
    <t>¿Qué datos coinciden con su hogar? (se pueden seleccionar varias)</t>
  </si>
  <si>
    <t>1 = vivienda</t>
  </si>
  <si>
    <t>2 =  casa</t>
  </si>
  <si>
    <t>3 = con balcón</t>
  </si>
  <si>
    <t>4 = con terraza</t>
  </si>
  <si>
    <t>5 = con jardín</t>
  </si>
  <si>
    <t>Quelles affirmations s'appliquent à votre logement ? (plusieurs réponses possibles)</t>
  </si>
  <si>
    <t>1 = appartement</t>
  </si>
  <si>
    <t>2 =  maison</t>
  </si>
  <si>
    <t>3 = avec balcon</t>
  </si>
  <si>
    <t>4 = avec terrasse</t>
  </si>
  <si>
    <t>5 = avec jardin</t>
  </si>
  <si>
    <r>
      <rPr>
        <sz val="12"/>
        <color theme="1"/>
        <rFont val="Calibri"/>
        <family val="2"/>
        <scheme val="minor"/>
      </rPr>
      <t>Melyik adatok találók az Ön otthonára? (Több válasz is lehetséges)</t>
    </r>
  </si>
  <si>
    <r>
      <rPr>
        <sz val="12"/>
        <color theme="1"/>
        <rFont val="Calibri"/>
        <family val="2"/>
        <scheme val="minor"/>
      </rPr>
      <t>1 = lakás</t>
    </r>
  </si>
  <si>
    <r>
      <rPr>
        <sz val="12"/>
        <color theme="1"/>
        <rFont val="Calibri"/>
        <family val="2"/>
        <scheme val="minor"/>
      </rPr>
      <t>2 = családiház</t>
    </r>
  </si>
  <si>
    <r>
      <rPr>
        <sz val="12"/>
        <color theme="1"/>
        <rFont val="Calibri"/>
        <family val="2"/>
        <scheme val="minor"/>
      </rPr>
      <t>3 = erkélyes</t>
    </r>
  </si>
  <si>
    <r>
      <rPr>
        <sz val="12"/>
        <color theme="1"/>
        <rFont val="Calibri"/>
        <family val="2"/>
        <scheme val="minor"/>
      </rPr>
      <t>4 = teraszos</t>
    </r>
  </si>
  <si>
    <r>
      <rPr>
        <sz val="12"/>
        <color theme="1"/>
        <rFont val="Calibri"/>
        <family val="2"/>
        <scheme val="minor"/>
      </rPr>
      <t>5 = kertes</t>
    </r>
  </si>
  <si>
    <t xml:space="preserve">Quali di queste affermazioni si applicano alla sua abitazione? (più risposte possibili) </t>
  </si>
  <si>
    <t>1 = appartamento</t>
  </si>
  <si>
    <t>2 = casa indipendente</t>
  </si>
  <si>
    <t>3 = con balcone</t>
  </si>
  <si>
    <t>4 = con veranda</t>
  </si>
  <si>
    <t>5 = con giardino</t>
  </si>
  <si>
    <t>Какие утверждения будут верны для Вашего дома? (можно выбрать несколько вариантов)</t>
  </si>
  <si>
    <t>1 = квартира</t>
  </si>
  <si>
    <t>2 = дом</t>
  </si>
  <si>
    <t>3 = с балконом</t>
  </si>
  <si>
    <t>4 = с террасой</t>
  </si>
  <si>
    <t>5 = с садом</t>
  </si>
  <si>
    <t>Koji podaci ogovaraju? (moguće je dati više odgovora)</t>
  </si>
  <si>
    <t>1 = stan</t>
  </si>
  <si>
    <t>2 =  kuća</t>
  </si>
  <si>
    <t>3 = sa balkonom</t>
  </si>
  <si>
    <t>4 = sa terasom</t>
  </si>
  <si>
    <t>5 = sa vrtom</t>
  </si>
  <si>
    <t>kinder</t>
  </si>
  <si>
    <t>DREHRAD MIT ZIFFERN (ab 0)</t>
  </si>
  <si>
    <t>Wie viele Kinder haben Sie? (bitte wählen Sie eine 0 aus, sollten Sie keine Kinder haben)</t>
  </si>
  <si>
    <t>How many children do you have ? (please select 0 for no children)</t>
  </si>
  <si>
    <t>¿Cuántos hijos/a tiene? (indique 0 si no tiene)</t>
  </si>
  <si>
    <t>Combien d'enfants avez-vous? (choisissez 0 si vous n'avez pas d'enfant)</t>
  </si>
  <si>
    <r>
      <rPr>
        <sz val="12"/>
        <color theme="1"/>
        <rFont val="Calibri"/>
        <family val="2"/>
        <scheme val="minor"/>
      </rPr>
      <t>Hány gyermeke van? (Ha nincs gyermeke, akkor kérjük, válassza a 0-át)</t>
    </r>
  </si>
  <si>
    <t>Quanti figli ha? (la preghiamo di indicare uno 0 nel caso in cui non abbia figli)</t>
  </si>
  <si>
    <t>Сколько у Вас детей? (если детей нет, выберите 0 )</t>
  </si>
  <si>
    <t>Koliko dece imate? (izaberite 0 ako nemate decu)</t>
  </si>
  <si>
    <t>bildung</t>
  </si>
  <si>
    <t xml:space="preserve">Welchen höchsten allgemeinbildenden Schulabschluss haben Sie? </t>
  </si>
  <si>
    <t>1 = Haupt- oder Volksschulabschluss</t>
  </si>
  <si>
    <t>2 = Realschulabschluss/Mittlere Reife/Fachschulreife</t>
  </si>
  <si>
    <t>3 = POS (Polytechn. Oberschule) bzw. 10. Klasse (vor 1965: 8. Klasse)</t>
  </si>
  <si>
    <t>4 = Fachhochschulreife/Abschluss einer Fachoberschule</t>
  </si>
  <si>
    <t>5 = Abitur, allgemeine Hochschulreife</t>
  </si>
  <si>
    <t>6 = Anderen Schulabschluss (z.B. im Ausland erworben)</t>
  </si>
  <si>
    <t>7 = Schule beendet ohne Schulabschluss</t>
  </si>
  <si>
    <t>8 = Noch keinen Schulabschluss (noch in der Schule)</t>
  </si>
  <si>
    <t>Which is your highest school-leaving certificate?</t>
  </si>
  <si>
    <t>1 = Primary school leaving certificate</t>
  </si>
  <si>
    <t>2 = Secondary school leaving certificate</t>
  </si>
  <si>
    <t>3 = Middle school/polytechnic secondary school leaving certificate</t>
  </si>
  <si>
    <t>4 = Vocational baccalaureate diploma/ university of applied sciences entrance qualification</t>
  </si>
  <si>
    <t>5 = High scool graduation</t>
  </si>
  <si>
    <t>6 = Other school leaving certificate (e.g. obtained abroad)</t>
  </si>
  <si>
    <t>7 = Finished school without graduation</t>
  </si>
  <si>
    <t>8 = No school leaving certificate yet (still at school)</t>
  </si>
  <si>
    <t xml:space="preserve">¿Qué título máximo ha cursado? </t>
  </si>
  <si>
    <t>1 = escuela elemental o principal</t>
  </si>
  <si>
    <t>2 = título de la escuela media/grado medio/escuela técnica</t>
  </si>
  <si>
    <t>3 = POS (escuela superior politécnica) y/o 10.ª clase (antes del año 1965: 8.ª clase)</t>
  </si>
  <si>
    <t>4 = título de la escuela técnica superior/titulación de una escuela técnica superior</t>
  </si>
  <si>
    <t>5 = bachiller, título de bachiller general</t>
  </si>
  <si>
    <t>6 = otros títulos formativos (cursados p. ej. en el extranjero)</t>
  </si>
  <si>
    <t>7 = escuela finalizada sin título</t>
  </si>
  <si>
    <t>8 = pendiente de terminar la escuela (actualmente sigo estudiando en la escuela)</t>
  </si>
  <si>
    <t xml:space="preserve">Quel est votre diplôme d'enseignement scolaire général le plus élevé ? </t>
  </si>
  <si>
    <t>1 = certificat d'études primaires</t>
  </si>
  <si>
    <t>2 = brevet/diplôme d'accès aux études secondaires spécialisées</t>
  </si>
  <si>
    <t>3 = lycée polytechnique ou classe de seconde (avant 1965 : classe de quatrième)</t>
  </si>
  <si>
    <t>4 = diplôme d'accès aux études supérieures spécialisées/diplôme d'un lycée technique</t>
  </si>
  <si>
    <t>5 = baccalauréat, diplôme d'accès aus études supérieures générales</t>
  </si>
  <si>
    <t>6 = autre diplôme d'enseignement scolaire (par ex. obtenu à l'étranger)</t>
  </si>
  <si>
    <t>7 = j'ai quitté l'école sans diplôme d'enseignement scolaire</t>
  </si>
  <si>
    <t>8 = je n'ai pas encore de diplôme d'enseignement scolaire (encore scolarisé·e)</t>
  </si>
  <si>
    <r>
      <rPr>
        <sz val="12"/>
        <color theme="1"/>
        <rFont val="Calibri"/>
        <family val="2"/>
        <scheme val="minor"/>
      </rPr>
      <t xml:space="preserve">Milyen legmagasabb, általános képzést nyújtó iskolai végzettsége van? </t>
    </r>
  </si>
  <si>
    <r>
      <rPr>
        <sz val="12"/>
        <color theme="1"/>
        <rFont val="Calibri"/>
        <family val="2"/>
        <scheme val="minor"/>
      </rPr>
      <t>1 = 9 éves iskolai vagy általános iskolai végzettség</t>
    </r>
  </si>
  <si>
    <r>
      <rPr>
        <sz val="12"/>
        <color theme="1"/>
        <rFont val="Calibri"/>
        <family val="2"/>
        <scheme val="minor"/>
      </rPr>
      <t>2 = középiskolai végzettség/középfokú iskolai végzettség/szakiskolai végzettség (10 éves)</t>
    </r>
  </si>
  <si>
    <r>
      <rPr>
        <sz val="12"/>
        <color theme="1"/>
        <rFont val="Calibri"/>
        <family val="2"/>
        <scheme val="minor"/>
      </rPr>
      <t>3 = műszaki középiskola, ill. 10. osztály (1965 előtt 8. osztály)</t>
    </r>
  </si>
  <si>
    <r>
      <rPr>
        <sz val="12"/>
        <color theme="1"/>
        <rFont val="Calibri"/>
        <family val="2"/>
        <scheme val="minor"/>
      </rPr>
      <t>4 = műszaki főiskolai felvételi képesítés/műszaki középiskolai tanulmányok lezárása</t>
    </r>
  </si>
  <si>
    <r>
      <rPr>
        <sz val="12"/>
        <color theme="1"/>
        <rFont val="Calibri"/>
        <family val="2"/>
        <scheme val="minor"/>
      </rPr>
      <t>5 = érettségi, általános egyetemi felvételi képesítés</t>
    </r>
  </si>
  <si>
    <r>
      <rPr>
        <sz val="12"/>
        <color theme="1"/>
        <rFont val="Calibri"/>
        <family val="2"/>
        <scheme val="minor"/>
      </rPr>
      <t>6 = egyéb iskolai végzettség (pl. külföldön szerzett)</t>
    </r>
  </si>
  <si>
    <r>
      <rPr>
        <sz val="12"/>
        <color theme="1"/>
        <rFont val="Calibri"/>
        <family val="2"/>
        <scheme val="minor"/>
      </rPr>
      <t>7 = végzettség nélkül fejeztem be az iskolát</t>
    </r>
  </si>
  <si>
    <r>
      <rPr>
        <sz val="12"/>
        <color theme="1"/>
        <rFont val="Calibri"/>
        <family val="2"/>
        <scheme val="minor"/>
      </rPr>
      <t>8 = még nincs végzettségem (még iskolába járok)</t>
    </r>
  </si>
  <si>
    <t xml:space="preserve">Che tipo di diploma di istruzione secondaria ha conseguito? </t>
  </si>
  <si>
    <t>1 = diploma di scuola secondaria inferiore (scuole medie)</t>
  </si>
  <si>
    <t>2 = diploma di formazione professionale iniziale</t>
  </si>
  <si>
    <t xml:space="preserve">3 = diploma di istituto superiore di secondo grado con indirizzo professionale </t>
  </si>
  <si>
    <t>4 = diploma di istituto superiore di secondo grado con indirizzo tecnico</t>
  </si>
  <si>
    <t>5 = diploma di liceo</t>
  </si>
  <si>
    <t>6 = altro diploma scolastico (ad es. conseguito all'estero)</t>
  </si>
  <si>
    <t>7 = scuola interrotta senza conseguire il diploma</t>
  </si>
  <si>
    <t>8 = non ho ancora il diploma (frequento ancora la scuola)</t>
  </si>
  <si>
    <t xml:space="preserve">Какое образование вы получили? </t>
  </si>
  <si>
    <t>1 = неполное среднее образование</t>
  </si>
  <si>
    <t>2 = среднее / среднее специальное образование</t>
  </si>
  <si>
    <t>3 = техническая гимназия/лицей или 10 классов (до 1965 года: 8 классов)</t>
  </si>
  <si>
    <t>4 = профессиональный институт</t>
  </si>
  <si>
    <t>5 = полное среднее образование</t>
  </si>
  <si>
    <t>6 = иное школьное образование (например, получено в другой стране)</t>
  </si>
  <si>
    <t>7 = закончил школу без аттестата</t>
  </si>
  <si>
    <t>8 = пока не закончил школу (еще учусь)</t>
  </si>
  <si>
    <t xml:space="preserve">Koji je najviši stepen Vašeg opšte obrazovanje? </t>
  </si>
  <si>
    <t>1 = Haupt- oder Volksschulabschluss (osnovna škola)</t>
  </si>
  <si>
    <t>2 = Realschulabschluss/Mittlere Reife/Fachschulreife (srednja škola koja omogućava pristupa daljem stručnom obrazovanju)</t>
  </si>
  <si>
    <t>3 = POS (Polytechn. Oberschule) (politehnička srednja škola) odnosno 10. razred (pre 1965.: 8. razred)</t>
  </si>
  <si>
    <t>4 = Fachhochschulreife/Abschluss einer Fachoberschule (srednja stručna škola koja omogućava strukovno ograničeni pristup visokom obrazovanju)</t>
  </si>
  <si>
    <t>5 = Abitur (velika matura), opšti pristup visokom obrazovanju</t>
  </si>
  <si>
    <t>6 = Druga vrsta završenog obrazovanja (npr. u inostranstvu)</t>
  </si>
  <si>
    <t>7 = Okončano školovanje bez završenog obrazovanja</t>
  </si>
  <si>
    <t>8 = Još uvek bez završene škole (i dalje pohađam školu)</t>
  </si>
  <si>
    <t>beruf1</t>
  </si>
  <si>
    <t>Welchen höchsten beruflichen Abschluss haben Sie?</t>
  </si>
  <si>
    <t>1 = Keinen Abschluss, noch in beruflicher Ausbildung (z.B. Studierende, Azubis)</t>
  </si>
  <si>
    <t>2 = Keinen Berufsabschluss und nicht in Ausbildung</t>
  </si>
  <si>
    <t>3 = Lehre, also beruflich-betriebliche Ausbildung</t>
  </si>
  <si>
    <t>4 = Ausbildung an Berufsfachschule oder Handelsschule, also beruflich-schulische Ausbildung</t>
  </si>
  <si>
    <t>5 = Ausbildung an Fachschule, also z.B. Meister-, Technikerschule, Berufs- oder Fachakademie</t>
  </si>
  <si>
    <t>6 = Fachhochschule, Ingenieurschule</t>
  </si>
  <si>
    <t>7 = Universität oder Hochschule</t>
  </si>
  <si>
    <t>8 = Anderen Ausbildungsabschluss, z.B. im Ausland</t>
  </si>
  <si>
    <t>Which is your highest professional training qualification?</t>
  </si>
  <si>
    <t>1 = No school leaving qualification, still in vocational training (e.g. student, apprentice, vocational training year, intern)</t>
  </si>
  <si>
    <t>2 = No professional qualification and not in education</t>
  </si>
  <si>
    <t>3 = Apprenticeship, i.e. professional, company-based training</t>
  </si>
  <si>
    <t>4 = Education at vocational school, commercial school, i.e. professional-school education</t>
  </si>
  <si>
    <t>5 = Technical school, e.g. school for master craftspeople, technical school, vocational or professional academy</t>
  </si>
  <si>
    <t>6 = Technical school, school of engineering</t>
  </si>
  <si>
    <t>7 = University or college</t>
  </si>
  <si>
    <t>8 = Other training qualification (e.g. obtained abroad)</t>
  </si>
  <si>
    <t>¿Qué titulación profesional tiene?</t>
  </si>
  <si>
    <t>1 = ninguno, sigo en formación profesional (p. ej. estudiantes, aprendices)</t>
  </si>
  <si>
    <t>2 = sin título profesional y no en formación</t>
  </si>
  <si>
    <t>3 = prácticas, es decir, formación profesional en empresa</t>
  </si>
  <si>
    <t>4 = formación en escuela de formación profesional o escuela de comercio, es decir, formación escolar-profesional</t>
  </si>
  <si>
    <t>5 = formación en escuela profesional, es decir, p. ej. escuela para maestros técnicos, profesionales o especialistas</t>
  </si>
  <si>
    <t>6 = escuela técnica superior, escuela de ingenieros</t>
  </si>
  <si>
    <t>7 = universidad o escuela superior</t>
  </si>
  <si>
    <t>8 = otros títulos formativos, p. ej. en el extranjero</t>
  </si>
  <si>
    <t>Quelle est votre qualification professionnelle la plus élevée?</t>
  </si>
  <si>
    <t>1 = aucun diplôme, encore en formation professionnelle (par ex. étudiant·e·s, apprenti·e·s)</t>
  </si>
  <si>
    <t>2 = aucun diplôme professionnel et pas en formation</t>
  </si>
  <si>
    <t>3 = apprentissage, c.-à-d. formation professionnelle en entreprise</t>
  </si>
  <si>
    <t>4 = formation dans une école professionnelle technique ou école de commerce, c.-à-d. formation professionnelle en école</t>
  </si>
  <si>
    <t>5 = formation dans une école spécialisée, c.-à-d. par ex. école de maîtres-artisan·e·s, école technique, académie professionnelle ou spécialisée</t>
  </si>
  <si>
    <t>6 = école supérieure spécialisée, école d'ingénieur·e·s</t>
  </si>
  <si>
    <t>7 = université ou école supérieure</t>
  </si>
  <si>
    <t>8 = autre diplôme de formation, par ex. à l'étranger</t>
  </si>
  <si>
    <r>
      <rPr>
        <sz val="12"/>
        <color theme="1"/>
        <rFont val="Calibri"/>
        <family val="2"/>
        <scheme val="minor"/>
      </rPr>
      <t>Milyen legmagasabb szakmai képesítéssel rendelkezik?</t>
    </r>
  </si>
  <si>
    <r>
      <rPr>
        <sz val="12"/>
        <color theme="1"/>
        <rFont val="Calibri"/>
        <family val="2"/>
        <scheme val="minor"/>
      </rPr>
      <t>1 = nincs végzettségem, még szakmai képzésben veszek részt (pl. egyetemi hallgató, szakmunkástanuló)</t>
    </r>
  </si>
  <si>
    <r>
      <rPr>
        <sz val="12"/>
        <color theme="1"/>
        <rFont val="Calibri"/>
        <family val="2"/>
        <scheme val="minor"/>
      </rPr>
      <t>2 = nincs végzettségem és nem veszek részt képzésben</t>
    </r>
  </si>
  <si>
    <r>
      <rPr>
        <sz val="12"/>
        <color theme="1"/>
        <rFont val="Calibri"/>
        <family val="2"/>
        <scheme val="minor"/>
      </rPr>
      <t>3 = szakmunkásképzés, szakmai-üzemi képzés is</t>
    </r>
  </si>
  <si>
    <r>
      <rPr>
        <sz val="12"/>
        <color theme="1"/>
        <rFont val="Calibri"/>
        <family val="2"/>
        <scheme val="minor"/>
      </rPr>
      <t>4 = szakközépiskolai vagy kereskedelmi szakiskola, szakmai-iskolai képzés is</t>
    </r>
  </si>
  <si>
    <t>5 = műszaki iskolai képzés, mester-, technikusiskola, szakmai iskola vagy szakmai akadémia</t>
  </si>
  <si>
    <r>
      <rPr>
        <sz val="12"/>
        <color theme="1"/>
        <rFont val="Calibri"/>
        <family val="2"/>
        <scheme val="minor"/>
      </rPr>
      <t>6 = szakirányú főiskola, mérnökképző főiskola</t>
    </r>
  </si>
  <si>
    <r>
      <rPr>
        <sz val="12"/>
        <color theme="1"/>
        <rFont val="Calibri"/>
        <family val="2"/>
        <scheme val="minor"/>
      </rPr>
      <t>7 = egyetem vagy főiskola</t>
    </r>
  </si>
  <si>
    <r>
      <rPr>
        <sz val="12"/>
        <color theme="1"/>
        <rFont val="Calibri"/>
        <family val="2"/>
        <scheme val="minor"/>
      </rPr>
      <t>8 = egyéb szakmai képzettség, pl. külföldön</t>
    </r>
  </si>
  <si>
    <t>Qual è il più alto titolo di qualificazione professionale post-scolastico in suo possesso?</t>
  </si>
  <si>
    <t xml:space="preserve">1 = nessuno, ancora in fase di formazione (ad es. studente o apprendista) </t>
  </si>
  <si>
    <t>2 = nessuna qualificazione e attualmente in nessun percorso di formazione</t>
  </si>
  <si>
    <t>3 = qualifica professionale di istituto professionale</t>
  </si>
  <si>
    <t xml:space="preserve">4 = qualifica professionale di apprendistato </t>
  </si>
  <si>
    <t>5 = ITS (formazione terziaria professionalizzante)</t>
  </si>
  <si>
    <t>6 = AFAM (alta formazione artistica, musicale e coreutica)</t>
  </si>
  <si>
    <t>7 = titolo universitario</t>
  </si>
  <si>
    <t>8 = altra qualificazione, ad es. estera</t>
  </si>
  <si>
    <t>Профессиональное образование какого уровня вы получили?</t>
  </si>
  <si>
    <t>1 = не получил, пока учусь (например, студент, стажер, ученик на производстве)</t>
  </si>
  <si>
    <t>2 = не получил и не учусь</t>
  </si>
  <si>
    <t>3 = производственное профессиональное обучение</t>
  </si>
  <si>
    <t>4 = учеба в учебно-производственном центре или коммерческом колледже, в т.ч. школьная производственная практика</t>
  </si>
  <si>
    <t>5 = учеба в среднем специальном учебном заведении, т.е. ПТУ, технический колледж, вечерняя школа</t>
  </si>
  <si>
    <t>6 = профессиональный институт, техникум</t>
  </si>
  <si>
    <t>7 = университет или ВУЗ</t>
  </si>
  <si>
    <t>8 = иное профессиональное образование, например, в другой стране)</t>
  </si>
  <si>
    <t>Koji najviši stepen stručnog obrazovanja posedujete?</t>
  </si>
  <si>
    <t>1 = nemam, još uvek se stručno obrazujem (npr. studiram, stručno obrazovanje)</t>
  </si>
  <si>
    <t>2 = nemam završenu stručno obrazovanje i ne obrazujem se stručno</t>
  </si>
  <si>
    <t>3 =  završavam stručno obrazovanje kod preduzetnika/u preduzeću</t>
  </si>
  <si>
    <t>4 =  obrazujem se u stručnoj školi ili trgovačkoj školi, dualno obrazovanje</t>
  </si>
  <si>
    <t>5 =  stručno obrazovanje u srednjoj stručnoj školi, (npr. za majstora (V stepen),  srednja tehnička škola, akademija za stručno obrazovanje ili stručna akademija)</t>
  </si>
  <si>
    <t>6 = visoka strukovna škola, inženjerska škola</t>
  </si>
  <si>
    <t>7 = univerzitet ili visoka škola</t>
  </si>
  <si>
    <t>8 = neko drugo stručno obrazovanje, npr. u inostranstvu</t>
  </si>
  <si>
    <t>beruf2</t>
  </si>
  <si>
    <t xml:space="preserve">Üben Sie derzeitig einen Beruf im Gesundheitswesen bzw. in der gesundheitlichen Versorgung aus? </t>
  </si>
  <si>
    <t>0 = Nein</t>
  </si>
  <si>
    <t xml:space="preserve">1 = Ja </t>
  </si>
  <si>
    <t>Are you currently working as a healthcare professional?</t>
  </si>
  <si>
    <t>0 = No</t>
  </si>
  <si>
    <t>1 = Yes</t>
  </si>
  <si>
    <t xml:space="preserve">¿Actualmente desempeña su trabajo en el sector sanitario o asistencia sanitaria? </t>
  </si>
  <si>
    <t>1 = Sí</t>
  </si>
  <si>
    <t xml:space="preserve">Exercez-vous actuellement un métier dans le secteur de la santé ou des soins de santé ? </t>
  </si>
  <si>
    <t>0 = non</t>
  </si>
  <si>
    <t xml:space="preserve">1 = oui </t>
  </si>
  <si>
    <r>
      <rPr>
        <sz val="12"/>
        <color theme="1"/>
        <rFont val="Calibri"/>
        <family val="2"/>
        <scheme val="minor"/>
      </rPr>
      <t xml:space="preserve">Jelenleg az egészségügy ill. az egészségügyi ellátás területén dolgozik? </t>
    </r>
  </si>
  <si>
    <r>
      <rPr>
        <sz val="12"/>
        <color theme="1"/>
        <rFont val="Calibri"/>
        <family val="2"/>
        <scheme val="minor"/>
      </rPr>
      <t>0 = nem</t>
    </r>
  </si>
  <si>
    <r>
      <rPr>
        <sz val="12"/>
        <color theme="1"/>
        <rFont val="Calibri"/>
        <family val="2"/>
        <scheme val="minor"/>
      </rPr>
      <t xml:space="preserve">1 = igen </t>
    </r>
  </si>
  <si>
    <t>Attualmente esercita una professione nel settore sanitario o nell'ambito dell'assistenza sanitaria?</t>
  </si>
  <si>
    <t>0 = no</t>
  </si>
  <si>
    <t>1 = sì</t>
  </si>
  <si>
    <t xml:space="preserve">Работаете ли Вы в настоящее время в сфере здравоохранения или медицинского обслуживания? </t>
  </si>
  <si>
    <t>0 = нет</t>
  </si>
  <si>
    <t xml:space="preserve">1 = да </t>
  </si>
  <si>
    <t xml:space="preserve">Da li trenutno radite u zanimanju u zdravstvu, odnosno u zdravstvenom zbrinjavanju? </t>
  </si>
  <si>
    <t>0 = ne</t>
  </si>
  <si>
    <t xml:space="preserve">1 = da </t>
  </si>
  <si>
    <t>beruf3</t>
  </si>
  <si>
    <t>FREITEXTFELD</t>
  </si>
  <si>
    <t>Welchen Beruf üben Sie derzeitig aus? Bitte geben Sie möglichst die genaue Berufsbezeichnung an.</t>
  </si>
  <si>
    <t>What is your current job? Please enter the exact job title if possible.</t>
  </si>
  <si>
    <t>¿Cuál es su profesión actual? Rogamos indique la denominación exacta de su profesión.</t>
  </si>
  <si>
    <t>Quel métier exercez-vous actuellement ? Veuillez indiquer si possible le nom exact de votre métier.</t>
  </si>
  <si>
    <r>
      <rPr>
        <sz val="12"/>
        <color theme="1"/>
        <rFont val="Calibri"/>
        <family val="2"/>
        <scheme val="minor"/>
      </rPr>
      <t>Mi a jelenlegi foglalkozása? Kérjük, adja meg lehetőleg a pontosan a foglalkozását.</t>
    </r>
  </si>
  <si>
    <t xml:space="preserve">Qual è la sua professione attuale? La preghiamo di indicare il suo titolo professionale il più precisamente possibile. </t>
  </si>
  <si>
    <t>По какой профессии Вы сейчас работаете? Укажите максимально точное название профессии.</t>
  </si>
  <si>
    <t>Koje zanimanje trenutno obavljate? Molimo navedite što je moguće tačnije naziv Vašeg zanimanja.</t>
  </si>
  <si>
    <t>Bitte wählen Sie nachfolgend die Aussage, die am ehesten auf Ihren aktuellen Arbeitsstatus zutrifft.</t>
  </si>
  <si>
    <t>1 = Ich arbeite mit regulärer Arbeitszeit (keine Veränderung durch die COVID-19 Pandemie)</t>
  </si>
  <si>
    <t xml:space="preserve"> 2 = Ich bin in Kurzarbeit (aufgrund der COVID-19 Pandemie)</t>
  </si>
  <si>
    <t>3 = Ich kann meiner regulären beruflichen Tätigkeit aufgrund der geschlossenen Kitas, Kindergärten und Schulen zur Zeit nicht nachgehen</t>
  </si>
  <si>
    <t xml:space="preserve">4 = Ich kann meiner regulären beruflichen Tätigkeit aufgrund der gesundheitsschützenden Maßnahmen zur Zeit nicht nachgehen (z.B. Schließung oder Einstellung der Arbeitstätigkeit) </t>
  </si>
  <si>
    <t>5 = Ich befinde mich in Quarantäne (weil an COVID-19 erkrankt oder Verdachtsfall)</t>
  </si>
  <si>
    <t>6 = Ich bin krank geschrieben (andere Erkrankung als COVID-19)</t>
  </si>
  <si>
    <t>7 = Ich bin arbeitssuchend</t>
  </si>
  <si>
    <t>8 = Ich bin Hausfrau/ Hausmann</t>
  </si>
  <si>
    <t>9 = Ich bin Rentner*in / Pensionär*in</t>
  </si>
  <si>
    <t>Please enter your current daily situation (multiple selection possible)</t>
  </si>
  <si>
    <t>1 = I work with my regular working hours (no change due to the COVID-19 pandemic)</t>
  </si>
  <si>
    <t>2 = I am on schort-time work (due to the COVID-19 pandemic)</t>
  </si>
  <si>
    <t>3 = I am currently unable to pursue my regular profession due to closed daycare centers, kindergartens or schools</t>
  </si>
  <si>
    <t>4 = I am currently unable to pursue my regular profession due to health protection measures (e.g. closure or suspension of working activities)</t>
  </si>
  <si>
    <t>5 = I am in quarantine (because of COVID-19 or suspected case)</t>
  </si>
  <si>
    <t>6 = I am on sick leave (other illness than COVID-19)</t>
  </si>
  <si>
    <t>7 = I am unemployed/ looking for a job</t>
  </si>
  <si>
    <t>8 = I am a stay-at-home mum/ dad</t>
  </si>
  <si>
    <t>9 = I am retired</t>
  </si>
  <si>
    <t>Falls Sie aktuell Ihrer regulären Arbeit nachgehen können, wo arbeiten Sie die meiste Zeit?</t>
  </si>
  <si>
    <t>1 = Ich arbeite die meiste Zeit im Homeoffice</t>
  </si>
  <si>
    <t>2 = Ich arbeite die meiste Zeit am regulären Arbeitsplatz</t>
  </si>
  <si>
    <t>3 = Ich arbeite teils im Homeoffice und teils am regulären Arbeitsplatz</t>
  </si>
  <si>
    <t>If you can currently pursue your regular work, where do you work most of the time?</t>
  </si>
  <si>
    <t>1 = I work from home most of the time</t>
  </si>
  <si>
    <t>2 = I work at my regular workplace most of the time</t>
  </si>
  <si>
    <t>3 = I work partly from home and partly at my regular workplace</t>
  </si>
  <si>
    <r>
      <t xml:space="preserve">Haben Sie aufgrund der COVID-19 </t>
    </r>
    <r>
      <rPr>
        <sz val="12"/>
        <color theme="1"/>
        <rFont val="Calibri"/>
        <family val="2"/>
        <scheme val="minor"/>
      </rPr>
      <t>Pandemie Einkommenseinbußen (z.B. aufgrund von Kurzarbeit oder Kinderbetreuung)?</t>
    </r>
  </si>
  <si>
    <r>
      <rPr>
        <sz val="12"/>
        <color theme="1"/>
        <rFont val="Calibri"/>
        <family val="2"/>
        <scheme val="minor"/>
      </rPr>
      <t>0 = Nein</t>
    </r>
  </si>
  <si>
    <t>1 = Ja, ein wenig</t>
  </si>
  <si>
    <t>2 = Ja, sehr stark</t>
  </si>
  <si>
    <t xml:space="preserve">Have you a loss of income due to the COVID-19 pandemic (e.g. because of short-time work or childcare?) </t>
  </si>
  <si>
    <r>
      <rPr>
        <sz val="12"/>
        <color theme="1"/>
        <rFont val="Calibri"/>
        <family val="2"/>
        <scheme val="minor"/>
      </rPr>
      <t>0 = No</t>
    </r>
  </si>
  <si>
    <t>1 = Yes, a bit</t>
  </si>
  <si>
    <t>2 = Yes, very strongly</t>
  </si>
  <si>
    <t>Wurden Sie positiv auf COVID-19 getestet?</t>
  </si>
  <si>
    <t>1 = Ja, aktuell erkrankt</t>
  </si>
  <si>
    <t>2 = Ja, wieder genesen</t>
  </si>
  <si>
    <t>Have you been tested positive for COVID-19?</t>
  </si>
  <si>
    <t>1 = Yes, currently ill</t>
  </si>
  <si>
    <t xml:space="preserve"> 2 = Yes, already recovered</t>
  </si>
  <si>
    <t>¿Ha dado positivo en una prueba de COVID-19?</t>
  </si>
  <si>
    <t>1 = Sí, actualmente estoy enfermo/a</t>
  </si>
  <si>
    <t>2 = Sí, pero ya estoy recuperado/a</t>
  </si>
  <si>
    <t>Avez-vous été testé·e positif·ve au COVID-19 ?</t>
  </si>
  <si>
    <t>1 = oui, actuellement malade</t>
  </si>
  <si>
    <t>2 = oui, déjà guéri·e</t>
  </si>
  <si>
    <r>
      <rPr>
        <sz val="12"/>
        <color theme="1"/>
        <rFont val="Calibri"/>
        <family val="2"/>
        <scheme val="minor"/>
      </rPr>
      <t>Volt pozitív COVID-19 tesztje?</t>
    </r>
  </si>
  <si>
    <r>
      <rPr>
        <sz val="12"/>
        <color theme="1"/>
        <rFont val="Calibri"/>
        <family val="2"/>
        <scheme val="minor"/>
      </rPr>
      <t>1 = igen, jelenleg beteg vagyok</t>
    </r>
  </si>
  <si>
    <r>
      <rPr>
        <sz val="12"/>
        <color theme="1"/>
        <rFont val="Calibri"/>
        <family val="2"/>
        <scheme val="minor"/>
      </rPr>
      <t>2 = igen, de már meggyógyultam</t>
    </r>
  </si>
  <si>
    <r>
      <rPr>
        <sz val="12"/>
        <color theme="1"/>
        <rFont val="Calibri"/>
        <family val="2"/>
        <scheme val="minor"/>
      </rPr>
      <t>È</t>
    </r>
    <r>
      <rPr>
        <sz val="7.2"/>
        <color theme="1"/>
        <rFont val="Calibri"/>
        <family val="2"/>
        <scheme val="minor"/>
      </rPr>
      <t xml:space="preserve"> risultato positivo al test per il</t>
    </r>
    <r>
      <rPr>
        <sz val="12"/>
        <color theme="1"/>
        <rFont val="Calibri"/>
        <family val="2"/>
        <scheme val="minor"/>
      </rPr>
      <t xml:space="preserve"> COVID-19? </t>
    </r>
  </si>
  <si>
    <t>1 = sì, attualmente malato</t>
  </si>
  <si>
    <t>2 = sì, già guarito</t>
  </si>
  <si>
    <t>Получали ли Вы положительный результат теста на COVID-19?</t>
  </si>
  <si>
    <t>1 = да, сейчас болею</t>
  </si>
  <si>
    <t>2 = да, уже выздоровел(а)</t>
  </si>
  <si>
    <t>Da li ste se pozitivno testirali za COVID-19?</t>
  </si>
  <si>
    <t>1 = da, trenutno bolestan</t>
  </si>
  <si>
    <t>2 = da , ozdraveo</t>
  </si>
  <si>
    <t>Sind Angehörige von Ihnen an COVID-19 erkrankt ?</t>
  </si>
  <si>
    <t>Do you have any relatives infected with COVID-19?</t>
  </si>
  <si>
    <t>¿Sus familiares han enfermado de COVID-19?</t>
  </si>
  <si>
    <t>1 = Sí, actualmente están enfermos</t>
  </si>
  <si>
    <t>2 = Sí, pero ya están recuperados</t>
  </si>
  <si>
    <t>Des membres de votre famille sont-ils ou sont-elles tombé·e·s malades du COVID-19 ?</t>
  </si>
  <si>
    <t>1 = oui, actuellement malades</t>
  </si>
  <si>
    <t>2 = oui, déjà guéri·e·s</t>
  </si>
  <si>
    <r>
      <rPr>
        <sz val="12"/>
        <color theme="1"/>
        <rFont val="Calibri"/>
        <family val="2"/>
        <scheme val="minor"/>
      </rPr>
      <t>Vannak hozzátartozói, akik COVID-19 betegek?</t>
    </r>
  </si>
  <si>
    <r>
      <rPr>
        <sz val="12"/>
        <color theme="1"/>
        <rFont val="Calibri"/>
        <family val="2"/>
        <scheme val="minor"/>
      </rPr>
      <t>1 = igen, jelenleg beteg</t>
    </r>
  </si>
  <si>
    <r>
      <rPr>
        <sz val="12"/>
        <color theme="1"/>
        <rFont val="Calibri"/>
        <family val="2"/>
        <scheme val="minor"/>
      </rPr>
      <t>2 = igen, de már meggyógyult</t>
    </r>
  </si>
  <si>
    <t>Ha dei parenti che si sono ammalati di COVID-19?</t>
  </si>
  <si>
    <t>(За)Болели ли Ваши домашние COVID-19?</t>
  </si>
  <si>
    <t>1 = да, сейчас болеют</t>
  </si>
  <si>
    <t>2 = да, уже выздоровели</t>
  </si>
  <si>
    <t>Da li su  oboleli neki Vaši rođači od COVID-19?</t>
  </si>
  <si>
    <t xml:space="preserve">Haben Sie Angehörige oder Freunde durch COVID-19 verloren?
</t>
  </si>
  <si>
    <t>1 = Ja</t>
  </si>
  <si>
    <t>Have you lost relatives or friends due to COVID-19?</t>
  </si>
  <si>
    <t xml:space="preserve">¿Ha perdido a algún familiar o amigo por COVID-19?
</t>
  </si>
  <si>
    <t xml:space="preserve">Avez-vous perdu des membres de votre famille ou des ami·e·s à cause du COVID-19 ?
</t>
  </si>
  <si>
    <t>1 = oui</t>
  </si>
  <si>
    <r>
      <rPr>
        <sz val="12"/>
        <color theme="1"/>
        <rFont val="Calibri"/>
        <family val="2"/>
        <scheme val="minor"/>
      </rPr>
      <t xml:space="preserve">Vannak hozzátartozói vagy barátai, akiket a COVID-19 miatt vesztett el?
</t>
    </r>
  </si>
  <si>
    <r>
      <rPr>
        <sz val="12"/>
        <color theme="1"/>
        <rFont val="Calibri"/>
        <family val="2"/>
        <scheme val="minor"/>
      </rPr>
      <t>1 = igen</t>
    </r>
  </si>
  <si>
    <t xml:space="preserve">Ha perso dei parenti o degli amici a causa del COVID-19? </t>
  </si>
  <si>
    <t xml:space="preserve">Кто-то из Ваших близких или друзей умер от COVID-19?
</t>
  </si>
  <si>
    <t>1 = да</t>
  </si>
  <si>
    <t xml:space="preserve">Da li ste izgubili nekog rođaka ili prijatelja od COVID-19?
</t>
  </si>
  <si>
    <t>1 = da</t>
  </si>
  <si>
    <t>Nun folgen weitere Fragen zu Ihrer aktuellen Situation.</t>
  </si>
  <si>
    <t>Now we have further questions about your current situation.</t>
  </si>
  <si>
    <t>Seguidamente, le formulamos algunas otras preguntas en relación a su situación actual.</t>
  </si>
  <si>
    <t>Voici maintenant quelques autres questions sur votre situation actuelle.</t>
  </si>
  <si>
    <t>Most további kérdéseink lennének az Ön jelenlegi helyzetével kapcsolatban.</t>
  </si>
  <si>
    <t xml:space="preserve">Adesso seguiranno ulteriori domande sulla sua situazione attuale. </t>
  </si>
  <si>
    <t>Ответьте на следующие вопросы по Вашей текущей ситуации.</t>
  </si>
  <si>
    <t>Slede dodatna pitanja u veži Vaše trenutne situacije.</t>
  </si>
  <si>
    <t xml:space="preserve">Wie ist Ihr Gesundheitszustand im Allgemeinen? </t>
  </si>
  <si>
    <t>1 = Sehr gut</t>
  </si>
  <si>
    <t>2 = Gut</t>
  </si>
  <si>
    <t>3 = Mittelmäßig</t>
  </si>
  <si>
    <t>4 = Schlecht</t>
  </si>
  <si>
    <t>5 = Sehr schlecht</t>
  </si>
  <si>
    <t>How is your health in general?</t>
  </si>
  <si>
    <t xml:space="preserve">1 = Very good </t>
  </si>
  <si>
    <t xml:space="preserve">2 = Good </t>
  </si>
  <si>
    <t>3 = Fair</t>
  </si>
  <si>
    <t xml:space="preserve"> 4 = Bad </t>
  </si>
  <si>
    <t>5 = Very bad</t>
  </si>
  <si>
    <t>¿Cuál es su estado de salud general?</t>
  </si>
  <si>
    <t>1 = Muy bueno</t>
  </si>
  <si>
    <t>2 = Bueno</t>
  </si>
  <si>
    <t>3 = Regular</t>
  </si>
  <si>
    <t>4 = Malo</t>
  </si>
  <si>
    <t>5 = Muy malo</t>
  </si>
  <si>
    <t xml:space="preserve">Quel est votre état de santé général ? </t>
  </si>
  <si>
    <t>1 = très bon</t>
  </si>
  <si>
    <t>2 = bon</t>
  </si>
  <si>
    <t>3 = moyen</t>
  </si>
  <si>
    <t>4 = mauvais</t>
  </si>
  <si>
    <t>5 = très mauvais</t>
  </si>
  <si>
    <t>Milyen az egészségi állapota általában?</t>
  </si>
  <si>
    <r>
      <rPr>
        <sz val="12"/>
        <color theme="1"/>
        <rFont val="Calibri"/>
        <family val="2"/>
        <scheme val="minor"/>
      </rPr>
      <t>1 = nagyon jó</t>
    </r>
  </si>
  <si>
    <t>2 = jó</t>
  </si>
  <si>
    <t>3 = átlagos</t>
  </si>
  <si>
    <t>4 = rossz</t>
  </si>
  <si>
    <t>5 = nagyon rossz</t>
  </si>
  <si>
    <t xml:space="preserve">Com'è il suo stato di salute nel complesso? </t>
  </si>
  <si>
    <t>1 = molto buono</t>
  </si>
  <si>
    <t>2 = buono</t>
  </si>
  <si>
    <t xml:space="preserve">3 = così e così </t>
  </si>
  <si>
    <t>4 = male</t>
  </si>
  <si>
    <t>5 = molto male</t>
  </si>
  <si>
    <t xml:space="preserve">Каково состояние Вашего здоровья в целом? </t>
  </si>
  <si>
    <t>1 = очень хорошее</t>
  </si>
  <si>
    <t>2 = хороше</t>
  </si>
  <si>
    <t>3 = среднее</t>
  </si>
  <si>
    <t>4 = плохое</t>
  </si>
  <si>
    <t>5 = очень плохое</t>
  </si>
  <si>
    <t xml:space="preserve">Kakvo je vaše zdravlje uopšte? </t>
  </si>
  <si>
    <t>1 = odlično</t>
  </si>
  <si>
    <t>2 = vrlo dobro</t>
  </si>
  <si>
    <t>3 = osrednje</t>
  </si>
  <si>
    <t>4 = loše</t>
  </si>
  <si>
    <t>5 = veoma loše</t>
  </si>
  <si>
    <t>mhem2</t>
  </si>
  <si>
    <t xml:space="preserve">Haben Sie eine oder mehrere lang andauernde, chronische Erkrankungen? </t>
  </si>
  <si>
    <t>Do you suffer from any chronic or long-term illness or condition (health problem)?</t>
  </si>
  <si>
    <t xml:space="preserve">¿Padece alguna enfermedad, o varias, de larga duración o crónica? </t>
  </si>
  <si>
    <t xml:space="preserve">Avez-vous une ou plusieurs maladies chroniques de longue durée ? </t>
  </si>
  <si>
    <r>
      <rPr>
        <sz val="12"/>
        <color theme="1"/>
        <rFont val="Calibri"/>
        <family val="2"/>
        <scheme val="minor"/>
      </rPr>
      <t xml:space="preserve">Szenved egy vagy több hosszantartó, krónikus betegségben? </t>
    </r>
  </si>
  <si>
    <t xml:space="preserve">È affetto da una o più patologie di lunga durata e/o croniche? </t>
  </si>
  <si>
    <t xml:space="preserve">Имеется ли у Вас длительное хроническое заболевание(я)? </t>
  </si>
  <si>
    <t xml:space="preserve">Da li imate jedno ili više dugotrajnih, hroničnih oboljenja? </t>
  </si>
  <si>
    <t>mhem3</t>
  </si>
  <si>
    <t xml:space="preserve">In welchem Ausmaß sind Sie innerhalb der letzten 6 Monate oder länger durch Krankheit in der Ausübung Ihrer täglichen Tätigkeiten eingeschränkt? </t>
  </si>
  <si>
    <t>1 = Erheblich eingeschränkt</t>
  </si>
  <si>
    <t>2 = Eingeschränkt, aber nicht erheblich</t>
  </si>
  <si>
    <t>3 = Nicht eingeschränkt</t>
  </si>
  <si>
    <t>For the past 6 months or more have you been limited in activities people usually do because of a health problem?</t>
  </si>
  <si>
    <t xml:space="preserve">1 = Yes, severly </t>
  </si>
  <si>
    <t>2 = Yes, moderately</t>
  </si>
  <si>
    <t>3 = No</t>
  </si>
  <si>
    <t xml:space="preserve">¿En qué medida se ha visto limitado, durante los últimos seis meses o más, para realizar sus actividades diarias? </t>
  </si>
  <si>
    <t>1 = Considerablemente limitado</t>
  </si>
  <si>
    <t>2 = Limitado, pero no demasiado</t>
  </si>
  <si>
    <t>3 = Ninguna limitación</t>
  </si>
  <si>
    <t xml:space="preserve">Dans quelle mesure avez-vous été limité·e dans l'exercice de vos activités quotidiennes au cours des 6 derniers mois ou plus à cause d'une maladie ? </t>
  </si>
  <si>
    <t>1 = considérablement limité·e</t>
  </si>
  <si>
    <t>2 = limité·e, mais pas considérablement</t>
  </si>
  <si>
    <t>3 = pas limité·e</t>
  </si>
  <si>
    <r>
      <rPr>
        <sz val="12"/>
        <color theme="1"/>
        <rFont val="Calibri"/>
        <family val="2"/>
        <scheme val="minor"/>
      </rPr>
      <t xml:space="preserve">Az utóbbi 6 hónap során, vagy hosszabb ideje milyen mértékben korlátozta betegség a tanulását vagy napi tevékenységét? </t>
    </r>
  </si>
  <si>
    <r>
      <rPr>
        <sz val="12"/>
        <color theme="1"/>
        <rFont val="Calibri"/>
        <family val="2"/>
        <scheme val="minor"/>
      </rPr>
      <t>1 = lényegesen korlátozott</t>
    </r>
  </si>
  <si>
    <r>
      <rPr>
        <sz val="12"/>
        <color theme="1"/>
        <rFont val="Calibri"/>
        <family val="2"/>
        <scheme val="minor"/>
      </rPr>
      <t>2 = korlátozott, de nem lényegesen</t>
    </r>
  </si>
  <si>
    <r>
      <rPr>
        <sz val="12"/>
        <color theme="1"/>
        <rFont val="Calibri"/>
        <family val="2"/>
        <scheme val="minor"/>
      </rPr>
      <t>3 = nem volt korlátozott</t>
    </r>
  </si>
  <si>
    <t xml:space="preserve">In che misura, negli ultimi 6 mesi o più, è stato limitato nell'esercizio delle sue attività quotidiane causa malattia? </t>
  </si>
  <si>
    <t>1 = molto limitato</t>
  </si>
  <si>
    <t>2 = limitato, ma non molto</t>
  </si>
  <si>
    <t>3 = non limitato</t>
  </si>
  <si>
    <t xml:space="preserve">В какой степени Вы в последние 6 или более месяцев были ограничены из-за болезни в своей повседневной жизни? </t>
  </si>
  <si>
    <t>1 = существенно ограничен(а)</t>
  </si>
  <si>
    <t>2 = ограничен(а), но не существенно</t>
  </si>
  <si>
    <t>3 = не ограничен(а)</t>
  </si>
  <si>
    <t xml:space="preserve">U kojoj meri ste ograničeni u obavljanju vaših dnevnih aktivnosti usled bolesti u stručnom obrazovanju u proteklih 6 meseci ili više? </t>
  </si>
  <si>
    <t>1 = značajno ograničen</t>
  </si>
  <si>
    <t>2 = ograničen, ali ne značajno</t>
  </si>
  <si>
    <t>3 = nisam ograničen</t>
  </si>
  <si>
    <t>diag_life</t>
  </si>
  <si>
    <t>Diagnose psychische Störung</t>
  </si>
  <si>
    <t xml:space="preserve">Wurde bei Ihnen jemals von einem/r Ärzt*in oder Psychotherapeut*in eine psychische Störung (z.B. Depression, Angststörung, Sucht) festgestellt? </t>
  </si>
  <si>
    <t>2 = Weiß nicht</t>
  </si>
  <si>
    <t>Have you ever been diagnosed with a mental disorder by a physician or psychotherapist (e.g. depression, anxiety, substance abuse)?</t>
  </si>
  <si>
    <t>2 = Unsure</t>
  </si>
  <si>
    <t>¿Alguna vez un médico o psicoterapeuta le ha diagnosticado alguna alteración psíquica (p. ej. depresión, trastorno de ansiedad, adicción?</t>
  </si>
  <si>
    <t>2 = No lo sé</t>
  </si>
  <si>
    <t xml:space="preserve">Un trouble psychique a-t-il déjà été constaté à votre sujet par un médecin ou psychothérapeute (par ex. dépression, trouble anxieux, addiction) ? </t>
  </si>
  <si>
    <t>2 = je ne sais pas</t>
  </si>
  <si>
    <r>
      <rPr>
        <sz val="12"/>
        <color theme="1"/>
        <rFont val="Calibri"/>
        <family val="2"/>
        <scheme val="minor"/>
      </rPr>
      <t xml:space="preserve">Egy orvos vagy pszichoterapeuta megállapított valaha is Önnél mentális zavarokat (pl. depressziót, szorongást, függőséget)? </t>
    </r>
  </si>
  <si>
    <r>
      <rPr>
        <sz val="12"/>
        <color theme="1"/>
        <rFont val="Calibri"/>
        <family val="2"/>
        <scheme val="minor"/>
      </rPr>
      <t>2 = nem tudom</t>
    </r>
  </si>
  <si>
    <t xml:space="preserve">Gli è mai stato diagnosticato un disturbo psichico (ad es. depressione, disturbo d'ansia, dipendenza) da un medico o uno psicoterapeuta? </t>
  </si>
  <si>
    <t>2 = non lo so</t>
  </si>
  <si>
    <t xml:space="preserve">Выявлял ли врач или психотерапевт у Вас когда-либо психическое расстройство (например, депрессия, тревожный невроз, зависимость)? </t>
  </si>
  <si>
    <t>2 = не знаю</t>
  </si>
  <si>
    <t xml:space="preserve">Da li kod Vas ikada ustanovljen psihički poremećaj (npr. depresija, poremećaj uznemirenosti, zavisnosti) od strane lekara ili psihoterapeuta? </t>
  </si>
  <si>
    <t>2 = ne znam</t>
  </si>
  <si>
    <t>Ist Ihre Antwort "nein", überspringen Sie bitte die folgende Frage.</t>
  </si>
  <si>
    <t>If your answer is "no", please skip the following question.</t>
  </si>
  <si>
    <t>Si su respuesta es "No", sáltese la siguiente pregunta.</t>
  </si>
  <si>
    <t>Si vous avez répondu "non", veuillez sauter la question suivante.</t>
  </si>
  <si>
    <r>
      <rPr>
        <sz val="12"/>
        <color theme="1"/>
        <rFont val="Calibri"/>
        <family val="2"/>
        <scheme val="minor"/>
      </rPr>
      <t>Ha a kérdésre nemmel válaszolt, akkor kérjük, hagyja ki a következő kérdést.</t>
    </r>
  </si>
  <si>
    <t xml:space="preserve">Se ha risposto "no", salti la prossima domanda. </t>
  </si>
  <si>
    <t>Если ответ "нет", перейдите к следующему вопросу.</t>
  </si>
  <si>
    <t>Ako je vaš odgovor "ne", molimo vas da preskočite sledeće pitanje.</t>
  </si>
  <si>
    <t>diag_12</t>
  </si>
  <si>
    <t>Ist die psychische Störung auch in den letzten 12 Monaten aufgetreten?</t>
  </si>
  <si>
    <t>Has the mental disorder occurred in the past 12 months?</t>
  </si>
  <si>
    <t>¿Esta alteración psíquica ha vuelto a aparecer en los últimos doce meses?</t>
  </si>
  <si>
    <t>Le trouble psychique s'est-il également manifesté au cours des 12 derniers mois ?</t>
  </si>
  <si>
    <r>
      <rPr>
        <sz val="12"/>
        <color theme="1"/>
        <rFont val="Calibri"/>
        <family val="2"/>
        <scheme val="minor"/>
      </rPr>
      <t>Ez a mentális zavar az utolsó 12 hónap során is fellépett?</t>
    </r>
  </si>
  <si>
    <t>Tale disturbo psichico si è manifestato anche negli ultimi 12 mesi?</t>
  </si>
  <si>
    <t>Проявлялось ли это психическое расстройство в последние 12 месяцев?</t>
  </si>
  <si>
    <t>Da li je u poslednjih 12 meseci javio mentalni poremećaj?</t>
  </si>
  <si>
    <t>pt_life</t>
  </si>
  <si>
    <t>Inanspruchnahme Psychotherapie</t>
  </si>
  <si>
    <t xml:space="preserve">Waren Sie jemals in psychotherapeutischer Behandlung? </t>
  </si>
  <si>
    <t>Have you ever been in psychotherapy?</t>
  </si>
  <si>
    <t xml:space="preserve">¿Alguna vez ha recibido tratamiento psicoterapéutico? </t>
  </si>
  <si>
    <t xml:space="preserve">Avez-vous déjà suivi un traitement psychothérapeutique ? </t>
  </si>
  <si>
    <r>
      <rPr>
        <sz val="12"/>
        <color theme="1"/>
        <rFont val="Calibri"/>
        <family val="2"/>
        <scheme val="minor"/>
      </rPr>
      <t xml:space="preserve">Részesült valaha pszichoterápiás kezelésben? </t>
    </r>
  </si>
  <si>
    <t>Si è mai sottoposto a un trattamento psicoterapeutico?</t>
  </si>
  <si>
    <t xml:space="preserve">Проходили ли Вы тогда психотерапевтическое лечение? </t>
  </si>
  <si>
    <t xml:space="preserve">Da li ste ikada lečili psihoterapijskim tretmanom? </t>
  </si>
  <si>
    <t>pt_prae</t>
  </si>
  <si>
    <t xml:space="preserve">Waren Sie unmittelbar vor der COVID-19 Pandemie in psychotherapeutischer Behandlung? </t>
  </si>
  <si>
    <t>Were you in psychotherapeutic treatment right before the COVID-19 pandemic?</t>
  </si>
  <si>
    <t xml:space="preserve">¿Estaba ya en tratamiento psicoterapéutico antes de brotar la pandemia del COVID-19? </t>
  </si>
  <si>
    <t xml:space="preserve">Suiviez-vous un traitement psychothérapeutique immédiatement avant la pandémie du COVID-19 ? </t>
  </si>
  <si>
    <r>
      <rPr>
        <sz val="12"/>
        <color theme="1"/>
        <rFont val="Calibri"/>
        <family val="2"/>
        <scheme val="minor"/>
      </rPr>
      <t xml:space="preserve">Részesült közvetlenül a COVID-19 pandémia előtt pszichoterápiás kezelésben? </t>
    </r>
  </si>
  <si>
    <t xml:space="preserve">Stava seguendo un trattamento psicoterapeutico fino a prima della pandemia di COVID-19? </t>
  </si>
  <si>
    <t xml:space="preserve">Проходили ли Вы непосредственно перед пандемией COVID-19 психотерапевтическое лечение? </t>
  </si>
  <si>
    <t xml:space="preserve">Da li ste se lečili psihoterapijskim tretmanom neposredno pre početka COVID-19 pandemije? </t>
  </si>
  <si>
    <t>pt_aktuell</t>
  </si>
  <si>
    <t xml:space="preserve">¿El tratamiento psicoterapéutico continúa actualmente (p. ej. terapia online)? </t>
  </si>
  <si>
    <t>0 = No, se ha suspendido temporalmente</t>
  </si>
  <si>
    <t>1 = Sí, continuamos con el tratamiento</t>
  </si>
  <si>
    <t xml:space="preserve">Le traitement psychothérapeutique que vous suiviez jusqu'ici est-il actuellement maintenu (par ex. sous forme de thérapie en ligne) ? </t>
  </si>
  <si>
    <t>0 = non, il est temporairement suspendu</t>
  </si>
  <si>
    <t>1 = oui, il est maintenu</t>
  </si>
  <si>
    <r>
      <rPr>
        <sz val="12"/>
        <color theme="1"/>
        <rFont val="Calibri"/>
        <family val="2"/>
        <scheme val="minor"/>
      </rPr>
      <t xml:space="preserve">Az eddigi pszichoterápiás kezelése jelenleg folytatódik (pl. online terápia formájában)? </t>
    </r>
  </si>
  <si>
    <r>
      <rPr>
        <sz val="12"/>
        <color theme="1"/>
        <rFont val="Calibri"/>
        <family val="2"/>
        <scheme val="minor"/>
      </rPr>
      <t>0 = nem, ideiglenesen megszakadt</t>
    </r>
  </si>
  <si>
    <r>
      <rPr>
        <sz val="12"/>
        <color theme="1"/>
        <rFont val="Calibri"/>
        <family val="2"/>
        <scheme val="minor"/>
      </rPr>
      <t>1 = igen, továbbra is folytatódik</t>
    </r>
  </si>
  <si>
    <t xml:space="preserve">Sta continuando il trattamento psicoterapeutico seguito finora (ad es. come terapia online)? </t>
  </si>
  <si>
    <t>0 = no, è stato interrotto temporaneamente</t>
  </si>
  <si>
    <t>1 = sì, continua anche adesso</t>
  </si>
  <si>
    <t xml:space="preserve">Продолжаете ли Вы начатое ранее психотерапевтическое лечение (например, в Online-режиме)? </t>
  </si>
  <si>
    <t>0 = нет, оно временно прекращено</t>
  </si>
  <si>
    <t>1 = да, оно продолжается</t>
  </si>
  <si>
    <t xml:space="preserve">Da li  trenutno nastavljate Vaš prethodni psihoterapijski tretman (npr. kao onlajn terapija)? </t>
  </si>
  <si>
    <t>0 = ne, privremeno je prekinuta</t>
  </si>
  <si>
    <t>1 = da, i dalje se nastavlja</t>
  </si>
  <si>
    <t xml:space="preserve">Wie ist zur Zeit die Stimmung innerhalb Ihrer Familie bzw. den Personen Ihres Haushalts? </t>
  </si>
  <si>
    <t>0 = Sehr schlecht</t>
  </si>
  <si>
    <t xml:space="preserve">1 = Eher schlecht </t>
  </si>
  <si>
    <t>2 = Mittelmäßig</t>
  </si>
  <si>
    <t>3 = Eher gut</t>
  </si>
  <si>
    <t>4 = Sehr gut</t>
  </si>
  <si>
    <t>What is the current general mood within your family or within your household?</t>
  </si>
  <si>
    <t>0 = Very bad</t>
  </si>
  <si>
    <t>1 = Rather bad</t>
  </si>
  <si>
    <t>2 = Moderate</t>
  </si>
  <si>
    <t>3 = Rather good</t>
  </si>
  <si>
    <t>4 = Very good</t>
  </si>
  <si>
    <t>¿Qué ambiente reina en su familia y/o entre las personas de su hogar?</t>
  </si>
  <si>
    <t>0 = Muy malo</t>
  </si>
  <si>
    <t>1 = Más bien malo</t>
  </si>
  <si>
    <t>2 = Regular</t>
  </si>
  <si>
    <t>3 = Más bien bueno</t>
  </si>
  <si>
    <t>4 = Muy bueno</t>
  </si>
  <si>
    <t xml:space="preserve">Quelle est actuellement l'humeur au sein de votre famille ou des personnes avec lesquelles vous vivez ? </t>
  </si>
  <si>
    <t>0 = très mauvaise</t>
  </si>
  <si>
    <t>1 = plutôt mauvaise</t>
  </si>
  <si>
    <t>2 = médiocre</t>
  </si>
  <si>
    <t>3 = plutôt bonne</t>
  </si>
  <si>
    <t>4 = très bonne</t>
  </si>
  <si>
    <r>
      <rPr>
        <sz val="12"/>
        <color theme="1"/>
        <rFont val="Calibri"/>
        <family val="2"/>
        <scheme val="minor"/>
      </rPr>
      <t xml:space="preserve">Jelenleg milyen a hangulat a családjában, ill. az Önnel egy háztartásban élő személyek körében? </t>
    </r>
  </si>
  <si>
    <r>
      <rPr>
        <sz val="12"/>
        <color theme="1"/>
        <rFont val="Calibri"/>
        <family val="2"/>
        <scheme val="minor"/>
      </rPr>
      <t>0 = nagyon rossz</t>
    </r>
  </si>
  <si>
    <r>
      <rPr>
        <sz val="12"/>
        <color theme="1"/>
        <rFont val="Calibri"/>
        <family val="2"/>
        <scheme val="minor"/>
      </rPr>
      <t xml:space="preserve">1 = inkább rossz </t>
    </r>
  </si>
  <si>
    <t>2 = közepes</t>
  </si>
  <si>
    <r>
      <rPr>
        <sz val="12"/>
        <color theme="1"/>
        <rFont val="Calibri"/>
        <family val="2"/>
        <scheme val="minor"/>
      </rPr>
      <t>3 = inkább jó</t>
    </r>
  </si>
  <si>
    <r>
      <rPr>
        <sz val="12"/>
        <color theme="1"/>
        <rFont val="Calibri"/>
        <family val="2"/>
        <scheme val="minor"/>
      </rPr>
      <t>4 = nagyon jó</t>
    </r>
  </si>
  <si>
    <t xml:space="preserve">Come è al momento l'umore in famiglia o tra le persone che vivono con lei? </t>
  </si>
  <si>
    <t>0 = molto negativo</t>
  </si>
  <si>
    <t>1 = piuttosto negativo</t>
  </si>
  <si>
    <t>2 = così e così</t>
  </si>
  <si>
    <t>3 = piuttosto positivo</t>
  </si>
  <si>
    <t>4 = molto positivo</t>
  </si>
  <si>
    <t xml:space="preserve">Каково настроение в данный момент в Вашей семье / домохозяйстве? </t>
  </si>
  <si>
    <t>0 = очень плохое</t>
  </si>
  <si>
    <t xml:space="preserve">1 = скорее плохое </t>
  </si>
  <si>
    <t>2 = среднее</t>
  </si>
  <si>
    <t>3 = скорее хорошее</t>
  </si>
  <si>
    <t>4 = очень хорошее</t>
  </si>
  <si>
    <t xml:space="preserve">Kakvo je u ovom trenutku raspoloženje u vašoj porodici ili kod ljudi u Vašem domaćinstvu? </t>
  </si>
  <si>
    <t>0 = veoma loše</t>
  </si>
  <si>
    <t xml:space="preserve">1 = više loše nego dobro </t>
  </si>
  <si>
    <t>2 = osrednje</t>
  </si>
  <si>
    <t>3 = prilično dobro</t>
  </si>
  <si>
    <t>4 = odlično</t>
  </si>
  <si>
    <t>klima2</t>
  </si>
  <si>
    <t>Famlienklima Veränderung</t>
  </si>
  <si>
    <t>Hat sich die Stimmung innerhalb Ihrer Familie bzw. den Personen Ihres Haushalts seit der COVID-19 Pandemie verändert?</t>
  </si>
  <si>
    <t>0 = Ja, sie hat sich verschlechtert</t>
  </si>
  <si>
    <t>1 = Nein, unverändert</t>
  </si>
  <si>
    <t>2 = Ja, sie hat sich verbessert</t>
  </si>
  <si>
    <t>Has the mood within your family or household changed since the outbreak of the COVID-19 pandemic?</t>
  </si>
  <si>
    <t xml:space="preserve">0 = Yes, it got worse </t>
  </si>
  <si>
    <t>1 = No change</t>
  </si>
  <si>
    <t>2 = Yes, it has improved</t>
  </si>
  <si>
    <t>¿Ha cambiado el ambiente en su familia o con las personas que conviven en su hogar, a causa de la pandemia del COVID-19?</t>
  </si>
  <si>
    <t>0 = Sí, ha empeorado</t>
  </si>
  <si>
    <t>1 = No, permanece igual</t>
  </si>
  <si>
    <t>2 = Sí, ha mejorado</t>
  </si>
  <si>
    <t>L'humeur au sein de votre famille ou des personnes avec lesquelles vous vivez a-t-elle changé depuis la pandémie du COVID-19 ?</t>
  </si>
  <si>
    <t>0 = oui, elle s'est dégradée</t>
  </si>
  <si>
    <t>1 = non, inchangée</t>
  </si>
  <si>
    <t>2 = oui, elle s'est améliorée</t>
  </si>
  <si>
    <r>
      <rPr>
        <sz val="12"/>
        <color theme="1"/>
        <rFont val="Calibri"/>
        <family val="2"/>
        <scheme val="minor"/>
      </rPr>
      <t>A COVID-19 pandémia óta megváltozott a hangulat a családjában, ill. az Önnel egy háztartásban élő személyek körében?</t>
    </r>
  </si>
  <si>
    <r>
      <rPr>
        <sz val="12"/>
        <color theme="1"/>
        <rFont val="Calibri"/>
        <family val="2"/>
        <scheme val="minor"/>
      </rPr>
      <t>0 = igen, romlott</t>
    </r>
  </si>
  <si>
    <r>
      <rPr>
        <sz val="12"/>
        <color theme="1"/>
        <rFont val="Calibri"/>
        <family val="2"/>
        <scheme val="minor"/>
      </rPr>
      <t>1 = nem, változatlan</t>
    </r>
  </si>
  <si>
    <r>
      <rPr>
        <sz val="12"/>
        <color theme="1"/>
        <rFont val="Calibri"/>
        <family val="2"/>
        <scheme val="minor"/>
      </rPr>
      <t>2 = igen, javult</t>
    </r>
  </si>
  <si>
    <t xml:space="preserve">L'umore in famiglia o tra le persone che vivono con lei è cambiato da quando è scoppiata la pandemia di COVID-19? </t>
  </si>
  <si>
    <t>0 = sì, è peggiorato</t>
  </si>
  <si>
    <t>1 = no, è rimasto lo stesso</t>
  </si>
  <si>
    <t>2 = sì, è migliorato</t>
  </si>
  <si>
    <t>Изменилось ли настроение в Вашей семье / домохозяйстве с началом пандемии COVID-19?</t>
  </si>
  <si>
    <t>0 = да, оно ухудшилось</t>
  </si>
  <si>
    <t>1 = нет, осталось без изменений</t>
  </si>
  <si>
    <t>2 = да, оно улучшилось</t>
  </si>
  <si>
    <t>Da li se raspoloženje unutar vaše porodice ili kod ljudi u Vašem domaćinstvu promenilo od početka COVID-19 pandemija?</t>
  </si>
  <si>
    <t>0 = da, pogoršala se</t>
  </si>
  <si>
    <t>1 = ne, ono nepromenjeno</t>
  </si>
  <si>
    <t>2 = da, popravilo se</t>
  </si>
  <si>
    <r>
      <t xml:space="preserve">Sind Sie </t>
    </r>
    <r>
      <rPr>
        <sz val="12"/>
        <color theme="1"/>
        <rFont val="Calibri"/>
        <family val="2"/>
        <scheme val="minor"/>
      </rPr>
      <t>in der letzten Woche geschlagen, getreten oder anderweitig von jemandem körperlich verletzt worden oder hat Sie jemand zu einer ungewünschten sexuellen Handlung gezwungen?</t>
    </r>
  </si>
  <si>
    <t>In the last week, have you been hit, slapped, kicked or otherwise physically hurt by someone, or has anyone forced you to have an unwanted sexual act?</t>
  </si>
  <si>
    <t>¿Ha sufrido durante las últimas semanas algún golpe, empujón o alguna otra lesión física, o alguien le ha forzado a algún acto sexual no deseado?</t>
  </si>
  <si>
    <t>Au cours de la semaine dernière, avez-vous été battu·e, frappé·e ou autrement blessé·e physiquement par quelqu'un, ou avez-vous été contraint·e par quelqu'un à accomplir un acte sexuel non désiré ?</t>
  </si>
  <si>
    <t>Az utóbbi egy héten belül megverték, rugdosták Önt vagy részesült bármilyen más testi bántalmazásban, vagy kényszerítette Önt valaki nem kívánt szexuális aktusra?</t>
  </si>
  <si>
    <t xml:space="preserve">Nell'arco dell'ultima settimana ha subito colpi, calci o altro tipo di violenza fisica da parte di qualcuno o qualcuno l'ha costretta a un atto sessuale non voluto? </t>
  </si>
  <si>
    <r>
      <rPr>
        <sz val="12"/>
        <color theme="1"/>
        <rFont val="Calibri"/>
        <family val="2"/>
        <scheme val="minor"/>
      </rPr>
      <t>Случались ли с Вами за последнюю неделю инциденты, в которых Вас били, пинали или иным образом нанесли Вам физические травмы, либо принуждали к нежелательным сексуальным действиям?</t>
    </r>
  </si>
  <si>
    <r>
      <rPr>
        <sz val="12"/>
        <color theme="1"/>
        <rFont val="Calibri"/>
        <family val="2"/>
        <scheme val="minor"/>
      </rPr>
      <t>Da li ste zadnje nedelje pretučeni, šutnuti ili na  neki drugačiji način telesno povređeni ili Vas je nekog naterao  na neželjenu polnu radnju?</t>
    </r>
  </si>
  <si>
    <t>gewalt2</t>
  </si>
  <si>
    <r>
      <t xml:space="preserve">Sind Sie </t>
    </r>
    <r>
      <rPr>
        <sz val="12"/>
        <color theme="1"/>
        <rFont val="Calibri"/>
        <family val="2"/>
        <scheme val="minor"/>
      </rPr>
      <t>im letzten Jahr (ausgenommen letzter Woche)  geschlagen, getreten oder anderweitig von jemandem körperlich verletzt worden oder hat Sie jemand zu einer ungewünschten sexuellen Handlung gezwungen?</t>
    </r>
  </si>
  <si>
    <t>Anpassung</t>
  </si>
  <si>
    <t>In the last year (except the last week), have you been hit, slapped, kicked or otherwise physically hurt by someone, or has anyone forced you to have an unwanted sexual act?</t>
  </si>
  <si>
    <t>¿Ha sufrido durante el último año (excepto la semana pasada) algún golpe, empujón o alguna otra lesión física, o alguien le ha forzado a algún acto sexual no deseado?</t>
  </si>
  <si>
    <t>Au cours des douze derniers mois (à l'exception de la semaine dernière), avez-vous été battu·e, frappé·e ou autrement blessé·e physiquement par quelqu'un, ou avez-vous été contraint·e par quelqu'un à accomplir un acte sexuel non désiré ?</t>
  </si>
  <si>
    <t>Az utóbbi egy éven belül, (az utolsó hét kivételével) megverték, rugdosták Önt vagy részesült bármilyen más testi bántalomban, vagy kényszerítette Önt valaki nem kívánt szexuális aktusra?</t>
  </si>
  <si>
    <t xml:space="preserve">Nell'arco dell'ultimo anno (esclusa la scorsa settimana) ha subito colpi, calci o altro tipo di violenza fisica da parte di qualcuno o qualcuno l'ha costretta a un atto sessuale non voluto? </t>
  </si>
  <si>
    <r>
      <rPr>
        <sz val="12"/>
        <color theme="1"/>
        <rFont val="Calibri"/>
        <family val="2"/>
        <scheme val="minor"/>
      </rPr>
      <t>Случались ли с Вами за последний год (исключая прошлую неделю) инциденты, в которых Вас били, пинали или иным образом нанесли Вам физические травмы, либо принуждали к нежелательным сексуальным действиям?</t>
    </r>
  </si>
  <si>
    <r>
      <rPr>
        <sz val="12"/>
        <color theme="1"/>
        <rFont val="Calibri"/>
        <family val="2"/>
        <scheme val="minor"/>
      </rPr>
      <t>Da li ste od nekog u toku zadnje godine (osim zadnje nedelje) pretučeni, šutnuti ili na neki drugačiji način telesno povređeni ili vas je neko primorao na neželjeni polnu radnju?</t>
    </r>
  </si>
  <si>
    <t>stigma1</t>
  </si>
  <si>
    <t>Stigmatisierung</t>
  </si>
  <si>
    <t>Glauben Sie, dass die Leute weniger von Ihnen halten, wenn sie wissen, dass Sie an COVID-19 erkrankt sind oder falls Sie es wären?</t>
  </si>
  <si>
    <t>1 = Immer</t>
  </si>
  <si>
    <t>2 = Oft</t>
  </si>
  <si>
    <t>3 = Manchmal</t>
  </si>
  <si>
    <t>4 = Selten</t>
  </si>
  <si>
    <t>5 = Nie</t>
  </si>
  <si>
    <t>Inventar Subjektiver Stigmaerfahrungen (ISE)</t>
  </si>
  <si>
    <t>https://www.researchgate.net/publication/247468366_Das_Inventar_Subjektiver_Stigmaerfahrungen_ISE_Ein_neues_Instrument_zur_quantitativen_Erfassung_subjektiven_Stigmas</t>
  </si>
  <si>
    <t>Do you think people will value you less if they know that you might have caught COVID-19?</t>
  </si>
  <si>
    <t>1 = Always</t>
  </si>
  <si>
    <t>2 = Often</t>
  </si>
  <si>
    <t>3 = Sometimes</t>
  </si>
  <si>
    <t>4 = Rarely</t>
  </si>
  <si>
    <t>5 = Never</t>
  </si>
  <si>
    <t>¿Cree que la gente tendría un peor concepto de Usted si supiera que Usted ha padecido o padece la enfermedad del COVID-19?</t>
  </si>
  <si>
    <t>1 = Siempre</t>
  </si>
  <si>
    <t>2 = A  menudo</t>
  </si>
  <si>
    <t>3 = A veces</t>
  </si>
  <si>
    <t>4 = Rara vez</t>
  </si>
  <si>
    <t>5 = Nunca</t>
  </si>
  <si>
    <t>Pensez-vous que les gens vous estiment moins s'ils savent que vous êtes/avez été atteint·e du COVID-19 / vous estimeraient moins au cas où vous seriez atteint·e du COVID-19 ?</t>
  </si>
  <si>
    <t>1 = toujours</t>
  </si>
  <si>
    <t>2 = souvent</t>
  </si>
  <si>
    <t>3 = parfois</t>
  </si>
  <si>
    <t>4 = rarement</t>
  </si>
  <si>
    <t>5 = jamais</t>
  </si>
  <si>
    <t>Gondolja, hogy a környezetében élő személyek kevesebbet tartanak Önről, ha tudják, hogy Ön COVID-19 beteg/beteg volt/beteg lehetne?</t>
  </si>
  <si>
    <r>
      <rPr>
        <sz val="12"/>
        <color theme="1"/>
        <rFont val="Calibri"/>
        <family val="2"/>
        <scheme val="minor"/>
      </rPr>
      <t>1 = mindig</t>
    </r>
  </si>
  <si>
    <r>
      <rPr>
        <sz val="12"/>
        <color theme="1"/>
        <rFont val="Calibri"/>
        <family val="2"/>
        <scheme val="minor"/>
      </rPr>
      <t>2 = gyakran</t>
    </r>
  </si>
  <si>
    <r>
      <rPr>
        <sz val="12"/>
        <color theme="1"/>
        <rFont val="Calibri"/>
        <family val="2"/>
        <scheme val="minor"/>
      </rPr>
      <t>3 = néha</t>
    </r>
  </si>
  <si>
    <r>
      <rPr>
        <sz val="12"/>
        <color theme="1"/>
        <rFont val="Calibri"/>
        <family val="2"/>
        <scheme val="minor"/>
      </rPr>
      <t>4 = ritkán</t>
    </r>
  </si>
  <si>
    <r>
      <rPr>
        <sz val="12"/>
        <color theme="1"/>
        <rFont val="Calibri"/>
        <family val="2"/>
        <scheme val="minor"/>
      </rPr>
      <t>5 = soha</t>
    </r>
  </si>
  <si>
    <t>Crede che le persone abbiano/avrebbero un'opinione peggiore di lei se sapessero che ha/ha avuto/avesse il COVID-19?</t>
  </si>
  <si>
    <t>1 = sempre</t>
  </si>
  <si>
    <t>2 = spesso</t>
  </si>
  <si>
    <t>3 = a volte</t>
  </si>
  <si>
    <t xml:space="preserve">4 = raramente </t>
  </si>
  <si>
    <t>5 = mai</t>
  </si>
  <si>
    <t>Считаете ли Вы, что люди будут относиться к Вам хуже, если узнают, что Вы заболели COVID-19?</t>
  </si>
  <si>
    <t>1 = всегда</t>
  </si>
  <si>
    <t>2 = часто</t>
  </si>
  <si>
    <t>3 = иногда</t>
  </si>
  <si>
    <t>4 = редко</t>
  </si>
  <si>
    <t>5 = никогда</t>
  </si>
  <si>
    <t>Da li mislite da Vas ljudi manje vrednuju ako znaju da ste/ako bi oboleli od COVID-19?</t>
  </si>
  <si>
    <t>1 = uvek</t>
  </si>
  <si>
    <t>2 = često</t>
  </si>
  <si>
    <t>3 = ponekad</t>
  </si>
  <si>
    <t>4 = retko</t>
  </si>
  <si>
    <t>5 = nikada</t>
  </si>
  <si>
    <t>stigma2</t>
  </si>
  <si>
    <t>Glauben Sie, dass die Leute im Durchschnitt Angst vor jemandem haben, der an COVID-19 erkrankt ist?</t>
  </si>
  <si>
    <t>Do you think that the average person is afraid of someone who is/was infected with COVID-19?</t>
  </si>
  <si>
    <t>¿Usted cree que la mayor parte de la gente tiene miedo de alguien que esté pasando o haya pasado la enfermedad del COVID-19?</t>
  </si>
  <si>
    <t>2 = A menudo</t>
  </si>
  <si>
    <t>Pensez-vous que les gens, en moyenne, ont peur d'une personne qui est/a été atteinte du COVID-19 ?</t>
  </si>
  <si>
    <t>Gondolja, hogy az emberek félnek azoktól, aki éppen COVID-19 betegek vagy betegek voltak?</t>
  </si>
  <si>
    <t>Crede che le persone generalmente abbiano paura di qualcuno che ha o che abbia avuto il COVID-19?</t>
  </si>
  <si>
    <t>Считаете ли Вы, что люди в среднем боятся людей, заболевших / переболевших COVID-19?</t>
  </si>
  <si>
    <t>Da li mislite da su ljudi u proseku uplašeni od nekoga ko ima ili oboleo od COVIDA-19?</t>
  </si>
  <si>
    <t>stigma3</t>
  </si>
  <si>
    <t>Hat Sie schon einmal jemand gehänselt, schikaniert oder belästigt, weil Sie an COVID-19 erkrankt sind oder haben Sie ein solches Verhalten bei anderen Personen beobachtet?</t>
  </si>
  <si>
    <t>Have you ever been teased, bullied or harassed because you are/were infected with COVID-19 or have you seen such behaviour towards others?</t>
  </si>
  <si>
    <t>¿Alguna vez alguien le han ridiculizado o estigmatizado por padecer COVID-19, o ha observado un comportamiento de este tipo en otras personas?</t>
  </si>
  <si>
    <t>Avez-vous déjà été taquiné·e, importuné·e ou harcelé·e par quelqu'un parce que vous êtes/avez été atteint·e du COVID-19, ou avez-vous observé un tel comportement chez d'autres personnes ?</t>
  </si>
  <si>
    <r>
      <rPr>
        <sz val="12"/>
        <color theme="1"/>
        <rFont val="Calibri"/>
        <family val="2"/>
        <scheme val="minor"/>
      </rPr>
      <t>Előfordult, hogy valaki csúfolta, zaklatta vagy molesztálta Önt, mert COVID-19 betegségben szenved/szenvedett, vagy észlelt más személyeknél ilyen magatartást?</t>
    </r>
  </si>
  <si>
    <t xml:space="preserve">Le è già successo di subire comportamenti importuni, vessazioni o molestie perché è/era affetto da COVID-19 o ha notato un atteggiamento simile nei confronti di altre persone? </t>
  </si>
  <si>
    <t>Сталкивались ли Вы с подколами, издевками или притеснениями, когда Вы заболели COVID-19, или наблюдали подобное поведение в отношении других людей?</t>
  </si>
  <si>
    <t>Da li Vas je neko ikada maltretirao, zlonamerno uznemiravao ili uznemiravao jer ste oboleli/bili bolesni od COVID-19 ili ste videli takvo ponašanje kod drugih ljudi?</t>
  </si>
  <si>
    <t>stigma4</t>
  </si>
  <si>
    <t>Haben Sie schon einmal das Gefühl gehabt, dass Sie oder eine Person aus Ihrem Umfeld unfair behandelt wurde oder man Ihnen Ihre Rechte verweigert hat, weil Sie an COVID-19  erkrankt sind?</t>
  </si>
  <si>
    <t>Have you felt that you have been treated unfairly or that your rights have been denied because you are/were infected with COVID-19 or have you seen such behaviour towards another person?</t>
  </si>
  <si>
    <t>¿Alguna vez ha tenido la sensación de que Usted o alguna persona de su entorno ha recibido un trato injusto, o que se le hayan negado sus derechos, por estar o haber estado enfermos de COVID-19?</t>
  </si>
  <si>
    <t>Avez-vous déjà eu le sentiment que vous-même ou une personne de votre entourage avez/a été traité·e de manière injuste ou qu'on vous a privé·e de vos droits parce que vous êtes/avz été atteint·e du COVID-19 ?</t>
  </si>
  <si>
    <r>
      <rPr>
        <sz val="12"/>
        <color theme="1"/>
        <rFont val="Calibri"/>
        <family val="2"/>
        <scheme val="minor"/>
      </rPr>
      <t>Volt már az az érzése, hogy Önnel, vagy a környezetében egy másik személlyel igazságtalanul bántak, az Ön jogait megtagadták, mert a COVID-19 betegségben szenved/szenvedett?</t>
    </r>
  </si>
  <si>
    <t>Ha mai avuto la sensazione che lei, o una persona a lei vicina, abbia subito un trattamento ingiusto o la revoca di alcuni diritti perché è/era affetto da COVID-19?</t>
  </si>
  <si>
    <t>Было ли у Вас ощущение, что Вы или кто-то из Вашего окружения столкнулся с несправедливостью или ущемлением прав из-за того, что был инфицирован COVID-19?</t>
  </si>
  <si>
    <t>Da li ste ikada osetili da ste Vi ili neko oko vas bio nepravedno tretiran ili da su Vam uskraćena prava, jer imate/ste imali COVID-19?</t>
  </si>
  <si>
    <t>Coping</t>
  </si>
  <si>
    <t xml:space="preserve">Beurteilen Sie jetzt bitte, inwiefern die folgenden Aussagen auf Ihr Denken und Handeln seit Beginn der COVID-19 Pandemie zutreffen. Bitte machen Sie für jede Aussage eine Angabe. </t>
  </si>
  <si>
    <t>Brief COPE Inventory</t>
  </si>
  <si>
    <t>https://local.psy.miami.edu/faculty/ccarver/sclGermanBriefCOPE.pdf</t>
  </si>
  <si>
    <t>Please now assess to what extent the following statements apply to your thinking and acting since the covid-19 pandemic. Please provide information for each statement.</t>
  </si>
  <si>
    <t xml:space="preserve">A continuación, valore en qué medida coinciden las siguientes afirmaciones con su modo de actuar y pensar, desde que comenzó la pandemia del COVID-19. Aporte un dato para cada afirmación. </t>
  </si>
  <si>
    <t xml:space="preserve">Veuillez maintenant évaluer dans quelle mesure les affirmations suivantes s'appliquent à vos pensées et à vos actes depuis le début de la pandémie du COVID-19. Veuillez fournir une réponse pour chaque affirmation. </t>
  </si>
  <si>
    <r>
      <rPr>
        <sz val="12"/>
        <color theme="1"/>
        <rFont val="Calibri"/>
        <family val="2"/>
        <scheme val="minor"/>
      </rPr>
      <t xml:space="preserve">Kérjük, ítélje meg, hogy a következő állítások a COVID-19 pandémia kezdete óta mennyire találók az Ön gondolkodására és cselekedeteire. Kérjük, adjon minden állításhoz egy választ. </t>
    </r>
  </si>
  <si>
    <t xml:space="preserve">Ora la preghiamo di valutare in che misura le seguenti affermazioni si applicano al suo modo di pensare e agire dall'inizio della pandemia di COVID-19. La preghiamo di indicare una risposta per ogni affermazione. </t>
  </si>
  <si>
    <t xml:space="preserve">Оцените, насколько приведенные ниже утверждения соответствуют Вашим представлениям и действиям с момента начала пандемии COVID-19. Дайте оценку каждому утверждению. </t>
  </si>
  <si>
    <t xml:space="preserve">Molimo vas da procenite u kojem obimu Važe sledeći iskazi u odnosu na Vaša razmišljanja i delovanje od početka COVID-19 pandemije. Molimo Vas da za svaku izjavu obeležite jedan podatak. </t>
  </si>
  <si>
    <t>cope1</t>
  </si>
  <si>
    <t>Copingstrategien/ Ablenkung</t>
  </si>
  <si>
    <t xml:space="preserve">Ich habe mich mit Arbeit oder anderen Sachen beschäftigt, um auf andere Gedanken zu kommen. </t>
  </si>
  <si>
    <t>1 = Überhaupt nicht</t>
  </si>
  <si>
    <t>2 = Ein bisschen</t>
  </si>
  <si>
    <t>3 = Ziemlich</t>
  </si>
  <si>
    <t>4 = Sehr</t>
  </si>
  <si>
    <t xml:space="preserve"> I've been turning to work or other activities to take my mind off things.</t>
  </si>
  <si>
    <t>1 = I haven't been doing this at all</t>
  </si>
  <si>
    <t>2 = I've been doing this a little bit</t>
  </si>
  <si>
    <t>3 = I've been doing this a medium amount</t>
  </si>
  <si>
    <t>4 = I've been doing this a lot</t>
  </si>
  <si>
    <t xml:space="preserve">Yo me enfoqué en el trabajo u otras actividades para distraer mi mente. </t>
  </si>
  <si>
    <t xml:space="preserve">1 = No hice esto en lo absoluto </t>
  </si>
  <si>
    <t xml:space="preserve">2 = Hice esto un poco </t>
  </si>
  <si>
    <t xml:space="preserve">3 = Hice esto con cierta frecuencia </t>
  </si>
  <si>
    <t xml:space="preserve">4 = Hice esto con mucha frecuencia </t>
  </si>
  <si>
    <t>Je me suis tourné vers le travail ou d’autres activités pour me changer les idées.</t>
  </si>
  <si>
    <t>1 = pas du tout</t>
  </si>
  <si>
    <t>2 = un petit peu</t>
  </si>
  <si>
    <t>3 = beaucoup</t>
  </si>
  <si>
    <t>4 = tout à fait</t>
  </si>
  <si>
    <r>
      <rPr>
        <sz val="12"/>
        <color theme="1"/>
        <rFont val="Calibri"/>
        <family val="2"/>
        <scheme val="minor"/>
      </rPr>
      <t xml:space="preserve">A munkámmal vagy egyéb dolgokkal foglalkoztam, hogy ne gondoljak rá. </t>
    </r>
  </si>
  <si>
    <r>
      <rPr>
        <sz val="12"/>
        <color theme="1"/>
        <rFont val="Calibri"/>
        <family val="2"/>
        <scheme val="minor"/>
      </rPr>
      <t>1 = egyáltalán nem</t>
    </r>
  </si>
  <si>
    <r>
      <rPr>
        <sz val="12"/>
        <color theme="1"/>
        <rFont val="Calibri"/>
        <family val="2"/>
        <scheme val="minor"/>
      </rPr>
      <t>2 = egy kicsit</t>
    </r>
  </si>
  <si>
    <r>
      <rPr>
        <sz val="12"/>
        <color theme="1"/>
        <rFont val="Calibri"/>
        <family val="2"/>
        <scheme val="minor"/>
      </rPr>
      <t>3 = eléggé</t>
    </r>
  </si>
  <si>
    <r>
      <rPr>
        <sz val="12"/>
        <color theme="1"/>
        <rFont val="Calibri"/>
        <family val="2"/>
        <scheme val="minor"/>
      </rPr>
      <t>4 = nagyon</t>
    </r>
  </si>
  <si>
    <t>Mi sono tenuto occupato con il lavoro o altre attività per pensare ad altro.</t>
  </si>
  <si>
    <t>1 = per niente</t>
  </si>
  <si>
    <t>2 = un po'</t>
  </si>
  <si>
    <t>3 = abbastanza</t>
  </si>
  <si>
    <t>4 = molto</t>
  </si>
  <si>
    <t xml:space="preserve">Я занимался своей работой и другими делами, чтобы отвлечься от этого. </t>
  </si>
  <si>
    <t>1 = совсем нет</t>
  </si>
  <si>
    <t>2 = немного</t>
  </si>
  <si>
    <t>3 = вполне</t>
  </si>
  <si>
    <t>4 = очень</t>
  </si>
  <si>
    <t xml:space="preserve">Radio sam ili sam radio druge stvari kako bih skrenu mišljenje na nešto drugo. </t>
  </si>
  <si>
    <t>1 = uopšte ne</t>
  </si>
  <si>
    <t>2 = pomalo</t>
  </si>
  <si>
    <t>3 = prilično</t>
  </si>
  <si>
    <t>4 = veoma</t>
  </si>
  <si>
    <t>cope2</t>
  </si>
  <si>
    <t>Copingstrategien/ aktive Bewältigung</t>
  </si>
  <si>
    <t xml:space="preserve">Ich habe mich darauf konzentriert, etwas an meiner Situation zu verändern. </t>
  </si>
  <si>
    <t xml:space="preserve"> I've been concentrating my efforts on doing something about the situation I'm in.</t>
  </si>
  <si>
    <t xml:space="preserve">Yo concentré mis esfuerzos para hacer algo acerca de la situación en la que estaba. </t>
  </si>
  <si>
    <t>J’ai déterminé une ligne d’action et je l’ai suivie.</t>
  </si>
  <si>
    <r>
      <rPr>
        <sz val="12"/>
        <color theme="1"/>
        <rFont val="Calibri"/>
        <family val="2"/>
        <scheme val="minor"/>
      </rPr>
      <t xml:space="preserve">Arra koncentráltam, hogy javítsak a saját helyzetemen. </t>
    </r>
  </si>
  <si>
    <t xml:space="preserve">Mi sono impegnato a cambiare la situazione in cui mi trovavo. </t>
  </si>
  <si>
    <t xml:space="preserve">Я сосредоточился на том, чтобы что-то изменить в моей ситуации </t>
  </si>
  <si>
    <t xml:space="preserve">Usredsredio sam se na to da promenim nešto u vezi moje situacije. </t>
  </si>
  <si>
    <t>cope3</t>
  </si>
  <si>
    <t>Copingstrategien/ Verleugnung</t>
  </si>
  <si>
    <t>Ich habe mir eingeredet, dass das alles nicht wahr ist.</t>
  </si>
  <si>
    <t xml:space="preserve"> I've been saying to myself "this isn't real".</t>
  </si>
  <si>
    <t xml:space="preserve">Yo me dije a mi mismo(a), esto no es real. </t>
  </si>
  <si>
    <t>Je me suis dit que ce n’était pas réel.</t>
  </si>
  <si>
    <r>
      <rPr>
        <sz val="12"/>
        <color theme="1"/>
        <rFont val="Calibri"/>
        <family val="2"/>
        <scheme val="minor"/>
      </rPr>
      <t>Azt mondogattam magamnak, hogy mindez egyáltalán nem igaz.</t>
    </r>
  </si>
  <si>
    <t xml:space="preserve">Mi sono autoconvinto, che niente di tutto questo è vero. </t>
  </si>
  <si>
    <t>Я убедил себя, что всё это неправда.</t>
  </si>
  <si>
    <t>Rekao sam sebi da ništa od ovoga nije istina.</t>
  </si>
  <si>
    <t>cope4</t>
  </si>
  <si>
    <t>Copingstrategien/ Alkohol &amp; Drogen</t>
  </si>
  <si>
    <t>Ich habe Alkohol oder andere Mittel zu mir genommen, um mich besser zu fühlen.</t>
  </si>
  <si>
    <t xml:space="preserve"> I've been using alcohol or other drugs to make myself feel better.</t>
  </si>
  <si>
    <t xml:space="preserve">Yo usé alcohol u otras drogas para sentirme mejor. </t>
  </si>
  <si>
    <t>J’ai consommé de l’alcool ou d’autres substances pour me sentir mieux.</t>
  </si>
  <si>
    <r>
      <rPr>
        <sz val="12"/>
        <color theme="1"/>
        <rFont val="Calibri"/>
        <family val="2"/>
        <scheme val="minor"/>
      </rPr>
      <t>Alkoholt fogyasztottam, vagy más szereket szedtem, hogy jobban érezzem magam.</t>
    </r>
  </si>
  <si>
    <t xml:space="preserve">Ho assunto alcol o altre sostanze per sentirmi meglio. </t>
  </si>
  <si>
    <t>Я воспользовался алкоголем / другими средствами, чтобы улучшить мое самочувствие.</t>
  </si>
  <si>
    <t>Pio sam alkohol ili uzimao druga sredstva da se osećam bolje.</t>
  </si>
  <si>
    <t>cope5</t>
  </si>
  <si>
    <t>Copingstrategien/ Emotionale Unterstützung</t>
  </si>
  <si>
    <t>Ich habe aufmunternde Unterstützung von anderen erhalten.</t>
  </si>
  <si>
    <t xml:space="preserve"> I've been getting emotional support from others.</t>
  </si>
  <si>
    <t xml:space="preserve">Yo recibí apoyo emocional de otras personas. </t>
  </si>
  <si>
    <t>J’ai recherché un soutien émotionnel de la part des autres.</t>
  </si>
  <si>
    <r>
      <rPr>
        <sz val="12"/>
        <color theme="1"/>
        <rFont val="Calibri"/>
        <family val="2"/>
        <scheme val="minor"/>
      </rPr>
      <t>A környezetemben lévő személyektől bátorító támogatást kaptam.</t>
    </r>
  </si>
  <si>
    <t xml:space="preserve">Ho ricevuto un sostegno incoraggiante dagli altri. </t>
  </si>
  <si>
    <t>Я получил эмоциональную поддержку от окружающих.</t>
  </si>
  <si>
    <t>Dobio sam ohrabrujući podršku od drugih osoba.</t>
  </si>
  <si>
    <t>cope6</t>
  </si>
  <si>
    <t>Copingstrategien/ Verhaltensrückzug</t>
  </si>
  <si>
    <t>Ich habe es aufgegeben, mich damit zu beschäftigen.</t>
  </si>
  <si>
    <t xml:space="preserve"> I've been giving up trying to deal with it.</t>
  </si>
  <si>
    <t xml:space="preserve">Yo me di por vencido(a) de tratar de lidiar con esto. </t>
  </si>
  <si>
    <t>J’ai renoncé à essayer de résoudre la situation.</t>
  </si>
  <si>
    <r>
      <rPr>
        <sz val="12"/>
        <color theme="1"/>
        <rFont val="Calibri"/>
        <family val="2"/>
        <scheme val="minor"/>
      </rPr>
      <t>Felhagytam azzal, hogy foglalkozzak vele.</t>
    </r>
  </si>
  <si>
    <t>Ho smesso di confrontarmi con la cosa.</t>
  </si>
  <si>
    <t>Я прекратил об этом думать.</t>
  </si>
  <si>
    <t>Odustao sam da se bavim time.</t>
  </si>
  <si>
    <t>cope7</t>
  </si>
  <si>
    <t xml:space="preserve">Ich habe aktiv gehandelt, um die Situation zu verbessern. </t>
  </si>
  <si>
    <t xml:space="preserve"> I've been taking action to try to make the situation better.</t>
  </si>
  <si>
    <t xml:space="preserve">Yo tomé acción para poder mejorar la situación. </t>
  </si>
  <si>
    <t>J’ai essayé de trouver du réconfort dans ma religion ou dans des croyances spirituelles.</t>
  </si>
  <si>
    <r>
      <rPr>
        <sz val="12"/>
        <color theme="1"/>
        <rFont val="Calibri"/>
        <family val="2"/>
        <scheme val="minor"/>
      </rPr>
      <t xml:space="preserve">Aktívan gondoskodtam arról, hogy javítsak a helyzetemen. </t>
    </r>
  </si>
  <si>
    <t>Ho agito attivamente per migliorare la situazione.</t>
  </si>
  <si>
    <t xml:space="preserve">Я активно действовал, чтобы улучшить ситуацию. </t>
  </si>
  <si>
    <t xml:space="preserve">Radio sam aktivno na tome kako bih poboljšao situaciju. </t>
  </si>
  <si>
    <t>cope8</t>
  </si>
  <si>
    <t>Ich wollte einfach nicht glauben, daß mir das passiert.</t>
  </si>
  <si>
    <t xml:space="preserve"> I've been refusing to believe that it has happened.</t>
  </si>
  <si>
    <t xml:space="preserve">Yo rehusé creer que esto hubiera pasado. </t>
  </si>
  <si>
    <t>J’ai accepté la réalité de ma nouvelle situation.</t>
  </si>
  <si>
    <r>
      <rPr>
        <sz val="12"/>
        <color theme="1"/>
        <rFont val="Calibri"/>
        <family val="2"/>
        <scheme val="minor"/>
      </rPr>
      <t>Egyszerűen nem akartam elhinni, hogy ez történt velem.</t>
    </r>
  </si>
  <si>
    <t>Semplicemente non riuscivo a credere a ciò che mi stava succedendo.</t>
  </si>
  <si>
    <t>Я просто не мог поверить, что это произошло со мной.</t>
  </si>
  <si>
    <t>Jednostavno nisam hteo da verujem da mi se to dešava.</t>
  </si>
  <si>
    <t>cope9</t>
  </si>
  <si>
    <t>Copingstrategien/ Ausleben von Emotionen</t>
  </si>
  <si>
    <t xml:space="preserve">Ich habe meinen Gefühlen freien Lauf gelassen. </t>
  </si>
  <si>
    <t xml:space="preserve"> I've been saying things to let my unpleasant feelngs escape.</t>
  </si>
  <si>
    <t xml:space="preserve">Yo dije cosas para dejar escapar mis sentimientos desagradables. </t>
  </si>
  <si>
    <t>J’ai évacué mes sentiments déplaisants en en parlant.</t>
  </si>
  <si>
    <r>
      <rPr>
        <sz val="12"/>
        <color theme="1"/>
        <rFont val="Calibri"/>
        <family val="2"/>
        <scheme val="minor"/>
      </rPr>
      <t xml:space="preserve">Szabad futást engedtem az érzelmeimnek. </t>
    </r>
  </si>
  <si>
    <t xml:space="preserve">Ho lasciato andare le mie emozioni. </t>
  </si>
  <si>
    <t xml:space="preserve">Я дал волю своим чувствам. </t>
  </si>
  <si>
    <t xml:space="preserve">Pustila sam da me moja osećanja vode. </t>
  </si>
  <si>
    <t>cope10</t>
  </si>
  <si>
    <t>Copingstrategien/ Instrumentelle Unterstützung</t>
  </si>
  <si>
    <t>Ich habe andere Menschen um Hilfe und Rat gebeten.</t>
  </si>
  <si>
    <t xml:space="preserve"> I've been getting help and advice from other people.</t>
  </si>
  <si>
    <t>J’ai recherché l’aide et le conseil d’autres personnes.</t>
  </si>
  <si>
    <r>
      <rPr>
        <sz val="12"/>
        <color theme="1"/>
        <rFont val="Calibri"/>
        <family val="2"/>
        <scheme val="minor"/>
      </rPr>
      <t>Mások segítségét és tanácsát kértem.</t>
    </r>
  </si>
  <si>
    <t>Ho chiesto aiuto e consiglio ad altre persone.</t>
  </si>
  <si>
    <t>Я попросил помощи и совета у своих близких / знакомых.</t>
  </si>
  <si>
    <t>Zatražio sam od drugih osoba pomoć i savete.</t>
  </si>
  <si>
    <t>cope11</t>
  </si>
  <si>
    <t>Um das durchzustehen, habe ich mich mit Alkohol oder anderen Mitteln besänftigt.</t>
  </si>
  <si>
    <t xml:space="preserve"> I've been using alcohol or drugs to help me get through it.</t>
  </si>
  <si>
    <t>Yo usé alcohol u otras drogas para que me ayudaran a pasar por esto.</t>
  </si>
  <si>
    <t>J’ai essayé de voir la situation sous un jour plus positif.</t>
  </si>
  <si>
    <r>
      <rPr>
        <sz val="12"/>
        <color theme="1"/>
        <rFont val="Calibri"/>
        <family val="2"/>
        <scheme val="minor"/>
      </rPr>
      <t>Alkohollal és más szerekkel csillapítottam magamat, hogy kibírjam.</t>
    </r>
  </si>
  <si>
    <t>Per resistere mi sono calmato con alcol e altre sostanze.</t>
  </si>
  <si>
    <t>Чтобы пережить это, я воспользовался алкоголем / другими средствами.</t>
  </si>
  <si>
    <t>Da bih ovo izdržao, smirivao sam se alkoholom ili drugim sredstvima.</t>
  </si>
  <si>
    <t>cope12</t>
  </si>
  <si>
    <t>Copingstrategien/ Positive Umdeutung</t>
  </si>
  <si>
    <t>Ich habe versucht, die Dinge von einer positiveren Seite zu betrachten.</t>
  </si>
  <si>
    <t xml:space="preserve"> I've been trying to see it in a different light, to make it seem more positive.</t>
  </si>
  <si>
    <t xml:space="preserve">Yo traté de verlo con un enfoque distinto para que pareciera mas positivo. </t>
  </si>
  <si>
    <t>Je me suis critiqué.</t>
  </si>
  <si>
    <t>Megpróbáltam az eseményeket pozitív oldalról szemlélni.</t>
  </si>
  <si>
    <t>Ho provato a considerare le cose dal lato positivo.</t>
  </si>
  <si>
    <t>Я постарался взглянуть на вещи с положительной стороны.</t>
  </si>
  <si>
    <t>Pokušao sam da sagledam stvari sa pozitivnog stanovišta.</t>
  </si>
  <si>
    <t>cope13</t>
  </si>
  <si>
    <t>Copingstrategien/ Selbstbeschuldigung</t>
  </si>
  <si>
    <t>Ich habe mich selbst kritisiert und mir Vorwürfe gemacht.</t>
  </si>
  <si>
    <t xml:space="preserve"> I've been criticizing myself.</t>
  </si>
  <si>
    <t>J’ai essayé d’élaborer une stratégie à propos de ce qu’il y avait à faire.</t>
  </si>
  <si>
    <r>
      <rPr>
        <sz val="12"/>
        <color theme="1"/>
        <rFont val="Calibri"/>
        <family val="2"/>
        <scheme val="minor"/>
      </rPr>
      <t>Önkritikát gyakoroltam és szemrehányásokat tettem magamnak.</t>
    </r>
  </si>
  <si>
    <t xml:space="preserve">Mi sono rivolto critiche e rimproveri. </t>
  </si>
  <si>
    <t>Я критиковал и упрекал самого себя.</t>
  </si>
  <si>
    <t>Sam sebe sam kritikovao i prebacivao sam sebi.</t>
  </si>
  <si>
    <t>cope14</t>
  </si>
  <si>
    <t>Copingstrategien/ Planung</t>
  </si>
  <si>
    <t xml:space="preserve"> Ich habe versucht, mir einen Plan zu überlegen, was ich tun kann.</t>
  </si>
  <si>
    <t xml:space="preserve"> I've been trying to come up with a strategy about what to do.</t>
  </si>
  <si>
    <t xml:space="preserve">Yo traté de crear una estrategia para saber que hacer. </t>
  </si>
  <si>
    <t>J’ai recherché le soutien et la compréhension de quelqu’un.</t>
  </si>
  <si>
    <r>
      <rPr>
        <sz val="12"/>
        <color theme="1"/>
        <rFont val="Calibri"/>
        <family val="2"/>
        <scheme val="minor"/>
      </rPr>
      <t xml:space="preserve"> Egy tervet próbáltam kigondolni, hogy mit tehetnék.</t>
    </r>
  </si>
  <si>
    <t>Ho provato a crearmi un programma delle cose che posso fare.</t>
  </si>
  <si>
    <t xml:space="preserve"> Я постарался составить для себя план дальнейших действий.</t>
  </si>
  <si>
    <t xml:space="preserve"> Pokušao sam da napravim plan što mogu da učinim.</t>
  </si>
  <si>
    <t>cope15</t>
  </si>
  <si>
    <t>Jemand hat mich getröstet und mir Verständnis entgegengebracht.</t>
  </si>
  <si>
    <t xml:space="preserve"> I've been getting comfort and understanding from someone.</t>
  </si>
  <si>
    <t xml:space="preserve">Yo recibí apoyo y comprensión de alguien. </t>
  </si>
  <si>
    <t>J’ai abandonné l’espoir de faire face.</t>
  </si>
  <si>
    <r>
      <rPr>
        <sz val="12"/>
        <color theme="1"/>
        <rFont val="Calibri"/>
        <family val="2"/>
        <scheme val="minor"/>
      </rPr>
      <t>Valaki vigasztalt engem és megértést mutatott.</t>
    </r>
  </si>
  <si>
    <t>Qualcuno mi ha consolato e mi ha mostrato comprensione.</t>
  </si>
  <si>
    <t>Меня утешили и проявили понимание.</t>
  </si>
  <si>
    <t>Neko me je utešio i pokazao prema meni razumevanje.</t>
  </si>
  <si>
    <t>cope16</t>
  </si>
  <si>
    <t>Ich habe gar nicht mehr versucht, die Situation in den Griff zu kriegen.</t>
  </si>
  <si>
    <t xml:space="preserve"> I've been giving up the attempt to cope.</t>
  </si>
  <si>
    <t xml:space="preserve">Yo dejé de hacerle frente a la situación en la que estaba. </t>
  </si>
  <si>
    <t>J’ai pris la situation avec humour.</t>
  </si>
  <si>
    <t>Már meg sem próbáltam uralkodni a helyzeten.</t>
  </si>
  <si>
    <t>Ho rinunciato al tentativo di avere la situazione sotto controllo.</t>
  </si>
  <si>
    <t>Я даже не пытался взять ситуацию под свой контроль.</t>
  </si>
  <si>
    <t>Nisam ni pokušao da situaciji stavim pod kontrolom.</t>
  </si>
  <si>
    <t>cope17</t>
  </si>
  <si>
    <t xml:space="preserve">Ich habe versucht, etwas Gutes in dem zu finden, was mir passiert ist. </t>
  </si>
  <si>
    <t xml:space="preserve"> I've been looking for something good in what is happening.</t>
  </si>
  <si>
    <t xml:space="preserve">Yo busqué algo bueno en lo que estaba pasando. </t>
  </si>
  <si>
    <t>J’ai fait quelque chose pour moins y penser (comme aller au cinéma, regarder la TV, lire, rêver tout éveillé, dormir ou faire les magasins).</t>
  </si>
  <si>
    <r>
      <rPr>
        <sz val="12"/>
        <color theme="1"/>
        <rFont val="Calibri"/>
        <family val="2"/>
        <scheme val="minor"/>
      </rPr>
      <t xml:space="preserve">Megpróbáltam valami jót találni abban, ami velem történt. </t>
    </r>
  </si>
  <si>
    <t xml:space="preserve">Ho provato a trovare cose positive in ciò che mi è successo. </t>
  </si>
  <si>
    <t xml:space="preserve">Я пытался найти положительное в том, что со мной случилось. </t>
  </si>
  <si>
    <t xml:space="preserve">Pokušao sam da pronađem nešto dobro u onome što mi se desilo. </t>
  </si>
  <si>
    <t>cope18</t>
  </si>
  <si>
    <t>Copingstrategien/ Humor</t>
  </si>
  <si>
    <t>Ich habe Witze darüber gemacht.</t>
  </si>
  <si>
    <t xml:space="preserve"> I've been making jokes about it.</t>
  </si>
  <si>
    <t xml:space="preserve">Yo hice bromas acerca de esto. </t>
  </si>
  <si>
    <t>J’ai exprimé mes sentiments négatifs.</t>
  </si>
  <si>
    <r>
      <rPr>
        <sz val="12"/>
        <color theme="1"/>
        <rFont val="Calibri"/>
        <family val="2"/>
        <scheme val="minor"/>
      </rPr>
      <t>Viccet csináltam belőle.</t>
    </r>
  </si>
  <si>
    <t>Ci ho scherzato su.</t>
  </si>
  <si>
    <t>Я шутил над этим.</t>
  </si>
  <si>
    <t>Ja sam se šalio na račun toga.</t>
  </si>
  <si>
    <t>cope19</t>
  </si>
  <si>
    <t>Ich habe etwas unternommen, um mich abzulenken.</t>
  </si>
  <si>
    <t xml:space="preserve"> I've been doing something to think about it less, such as going to movies, watching TV, reading, daydreaming, sleeping, shopping.</t>
  </si>
  <si>
    <t xml:space="preserve">Yo hice algo para pensar menos en esto, como ir al cine, ver T.V., leer, soñar despierto(a), dormir, o ir de compras. </t>
  </si>
  <si>
    <t>J’ai essayé d’avoir des conseils ou de l’aide d’autres personnes à propos de ce qu’il fallait faire.</t>
  </si>
  <si>
    <t>Belekezdtem valamibe, hogy eltereljem róla a figyelmemet.</t>
  </si>
  <si>
    <t xml:space="preserve">Ho fatto qualcosa per distrarmi. </t>
  </si>
  <si>
    <t>Я придумал себе занятия, чтобы отвлечься.</t>
  </si>
  <si>
    <t>Uradio sam nešto da sebi skrenem pažnju.</t>
  </si>
  <si>
    <t>cope20</t>
  </si>
  <si>
    <t>Copingstrategien/ Akzeptanz</t>
  </si>
  <si>
    <t xml:space="preserve">Ich habe mich damit abgefunden, dass es passiert ist. </t>
  </si>
  <si>
    <t xml:space="preserve"> I've been accepting the reality of the fact that it has happened.</t>
  </si>
  <si>
    <t xml:space="preserve">Yo acepté la realidad de que esto haya pasado. </t>
  </si>
  <si>
    <t>J’ai concentré mes efforts pour résoudre la situation.</t>
  </si>
  <si>
    <r>
      <rPr>
        <sz val="12"/>
        <color theme="1"/>
        <rFont val="Calibri"/>
        <family val="2"/>
        <scheme val="minor"/>
      </rPr>
      <t xml:space="preserve">Beletörődtem, hogy ez történt. </t>
    </r>
  </si>
  <si>
    <t>Mi sono fatto una ragione di ciò che è successo.</t>
  </si>
  <si>
    <t xml:space="preserve">Я смирился с тем, что случилось. </t>
  </si>
  <si>
    <t xml:space="preserve">Pomirio sam se sa činjenicom da se to dogodilo. </t>
  </si>
  <si>
    <t>cope21</t>
  </si>
  <si>
    <t xml:space="preserve">Ich habe offen gezeigt, wie schlecht ich mich fühle. </t>
  </si>
  <si>
    <t xml:space="preserve"> I've been expressing my negative feelings.</t>
  </si>
  <si>
    <t xml:space="preserve">Yo expresé mis pensamientos negativos. </t>
  </si>
  <si>
    <t>J’ai refusé de croire que ça m’arrivait.</t>
  </si>
  <si>
    <r>
      <rPr>
        <sz val="12"/>
        <color theme="1"/>
        <rFont val="Calibri"/>
        <family val="2"/>
        <scheme val="minor"/>
      </rPr>
      <t xml:space="preserve">Nyíltan mutattam, hogy rosszul érzem magamat. </t>
    </r>
  </si>
  <si>
    <t>Ho mostrato apertamente quanto sto male.</t>
  </si>
  <si>
    <t xml:space="preserve">Я часто показывал, как мне плохо. </t>
  </si>
  <si>
    <t xml:space="preserve">Otvoreno sam pokazao koliko se osećam loše. </t>
  </si>
  <si>
    <t>cope22</t>
  </si>
  <si>
    <t>Copingstrategien/ Religion</t>
  </si>
  <si>
    <t>Ich habe versucht, Halt in meinem Glauben zu finden.</t>
  </si>
  <si>
    <t xml:space="preserve"> I've been trying to find comofort in my religion or spiritual beliefs.</t>
  </si>
  <si>
    <t xml:space="preserve">Yo traté de encontrar apoyo en mi religión o mis creencias espirituales. </t>
  </si>
  <si>
    <t>J’ai consommé de l’alcool ou d’autres substances pour m’aider à traverser la situation.</t>
  </si>
  <si>
    <r>
      <rPr>
        <sz val="12"/>
        <color theme="1"/>
        <rFont val="Calibri"/>
        <family val="2"/>
        <scheme val="minor"/>
      </rPr>
      <t>Megpróbáltam támaszt találni a hitemben.</t>
    </r>
  </si>
  <si>
    <t>Ho provato a trovare supporto nella fede.</t>
  </si>
  <si>
    <t>Я попытался найти опору в вере.</t>
  </si>
  <si>
    <t>Pokušao sam da pronađem podršku u svojoj veri.</t>
  </si>
  <si>
    <t>cope23</t>
  </si>
  <si>
    <t xml:space="preserve">Ich habe versucht, von anderen Menschen Rat oder Hilfe einzuholen. </t>
  </si>
  <si>
    <t xml:space="preserve"> I've been trying to get advice or help from other people about what to do.</t>
  </si>
  <si>
    <t>J’ai appris à vivre dans ma nouvelle situation.</t>
  </si>
  <si>
    <r>
      <rPr>
        <sz val="12"/>
        <color theme="1"/>
        <rFont val="Calibri"/>
        <family val="2"/>
        <scheme val="minor"/>
      </rPr>
      <t xml:space="preserve">Megpróbáltam másoktól tanácsot és segítséget kérni. </t>
    </r>
  </si>
  <si>
    <t xml:space="preserve">Ho provato a farmi aiutare o consigliare da altre persone. </t>
  </si>
  <si>
    <t xml:space="preserve">Я обращался к другим людям за советом или помощью. </t>
  </si>
  <si>
    <t xml:space="preserve">Pokušao sam od drugih ljudi dobijem savet ili pomoć. </t>
  </si>
  <si>
    <t>cope24</t>
  </si>
  <si>
    <t>Ich habe gelernt, damit zu leben.</t>
  </si>
  <si>
    <t xml:space="preserve"> I've been learning to live with it.</t>
  </si>
  <si>
    <t xml:space="preserve">Yo aprendí a vivir con esto. </t>
  </si>
  <si>
    <t>J’ai planifié les étapes à suivre.</t>
  </si>
  <si>
    <r>
      <rPr>
        <sz val="12"/>
        <color theme="1"/>
        <rFont val="Calibri"/>
        <family val="2"/>
        <scheme val="minor"/>
      </rPr>
      <t>Megtanultam élni vele.</t>
    </r>
  </si>
  <si>
    <t>Ho imparato a conviverci.</t>
  </si>
  <si>
    <t>Я научился жить с этим.</t>
  </si>
  <si>
    <t>Naučio sam da živim sa tim.</t>
  </si>
  <si>
    <t>cope25</t>
  </si>
  <si>
    <t xml:space="preserve">Ich habe mir viele Gedanken darüber gemacht, was hier das Richtige wäre. </t>
  </si>
  <si>
    <t xml:space="preserve"> I've been thinking hard about what steps to take.</t>
  </si>
  <si>
    <t xml:space="preserve">Yo pensé mucho cuales eran los pasos a tomar. </t>
  </si>
  <si>
    <t>Je me suis reproché les choses qui m’arrivaient.</t>
  </si>
  <si>
    <r>
      <rPr>
        <sz val="12"/>
        <color theme="1"/>
        <rFont val="Calibri"/>
        <family val="2"/>
        <scheme val="minor"/>
      </rPr>
      <t xml:space="preserve">Sokat gondolkodtam arról, hogy mi lenne a helyes eljárás. </t>
    </r>
  </si>
  <si>
    <t>Ho pensato molto a cosa fosse giusto fare.</t>
  </si>
  <si>
    <t xml:space="preserve">Я много думал о том, что в этой ситуации будет правильным. </t>
  </si>
  <si>
    <t xml:space="preserve">Puno sam razmišljao o tome šta bi u ovom slučaju bilo ispravno. </t>
  </si>
  <si>
    <t>cope26</t>
  </si>
  <si>
    <t>Ich habe mir für die Dinge, die mir widerfahren sind, selbst die Schuld gegeben.</t>
  </si>
  <si>
    <t xml:space="preserve"> I've been blaming myseld for things that happened.</t>
  </si>
  <si>
    <t>J’ai recherché les aspects positifs dans ce qu’il m’arrivait.</t>
  </si>
  <si>
    <r>
      <rPr>
        <sz val="12"/>
        <color theme="1"/>
        <rFont val="Calibri"/>
        <family val="2"/>
        <scheme val="minor"/>
      </rPr>
      <t>Magamat hibáztattam azért, ami velem történt.</t>
    </r>
  </si>
  <si>
    <t>Ho dato la colpa a me stesso per ciò che mi è capitato.</t>
  </si>
  <si>
    <t>Я понял, что в том, что со мной произошло, виноват я сам.</t>
  </si>
  <si>
    <t>Krivio sam sebe za stvari koje su mi se dogodile.</t>
  </si>
  <si>
    <t>cope27</t>
  </si>
  <si>
    <t>Copingstrategien/ Religion&amp;Entspannung</t>
  </si>
  <si>
    <r>
      <t xml:space="preserve">Ich habe gebetet oder meditiert </t>
    </r>
    <r>
      <rPr>
        <sz val="12"/>
        <color theme="1"/>
        <rFont val="Calibri"/>
        <family val="2"/>
        <scheme val="minor"/>
      </rPr>
      <t>oder andere Entspannungstechniken angewendet.</t>
    </r>
  </si>
  <si>
    <t>ergänzt durch eigene Formulierung</t>
  </si>
  <si>
    <t xml:space="preserve"> I've been praying and meditating.</t>
  </si>
  <si>
    <t>J’ai prié ou médité.</t>
  </si>
  <si>
    <r>
      <rPr>
        <sz val="12"/>
        <color theme="1"/>
        <rFont val="Calibri"/>
        <family val="2"/>
        <scheme val="minor"/>
      </rPr>
      <t>Imádkoztam, meditáltam vagy más relaxációs technikákat alkalmaztam.</t>
    </r>
  </si>
  <si>
    <t xml:space="preserve">Ho pregato o meditato o applicato altre tecniche di rilassamento. </t>
  </si>
  <si>
    <r>
      <rPr>
        <sz val="12"/>
        <color theme="1"/>
        <rFont val="Calibri"/>
        <family val="2"/>
        <scheme val="minor"/>
      </rPr>
      <t>Я молился / медитировал / применял другие техники расслабления.</t>
    </r>
  </si>
  <si>
    <r>
      <rPr>
        <sz val="12"/>
        <color theme="1"/>
        <rFont val="Calibri"/>
        <family val="2"/>
        <scheme val="minor"/>
      </rPr>
      <t>Molio sam se ili meditirao ili koristio druge tehnike opuštanja.</t>
    </r>
  </si>
  <si>
    <t>cope28</t>
  </si>
  <si>
    <t>Ich habe alles mit Humor genommen.</t>
  </si>
  <si>
    <t xml:space="preserve"> I've been making fun of the situation.</t>
  </si>
  <si>
    <t>Yo hice gracia de la situación</t>
  </si>
  <si>
    <t>Je me suis amusé de la situation</t>
  </si>
  <si>
    <r>
      <rPr>
        <sz val="12"/>
        <color theme="1"/>
        <rFont val="Calibri"/>
        <family val="2"/>
        <scheme val="minor"/>
      </rPr>
      <t>Mindent humorral fogadtam.</t>
    </r>
  </si>
  <si>
    <t>Ho preso tutto con umorismo.</t>
  </si>
  <si>
    <t>Я воспринял всё с юмором.</t>
  </si>
  <si>
    <t>Sve sam to prihvatio uz humor.</t>
  </si>
  <si>
    <t>Inwieweit treffen die folgenden Aussagen auf Sie zu?</t>
  </si>
  <si>
    <t>How well do the following statements describe your personality?</t>
  </si>
  <si>
    <t>Je me vois comme quelqu’un qui ….</t>
  </si>
  <si>
    <r>
      <rPr>
        <sz val="12"/>
        <color theme="1"/>
        <rFont val="Calibri"/>
        <family val="2"/>
        <scheme val="minor"/>
      </rPr>
      <t>A következő állítások mennyire találók Önre?</t>
    </r>
  </si>
  <si>
    <t>Mi considero una persona….</t>
  </si>
  <si>
    <t>ВАМ КАЖЕТСЯ, ЧТО ВЫ …</t>
  </si>
  <si>
    <t>U kojoj meri se sledeći iskazi odnose na Vas?</t>
  </si>
  <si>
    <t>extra_1</t>
  </si>
  <si>
    <t>Extraversion (-)</t>
  </si>
  <si>
    <t>Ich bin eher zurückhaltend, reserviert.</t>
  </si>
  <si>
    <t xml:space="preserve">1 = Trifft überhaupt nicht zu </t>
  </si>
  <si>
    <t>2 = Trifft eher nicht zu</t>
  </si>
  <si>
    <t>3 = Weder noch</t>
  </si>
  <si>
    <t>4 = Eher zutreffend</t>
  </si>
  <si>
    <t>5 = Trifft voll und ganz zu</t>
  </si>
  <si>
    <t>BFI--10</t>
  </si>
  <si>
    <t>https://www.gesis.org/fileadmin/upload/forschung/publikationen/zeitschriften/mda/Vol.7_Heft_2/MDA_Vol7_2013-2_Rammstedt.pdf</t>
  </si>
  <si>
    <t>…is reserved</t>
  </si>
  <si>
    <t>1 = Disagree strongly</t>
  </si>
  <si>
    <t>2 = Disagree a little</t>
  </si>
  <si>
    <t>3 = Neither agree nor disagree</t>
  </si>
  <si>
    <t>4 = Agree little</t>
  </si>
  <si>
    <t>5 = Agree strongly</t>
  </si>
  <si>
    <t>Me veo como alguíen que es reservado</t>
  </si>
  <si>
    <t>1 = Totalmente de acuerdo</t>
  </si>
  <si>
    <t>2 = De acuerdo</t>
  </si>
  <si>
    <t>3 = Ni acuerdo ni en desacuerdo</t>
  </si>
  <si>
    <t>4 = En desacuerdo</t>
  </si>
  <si>
    <t>5 = Totalmente en desacuerdo</t>
  </si>
  <si>
    <t>est réservé</t>
  </si>
  <si>
    <t>1 = approuve fortement</t>
  </si>
  <si>
    <t>2 = approuve un peu</t>
  </si>
  <si>
    <t>3 = n’approuve ni ne désapprouve</t>
  </si>
  <si>
    <t>4 = désapprouve un peu</t>
  </si>
  <si>
    <t>5 = désapprouve fortement</t>
  </si>
  <si>
    <r>
      <rPr>
        <sz val="12"/>
        <color theme="1"/>
        <rFont val="Calibri"/>
        <family val="2"/>
        <scheme val="minor"/>
      </rPr>
      <t>Inkább visszafogott, tartózkodó vagyok.</t>
    </r>
  </si>
  <si>
    <r>
      <rPr>
        <sz val="12"/>
        <color theme="1"/>
        <rFont val="Calibri"/>
        <family val="2"/>
        <scheme val="minor"/>
      </rPr>
      <t xml:space="preserve">1 = egyáltalán nem találó </t>
    </r>
  </si>
  <si>
    <r>
      <rPr>
        <sz val="12"/>
        <color theme="1"/>
        <rFont val="Calibri"/>
        <family val="2"/>
        <scheme val="minor"/>
      </rPr>
      <t>2 = inkább nem találó</t>
    </r>
  </si>
  <si>
    <r>
      <rPr>
        <sz val="12"/>
        <color theme="1"/>
        <rFont val="Calibri"/>
        <family val="2"/>
        <scheme val="minor"/>
      </rPr>
      <t>3 = sem, sem</t>
    </r>
  </si>
  <si>
    <r>
      <rPr>
        <sz val="12"/>
        <color theme="1"/>
        <rFont val="Calibri"/>
        <family val="2"/>
        <scheme val="minor"/>
      </rPr>
      <t>4 = inkább találó</t>
    </r>
  </si>
  <si>
    <r>
      <rPr>
        <sz val="12"/>
        <color theme="1"/>
        <rFont val="Calibri"/>
        <family val="2"/>
        <scheme val="minor"/>
      </rPr>
      <t>5 = teljes egészében találó</t>
    </r>
  </si>
  <si>
    <t>riservata</t>
  </si>
  <si>
    <t>1 = Totalmente d'accordo</t>
  </si>
  <si>
    <t>2 = D'accordo</t>
  </si>
  <si>
    <t>3 = Né d'accordo, né in disaccordo</t>
  </si>
  <si>
    <t>4 = In disaccordo</t>
  </si>
  <si>
    <t>5 = Totalmente in disaccordo</t>
  </si>
  <si>
    <t>СДЕРЖАННЫЙ ЧЕЛОВЕК</t>
  </si>
  <si>
    <t>1 = полностью согласен</t>
  </si>
  <si>
    <t>2 = скорее согласен</t>
  </si>
  <si>
    <t>3 = ни то чтобы согласен –
ни то чтобы нет</t>
  </si>
  <si>
    <t>4 = скорее не согласен</t>
  </si>
  <si>
    <t>5 = совершенно не согласен</t>
  </si>
  <si>
    <t>Ja sam prilično povučen, rezervisan.</t>
  </si>
  <si>
    <t xml:space="preserve">1 = nije uopšte tačno </t>
  </si>
  <si>
    <t>2 = više netačno nego tačno</t>
  </si>
  <si>
    <t>3 = ni jedno ni drugo</t>
  </si>
  <si>
    <t>4 = više tačno</t>
  </si>
  <si>
    <t>5 = u potpunost je tačno</t>
  </si>
  <si>
    <t>agree_1</t>
  </si>
  <si>
    <t>Verträglichkeit</t>
  </si>
  <si>
    <t>Ich schenke anderen leicht Vertrauen, glaube an das Gute im Menschen.</t>
  </si>
  <si>
    <t>...is generally trusting</t>
  </si>
  <si>
    <t>Me veo como alguíen que generalmente es confiado</t>
  </si>
  <si>
    <t>fait généralement confiance aux autres</t>
  </si>
  <si>
    <r>
      <rPr>
        <sz val="12"/>
        <color theme="1"/>
        <rFont val="Calibri"/>
        <family val="2"/>
        <scheme val="minor"/>
      </rPr>
      <t>Megbízok a többiekben, hiszek az emberek jóságában.</t>
    </r>
  </si>
  <si>
    <t>che generalmente accorda fiducia</t>
  </si>
  <si>
    <t>В ЦЕЛОМ ДОВЕРЧИВЫЙ ЧЕЛОВЕК</t>
  </si>
  <si>
    <t>Lako verujem drugima, verujem u dobro u čoveku.</t>
  </si>
  <si>
    <t>cons_1</t>
  </si>
  <si>
    <t>Gewissenhaftigkeit (-)</t>
  </si>
  <si>
    <t>Ich bin bequem, neige zur Faulheit.</t>
  </si>
  <si>
    <t>...tends to be lazy</t>
  </si>
  <si>
    <t>Me veo como alguíen que hace un trabajo esmerado</t>
  </si>
  <si>
    <t>travaille consciencieusement</t>
  </si>
  <si>
    <r>
      <rPr>
        <sz val="12"/>
        <color theme="1"/>
        <rFont val="Calibri"/>
        <family val="2"/>
        <scheme val="minor"/>
      </rPr>
      <t>Kényelmes, lustaságra hajlamos vagyok.</t>
    </r>
  </si>
  <si>
    <t>dedicata al lavoro</t>
  </si>
  <si>
    <t>ДОБРОСОВЕСТНЫЙ РАБОТНИК</t>
  </si>
  <si>
    <t>Volim udobnost i težim da budem lenj.</t>
  </si>
  <si>
    <t>neurot_1</t>
  </si>
  <si>
    <t>Neurotizismus (-)</t>
  </si>
  <si>
    <t>Ich bin entspannt, lasse mich durch Stress nicht aus der Ruhe bringen.</t>
  </si>
  <si>
    <t>...is relaxed, handles stress well</t>
  </si>
  <si>
    <t>Me veo como alguíen que se relaja, maneja bien las persones</t>
  </si>
  <si>
    <t>est « relaxe »,  détendu, gère bien les stress</t>
  </si>
  <si>
    <r>
      <rPr>
        <sz val="12"/>
        <color theme="1"/>
        <rFont val="Calibri"/>
        <family val="2"/>
        <scheme val="minor"/>
      </rPr>
      <t>Nyugodt vagyok, nem hagyom, hogy a stressz zavarja a nyugalmamat.</t>
    </r>
  </si>
  <si>
    <t>rilassata, che tiene bene lo stress sotto controllo</t>
  </si>
  <si>
    <t>УМЕЕТЕ РАССЛАБЛЯТЬСЯ, УСПЕШНО СПРАВЛЯЕТЕСЬ СО CTPECCAMИ</t>
  </si>
  <si>
    <t>Opušten sam, ne želim da me stres ometa mir.</t>
  </si>
  <si>
    <t>open_1</t>
  </si>
  <si>
    <t>Offenheit</t>
  </si>
  <si>
    <t>Ich habe nur wenig künstlerisches Interesse.</t>
  </si>
  <si>
    <t xml:space="preserve"> ...has few artistic interests </t>
  </si>
  <si>
    <t>Me veo como alguíen que tiene una imaginación activa</t>
  </si>
  <si>
    <t>a une grande imagination</t>
  </si>
  <si>
    <r>
      <rPr>
        <sz val="12"/>
        <color theme="1"/>
        <rFont val="Calibri"/>
        <family val="2"/>
        <scheme val="minor"/>
      </rPr>
      <t>A művészetek iránti érdeklődésem csekély.</t>
    </r>
  </si>
  <si>
    <t>con una immaginazione vivace</t>
  </si>
  <si>
    <t>У ВАС ЖИВОЕ ВООБРАЖЕНИЕ</t>
  </si>
  <si>
    <t>Imam malo umetničkog interesovanja.</t>
  </si>
  <si>
    <t>extra_2</t>
  </si>
  <si>
    <t>Extraversion</t>
  </si>
  <si>
    <t>Ich gehe aus mir heraus, bin gesellig.</t>
  </si>
  <si>
    <t>...is outgoing, sociable</t>
  </si>
  <si>
    <t>Me veo como alguíen que es abierto, sociable</t>
  </si>
  <si>
    <t>est sociable, extraverti</t>
  </si>
  <si>
    <r>
      <rPr>
        <sz val="12"/>
        <color theme="1"/>
        <rFont val="Calibri"/>
        <family val="2"/>
        <scheme val="minor"/>
      </rPr>
      <t>Nyílt, társaságkedvelő vagyok.</t>
    </r>
  </si>
  <si>
    <t>estroversa, socievole</t>
  </si>
  <si>
    <t>ВЫ ОТКРЫТЫЙ, ОБЩИТЕЛЬНЫЙ ЧЕЛОВЕК</t>
  </si>
  <si>
    <t>Otvaram se, društven sam.</t>
  </si>
  <si>
    <t>agree_2</t>
  </si>
  <si>
    <t>Verträglichkeit (-)</t>
  </si>
  <si>
    <t>Ich neige dazu, andere zu kritisieren.</t>
  </si>
  <si>
    <t xml:space="preserve">...tends to find fault with others </t>
  </si>
  <si>
    <t>Me veo como alguíen que tiende a encontrar fallas en otros</t>
  </si>
  <si>
    <t>a tendance  à critiquer les autres</t>
  </si>
  <si>
    <t>Hajlamos vagyok arra, hogy kritizáljak másokat.</t>
  </si>
  <si>
    <t>che tende a rilevare difetti altrui</t>
  </si>
  <si>
    <t>СКЛОННЫ ИСКАТЬ НЕДОСТАТКИ У ДРУГИХ</t>
  </si>
  <si>
    <t>Naginjem tome da često kritikujem druge.</t>
  </si>
  <si>
    <t>cons_2</t>
  </si>
  <si>
    <t>Gewissenhaftigkeit</t>
  </si>
  <si>
    <t>Ich erledige Aufgaben gründlich.</t>
  </si>
  <si>
    <t xml:space="preserve"> ...does a thorough job</t>
  </si>
  <si>
    <t>Me veo como alguíen que tiende a ser flojo</t>
  </si>
  <si>
    <t>a tendance à être paresseux</t>
  </si>
  <si>
    <r>
      <rPr>
        <sz val="12"/>
        <color theme="1"/>
        <rFont val="Calibri"/>
        <family val="2"/>
        <scheme val="minor"/>
      </rPr>
      <t>A feladatokat alaposan végzem el.</t>
    </r>
  </si>
  <si>
    <t>tendente alla pigrizia</t>
  </si>
  <si>
    <t>СКЛОННЫ К ЛЕНИ</t>
  </si>
  <si>
    <t>Detaljno obavljam zadatke.</t>
  </si>
  <si>
    <t>neurot_2</t>
  </si>
  <si>
    <t>Neurotizismus</t>
  </si>
  <si>
    <t>Ich werde leicht nervös und unsicher.</t>
  </si>
  <si>
    <t xml:space="preserve"> ...gets nervous easily</t>
  </si>
  <si>
    <t>Me veo como alguíen que se pone nervioso fácilmente</t>
  </si>
  <si>
    <t>est facilement anxieux</t>
  </si>
  <si>
    <r>
      <rPr>
        <sz val="12"/>
        <color theme="1"/>
        <rFont val="Calibri"/>
        <family val="2"/>
        <scheme val="minor"/>
      </rPr>
      <t>Könnyen ideges és bizonytalan leszek.</t>
    </r>
  </si>
  <si>
    <t>che si innervosisce facilmente</t>
  </si>
  <si>
    <t>ЧЕЛОВЕК, КОТОРОГО ЛЕГКО РАССТРОИТЬ, ВЗВОЛНОВАТЬ</t>
  </si>
  <si>
    <t>Lako postajem nervozan i nesiguran.</t>
  </si>
  <si>
    <t>open_2</t>
  </si>
  <si>
    <t>Offenheit (-)</t>
  </si>
  <si>
    <t>Ich habe eine aktive Vorstellungskraft, bin fantasievoll.</t>
  </si>
  <si>
    <t xml:space="preserve"> ...has an active imagination</t>
  </si>
  <si>
    <t>Me veo como alguíen que tiene pocas inquietudes artisticas</t>
  </si>
  <si>
    <t>est peu intéressé par tout ce qui est artistique</t>
  </si>
  <si>
    <r>
      <rPr>
        <sz val="12"/>
        <color theme="1"/>
        <rFont val="Calibri"/>
        <family val="2"/>
        <scheme val="minor"/>
      </rPr>
      <t>Aktív képzelőerőm van, fantáziadús vagyok.</t>
    </r>
  </si>
  <si>
    <t>che ha scarsi interessi artistici</t>
  </si>
  <si>
    <t>У ВАС МАЛО ТВОРЧЕСКИХ УВЛЕЧЕНИЙ</t>
  </si>
  <si>
    <t>Imam aktivnu imaginaciju, maštovit sam.</t>
  </si>
  <si>
    <t>Koliko su na Vas uticala sledeći iskazi žaljenja tokom protekle nedelje?</t>
  </si>
  <si>
    <t>Sorgen über Ihre Gesundheit</t>
  </si>
  <si>
    <t>0 = Nicht beeinträchtigt</t>
  </si>
  <si>
    <t>1 = Wenig beeinträchtigt</t>
  </si>
  <si>
    <t>2 = Stark beeinträchtigt</t>
  </si>
  <si>
    <t>Worry about your health</t>
  </si>
  <si>
    <t>0 = Not bothered</t>
  </si>
  <si>
    <t>1 = Bothered a little</t>
  </si>
  <si>
    <t>2 = Bothered a lot</t>
  </si>
  <si>
    <t>Zabrinutost o Vašem zdravlju</t>
  </si>
  <si>
    <t>Sorgen sich mit COVID-19 anzustecken</t>
  </si>
  <si>
    <t>Worry about catching COVID-19</t>
  </si>
  <si>
    <t>Zabrinutost da se zarazite COVID-19</t>
  </si>
  <si>
    <t>Sorgen im Zuge einer Infektion mit COVID-19 schwer zu erkranken</t>
  </si>
  <si>
    <t>Worry about getting severly ill in case of an infection with COVID-19</t>
  </si>
  <si>
    <t>Zabrinutost da od teško obolite od infekcije sa COVID-19</t>
  </si>
  <si>
    <t>Sorgen im Falle einer schweren Erkrankung aufgrund mangelnder Kapazitäten, derzeit nicht medizinisch versorgt werden zu können</t>
  </si>
  <si>
    <t>Worry about not receiving medical care due to insufficient capacities in in case of a serious disease</t>
  </si>
  <si>
    <t>Zabrinutost da u slučaju ozbiljne bolesti zbog nedostatka kapaciteta nije moguće da budete medicinski zbrinuti</t>
  </si>
  <si>
    <t>Sorgen andere Personen mit COVID-19 anzustecken</t>
  </si>
  <si>
    <t>Worry about infecting someone else with COVID-19</t>
  </si>
  <si>
    <t>Zabrinutost da zarazite druge ljude sa COVID-19</t>
  </si>
  <si>
    <t>Sorgen über Ihr Gewicht oder Ihr Aussehen</t>
  </si>
  <si>
    <t>Your weight or your looks</t>
  </si>
  <si>
    <t>Zabrinutost o Vašoj težini i izgledu</t>
  </si>
  <si>
    <t>Wenig oder kein sexuelles Verlangen oder Vergnügen beim Geschlechtsverkehr</t>
  </si>
  <si>
    <t>Little or no sexual desire or pleasure during sex</t>
  </si>
  <si>
    <t>Malo ili bez seksualne želje ili zadovoljstva tokom polnog odnosa</t>
  </si>
  <si>
    <t>Schwierigkeiten mit dem Ehepartner, Lebensgefährten, Freundin/ Freund</t>
  </si>
  <si>
    <t xml:space="preserve">Difficulties with husband/wife, partner/lover or boyfriend/girlfriend </t>
  </si>
  <si>
    <t>Poteškoće sa supružnikom, partnerom, devojkom/dečkom</t>
  </si>
  <si>
    <t>Belastung durch die Versorgung von Kindern, Eltern oder anderen Familienangehörigen</t>
  </si>
  <si>
    <t>Stress taking care of children, parents, or other family members</t>
  </si>
  <si>
    <t>Opterećenje usled brige o deci, roditeljima ili drugim članovima porodice.</t>
  </si>
  <si>
    <t>Stress bei der Arbeit oder in der Schule</t>
  </si>
  <si>
    <t>Stress at work outside of the home or at school</t>
  </si>
  <si>
    <t>Stres na poslu ili u školi</t>
  </si>
  <si>
    <t>Finanzielle Probleme oder Sorgen</t>
  </si>
  <si>
    <t xml:space="preserve">Financial problems or worries </t>
  </si>
  <si>
    <t>Finansijski problemi ili brige</t>
  </si>
  <si>
    <t>Niemanden zu haben, mit dem man die Probleme besprechen kann</t>
  </si>
  <si>
    <t>Having no one to turn to when you have a problem</t>
  </si>
  <si>
    <t>Nemati nikoga s kim je moguće pričati o problemima</t>
  </si>
  <si>
    <t>Etwas Schlimmes, das vor kurzem passiert ist</t>
  </si>
  <si>
    <t>Something bad that happened recently</t>
  </si>
  <si>
    <t>Nešto loše što se desilo nedavno</t>
  </si>
  <si>
    <t>Gedanken an schreckliche Ereignisse von früher oder Träume darüber - z.B. die Zerstörung des eigenen Heimes, ein schwerer Unfall, körperliche Gewalt oder eine sexuelle Handlung unter Zwang</t>
  </si>
  <si>
    <t>Thinking or dreaming about something terrible that happened to you in the past - like your house being destroyed, a severe accident, being hit or assaulted, or being forced to commit a sexual act</t>
  </si>
  <si>
    <t>Misli o užasnim događajima u prošlosti ili snova o tome - npr. uništenje sopstvenog doma, ozbiljne nesreće, fizičkog nasilja ili seksualne radnje pod prisilom.</t>
  </si>
  <si>
    <t>Räumliche Isolation durch Maßnahmen zur Infektionsreduktion (Ausgangssperre, Homeoffice, Kontaktverbot für Gruppen etc.)</t>
  </si>
  <si>
    <t>Spatial isolation through measures to reduce infection (curfew, home office, ban on contact for groups etc.)</t>
  </si>
  <si>
    <t>Prostorna izolacija usled mera za smanjenje infekcije (zabrana izlaska, rad od kuće, zabrana kontakta za grupe, itd.)</t>
  </si>
  <si>
    <t>¿Cuántas veces tiene la sensación de….</t>
  </si>
  <si>
    <t>À quelle fréquence avez-vous le sentiment…</t>
  </si>
  <si>
    <r>
      <rPr>
        <sz val="12"/>
        <color theme="1"/>
        <rFont val="Calibri"/>
        <family val="2"/>
        <scheme val="minor"/>
      </rPr>
      <t>Gyakran az az érzése, hogy ...</t>
    </r>
  </si>
  <si>
    <t xml:space="preserve">Quanto spesso ha la sensazione… </t>
  </si>
  <si>
    <t>Насколько часто Вы чувствуете….</t>
  </si>
  <si>
    <t>Koliko često imate taj osećaj...</t>
  </si>
  <si>
    <t>dass Ihnen die Gesellschaft anderer fehlt?</t>
  </si>
  <si>
    <t>1 = Sehr oft</t>
  </si>
  <si>
    <t xml:space="preserve">2 = Oft </t>
  </si>
  <si>
    <t>that you lack companionship?</t>
  </si>
  <si>
    <t>1 = Very often</t>
  </si>
  <si>
    <t>3 = Some of the time</t>
  </si>
  <si>
    <t>4 = Seldom</t>
  </si>
  <si>
    <t>que le falta la compañía de otros?</t>
  </si>
  <si>
    <t>1 = Muy a menudo</t>
  </si>
  <si>
    <t xml:space="preserve">2 = A menudo </t>
  </si>
  <si>
    <t>que la compagnie d'autres personnes vous manque ?</t>
  </si>
  <si>
    <t>1 = très souvent</t>
  </si>
  <si>
    <t xml:space="preserve">2 = souvent </t>
  </si>
  <si>
    <r>
      <rPr>
        <sz val="12"/>
        <color theme="1"/>
        <rFont val="Calibri"/>
        <family val="2"/>
        <scheme val="minor"/>
      </rPr>
      <t>hiányzik Önnek a többiek társasága?</t>
    </r>
  </si>
  <si>
    <t>1 = nagyon gyakran</t>
  </si>
  <si>
    <r>
      <rPr>
        <sz val="12"/>
        <color theme="1"/>
        <rFont val="Calibri"/>
        <family val="2"/>
        <scheme val="minor"/>
      </rPr>
      <t xml:space="preserve">2 = gyakran </t>
    </r>
  </si>
  <si>
    <t>che le manchi la compagnia degli altri?</t>
  </si>
  <si>
    <t>1 = molto spesso</t>
  </si>
  <si>
    <t>4 = raramente</t>
  </si>
  <si>
    <t>что Вам не хватает общества других людей?</t>
  </si>
  <si>
    <t>1 = очень часто</t>
  </si>
  <si>
    <t xml:space="preserve">2 = часто </t>
  </si>
  <si>
    <t>da vam nedostaje društvo drugih?</t>
  </si>
  <si>
    <t>1 = veoma često</t>
  </si>
  <si>
    <t xml:space="preserve">2 = često </t>
  </si>
  <si>
    <t>außen vor zu sein?</t>
  </si>
  <si>
    <t>left out?</t>
  </si>
  <si>
    <t>quedarse al margen?</t>
  </si>
  <si>
    <t>d'être laissé·e pour compte ?</t>
  </si>
  <si>
    <r>
      <rPr>
        <sz val="12"/>
        <color theme="1"/>
        <rFont val="Calibri"/>
        <family val="2"/>
        <scheme val="minor"/>
      </rPr>
      <t>kívülálló?</t>
    </r>
  </si>
  <si>
    <t>di sentirsi in disparte?</t>
  </si>
  <si>
    <t>что на Вас не обращают внимания?</t>
  </si>
  <si>
    <t>da niko ne obraća pažnju na Vas?</t>
  </si>
  <si>
    <t>dass Sie sozial isoliert sind?</t>
  </si>
  <si>
    <t>isolated from others?</t>
  </si>
  <si>
    <t>estar socialmente aislado?</t>
  </si>
  <si>
    <t>d'être socialement isolé·e ?</t>
  </si>
  <si>
    <r>
      <rPr>
        <sz val="12"/>
        <color theme="1"/>
        <rFont val="Calibri"/>
        <family val="2"/>
        <scheme val="minor"/>
      </rPr>
      <t>társadalmilag elszigetelt?</t>
    </r>
  </si>
  <si>
    <t xml:space="preserve">di essere isolato dal punto di vista sociale? </t>
  </si>
  <si>
    <t>что Вы социально изолированы?</t>
  </si>
  <si>
    <t>da ste društveno izolovani?</t>
  </si>
  <si>
    <t xml:space="preserve">dass Sie positive Interaktionen mit anwesenden Personen entspannen? </t>
  </si>
  <si>
    <t xml:space="preserve">that positive interactions with present people reduce your stress level? 
</t>
  </si>
  <si>
    <t xml:space="preserve">que la interacción positiva con otras personas presentes le relaja? </t>
  </si>
  <si>
    <t xml:space="preserve">que les interactions positives avec les personnes présentes vous détendent ? </t>
  </si>
  <si>
    <r>
      <rPr>
        <sz val="12"/>
        <color theme="1"/>
        <rFont val="Calibri"/>
        <family val="2"/>
        <scheme val="minor"/>
      </rPr>
      <t xml:space="preserve">a jelenlevő személyekkel való pozitív interakciók üdítő hatással vannak Önre? </t>
    </r>
  </si>
  <si>
    <t xml:space="preserve">che le interazioni positive con le persone presenti siano un fonte di rilassamento? </t>
  </si>
  <si>
    <t xml:space="preserve">что положительное общение с присутствующими людьми снимает у Вас напряжение? </t>
  </si>
  <si>
    <t xml:space="preserve">da Vas opušta pozitivna interakcije sa prisutnim ljudima? </t>
  </si>
  <si>
    <t xml:space="preserve">dass digitale Interaktionen (z.B. über Soziale Netzwerke, Skype, Telefon) persönliche Interaktionen ersetzen können?
</t>
  </si>
  <si>
    <t xml:space="preserve">that digital interactions (e.g., via social media, skype, phone) can replace positive personal interactions?
</t>
  </si>
  <si>
    <t xml:space="preserve">que la interacción digital (p. ej. a través de redes sociales, Skype, teléfono) puede sustituir interacciones personales?
</t>
  </si>
  <si>
    <t xml:space="preserve">que les interactions numériques (par ex. via les réseaux sociaux, Skype, par téléphone) peuvent remplacer les interactions personnelles?
</t>
  </si>
  <si>
    <r>
      <rPr>
        <sz val="12"/>
        <color theme="1"/>
        <rFont val="Calibri"/>
        <family val="2"/>
        <scheme val="minor"/>
      </rPr>
      <t xml:space="preserve">a digitális interakciók (pl. a közösségi hálózatok, skype, telefon útján) nem tudják pótolni a személyes találkozást?
</t>
    </r>
  </si>
  <si>
    <t xml:space="preserve">che le interazioni digitali (ad es. tramite i social media, Skype, il telefono) possano sostituire le interazioni personali?
</t>
  </si>
  <si>
    <t xml:space="preserve">что общение через цифровые каналы (например, через социальные сети, Скайп, телефон) может заменить личное общение?
</t>
  </si>
  <si>
    <t xml:space="preserve">da digitalne interakcije (npr. putem društvenih mreža, Skype, telefonom) mogu da zamene lične interakcije?
</t>
  </si>
  <si>
    <t>Wenig Interesse oder Freude an Ihren Tätigkeiten</t>
  </si>
  <si>
    <t>0 = Überhaupt nicht</t>
  </si>
  <si>
    <t>1 = An einzelnen Tagen</t>
  </si>
  <si>
    <t>2 = An mehr als der Hälfte der Tage</t>
  </si>
  <si>
    <t>3 = Beinahe jeden Tag</t>
  </si>
  <si>
    <t>Little interest or pleasure in doing things</t>
  </si>
  <si>
    <t>0 = Not at all</t>
  </si>
  <si>
    <t>1 = Several days</t>
  </si>
  <si>
    <t>2 = More than half the days</t>
  </si>
  <si>
    <t>3 = Nearly every day</t>
  </si>
  <si>
    <t>Poco interés o alegría por hacer cosas</t>
  </si>
  <si>
    <t>0 = Nunca</t>
  </si>
  <si>
    <t>1 = Varios días</t>
  </si>
  <si>
    <t>2 = Más de la mitad de los días</t>
  </si>
  <si>
    <t>3 = Casi cada día</t>
  </si>
  <si>
    <t>Peu d‟intérêt ou de plaisir à faire les choses</t>
  </si>
  <si>
    <t>0 = Jamais</t>
  </si>
  <si>
    <t>1 = Plusieurs jours</t>
  </si>
  <si>
    <t>2 = Plus de la moitié du temps</t>
  </si>
  <si>
    <t>3 = Presque tous les jours</t>
  </si>
  <si>
    <t>Kevés érdeklődés vagy örömérzés tevékenységei során</t>
  </si>
  <si>
    <t>0 = Egyszer sem</t>
  </si>
  <si>
    <t>1 = Néhány napig</t>
  </si>
  <si>
    <t>2 = A napok több mint felében</t>
  </si>
  <si>
    <t>3 = Majdnem minden nap</t>
  </si>
  <si>
    <t>Scarso interesse o piacere nel fare le cose</t>
  </si>
  <si>
    <t>0 = Mai</t>
  </si>
  <si>
    <t>1 = Alcuni giorni</t>
  </si>
  <si>
    <t>2 = Oltre la metà dei giorni</t>
  </si>
  <si>
    <t>3 = Quasi ogni giorno</t>
  </si>
  <si>
    <t>Вам не хотелось ничего делать</t>
  </si>
  <si>
    <t>0 = Ни разу</t>
  </si>
  <si>
    <t>1 = Несколько дней</t>
  </si>
  <si>
    <t>2 = Более половины дней</t>
  </si>
  <si>
    <t>3 = Почти каждый день</t>
  </si>
  <si>
    <t>Slabo interesovanje ili zadovoljstvo da radite nešto</t>
  </si>
  <si>
    <t>0 = Uopšte ne</t>
  </si>
  <si>
    <t>1 = Nekoliko dana</t>
  </si>
  <si>
    <t>2 = Više od polovine dana</t>
  </si>
  <si>
    <t>3 = Skoro svaki dan</t>
  </si>
  <si>
    <t>Niedergeschlagenheit, Schwermut oder Hoffnungslosigkeit</t>
  </si>
  <si>
    <t>Feeling down, depressed, or hopeless</t>
  </si>
  <si>
    <t>Sensación de estar decaído/a, deprimido/a o desesperanzado/a</t>
  </si>
  <si>
    <t>Être triste, déprimé(e) ou désespéré(e)</t>
  </si>
  <si>
    <t>Szomorúság, lehangoltság vagy reménytelenség</t>
  </si>
  <si>
    <t>Sentirsi giù, triste o disperato/a</t>
  </si>
  <si>
    <t>У Вас было плохое настроение, Вы были подавлены или испытывали чувство безысходности</t>
  </si>
  <si>
    <t>Malodušnost, depresija ili beznadežnost</t>
  </si>
  <si>
    <t>Schwierigkeiten, ein- oder durchzuschlafen, oder vermehrter Schlaf</t>
  </si>
  <si>
    <t>Trouble falling or staying asleep,or sleeping too much</t>
  </si>
  <si>
    <t>Problemas para quedarse dormido/a, para seguir durmiendo o dormir demasiado</t>
  </si>
  <si>
    <t>Difficultés à s‟endormir ou à rester endormi(e), ou dormir trop</t>
  </si>
  <si>
    <t>Nehezen tud elaludni, éjszaka könnyen felébred, vagy túl sokat alszik</t>
  </si>
  <si>
    <t>Problemi ad addormentarsi o a dormire tutta la notte senza svegliarsi, o a dormire troppo</t>
  </si>
  <si>
    <t>Вам было трудно заснуть, у Вас был прерывистый сон, или Вы слишком много спали</t>
  </si>
  <si>
    <t>Problemi da zaspite, spavate u kontinuitetu ili previše spavanja</t>
  </si>
  <si>
    <t>Müdigkeit oder Gefühl, keine Energie zu haben</t>
  </si>
  <si>
    <t>Feeling tired or having little energy</t>
  </si>
  <si>
    <t>Sensación de cansancio o de tener poca energía</t>
  </si>
  <si>
    <t>Se sentir fatigué(e) ou manquer d‟énergie</t>
  </si>
  <si>
    <t>Fáradtság vagy kevés energia</t>
  </si>
  <si>
    <t>Sentirsi stanco/a o avere poca energia</t>
  </si>
  <si>
    <t>Вы были утомлены, или у Вас было мало сил</t>
  </si>
  <si>
    <t>Osećaj zamora ili nedostatka energije</t>
  </si>
  <si>
    <t>Verminderter Appetit oder übermäßiges Bedürfnis zu essen</t>
  </si>
  <si>
    <t>Poor appetite or overeating</t>
  </si>
  <si>
    <t>Poco apetito o comer demasiado</t>
  </si>
  <si>
    <t>Avoir peu d‟appétit ou manger trop</t>
  </si>
  <si>
    <t>Rossz étvágy vagy túlzott evés</t>
  </si>
  <si>
    <t>Scarso appetito o mangiare troppo</t>
  </si>
  <si>
    <t>У Вас был плохой аппетит, или Вы переедали</t>
  </si>
  <si>
    <t>Loš apetit ili prejedanje</t>
  </si>
  <si>
    <t>Schlechte Meinung von sich selbst; Gefühl, ein Versager zu sein oder die Familie enttäuscht zu haben</t>
  </si>
  <si>
    <t>Feeling bad about yourself — or thatyou are a failure or have let yourselforyour family down</t>
  </si>
  <si>
    <t>Sentirse mal consigo mismo/a; sentir que es un/a fracasado/a o que ha decepcionado a su familia o a sí mismo/a</t>
  </si>
  <si>
    <t>Avoir une mauvaise opinion de soi-même, ou avoir le sentiment d‟être nul(le), ou d‟avoir déçu sa famille ou s‟être déçu(e) soi-même</t>
  </si>
  <si>
    <t>Rossz érzések saját magával kapcsolatban, vagy olyan gondolatok, hogy Ön sikertelen, vagy csalódást okozott önmaga vagy családja számára</t>
  </si>
  <si>
    <t>Avere una scarsa opinione di sé, o sentirsi un/una fallito/a o aver deluso se stesso/a o i propri familiari</t>
  </si>
  <si>
    <t>Вы плохо о себе думали: Вы считали себя неудачником (неудачницей), или были в себе разочарованы, или считали, что подвели свою семью</t>
  </si>
  <si>
    <t>Loše mišljenje o sebi — ili osećaj da ste promašaj ili da ste razočarali sebe ili svoju porodicu</t>
  </si>
  <si>
    <t>Schwierigkeiten, sich auf etwas zu konzentrieren, z.B. beim Zeitunglesen oder Fernsehen</t>
  </si>
  <si>
    <t>Trouble concentrating on things, such as reading thenewspaper or watching television</t>
  </si>
  <si>
    <t>Problemas para concentrarse en algo, como leer el periódico o ver la televisión</t>
  </si>
  <si>
    <t>Avoir du mal à se concentrer, par exemple, pour lire le journal ou regarder la télévision</t>
  </si>
  <si>
    <t>Koncentrálási nehézségek, pl. újságolvasás vagy tévénézés közben</t>
  </si>
  <si>
    <t>Difficoltà a concentrarsi su qualcosa, per esempio leggere il giornale o guardare la televisione</t>
  </si>
  <si>
    <t>Вам было трудно сосредоточиться (например, на чтении газеты или на просмотре телепередач)</t>
  </si>
  <si>
    <t>Teškoća da se koncentrišete na stvari, kao što su čitanje novina ili gledanje televizije</t>
  </si>
  <si>
    <t>Waren Ihre Bewegungen oder Ihre Sprache so verlangsamt, dass es auch anderen auffallen würde? Oder waren Sie im Gegenteil "zappelig" oder ruhelos und hatten dadurch einen stärkeren Bewegungsdrang als sonst?</t>
  </si>
  <si>
    <t>Moving or speaking so slowly that other people couldhave noticed. Or the opposite — being so fidgety or restless that you have been moving around a lot more than usual</t>
  </si>
  <si>
    <t>Moverse o hablar tan despacio que los demás pueden haberlo notado. O lo contrario: estar tan inquieto/a o agitado/a que se ha estado moviendo de un lado a otro más de lo habitual</t>
  </si>
  <si>
    <t>Bouger ou parler si lentement que les autres auraient pu le remarquer.  Ou au contraire, être si agité(e) que vous avez eu du mal à tenir en place par rapport à d‟habitude</t>
  </si>
  <si>
    <t>Mozgása vagy beszéde annyira lelassult, hogy mások is észrevehették, vagy ellenkezőleg, olyan nyugtalan, hogy a szokásosnál sokkal többet mozgott</t>
  </si>
  <si>
    <t>Muoversi o parlare così lentamente da poter essere notato/a da altre persone. O, al contrario, essere così irrequieto/a da muoversi molto più del solito</t>
  </si>
  <si>
    <t>Вы двигались или говорили настолько медленно, что окружающие это замечали? Или, наоборот, Вы были настолько суетливы или взбудоражены, что двигались гораздо больше обычного</t>
  </si>
  <si>
    <t>Toliko usporeno kretanje ili govor da su drugi to mogli daprimete? Ili suprotno — toliko ste uzvrpoljeni ili nemirni da ste se kretali mnogo više nego obično</t>
  </si>
  <si>
    <t>Gedanken, dass Sie lieber tot wären oder sich Leid zufügen möchten</t>
  </si>
  <si>
    <t>Thoughts that you would be better off dead, or of hurting yourself in some way</t>
  </si>
  <si>
    <t>Pensamientos de que estaría mejor muerto/a o de querer hacerse daño de algún modo</t>
  </si>
  <si>
    <t>Penser qu‟il vaudrait mieux mourir ou envisager de vous faire du mal d‟une manière ou d‟une autre</t>
  </si>
  <si>
    <t>Olyan gondolatok, hogy jobb lenne meghalni, vagy hogy valamilyen módon kárt tehetne önmagában</t>
  </si>
  <si>
    <t>Pensare che sarebbe meglio morire o farsi del male in un modo o nell‟altro</t>
  </si>
  <si>
    <t>Вас посещали мысли о том, что Вам лучше было бы умереть, или о том, чтобы причинить себе какой-нибудь вред</t>
  </si>
  <si>
    <t>Misli o tome da bi Vam bilo bolje da ste mrtvi ili o tome da se povredite na neki način</t>
  </si>
  <si>
    <t>Au cours des 4 dernières semaines, avez-vous eu une crise d‟anxiété, une sensation soudaine de peur ou de panique ?</t>
  </si>
  <si>
    <t>0 = Non</t>
  </si>
  <si>
    <t>1 = Oui</t>
  </si>
  <si>
    <t>Az elmúlt 4 hétben volt-e szorongásos rohama – hirtelen félelem-, vagy pánikérzése?</t>
  </si>
  <si>
    <t>0 = Nem</t>
  </si>
  <si>
    <t>1 = Igen</t>
  </si>
  <si>
    <t>Nelle ultime 4 settimane, ha avuto un attacco d'ansia, provando all‟improvviso un senso di paura o di panico?</t>
  </si>
  <si>
    <t>1 = Si</t>
  </si>
  <si>
    <t>Были ли у Вас за последние 4 недели приступы тревоги, при которых Вы испытывали неожиданное чувство страха или паники?</t>
  </si>
  <si>
    <t>0 = НЕТ</t>
  </si>
  <si>
    <t>1 = ДА</t>
  </si>
  <si>
    <t>If your anser is "no" please skip the following 3 questions.</t>
  </si>
  <si>
    <t>1. Ist dies bereits früher einmal vorgekommen?</t>
  </si>
  <si>
    <t>1. Has this ever happened before?</t>
  </si>
  <si>
    <t>¿Alguna vez le había pasado antes?</t>
  </si>
  <si>
    <t>1. Cela s‟est-il déjà produit avant ?</t>
  </si>
  <si>
    <t>Előfordult ez már Önnel korábban?</t>
  </si>
  <si>
    <t>Le è mai capitato prima?</t>
  </si>
  <si>
    <t>Случалось ли это раньше?</t>
  </si>
  <si>
    <t>2. Treten manche dieser Anfälle völlig unerwartet auf - d.h. in Situationen, in denen Sie nicht damit rechnen, dass Sie angespannt oder beunruhigt reagieren?</t>
  </si>
  <si>
    <t>2. Do some of these attacks come suddenly out of the blue – that is, in situations where you don’t expect to be nervous or uncomfortable?</t>
  </si>
  <si>
    <t>¿Algunos de estos ataques aparecen de repente cuando menos se lo espera, es decir, en situaciones en que aparentemente no está nervioso/a ni incómodo/a?</t>
  </si>
  <si>
    <t>2. Certaines de ces crises surviennent-elles soudainement, de
façon inattendue, c‟est-à-dire dans des situations où vous ne vous attendez pas à être nerveux(se) ou mal à l‟aise ?</t>
  </si>
  <si>
    <t>Előfordul, hogy ezek a rohamok hirtelen, váratlanul jönnek - tehát olyan helyzetekben, amikor nem várná, hogy ideges legyen, vagy kényelmetlenül érezze magát?</t>
  </si>
  <si>
    <t>Alcuni di questi attacchi le capitano all‟improvviso, cioè in situazioni in cui non si aspetta di essere nervoso/a o a disagio?</t>
  </si>
  <si>
    <t>Происходят ли некоторые из этих приступов совершенно неожиданно – то есть в таких ситуациях, когда Вы вроде бы не должны нервничать или чувствовать себя некомфортно?</t>
  </si>
  <si>
    <t>3. Empfinden Sie diese Anfälle als stark beeinträchtigend, und/ oder haben Sie Angst vor erneuten Anfällen?</t>
  </si>
  <si>
    <t>3. Do these attacks bother you a lot or are you worried about having another attack?</t>
  </si>
  <si>
    <t>¿Estos ataques le molestan mucho o le preocupa tener otro ataque?</t>
  </si>
  <si>
    <t>3. Ces crises vous gênent-elles beaucoup ou êtes-vous inquiet(e)
à l‟idée d‟en avoir une autre ?</t>
  </si>
  <si>
    <t>Nagyon zavarják Önt ezek a rohamok vagy aggódik amiatt, hogy újabb ilyen rohama lesz?</t>
  </si>
  <si>
    <t>Questi attacchi le danno molto fastidio o è preoccupato/a di avere un altro attacco?</t>
  </si>
  <si>
    <t>Сильно ли Вас беспокоят эти приступы, боитесь ли Вы, что у Вас будет новый приступ?</t>
  </si>
  <si>
    <t>Nervosität, Ängstlichkeit, Anspannung oder übermäßige Besorgnis</t>
  </si>
  <si>
    <t>Feeling nervous, anxious, or on edge</t>
  </si>
  <si>
    <t>0 = Not at all sure</t>
  </si>
  <si>
    <t>2 = Over half the days</t>
  </si>
  <si>
    <t>Sentirse nervioso/a, ansioso/a, con los nervios de punta o preocuparse mucho por distintas cosas.</t>
  </si>
  <si>
    <t>Se sentir nerveux(se), anxieux(se), tendu(e) ou être très inquiet(e) à propos de différentes choses.</t>
  </si>
  <si>
    <t>Idegesség, szorongás, nyugtalanság vagy túlzott aggodalom különböző dolgok miatt</t>
  </si>
  <si>
    <t>Sentirsi nervoso/a, ansioso/a, teso/a, o molto preoccupato/a per vari motivi.</t>
  </si>
  <si>
    <t>Вы нервничали, тревожились или сильно переживали по разным причинам.</t>
  </si>
  <si>
    <t>Gefühle der Unruhe, sodass Stillsitzen schwer fällt</t>
  </si>
  <si>
    <t>Not being able to stop or control worrying</t>
  </si>
  <si>
    <t>Sentirse inquieto/a de tal forma que le cuesta quedarse sentado/a.</t>
  </si>
  <si>
    <t>Se sentir agité(e) au point d‟avoir du mal à se tenir tranquille</t>
  </si>
  <si>
    <t>Nyugtalanság, amely miatt nehezére esik egy helyben ülni.</t>
  </si>
  <si>
    <t>Sentirsi talmente irrequieto/a da non riuscire a stare seduto/a fermo/a.</t>
  </si>
  <si>
    <t>Вы были взбудоражены, поэтому Вам было трудно усидеть на месте.</t>
  </si>
  <si>
    <t>Leichte Ermüdbarkeit</t>
  </si>
  <si>
    <t xml:space="preserve">Worrying too much about different things </t>
  </si>
  <si>
    <t>Cansarse con mucha facilidad.</t>
  </si>
  <si>
    <t>Se fatiguer très facilement.</t>
  </si>
  <si>
    <t>Nagyon könnyen elfárad.</t>
  </si>
  <si>
    <t>Stancarsi molto facilmente.</t>
  </si>
  <si>
    <t>Вы очень быстро уставали.</t>
  </si>
  <si>
    <t>Muskelverspannungen, Muskelschmerzen</t>
  </si>
  <si>
    <t xml:space="preserve">Trouble relaxing </t>
  </si>
  <si>
    <t>Dolor o tensión muscular.</t>
  </si>
  <si>
    <t>Avoir des tensions, des douleurs ou des courbatures musculaires.</t>
  </si>
  <si>
    <t>Izomfeszülés, izomfájdalom vagy izomlázszerű érzés.</t>
  </si>
  <si>
    <t>Tensione muscolare dolori o indolenzimento.</t>
  </si>
  <si>
    <t>Ваши мышцы были напряжены, болели или ныли.</t>
  </si>
  <si>
    <t>Schwierigkeiten beim Ein- oder Durchschlafen</t>
  </si>
  <si>
    <t xml:space="preserve">Being so restless that it's hard to sit still </t>
  </si>
  <si>
    <t>Problemas para quedarse dormido/a o para seguir durmiendo.</t>
  </si>
  <si>
    <t>Difficultés à s‟endormir ou à rester endormi(e), ou dormir trop.</t>
  </si>
  <si>
    <t>Nehezen tud elaludni, vagy éjszaka könnyen felébred.</t>
  </si>
  <si>
    <t>Problemi ad addormentarsi o a dormire tutta la notte senza svegliarsi.</t>
  </si>
  <si>
    <t>Вам было трудно заснуть, или у Вас был прерывистый сон.</t>
  </si>
  <si>
    <t>Schwierigkeiten, sich auf etwas zu konzentrieren, z.B. beim Lesen oder beim Fernsehen</t>
  </si>
  <si>
    <t xml:space="preserve">Becoming easily annoyed or irritable </t>
  </si>
  <si>
    <t>Problemas para concentrarse en algo, como leer un libro o ver la televisión.</t>
  </si>
  <si>
    <t>Avoir du mal à se concentrer,  par exemple pour lire un livre ou regarder la télévision.</t>
  </si>
  <si>
    <t>Koncentrálási nehézségek, pl. könyvolvasás vagy tévénézés közben.</t>
  </si>
  <si>
    <t>Difficoltà a concentrarsi su qualcosa, per esempio leggere un libro o guardare la televisione.</t>
  </si>
  <si>
    <t>Вам было трудно сосредоточиться (например, на чтении книги или на просмотре телепередач).</t>
  </si>
  <si>
    <t>Leichte Reizbarkeit, Überempfindlichkeit</t>
  </si>
  <si>
    <t xml:space="preserve">Feeling afraid as if something awful might happen </t>
  </si>
  <si>
    <t>Irritarse o enfadarse fácilmente.</t>
  </si>
  <si>
    <t>Être facilement contrarié(e) ou irritable.</t>
  </si>
  <si>
    <t>Könnyen felbosszantható vagy ingerlékeny.</t>
  </si>
  <si>
    <t>Infastidirsi o irritarsi facilmente.</t>
  </si>
  <si>
    <t>Вы легко раздражались или были несдержанны.</t>
  </si>
  <si>
    <t>Tinnitus (z.B. Rauschen, Klingeln oder Pfeifen in den Ohren ohne dass es hierfür eine äußere Geräuschquelle gibt). </t>
  </si>
  <si>
    <t>Tinnitus (e.g. noise, ringing or whistling in the ears without an external sound source for it)</t>
  </si>
  <si>
    <r>
      <t xml:space="preserve">Wenn eines oder mehrere der bisher in dieser Befragung beschriebenen Probleme bei Ihnen vorliegen, geben Sie bitte an, wie sehr diese Probleme es Ihnen </t>
    </r>
    <r>
      <rPr>
        <sz val="12"/>
        <color theme="1"/>
        <rFont val="Calibri"/>
        <family val="2"/>
        <scheme val="minor"/>
      </rPr>
      <t>in der letzten Woche erschwert haben, Ihre Arbeit zu tun, Ihren Haushalt zu regeln oder mit anderen Menschen zurecht zu kommen.</t>
    </r>
  </si>
  <si>
    <t>0 = Überhaupt nicht erschwert</t>
  </si>
  <si>
    <t>1 = Etwas erschwert</t>
  </si>
  <si>
    <t>2 = Relativ stark erschwert</t>
  </si>
  <si>
    <t>3 = Sehr stark erschwert</t>
  </si>
  <si>
    <t xml:space="preserve">If you checked off any problems, how difficult have these made it for you to do your work, take care of things at home, or get along with other people during the past week? </t>
  </si>
  <si>
    <t xml:space="preserve">0 = Not difficult at all </t>
  </si>
  <si>
    <t>1 = Somewhat difficult</t>
  </si>
  <si>
    <t>2 = Very difficult</t>
  </si>
  <si>
    <t>3 = Extremely difficult</t>
  </si>
  <si>
    <t>Si ha marcado alguno de los problemas de este cuestionario, ¿hasta qué punto estos problemas le han creado dificultades para hacer su trabajo, ocuparse de la casa o relacionarse con los demás?</t>
  </si>
  <si>
    <t>0 = Ninguna dificultad</t>
  </si>
  <si>
    <t>1 = Algunas dificultades</t>
  </si>
  <si>
    <t>2 = Muchas dificultades</t>
  </si>
  <si>
    <t>3 = Muchísimas dificultades</t>
  </si>
  <si>
    <t>Si vous avez coché au moins un des problèmes évoqués, à quel point ce(s) problème(s) a-t-il (ont-ils) rendu votre travail, vos tâches à la maison ou votre capacité à vous entendre avec les autres difficile(s) ?</t>
  </si>
  <si>
    <t>0 = Pas du tout difficile(s)</t>
  </si>
  <si>
    <t>1 = Assez difficile(s)</t>
  </si>
  <si>
    <t>2 = Très difficile(s)</t>
  </si>
  <si>
    <t>3 = Extrêmement difficile(s)</t>
  </si>
  <si>
    <t>Amennyiben a kérdőívben bejelölt egy vagy több problémát, mekkora nehézséget okoztak ezek a problémák a munkahelyén, otthoni teendői ellátásában vagy más emberekkel való kapcsolatában?</t>
  </si>
  <si>
    <t>0 = Egyáltalán nem okoztak nehézséget</t>
  </si>
  <si>
    <t>1 = Kis nehézséget okoztak</t>
  </si>
  <si>
    <t>2 = Nagy nehézséget okoztak</t>
  </si>
  <si>
    <t>3 = Kifejezetten nagy nehézséget okoztak</t>
  </si>
  <si>
    <t>Se ha fatto una crocetta su un qualsiasi problema di questo questionario, quanto questi problemi le hanno reso difficile fare il suo lavoro, occuparsi delle sue cose a casa o avere buoni rapporti con gli altri?</t>
  </si>
  <si>
    <t>0 = Per niente difficile</t>
  </si>
  <si>
    <t>1 = Abbastanza difficile</t>
  </si>
  <si>
    <t>2 = Molto difficile</t>
  </si>
  <si>
    <t>3 = Estremamente difficile</t>
  </si>
  <si>
    <t>Если Вы положительно ответили на какие-нибудь пункты в этом опроснике, то оцените, насколько трудно Вам было работать, заниматься домашними делами или общаться с людьми из-за этих проблем?</t>
  </si>
  <si>
    <t>0 = Совсем не трудно</t>
  </si>
  <si>
    <t>1 = Немного трудно</t>
  </si>
  <si>
    <t>2 = Очень трудно</t>
  </si>
  <si>
    <t>3 = Чрезвычайно трудно</t>
  </si>
  <si>
    <t>Ako ste označili bilo koji od navedenih problema, koliko teško Vam je bilo da zbog ovih problema radite svoj posao, vodite brigu o stvarima kod kuće ili da se slažete sa drugim ljudima?</t>
  </si>
  <si>
    <t>0 = Uopšte mi nije bilo teško</t>
  </si>
  <si>
    <t>1 = Donekle mi je bilo teško</t>
  </si>
  <si>
    <t>2 = Veoma teško</t>
  </si>
  <si>
    <t>3 = Izuzetno teško</t>
  </si>
  <si>
    <t>Bitte lesen Sie jede Frage, überlegen Sie, wie Sie sich in der vergangenen Woche gefühlt haben, und kreuzen Sie die Antwort auf der Skala an, die für Sie am ehesten zutrifft.</t>
  </si>
  <si>
    <t xml:space="preserve">Wie würden Sie lhre Lebensqualität  beurteilen? </t>
  </si>
  <si>
    <t>1 = Sehr schlecht</t>
  </si>
  <si>
    <t>2 = Schlecht</t>
  </si>
  <si>
    <t>4 = Gut</t>
  </si>
  <si>
    <t>5 = Sehr gut</t>
  </si>
  <si>
    <t>WHOQOL-BREF</t>
  </si>
  <si>
    <t>https://www.who.int/mental_health/media/en/76.pdf</t>
  </si>
  <si>
    <t>How would you rate your quality of life?</t>
  </si>
  <si>
    <t>1 = Very poor</t>
  </si>
  <si>
    <t>2 = Poor</t>
  </si>
  <si>
    <t>3 = Neither poor nor good</t>
  </si>
  <si>
    <t>4 = Good</t>
  </si>
  <si>
    <t>5 = Very good</t>
  </si>
  <si>
    <t>¿Cómo puntuaría su calidad de vida?</t>
  </si>
  <si>
    <t>1 = Muy mal</t>
  </si>
  <si>
    <t>2 = Poco</t>
  </si>
  <si>
    <t>3 = Lo normal</t>
  </si>
  <si>
    <t>4 = Bastante bien</t>
  </si>
  <si>
    <t>5 = Muy bien</t>
  </si>
  <si>
    <t>Comment trouvez-vous votre qualité de vie ?</t>
  </si>
  <si>
    <t xml:space="preserve">1 = Très mauvaise	</t>
  </si>
  <si>
    <t xml:space="preserve">2 = Mauvaise	</t>
  </si>
  <si>
    <t>3 = Ni bonne, ni mauvaise</t>
  </si>
  <si>
    <t xml:space="preserve">4 = Bonne	</t>
  </si>
  <si>
    <t>5 = Très bonne</t>
  </si>
  <si>
    <t>Hogyan értékelné életmin_x0001_ségét ?</t>
  </si>
  <si>
    <t>1 = Nagyon rossz</t>
  </si>
  <si>
    <t xml:space="preserve">2 =  Viszonylag rossz </t>
  </si>
  <si>
    <t>3 = Közepesen</t>
  </si>
  <si>
    <t>4 = Viszonylag jó</t>
  </si>
  <si>
    <t>5 = Kiváló</t>
  </si>
  <si>
    <t>Come valuta la qualità della Sua vita ?</t>
  </si>
  <si>
    <t>1 = Molto cattiva</t>
  </si>
  <si>
    <t>2 = Cattiva</t>
  </si>
  <si>
    <t>3 = Nè cattiva, nè buona</t>
  </si>
  <si>
    <t>4 = Buona</t>
  </si>
  <si>
    <t>5 = Molto buona</t>
  </si>
  <si>
    <t>Как Вы оцениваете качество Вашей жизни?</t>
  </si>
  <si>
    <t>1 = Очень плохо</t>
  </si>
  <si>
    <t>2 = Плохо</t>
  </si>
  <si>
    <t>3 = Ни плохо, ни хорошо</t>
  </si>
  <si>
    <t>4 = Хорошо</t>
  </si>
  <si>
    <t>5 = Очень хорошо</t>
  </si>
  <si>
    <t>Kako bi ocijenili vaš životni kvalitet?</t>
  </si>
  <si>
    <t>1 = jako loše</t>
  </si>
  <si>
    <t>2 = loše</t>
  </si>
  <si>
    <t>3 = srednje</t>
  </si>
  <si>
    <t>4 = dobro</t>
  </si>
  <si>
    <t>5 = odlično</t>
  </si>
  <si>
    <t xml:space="preserve">Wie zufrieden sind Sie mit lhrer Gesundheit? </t>
  </si>
  <si>
    <t>1 = Sehr unzufrieden</t>
  </si>
  <si>
    <t>2 = Unzufrieden</t>
  </si>
  <si>
    <t>3 = Weder zufrieden noch unzufrieden</t>
  </si>
  <si>
    <t>4 = Zufrieden</t>
  </si>
  <si>
    <t>5 = Sehr zufrieden</t>
  </si>
  <si>
    <t>How satisfied are you with your health?</t>
  </si>
  <si>
    <t>1 = Very dissatisfied</t>
  </si>
  <si>
    <t>2 = Dissatisfied</t>
  </si>
  <si>
    <t>3 = Neither satisfied nor dissatisfied</t>
  </si>
  <si>
    <t>4 = Satisfied</t>
  </si>
  <si>
    <t>5 = Very satisfied</t>
  </si>
  <si>
    <t>¿Cuán satisfecho/a está con su salud?</t>
  </si>
  <si>
    <t>1 = Muy
insatisfecho/a</t>
  </si>
  <si>
    <t>2 = Insatisfecho/a</t>
  </si>
  <si>
    <t>4 = Bastante
satisfecho/a</t>
  </si>
  <si>
    <t>5 = Muy
satisfecho/a</t>
  </si>
  <si>
    <t>Etes-vous satisfait de votre santé ?</t>
  </si>
  <si>
    <t>1 = Pas du tout satisfait</t>
  </si>
  <si>
    <t>2 = Pas satisfait</t>
  </si>
  <si>
    <t>3 = Ni satisfait ni insatisfait</t>
  </si>
  <si>
    <t>4 = Satisfait</t>
  </si>
  <si>
    <t>5 = Très satisfait</t>
  </si>
  <si>
    <t>Mennyire elégedett az egészségével?</t>
  </si>
  <si>
    <t>1 = Nagyon
elégedetlen</t>
  </si>
  <si>
    <t>2 = Elégedetlen</t>
  </si>
  <si>
    <t>4 = Elégedett</t>
  </si>
  <si>
    <t>5 = Nagyon elégedett</t>
  </si>
  <si>
    <t>E' soddisfatto/a della Sua salute ?</t>
  </si>
  <si>
    <t>1 = Molto insoddisfatto/a</t>
  </si>
  <si>
    <t>2 = Insoddisfatto/a</t>
  </si>
  <si>
    <t>3 = Nè soddisfatto/a nè insoddisfatto/a</t>
  </si>
  <si>
    <t>4 = Soddisfatto/a</t>
  </si>
  <si>
    <t>5 = Molto soddisfatto/a</t>
  </si>
  <si>
    <t>Насколько Вы удовлетворены состоянием своего здоровья?</t>
  </si>
  <si>
    <t>1 = Очень не удовлетворен</t>
  </si>
  <si>
    <t>2 = Не удовлетворен</t>
  </si>
  <si>
    <t>3 = Ни то, ни другое</t>
  </si>
  <si>
    <t>4 = Удовлетворен</t>
  </si>
  <si>
    <t>5 = Очень удовлетворен</t>
  </si>
  <si>
    <t>Da li ste zadovoljni s vašim zdravljem?</t>
  </si>
  <si>
    <t>1 = jako nezadovol an/a</t>
  </si>
  <si>
    <t>2 = nezadovolja n/a</t>
  </si>
  <si>
    <t>3 = niti zadovoljan niti nezadovo ljan/a</t>
  </si>
  <si>
    <t>4 = zadovolja n/a</t>
  </si>
  <si>
    <t>5 = jako zadovo jan/a</t>
  </si>
  <si>
    <t>In den folgenden Fragen geht es darum, wie stark Sie während der vergangenen Woche bestimmte Dinge erlebt haben.</t>
  </si>
  <si>
    <r>
      <t xml:space="preserve">The following questions ask about how much you have experienced certain things in the </t>
    </r>
    <r>
      <rPr>
        <sz val="12"/>
        <color theme="1"/>
        <rFont val="Calibri"/>
        <family val="2"/>
        <scheme val="minor"/>
      </rPr>
      <t>last week.</t>
    </r>
  </si>
  <si>
    <t>In che misura i dolori fisici Le impediscono di fare le cose che deve fare ?</t>
  </si>
  <si>
    <t>qol3</t>
  </si>
  <si>
    <t xml:space="preserve">Wie stark werden Sie durch Schmerzen daran gehindert notwendige Dinge zu tun? </t>
  </si>
  <si>
    <t>2 = Ein wenig</t>
  </si>
  <si>
    <t>4 = Ziemlich</t>
  </si>
  <si>
    <t>5 = Äußerst</t>
  </si>
  <si>
    <t>To what extent do you feel that physical pain prevents you from doing what you need to do?</t>
  </si>
  <si>
    <t>1 = Not at all</t>
  </si>
  <si>
    <t>2 = A little</t>
  </si>
  <si>
    <t>3 = A moderate amount</t>
  </si>
  <si>
    <t>4 = Very much</t>
  </si>
  <si>
    <t>5 = An extreme amount</t>
  </si>
  <si>
    <t>¿ En qué medida piensa que el dolor (físico) le impide hacer lo  que necesita?</t>
  </si>
  <si>
    <t>1 = Nada</t>
  </si>
  <si>
    <t>2 = Un poco</t>
  </si>
  <si>
    <t>3 = La normal</t>
  </si>
  <si>
    <t>4 = Bastante</t>
  </si>
  <si>
    <t>5 = Extremadamente</t>
  </si>
  <si>
    <t>La douleur (physique) vous empêche-t-elle de faire ce que vous avez à faire ?</t>
  </si>
  <si>
    <t>1 = Pas du tout</t>
  </si>
  <si>
    <t>2 = Un peu</t>
  </si>
  <si>
    <t>3 = Modérément</t>
  </si>
  <si>
    <t>4 = Beaucoup</t>
  </si>
  <si>
    <t>5 = Complètement</t>
  </si>
  <si>
    <t>1 = Egyált. Nem</t>
  </si>
  <si>
    <t>2 = Kicsit</t>
  </si>
  <si>
    <t>4 = Nagyon</t>
  </si>
  <si>
    <t>5 = Rendkívül</t>
  </si>
  <si>
    <t>Ha bisogno di trattamenti o interventi medici per poter affrontare la vita di tutti i giorni ?</t>
  </si>
  <si>
    <t>1 = Per niente</t>
  </si>
  <si>
    <t>3 = Abbastanza</t>
  </si>
  <si>
    <t>4 = Molto</t>
  </si>
  <si>
    <t>5 = Moltissimo</t>
  </si>
  <si>
    <t>По Вашему мнению, в какой степени физические боли мешают Вам выполнять свои обязанности?</t>
  </si>
  <si>
    <t>1 = Вовсе нет</t>
  </si>
  <si>
    <t>2 = Немного</t>
  </si>
  <si>
    <t>3 = Умеренно</t>
  </si>
  <si>
    <t>4 = В значительной степени</t>
  </si>
  <si>
    <t>5 = Полностью</t>
  </si>
  <si>
    <t>Koliko često ste kroz vaše bolove bili spriječeni da uradite najpotrebnije poslove?</t>
  </si>
  <si>
    <t>2 = malo</t>
  </si>
  <si>
    <t>4 = prilično</t>
  </si>
  <si>
    <t>5 = veoma</t>
  </si>
  <si>
    <t>qol4</t>
  </si>
  <si>
    <t xml:space="preserve">Wie sehr sind Sie auf medizinische Behandlung angewiesen, um das tägliche Leben zu meistern? </t>
  </si>
  <si>
    <t>How much do you need any medical treatment to function in your daily life?</t>
  </si>
  <si>
    <t>¿Cuánto necesita de cualquier tratamiento médico para funcionar en su vida diaria?</t>
  </si>
  <si>
    <t>Un traitement médical vous est-il nécessaire pour faire face à la vie de tous les jours ?</t>
  </si>
  <si>
    <r>
      <rPr>
        <sz val="12"/>
        <rFont val="Calibri"/>
        <family val="2"/>
        <scheme val="minor"/>
      </rPr>
      <t>В какой степени Вы нуждаетесь в какой- либо медицинской помощи для нормального функционирования в своей повседневной
жизни?</t>
    </r>
  </si>
  <si>
    <r>
      <rPr>
        <sz val="12"/>
        <rFont val="Calibri"/>
        <family val="2"/>
        <scheme val="minor"/>
      </rPr>
      <t>U  kojoj  mjeri  vam  je  potrebna  dnevna medicinska pomoć za svakodnevni život?</t>
    </r>
  </si>
  <si>
    <t>qol5</t>
  </si>
  <si>
    <t xml:space="preserve">Wie gut können Sie Ihr Leben genießen? </t>
  </si>
  <si>
    <t>How much do you enjoy life?</t>
  </si>
  <si>
    <t>¿Cuánto disfruta de la vida?</t>
  </si>
  <si>
    <t>Trouvez-vous la vie agréable ?</t>
  </si>
  <si>
    <t>Mennyire élvezi az életet ?</t>
  </si>
  <si>
    <t>Quanto si gode la vita?</t>
  </si>
  <si>
    <r>
      <rPr>
        <sz val="12"/>
        <rFont val="Calibri"/>
        <family val="2"/>
        <scheme val="minor"/>
      </rPr>
      <t>Насколько Вы довольны своей
жизнью?</t>
    </r>
  </si>
  <si>
    <r>
      <rPr>
        <sz val="12"/>
        <rFont val="Calibri"/>
        <family val="2"/>
        <scheme val="minor"/>
      </rPr>
      <t>Koliko  znate uživati  u vašem životu ?</t>
    </r>
  </si>
  <si>
    <t>qol6</t>
  </si>
  <si>
    <t>Betrachten Sie Ihr Leben als sinnvoll?</t>
  </si>
  <si>
    <t>To what extent do you feel your life tobe meaningful?</t>
  </si>
  <si>
    <t>¿En qué medida siente que su vida tiene sentido?</t>
  </si>
  <si>
    <t>Vos croyances personnelles donnent-elles un sens à votre vie ?</t>
  </si>
  <si>
    <t>Milyen mértékben érzi életét
értelmesnek?</t>
  </si>
  <si>
    <t>In che misura Lei pensa che la Sua vita abbia un significato?</t>
  </si>
  <si>
    <r>
      <rPr>
        <sz val="12"/>
        <rFont val="Calibri"/>
        <family val="2"/>
        <scheme val="minor"/>
      </rPr>
      <t>Насколько, по Вашему мнению, Ваша жизнь
наполнена смыслом?</t>
    </r>
  </si>
  <si>
    <r>
      <rPr>
        <sz val="12"/>
        <rFont val="Calibri"/>
        <family val="2"/>
        <scheme val="minor"/>
      </rPr>
      <t>Da li smatrate da vaš život ima smisla?</t>
    </r>
  </si>
  <si>
    <t>qol7</t>
  </si>
  <si>
    <t>Wie gut können Sie sich konzentrieren?</t>
  </si>
  <si>
    <t>How well are you able to concentrate?</t>
  </si>
  <si>
    <t>5 = Extremely</t>
  </si>
  <si>
    <t>¿Cuál es su capacidad de concentración?</t>
  </si>
  <si>
    <t>Êtes-vous capable de vous concentrer ?</t>
  </si>
  <si>
    <t>5 = Tout à fait</t>
  </si>
  <si>
    <t>Mennyire jól tud koncentrálni ?</t>
  </si>
  <si>
    <t>1 = Egyáltalán nem</t>
  </si>
  <si>
    <t>4 = Nagyon jól</t>
  </si>
  <si>
    <t>Riesce a concentrarsi nelle cose che fa?</t>
  </si>
  <si>
    <t>Насколько хорошо Вы можете концентрировать внимание?</t>
  </si>
  <si>
    <r>
      <rPr>
        <sz val="12"/>
        <rFont val="Calibri"/>
        <family val="2"/>
        <scheme val="minor"/>
      </rPr>
      <t>U kojoj mjeri se možete  konzentrisati?</t>
    </r>
  </si>
  <si>
    <t>qol8</t>
  </si>
  <si>
    <t xml:space="preserve">Wie sicher fühlen Sie sich in lhrem täglichen Leben? </t>
  </si>
  <si>
    <t>How safe do you feel in your daily life?</t>
  </si>
  <si>
    <t>¿Cuánta seguridad siente en su vida diaria?</t>
  </si>
  <si>
    <t>Vous sentez vous en sécurité dans votre vie de tous les jours ?</t>
  </si>
  <si>
    <t>Mennyire érzi magát biztonságban mindennapi életében ?</t>
  </si>
  <si>
    <t>Quanto si sente al sicuro nella Sua vita di tutti i giorni</t>
  </si>
  <si>
    <r>
      <rPr>
        <sz val="12"/>
        <rFont val="Calibri"/>
        <family val="2"/>
        <scheme val="minor"/>
      </rPr>
      <t>Насколько безопасно
Вы чувствуете себя в повседневной жизни?</t>
    </r>
  </si>
  <si>
    <r>
      <rPr>
        <sz val="12"/>
        <rFont val="Calibri"/>
        <family val="2"/>
        <scheme val="minor"/>
      </rPr>
      <t>Koliko   se   sigurno   osjećate   u   vašem svakodnevnom životu?</t>
    </r>
  </si>
  <si>
    <t>qol9</t>
  </si>
  <si>
    <t xml:space="preserve">Wie gesund sind die Umweltbedingungen in lhrem Wohngebiet? </t>
  </si>
  <si>
    <t>How healthy is your physical environment?</t>
  </si>
  <si>
    <r>
      <rPr>
        <sz val="12"/>
        <rFont val="Calibri"/>
        <family val="2"/>
        <scheme val="minor"/>
      </rPr>
      <t>¿Cuán saludable es el ambiente físico de su alrededor?</t>
    </r>
  </si>
  <si>
    <t>Votre environnement est-il sain (pollution, bruit, salubrité, etc.) ?</t>
  </si>
  <si>
    <t>Mennyire egészséges fizikai
környezete ?</t>
  </si>
  <si>
    <t>L’ambiente in cui vive è sicuro per la salute (nel senso del rumore, inquinamento, clima ed altre caratteristiche ambientali)?</t>
  </si>
  <si>
    <r>
      <rPr>
        <sz val="12"/>
        <rFont val="Calibri"/>
        <family val="2"/>
        <scheme val="minor"/>
      </rPr>
      <t>Насколько здоровой
является физическая среда вокруг Вас?</t>
    </r>
  </si>
  <si>
    <r>
      <rPr>
        <sz val="12"/>
        <rFont val="Calibri"/>
        <family val="2"/>
        <scheme val="minor"/>
      </rPr>
      <t>Da   li   smatrate   okolinu   u   kojoj   živite zdravom?</t>
    </r>
  </si>
  <si>
    <t xml:space="preserve">Haben Sie genug Energie für das tägliche Leben? </t>
  </si>
  <si>
    <t>2 = Eher nicht</t>
  </si>
  <si>
    <t>3 = Halbwegs</t>
  </si>
  <si>
    <t>4 = Überwiegend</t>
  </si>
  <si>
    <t>5 = Völlig</t>
  </si>
  <si>
    <t>Do you have enough energy for everyday life?</t>
  </si>
  <si>
    <t>3 = Moderately</t>
  </si>
  <si>
    <t>4 = Mostly</t>
  </si>
  <si>
    <t>5 = Completely</t>
  </si>
  <si>
    <t>¿Tiene energía suficienet para la vida
diaria?</t>
  </si>
  <si>
    <t>2 = Un Poco</t>
  </si>
  <si>
    <t>3 = Moderado</t>
  </si>
  <si>
    <t>5 = Totalmente</t>
  </si>
  <si>
    <t>Avez-vous assez d'énergie dans la vie de tous les jours ?</t>
  </si>
  <si>
    <t>4 = Suffisamment</t>
  </si>
  <si>
    <t>Van-e elég energiája a mindennapos
életre ?</t>
  </si>
  <si>
    <t>4 = Többnyire</t>
  </si>
  <si>
    <t>5 = Teljesen</t>
  </si>
  <si>
    <t>Ha l’energia necessaria da poter svolgere le attività di tutti i giorni ?</t>
  </si>
  <si>
    <t>1 = Per niente completamente</t>
  </si>
  <si>
    <t>4 = In gran parte</t>
  </si>
  <si>
    <t>5 = Completamente</t>
  </si>
  <si>
    <t>Достаточно ли у Вас энергии для
повседневной жизни?</t>
  </si>
  <si>
    <t>4 = В основном</t>
  </si>
  <si>
    <t>5 = Пол- ностью</t>
  </si>
  <si>
    <r>
      <rPr>
        <sz val="9"/>
        <rFont val="Times New Roman"/>
        <family val="1"/>
      </rPr>
      <t>Da li  posjedujete dovoljno  energie za vaš svakodnevni život?</t>
    </r>
  </si>
  <si>
    <r>
      <rPr>
        <i/>
        <sz val="9"/>
        <rFont val="Times New Roman"/>
        <family val="1"/>
      </rPr>
      <t>1 = uop</t>
    </r>
    <r>
      <rPr>
        <sz val="9"/>
        <rFont val="Times New Roman"/>
        <family val="1"/>
      </rPr>
      <t>š</t>
    </r>
    <r>
      <rPr>
        <i/>
        <sz val="9"/>
        <rFont val="Times New Roman"/>
        <family val="1"/>
      </rPr>
      <t>te ne</t>
    </r>
  </si>
  <si>
    <t>2 = skoro ne</t>
  </si>
  <si>
    <r>
      <rPr>
        <i/>
        <sz val="9"/>
        <rFont val="Times New Roman"/>
        <family val="1"/>
      </rPr>
      <t>3 = polovi</t>
    </r>
    <r>
      <rPr>
        <sz val="9"/>
        <rFont val="Times New Roman"/>
        <family val="1"/>
      </rPr>
      <t>č</t>
    </r>
    <r>
      <rPr>
        <i/>
        <sz val="9"/>
        <rFont val="Times New Roman"/>
        <family val="1"/>
      </rPr>
      <t>no</t>
    </r>
  </si>
  <si>
    <r>
      <rPr>
        <i/>
        <sz val="9"/>
        <rFont val="Times New Roman"/>
        <family val="1"/>
      </rPr>
      <t>4 = prete</t>
    </r>
    <r>
      <rPr>
        <sz val="9"/>
        <rFont val="Times New Roman"/>
        <family val="1"/>
      </rPr>
      <t>ž</t>
    </r>
    <r>
      <rPr>
        <i/>
        <sz val="9"/>
        <rFont val="Times New Roman"/>
        <family val="1"/>
      </rPr>
      <t>no</t>
    </r>
  </si>
  <si>
    <t>5 = potpuno</t>
  </si>
  <si>
    <t>qol11</t>
  </si>
  <si>
    <t xml:space="preserve">Können Sie Ihr Aussehen akzeptieren? </t>
  </si>
  <si>
    <t>Are you able to accept your bodily appearance?</t>
  </si>
  <si>
    <t>¿Es capaz de aceptar su apariencia física?</t>
  </si>
  <si>
    <t>Acceptez-vous votre apparence physique ?</t>
  </si>
  <si>
    <t>Képes elfogadni testi megjelenését ?</t>
  </si>
  <si>
    <t>Accetta di buon grado il Suo aspetto esteriore?</t>
  </si>
  <si>
    <t>Способны ли Вы смириться со своим внешним видом?</t>
  </si>
  <si>
    <r>
      <rPr>
        <sz val="9"/>
        <rFont val="Times New Roman"/>
        <family val="1"/>
      </rPr>
      <t>Da li možete akceptirati vaš izgled?</t>
    </r>
  </si>
  <si>
    <t>Haben Sie genug Geld, um lhre Bedürfnisse erfüllen zu können?</t>
  </si>
  <si>
    <t>Have you enough money to meet your needs?</t>
  </si>
  <si>
    <t>¿Tiene suficiente dinero para cubrir sus necesidades?</t>
  </si>
  <si>
    <t>Avez-vous assez d'argent pour satisfaire vos besoins ?</t>
  </si>
  <si>
    <t>Van elég pénze szükségletei kielégítésére ?</t>
  </si>
  <si>
    <t>Le Sue risorse economiche Le bastano per soddisfare i Suoi bisogni ?</t>
  </si>
  <si>
    <t>Достаточно ли у Вас денег для удовлетворения Ваших потребностей?</t>
  </si>
  <si>
    <r>
      <rPr>
        <sz val="9"/>
        <rFont val="Times New Roman"/>
        <family val="1"/>
      </rPr>
      <t>Da   li   imate   dovoljno   novaca     da   bih zadovoljili vaše potrebe?</t>
    </r>
  </si>
  <si>
    <t>qol13</t>
  </si>
  <si>
    <t xml:space="preserve">Haben Sie Zugang zu den lnformationen, die Sie für das  tägliche Leben brauchen? </t>
  </si>
  <si>
    <t>How available to you is the information that you need in your day-to-day life?</t>
  </si>
  <si>
    <t>¿Qué disponible tiene la información que necesita en su vida diaria?</t>
  </si>
  <si>
    <t>Avez vous le sentiment d'être assez informé pour faire face à la vie de tous les jours ?</t>
  </si>
  <si>
    <t>Mennyire hozzáférhetők az Ön számára azok az információk, amelyekre mindennapos életében szüksége van ?</t>
  </si>
  <si>
    <t>Le informazioni di cui dispone Le bastano per la vita di tutti i giorni ?</t>
  </si>
  <si>
    <t>Насколько доступна для Вас информация, необходимая в Вашей повседневной жизни?</t>
  </si>
  <si>
    <r>
      <rPr>
        <sz val="9"/>
        <rFont val="Times New Roman"/>
        <family val="1"/>
      </rPr>
      <t>Da li imate pristup informacijama koje su vam potrebne za svakodnevni život?</t>
    </r>
  </si>
  <si>
    <t>qol14</t>
  </si>
  <si>
    <t>Haben Sie ausreichend Möglichkeiten zu Freizeitaktivitäten?</t>
  </si>
  <si>
    <t>To what extent do you have the opportunity for leisure activities?</t>
  </si>
  <si>
    <t>¿Hasta qué punto tiene oportunidad para realizar actividades de ocio?</t>
  </si>
  <si>
    <t>Avez-vous la possibilité d'avoir des activités de loisirs ?</t>
  </si>
  <si>
    <t>Milyen mértékben van lehetősége
szabadidős tevékenységre ?</t>
  </si>
  <si>
    <t>Ha la possibilità di dedicarsi ad attività di svago nel tempo libero?</t>
  </si>
  <si>
    <t>В какой мере у Вас есть возможности для отдыха и
развлечений?</t>
  </si>
  <si>
    <r>
      <rPr>
        <sz val="9"/>
        <rFont val="Times New Roman"/>
        <family val="1"/>
      </rPr>
      <t>Da  li  imate  dovoljno  mogućnosti  za  vaše aktivnosti u slobodnom vremenu?</t>
    </r>
  </si>
  <si>
    <t>qol15</t>
  </si>
  <si>
    <r>
      <t>Wie gut können Sie sich fortbewegen?</t>
    </r>
    <r>
      <rPr>
        <sz val="12"/>
        <color theme="1"/>
        <rFont val="Calibri"/>
        <family val="2"/>
        <scheme val="minor"/>
      </rPr>
      <t xml:space="preserve"> </t>
    </r>
  </si>
  <si>
    <t>1  = Sehr schlecht</t>
  </si>
  <si>
    <t>How well are you able to get around?</t>
  </si>
  <si>
    <t>3 = Neither</t>
  </si>
  <si>
    <t>5 = Very Good</t>
  </si>
  <si>
    <t>¿Es capaz de desplazarse de un lugar a otro?</t>
  </si>
  <si>
    <t>Comment trouvez-vous votre capacité à vous déplacer seul ?</t>
  </si>
  <si>
    <t>Mennyire jól tud járni-kelni ?</t>
  </si>
  <si>
    <t>2 = Viszonylag rossz</t>
  </si>
  <si>
    <t>4 = Közepesen</t>
  </si>
  <si>
    <t>In che misura riesce a muoversi ?</t>
  </si>
  <si>
    <t>1  = Molto poco</t>
  </si>
  <si>
    <t>Насколько легко Вы можете добраться до
нужных Вам мест?</t>
  </si>
  <si>
    <t>1  = Очень плохо</t>
  </si>
  <si>
    <r>
      <rPr>
        <sz val="9"/>
        <rFont val="Times New Roman"/>
        <family val="1"/>
      </rPr>
      <t>U kojoj mjeri  i da li ste pokretni/mobilni?</t>
    </r>
  </si>
  <si>
    <r>
      <rPr>
        <i/>
        <sz val="9"/>
        <rFont val="Times New Roman"/>
        <family val="1"/>
      </rPr>
      <t>1 = jako  lo</t>
    </r>
    <r>
      <rPr>
        <sz val="9"/>
        <rFont val="Times New Roman"/>
        <family val="1"/>
      </rPr>
      <t>š</t>
    </r>
    <r>
      <rPr>
        <i/>
        <sz val="9"/>
        <rFont val="Times New Roman"/>
        <family val="1"/>
      </rPr>
      <t>e</t>
    </r>
  </si>
  <si>
    <r>
      <rPr>
        <i/>
        <sz val="9"/>
        <rFont val="Times New Roman"/>
        <family val="1"/>
      </rPr>
      <t>2 = lo</t>
    </r>
    <r>
      <rPr>
        <sz val="9"/>
        <rFont val="Times New Roman"/>
        <family val="1"/>
      </rPr>
      <t>š</t>
    </r>
    <r>
      <rPr>
        <i/>
        <sz val="9"/>
        <rFont val="Times New Roman"/>
        <family val="1"/>
      </rPr>
      <t>e</t>
    </r>
  </si>
  <si>
    <t>qol16</t>
  </si>
  <si>
    <t xml:space="preserve">Wie zufrieden sind Sie mit lhrem Schlaf? </t>
  </si>
  <si>
    <t>How satisfied are you with your sleep?</t>
  </si>
  <si>
    <t>¿Cuán satisfecho/a está con su sueño?</t>
  </si>
  <si>
    <t>1 = Muy Insatisfecho/a</t>
  </si>
  <si>
    <t>2  = Insatisfecho/a</t>
  </si>
  <si>
    <t>4 = Bastante satisfecho/a</t>
  </si>
  <si>
    <t>5 = Muy satisfecho/a</t>
  </si>
  <si>
    <t>Etes-vous satisfait de votre sommeil ?</t>
  </si>
  <si>
    <t>Mennyire elégedett az alvásával ?</t>
  </si>
  <si>
    <t>1 = Nagyon elégedetlen</t>
  </si>
  <si>
    <t>E' soddisfatto/a di come dorme ?</t>
  </si>
  <si>
    <t>Насколько Вы удовлетворены своим сном?</t>
  </si>
  <si>
    <t>1 = Совершенно не удовлетворен</t>
  </si>
  <si>
    <r>
      <rPr>
        <sz val="9"/>
        <rFont val="Times New Roman"/>
        <family val="1"/>
      </rPr>
      <t>Da li ste zadovoljni s vašim snom?</t>
    </r>
  </si>
  <si>
    <t>1 = jako nezadovo ljan/a</t>
  </si>
  <si>
    <t>2 = nezadov oljan/a</t>
  </si>
  <si>
    <t>4 = zadovo ljan/a</t>
  </si>
  <si>
    <t>5 = jako zadovo ljan/a</t>
  </si>
  <si>
    <t xml:space="preserve">Wie zufrieden sind Sie mit lhrer Fähigkeit, alltägliche Dinge erledigen zu können? </t>
  </si>
  <si>
    <t>How satisfied are you with your ability to perform your daily living activities?</t>
  </si>
  <si>
    <t>¿Cuán satisfecho/a está con su habilidad
para realizar sus actividades de la vida diaria?</t>
  </si>
  <si>
    <t>Etes-vous satisfait de votre capacité à accomplir vos activités quotidiennes ?</t>
  </si>
  <si>
    <t>Mennyire elégedett a mindennapos
életvitele során a saját képességével?</t>
  </si>
  <si>
    <t>E' soddisfatto/a di come riesce a fare le cose di tutti i giorni ?</t>
  </si>
  <si>
    <t>Насколько Вы удовлетворены способностью выполнять свои повседневные обязанности?</t>
  </si>
  <si>
    <r>
      <rPr>
        <sz val="9"/>
        <rFont val="Times New Roman"/>
        <family val="1"/>
      </rPr>
      <t>Da li ste zadovoljni s vašom sposobnošću za obavljanje svakodnevnih poslova?</t>
    </r>
  </si>
  <si>
    <t>qol18</t>
  </si>
  <si>
    <t xml:space="preserve">Wie zufrieden sind Sie mit lhrer Arbeitsfähigkeit? </t>
  </si>
  <si>
    <t>How satisfied are you with your capacity for work?</t>
  </si>
  <si>
    <t>¿Cuán satisfecho/a está con su capacidad
de trabajo?</t>
  </si>
  <si>
    <t>Etes-vous satisfait de votre capacité à travailler ?</t>
  </si>
  <si>
    <t>Mennyire elégedett a
munkaképességével ?</t>
  </si>
  <si>
    <t>E' soddisfatto/a della Sua capacità di impegnarsi in attività ?</t>
  </si>
  <si>
    <t>Насколько Вы удовлетворены своей работоспособностью?</t>
  </si>
  <si>
    <r>
      <rPr>
        <sz val="9"/>
        <rFont val="Times New Roman"/>
        <family val="1"/>
      </rPr>
      <t>Da   li   ste   zadovoljni   s   vašim   ličnim/ osobnim odnosima?</t>
    </r>
  </si>
  <si>
    <t>Wie zufrieden sind Sie mit sich selbst?</t>
  </si>
  <si>
    <t>How satisfied are you with yourself?</t>
  </si>
  <si>
    <t>¿Cuán satisfecho/a está de sí mismo?</t>
  </si>
  <si>
    <t>Avez-vous une bonne opinion de vous-même ?</t>
  </si>
  <si>
    <t>5 = Extrêmement</t>
  </si>
  <si>
    <t>Mennyire elégedett önmagával ?</t>
  </si>
  <si>
    <t>E' soddisfatto/a di Sé stesso ?</t>
  </si>
  <si>
    <t>Насколько Вы довольны собой?</t>
  </si>
  <si>
    <r>
      <rPr>
        <sz val="9"/>
        <rFont val="Times New Roman"/>
        <family val="1"/>
      </rPr>
      <t>Da li ste zadovoljni sa sobom?</t>
    </r>
  </si>
  <si>
    <t>Wie zufrieden sind Sie mit lhren persönlichen Beziehungen?</t>
  </si>
  <si>
    <t>How satisfied are you with your personal relationships?</t>
  </si>
  <si>
    <t>¿Cuán satisfecho/a está con sus relaciones personales?</t>
  </si>
  <si>
    <t>Etes-vous satisfait de vos relations personnelles ?</t>
  </si>
  <si>
    <t>Mennyire elégedett személyes
kapcsolataival ?</t>
  </si>
  <si>
    <t>E' soddisfatto/a dei Suoi rapporti personali con gli altri?</t>
  </si>
  <si>
    <t>Насколько Вы удовлетворены личными взаимоотношениями?</t>
  </si>
  <si>
    <r>
      <rPr>
        <sz val="9"/>
        <rFont val="Times New Roman"/>
        <family val="1"/>
      </rPr>
      <t>Da li ste zadovoljni s vašim ličnim/ osobnim kvalitetama?</t>
    </r>
  </si>
  <si>
    <t>qol21</t>
  </si>
  <si>
    <r>
      <t xml:space="preserve">Wie zufrieden sind Sie mit lhrem Sexualleben? </t>
    </r>
    <r>
      <rPr>
        <sz val="12"/>
        <color theme="1"/>
        <rFont val="Calibri"/>
        <family val="2"/>
        <scheme val="minor"/>
      </rPr>
      <t xml:space="preserve"> </t>
    </r>
  </si>
  <si>
    <t>How satisfied are you with your sex life?</t>
  </si>
  <si>
    <t>¿Cuán satisfecho/a está con su vida sexual?</t>
  </si>
  <si>
    <t>Etes-vous satisfait de votre vie sexuelle ?</t>
  </si>
  <si>
    <t>Mennyire elégedett nemi életével ?</t>
  </si>
  <si>
    <t>E' soddisfatto/a della Sua vita sessuale ?</t>
  </si>
  <si>
    <t>Насколько Вы удовлетворены своей сексуальной жизнью?</t>
  </si>
  <si>
    <r>
      <rPr>
        <sz val="9"/>
        <rFont val="Times New Roman"/>
        <family val="1"/>
      </rPr>
      <t>Da li ste zadovoljni s vašim sexualnim životom?</t>
    </r>
  </si>
  <si>
    <t>qol22</t>
  </si>
  <si>
    <t xml:space="preserve">Wie zufrieden sind Sie mit der Unterstützung durch lhre Freunde?  </t>
  </si>
  <si>
    <t>How satisfied are you with the support you get from your friends?</t>
  </si>
  <si>
    <t>¿Cuán satisfecho/a está con el apoyo que obtiene de sus amigos?</t>
  </si>
  <si>
    <t>Etes-vous satisfait du soutien que vous recevez de vos amis ?</t>
  </si>
  <si>
    <t>Mennyire elégedett a barátaitól kapott
támogatással ?</t>
  </si>
  <si>
    <t>E' soddisfatto/a del sostegno che riceve dai Suoi amici ?</t>
  </si>
  <si>
    <t>Насколько Вы удовлетворены поддержкой, которую Вы получаете от своих друзей?</t>
  </si>
  <si>
    <r>
      <rPr>
        <sz val="9"/>
        <rFont val="Times New Roman"/>
        <family val="1"/>
      </rPr>
      <t>Da  li  ste  zadovoljni  s  potporom  od  vaših prijatelja?</t>
    </r>
  </si>
  <si>
    <t xml:space="preserve">Wie zufrieden sind Sie mit lhren Wohnbedingungen?  </t>
  </si>
  <si>
    <t>How satisfied are you with the conditions of your living place?</t>
  </si>
  <si>
    <t>¿Cuán satisfecho/a está de las condiciones del lugar donde vive?</t>
  </si>
  <si>
    <t>Etes-vous satisfait de l'endroit où vous vivez ?</t>
  </si>
  <si>
    <t>Mennyire elégedett lakóhelyi
körülményeivel ?</t>
  </si>
  <si>
    <t>E' soddisfatto/a delle condizioni della Sua abitazione ?</t>
  </si>
  <si>
    <t>Насколько Вы удовлетворены условиями в месте Вашего проживания?</t>
  </si>
  <si>
    <r>
      <rPr>
        <sz val="9"/>
        <rFont val="Times New Roman"/>
        <family val="1"/>
      </rPr>
      <t>Da  li  ste  zadovoljni  sa  vašim  stambenim uslovima?</t>
    </r>
  </si>
  <si>
    <t>qol24</t>
  </si>
  <si>
    <t xml:space="preserve">Wie zufrieden sind Sie mit lhren Möglichkeiten, Gesundheitsdienste in Anspruch nehmen zu können? </t>
  </si>
  <si>
    <t>How satisfied are you with your access to health services?</t>
  </si>
  <si>
    <t>¿Cuán satisfecho/a está con el acceso que tiene a los servicios sanitarios?</t>
  </si>
  <si>
    <t>Avez vous facilement accès aux soins dont vous avez besoin ?</t>
  </si>
  <si>
    <t>Mennyire elégedett az egészségügyi
szolgáltatások elérhetőségével ?</t>
  </si>
  <si>
    <t>E' soddisfatto/a della disponibilità ed accessibilità dei servizi sanitari ?</t>
  </si>
  <si>
    <t>Насколько Вы удовлетворены доступностью медицинского обслуживания для Вас?</t>
  </si>
  <si>
    <r>
      <rPr>
        <sz val="9"/>
        <rFont val="Times New Roman"/>
        <family val="1"/>
      </rPr>
      <t>Da li  ste zadovoljni sa mogućnostima medicinskih usluga i  ustanova?</t>
    </r>
  </si>
  <si>
    <t>qol25</t>
  </si>
  <si>
    <t xml:space="preserve">Wie zufrieden sind Sie mit den Beförderungsmitteln, die Ihnen zur Verfügung stehen? </t>
  </si>
  <si>
    <t>How satisfied are you with your transport?</t>
  </si>
  <si>
    <t>¿Cuán satisfecho/a está con su transporte?</t>
  </si>
  <si>
    <t>Etes-vous satisfait de vos moyens de transport ?</t>
  </si>
  <si>
    <t>Mennyire elégedett a közlekedési
lehetőségével ?</t>
  </si>
  <si>
    <t>E' soddisfatto/a dei mezzi di trasporto che ha a disposizione ?</t>
  </si>
  <si>
    <t>Насколько Вы удовлетворены транспортом, которым Вы пользуетесь?</t>
  </si>
  <si>
    <r>
      <rPr>
        <sz val="9"/>
        <rFont val="Times New Roman"/>
        <family val="1"/>
      </rPr>
      <t xml:space="preserve">Da li ste zadovoljni sa  transportnim sredstvima       koje       vam       stoje       na
</t>
    </r>
    <r>
      <rPr>
        <sz val="9"/>
        <rFont val="Times New Roman"/>
        <family val="1"/>
      </rPr>
      <t>raspolaganju?</t>
    </r>
  </si>
  <si>
    <t>In der folgenden Frage geht es darum, wie oft sich während der vergangenen Woche bei Ihnen negative Gefühle eingestellt haben, wie zum Beispiel Angst oder Traurigkeit.</t>
  </si>
  <si>
    <r>
      <t xml:space="preserve">The following question refers to how often you have felt or experienced certain things in </t>
    </r>
    <r>
      <rPr>
        <sz val="12"/>
        <color theme="1"/>
        <rFont val="Calibri"/>
        <family val="2"/>
        <scheme val="minor"/>
      </rPr>
      <t>the last week.</t>
    </r>
  </si>
  <si>
    <t>qol26</t>
  </si>
  <si>
    <t xml:space="preserve">Wie häufig haben Sie negative Gefühle wie Traurigkeit, Verzweiflung, Angst oder Depression? </t>
  </si>
  <si>
    <t>1 = Niemals</t>
  </si>
  <si>
    <t>2 = Nicht oft</t>
  </si>
  <si>
    <t>3 = Zeitweilig</t>
  </si>
  <si>
    <t>4 = Oftmals</t>
  </si>
  <si>
    <t>5 = Immer</t>
  </si>
  <si>
    <t>How often do you have negative feelings such as blue mood, despair, anxiety, depression?</t>
  </si>
  <si>
    <t>1 = Never</t>
  </si>
  <si>
    <t>2 = Seldom</t>
  </si>
  <si>
    <t>3 = Quite often</t>
  </si>
  <si>
    <t>4 = Very often</t>
  </si>
  <si>
    <t>5 = Always</t>
  </si>
  <si>
    <t>¿Con qué frecuencia tiene sentimientos negativos, tales como tristeza, desesperanza, ansiedad, depresión?</t>
  </si>
  <si>
    <t>1 = Nunca</t>
  </si>
  <si>
    <t>2 = Raramente</t>
  </si>
  <si>
    <t>3 = Medianamente</t>
  </si>
  <si>
    <t>4 = Frecuentemente</t>
  </si>
  <si>
    <t>5 = Siempre</t>
  </si>
  <si>
    <t>Eprouvez-vous souvent des sentiments négatifs comme le cafard, le désespoir, l'anxiété ou la  dépression ?</t>
  </si>
  <si>
    <t>1 = Jamais</t>
  </si>
  <si>
    <t>2 = Parfois</t>
  </si>
  <si>
    <t>3 = Souvent</t>
  </si>
  <si>
    <t>4 = Très souvent</t>
  </si>
  <si>
    <t>5 = Toujours</t>
  </si>
  <si>
    <t xml:space="preserve">Milyen gyakran vannak olyan negatív érzései, mint szomorúság, kétségbeesés, szorongás, depresszió?	</t>
  </si>
  <si>
    <t>1 = Soha</t>
  </si>
  <si>
    <t>2 = Ritkán</t>
  </si>
  <si>
    <t>3 = Elég gyakran</t>
  </si>
  <si>
    <t>4 = Gyakran</t>
  </si>
  <si>
    <t>5 = Mindig</t>
  </si>
  <si>
    <t>Quanto spesso prova dei sentimenti negativi, come cattivo umore, disperazione, ansia o depressione ?</t>
  </si>
  <si>
    <t>1 = Mai</t>
  </si>
  <si>
    <t>3 = Abbastanza spesso</t>
  </si>
  <si>
    <t>4 = Molto spesso</t>
  </si>
  <si>
    <t>5 = Sempre</t>
  </si>
  <si>
    <t>Как часто у Вас были отрицательные переживания, например, плохое настроение, отчаяние, тревога, депрессия?</t>
  </si>
  <si>
    <t>1 = Никогда</t>
  </si>
  <si>
    <t>2 = Изредка</t>
  </si>
  <si>
    <t>3 = Довольно часто</t>
  </si>
  <si>
    <t>4 = Очень часто</t>
  </si>
  <si>
    <t>5 = Всегда</t>
  </si>
  <si>
    <r>
      <rPr>
        <sz val="9"/>
        <rFont val="Times New Roman"/>
        <family val="1"/>
      </rPr>
      <t xml:space="preserve">Kako često imate negativa osjećanja  kao što su  na primjer žalost ili strah u prošle
</t>
    </r>
    <r>
      <rPr>
        <sz val="9"/>
        <rFont val="Times New Roman"/>
        <family val="1"/>
      </rPr>
      <t>dvije sedmice/tjedna.</t>
    </r>
  </si>
  <si>
    <t>1 = nikada</t>
  </si>
  <si>
    <t>2 = ne često</t>
  </si>
  <si>
    <t>3 = povremeno</t>
  </si>
  <si>
    <t>4 = često</t>
  </si>
  <si>
    <t>5 = uvijek</t>
  </si>
  <si>
    <t>Ya solo quedan un par de preguntas acerca de sus costumbres de salud actuales.</t>
  </si>
  <si>
    <t>Vous avez presque terminé. Maintenant, nous avons juste quelques questions sur votre comportement actuel en matière de santé.</t>
  </si>
  <si>
    <t>Hamarosan készen lesz. Most néhány kérdés következik az aktuális egészségi magatartásával kapcsolatban.</t>
  </si>
  <si>
    <t xml:space="preserve">Ce l'ha quasi fatta. Ora seguiranno ancora alcune domande sul suo comportamento attuale in relazione alla salute. </t>
  </si>
  <si>
    <t>Ну вот и всё. А теперь еще несколько вопросов о Вашем отношении к здоровью.</t>
  </si>
  <si>
    <t>Još samo malo. Slede dodatna pitanja u veži Vašeg odnosa prema zdravlju.</t>
  </si>
  <si>
    <t>For each question below, please mark the number corresponding most accurately to your sleep patterns in the last week</t>
  </si>
  <si>
    <t>Pour chacune des questions suivantes, veuillez cocher le chiffre qui correspond le mieux au déroulement de votre sommeil au cours de la semaine dernière.</t>
  </si>
  <si>
    <t>Kérjük, a következő kérdéseknél tegyen keresztet ahhoz a számhoz, amely a lehető legpontosabban megfelel az Ön utolsó heti alvásának.</t>
  </si>
  <si>
    <t xml:space="preserve">Per ogni domanda si prega di indicare con una croce il numero che meglio descrive la sua qualità del sonno della scorsa settimana. </t>
  </si>
  <si>
    <t>Отметьте в каждом из приведенных ниже вопросов цифру, которая точнее всего соответствует Вашему режиму сна за последнюю неделю.</t>
  </si>
  <si>
    <t>Kod svakog sledećeg pitanja obeležite krstićem broj koji će izraziti što je moguće tačnije tok spavanja tokom protekle nedelje.</t>
  </si>
  <si>
    <t>Rogamos describe en las tres preguntas siguientes su grado de alteración del sueño</t>
  </si>
  <si>
    <t>Dans les trois premières questions, veuillez décrire le degré de gravité de vos difficultés à dormir.</t>
  </si>
  <si>
    <r>
      <rPr>
        <sz val="12"/>
        <color theme="1"/>
        <rFont val="Calibri"/>
        <family val="2"/>
        <scheme val="minor"/>
      </rPr>
      <t>Kérjük, részletezze az első három kérdésnél az alvási nehézségeinek súlyosságát</t>
    </r>
  </si>
  <si>
    <t xml:space="preserve">Nelle prime tre domande la preghiamo di descrivere il grado di intensità di eventuali problematiche legate al sonno </t>
  </si>
  <si>
    <t>В первых трех вопросах опишите степень серьезности Ваших проблем со сном</t>
  </si>
  <si>
    <t>Molimo vas da u prva tri pitanja opišete stepen poteškoća spavanja</t>
  </si>
  <si>
    <t>Einschlafschwierigkeiten</t>
  </si>
  <si>
    <t>0 = Keine</t>
  </si>
  <si>
    <t>1 = Leicht</t>
  </si>
  <si>
    <t>2 = Mäßig</t>
  </si>
  <si>
    <t>3 = Schwer</t>
  </si>
  <si>
    <t>4 = Sehr schwer</t>
  </si>
  <si>
    <t>Difficulty falling asleep</t>
  </si>
  <si>
    <t>0 = None</t>
  </si>
  <si>
    <t>1 = Mild</t>
  </si>
  <si>
    <t>3 = Severe</t>
  </si>
  <si>
    <t>4 = Very severe</t>
  </si>
  <si>
    <t>Dificultad para quedarse dormido/a:</t>
  </si>
  <si>
    <t>0 = Ninguna</t>
  </si>
  <si>
    <t>1 = Ligera</t>
  </si>
  <si>
    <t>2 = Moderada</t>
  </si>
  <si>
    <t>3 = Bastante</t>
  </si>
  <si>
    <t>4 = Mucha</t>
  </si>
  <si>
    <t>Difficulté à s'endormir :</t>
  </si>
  <si>
    <t>0 = Aucune</t>
  </si>
  <si>
    <t>1 = Légère</t>
  </si>
  <si>
    <t>2 = Moyenne</t>
  </si>
  <si>
    <t>3 = Sévère</t>
  </si>
  <si>
    <t>4 = Extrême</t>
  </si>
  <si>
    <t>Nehezen alszik el</t>
  </si>
  <si>
    <t>0 = Egyáltalán nem</t>
  </si>
  <si>
    <t>1 = Enyhe</t>
  </si>
  <si>
    <t>2 = Közepes</t>
  </si>
  <si>
    <t>3 = Súlyos</t>
  </si>
  <si>
    <t>4 = Nagyon súlyos</t>
  </si>
  <si>
    <t>Difficoltà ad addormentarsi</t>
  </si>
  <si>
    <t>0 = Nessuna</t>
  </si>
  <si>
    <t>1 = Lieve</t>
  </si>
  <si>
    <t>2 = Media</t>
  </si>
  <si>
    <t>3 = Grave</t>
  </si>
  <si>
    <t>4 = Molto grave</t>
  </si>
  <si>
    <t>Вам тяжело засыпать</t>
  </si>
  <si>
    <t>0 = Нет</t>
  </si>
  <si>
    <t>1 = Немного</t>
  </si>
  <si>
    <t>2 = Достаточно</t>
  </si>
  <si>
    <t>3 = Тяжело</t>
  </si>
  <si>
    <t>4 = Очень тяжело</t>
  </si>
  <si>
    <t>Teškoće kod padanja u san</t>
  </si>
  <si>
    <t>0 = Nema</t>
  </si>
  <si>
    <t>1 = Blage</t>
  </si>
  <si>
    <t>2 = Umerene</t>
  </si>
  <si>
    <t>3 = Jake</t>
  </si>
  <si>
    <t>4 = Vrlo Jake</t>
  </si>
  <si>
    <t>Durchschlafschwierigkeiten</t>
  </si>
  <si>
    <t>Difficulty staying asleep</t>
  </si>
  <si>
    <t>Dificultad para seguir dormido/a:</t>
  </si>
  <si>
    <t xml:space="preserve">Difficulté à rester endormi(e) : </t>
  </si>
  <si>
    <t>Nehezen tud egyhuzamban eleget aludni</t>
  </si>
  <si>
    <t>Difficoltà a restare addormentato/a</t>
  </si>
  <si>
    <t>Teškoće da se ne budi tokom spavanja</t>
  </si>
  <si>
    <t>Zu frühes Aufwachen am Morgen</t>
  </si>
  <si>
    <t>Problem waking up too early in the morning</t>
  </si>
  <si>
    <t>Problema de despertarse demasiado pronto por la mañana:</t>
  </si>
  <si>
    <t xml:space="preserve">Problèmes de réveils trop tôt le matin : </t>
  </si>
  <si>
    <t>Túl hamar ébred fel</t>
  </si>
  <si>
    <t>Tendenza a svegliarsi troppo presto al mattino</t>
  </si>
  <si>
    <t>Problemi sa suviše ranim buđenjem izjutra</t>
  </si>
  <si>
    <t>Wie zufrieden/unzufrieden sind Sie mit Ihrem derzeitigen Schlafverlauf?</t>
  </si>
  <si>
    <t>0 = Sehr zufrieden</t>
  </si>
  <si>
    <t>1 = Zufrieden</t>
  </si>
  <si>
    <t>2 = Neutral</t>
  </si>
  <si>
    <t>3 = Unzufrieden</t>
  </si>
  <si>
    <t>4 = Sehr unzufrieden</t>
  </si>
  <si>
    <t>How satisfied/dissatisfied are you with your current sleep pattern?</t>
  </si>
  <si>
    <t>0 = Very satisfied</t>
  </si>
  <si>
    <t>1 = Satisfied</t>
  </si>
  <si>
    <t>3 = Dissatisfied</t>
  </si>
  <si>
    <t>4 = Very dissatisfied</t>
  </si>
  <si>
    <t>¿Hasta qué punto está SATISFECHO/A o insatisfecho/a con sus hábitos de sueño actuales?</t>
  </si>
  <si>
    <t>0 = Muy satisfecho/a</t>
  </si>
  <si>
    <t>1 = Satisfecho/a</t>
  </si>
  <si>
    <t>2 = Ni satisfecho/a  ni insatisfecho/a</t>
  </si>
  <si>
    <t>3 = Insatisfecho/a</t>
  </si>
  <si>
    <t>4 = Muy insatisfecho/a</t>
  </si>
  <si>
    <t>À quel point êtes-vous SATISFAIT(E)/insatisfait(e) de votre sommeil actuel ?</t>
  </si>
  <si>
    <t>Mennyire ELÉGEDETT/elégedetlen jelenlegi alvásával?</t>
  </si>
  <si>
    <t>0 = Nagyon elégedett</t>
  </si>
  <si>
    <t>1 = Elégedett</t>
  </si>
  <si>
    <t>2 = Egyik sem</t>
  </si>
  <si>
    <t>3 = Elégedetlen</t>
  </si>
  <si>
    <t>4 = Nagyon elégedetlen</t>
  </si>
  <si>
    <t>Quanto si sente SODDISFATTO/A o insoddisfatto/a di come dorme attualmente?</t>
  </si>
  <si>
    <t>0 = Molto soddisfatto/a</t>
  </si>
  <si>
    <t>1 = Soddisfatto/a</t>
  </si>
  <si>
    <t>2 = Né soddisfatto/a né insoddisfatto/a</t>
  </si>
  <si>
    <t>3 = Insoddisfatto/a</t>
  </si>
  <si>
    <t>4 = Molto insoddisfatto/a</t>
  </si>
  <si>
    <t>Насколько Вы ДОВОЛЬНЫ/недовольны Вашим сном на настоящий момент?</t>
  </si>
  <si>
    <t>0 = Очень доволен</t>
  </si>
  <si>
    <t>1 = Доволен</t>
  </si>
  <si>
    <t>2 = Ни то, ни другое</t>
  </si>
  <si>
    <t>3 = Недоволен</t>
  </si>
  <si>
    <t>4 = Очень недоволен</t>
  </si>
  <si>
    <r>
      <t xml:space="preserve">Koliko ste </t>
    </r>
    <r>
      <rPr>
        <sz val="12"/>
        <color theme="1"/>
        <rFont val="Arial"/>
        <family val="2"/>
      </rPr>
      <t>ZADOVOLJNI/nezadovoljni svojim trenutnim ritmom spavanja?</t>
    </r>
  </si>
  <si>
    <t>0 = vrlo zadovoljan/a</t>
  </si>
  <si>
    <t>1 = zadovoljan/a</t>
  </si>
  <si>
    <t>2 = ni zadovoljan/a ni nezadovoljan/a</t>
  </si>
  <si>
    <t>3 = nezadovoljan/a</t>
  </si>
  <si>
    <t>4 = vrlo nezadovoljan/a</t>
  </si>
  <si>
    <t>Wie sehr beeinträchtigen Ihre Schlafprobleme Sie im Alltag (z. B. Müdigkeit tagsüber, die Fähigkeit, Ihre Arbeit/täglichen Pflichten zu erledigen, Konzentration, Gedächtnis, Stimmung usw.)?</t>
  </si>
  <si>
    <t>1 = Ein wenig</t>
  </si>
  <si>
    <t>To what extent do you consider your sleep problem to infere with your daily functioning (e.g. daytime fatigue, ability to function at work/daily chores, concentration, memory, mood)?</t>
  </si>
  <si>
    <t>0 = Not at all interfering</t>
  </si>
  <si>
    <t>1 = A little interfering</t>
  </si>
  <si>
    <t>2 = Somewhat interfering</t>
  </si>
  <si>
    <t>3 = Very interfering</t>
  </si>
  <si>
    <t>4 = Extremely interfering</t>
  </si>
  <si>
    <t>¿Hasta qué punto considera que su problema de sueño INTERFIERE en su vida diaria (por ejemplo, fatiga diurna, capacidad para rendir en el trabajo o en las tareas domésticas, concentración, memoria, estado de ánimo)?</t>
  </si>
  <si>
    <t>0 = En absoluto</t>
  </si>
  <si>
    <t>1 = Un poco</t>
  </si>
  <si>
    <t>2 = Moderamente</t>
  </si>
  <si>
    <t>3 = Mucho</t>
  </si>
  <si>
    <t>4 = Muchísimo</t>
  </si>
  <si>
    <t>Jusqu'à quel point considérez-vous que vos difficultés de sommeil PERTURBENT votre fonctionnement quotidien (ex. : fatigue durant le jour, capacité à travailler/à effectuer les tâches quotidiennes à la maison, concentration, mémoire et/ou humeur) ?</t>
  </si>
  <si>
    <t>1 = Aucunement</t>
  </si>
  <si>
    <t>2 = Légèrement</t>
  </si>
  <si>
    <t>3 = Moyennement</t>
  </si>
  <si>
    <t>5 = Énormément</t>
  </si>
  <si>
    <t>Hogy érzi, milyen mértékben AKADÁLYOZZA alvászavara a mindennapi tevékenységeit (pl. nappali fáradtság, munkahelyi feladatok/napi teendők elvégzése, koncentráció, memória, hangulat vonatkozásában)?</t>
  </si>
  <si>
    <t>1 = Kissé</t>
  </si>
  <si>
    <t>2 = Közepesen</t>
  </si>
  <si>
    <t>3 = Meglehetősen</t>
  </si>
  <si>
    <t>In quale misura ritiene che il suo problema di insonnia INFLUISCA sulla sua capacità di fare le cose di tutti i giorni (ad es. affaticamento durante il giorno, capacità di lavorare/sbrigare faccende domestiche regolarmente, concentrazione, memoria, umore, ecc.)?</t>
  </si>
  <si>
    <t>0 = Per niente</t>
  </si>
  <si>
    <t>1 = Un po'</t>
  </si>
  <si>
    <t>2 = Abbastanze</t>
  </si>
  <si>
    <t>3 = Molto</t>
  </si>
  <si>
    <t>4 = Moltissimo</t>
  </si>
  <si>
    <t>В какой степени, по Вашему мнению, нарушения сна ВЛИЯЮТ на Вашу повседневную жизнь (например, на дневную усталость, способность работать/выполнять работу по дому, концентрацию внимания, память, настроение)?</t>
  </si>
  <si>
    <t>0 = Совсем не влияют</t>
  </si>
  <si>
    <t>1 = Немного влияют</t>
  </si>
  <si>
    <t>2 = Отчасти влияют</t>
  </si>
  <si>
    <t>3 = Сильно влияют</t>
  </si>
  <si>
    <t>4 = Очень сильно влияют</t>
  </si>
  <si>
    <t>Do koje mere smatrate da vaši problemi sa spavanjem OMETAJU vaše svakodnevno funkcionisanje (npr. dnevni zamor, sposobnost da se završavaju poslovne/dnevne aktivnosti, koncentracija, pamćenje, raspoloženje)?</t>
  </si>
  <si>
    <t>0 = nimalo ne ometaju</t>
  </si>
  <si>
    <t>1 = malo ometaju</t>
  </si>
  <si>
    <t>2 = donekle ometaju</t>
  </si>
  <si>
    <t>3 = mnogo ometaju</t>
  </si>
  <si>
    <t>4 = jako mnogo ometaju</t>
  </si>
  <si>
    <t>Wie erkennbar ist die Beeinträchtigung Ihrer Lebensqualität durch Ihre Schlafprobleme Ihrer Meinung nach für andere Menschen?</t>
  </si>
  <si>
    <t xml:space="preserve">How noticeable to others do you think your sleeping problem is in terms of impairing the quality of your life?
</t>
  </si>
  <si>
    <t>0 = Not at all noticeable</t>
  </si>
  <si>
    <t>1 = A little noticeable</t>
  </si>
  <si>
    <t>2 = Somewhat noticeable</t>
  </si>
  <si>
    <t>3 = Very  noticeable</t>
  </si>
  <si>
    <t>4 = Extremely noticeable</t>
  </si>
  <si>
    <t>¿Hasta qué punto cree que los demás se DAN CUENTA de su problema de sueño, de cómo afecta a su calidad de vida?</t>
  </si>
  <si>
    <t>À quel point considérez-vous que vos difficultés de sommeil sont APPARENTES pour les autres en termes de détérioration de la qualité de votre vie ?</t>
  </si>
  <si>
    <t>4 = Très</t>
  </si>
  <si>
    <t xml:space="preserve">Mit gondol, mennyire ÉSZREVEHETŐ mások számára, hogy alvászavara hátrányosan befolyásolja életminőségét? </t>
  </si>
  <si>
    <t>Quanto pensa che il suo problema di insonnia sia EVIDENTE agli altri per quanto riguarda il peggioramento della qualità della sua vita?</t>
  </si>
  <si>
    <t>Насколько ЗАМЕТНЫ другим, по Вашему мнению, нарушения сна, с точки зрения их негативного влияния на качество Вашей жизни?</t>
  </si>
  <si>
    <t>0 = Совсем не заметны</t>
  </si>
  <si>
    <t>1 = Немного заметны</t>
  </si>
  <si>
    <t>2 = Отчасти заметны</t>
  </si>
  <si>
    <t>3 = Сильно заметны</t>
  </si>
  <si>
    <t>4 = Очень сильно заметны</t>
  </si>
  <si>
    <t>Koliko su vaši problemi sa spavanjem PRIMETNI drugima u smislu uticaja na kvalitet vašeg života?</t>
  </si>
  <si>
    <t xml:space="preserve">0 = nimalo primetni            </t>
  </si>
  <si>
    <t xml:space="preserve">1 = malo primetni          </t>
  </si>
  <si>
    <t xml:space="preserve">2 = donekle primetni        </t>
  </si>
  <si>
    <t xml:space="preserve">3 = mnogo  primetni      </t>
  </si>
  <si>
    <t>4 = jako mnogo primetni</t>
  </si>
  <si>
    <t>Wie viel Sorge bereiten Ihnen Ihre derzeitigen Schlafprobleme?</t>
  </si>
  <si>
    <t>0 = Überhaupt keine</t>
  </si>
  <si>
    <t>How worried/distressed are you about your current sleep problem?</t>
  </si>
  <si>
    <t>1 = A little</t>
  </si>
  <si>
    <t>2 = Somewhat</t>
  </si>
  <si>
    <t>3 =Very</t>
  </si>
  <si>
    <t>4 = Extremely</t>
  </si>
  <si>
    <t>¿Hasta qué punto le PREOCUPA/afecta su problema de sueño actual?</t>
  </si>
  <si>
    <t>À quel point êtes-vous INQUIET(ÈTE)/préoccupé(e) à propos de vos difficultés actuelles de sommeil ?</t>
  </si>
  <si>
    <t>Mennyire AGGÓDIK/gondterhelt jelenlegi alvászavara miatt?</t>
  </si>
  <si>
    <t>Quanto si sente PREOCCUPATO/A o angosciato/a a causa del suo attuale problema di insonnia?</t>
  </si>
  <si>
    <t>Насколько Вы ОЗАБОЧЕНЫ/расстроены из-за проблем со сном на настоящий момент?</t>
  </si>
  <si>
    <t>0 = Совсем нет</t>
  </si>
  <si>
    <t>2 = Отчасти</t>
  </si>
  <si>
    <t>3 = Сильно</t>
  </si>
  <si>
    <t>4 = Очень сильно</t>
  </si>
  <si>
    <t>Koliko ste ZABRINUTI/uznemireni zbog trenutnog problema sa spavanjem?</t>
  </si>
  <si>
    <t>0 = nimalo</t>
  </si>
  <si>
    <t>1 = malo</t>
  </si>
  <si>
    <t>2 = donekle</t>
  </si>
  <si>
    <t>3 = mnogo</t>
  </si>
  <si>
    <t>4 = jako mnogo</t>
  </si>
  <si>
    <t>sport1</t>
  </si>
  <si>
    <t>Sportliche Aktivität</t>
  </si>
  <si>
    <t>Wie oft treiben Sie Sport? (durchschnittlich in den letzten 3 Monaten)</t>
  </si>
  <si>
    <t>1 = Keine sportliche Betätigung</t>
  </si>
  <si>
    <t>2 = Weniger als 1 Stunde in der Woche</t>
  </si>
  <si>
    <t>3 = Regelmäßig 1-2 Stunden in der Woche</t>
  </si>
  <si>
    <t>4 = Regelmäßig 2-4 Stunden in der Woche</t>
  </si>
  <si>
    <t>5 = Regelmäßig mehr als 4 Stunden in der Woche</t>
  </si>
  <si>
    <t>How often do you do sports? (on average in the last 3 months)</t>
  </si>
  <si>
    <t>1 = No sporting activity</t>
  </si>
  <si>
    <t>2 = Less than 1 hour a week</t>
  </si>
  <si>
    <t>3 = 1-2 hours a week regularly</t>
  </si>
  <si>
    <t>4 = 2-4 hours a week regularly</t>
  </si>
  <si>
    <t>5 = Regularly more than 4 hours a week</t>
  </si>
  <si>
    <t>¿Cuántas veces hace deporte? (promedio de los últimos tres meses)</t>
  </si>
  <si>
    <t>1 = Ninguna actividad deportiva</t>
  </si>
  <si>
    <t>2 = Menos de una hora a la semana</t>
  </si>
  <si>
    <t>3 = Regularmente una o dos horas a la semana</t>
  </si>
  <si>
    <t>4 = Regularmente entre dos y cuatro horas a la semana</t>
  </si>
  <si>
    <t>5 = Regularmente más de cuatro horas a la semana</t>
  </si>
  <si>
    <t>Combien de sport faites-vous ? (en moyenne au cours des 3 derniers mois)</t>
  </si>
  <si>
    <t>1 = aucune activité sportive</t>
  </si>
  <si>
    <t>2 = moins d'1 heure par semaine</t>
  </si>
  <si>
    <t>3 = régulièrement 1-2 heures par semaine</t>
  </si>
  <si>
    <t>4 = régulièrement 2-4 heures par semaine</t>
  </si>
  <si>
    <t>5 = régulièrement plus de 4 heures par semaine</t>
  </si>
  <si>
    <r>
      <rPr>
        <sz val="12"/>
        <color theme="1"/>
        <rFont val="Calibri"/>
        <family val="2"/>
        <scheme val="minor"/>
      </rPr>
      <t>Milyen gyakran űz sportot? (az utolsó 3 hónapban átlagosan)</t>
    </r>
  </si>
  <si>
    <r>
      <rPr>
        <sz val="12"/>
        <color theme="1"/>
        <rFont val="Calibri"/>
        <family val="2"/>
        <scheme val="minor"/>
      </rPr>
      <t>1 = semmilyen sportos tevékenység</t>
    </r>
  </si>
  <si>
    <r>
      <rPr>
        <sz val="12"/>
        <color theme="1"/>
        <rFont val="Calibri"/>
        <family val="2"/>
        <scheme val="minor"/>
      </rPr>
      <t>2 = hetente egy óránál kevesebb</t>
    </r>
  </si>
  <si>
    <t>3 = rendszeresen, hetente legalább 1-2 alkalommal</t>
  </si>
  <si>
    <r>
      <rPr>
        <sz val="12"/>
        <color theme="1"/>
        <rFont val="Calibri"/>
        <family val="2"/>
        <scheme val="minor"/>
      </rPr>
      <t>4 = rendszeresen, hetente legalább 2-4 alkalommal</t>
    </r>
  </si>
  <si>
    <r>
      <rPr>
        <sz val="12"/>
        <color theme="1"/>
        <rFont val="Calibri"/>
        <family val="2"/>
        <scheme val="minor"/>
      </rPr>
      <t>5 = rendszeresen, hetente több, mint 4 óra</t>
    </r>
  </si>
  <si>
    <t>Quanto spesso pratica sport (mediamente negli ultimi 3 mesi)</t>
  </si>
  <si>
    <t>1 = nessuna attività sportiva</t>
  </si>
  <si>
    <t>2 = meno di un'ora a settimana</t>
  </si>
  <si>
    <t>3 = regolarmente 1-2 ore a settimana</t>
  </si>
  <si>
    <t xml:space="preserve">4 = regolarmente 2-4 ore a settimana </t>
  </si>
  <si>
    <t xml:space="preserve">5 = regolarmente più di 4 ore a settimana </t>
  </si>
  <si>
    <t>Как часто Вы занимаетесь спортом? (в среднем в последние 3 месяца)</t>
  </si>
  <si>
    <t>1 = никаких занятий спортом</t>
  </si>
  <si>
    <t>2 = менее 1 часа в неделю</t>
  </si>
  <si>
    <t>3 = регулярно 1-2 часа в неделю</t>
  </si>
  <si>
    <t>4 = регулярно 2-4 часа в неделю</t>
  </si>
  <si>
    <t>5 = регулярно более 4 часов в неделю</t>
  </si>
  <si>
    <t>Koliko često vežbate? (prosečno u poslednjih 3 meseca)</t>
  </si>
  <si>
    <t>1 = ne vežbam</t>
  </si>
  <si>
    <t>2 = manje od 1 sata nedeljno</t>
  </si>
  <si>
    <t>3 = redovno 1-2 sata nedeljno</t>
  </si>
  <si>
    <t>4 = redovno 2-4 sata nedeljno</t>
  </si>
  <si>
    <t>5 = redovno više od 4 sata nedeljno</t>
  </si>
  <si>
    <r>
      <t xml:space="preserve">Wie oft haben Sie </t>
    </r>
    <r>
      <rPr>
        <sz val="12"/>
        <color theme="1"/>
        <rFont val="Calibri"/>
        <family val="2"/>
        <scheme val="minor"/>
      </rPr>
      <t xml:space="preserve">in der letzten Woche Sport getrieben? </t>
    </r>
  </si>
  <si>
    <t>How many times have you exercised in the past week?</t>
  </si>
  <si>
    <t xml:space="preserve">¿Cuántas veces ha hecho deporte durante la última semana? </t>
  </si>
  <si>
    <t xml:space="preserve">Combien de sport avez-vous fait au cours de la semaine dernière ? </t>
  </si>
  <si>
    <t>2 = moins d'1 heure dans la semaine</t>
  </si>
  <si>
    <t>3 = régulièrement 1-2 heures dans la semaine</t>
  </si>
  <si>
    <t>4 = régulièrement 2-4 heures dans la semaine</t>
  </si>
  <si>
    <t>5 = régulièrement plus de 4 heures dans la semaine</t>
  </si>
  <si>
    <r>
      <rPr>
        <sz val="12"/>
        <color theme="1"/>
        <rFont val="Calibri"/>
        <family val="2"/>
        <scheme val="minor"/>
      </rPr>
      <t xml:space="preserve">Milyen gyakran sportolt az utolsó héten? </t>
    </r>
  </si>
  <si>
    <r>
      <rPr>
        <sz val="12"/>
        <color theme="1"/>
        <rFont val="Calibri"/>
        <family val="2"/>
        <scheme val="minor"/>
      </rPr>
      <t>3 = rendszeresen, hetente legalább 1-2 alkalommal</t>
    </r>
  </si>
  <si>
    <t xml:space="preserve">Quanto spesso ha fatto dell'attività sportiva la scorsa settimana? </t>
  </si>
  <si>
    <r>
      <rPr>
        <sz val="12"/>
        <color theme="1"/>
        <rFont val="Calibri"/>
        <family val="2"/>
        <scheme val="minor"/>
      </rPr>
      <t xml:space="preserve">Сколько Вы занимались спортом на прошлой неделе? </t>
    </r>
  </si>
  <si>
    <r>
      <rPr>
        <sz val="12"/>
        <color theme="1"/>
        <rFont val="Calibri"/>
        <family val="2"/>
        <scheme val="minor"/>
      </rPr>
      <t xml:space="preserve">Koliko puta ste vežbali u prošloj nedelji? </t>
    </r>
  </si>
  <si>
    <t>An wievielen Tagen tranken Sie in der vergangenen Woche Alkohol?</t>
  </si>
  <si>
    <t>0 = Nie</t>
  </si>
  <si>
    <t>1 =  Einmal in der Woche</t>
  </si>
  <si>
    <t>2 = Zwei- bis dreimal in der Woche</t>
  </si>
  <si>
    <t>3 = Vier- bis fünfmal in der Woche</t>
  </si>
  <si>
    <t>4 = Sechs- bis siebenmal in der Woche</t>
  </si>
  <si>
    <t>How many days have you been drinking alcohol in the past week?</t>
  </si>
  <si>
    <t>1 = Once a week</t>
  </si>
  <si>
    <t>2 = Two to three times a week</t>
  </si>
  <si>
    <t>3 = Four to five times a week</t>
  </si>
  <si>
    <t>4 = Six to seven times a week</t>
  </si>
  <si>
    <t>¿Cuántas veces ha tomado bebidas alcohólicas durante la semana pasada?</t>
  </si>
  <si>
    <t>1 =  Una vez a la semana</t>
  </si>
  <si>
    <t>2 = Dos a tres veces a la semana</t>
  </si>
  <si>
    <t>3 = Cuatro a cinco veces a la semana</t>
  </si>
  <si>
    <t>4 = Seis a siete veces a la semana</t>
  </si>
  <si>
    <t>Combien de jours avez-vous bu de l'alcool au cours de la semaine dernière ?</t>
  </si>
  <si>
    <t>0 = jamais</t>
  </si>
  <si>
    <t>1 =  une fois dans la semaine</t>
  </si>
  <si>
    <t>2 = deux à trois fois dans la semaine</t>
  </si>
  <si>
    <t>3 = quatre à cinq fois dans la semaine</t>
  </si>
  <si>
    <t>4 = six à sept fois dans la semaine</t>
  </si>
  <si>
    <r>
      <rPr>
        <sz val="12"/>
        <color theme="1"/>
        <rFont val="Calibri"/>
        <family val="2"/>
        <scheme val="minor"/>
      </rPr>
      <t>A múlt héten hány napon fogyasztott alkoholt?</t>
    </r>
  </si>
  <si>
    <r>
      <rPr>
        <sz val="12"/>
        <color theme="1"/>
        <rFont val="Calibri"/>
        <family val="2"/>
        <scheme val="minor"/>
      </rPr>
      <t>0 = soha</t>
    </r>
  </si>
  <si>
    <r>
      <rPr>
        <sz val="12"/>
        <color theme="1"/>
        <rFont val="Calibri"/>
        <family val="2"/>
        <scheme val="minor"/>
      </rPr>
      <t>1 = hetente egyszer</t>
    </r>
  </si>
  <si>
    <r>
      <rPr>
        <sz val="12"/>
        <color theme="1"/>
        <rFont val="Calibri"/>
        <family val="2"/>
        <scheme val="minor"/>
      </rPr>
      <t>2 = hetente kétszer-háromszor</t>
    </r>
  </si>
  <si>
    <r>
      <rPr>
        <sz val="12"/>
        <color theme="1"/>
        <rFont val="Calibri"/>
        <family val="2"/>
        <scheme val="minor"/>
      </rPr>
      <t>3 = hetente négyszer-ötször</t>
    </r>
  </si>
  <si>
    <r>
      <rPr>
        <sz val="12"/>
        <color theme="1"/>
        <rFont val="Calibri"/>
        <family val="2"/>
        <scheme val="minor"/>
      </rPr>
      <t>4 = hetente hatszor-hétszer</t>
    </r>
  </si>
  <si>
    <t>Quanti giorni ha bevuto alcol la scorsa settimana?</t>
  </si>
  <si>
    <t>0 = mai</t>
  </si>
  <si>
    <t xml:space="preserve">1 = una volta a settimana </t>
  </si>
  <si>
    <t xml:space="preserve">2 = due o tre volte a settimana </t>
  </si>
  <si>
    <t xml:space="preserve">3 = quattro o cinque volte a settimana </t>
  </si>
  <si>
    <t xml:space="preserve">4 = sei o sette volte a settimana </t>
  </si>
  <si>
    <t>Сколько дней на прошлой неделе Вы употребляли алкоголь?</t>
  </si>
  <si>
    <t>0 = ни разу</t>
  </si>
  <si>
    <t>1 = один раз в неделю</t>
  </si>
  <si>
    <t>2 = два – три раза в неделю</t>
  </si>
  <si>
    <t>3 = четыре – пять раз в неделю</t>
  </si>
  <si>
    <t>4 = шесть – семь раз в неделю</t>
  </si>
  <si>
    <t>Tokom koliko dana ste pili alkohol prošle nedelje?</t>
  </si>
  <si>
    <t>0 = nikada</t>
  </si>
  <si>
    <t>1 = jednom nedeljno</t>
  </si>
  <si>
    <t>2 = dva do tri puta nedeljno</t>
  </si>
  <si>
    <t>3 = četiri do pet puta nedeljno</t>
  </si>
  <si>
    <t>5 = šest do sedam puta nedeljno</t>
  </si>
  <si>
    <t>Falls Sie in der vergangenen Woche Alkohol getrunken haben:
Wie viele alkoholhaltige Getränke tranken Sie durchschnittlich an einem Tag?</t>
  </si>
  <si>
    <t>0 = 1</t>
  </si>
  <si>
    <t>1 = 2</t>
  </si>
  <si>
    <t>2 = 3 oder 4</t>
  </si>
  <si>
    <t>3 = 5 oder 6</t>
  </si>
  <si>
    <t>4 = 7 oder mehr</t>
  </si>
  <si>
    <t>If you drank alcohol on one day, how many alcoholic drinks did you drink on average?</t>
  </si>
  <si>
    <t>2 = 3 or 4</t>
  </si>
  <si>
    <t>3 = 5 or 6</t>
  </si>
  <si>
    <t>4 = 7 or more</t>
  </si>
  <si>
    <t>Cuando bebe alcohol, ¿cuántas bebidas alcohólicas ingiere en un día?</t>
  </si>
  <si>
    <t>2 = 3 o 4</t>
  </si>
  <si>
    <t>3 = 5 o 6</t>
  </si>
  <si>
    <t>4 = 7 o  más</t>
  </si>
  <si>
    <t>Si vous avez bu de l'alcool un jour de la semaine, combien de boissons alcoolisées avez-vu alors bu en moyenne ?</t>
  </si>
  <si>
    <t>2 = 3 ou 4</t>
  </si>
  <si>
    <t>3 = 5 ou 6</t>
  </si>
  <si>
    <t>4 = 7 ou plus</t>
  </si>
  <si>
    <r>
      <rPr>
        <sz val="12"/>
        <color theme="1"/>
        <rFont val="Calibri"/>
        <family val="2"/>
        <scheme val="minor"/>
      </rPr>
      <t>Ha egy napon alkoholt fogyasztott, akkor átlagosan mennyi alkoholtartalmú italt ivott?</t>
    </r>
  </si>
  <si>
    <r>
      <rPr>
        <sz val="12"/>
        <color theme="1"/>
        <rFont val="Calibri"/>
        <family val="2"/>
        <scheme val="minor"/>
      </rPr>
      <t>0 = 1</t>
    </r>
  </si>
  <si>
    <r>
      <rPr>
        <sz val="12"/>
        <color theme="1"/>
        <rFont val="Calibri"/>
        <family val="2"/>
        <scheme val="minor"/>
      </rPr>
      <t>1 = 2</t>
    </r>
  </si>
  <si>
    <r>
      <rPr>
        <sz val="12"/>
        <color theme="1"/>
        <rFont val="Calibri"/>
        <family val="2"/>
        <scheme val="minor"/>
      </rPr>
      <t>2 = 3 vagy 4</t>
    </r>
  </si>
  <si>
    <r>
      <rPr>
        <sz val="12"/>
        <color theme="1"/>
        <rFont val="Calibri"/>
        <family val="2"/>
        <scheme val="minor"/>
      </rPr>
      <t>3 = 5 vagy 6</t>
    </r>
  </si>
  <si>
    <r>
      <rPr>
        <sz val="12"/>
        <color theme="1"/>
        <rFont val="Calibri"/>
        <family val="2"/>
        <scheme val="minor"/>
      </rPr>
      <t>4 = 7 vagy több</t>
    </r>
  </si>
  <si>
    <t>In una giornata in cui ha bevuto alcol, quante bevande alcoliche ha assunto mediamente?</t>
  </si>
  <si>
    <t>4 = 7 o più</t>
  </si>
  <si>
    <t>В день, когда Вы употребляли алкоголь, сколько порций алкоголя Вы выпивали в среднем?</t>
  </si>
  <si>
    <t>2 = 3 или 4</t>
  </si>
  <si>
    <t>3 = 5 или 6</t>
  </si>
  <si>
    <t>4 = 7 или более</t>
  </si>
  <si>
    <t>Ako ste tokom jednog dana pili alkohol, koliko ste pića popili onda u proseku?</t>
  </si>
  <si>
    <t>2 = 3 ili 4</t>
  </si>
  <si>
    <t>3 = 5 ili 6</t>
  </si>
  <si>
    <t>4 = 7 ili više</t>
  </si>
  <si>
    <t>Para finalizar queremos preguntarle por sus necesidades actuales y sus experiencias positivas.</t>
  </si>
  <si>
    <t>Pour finir, nous aimerions vous questionner sur vos expériences positives et vos besoins actuels.</t>
  </si>
  <si>
    <r>
      <rPr>
        <sz val="12"/>
        <color theme="1"/>
        <rFont val="Calibri"/>
        <family val="2"/>
        <scheme val="minor"/>
      </rPr>
      <t>Befejezésként szeretnénk kérdéseket feltenni az aktuális igényeivel és pozitív élményeivel kapcsolatban.</t>
    </r>
  </si>
  <si>
    <t xml:space="preserve">Per concludere ci piacerebbe farle qualche domanda sulle sue attuali necessità e esperienze positive. </t>
  </si>
  <si>
    <t>И, наконец, мы хотели бы спросить о Ваших текущих потребностях и положительных переживаниях.</t>
  </si>
  <si>
    <t>Konačno, želeli bismo da vas pitamo o vašim trenutnim potrebama i pozitivnim iskustvima.</t>
  </si>
  <si>
    <t>Gibt es Bereiche, in denen Sie sich aktuell anlässlich der COVID-19 Pandemie mehr Unterstützung wünschen? (Mehrfachauswahl möglich)</t>
  </si>
  <si>
    <t>1 = Informationen (z.B. über die Krankheit und politische Maßnahmen)</t>
  </si>
  <si>
    <t>2 = Instrumentelle Versorgung (z.B. Lebensmittel, Finanzen)</t>
  </si>
  <si>
    <t>3 = Psychosoziale Versorgung (z.B. Telefonhotline, Online-Beratung)</t>
  </si>
  <si>
    <t>4 = Kinderbetreuung</t>
  </si>
  <si>
    <t>5 = Empfehlungen zur Alltagsgestaltung (z.B. Vereinbarkeit von Beruf und Familie im Homeoffice)</t>
  </si>
  <si>
    <t>6 = Empfehlungen zur Erhaltung des Wohlbefindens (z.B. sportliche Aktivität, Entspannung zu Hause)</t>
  </si>
  <si>
    <t>Are there areas in which you currently wish for more support on the occasion of the COVID-19 pandemic?</t>
  </si>
  <si>
    <t>1 = Information (e.g. on the disease and political measures)</t>
  </si>
  <si>
    <t>2 = Instrumental supplies (e.g. food, finance)</t>
  </si>
  <si>
    <t>3 = Psychosocial care (e.g. telephone hotline, online counseling)</t>
  </si>
  <si>
    <t>4 = Childcare</t>
  </si>
  <si>
    <t>5 = Recommendations for everyday organization (e.g. home office while taking care of children)</t>
  </si>
  <si>
    <t>6 = Recommendations for maintaining well-being (e.g. physical activity, relaxation at home)</t>
  </si>
  <si>
    <t>¿Existen áreas en las que en su opinión debería haber más apoyo en relación con la pandemia del COVID-19? (se pueden seleccionar varias)</t>
  </si>
  <si>
    <t>1 = Información (p. ej. en relación con la enfermedad en sí y las medidas políticas)</t>
  </si>
  <si>
    <t>2 = Asistencia instrumental (p. ej. alimentos, finanzas)</t>
  </si>
  <si>
    <t>3 = Atención psicosocial (p. ej. una línea telefónica hotline, asesoramiento online)</t>
  </si>
  <si>
    <t>4 = Atención a la infancia</t>
  </si>
  <si>
    <t>5 = Recomendaciones para estructurar la rutina diaria (p. ej. conciliación de la ida profesional y familiar con teletrabajo)</t>
  </si>
  <si>
    <t>6 = Recomendaciones para conservar el bienestar (p. ej. actividad deportiva, relajación en el hogar)</t>
  </si>
  <si>
    <t>Y a-t-il des domaines dans lesquels vous souhaiteriez obtenir plus de soutien actuellement dans le contexte de la pandémie du COVID-19 ? (plusieurs réponses possibles)</t>
  </si>
  <si>
    <t>1 = informations (par ex. sur la maladie et les mesures politiques)</t>
  </si>
  <si>
    <t>2 = approvisionnement instrumental (par ex. denrées alimentaires, finances)</t>
  </si>
  <si>
    <t>3 = soutien psychosocial (par ex. ligne d'assistance téléphonique, conseil en ligne)</t>
  </si>
  <si>
    <t>4 = garde d'enfants</t>
  </si>
  <si>
    <t>5 = recommandations concernant l'organisation du quotidien (par ex. conciliation de la vie professionnelle et familiale lors du travail à domicile)</t>
  </si>
  <si>
    <t>6 = recommandations visant le maintien du bien-être (par ex. activités sportives, détente à la maison)</t>
  </si>
  <si>
    <r>
      <rPr>
        <sz val="12"/>
        <color theme="1"/>
        <rFont val="Calibri"/>
        <family val="2"/>
        <scheme val="minor"/>
      </rPr>
      <t>Vannak olyan területek, ahol jelenleg a COVID-19 pandémia alkalmából több támogatást kívánna? (Több válasz is lehetséges)</t>
    </r>
  </si>
  <si>
    <r>
      <rPr>
        <sz val="12"/>
        <color theme="1"/>
        <rFont val="Calibri"/>
        <family val="2"/>
        <scheme val="minor"/>
      </rPr>
      <t>1 = információk (pl. a betegséggel és a politikai intézkedésekkel kapcsolatban)</t>
    </r>
  </si>
  <si>
    <r>
      <rPr>
        <sz val="12"/>
        <color theme="1"/>
        <rFont val="Calibri"/>
        <family val="2"/>
        <scheme val="minor"/>
      </rPr>
      <t>2 = hozzájáruló ellátás (pl. élelmiszer, pénzügyek)</t>
    </r>
  </si>
  <si>
    <r>
      <rPr>
        <sz val="12"/>
        <color theme="1"/>
        <rFont val="Calibri"/>
        <family val="2"/>
        <scheme val="minor"/>
      </rPr>
      <t>3 = pszichológiai ellátás (pl. telefon forróvonal, online tanácsadás)</t>
    </r>
  </si>
  <si>
    <r>
      <rPr>
        <sz val="12"/>
        <color theme="1"/>
        <rFont val="Calibri"/>
        <family val="2"/>
        <scheme val="minor"/>
      </rPr>
      <t>4 = gyermekfelügyelet</t>
    </r>
  </si>
  <si>
    <r>
      <rPr>
        <sz val="12"/>
        <color theme="1"/>
        <rFont val="Calibri"/>
        <family val="2"/>
        <scheme val="minor"/>
      </rPr>
      <t>5 = ajánlatok a mindennapi tervezéshez (pl. a munka és a család összeegyeztethetősége az otthoni munkavégzés során)</t>
    </r>
  </si>
  <si>
    <r>
      <rPr>
        <sz val="12"/>
        <color theme="1"/>
        <rFont val="Calibri"/>
        <family val="2"/>
        <scheme val="minor"/>
      </rPr>
      <t>6 = javaslatok a jó közérzet fenntartásához (pl. sporttevékenységek, kikapcsolódás otthon)</t>
    </r>
  </si>
  <si>
    <t xml:space="preserve">Ci sono degli ambiti in cui, attualmente, data la pandemia di COVID-19, le piacerebbe avere maggiore sostegno? (più risposte possibili) </t>
  </si>
  <si>
    <t xml:space="preserve">1 = informazioni (ad es. sulla malattia e le misure politiche) </t>
  </si>
  <si>
    <t xml:space="preserve">2 = sostegno strumentale (ad es. alimenti, mezzi finanziari) </t>
  </si>
  <si>
    <t>3 = sostegno psicosociale (ad es. numero verde, consulenza online)</t>
  </si>
  <si>
    <t>4 = cura dei figli</t>
  </si>
  <si>
    <t>5 = consigli sulla pianificazione della quotidianità (ad es. conciliazione tra lavoro e famiglia in home office)</t>
  </si>
  <si>
    <t>6 = consigli sul mantenimento del benessere (ad es. attività sportiva, rilassamento a casa)</t>
  </si>
  <si>
    <t>Можете ли Вы назвать сферу, в которых Вы нуждаетесь в дополнительной поддержке в ситуации пандемии COVID-19? (возможны несколько вариантов)</t>
  </si>
  <si>
    <t>1 = информация (например, о самой болезни и политических мероприятиях)</t>
  </si>
  <si>
    <t>2 = снабжение и жизнеобеспечение (например, продукты, финансы)</t>
  </si>
  <si>
    <t>3 = психологическая поддержка (например, горячая линия, Online-консультации)</t>
  </si>
  <si>
    <t>4 = детские учреждения</t>
  </si>
  <si>
    <t>5 = рекомендации по планированию дня (например, совмещение работы и семьи в домашнем офисе)</t>
  </si>
  <si>
    <t>6 = рекомендации по поддержанию хорошего самочувствия (например, спортивные занятия, развлечения дома)</t>
  </si>
  <si>
    <t>Da li postoje neke oblasti u kojima trenutno želite da imate veću podršku povodom COVID-19 pandemije? (moguće izabrati više odgovora)</t>
  </si>
  <si>
    <t>1 = informacije (npr. o bolesti i političkim smernicama)</t>
  </si>
  <si>
    <t>2 = instrumentalno snabdevanje (npr. hrana, finansije)</t>
  </si>
  <si>
    <t>3 = psihosocijalna podrška (npr. telefonska kontakt linija, onlajn savetovanje)</t>
  </si>
  <si>
    <t>4 = čuvanje dece</t>
  </si>
  <si>
    <t>5 = preporuke za oblikovanje svakodnevnice (npr.-kako je moguće uskladiti posao i porodicu kada se radi od kuće)</t>
  </si>
  <si>
    <t>6 = preporuke za očuvanje dobrobiti (npr. sportske aktivnosti, opuštanje kod kuće)</t>
  </si>
  <si>
    <t>An dieser Stelle möchten wir Ihnen die Gelegenheit geben, Ihre aktuellen Bedarfe an Unterstützung näher auszuführen und zu beschreiben. Andernfalls gehen Sie zur nächsten Frage über.</t>
  </si>
  <si>
    <t>Now we would like to give you the opportunity to elaborate and describe your current needs for support. Otherwise, please skip this question.</t>
  </si>
  <si>
    <t>Llegados a este punto, queremos ofrecerle la posibilidad de explicar más detalladamente sus necesidades actuales en cuanto a apoyo y asistencia. En caso contrario, avance a la siguiente pregunta.</t>
  </si>
  <si>
    <t>Ici, nous voulons vous donner la possibilité de décrire et d'expliquer plus précisément vos besoins actuels en termes de soutien. Sinon, passez à la question suivante.</t>
  </si>
  <si>
    <r>
      <rPr>
        <sz val="12"/>
        <color theme="1"/>
        <rFont val="Calibri"/>
        <family val="2"/>
        <scheme val="minor"/>
      </rPr>
      <t>Itt lehetőséget szeretnénk kínálni Önnek, hogy részletesebben ismertesse a támogatás iránti aktuális igényét. Különben áttérünk a következő kérdésre.</t>
    </r>
  </si>
  <si>
    <t xml:space="preserve">Qui vorremmo offrirle la possibilità di spiegare e descrivere più nel dettaglio le sue attuali necessità riguardanti un maggiore sostegno. Se non vuole specificare, può passare direttamente alla prossima domanda. </t>
  </si>
  <si>
    <t>Здесь мы хотим дать Вам возможность более подробно изложить и описать Ваши текущие потребности в поддержке. Если не хотите отвечать, переходите к следующему вопросу.</t>
  </si>
  <si>
    <t>Sada bi voleli da vam pružimo mogućnost da detaljno navedete i opišete Vaše sadašnje potrebe za podrškom. U suprotnom, pređite na sledeće pitanje.</t>
  </si>
  <si>
    <t>Erleben Sie postive Effekte anlässlich der COVID-19 Pandemie und falls ja, in welchen Bereichen? (Mehrfachauswahl möglich)</t>
  </si>
  <si>
    <t>0 = Keine positiven Effekte</t>
  </si>
  <si>
    <t>1 = Soziale Unterstützung und Zusammenhalt (z.B. innerhalb der Familie oder im Freundeskreis)</t>
  </si>
  <si>
    <t xml:space="preserve">2 = Gesellschaftlicher Zusammenhalt  </t>
  </si>
  <si>
    <t>3 = Politische Transparenz und Unterstützung</t>
  </si>
  <si>
    <t>4 = Solidarität und Rücksichtnahme  (z.B. gegenüber Älteren oder Personen mit Vorerkrankungen)</t>
  </si>
  <si>
    <t>Are you experiencing positive effects from the COVID-19 pandemic and, if so, in which areas?</t>
  </si>
  <si>
    <t>0 = No positive effects</t>
  </si>
  <si>
    <t>1 = Social support and cohesion (e.g. within the family or among friends)</t>
  </si>
  <si>
    <t>2 = Societal cohesion</t>
  </si>
  <si>
    <t>3 = Political transparency and support</t>
  </si>
  <si>
    <t>4 = Solidarity and consideration (e.g. towards elderly or people with pre-existing conditions)</t>
  </si>
  <si>
    <t>¿Ha tenido la suerte de vivir alguna experiencia positiva en relación con la pandemia del COVID-19; en caso afirmativo, ¿en qué áreas concretas? (se pueden seleccionar varias)</t>
  </si>
  <si>
    <t>0 = Ningún efecto positivo</t>
  </si>
  <si>
    <t>1 = Apoyo y colaboración social (p. ej. dentro de la familia o del círculo familiar)</t>
  </si>
  <si>
    <t>2 = Cohesión social</t>
  </si>
  <si>
    <t>3 = Transparencia política y apoyo</t>
  </si>
  <si>
    <t>4 = Solidaridad y consideración  (p. ej. frente a personas mayores o personas con patologías previas)</t>
  </si>
  <si>
    <t>Ressentez-vous des effets positifs dans le contexte de la pandémie du COVID-19 ; si oui, dans quels domaines ? (plusieurs réponses possibles)</t>
  </si>
  <si>
    <t>0 = aucun effet positif</t>
  </si>
  <si>
    <t>1 = soutien social et cohésion (par ex. au sein de la famille ou du cercle d'ami·e·s)</t>
  </si>
  <si>
    <t>2 = cohésion au sein de la société</t>
  </si>
  <si>
    <t>3 = transparence et soutien politiques</t>
  </si>
  <si>
    <t>4 = solidarité et prévenance (par ex. vis-à-vis des personnes âgées ou des personnes atteintes de maladies préexistantes)</t>
  </si>
  <si>
    <r>
      <rPr>
        <sz val="12"/>
        <color theme="1"/>
        <rFont val="Calibri"/>
        <family val="2"/>
        <scheme val="minor"/>
      </rPr>
      <t>Tapasztal pozitív hatásokat is a COVID-19 pandémia alkalmával, és ha igen melyik területen? (Több válasz is lehetséges)</t>
    </r>
  </si>
  <si>
    <r>
      <rPr>
        <sz val="12"/>
        <color theme="1"/>
        <rFont val="Calibri"/>
        <family val="2"/>
        <scheme val="minor"/>
      </rPr>
      <t>0 = nincsenek pozitív hatások</t>
    </r>
  </si>
  <si>
    <r>
      <rPr>
        <sz val="12"/>
        <color theme="1"/>
        <rFont val="Calibri"/>
        <family val="2"/>
        <scheme val="minor"/>
      </rPr>
      <t>1 = szociális támogatás és összetartás (pl. a családon vagy a baráti körön belül)</t>
    </r>
  </si>
  <si>
    <r>
      <rPr>
        <sz val="12"/>
        <color theme="1"/>
        <rFont val="Calibri"/>
        <family val="2"/>
        <scheme val="minor"/>
      </rPr>
      <t xml:space="preserve">2 = társadalmi összetartás  </t>
    </r>
  </si>
  <si>
    <r>
      <rPr>
        <sz val="12"/>
        <color theme="1"/>
        <rFont val="Calibri"/>
        <family val="2"/>
        <scheme val="minor"/>
      </rPr>
      <t>3 = politikai átláthatóság és támogatás</t>
    </r>
  </si>
  <si>
    <r>
      <rPr>
        <sz val="12"/>
        <color theme="1"/>
        <rFont val="Calibri"/>
        <family val="2"/>
        <scheme val="minor"/>
      </rPr>
      <t>4 = együttes felelősség és figyelmesség (pl. az idősebb, vagy korábbi betegségekben szenvedő személyekkel szemben)</t>
    </r>
  </si>
  <si>
    <t xml:space="preserve">Ha rilevato anche degli effetti positivi dovuti alla pandemia di COVID-19 e, se sì, in quali aree? (più risposte possibili) </t>
  </si>
  <si>
    <t>0 = nessun effetto positivo</t>
  </si>
  <si>
    <t xml:space="preserve">1 = sostegno e coesione sociale (ad es. nell'ambito familiare o nel gruppo di amici) </t>
  </si>
  <si>
    <t>2 = Coesione sociale</t>
  </si>
  <si>
    <t>3 = trasparenza politica e sostegno</t>
  </si>
  <si>
    <t xml:space="preserve">4 = solidarietà e rispetto per gli altri (ad es. nei confronti di persone più anziane o con patologie pregresse) </t>
  </si>
  <si>
    <t>Есть ли у Вас положительные эмоции в связи с пандемией COVID-19 и если да, в каких сферах? (возможны несколько вариантов)</t>
  </si>
  <si>
    <t>0 = никаких положительных эмоций</t>
  </si>
  <si>
    <t>1 = социальная поддержка и единение людей (например, внутри семьи или среди друзей)</t>
  </si>
  <si>
    <t xml:space="preserve">2 = единение общества  </t>
  </si>
  <si>
    <t>3 = политическая прозрачность и поддержка</t>
  </si>
  <si>
    <t>4 = солидарность и внимательное отношение (например, по отношению к пожилым или людям с перенесенными заболеваниями)</t>
  </si>
  <si>
    <t>Da li postoje pozitivni efekti zbog COVID-19 pandemije, i ako je tako, u kojim oblastima? (moguće izabrati više odgovora)</t>
  </si>
  <si>
    <t>0 = nema pozitivnih efekata</t>
  </si>
  <si>
    <t>1 = socijalna podrška i kohezija (npr. unutar porodice ili u krugu prijatelja)</t>
  </si>
  <si>
    <t xml:space="preserve">2 = socijalna kohezija  </t>
  </si>
  <si>
    <t>3 = politička transparentnost i podrška</t>
  </si>
  <si>
    <t>4 = solidarnost i obzir (npr. prema starijima ili osobama sa predobolenjima)</t>
  </si>
  <si>
    <t>An dieser Stelle möchten wir Ihnen die Gelegenheit geben, Ihre positiven Erlebnisse oder Eindrücke näher zu beschreiben, die im Zusammenhang mit COVID-19 stehen. Andernfalls beenden Sie einfach die Befragung.</t>
  </si>
  <si>
    <t>Now we would like to give you the opportunity to describe your positive experiences or impressions in connection with COVID-19. Otherwise please skip this question and end the questionnaire.</t>
  </si>
  <si>
    <t>Llegados a este punto, queremos ofrecerle la posibilidad de explicar más detalladamente sus experiencias positivas o sus impresiones, en relación con la pandemia del COVID-19. En caso contrario, avance a la siguiente pregunta y termine el cuestionario.</t>
  </si>
  <si>
    <t>Ici, nous voulons vous donner la possibilité de décrire plus précisément vos impressions ou expériences positives liées au COVID-19. Sinon, l'enquête est terminée.</t>
  </si>
  <si>
    <r>
      <rPr>
        <sz val="12"/>
        <color theme="1"/>
        <rFont val="Calibri"/>
        <family val="2"/>
        <scheme val="minor"/>
      </rPr>
      <t>Itt lehetőséget szeretnénk kínálni Önnek, hogy részletesebben ismertesse a COVID-19 vírussal kapcsolatos pozitív élményeit vagy benyomásait. Különben egyszerűen befejezzük a felmérést.</t>
    </r>
  </si>
  <si>
    <t xml:space="preserve">Qui vorremmo offrirle la possibilità di descrivere più nel dettaglio le sue esperienze o impressioni positive correlate al COVID-19. In caso non voglia specificare, puö semplicemente concludere il sondaggio. </t>
  </si>
  <si>
    <t>Здесь мы хотим дать Вам возможность более подробно описать положительные впечатления или эпизоды, связанные с COVID-19. Если не хотите отвечать, закончите анкету.</t>
  </si>
  <si>
    <t>Ovim želimo da vam pružimo mogućnost da detaljnije opišete svoje pozitivne doživljaje ili utiske vezane za COVID-19. U suprotnom samo završite anketu.</t>
  </si>
  <si>
    <t>Herzlichen Dank für Ihre Mühe und Zeit! Bleiben sie körperlich und psychisch gesund! Wir würden uns freuen, wenn Sie in der nächsten Woche an einer kürzeren Version dieser Befragung mit deutlich weniger Fragen teilnehmen. Dadurch können wir z.B. durchschnittliche Veränderungen der Stimmung auf Länderebene beobachten oder Zusammenhänge zwischen dem Wohlbefinden und den aktuellen COVID-19 Maßnahmen der Regierung herstellen.</t>
  </si>
  <si>
    <t xml:space="preserve">Thank you very much for your effort and time! Stay physically and mentally healthy! We would be delighted if you take part in a slimmed-down version of this survey next week including far less questions. This would enable us to e.g. detect average mood changes on country level, and to asses correlations between the general well-being and current COVID-19 measures of the federal government. </t>
  </si>
  <si>
    <t>¡Muchas gracias por su colaboración y su tiempo! Le deseamos que conserve su salud física y psíquica. Nos alegraría mucho si estuviera dispuesto a participar la semana próxima en una versión más corta, con menos preguntas, de la presente encuesta. Esto nos permitirá observar p. ej. los cambios que se han producido en los distintos ambientes nacionales, así como la interrelación entre el bienestar y las actuales medidas implementadas por el gobierno a la luz de la pandemia del COVID-19.</t>
  </si>
  <si>
    <t>Merci infiniment pour vos efforts et votre temps ! Restez en bonne santé physique et psychique ! Nous serions très heureux que vous participiez la semaine prochaine à une version abrégée de cette enquête comprenant nettement moins de questions. Celle-ci nous permet par exemple d'observer les changements d'humeur qui surviennent en moyenne à l'échelle des pays, ou encore d'établir des liens entre le bien-être des personnes et les mesures gouvernementales actuelles contre le COVID-19.</t>
  </si>
  <si>
    <t>Nagyon köszönjük a fáradságát és az idejét! Maradjon testileg és lelkileg egészséges! Nagyon örülnénk, ha a jövő héten megint részt venne a felmérés lényegesen kevesebb kérdést tartalmazó rövid változatában. Ez lehetővé tenné számunkra, hogy pl. országos szinten figyelemmel kísérjük a hangulat átlagos változásait vagy, hogy megállapítsuk a közérzet és a kormány COVID-19-cel kapcsolatos aktuális intézkedései közötti összefüggéseket.</t>
  </si>
  <si>
    <t xml:space="preserve">La ringraziamo per il suo impegno e il suo tempo! Le auguriamo di rimanere in salute sia fisicamente che mentalmente! Saremmo molto lieti se volesse partecipare a una versione abbreviata di questo sondaggio, con molte meno domande, la prossima settimana. In questo modo potremo, ad esempio, rilevare cambiamenti dell'umore nella media nazionale o capire meglio la correlazione fra benessere e le attuali misure governative in seguito al COVID-19. </t>
  </si>
  <si>
    <t>Большое спасибо за потраченное время и усилия! Желаем Вам телесного и душевного здоровья! Мы будем рады, если Вы на следующей неделе сможете принять участие в более коротком варианте этого опроса с меньшим количеством вопросов. Это поможет нам отслеживать общие изменения настроения среди населения страны и взаимосвязи между самочувствием людей и текущими мерами правительства в связи с COVID-19.</t>
  </si>
  <si>
    <t>Hvala Vam na trudu i vremenu! Ostanite fizički i psihički zdravi! Bilo bi nam zadovoljstvo ako sledeće nedelje učestvujete u kraćoj verziji ove ankete sa znatno manjim brojem pitanja. To nam omogućava, na primer, da posmatramo prosečne promene raspoloženja na nivou države ili da uspostavimo veze između Vaše dobrobiti i aktuelnih vladinih mera u vezi COVID-19.</t>
  </si>
  <si>
    <t>Möchten Sie eine individuelle Rückmeldung über Ihre Stimmungslage basierend auf den heutigen Antworten bekommen?</t>
  </si>
  <si>
    <t>Would you like to receive individual feedback on your mood based on today's answers?</t>
  </si>
  <si>
    <t>¿Le gustaría recibir información individual de vuelta acerca de su situación anímica, sobre la base de las respuestas de hoy?</t>
  </si>
  <si>
    <t>Souhaitez-vous recevoir un feedback individuel concernant votre état d'esprit sur la base de vos réponses d'aujourd'hui ?</t>
  </si>
  <si>
    <t>Szeretne személyes visszajelzést kapni az Ön kedélyállapotáról a mai válaszai alapján?</t>
  </si>
  <si>
    <t>0 = nem</t>
  </si>
  <si>
    <t>1 = igen</t>
  </si>
  <si>
    <t xml:space="preserve">Vuole ricevere un feedback personale sulla condizione del suo umore in base alle risposte che ci ha dato oggi? </t>
  </si>
  <si>
    <t>Вы хотите получить индивидуальную обратную информацию о себе с учетом полученных сегодня ответов?</t>
  </si>
  <si>
    <t>Želite li da dobijete individualne povratne informacije o vašem raspoloženju zasnovanom na današnjim odgovorima?</t>
  </si>
  <si>
    <t>Bienvenue à nouveau ! Merci de prendre une fois de plus le temps de répondre à quelques questions sur votre bien-être et sur d’éventuelles difficultés liées COVID-19. 
La santé de chacun nous tient particulièrement à cœur. Dans le contexte actuel, nous tenions donc à vous reposer cette question : comment allez-vous ces jours-ci ?
Le but de cette enquête est d’inclure en continu la prise en compte de la santé psychique dans les critères évalués ; c’est pourquoi nous avons à cœur de déterminer comment nous - la société que nous formons - allons, et d’identifier les aspects sur lesquels notre moral est au plus bas. Replongeons-nous ensemble dans ce vaste sujet.
Le temps que vous nous accordez et votre concours nous sont extrêmement utiles - merci à vous !</t>
  </si>
  <si>
    <t xml:space="preserve">Continuez-vous à suivre votre psychothérapie actuellement (p. ex. sous la forme de séances en ligne) ? </t>
  </si>
  <si>
    <t>0 = Non, elle est temporairement suspendue</t>
  </si>
  <si>
    <t>1 = Oui, elle est maintenue</t>
  </si>
  <si>
    <t>2 = Je ne suivais aucune psychothérapie</t>
  </si>
  <si>
    <t>Au cours de la semaine écoulée, à quel degré les sujets de préoccupation suivants vous ont-ils affecté(e) ?</t>
  </si>
  <si>
    <t>À quelle fréquence avez-vous le sentiment...</t>
  </si>
  <si>
    <t>Au cours de la semaine écoulée, à quelle fréquence les sujets de préoccupation suivants vous ont-ils affecté(e) ?</t>
  </si>
  <si>
    <t>Si vous répondez « Non », ignorez les trois questions suivantes.</t>
  </si>
  <si>
    <t>Veuillez lire chaque question et rappelez-vous de l’état d’esprit dans lequel vous étiez la semaine dernière.</t>
  </si>
  <si>
    <t>Dans les questions suivantes, vous devrez évaluer dans quelle mesure vous avez vécu certains événements ou étiez en capacité de faire certaines choses pendant la semaine écoulée.</t>
  </si>
  <si>
    <t>Dans les questions suivantes, vous devrez évaluer le degré de satisfaction, de bonheur ou de bien-être que vous avez ressenti dans différents aspects de votre vie durant la semaine écoulée.</t>
  </si>
  <si>
    <t>Vous êtes presque arrivé(e) au terme de ce questionnaire. Voici à présent quelques questions sur votre comportement actuel en matière de santé.</t>
  </si>
  <si>
    <t>Pour chacune des questions suivantes, veuillez cocher la réponse qui décrit le mieux votre sommeil durant la semaine écoulée.</t>
  </si>
  <si>
    <t>Pour les trois premières questions, veuillez décrire le degré de gravité de vos problèmes de sommeil.</t>
  </si>
  <si>
    <t>Pour terminer, nous souhaiterions vous interroger sur les besoins que vous ressentez en ce moment et sur ce que vous avez vécu de positif ces derniers jours.</t>
  </si>
  <si>
    <t>Si c’est le cas, vous pourrez consulter la synthèse des informations relatives à votre état d’esprit personnel, familial et social dans la rubrique « Info » immédiatement après avoir transmis vos réponses.</t>
  </si>
  <si>
    <t>Veuillez sélectionner l’affirmation qui décrit le mieux votre statut professionnel actuel.</t>
  </si>
  <si>
    <t>1 = Je travaille selon mes horaires de travail habituels (aucune modification liée à la pandémie du COVID-19).</t>
  </si>
  <si>
    <t xml:space="preserve"> 2 = Je travaille à temps partiel (en raison de la pandémie du COVID-19).</t>
  </si>
  <si>
    <t>3 = Je ne peux pas exercer mes activités professionnelles habituelles actuellement en raison de la fermeture des crèches, garderies et écoles.</t>
  </si>
  <si>
    <t xml:space="preserve">4 = Je ne peux pas exercer mes activités professionnelles habituelles actuellement en raison des mesures sanitaires (p. ex. fermeture ou activités à l’arrêt) </t>
  </si>
  <si>
    <t>5 = Je suis placé(e) en quarantaine (en tant que cas confirmé ou suspect de COVID-19).</t>
  </si>
  <si>
    <t>6 = Je suis en arrêt maladie (pour une autre maladie que le COVID-19).</t>
  </si>
  <si>
    <t>7 = Je suis en recherche d’emploi.</t>
  </si>
  <si>
    <t>8 = Je suis femme/homme au foyer.</t>
  </si>
  <si>
    <t>9 = Je suis retraité(e)*.</t>
  </si>
  <si>
    <t>Si vous êtes en mesure d’exercer votre activité professionnelle actuellement, où travaillez-vous majoritairement ?</t>
  </si>
  <si>
    <t>1 = Je travaille majoritairement en télétravail.</t>
  </si>
  <si>
    <t>2 = Je travaille majoritairement sur mon lieu de travail habituel.</t>
  </si>
  <si>
    <t>3 = Je travaille en télétravail et sur mon lieu de travail habituel.</t>
  </si>
  <si>
    <t>Avez-vous subi une baisse de revenus en raison de la pandémie du COVID-19 (p. ex. en cas de chômage partiel/d’activité réduite ou de garde d’enfants) ?</t>
  </si>
  <si>
    <t>1 = Oui, peu importante</t>
  </si>
  <si>
    <t>2 = Oui, très importante</t>
  </si>
  <si>
    <t>Inquiétudes concernant votre santé</t>
  </si>
  <si>
    <t>0 = Pas du tout affecté</t>
  </si>
  <si>
    <t>1 = Légèrement affecté</t>
  </si>
  <si>
    <t>2 = Beaucoup affecté</t>
  </si>
  <si>
    <t>Peur d’être infecté(e) par le COVID-19</t>
  </si>
  <si>
    <t>Peur de tomber gravement malade à la suite d’une infection par le COVID-19</t>
  </si>
  <si>
    <t>Peur de ne pas pouvoir bénéficier d’une prise en charge médicale en cas de forme grave du virus en raison d’une défaillance du système de santé</t>
  </si>
  <si>
    <t>Peur de contaminer d’autres personnes avec le COVID-19</t>
  </si>
  <si>
    <t>Inquiétudes au sujet de votre poids ou de votre apparence</t>
  </si>
  <si>
    <t>Baisse ou absence de désir sexuel ou de plaisir lors des relations sexuelles</t>
  </si>
  <si>
    <t>Difficultés relationnelles avec votre conjoint(e), concubin(e), partenaire</t>
  </si>
  <si>
    <t>Charge mentale/physique liée à la prise en charge d’enfants, de parents ou d’autres membres de la famille</t>
  </si>
  <si>
    <t>Stress au travail ou à l’école</t>
  </si>
  <si>
    <t>Problèmes ou soucis financiers</t>
  </si>
  <si>
    <t>Absence de personnes à qui parler de ses problèmes</t>
  </si>
  <si>
    <t>Survenue récente d’un événement grave</t>
  </si>
  <si>
    <t>Pensées ou événements terribles survenus dans le passé ou rêves s’y rapportant, p. ex. destruction de sa maison, accident grave, violence physique ou acte sexuel forcé</t>
  </si>
  <si>
    <t>Isolement causé par les mesures de réduction de la propagation du virus (confinement, télétravail, interdiction des rassemblements, limitation du nombre de personnes au sein d’un groupe, etc.)</t>
  </si>
  <si>
    <r>
      <rPr>
        <sz val="12"/>
        <color theme="1"/>
        <rFont val="Calibri"/>
        <family val="2"/>
        <scheme val="minor"/>
      </rPr>
      <t>Au cours de la semaine écoulée, à quelle fréquence les sujets de préoccupation suivants vous ont-ils affecté(e) ?</t>
    </r>
  </si>
  <si>
    <t>Bourdonnement d’oreilles (p. ex. vrombissements, tintements ou sifflements perçus en l’absence d’une source sonore externe) </t>
  </si>
  <si>
    <t>Veuillez lire chaque question et rappelez-vous de l’état d’esprit dans lequel vous étiez la semaine dernière, puis cochez le chiffre du barème qui vous semble le plus représentatif.</t>
  </si>
  <si>
    <t>Dans les questions suivantes, vous devrez évaluer l’intensité avec laquelle vous avez vécu certains événements durant la semaine écoulée.</t>
  </si>
  <si>
    <r>
      <rPr>
        <sz val="12"/>
        <color theme="1"/>
        <rFont val="Calibri"/>
        <family val="2"/>
        <scheme val="minor"/>
      </rPr>
      <t>Dans les questions suivantes, vous devrez évaluer dans quelle mesure vous avez vécu certains événements ou étiez en capacité de faire certaines choses pendant la semaine écoulée.</t>
    </r>
  </si>
  <si>
    <r>
      <rPr>
        <sz val="12"/>
        <color theme="1"/>
        <rFont val="Calibri"/>
        <family val="2"/>
        <scheme val="minor"/>
      </rPr>
      <t>Dans les questions suivantes, vous devrez évaluer le degré de satisfaction, de bonheur ou de bien-être que vous avez ressenti dans différents aspects de votre vie durant la semaine écoulée.</t>
    </r>
  </si>
  <si>
    <t>Dans la question suivante, vous devrez évaluer la fréquence à laquelle vous avez été en proie à des sentiments négatifs comme la peur ou la tristesse durant la semaine écoulée.</t>
  </si>
  <si>
    <t>Selezioni l’affermazione tra le seguenti che descrive al meglio il Suo stato lavorativo attuale.</t>
  </si>
  <si>
    <t>1 = Lavoro con un orario lavorativo regolare (nessuna variazione dovuta alla pandemia di COVID-19)</t>
  </si>
  <si>
    <t xml:space="preserve"> 2 = Lavoro con orario ridotto (a causa della pandemia di COVID-19)</t>
  </si>
  <si>
    <t>3 = Attualmente non riesco a svolgere il mio lavoro regolarmente a causa della chiusura di asili nido, scuole materne e scuole</t>
  </si>
  <si>
    <t xml:space="preserve">4 = Attualmente non riesco a svolgere il mio lavoro regolarmente a causa delle misure di tutela sanitaria (per es. chiusura o cessazione dell’attività lavorativa) </t>
  </si>
  <si>
    <t>5 = Sono in quarantena (per la presenza conclamata o il sospetto di COVID-19)</t>
  </si>
  <si>
    <t>6 = Sono in malattia (malattia diversa dal COVID-19)</t>
  </si>
  <si>
    <t>7 = Sto cercando lavoro</t>
  </si>
  <si>
    <t>8 = Sono casalinga/casalingo</t>
  </si>
  <si>
    <t>9 = Sono pensionata/pensionato</t>
  </si>
  <si>
    <t>Se attualmente riesce a svolgere le Sue regolari mansioni lavorative, dove lavora per lo più?</t>
  </si>
  <si>
    <t>1 = La maggior parte del tempo, lavoro in home office</t>
  </si>
  <si>
    <t>2 = La maggior parte del tempo, lavoro presso il mio regolare posto di lavoro</t>
  </si>
  <si>
    <t>3 = Lavoro in parte in home office e in parte presso il mio regolare posto di lavoro</t>
  </si>
  <si>
    <t>Ha subito perdite economiche a causa della pandemia di COVID-19 (per es. a causa dell’orario di lavoro ridotto o di costi per accudire i figli)?</t>
  </si>
  <si>
    <t>1 = Sì, qualcuna</t>
  </si>
  <si>
    <t>2 = Sì, moltissime</t>
  </si>
  <si>
    <t>Nell’ultima settimana, quanto limitato/a si è sentito/a causa delle seguenti problematiche?</t>
  </si>
  <si>
    <t>Preoccupazioni per la propria salute</t>
  </si>
  <si>
    <t>0 = Per nulla limitato/a</t>
  </si>
  <si>
    <t>1 = Poco limitato/a</t>
  </si>
  <si>
    <t>2 = Molto limitato/a</t>
  </si>
  <si>
    <t>Paura di essere contagiato/a dal COVID-19</t>
  </si>
  <si>
    <t>Paura di ammalarsi gravemente in seguito a un’infezione da COVID-19</t>
  </si>
  <si>
    <t>In presenza di una malattia grave, paura di non poter ricevere le cure mediche necessarie a causa della ridotta capacità</t>
  </si>
  <si>
    <t>Paura di contagiare altre persone con il COVID-19</t>
  </si>
  <si>
    <t>Preoccupazioni relative al Suo peso o aspetto fisico</t>
  </si>
  <si>
    <t>Desiderio o piacere sessuale scarso o inesistente</t>
  </si>
  <si>
    <t>Difficoltà con il coniuge, il/la compagno/a, il/la ragazzo/a</t>
  </si>
  <si>
    <t>Peso legato a dover prendersi cura di figli, genitori o altri familiari</t>
  </si>
  <si>
    <t>Stress al lavoro o a scuola</t>
  </si>
  <si>
    <t>Problemi o preoccupazioni di natura finanziaria</t>
  </si>
  <si>
    <t>Non avere nessuno con cui poter parlare dei Suoi problemi</t>
  </si>
  <si>
    <t>Qualcosa di brutto che è accaduto di recente</t>
  </si>
  <si>
    <t>Pensieri di eventi terribili successi in passato o sogni di simili eventi, come ad esempio la distruzione della propria casa, un grave incidente, violenza fisica o violenza sessuale</t>
  </si>
  <si>
    <t>Isolamento fisico a causa delle misure per la riduzione dell’infezione (divieto di uscire di casa, home office, divieto di contatto in gruppi, ecc.)</t>
  </si>
  <si>
    <r>
      <rPr>
        <sz val="12"/>
        <color theme="1"/>
        <rFont val="Calibri"/>
        <family val="2"/>
        <scheme val="minor"/>
      </rPr>
      <t>Nell’ultima settimana, quanto limitato/a si è sentito/a causa delle seguenti problematiche?</t>
    </r>
  </si>
  <si>
    <t>Se la Sua risposta è “no”, salti le prossime tre domande.</t>
  </si>
  <si>
    <t>Tinnito (ad es. fruscio, campanelli o fischi alle orecchie senza che fosse presente una fonte esterna di tale rumore). </t>
  </si>
  <si>
    <t>Legga ciascuna domanda, ripensi a come si è sentito/a nell’ultima settimana e contrassegni il numero sulla scala che corrisponde maggiormente alla Sua situazione.</t>
  </si>
  <si>
    <r>
      <rPr>
        <sz val="12"/>
        <color theme="1"/>
        <rFont val="Calibri"/>
        <family val="2"/>
        <scheme val="minor"/>
      </rPr>
      <t>Le seguenti domande mirano a comprendere come abbia percepito o se sia stato/a in grado di fare determinate cose nell’ultima settimana.</t>
    </r>
  </si>
  <si>
    <r>
      <rPr>
        <sz val="12"/>
        <color theme="1"/>
        <rFont val="Calibri"/>
        <family val="2"/>
        <scheme val="minor"/>
      </rPr>
      <t>Le seguenti domande mirano a comprendere quanto si sia sentito/a soddisfatto/a, felice o bene nell’ultima settimana in relazione a vari aspetti della Sua vita.</t>
    </r>
  </si>
  <si>
    <t>Le seguenti domande mirano a comprendere con che frequenza, nell’ultima settimana, abbia provato sentimenti negativi come ad esempio paura o tristezza.</t>
  </si>
  <si>
    <t>In caso affermativo, potrà visualizzare un riepilogo delle Sue informazioni sul Suo umore a livello personale, familiare e sociale in “Info” una volta che avrà risposto a tutte le domande.</t>
  </si>
  <si>
    <t>Bentornato/a! Grazie per aver accettato di dedicarci ancora un po’ di tempo per rispondere a qualche domanda sul Suo stato di benessere e sulle possibili difficoltà connesse al COVID-19. 
Continuiamo ad avere molto a cuore la salute di ciascuno. Per questo motivo, in questi giorni ci preme chiederLe nuovamente: come si sente in questo periodo?
L’obiettivo di questo sondaggio è quello di continuare a dare importanza anche alla salute psichica, e per farlo è importante stimare come stiamo a livello di società e quali siano i punti che ci fanno sentire giù di morale. Proviamo a esplorarlo di nuovo insieme.
Il tempo che ci dedica e la Sua partecipazione sono un grande aiuto, grazie!</t>
  </si>
  <si>
    <t xml:space="preserve">Continua a fare la psicoterapia che ha fatto finora (per esempio, attraverso sessioni online)? </t>
  </si>
  <si>
    <t>0 = No, è stata momentaneamente sospesa</t>
  </si>
  <si>
    <t>1 = Sì, continuo</t>
  </si>
  <si>
    <t>2 = Non stavo facendo psicoterapia</t>
  </si>
  <si>
    <t>Quanto spesso ha la sensazione….</t>
  </si>
  <si>
    <t>Legga ciascuna domanda e ripensi a come si è sentito/a nell’ultima settimana.</t>
  </si>
  <si>
    <t>Le seguenti domande mirano a comprendere come abbia percepito o se sia stato/a in grado di fare determinate cose nell’ultima settimana.</t>
  </si>
  <si>
    <t>Le seguenti domande mirano a comprendere quanto si sia sentito/a soddisfatto/a, felice o bene nell’ultima settimana in relazione a vari aspetti della Sua vita.</t>
  </si>
  <si>
    <t>Ancora un piccolo sforzo e ha finito. Ora Le faremo ancora qualche domanda sul Suo attuale comportamento a livello sanitario.</t>
  </si>
  <si>
    <t>Per ciascuna delle seguenti domande, contrassegni la risposta che rispecchia maggiormente il Suo sonno nell’ultima settimana.</t>
  </si>
  <si>
    <t>Nelle prime tre domande, descriva la gravità dei Suoi problemi di sonno</t>
  </si>
  <si>
    <t>Infine, desideriamo chiederLe quali siano le Sue necessità attuali e se abbia avuto esperienze positive.</t>
  </si>
  <si>
    <t>Из приведённых ниже утверждений выберите то, которое наиболее точно соответствует Вашему текущему рабочему статусу.</t>
  </si>
  <si>
    <t>1 = Я работаю в обычном рабочем режиме (без изменений из-за пандемии COVID-19)</t>
  </si>
  <si>
    <t xml:space="preserve"> 2 = Я работаю неполный рабочий день (из-за пандемии COVID-19)</t>
  </si>
  <si>
    <t>3 = В настоящее время я не могу осуществлять свою обычную профессиональную деятельность ввиду закрытия детских дошкольных учреждений и школ</t>
  </si>
  <si>
    <t xml:space="preserve">4 = В настоящее время я не могу осуществлять свою обычную профессиональную деятельность из-за мер по охране здоровья (например, закрытие предприятия или прекращение работы) </t>
  </si>
  <si>
    <t>5 = Я нахожусь на карантине (из-за наличия коронавирусной инфекции или подозрения на неё)</t>
  </si>
  <si>
    <t>6 = Я нахожусь на больничном (ввиду другой болезни, не COVID-19)</t>
  </si>
  <si>
    <t>7 = Я ищу работу</t>
  </si>
  <si>
    <t>8 = Я веду домашнее хозяйство</t>
  </si>
  <si>
    <t>9 = Я на пенсии</t>
  </si>
  <si>
    <t>Если в настоящее время Вы можете выполнять свою обычную работу, то где Вы работаете большую часть времени?</t>
  </si>
  <si>
    <t>1 = большую часть времени я работаю из дома в режиме домашнего офиса</t>
  </si>
  <si>
    <t>2 = большую часть времени я работаю на своём обычном рабочем месте</t>
  </si>
  <si>
    <t>3 = я работаю частично из дома, частично на своём обычном рабочем месте</t>
  </si>
  <si>
    <t>Отмечаете ли Вы потери дохода в результате пандемии COVID-19 (например, в результате работы неполный день или присмотра за детьми)?</t>
  </si>
  <si>
    <t>1 = да, небольшие</t>
  </si>
  <si>
    <t>2 = да, очень большие</t>
  </si>
  <si>
    <t>Насколько сильно в течение последней недели Вас беспокоили следующие проблемы?</t>
  </si>
  <si>
    <t>Беспокойство по поводу своего здоровья</t>
  </si>
  <si>
    <t>0 = совсем не беспокоило</t>
  </si>
  <si>
    <t>1 = не сильно беспокоило</t>
  </si>
  <si>
    <t>2 = сильно беспокоило</t>
  </si>
  <si>
    <t>Обеспокоенность по поводу возможного заражения COVID-19</t>
  </si>
  <si>
    <t>Обеспокоенность по поводу возможного серьёзного заболевания в результате заражения COVID-19</t>
  </si>
  <si>
    <t>Обеспокоенность по поводу того, что в настоящее время в случае тяжёлого заболевания будет невозможно получить медицинскую помощь из-за перегруженности медицинских учреждений</t>
  </si>
  <si>
    <t>Обеспокоенность по поводу возможного заражения других людей COVID-19</t>
  </si>
  <si>
    <t>Обеспокоенность по поводу своего веса или внешнего вида</t>
  </si>
  <si>
    <t>Незначительное или полное отсутствие сексуального желания или удовольствия во время полового акта</t>
  </si>
  <si>
    <t>Проблемы с супругом, спутником жизни, другом/подругой</t>
  </si>
  <si>
    <t>Большая нагрузка ввиду ухода за детьми, родителями или другими членами семьи</t>
  </si>
  <si>
    <t>Стресс на работе или в школе</t>
  </si>
  <si>
    <t>Финансовые проблемы или их угроза</t>
  </si>
  <si>
    <t>Отсутствие человека, с которым можно было бы обсудить проблемы</t>
  </si>
  <si>
    <t>Какое-либо несчастье, случившееся в недавнем прошлом</t>
  </si>
  <si>
    <t>Мысли о каких-либо ужасных событиях прошлого или сны об этом – например, потеря домашнего очага, тяжёлый несчастный случай, физическое или сексуальное насилие</t>
  </si>
  <si>
    <t>Пространственная изоляция, вызванная мерами по снижению заражения (комендантский час, работа в режиме домашнего офиса, запрет на социальные контакты в группе и т. д.)</t>
  </si>
  <si>
    <r>
      <rPr>
        <sz val="12"/>
        <color theme="1"/>
        <rFont val="Calibri"/>
        <family val="2"/>
        <scheme val="minor"/>
      </rPr>
      <t>Насколько часто в течение последней недели Вас беспокоили следующие проблемы?</t>
    </r>
  </si>
  <si>
    <t>В случае отрицательного ответа пропустите следующие три вопроса.</t>
  </si>
  <si>
    <t>Тиннитус (например, шум, звон или свист в ушах – без наличия внешнего источника шума). </t>
  </si>
  <si>
    <t>Прочтите каждый вопрос, вспомните, как Вы себя чувствовали в течение последней недели, а затем отметьте число на шкале, которое наиболее точно передаёт Ваше состояние.</t>
  </si>
  <si>
    <t>Следующие вопросы касаются того, насколько сильно в течение последней недели Вас затронули определённые вещи.</t>
  </si>
  <si>
    <r>
      <rPr>
        <sz val="12"/>
        <color theme="1"/>
        <rFont val="Calibri"/>
        <family val="2"/>
        <scheme val="minor"/>
      </rPr>
      <t>Следующие вопросы касаются того, в какой степени в течение последней недели Вы почувствовали на себе определенные вещи или могли делать определённые вещи.</t>
    </r>
  </si>
  <si>
    <r>
      <rPr>
        <sz val="12"/>
        <color theme="1"/>
        <rFont val="Calibri"/>
        <family val="2"/>
        <scheme val="minor"/>
      </rPr>
      <t>Следующие вопросы касаются того, насколько удовлетворённо, счастливо или комфортно Вы чувствовали себя в течение последней недели с учётом различных аспектов своей жизни.</t>
    </r>
  </si>
  <si>
    <t>Следующий вопрос касается того, сколь часто за последнюю неделю Вы испытывали негативные чувства, например, страх или угнетённое настроение.</t>
  </si>
  <si>
    <t>В случае положительного ответа вы можете, отослав ответы, в разделе «Информация» просмотреть итоговую информацию, касающуюся Вашего расположения духа в личном, семейном и социальном плане.</t>
  </si>
  <si>
    <t>Вновь приветствуем Вас! Благодарим Вас за то, что Вы вновь нашли время, чтобы ответить на несколько вопросов о своём здоровье и самочувствии, а также о возможных проблемах, связанных с COVID-19. 
Как всегда, нас очень заботит здоровье каждого человека. Поэтому в эти дни для нас важно спросить ещё раз: Как у Вас дела в настоящий момент?
Цель этого опроса – уделять постоянное внимание здоровью, в том числе психическому, для чего важно оценить, насколько хорошо обстоят дела в нашем обществе и в чём наблюдается упадническое настроение. Давайте ещё раз посмотрим на это вместе.
Спасибо за то, что Вы нашли для нас время: Вы очень помогли нам своим участием!</t>
  </si>
  <si>
    <t xml:space="preserve">Продолжаете ли Вы предыдущее психотерапевтическое лечение (например, в качестве онлайн-терапии)? </t>
  </si>
  <si>
    <t>0 = Нет, оно временно приостановлено</t>
  </si>
  <si>
    <t>1 = Да, продолжаю</t>
  </si>
  <si>
    <t>2 = Я не проходил/проходила психотерапевтического лечения</t>
  </si>
  <si>
    <t>Как часто Вы чувствуете….</t>
  </si>
  <si>
    <t>Насколько часто в течение последней недели Вас беспокоили следующие проблемы?</t>
  </si>
  <si>
    <t>Прочтите каждый вопрос и вспомните, как Вы чувствовали себя в течение последней недели.</t>
  </si>
  <si>
    <t>Следующие вопросы касаются того, в какой степени в течение последней недели Вы почувствовали на себе определенные вещи или могли делать определённые вещи.</t>
  </si>
  <si>
    <t>Следующие вопросы касаются того, насколько удовлетворённо, счастливо или комфортно Вы чувствовали себя в течение последней недели с учётом различных аспектов своей жизни.</t>
  </si>
  <si>
    <t>Мы уже почти подошли к концу. Осталось ещё несколько вопросов о Вашем нынешнем отношении к здоровью.</t>
  </si>
  <si>
    <t>Для каждого из следующих вопросов отметьте ответ, который наиболее точно соответствует тому, какой у Вас был сон в течение последней недели.</t>
  </si>
  <si>
    <t>Oпишите степень тяжести ваших проблем со сном, ответив на первые три вопроса</t>
  </si>
  <si>
    <t>И, наконец, мы хотели бы спросить Вас, в чём Вы сейчас испытываете проблемы и что хорошего произошло в Вашей жизни.</t>
  </si>
  <si>
    <t>Dobrodošli nazad! Hvala Vam što ste ponovo našli vremena da odgovorite na nekoliko pitanja u vezi sa vašim zdravljem i mogućim izazovima u vezi sa COVID-19. 
Nama je veoma važno zdravlje svakog pojedinca. Zato nam je važno da u ovim vremenima ponovo postavimo pitanje: Kako se trenutno osećate?
Cilj ove ankete je da se kontinualno posvećuje pažnja psihičkom zdravlju - za to je važno proceniti, koliko nam je dobro kao društvu ili gde je raspoloženje trenutno na vrlo niskom nivou. Dozvolite da to zajedno razmotrimo.
Vreme koje ste odvojili i vaše učešće predstavljaju veliku pomoć, hvala!</t>
  </si>
  <si>
    <t xml:space="preserve">Da li se vaš dosadašnji psihoterapijski tretman trenutno nastavlja (npr. kao onlajn terapija)? </t>
  </si>
  <si>
    <t>0 = Ne, on je privremeno prekinut</t>
  </si>
  <si>
    <t>1 = Da, on se i dalje nastavlja</t>
  </si>
  <si>
    <t>2 = Nisam bio u psihoterpijskom tretmanu</t>
  </si>
  <si>
    <t>Koliko jako ste se u toku protekle sedmice osećali sputano zbog sledećih tegoba?</t>
  </si>
  <si>
    <t>Koliko često imate osećaj….</t>
  </si>
  <si>
    <t>Koliko često ste se u toku protekle sedmice osećali sputano zbog sledećih tegoba?</t>
  </si>
  <si>
    <t>Ako je vaš odgovor "ne", preskočite sledeća tri pitanja.</t>
  </si>
  <si>
    <t>Pročitajte svako pitanje i razmislite, kako ste se osećali protekle sedmice.</t>
  </si>
  <si>
    <t>Kod sledećih pitanja se radi o tome u kom obimu ste u toku protekle sedmice doživeli određene stvari ili bili u stanju da uradite određene stvari.</t>
  </si>
  <si>
    <t>Kod sledećih pitanja se radi o tome, koliko ste se zadovoljno, srećno ili dobro osećali u pogledu raznih aspekata vašeg života u toku protekle sedmice.</t>
  </si>
  <si>
    <t>Još malo pa ste gotovi. Sada sledi još nekoliko pitanja o vašem aktuelnom zdravstvenom ponašanju.</t>
  </si>
  <si>
    <t>Molimo, kod svakog od sledećih pitanja označite odgovor, koji odgovara najbolje opisuje vaše spavanje u toku protekle nedelje.</t>
  </si>
  <si>
    <t>Molimo Vas da u prva tri pitanja opišete stepen ozbiljnosti vaših problema sa spavanjem</t>
  </si>
  <si>
    <t>Zatim bismo Vam rado postavili pitanja o vašim trenutnim potrebama i pozitivnim doživljajima.</t>
  </si>
  <si>
    <t>Ako da, možete da pogledate sažete informacije u vezi sa vašim ličnim, porodičnim i socijalnim raspoloženjem direktno posle prosleđivanja vaših odgovora na "Info".</t>
  </si>
  <si>
    <t>Molimo Vas da u nastavku izaberete izjavu koja najviše odgovara vašem trenutnom radnom statusu.</t>
  </si>
  <si>
    <t>1 = Radim sa redovnim radnim vremenom (nema promena zbog COVID-19 pandemije)</t>
  </si>
  <si>
    <t xml:space="preserve"> 2 = Radim sa skraćenim radnim vremenom (zbog COVID-19 pandemije)</t>
  </si>
  <si>
    <t>3 = Trenutno ne mogu da obavljam svoju redovnu profesionalnu delatnost zbog zatvorenih obdaništa, vrtića i škola</t>
  </si>
  <si>
    <t xml:space="preserve">4 = Trenutno ne mogu da obavljam svoju redovnu profesionalnu delatnost zbog preduzetih mera za zaštitu javnog zdravlja (npr. zatvaranje ili prekid profesionalne delatnosti) </t>
  </si>
  <si>
    <t>5 = Nalazim se u karantinu (jer sam oboleo/la od COVID-19 ili se sumnja na isti)</t>
  </si>
  <si>
    <t>6 = Na bolovanju sam (bolest koja nije COVID-19)</t>
  </si>
  <si>
    <t>7 = U potrazi sam za zaposlenjem</t>
  </si>
  <si>
    <t>8 = Ja sam domaćica/domaćin</t>
  </si>
  <si>
    <t>9 = Ja sam penzioner(ka)</t>
  </si>
  <si>
    <t>Ako trenutno možete da obavljate svoju redovnu profesionalnu delatnost, gde radite najveći deo vremena?</t>
  </si>
  <si>
    <t>1 = Najveći deo vremena radim od kuće</t>
  </si>
  <si>
    <t>2 = Najveći deo vremena radim na svom redovnom radnom mestu</t>
  </si>
  <si>
    <t>3 = Delimično radim od kuće i delimično na svom redovnom radnom mestu</t>
  </si>
  <si>
    <t>Da li na osnovu COVID-19 pandemije imate gubitak prihoda (npr. zbog skraćenog radnog vremena ili čuvanja dece)?</t>
  </si>
  <si>
    <t>0 = Ne</t>
  </si>
  <si>
    <t>1 = Da, nešto malo</t>
  </si>
  <si>
    <t>2 = Da, jako veliki</t>
  </si>
  <si>
    <t>0 = Nesputano</t>
  </si>
  <si>
    <t>1 = Malo sputano</t>
  </si>
  <si>
    <t>2 = Jako sputano</t>
  </si>
  <si>
    <r>
      <rPr>
        <sz val="12"/>
        <color theme="1"/>
        <rFont val="Calibri"/>
        <family val="2"/>
        <scheme val="minor"/>
      </rPr>
      <t>Koliko često ste se u toku protekle sedmice osećali sputano zbog sledećih tegoba?</t>
    </r>
  </si>
  <si>
    <r>
      <rPr>
        <sz val="12"/>
        <color theme="1"/>
        <rFont val="Calibri"/>
        <family val="2"/>
        <scheme val="minor"/>
      </rPr>
      <t>Da li ste protekle sedmice imali napad anksioznosti (nagli osećaj straha ili panike)?</t>
    </r>
  </si>
  <si>
    <t>1 = Da</t>
  </si>
  <si>
    <t>Da li se to ranije već dešavalo?</t>
  </si>
  <si>
    <t>Da li se neki od tih napada javljaju potpuno neočekivano - tj. u situacijama, u kojima ne računate s tim da reagujete napeto ili uznemireno?</t>
  </si>
  <si>
    <t>Da li osećate takve napade kao jako sputavajuće, i/ili da li se plašite novih napada?</t>
  </si>
  <si>
    <t>Nervoza, uplašenost, napetost ili prekomerna zabrinutost</t>
  </si>
  <si>
    <t>1 = Pojedinim danima</t>
  </si>
  <si>
    <t>2 = Češće nego svakog drugog dana</t>
  </si>
  <si>
    <t>3 = Skoro svakog dana</t>
  </si>
  <si>
    <t>Osećanje nemira, tako da Vam mirno sedenje teško pada</t>
  </si>
  <si>
    <t>Lako se zamarate</t>
  </si>
  <si>
    <t>Zgrčenost mišića, bolovi u mišićima</t>
  </si>
  <si>
    <t>Teškoće pri zaspevanju ili kontinualnom spavanju</t>
  </si>
  <si>
    <t>Teško Vam je da se na nešto koncentrišete, npr. pri čitanju ili gledanju televizije</t>
  </si>
  <si>
    <t>Laka razdražljivost, prekomerna osetljivost</t>
  </si>
  <si>
    <t>Tinitus (npr. zujanje, zvonjenje ili zviždanje u ušima a da za to ne postoji spoljni izvor zvuka). </t>
  </si>
  <si>
    <t>Molimo Vas da pročitate svako pitanje, razmislite kako ste se osećali u protekloj nedelji i krstićem označite broj na skali, koji se najpre odnosi na vaš slučaj.</t>
  </si>
  <si>
    <t>U sledećim pitanjima se radi o tome koliko intenzivno ste doživeli određene stvari u toku protekle nedelje.</t>
  </si>
  <si>
    <r>
      <rPr>
        <sz val="12"/>
        <color theme="1"/>
        <rFont val="Calibri"/>
        <family val="2"/>
        <scheme val="minor"/>
      </rPr>
      <t>Kod sledećih pitanja se radi o tome u kom obimu ste u toku protekle sedmice doživeli određene stvari ili bili u stanju da uradite određene stvari.</t>
    </r>
  </si>
  <si>
    <r>
      <rPr>
        <sz val="12"/>
        <color theme="1"/>
        <rFont val="Calibri"/>
        <family val="2"/>
        <scheme val="minor"/>
      </rPr>
      <t>Kod sledećih pitanja se radi o tome, koliko ste se zadovoljno, srećno ili dobro osećali u pogledu raznih aspekata vašeg života u toku protekle sedmice.</t>
    </r>
  </si>
  <si>
    <t>Kod sledećeg pitanja se radi o tome, koliko često su se kod Vas u toku protekle sedmice javljaju negativna osećanja, kao na primer strah ili tuga.</t>
  </si>
  <si>
    <t>Üdvözöljük újra! Köszönjük, hogy újra időt szakít arra, hogy megválaszoljon egy pár kérdést a közérzetére és a COVID-19 járvánnyal összefüggő kihívásokra vonatkozóan. 
Mi továbbra is nagyon a szívünkön viseljük minden egyes ember egészségét. Ezért számunkra nagyon fontos, hogy ezekben a napokban újra feltegyük a kérdést: Hogy érzi magát aktuálisan?
A felmérésünk célja, hogy folyamatosan a lelki egészségre is figyelmet fordítsunk - ezért nagyon fontos felbecsülni, hogy érezzük magunkat mint társadalom, vagy hogy hol van a hangulat jelenleg az alagsorban. Vessünk közösen újra egy pillantást erre.
Az Ön ideje és részvétele számunkra nagyon nagy segítség, köszönjük!</t>
  </si>
  <si>
    <t xml:space="preserve">Folytatják jelenleg az eddigi pszichoterápiás kezelését (pl. online terápiaként)? </t>
  </si>
  <si>
    <t>0 = Nem, jelenleg átmenetileg szünetel</t>
  </si>
  <si>
    <t>1 = Igen, továbbra is folytatódik</t>
  </si>
  <si>
    <t>2 = Nem álltam pszichoterápiás kezelés alatt</t>
  </si>
  <si>
    <t>Mennyire érintették az elmúlt hetek folyamán a következő panaszok?</t>
  </si>
  <si>
    <t>Milyen gyakran volt az érzése, hogy….</t>
  </si>
  <si>
    <t>Milyen gyakran érintették az elmúlt hetek folyamán a következő panaszok?</t>
  </si>
  <si>
    <t>Amennyiben a válasza "nem", kérjük, ugorja át a következő három kérdést.</t>
  </si>
  <si>
    <t>Kérjük, olvassa el az összes kérdést, gondolja végig, hogyan érezte magát az elmúlt hetekben.</t>
  </si>
  <si>
    <t>A következő kérdéseknél arról van szó, milyen mértékben élt meg az elmúlt hetek folyamán bizonyos dolgokat, és képes volt-e arra, hogy bizonyos dolgokat megtegyen.</t>
  </si>
  <si>
    <t>A következő kérdéseknél arról van szó, mennyire elégedetten, boldogan vagy jól érezte magát az elmúlt hetek folyamán az élete különböző aspektusaira nézve.</t>
  </si>
  <si>
    <t>Már majdnem a végére ért. Már csak néhány kérdés maradt hátra az jelenlegi egészséget érintő magatartására vonatkozóan.</t>
  </si>
  <si>
    <t>Kérjük, keresztezze be az összes következő kérdésnél azt a választ, ami a leginkább megfelel az elmúlt hetekben megélt alvására vonatkozóan.</t>
  </si>
  <si>
    <t>Kérjük, az első három kérdésnél írja le az alvási problémáinak nehézségi fokát</t>
  </si>
  <si>
    <t>Ezt követően szeretnénk még kérdéseket feltenni a jelenlegi igényeire és pozitív élményeire vonatkozóan.</t>
  </si>
  <si>
    <t>Amennyiben igen, a saját személyes, családi és szociális hangulatára vonatkozó összefoglaló információkat megtekintheti közvetlenül a válaszai elküldése után az "Info" pontban.</t>
  </si>
  <si>
    <t>Kérjük, válassza ki a következő kijelentések közül azt, amelyik a leginkább illik az aktuális munkastátuszához.</t>
  </si>
  <si>
    <t>1 = Szabályos munkaidőben dolgozom (a COVID-19 világjárvány nem jelentett változást)</t>
  </si>
  <si>
    <t xml:space="preserve"> 2 = Rövidített munkaidőben dolgozom (a COVID-19 világjárvány miatt)</t>
  </si>
  <si>
    <t>3 = Jelenleg nem tudok a szabályos szakmai tevékenységemnek megfelelően dolgozni a bezárt óvodai napköziotthonok, óvodák és iskolák miatt</t>
  </si>
  <si>
    <t xml:space="preserve">4 = Jelenleg nem tudok a szabályos szakmai tevékenységemnek megfelelően dolgozni az egészségvédelmi intézkedések miatt (pl. a bezárások vagy a munkatevékenység leállítása miatt) </t>
  </si>
  <si>
    <t>5 = Karanténban vagyok (COVID-19 fertőzés vagy annak gyanúja miatt)</t>
  </si>
  <si>
    <t>6 = Betegszabadságon vagyok (más, nem COVID-19 megbetegedés miatt)</t>
  </si>
  <si>
    <t>7 = Munkakereső vagyok</t>
  </si>
  <si>
    <t>8 = Háztartásbeli vagyok</t>
  </si>
  <si>
    <t>9 = Nyugdíjas vagyok</t>
  </si>
  <si>
    <t>Amennyiben a szokásos tevékenységének megfelelően tud dolgozni, hol dolgozik az idő nagy részében?</t>
  </si>
  <si>
    <t>1 = Az idő nagy részében home office-ban dolgozom</t>
  </si>
  <si>
    <t>2 = Az idő nagy részében a szokásos munkahelyemen dolgozom</t>
  </si>
  <si>
    <t>3 = Részben home office-ban és részben a szokásos munkahelyemen dolgozom</t>
  </si>
  <si>
    <t>Volt a COVID-19 világjárvány miatt bevételkiesése (pl. a rövidített munkaidő vagy a gyermekeim felügyelete miatt)?</t>
  </si>
  <si>
    <t>1 = Igen, egy kicsi</t>
  </si>
  <si>
    <t>2 = Igen, nagyon nagy</t>
  </si>
  <si>
    <t>Az egészséget érintő aggodalmak</t>
  </si>
  <si>
    <t>0 = Nem érintettek</t>
  </si>
  <si>
    <t>1 = Kevésbé érintettek</t>
  </si>
  <si>
    <t>2 = Nagyon érintettek</t>
  </si>
  <si>
    <t>Egy COVID-19 fertőzés miatti aggodalmak</t>
  </si>
  <si>
    <t>Egy COVID-19 fertőzés következtében beálló súlyos megbetegedés miatti aggodalmak</t>
  </si>
  <si>
    <t>A félelem attól, hogy gy esetleges súlyos megbetegedés esetén a hiányzó kapacitások miatt jelenleg nem tudják Önt orvosilag ellátni</t>
  </si>
  <si>
    <t>A félelem attól, hogy megfertőzhet másokat COVID-19 vírussal</t>
  </si>
  <si>
    <t>A testsúlyát vagy a megjelenését érintő aggodalmak</t>
  </si>
  <si>
    <t>Csökkent vagy elmaradt szexuális vágy, vagy a nemi aktus alatti elmaradt örömérzés</t>
  </si>
  <si>
    <t>A házastárssal, élettárssal, barátnővel/ baráttal fellép nehézségek</t>
  </si>
  <si>
    <t>A gyermekek, szülők vagy egyéb családtag ellátása okozta megterhelés</t>
  </si>
  <si>
    <t>Munkahelyi vagy iskolai stressz</t>
  </si>
  <si>
    <t>Anyagi problémák vagy gondok</t>
  </si>
  <si>
    <t>Nincs kivel megbeszélnie a problémákat</t>
  </si>
  <si>
    <t>Valami rossz dolog, ami nemrég történt</t>
  </si>
  <si>
    <t>Korábbi borzalmas élményekre vonatkozó gondolatok, vagy az azokat érintő álmok - pl. a saját otthon lerombolása, súlyos baleset, testi erőszak vagy kényszer alatt lezajló nemi aktus</t>
  </si>
  <si>
    <t>Helyi elszigeteltség a fertőzés visszaszorítását célzó intézkedések miatt (kijárási tilalom, home office, csoportos találkozásokra vonatkozó tilalom, stb.)</t>
  </si>
  <si>
    <r>
      <rPr>
        <sz val="12"/>
        <color theme="1"/>
        <rFont val="Calibri"/>
        <family val="2"/>
        <scheme val="minor"/>
      </rPr>
      <t>Milyen gyakran érintették az elmúlt hetek folyamán a következő panaszok?</t>
    </r>
  </si>
  <si>
    <t>Fülzúgásos panaszok (pl. zúgó, csilingelő vagy sípoló zajok külső zajforrás nélkül). </t>
  </si>
  <si>
    <t>Kérjük, olvassa el az összes kérdést, gondolja végig, hogyan érezte magát az elmúlt hetekben, és keresztezze be a skálán azt a számot, ami a leginkább megfelel Önre.</t>
  </si>
  <si>
    <t>A következő kérdéseknél arról van szó, milyen erőteljesen élt meg az elmúlt hetek folyamán bizonyos dolgokat .</t>
  </si>
  <si>
    <r>
      <rPr>
        <sz val="12"/>
        <color theme="1"/>
        <rFont val="Calibri"/>
        <family val="2"/>
        <scheme val="minor"/>
      </rPr>
      <t>A következő kérdéseknél arról van szó, milyen mértékben élt meg az elmúlt hetek folyamán bizonyos dolgokat, és képes volt-e arra, hogy bizonyos dolgokat megtegyen.</t>
    </r>
  </si>
  <si>
    <r>
      <rPr>
        <sz val="12"/>
        <color theme="1"/>
        <rFont val="Calibri"/>
        <family val="2"/>
        <scheme val="minor"/>
      </rPr>
      <t>A következő kérdéseknél arról van szó, mennyire elégedetten, boldogan vagy jól érezte magát az elmúlt hetek folyamán az élete különböző aspektusaira nézve.</t>
    </r>
  </si>
  <si>
    <t>A következő kérdéseknél arról van szó, milyen gyakran tapasztalt az elmúlt hetek folyamán Önmagánál olyan negatív érzéseket, mint pl. félelem vagy szomorúság.</t>
  </si>
  <si>
    <t>Por favor, seleccione a continuación la declaración que mejor acierte su estado laboral actual.</t>
  </si>
  <si>
    <t>Hatten Sie in der letzten Woche eine Angstattacke (plötzliches Gefühl der Furcht oder Panik)?</t>
  </si>
  <si>
    <t>¿Ha sufrido algún ataque de ansiedad (sensación repentina de miedo o pánico) durante la última semana?</t>
  </si>
  <si>
    <t>Da li ste protekle sedmice imali napad anksioznosti (nagli osećaj straha ili panike)?</t>
  </si>
  <si>
    <t>Erfassung der Studienbeschreibung</t>
  </si>
  <si>
    <t>un</t>
  </si>
  <si>
    <t>Titel der Studie</t>
  </si>
  <si>
    <t>Kurzbeschreibung der Studie</t>
  </si>
  <si>
    <t>Langbeschreibung der Studie</t>
  </si>
  <si>
    <t>Psychische Gesundheit für Erwachsene (ab 18 Jahren)</t>
  </si>
  <si>
    <t>Mental health for adults (18 years +)</t>
  </si>
  <si>
    <t>Willkommen zur CORONA HEALTH APP Befragung zur psychischen Gesundheit für Erwachsene - wie geht es Ihnen aktuell?</t>
  </si>
  <si>
    <t>Welcome to the CORONA HEALTH APP survey on mental health for adults - how are you currently?</t>
  </si>
  <si>
    <t>Uns liegt die Gesundheit jeder/s Einzelnen sehr am Herzen. Daher ist es uns wichtig in diesen Tagen einmal zu fragen: Wie geht es Ihnen aktuell? Während körperliche Symptome in aller Munde sind, interessieren wir uns für Ihre Stimmung und mögliche Belastungsfaktoren, die die Stimmung drücken. Sich frei bewegen, Berufsalltag, mal Essen gehen, die Großeltern besuchen oder sich mit Freunden treffen, sind wichtige Zutaten dafür, dass es uns gut geht. Daher wollen wir auch über die Pflege von Sozialkontakten, als wichtiger Faktor im Zusammenhang mit Ihrem psychischen Wohlbefinden, mehr erfahren. Um den Aufwand dabei für Sie möglichst gering zu halten, möchten wir die soziale Kontaktaufnahme über Ihr Smartphone (z.B.  Häufigkeit der Nutzung von Kommunikationsdiensten und sozialen Netzwerken) automatisiert erfassen. Auch möchten wir Ihren Aufenthaltsort zum Zeitpunkt der Befragung automatisiert erfassen (GPS-Signal), um regionale Unterschiede berücksichtigen zu können. Die Daten wie auch Ihre Antworten werden dabei vollständig anonymisiert gespeichert, ein Rückschluss auf Inhalte Ihrer sozialen Interaktionen oder Ihre Person ist nicht möglich. Diese erste Befragung ist etwas umfassender und dauert ca. 20 Minuten - die Folgebefragungen sind nur halb so lang. Durch Ihre Zeit und Ihre Teilnahme sind Sie eine große Hilfe!</t>
  </si>
  <si>
    <t>People's health is very important to us. Hence, we would like to ask you something: How are you feeling these days? While physical illness is prominent in news and the public, we are interested in the mood and possible stress factors that influence it. Moving freely, daily work routine, eating out, visiting grandparents, or meeting friends are important ingredients for us to feel good. Consequently, we would like to learn more about how you maintain social contacts, as these are important factors related to your well-being. In order to limit the effort for you as much as possible, we would like to automatically record your social contact via your smartphone (e.g. number and duration of calls, text messages). We would also like to automatically record your location at the time of the survey (GPS signal) in order to take regional differences into account. The data as well as your answers are stored completely anonymously, to profile you as a person is not possible. This first survey is a little more extensive and takes about 20 minutes - the follow-up surveys are only half of the length. By taking the time and participating in this survey you are a great help!</t>
  </si>
  <si>
    <t>Cela s‟est-il déjà produit avant ?</t>
  </si>
  <si>
    <t>Mennyire van szüksége orvosi kezelésre a mindennapos élettevékenység érdekében ?</t>
  </si>
  <si>
    <r>
      <t xml:space="preserve">Welcome! We really appreciate that you are taking the time to answer a few questions about your well-being and possible challenges you are experiencing related to COVID-19. People's health is very important to us. Hence, we would like to ask you something: How are you feeling these days? The aim of this survey is to also pay attention to </t>
    </r>
    <r>
      <rPr>
        <i/>
        <sz val="12"/>
        <rFont val="Calibri"/>
        <family val="2"/>
        <scheme val="minor"/>
      </rPr>
      <t>mental</t>
    </r>
    <r>
      <rPr>
        <sz val="12"/>
        <rFont val="Calibri"/>
        <family val="2"/>
        <scheme val="minor"/>
      </rPr>
      <t xml:space="preserve"> health - therefore it is important to assess how well we are doing as a society or where the mood is currently bad. Let's take a look at it together.</t>
    </r>
  </si>
  <si>
    <t>Milyen mértékben érzi, hogy a (testi) fájdalom megakadályozza abban, hogy azt tegye, amit tennie szükséges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</si>
</sst>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i/>
      <sz val="12"/>
      <color theme="1"/>
      <name val="Calibri"/>
      <family val="2"/>
      <scheme val="minor"/>
    </font>
    <font>
      <u/>
      <sz val="12"/>
      <color theme="10"/>
      <name val="Calibri"/>
      <family val="2"/>
      <scheme val="minor"/>
    </font>
    <font>
      <sz val="12"/>
      <color rgb="FF000000"/>
      <name val="Calibri"/>
      <family val="2"/>
      <scheme val="minor"/>
    </font>
    <font>
      <sz val="12"/>
      <color rgb="FFFF0000"/>
      <name val="Calibri"/>
      <family val="2"/>
      <scheme val="minor"/>
    </font>
    <font>
      <sz val="10"/>
      <color theme="1"/>
      <name val="Arial Unicode MS"/>
      <family val="2"/>
    </font>
    <font>
      <i/>
      <sz val="10"/>
      <color theme="1"/>
      <name val="Arial Unicode MS"/>
      <family val="2"/>
    </font>
    <font>
      <b/>
      <sz val="12"/>
      <color rgb="FFC00000"/>
      <name val="Calibri"/>
      <family val="2"/>
      <scheme val="minor"/>
    </font>
    <font>
      <sz val="24"/>
      <color theme="1"/>
      <name val="Calibri"/>
      <family val="2"/>
      <scheme val="minor"/>
    </font>
    <font>
      <b/>
      <i/>
      <sz val="12"/>
      <color theme="1"/>
      <name val="Calibri"/>
      <family val="2"/>
      <scheme val="minor"/>
    </font>
    <font>
      <sz val="12"/>
      <name val="Calibri"/>
      <family val="2"/>
      <scheme val="minor"/>
    </font>
    <font>
      <i/>
      <sz val="12"/>
      <name val="Calibri"/>
      <family val="2"/>
      <scheme val="minor"/>
    </font>
    <font>
      <sz val="8"/>
      <name val="Calibri"/>
      <family val="2"/>
      <scheme val="minor"/>
    </font>
    <font>
      <sz val="12"/>
      <color theme="1"/>
      <name val="Arial"/>
      <family val="2"/>
    </font>
    <font>
      <sz val="9"/>
      <name val="Times New Roman"/>
      <family val="1"/>
    </font>
    <font>
      <sz val="10"/>
      <color theme="1"/>
      <name val="Calibri"/>
      <family val="2"/>
      <scheme val="minor"/>
    </font>
    <font>
      <sz val="7.2"/>
      <color theme="1"/>
      <name val="Calibri"/>
      <family val="2"/>
      <scheme val="minor"/>
    </font>
    <font>
      <i/>
      <sz val="9"/>
      <name val="Times New Roman"/>
      <family val="1"/>
    </font>
    <font>
      <sz val="9"/>
      <color theme="1"/>
      <name val="Calibri"/>
      <family val="2"/>
      <scheme val="minor"/>
    </font>
    <font>
      <b/>
      <sz val="9"/>
      <color theme="1"/>
      <name val="Calibri"/>
      <family val="2"/>
      <scheme val="minor"/>
    </font>
    <font>
      <sz val="9"/>
      <color rgb="FF252423"/>
      <name val="Arial"/>
      <family val="2"/>
    </font>
    <font>
      <b/>
      <sz val="9"/>
      <color indexed="81"/>
      <name val="Tahoma"/>
      <family val="2"/>
    </font>
    <font>
      <sz val="9"/>
      <color indexed="81"/>
      <name val="Tahoma"/>
      <family val="2"/>
    </font>
    <font>
      <sz val="18"/>
      <color indexed="81"/>
      <name val="Tahoma"/>
      <family val="2"/>
    </font>
  </fonts>
  <fills count="14">
    <fill>
      <patternFill patternType="none"/>
    </fill>
    <fill>
      <patternFill patternType="gray125"/>
    </fill>
    <fill>
      <patternFill patternType="solid">
        <fgColor theme="9" tint="0.79998168889431442"/>
        <bgColor indexed="64"/>
      </patternFill>
    </fill>
    <fill>
      <patternFill patternType="solid">
        <fgColor theme="7"/>
        <bgColor indexed="64"/>
      </patternFill>
    </fill>
    <fill>
      <patternFill patternType="solid">
        <fgColor theme="5"/>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7030A0"/>
        <bgColor indexed="64"/>
      </patternFill>
    </fill>
    <fill>
      <patternFill patternType="solid">
        <fgColor rgb="FF92D050"/>
        <bgColor indexed="64"/>
      </patternFill>
    </fill>
    <fill>
      <patternFill patternType="solid">
        <fgColor rgb="FFC00000"/>
        <bgColor indexed="64"/>
      </patternFill>
    </fill>
    <fill>
      <patternFill patternType="solid">
        <fgColor theme="7" tint="0.39997558519241921"/>
        <bgColor indexed="64"/>
      </patternFill>
    </fill>
    <fill>
      <patternFill patternType="solid">
        <fgColor theme="4"/>
        <bgColor indexed="64"/>
      </patternFill>
    </fill>
  </fills>
  <borders count="51">
    <border>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double">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double">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double">
        <color indexed="64"/>
      </bottom>
      <diagonal/>
    </border>
    <border>
      <left style="thin">
        <color indexed="64"/>
      </left>
      <right style="double">
        <color indexed="64"/>
      </right>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bottom/>
      <diagonal/>
    </border>
    <border>
      <left style="thin">
        <color indexed="64"/>
      </left>
      <right/>
      <top/>
      <bottom/>
      <diagonal/>
    </border>
    <border>
      <left/>
      <right style="thin">
        <color indexed="64"/>
      </right>
      <top style="medium">
        <color indexed="64"/>
      </top>
      <bottom style="medium">
        <color indexed="64"/>
      </bottom>
      <diagonal/>
    </border>
    <border>
      <left style="medium">
        <color indexed="64"/>
      </left>
      <right style="double">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medium">
        <color indexed="64"/>
      </bottom>
      <diagonal/>
    </border>
    <border>
      <left style="medium">
        <color indexed="64"/>
      </left>
      <right style="double">
        <color indexed="64"/>
      </right>
      <top style="thin">
        <color indexed="64"/>
      </top>
      <bottom/>
      <diagonal/>
    </border>
    <border>
      <left style="thin">
        <color indexed="64"/>
      </left>
      <right style="double">
        <color indexed="64"/>
      </right>
      <top style="thin">
        <color indexed="64"/>
      </top>
      <bottom/>
      <diagonal/>
    </border>
    <border>
      <left style="thin">
        <color indexed="64"/>
      </left>
      <right style="double">
        <color indexed="64"/>
      </right>
      <top/>
      <bottom style="thin">
        <color indexed="64"/>
      </bottom>
      <diagonal/>
    </border>
    <border>
      <left/>
      <right/>
      <top/>
      <bottom style="thin">
        <color indexed="64"/>
      </bottom>
      <diagonal/>
    </border>
    <border>
      <left style="thin">
        <color indexed="64"/>
      </left>
      <right style="double">
        <color indexed="64"/>
      </right>
      <top style="medium">
        <color indexed="64"/>
      </top>
      <bottom style="medium">
        <color indexed="64"/>
      </bottom>
      <diagonal/>
    </border>
    <border>
      <left style="medium">
        <color indexed="64"/>
      </left>
      <right style="double">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double">
        <color indexed="64"/>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225">
    <xf numFmtId="0" fontId="0" fillId="0" borderId="0" xfId="0"/>
    <xf numFmtId="0" fontId="0" fillId="0" borderId="4" xfId="0" applyFill="1" applyBorder="1" applyAlignment="1">
      <alignment horizontal="left" vertical="top" wrapText="1"/>
    </xf>
    <xf numFmtId="0" fontId="0" fillId="0" borderId="0" xfId="0" applyBorder="1" applyAlignment="1">
      <alignment horizontal="left" vertical="top" wrapText="1"/>
    </xf>
    <xf numFmtId="0" fontId="4" fillId="6" borderId="4" xfId="0" applyFont="1" applyFill="1" applyBorder="1" applyAlignment="1">
      <alignment horizontal="left" vertical="top" wrapText="1"/>
    </xf>
    <xf numFmtId="0" fontId="7" fillId="0" borderId="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4" xfId="0" applyFill="1" applyBorder="1" applyAlignment="1">
      <alignment wrapText="1"/>
    </xf>
    <xf numFmtId="0" fontId="0" fillId="0" borderId="0" xfId="0" applyFill="1" applyBorder="1" applyAlignment="1">
      <alignment horizontal="left" vertical="top" wrapText="1"/>
    </xf>
    <xf numFmtId="0" fontId="4" fillId="7" borderId="2" xfId="0" applyFont="1" applyFill="1" applyBorder="1" applyAlignment="1">
      <alignment horizontal="left" vertical="top" wrapText="1"/>
    </xf>
    <xf numFmtId="0" fontId="4" fillId="2" borderId="16" xfId="0" applyFont="1" applyFill="1" applyBorder="1" applyAlignment="1">
      <alignment horizontal="left" vertical="top" wrapText="1"/>
    </xf>
    <xf numFmtId="0" fontId="0" fillId="0" borderId="4" xfId="0" applyBorder="1" applyAlignment="1">
      <alignment horizontal="left" vertical="top" wrapText="1"/>
    </xf>
    <xf numFmtId="0" fontId="0" fillId="0" borderId="16" xfId="0" applyFont="1" applyFill="1" applyBorder="1" applyAlignment="1">
      <alignment horizontal="left" vertical="top" wrapText="1"/>
    </xf>
    <xf numFmtId="0" fontId="0" fillId="0" borderId="21" xfId="0" applyFill="1" applyBorder="1" applyAlignment="1">
      <alignment horizontal="left" vertical="top" wrapText="1"/>
    </xf>
    <xf numFmtId="0" fontId="0" fillId="0" borderId="26" xfId="0" applyFont="1" applyFill="1" applyBorder="1" applyAlignment="1">
      <alignment horizontal="left" vertical="top" wrapText="1"/>
    </xf>
    <xf numFmtId="0" fontId="0" fillId="0" borderId="26" xfId="0" applyFill="1" applyBorder="1" applyAlignment="1">
      <alignment horizontal="left" vertical="top" wrapText="1"/>
    </xf>
    <xf numFmtId="0" fontId="0" fillId="0" borderId="29" xfId="0" applyFill="1" applyBorder="1" applyAlignment="1">
      <alignment horizontal="left" vertical="top" wrapText="1"/>
    </xf>
    <xf numFmtId="0" fontId="0" fillId="0" borderId="11" xfId="0" applyFont="1" applyFill="1" applyBorder="1" applyAlignment="1">
      <alignment horizontal="left" vertical="top" wrapText="1"/>
    </xf>
    <xf numFmtId="0" fontId="0" fillId="0" borderId="36" xfId="0" applyFont="1" applyFill="1" applyBorder="1" applyAlignment="1">
      <alignment horizontal="left" vertical="top" wrapText="1"/>
    </xf>
    <xf numFmtId="0" fontId="0" fillId="0" borderId="16" xfId="0" applyFill="1" applyBorder="1" applyAlignment="1">
      <alignment horizontal="left" vertical="top" wrapText="1"/>
    </xf>
    <xf numFmtId="0" fontId="0" fillId="0" borderId="26" xfId="0" applyFill="1" applyBorder="1" applyAlignment="1">
      <alignment wrapText="1"/>
    </xf>
    <xf numFmtId="0" fontId="7" fillId="0" borderId="26" xfId="0" applyFont="1" applyFill="1" applyBorder="1" applyAlignment="1">
      <alignment horizontal="left" vertical="top" wrapText="1"/>
    </xf>
    <xf numFmtId="0" fontId="9" fillId="0" borderId="29" xfId="0" applyFont="1" applyFill="1" applyBorder="1" applyAlignment="1">
      <alignment horizontal="left" vertical="top" wrapText="1"/>
    </xf>
    <xf numFmtId="0" fontId="14" fillId="0" borderId="33" xfId="0" applyFont="1" applyFill="1" applyBorder="1" applyAlignment="1">
      <alignment horizontal="left" vertical="top" wrapText="1"/>
    </xf>
    <xf numFmtId="0" fontId="14" fillId="0" borderId="26" xfId="0" applyFont="1" applyFill="1" applyBorder="1" applyAlignment="1">
      <alignment horizontal="left" vertical="top" wrapText="1"/>
    </xf>
    <xf numFmtId="0" fontId="12" fillId="0" borderId="0" xfId="0" applyFont="1" applyBorder="1" applyAlignment="1">
      <alignment horizontal="left" vertical="top" wrapText="1"/>
    </xf>
    <xf numFmtId="0" fontId="0" fillId="0" borderId="0" xfId="0" applyFont="1" applyBorder="1" applyAlignment="1">
      <alignment horizontal="left" vertical="top" wrapText="1"/>
    </xf>
    <xf numFmtId="14" fontId="0" fillId="0" borderId="0" xfId="0" applyNumberFormat="1" applyBorder="1" applyAlignment="1">
      <alignment horizontal="left" vertical="top" wrapText="1"/>
    </xf>
    <xf numFmtId="0" fontId="4" fillId="0" borderId="0" xfId="0" applyFont="1" applyBorder="1" applyAlignment="1">
      <alignment horizontal="left" vertical="top" wrapText="1"/>
    </xf>
    <xf numFmtId="0" fontId="0" fillId="0" borderId="0" xfId="0" applyFont="1" applyFill="1" applyBorder="1" applyAlignment="1">
      <alignment horizontal="left" vertical="top" wrapText="1"/>
    </xf>
    <xf numFmtId="0" fontId="4" fillId="4" borderId="2" xfId="0" applyFont="1" applyFill="1" applyBorder="1" applyAlignment="1">
      <alignment horizontal="left" vertical="top" wrapText="1"/>
    </xf>
    <xf numFmtId="0" fontId="0" fillId="4" borderId="3" xfId="0" applyFont="1" applyFill="1" applyBorder="1" applyAlignment="1">
      <alignment horizontal="left" vertical="top" wrapText="1"/>
    </xf>
    <xf numFmtId="0" fontId="0" fillId="4" borderId="1" xfId="0" applyFont="1" applyFill="1" applyBorder="1" applyAlignment="1">
      <alignment horizontal="left" vertical="top" wrapText="1"/>
    </xf>
    <xf numFmtId="0" fontId="0" fillId="6" borderId="4" xfId="0" applyFont="1" applyFill="1" applyBorder="1" applyAlignment="1">
      <alignment horizontal="left" vertical="top" wrapText="1"/>
    </xf>
    <xf numFmtId="0" fontId="0" fillId="7" borderId="3" xfId="0" applyFont="1" applyFill="1" applyBorder="1" applyAlignment="1">
      <alignment horizontal="left" vertical="top" wrapText="1"/>
    </xf>
    <xf numFmtId="0" fontId="0" fillId="7" borderId="1" xfId="0" applyFont="1" applyFill="1" applyBorder="1" applyAlignment="1">
      <alignment horizontal="left" vertical="top" wrapText="1"/>
    </xf>
    <xf numFmtId="0" fontId="4" fillId="8" borderId="2" xfId="0" applyFont="1" applyFill="1" applyBorder="1" applyAlignment="1">
      <alignment horizontal="left" vertical="top" wrapText="1"/>
    </xf>
    <xf numFmtId="0" fontId="0" fillId="8" borderId="3" xfId="0" applyFont="1" applyFill="1" applyBorder="1" applyAlignment="1">
      <alignment horizontal="left" vertical="top" wrapText="1"/>
    </xf>
    <xf numFmtId="0" fontId="0" fillId="8" borderId="1" xfId="0" applyFont="1" applyFill="1" applyBorder="1" applyAlignment="1">
      <alignment horizontal="left" vertical="top" wrapText="1"/>
    </xf>
    <xf numFmtId="0" fontId="4" fillId="9" borderId="2" xfId="0" applyFont="1" applyFill="1" applyBorder="1" applyAlignment="1">
      <alignment horizontal="left" vertical="top" wrapText="1"/>
    </xf>
    <xf numFmtId="0" fontId="0" fillId="9" borderId="3" xfId="0" applyFont="1" applyFill="1" applyBorder="1" applyAlignment="1">
      <alignment horizontal="left" vertical="top" wrapText="1"/>
    </xf>
    <xf numFmtId="0" fontId="0" fillId="9" borderId="1" xfId="0" applyFont="1" applyFill="1" applyBorder="1" applyAlignment="1">
      <alignment horizontal="left" vertical="top" wrapText="1"/>
    </xf>
    <xf numFmtId="0" fontId="4" fillId="10" borderId="2" xfId="0" applyFont="1" applyFill="1" applyBorder="1" applyAlignment="1">
      <alignment horizontal="left" vertical="top" wrapText="1"/>
    </xf>
    <xf numFmtId="0" fontId="0" fillId="10" borderId="3" xfId="0" applyFont="1" applyFill="1" applyBorder="1" applyAlignment="1">
      <alignment horizontal="left" vertical="top" wrapText="1"/>
    </xf>
    <xf numFmtId="0" fontId="0" fillId="10" borderId="1" xfId="0" applyFont="1" applyFill="1" applyBorder="1" applyAlignment="1">
      <alignment horizontal="left" vertical="top" wrapText="1"/>
    </xf>
    <xf numFmtId="0" fontId="4" fillId="11" borderId="2" xfId="0" applyFont="1" applyFill="1" applyBorder="1" applyAlignment="1">
      <alignment horizontal="left" vertical="top" wrapText="1"/>
    </xf>
    <xf numFmtId="0" fontId="0" fillId="11" borderId="3" xfId="0" applyFont="1" applyFill="1" applyBorder="1" applyAlignment="1">
      <alignment horizontal="left" vertical="top" wrapText="1"/>
    </xf>
    <xf numFmtId="0" fontId="0" fillId="11" borderId="1" xfId="0" applyFont="1" applyFill="1" applyBorder="1" applyAlignment="1">
      <alignment horizontal="left" vertical="top" wrapText="1"/>
    </xf>
    <xf numFmtId="0" fontId="4" fillId="12" borderId="2" xfId="0" applyFont="1" applyFill="1" applyBorder="1" applyAlignment="1">
      <alignment horizontal="left" vertical="top" wrapText="1"/>
    </xf>
    <xf numFmtId="0" fontId="0" fillId="12" borderId="3" xfId="0" applyFont="1" applyFill="1" applyBorder="1" applyAlignment="1">
      <alignment horizontal="left" vertical="top" wrapText="1"/>
    </xf>
    <xf numFmtId="0" fontId="0" fillId="12" borderId="1" xfId="0" applyFont="1" applyFill="1" applyBorder="1" applyAlignment="1">
      <alignment horizontal="left" vertical="top" wrapText="1"/>
    </xf>
    <xf numFmtId="0" fontId="0" fillId="2" borderId="16" xfId="0" applyFont="1" applyFill="1" applyBorder="1" applyAlignment="1">
      <alignment horizontal="left" vertical="top" wrapText="1"/>
    </xf>
    <xf numFmtId="0" fontId="4" fillId="2" borderId="40" xfId="0" applyFont="1" applyFill="1" applyBorder="1" applyAlignment="1">
      <alignment horizontal="left" vertical="top" wrapText="1"/>
    </xf>
    <xf numFmtId="0" fontId="4" fillId="2" borderId="15" xfId="0" applyFont="1" applyFill="1" applyBorder="1" applyAlignment="1">
      <alignment horizontal="left" vertical="top" wrapText="1"/>
    </xf>
    <xf numFmtId="0" fontId="4" fillId="2" borderId="19" xfId="0" applyFont="1" applyFill="1" applyBorder="1" applyAlignment="1">
      <alignment horizontal="left" vertical="top" wrapText="1"/>
    </xf>
    <xf numFmtId="0" fontId="4" fillId="2" borderId="45" xfId="0" applyFont="1" applyFill="1" applyBorder="1" applyAlignment="1">
      <alignment horizontal="left" vertical="top" wrapText="1"/>
    </xf>
    <xf numFmtId="0" fontId="4" fillId="2" borderId="46" xfId="0" applyFont="1" applyFill="1" applyBorder="1" applyAlignment="1">
      <alignment horizontal="left" vertical="top" wrapText="1"/>
    </xf>
    <xf numFmtId="0" fontId="4" fillId="2" borderId="47" xfId="0" applyFont="1" applyFill="1" applyBorder="1" applyAlignment="1">
      <alignment horizontal="left" vertical="top" wrapText="1"/>
    </xf>
    <xf numFmtId="0" fontId="4" fillId="2" borderId="16" xfId="0" applyFont="1" applyFill="1" applyBorder="1" applyAlignment="1">
      <alignment vertical="top" wrapText="1"/>
    </xf>
    <xf numFmtId="0" fontId="4" fillId="2" borderId="15" xfId="0" applyFont="1" applyFill="1" applyBorder="1" applyAlignment="1">
      <alignment vertical="top" wrapText="1"/>
    </xf>
    <xf numFmtId="0" fontId="4" fillId="2" borderId="18" xfId="0" applyFont="1" applyFill="1" applyBorder="1" applyAlignment="1">
      <alignment vertical="top" wrapText="1"/>
    </xf>
    <xf numFmtId="0" fontId="0" fillId="2" borderId="0" xfId="0" applyFont="1" applyFill="1" applyBorder="1" applyAlignment="1">
      <alignment horizontal="left" vertical="top" wrapText="1"/>
    </xf>
    <xf numFmtId="0" fontId="0" fillId="0" borderId="25" xfId="0" applyFont="1" applyFill="1" applyBorder="1" applyAlignment="1">
      <alignment horizontal="left" vertical="top" wrapText="1"/>
    </xf>
    <xf numFmtId="0" fontId="0" fillId="0" borderId="43" xfId="0" applyFont="1" applyFill="1" applyBorder="1" applyAlignment="1">
      <alignment horizontal="left" vertical="top" wrapText="1"/>
    </xf>
    <xf numFmtId="0" fontId="0" fillId="0" borderId="28" xfId="0" applyFont="1" applyFill="1" applyBorder="1" applyAlignment="1">
      <alignment horizontal="left" vertical="top" wrapText="1"/>
    </xf>
    <xf numFmtId="0" fontId="0" fillId="0" borderId="27" xfId="0" applyFont="1" applyFill="1" applyBorder="1" applyAlignment="1">
      <alignment horizontal="left" vertical="top" wrapText="1"/>
    </xf>
    <xf numFmtId="0" fontId="5" fillId="0" borderId="44" xfId="0" applyFont="1" applyFill="1" applyBorder="1" applyAlignment="1">
      <alignment horizontal="left" vertical="top" wrapText="1"/>
    </xf>
    <xf numFmtId="0" fontId="5" fillId="0" borderId="28" xfId="0" applyFont="1" applyFill="1" applyBorder="1" applyAlignment="1">
      <alignment horizontal="left" vertical="top" wrapText="1"/>
    </xf>
    <xf numFmtId="0" fontId="0" fillId="0" borderId="26" xfId="0" applyBorder="1" applyAlignment="1">
      <alignment horizontal="left" vertical="top" wrapText="1"/>
    </xf>
    <xf numFmtId="0" fontId="0" fillId="0" borderId="29" xfId="0" applyFont="1" applyFill="1" applyBorder="1" applyAlignment="1">
      <alignment horizontal="left" vertical="top" wrapText="1"/>
    </xf>
    <xf numFmtId="0" fontId="0" fillId="0" borderId="18" xfId="0" applyFont="1" applyFill="1" applyBorder="1" applyAlignment="1">
      <alignment horizontal="left" vertical="top" wrapText="1"/>
    </xf>
    <xf numFmtId="0" fontId="0" fillId="0" borderId="30" xfId="0" applyFont="1" applyFill="1" applyBorder="1" applyAlignment="1">
      <alignment horizontal="left" vertical="top" wrapText="1"/>
    </xf>
    <xf numFmtId="0" fontId="0" fillId="0" borderId="32" xfId="0" applyFont="1" applyFill="1" applyBorder="1" applyAlignment="1">
      <alignment horizontal="left" vertical="top" wrapText="1"/>
    </xf>
    <xf numFmtId="0" fontId="5" fillId="0" borderId="48" xfId="0" applyFont="1" applyFill="1" applyBorder="1" applyAlignment="1">
      <alignment horizontal="left" vertical="top" wrapText="1"/>
    </xf>
    <xf numFmtId="0" fontId="5" fillId="0" borderId="0" xfId="0" applyFont="1" applyFill="1" applyBorder="1" applyAlignment="1">
      <alignment horizontal="left" vertical="top" wrapText="1"/>
    </xf>
    <xf numFmtId="0" fontId="0" fillId="0" borderId="29" xfId="0" applyBorder="1" applyAlignment="1">
      <alignment horizontal="left" vertical="top" wrapText="1"/>
    </xf>
    <xf numFmtId="0" fontId="0" fillId="0" borderId="33"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41" xfId="0" applyFont="1" applyFill="1" applyBorder="1" applyAlignment="1">
      <alignment horizontal="left" vertical="top" wrapText="1"/>
    </xf>
    <xf numFmtId="0" fontId="0" fillId="0" borderId="22" xfId="0" applyFont="1" applyFill="1" applyBorder="1" applyAlignment="1">
      <alignment horizontal="left" vertical="top" wrapText="1"/>
    </xf>
    <xf numFmtId="0" fontId="13" fillId="0" borderId="34" xfId="0" applyFont="1" applyFill="1" applyBorder="1" applyAlignment="1">
      <alignment horizontal="left" vertical="top" wrapText="1"/>
    </xf>
    <xf numFmtId="0" fontId="13" fillId="0" borderId="42"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21" xfId="0" applyBorder="1" applyAlignment="1">
      <alignment horizontal="left" vertical="top" wrapText="1"/>
    </xf>
    <xf numFmtId="0" fontId="7" fillId="0" borderId="21" xfId="0" applyFont="1" applyFill="1" applyBorder="1" applyAlignment="1">
      <alignment horizontal="left" vertical="top" wrapText="1"/>
    </xf>
    <xf numFmtId="0" fontId="0" fillId="0" borderId="5" xfId="0" applyFont="1" applyFill="1" applyBorder="1" applyAlignment="1">
      <alignment horizontal="left" vertical="top" wrapText="1"/>
    </xf>
    <xf numFmtId="0" fontId="5" fillId="0" borderId="12" xfId="0" applyFont="1" applyFill="1" applyBorder="1" applyAlignment="1">
      <alignment horizontal="left" vertical="top" wrapText="1"/>
    </xf>
    <xf numFmtId="0" fontId="5" fillId="0" borderId="9" xfId="0" applyFont="1" applyFill="1" applyBorder="1" applyAlignment="1">
      <alignment horizontal="left" vertical="top" wrapText="1"/>
    </xf>
    <xf numFmtId="0" fontId="0" fillId="0" borderId="8" xfId="0" applyFont="1" applyFill="1" applyBorder="1" applyAlignment="1">
      <alignment horizontal="left" vertical="top" wrapText="1"/>
    </xf>
    <xf numFmtId="0" fontId="0" fillId="0" borderId="9" xfId="0" applyFont="1" applyFill="1" applyBorder="1" applyAlignment="1">
      <alignment horizontal="left" vertical="top" wrapText="1"/>
    </xf>
    <xf numFmtId="0" fontId="11" fillId="0" borderId="12" xfId="0" applyFont="1" applyFill="1" applyBorder="1" applyAlignment="1">
      <alignment horizontal="left" vertical="top" wrapText="1"/>
    </xf>
    <xf numFmtId="0" fontId="0" fillId="0" borderId="15" xfId="0" applyFont="1" applyFill="1" applyBorder="1" applyAlignment="1">
      <alignment horizontal="left" vertical="top" wrapText="1"/>
    </xf>
    <xf numFmtId="0" fontId="5" fillId="0" borderId="39" xfId="0" applyFont="1" applyFill="1" applyBorder="1" applyAlignment="1">
      <alignment horizontal="left" vertical="top" wrapText="1"/>
    </xf>
    <xf numFmtId="0" fontId="0" fillId="0" borderId="19" xfId="0" applyFont="1" applyFill="1" applyBorder="1" applyAlignment="1">
      <alignment horizontal="left" vertical="top" wrapText="1"/>
    </xf>
    <xf numFmtId="0" fontId="0" fillId="0" borderId="16" xfId="0" applyBorder="1" applyAlignment="1">
      <alignment horizontal="left" vertical="top" wrapText="1"/>
    </xf>
    <xf numFmtId="0" fontId="7" fillId="0" borderId="16" xfId="0" applyFont="1" applyFill="1" applyBorder="1" applyAlignment="1">
      <alignment horizontal="left" vertical="top" wrapText="1"/>
    </xf>
    <xf numFmtId="0" fontId="5" fillId="0" borderId="34" xfId="0" applyFont="1" applyFill="1" applyBorder="1" applyAlignment="1">
      <alignment horizontal="left" vertical="top" wrapText="1"/>
    </xf>
    <xf numFmtId="0" fontId="0" fillId="0" borderId="6" xfId="0" applyFont="1" applyFill="1" applyBorder="1" applyAlignment="1">
      <alignment horizontal="left" vertical="top" wrapText="1"/>
    </xf>
    <xf numFmtId="0" fontId="6" fillId="0" borderId="8" xfId="1" applyFont="1" applyFill="1" applyBorder="1" applyAlignment="1">
      <alignment horizontal="left" vertical="top" wrapText="1"/>
    </xf>
    <xf numFmtId="0" fontId="0" fillId="0" borderId="20" xfId="0" applyFont="1" applyFill="1" applyBorder="1" applyAlignment="1">
      <alignment horizontal="left" vertical="top" wrapText="1"/>
    </xf>
    <xf numFmtId="0" fontId="0" fillId="0" borderId="23" xfId="0" applyFont="1" applyFill="1" applyBorder="1" applyAlignment="1">
      <alignment horizontal="left" vertical="top" wrapText="1"/>
    </xf>
    <xf numFmtId="0" fontId="0" fillId="0" borderId="13" xfId="0" applyFont="1" applyFill="1" applyBorder="1" applyAlignment="1">
      <alignment horizontal="left" vertical="top" wrapText="1"/>
    </xf>
    <xf numFmtId="0" fontId="11" fillId="0" borderId="39" xfId="0" applyFont="1" applyFill="1" applyBorder="1" applyAlignment="1">
      <alignment horizontal="left" vertical="top" wrapText="1"/>
    </xf>
    <xf numFmtId="0" fontId="11" fillId="0" borderId="13" xfId="0" applyFont="1" applyFill="1" applyBorder="1" applyAlignment="1">
      <alignment horizontal="left" vertical="top" wrapText="1"/>
    </xf>
    <xf numFmtId="0" fontId="0" fillId="0" borderId="25" xfId="0" applyFill="1" applyBorder="1" applyAlignment="1">
      <alignment wrapText="1"/>
    </xf>
    <xf numFmtId="0" fontId="0" fillId="0" borderId="28" xfId="0" applyFill="1" applyBorder="1" applyAlignment="1">
      <alignment wrapText="1"/>
    </xf>
    <xf numFmtId="0" fontId="0" fillId="0" borderId="27" xfId="0" applyFill="1" applyBorder="1" applyAlignment="1">
      <alignment wrapText="1"/>
    </xf>
    <xf numFmtId="0" fontId="0" fillId="0" borderId="26" xfId="0" applyBorder="1" applyAlignment="1">
      <alignment wrapText="1"/>
    </xf>
    <xf numFmtId="0" fontId="0" fillId="0" borderId="21" xfId="0" applyFill="1" applyBorder="1" applyAlignment="1">
      <alignment wrapText="1"/>
    </xf>
    <xf numFmtId="0" fontId="0" fillId="0" borderId="24" xfId="0" applyFill="1" applyBorder="1" applyAlignment="1">
      <alignment wrapText="1"/>
    </xf>
    <xf numFmtId="0" fontId="0" fillId="0" borderId="0" xfId="0" applyFill="1" applyAlignment="1">
      <alignment wrapText="1"/>
    </xf>
    <xf numFmtId="0" fontId="0" fillId="0" borderId="16" xfId="0" applyFill="1" applyBorder="1" applyAlignment="1">
      <alignment wrapText="1"/>
    </xf>
    <xf numFmtId="0" fontId="0" fillId="0" borderId="19" xfId="0" applyFill="1" applyBorder="1" applyAlignment="1">
      <alignment wrapText="1"/>
    </xf>
    <xf numFmtId="0" fontId="0" fillId="0" borderId="8" xfId="0" applyFill="1" applyBorder="1" applyAlignment="1">
      <alignment wrapText="1"/>
    </xf>
    <xf numFmtId="0" fontId="0" fillId="0" borderId="4" xfId="0" applyBorder="1" applyAlignment="1">
      <alignment wrapText="1"/>
    </xf>
    <xf numFmtId="0" fontId="0" fillId="0" borderId="10"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11" xfId="0" applyBorder="1" applyAlignment="1">
      <alignment horizontal="left" vertical="top" wrapText="1"/>
    </xf>
    <xf numFmtId="0" fontId="0" fillId="0" borderId="3"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5" borderId="4" xfId="0" applyFont="1" applyFill="1" applyBorder="1" applyAlignment="1">
      <alignment horizontal="left" vertical="top" wrapText="1"/>
    </xf>
    <xf numFmtId="0" fontId="0" fillId="0" borderId="35" xfId="0" applyFont="1" applyFill="1" applyBorder="1" applyAlignment="1">
      <alignment horizontal="left" vertical="top" wrapText="1"/>
    </xf>
    <xf numFmtId="0" fontId="0" fillId="0" borderId="37" xfId="0" applyFont="1" applyFill="1" applyBorder="1" applyAlignment="1">
      <alignment horizontal="left" vertical="top" wrapText="1"/>
    </xf>
    <xf numFmtId="0" fontId="0" fillId="0" borderId="36" xfId="0" applyBorder="1" applyAlignment="1">
      <alignment horizontal="left" vertical="top" wrapText="1"/>
    </xf>
    <xf numFmtId="0" fontId="0" fillId="0" borderId="38" xfId="0" applyFont="1" applyFill="1" applyBorder="1" applyAlignment="1">
      <alignment horizontal="left" vertical="top" wrapText="1"/>
    </xf>
    <xf numFmtId="0" fontId="11" fillId="0" borderId="34" xfId="0" applyFont="1" applyFill="1" applyBorder="1" applyAlignment="1">
      <alignment horizontal="left" vertical="top" wrapText="1"/>
    </xf>
    <xf numFmtId="0" fontId="0" fillId="0" borderId="8" xfId="0" applyFill="1" applyBorder="1" applyAlignment="1">
      <alignment horizontal="left" vertical="top" wrapText="1"/>
    </xf>
    <xf numFmtId="0" fontId="0" fillId="0" borderId="19" xfId="0" applyFill="1" applyBorder="1" applyAlignment="1">
      <alignment horizontal="left" vertical="top" wrapText="1"/>
    </xf>
    <xf numFmtId="0" fontId="0" fillId="0" borderId="27" xfId="0" applyFill="1" applyBorder="1" applyAlignment="1">
      <alignment horizontal="left" vertical="top" wrapText="1"/>
    </xf>
    <xf numFmtId="0" fontId="0" fillId="0" borderId="28" xfId="0" applyBorder="1" applyAlignment="1">
      <alignment horizontal="left" vertical="top" wrapText="1"/>
    </xf>
    <xf numFmtId="0" fontId="0" fillId="0" borderId="31" xfId="0" applyFont="1" applyFill="1" applyBorder="1" applyAlignment="1">
      <alignment horizontal="left" vertical="top" wrapText="1"/>
    </xf>
    <xf numFmtId="0" fontId="0" fillId="0" borderId="32" xfId="0" applyFill="1" applyBorder="1" applyAlignment="1">
      <alignment horizontal="left" vertical="top" wrapText="1"/>
    </xf>
    <xf numFmtId="0" fontId="7" fillId="0" borderId="29" xfId="0" applyFont="1" applyFill="1" applyBorder="1" applyAlignment="1">
      <alignment horizontal="left" vertical="top" wrapText="1"/>
    </xf>
    <xf numFmtId="0" fontId="0" fillId="0" borderId="0" xfId="0" applyFont="1" applyFill="1" applyAlignment="1">
      <alignment horizontal="left" vertical="top" wrapText="1"/>
    </xf>
    <xf numFmtId="14" fontId="0" fillId="0" borderId="0" xfId="0" applyNumberFormat="1" applyFont="1" applyBorder="1" applyAlignment="1">
      <alignment horizontal="left" vertical="top" wrapText="1"/>
    </xf>
    <xf numFmtId="0" fontId="6" fillId="0" borderId="0" xfId="1" applyFont="1" applyBorder="1" applyAlignment="1">
      <alignment horizontal="left" vertical="top" wrapText="1"/>
    </xf>
    <xf numFmtId="0" fontId="4" fillId="3" borderId="2" xfId="0" applyFont="1" applyFill="1" applyBorder="1" applyAlignment="1">
      <alignment horizontal="left" vertical="top" wrapText="1"/>
    </xf>
    <xf numFmtId="0" fontId="0" fillId="3" borderId="3" xfId="0" applyFont="1" applyFill="1" applyBorder="1" applyAlignment="1">
      <alignment horizontal="left" vertical="top" wrapText="1"/>
    </xf>
    <xf numFmtId="0" fontId="0" fillId="3" borderId="1" xfId="0" applyFont="1" applyFill="1" applyBorder="1" applyAlignment="1">
      <alignment horizontal="left" vertical="top" wrapText="1"/>
    </xf>
    <xf numFmtId="0" fontId="4"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17" xfId="0" applyFont="1" applyFill="1" applyBorder="1" applyAlignment="1">
      <alignment horizontal="left" vertical="top" wrapText="1"/>
    </xf>
    <xf numFmtId="0" fontId="5" fillId="0" borderId="4" xfId="0" applyFont="1" applyFill="1" applyBorder="1" applyAlignment="1">
      <alignment horizontal="left" vertical="top" wrapText="1"/>
    </xf>
    <xf numFmtId="0" fontId="5" fillId="0" borderId="6" xfId="0" applyFont="1" applyFill="1" applyBorder="1" applyAlignment="1">
      <alignment horizontal="left" vertical="top" wrapText="1"/>
    </xf>
    <xf numFmtId="0" fontId="0" fillId="0" borderId="4" xfId="0" applyFont="1" applyBorder="1" applyAlignment="1">
      <alignment horizontal="left" vertical="top" wrapText="1"/>
    </xf>
    <xf numFmtId="0" fontId="5" fillId="0" borderId="6" xfId="0" applyFont="1" applyBorder="1" applyAlignment="1">
      <alignment horizontal="left" vertical="top" wrapText="1"/>
    </xf>
    <xf numFmtId="0" fontId="0" fillId="0" borderId="0" xfId="0" applyFont="1" applyAlignment="1">
      <alignment horizontal="left" vertical="top" wrapText="1"/>
    </xf>
    <xf numFmtId="0" fontId="19" fillId="0" borderId="4" xfId="0" applyFont="1" applyFill="1" applyBorder="1" applyAlignment="1">
      <alignment horizontal="left" vertical="top" wrapText="1"/>
    </xf>
    <xf numFmtId="0" fontId="19" fillId="0" borderId="5" xfId="0" applyFont="1" applyBorder="1" applyAlignment="1">
      <alignment horizontal="left" vertical="top" wrapText="1"/>
    </xf>
    <xf numFmtId="0" fontId="0" fillId="0" borderId="6" xfId="0" applyFont="1" applyBorder="1" applyAlignment="1">
      <alignment horizontal="left" vertical="top" wrapText="1"/>
    </xf>
    <xf numFmtId="0" fontId="7" fillId="0" borderId="5" xfId="0" applyFont="1" applyBorder="1" applyAlignment="1">
      <alignment horizontal="left" vertical="top" wrapText="1"/>
    </xf>
    <xf numFmtId="0" fontId="13" fillId="0" borderId="4" xfId="0" applyFont="1" applyFill="1" applyBorder="1" applyAlignment="1">
      <alignment horizontal="left" vertical="top" wrapText="1"/>
    </xf>
    <xf numFmtId="0" fontId="13" fillId="0" borderId="6" xfId="0" applyFont="1" applyBorder="1" applyAlignment="1">
      <alignment horizontal="left" vertical="top" wrapText="1"/>
    </xf>
    <xf numFmtId="0" fontId="7" fillId="0" borderId="5" xfId="0" applyFont="1" applyFill="1" applyBorder="1" applyAlignment="1">
      <alignment horizontal="left" vertical="top" wrapText="1"/>
    </xf>
    <xf numFmtId="0" fontId="0" fillId="0" borderId="5" xfId="0" applyFont="1" applyBorder="1" applyAlignment="1">
      <alignment horizontal="left" vertical="top" wrapText="1"/>
    </xf>
    <xf numFmtId="0" fontId="14" fillId="0" borderId="8" xfId="0" applyFont="1" applyFill="1" applyBorder="1" applyAlignment="1">
      <alignment horizontal="left" vertical="top" wrapText="1"/>
    </xf>
    <xf numFmtId="0" fontId="14" fillId="0" borderId="4" xfId="0" applyFont="1" applyFill="1" applyBorder="1" applyAlignment="1">
      <alignment horizontal="left" vertical="top" wrapText="1"/>
    </xf>
    <xf numFmtId="0" fontId="6" fillId="0" borderId="4" xfId="1" applyFont="1" applyFill="1" applyBorder="1" applyAlignment="1">
      <alignment horizontal="left" vertical="top" wrapText="1"/>
    </xf>
    <xf numFmtId="0" fontId="14" fillId="0" borderId="5"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0" xfId="0" applyFont="1" applyFill="1" applyAlignment="1">
      <alignment horizontal="left" vertical="top" wrapText="1"/>
    </xf>
    <xf numFmtId="0" fontId="8" fillId="0" borderId="8" xfId="0" applyFont="1" applyFill="1" applyBorder="1" applyAlignment="1">
      <alignment horizontal="left" vertical="top" wrapText="1"/>
    </xf>
    <xf numFmtId="0" fontId="8" fillId="0" borderId="0" xfId="0" applyFont="1" applyAlignment="1">
      <alignment horizontal="left" vertical="top" wrapText="1"/>
    </xf>
    <xf numFmtId="0" fontId="8" fillId="0" borderId="8" xfId="0" applyFont="1" applyBorder="1" applyAlignment="1">
      <alignment horizontal="left" vertical="top" wrapText="1"/>
    </xf>
    <xf numFmtId="0" fontId="0" fillId="0" borderId="4" xfId="0" applyFont="1" applyBorder="1" applyAlignment="1">
      <alignment vertical="center" wrapText="1"/>
    </xf>
    <xf numFmtId="0" fontId="7" fillId="0" borderId="4" xfId="0" applyFont="1" applyFill="1" applyBorder="1" applyAlignment="1">
      <alignment horizontal="center" vertical="top" wrapText="1"/>
    </xf>
    <xf numFmtId="0" fontId="1" fillId="0" borderId="0" xfId="0" applyFont="1" applyFill="1" applyAlignment="1">
      <alignment vertical="center" wrapText="1"/>
    </xf>
    <xf numFmtId="0" fontId="0" fillId="5" borderId="6" xfId="0" applyFont="1" applyFill="1" applyBorder="1" applyAlignment="1">
      <alignment horizontal="left" vertical="top" wrapText="1"/>
    </xf>
    <xf numFmtId="0" fontId="5" fillId="5" borderId="6"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5" borderId="9" xfId="0" applyFont="1" applyFill="1" applyBorder="1" applyAlignment="1">
      <alignment horizontal="left" vertical="top" wrapText="1"/>
    </xf>
    <xf numFmtId="0" fontId="11" fillId="0" borderId="4" xfId="0" applyFont="1" applyFill="1" applyBorder="1" applyAlignment="1">
      <alignment horizontal="left" vertical="top" wrapText="1"/>
    </xf>
    <xf numFmtId="0" fontId="11" fillId="0" borderId="6" xfId="0" applyFont="1" applyBorder="1" applyAlignment="1">
      <alignment horizontal="left" vertical="top" wrapText="1"/>
    </xf>
    <xf numFmtId="0" fontId="0" fillId="0" borderId="7" xfId="0" applyFont="1" applyFill="1" applyBorder="1" applyAlignment="1">
      <alignment horizontal="left" vertical="top" wrapText="1"/>
    </xf>
    <xf numFmtId="0" fontId="0" fillId="0" borderId="7" xfId="0" applyFont="1" applyBorder="1" applyAlignment="1">
      <alignment horizontal="left" vertical="top" wrapText="1"/>
    </xf>
    <xf numFmtId="0" fontId="3" fillId="0" borderId="4" xfId="0" applyFont="1" applyFill="1" applyBorder="1" applyAlignment="1">
      <alignment vertical="center" wrapText="1"/>
    </xf>
    <xf numFmtId="0" fontId="2" fillId="0" borderId="4" xfId="0" applyFont="1" applyFill="1" applyBorder="1" applyAlignment="1">
      <alignment vertical="center" wrapText="1"/>
    </xf>
    <xf numFmtId="0" fontId="3" fillId="0" borderId="4" xfId="0" applyFont="1" applyFill="1" applyBorder="1" applyAlignment="1">
      <alignment horizontal="left" vertical="top" wrapText="1"/>
    </xf>
    <xf numFmtId="0" fontId="3" fillId="0" borderId="5" xfId="0" applyFont="1" applyBorder="1" applyAlignment="1">
      <alignment horizontal="left" vertical="top" wrapText="1"/>
    </xf>
    <xf numFmtId="0" fontId="0" fillId="0" borderId="4" xfId="0" applyFont="1" applyFill="1" applyBorder="1" applyAlignment="1">
      <alignment wrapText="1"/>
    </xf>
    <xf numFmtId="0" fontId="0" fillId="0" borderId="4" xfId="0" applyFont="1" applyBorder="1" applyAlignment="1">
      <alignment wrapText="1"/>
    </xf>
    <xf numFmtId="0" fontId="11" fillId="0" borderId="4" xfId="0" applyFont="1" applyBorder="1" applyAlignment="1">
      <alignment horizontal="left" vertical="top" wrapText="1"/>
    </xf>
    <xf numFmtId="0" fontId="0" fillId="0" borderId="8" xfId="0" applyFont="1" applyBorder="1" applyAlignment="1">
      <alignment horizontal="left" vertical="top" wrapText="1"/>
    </xf>
    <xf numFmtId="0" fontId="0" fillId="0" borderId="0" xfId="0" applyAlignment="1">
      <alignment horizontal="left" vertical="top" wrapText="1"/>
    </xf>
    <xf numFmtId="0" fontId="0" fillId="8" borderId="3" xfId="0" applyFill="1" applyBorder="1" applyAlignment="1">
      <alignment horizontal="left" vertical="top" wrapText="1"/>
    </xf>
    <xf numFmtId="0" fontId="0" fillId="2" borderId="16" xfId="0" applyFill="1" applyBorder="1" applyAlignment="1">
      <alignment horizontal="left" vertical="top" wrapText="1"/>
    </xf>
    <xf numFmtId="0" fontId="0" fillId="0" borderId="5" xfId="0" applyBorder="1" applyAlignment="1">
      <alignment horizontal="left" vertical="top" wrapText="1"/>
    </xf>
    <xf numFmtId="0" fontId="7" fillId="0" borderId="4" xfId="0" applyFont="1" applyBorder="1" applyAlignment="1">
      <alignment horizontal="left" vertical="top" wrapText="1"/>
    </xf>
    <xf numFmtId="0" fontId="14" fillId="0" borderId="5" xfId="0" applyFont="1" applyBorder="1" applyAlignment="1">
      <alignment horizontal="left" vertical="top" wrapText="1"/>
    </xf>
    <xf numFmtId="0" fontId="14" fillId="0" borderId="8" xfId="0" applyFont="1" applyBorder="1" applyAlignment="1">
      <alignment horizontal="left" vertical="top" wrapText="1"/>
    </xf>
    <xf numFmtId="0" fontId="0" fillId="10" borderId="3" xfId="0" applyFill="1" applyBorder="1" applyAlignment="1">
      <alignment horizontal="left" vertical="top" wrapText="1"/>
    </xf>
    <xf numFmtId="0" fontId="0" fillId="11" borderId="3" xfId="0" applyFill="1" applyBorder="1" applyAlignment="1">
      <alignment horizontal="left" vertical="top" wrapText="1"/>
    </xf>
    <xf numFmtId="0" fontId="0" fillId="12" borderId="3" xfId="0" applyFill="1" applyBorder="1" applyAlignment="1">
      <alignment horizontal="left" vertical="top" wrapText="1"/>
    </xf>
    <xf numFmtId="0" fontId="0" fillId="9" borderId="3"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Fill="1" applyAlignment="1">
      <alignment wrapText="1"/>
    </xf>
    <xf numFmtId="0" fontId="0" fillId="0" borderId="0" xfId="0" applyFont="1" applyFill="1" applyAlignment="1">
      <alignment wrapText="1"/>
    </xf>
    <xf numFmtId="0" fontId="0" fillId="0" borderId="5" xfId="0" applyFill="1" applyBorder="1" applyAlignment="1">
      <alignment horizontal="left" vertical="top" wrapText="1"/>
    </xf>
    <xf numFmtId="0" fontId="0" fillId="0" borderId="0" xfId="0" applyFill="1" applyAlignment="1">
      <alignment horizontal="left" vertical="top" wrapText="1"/>
    </xf>
    <xf numFmtId="0" fontId="0" fillId="0" borderId="49" xfId="0" applyFill="1" applyBorder="1" applyAlignment="1">
      <alignment vertical="top" wrapText="1"/>
    </xf>
    <xf numFmtId="0" fontId="14" fillId="0" borderId="49" xfId="0" applyFont="1" applyFill="1" applyBorder="1" applyAlignment="1">
      <alignment vertical="top" wrapText="1"/>
    </xf>
    <xf numFmtId="0" fontId="18" fillId="0" borderId="50" xfId="0" applyFont="1" applyFill="1" applyBorder="1" applyAlignment="1">
      <alignment horizontal="left" vertical="center" wrapText="1"/>
    </xf>
    <xf numFmtId="0" fontId="0" fillId="0" borderId="50" xfId="0" applyFill="1" applyBorder="1" applyAlignment="1">
      <alignment horizontal="left" vertical="top" wrapText="1"/>
    </xf>
    <xf numFmtId="0" fontId="0" fillId="0" borderId="30" xfId="0" applyFill="1" applyBorder="1" applyAlignment="1">
      <alignment horizontal="left" vertical="top" wrapText="1"/>
    </xf>
    <xf numFmtId="0" fontId="0" fillId="0" borderId="33" xfId="0" applyFill="1" applyBorder="1" applyAlignment="1">
      <alignment horizontal="left" vertical="top" wrapText="1"/>
    </xf>
    <xf numFmtId="0" fontId="0" fillId="0" borderId="22" xfId="0" applyFill="1" applyBorder="1" applyAlignment="1">
      <alignment horizontal="left" vertical="top" wrapText="1"/>
    </xf>
    <xf numFmtId="0" fontId="0" fillId="0" borderId="15" xfId="0" applyFill="1" applyBorder="1" applyAlignment="1">
      <alignment horizontal="left" vertical="top" wrapText="1"/>
    </xf>
    <xf numFmtId="0" fontId="0" fillId="0" borderId="33" xfId="0" applyFill="1" applyBorder="1" applyAlignment="1">
      <alignment wrapText="1"/>
    </xf>
    <xf numFmtId="0" fontId="0" fillId="0" borderId="11" xfId="0" applyFill="1" applyBorder="1" applyAlignment="1">
      <alignment horizontal="left" vertical="top" wrapText="1"/>
    </xf>
    <xf numFmtId="0" fontId="0" fillId="0" borderId="36" xfId="0" applyFill="1" applyBorder="1" applyAlignment="1">
      <alignment horizontal="left" vertical="top" wrapText="1"/>
    </xf>
    <xf numFmtId="0" fontId="0" fillId="0" borderId="28" xfId="0" applyFill="1" applyBorder="1" applyAlignment="1">
      <alignment horizontal="left" vertical="top" wrapText="1"/>
    </xf>
    <xf numFmtId="0" fontId="4" fillId="0" borderId="0" xfId="0" applyFont="1" applyAlignment="1">
      <alignment horizontal="left" vertical="top" wrapText="1"/>
    </xf>
    <xf numFmtId="0" fontId="22" fillId="0" borderId="0" xfId="0" applyFont="1" applyAlignment="1">
      <alignment horizontal="left" vertical="top" wrapText="1"/>
    </xf>
    <xf numFmtId="0" fontId="23" fillId="4" borderId="2" xfId="0" applyFont="1" applyFill="1" applyBorder="1" applyAlignment="1">
      <alignment horizontal="left" vertical="top" wrapText="1"/>
    </xf>
    <xf numFmtId="0" fontId="23" fillId="3" borderId="2" xfId="0" applyFont="1" applyFill="1" applyBorder="1" applyAlignment="1">
      <alignment horizontal="left" vertical="top" wrapText="1"/>
    </xf>
    <xf numFmtId="0" fontId="22" fillId="7" borderId="3" xfId="0" applyFont="1" applyFill="1" applyBorder="1" applyAlignment="1">
      <alignment horizontal="left" vertical="top" wrapText="1"/>
    </xf>
    <xf numFmtId="0" fontId="23" fillId="13" borderId="2" xfId="0" applyFont="1" applyFill="1" applyBorder="1" applyAlignment="1">
      <alignment horizontal="left" vertical="top" wrapText="1"/>
    </xf>
    <xf numFmtId="0" fontId="23" fillId="9" borderId="2" xfId="0" applyFont="1" applyFill="1" applyBorder="1" applyAlignment="1">
      <alignment horizontal="left" vertical="top" wrapText="1"/>
    </xf>
    <xf numFmtId="0" fontId="23" fillId="10" borderId="2" xfId="0" applyFont="1" applyFill="1" applyBorder="1" applyAlignment="1">
      <alignment horizontal="left" vertical="top" wrapText="1"/>
    </xf>
    <xf numFmtId="0" fontId="23" fillId="11" borderId="2" xfId="0" applyFont="1" applyFill="1" applyBorder="1" applyAlignment="1">
      <alignment horizontal="left" vertical="top" wrapText="1"/>
    </xf>
    <xf numFmtId="0" fontId="23" fillId="12" borderId="2" xfId="0" applyFont="1" applyFill="1" applyBorder="1" applyAlignment="1">
      <alignment horizontal="left" vertical="top" wrapText="1"/>
    </xf>
    <xf numFmtId="0" fontId="23" fillId="2" borderId="11" xfId="0" applyFont="1" applyFill="1" applyBorder="1" applyAlignment="1">
      <alignment horizontal="left" vertical="top" wrapText="1"/>
    </xf>
    <xf numFmtId="0" fontId="24" fillId="0" borderId="4" xfId="0" applyFont="1" applyBorder="1" applyAlignment="1">
      <alignment horizontal="left" vertical="top" wrapText="1"/>
    </xf>
    <xf numFmtId="0" fontId="22" fillId="0" borderId="4" xfId="0" applyFont="1" applyBorder="1" applyAlignment="1">
      <alignment horizontal="left" vertical="top" wrapText="1"/>
    </xf>
  </cellXfs>
  <cellStyles count="2">
    <cellStyle name="Hyperlink" xfId="1" builtinId="8"/>
    <cellStyle name="Normal" xfId="0" builtinId="0"/>
  </cellStyles>
  <dxfs count="3501">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ont>
        <color rgb="FF9C0006"/>
      </font>
      <fill>
        <patternFill>
          <bgColor rgb="FFFFC7CE"/>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rgb="FFC00000"/>
        </patternFill>
      </fill>
    </dxf>
    <dxf>
      <fill>
        <patternFill>
          <bgColor rgb="FFC00000"/>
        </patternFill>
      </fill>
    </dxf>
  </dxfs>
  <tableStyles count="0" defaultTableStyle="TableStyleMedium2" defaultPivotStyle="PivotStyleLight16"/>
  <colors>
    <mruColors>
      <color rgb="FFFFCC99"/>
      <color rgb="FFFE7C72"/>
      <color rgb="FFFE69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www.diw.de/soep" TargetMode="External"/><Relationship Id="rId3" Type="http://schemas.openxmlformats.org/officeDocument/2006/relationships/hyperlink" Target="https://www.klinikum.uni-heidelberg.de/fileadmin/Psychosomatische_Klinik/pdf_Material/PHQ_Komplett_Fragebogen1.pdf" TargetMode="External"/><Relationship Id="rId7" Type="http://schemas.openxmlformats.org/officeDocument/2006/relationships/hyperlink" Target="https://www.klinikum.uni-heidelberg.de/fileadmin/Psychosomatische_Klinik/pdf_Material/PHQ_Komplett_Fragebogen1.pdf" TargetMode="External"/><Relationship Id="rId2" Type="http://schemas.openxmlformats.org/officeDocument/2006/relationships/hyperlink" Target="https://local.psy.miami.edu/faculty/ccarver/sclGermanBriefCOPE.pdf" TargetMode="External"/><Relationship Id="rId1" Type="http://schemas.openxmlformats.org/officeDocument/2006/relationships/hyperlink" Target="https://www.researchgate.net/publication/247468366_Das_Inventar_Subjektiver_Stigmaerfahrungen_ISE_Ein_neues_Instrument_zur_quantitativen_Erfassung_subjektiven_Stigmas" TargetMode="External"/><Relationship Id="rId6" Type="http://schemas.openxmlformats.org/officeDocument/2006/relationships/hyperlink" Target="https://www.klinikum.uni-heidelberg.de/fileadmin/Psychosomatische_Klinik/pdf_Material/PHQ_Komplett_Fragebogen1.pdf" TargetMode="External"/><Relationship Id="rId11" Type="http://schemas.openxmlformats.org/officeDocument/2006/relationships/printerSettings" Target="../printerSettings/printerSettings1.bin"/><Relationship Id="rId5" Type="http://schemas.openxmlformats.org/officeDocument/2006/relationships/hyperlink" Target="mailto:johannes.allgaier@uni-wuerzburg.de" TargetMode="External"/><Relationship Id="rId10" Type="http://schemas.openxmlformats.org/officeDocument/2006/relationships/hyperlink" Target="https://unstats.un.org/unsd/methodology/m49/" TargetMode="External"/><Relationship Id="rId4" Type="http://schemas.openxmlformats.org/officeDocument/2006/relationships/hyperlink" Target="mailto:johannes.schobel@uni-ulm.de" TargetMode="External"/><Relationship Id="rId9" Type="http://schemas.openxmlformats.org/officeDocument/2006/relationships/hyperlink" Target="https://www.klinikum.uni-heidelberg.de/fileadmin/Psychosomatische_Klinik/pdf_Material/PHQ_Komplett_Fragebogen1.pdf"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johannes.allgaier@uni-wuerzburg.de" TargetMode="External"/><Relationship Id="rId7" Type="http://schemas.openxmlformats.org/officeDocument/2006/relationships/hyperlink" Target="http://www.diw.de/soep" TargetMode="External"/><Relationship Id="rId2" Type="http://schemas.openxmlformats.org/officeDocument/2006/relationships/hyperlink" Target="mailto:johannes.schobel@uni-ulm.de" TargetMode="External"/><Relationship Id="rId1" Type="http://schemas.openxmlformats.org/officeDocument/2006/relationships/hyperlink" Target="https://www.klinikum.uni-heidelberg.de/fileadmin/Psychosomatische_Klinik/pdf_Material/PHQ_Komplett_Fragebogen1.pdf" TargetMode="External"/><Relationship Id="rId6" Type="http://schemas.openxmlformats.org/officeDocument/2006/relationships/hyperlink" Target="https://www.klinikum.uni-heidelberg.de/fileadmin/Psychosomatische_Klinik/pdf_Material/PHQ_Komplett_Fragebogen1.pdf" TargetMode="External"/><Relationship Id="rId5" Type="http://schemas.openxmlformats.org/officeDocument/2006/relationships/hyperlink" Target="https://www.klinikum.uni-heidelberg.de/fileadmin/Psychosomatische_Klinik/pdf_Material/PHQ_Komplett_Fragebogen1.pdf" TargetMode="External"/><Relationship Id="rId4" Type="http://schemas.openxmlformats.org/officeDocument/2006/relationships/hyperlink" Target="https://www.klinikum.uni-heidelberg.de/fileadmin/Psychosomatische_Klinik/pdf_Material/PHQ_Komplett_Fragebogen1.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A2339-D555-4AE7-8B35-69CF7DB818DB}">
  <dimension ref="A1:I6"/>
  <sheetViews>
    <sheetView showGridLines="0" zoomScale="70" zoomScaleNormal="70" workbookViewId="0">
      <selection activeCell="D6" sqref="D6"/>
    </sheetView>
  </sheetViews>
  <sheetFormatPr defaultColWidth="8.75" defaultRowHeight="15.75"/>
  <cols>
    <col min="1" max="1" width="32.5" style="184" customWidth="1"/>
    <col min="2" max="2" width="59.5" style="184" customWidth="1"/>
    <col min="3" max="3" width="52.875" style="184" customWidth="1"/>
    <col min="4" max="9" width="40.75" style="184" customWidth="1"/>
    <col min="10" max="16384" width="8.75" style="184"/>
  </cols>
  <sheetData>
    <row r="1" spans="1:9">
      <c r="A1" s="212" t="s">
        <v>3606</v>
      </c>
    </row>
    <row r="2" spans="1:9" ht="16.5" thickBot="1"/>
    <row r="3" spans="1:9" ht="16.5" thickBot="1">
      <c r="A3" s="213"/>
      <c r="B3" s="214" t="s">
        <v>76</v>
      </c>
      <c r="C3" s="215" t="s">
        <v>77</v>
      </c>
      <c r="D3" s="216" t="s">
        <v>78</v>
      </c>
      <c r="E3" s="217" t="s">
        <v>79</v>
      </c>
      <c r="F3" s="218" t="s">
        <v>3607</v>
      </c>
      <c r="G3" s="219" t="s">
        <v>81</v>
      </c>
      <c r="H3" s="220" t="s">
        <v>82</v>
      </c>
      <c r="I3" s="221" t="s">
        <v>83</v>
      </c>
    </row>
    <row r="4" spans="1:9" ht="16.5" thickBot="1">
      <c r="A4" s="222" t="s">
        <v>3608</v>
      </c>
      <c r="B4" s="10" t="s">
        <v>3611</v>
      </c>
      <c r="C4" s="10" t="s">
        <v>3612</v>
      </c>
      <c r="D4" s="224"/>
      <c r="E4" s="223"/>
      <c r="F4" s="224"/>
      <c r="G4" s="224"/>
      <c r="H4" s="224"/>
      <c r="I4" s="224"/>
    </row>
    <row r="5" spans="1:9" ht="32.25" thickBot="1">
      <c r="A5" s="222" t="s">
        <v>3609</v>
      </c>
      <c r="B5" s="10" t="s">
        <v>3613</v>
      </c>
      <c r="C5" s="10" t="s">
        <v>3614</v>
      </c>
      <c r="D5" s="224"/>
      <c r="E5" s="224"/>
      <c r="F5" s="224"/>
      <c r="G5" s="224"/>
      <c r="H5" s="224"/>
      <c r="I5" s="224"/>
    </row>
    <row r="6" spans="1:9" ht="330.75">
      <c r="A6" s="222" t="s">
        <v>3610</v>
      </c>
      <c r="B6" s="10" t="s">
        <v>3615</v>
      </c>
      <c r="C6" s="10" t="s">
        <v>3616</v>
      </c>
      <c r="D6" s="224"/>
      <c r="E6" s="224"/>
      <c r="F6" s="224"/>
      <c r="G6" s="224"/>
      <c r="H6" s="224"/>
      <c r="I6" s="224"/>
    </row>
  </sheetData>
  <conditionalFormatting sqref="A4:A5">
    <cfRule type="expression" dxfId="3500" priority="11">
      <formula>"$A6 =""text"""</formula>
    </cfRule>
  </conditionalFormatting>
  <conditionalFormatting sqref="A6">
    <cfRule type="expression" dxfId="3499" priority="9">
      <formula>"$A6 =""text"""</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12" operator="containsText" id="{24391BD3-2BC0-4925-ABC7-6C97F3986DBA}">
            <xm:f>NOT(ISERROR(SEARCH(#REF! ="text",A4)))</xm:f>
            <xm:f>#REF! ="text"</xm:f>
            <x14:dxf>
              <fill>
                <patternFill>
                  <bgColor theme="7" tint="0.79998168889431442"/>
                </patternFill>
              </fill>
            </x14:dxf>
          </x14:cfRule>
          <xm:sqref>A4:A5</xm:sqref>
        </x14:conditionalFormatting>
        <x14:conditionalFormatting xmlns:xm="http://schemas.microsoft.com/office/excel/2006/main">
          <x14:cfRule type="containsText" priority="10" operator="containsText" id="{04DB1297-5165-4329-A2A5-CF910F59DE1A}">
            <xm:f>NOT(ISERROR(SEARCH(#REF! ="text",A6)))</xm:f>
            <xm:f>#REF! ="text"</xm:f>
            <x14:dxf>
              <fill>
                <patternFill>
                  <bgColor theme="7" tint="0.79998168889431442"/>
                </patternFill>
              </fill>
            </x14:dxf>
          </x14:cfRule>
          <xm:sqref>A6</xm:sqref>
        </x14:conditionalFormatting>
        <x14:conditionalFormatting xmlns:xm="http://schemas.microsoft.com/office/excel/2006/main">
          <x14:cfRule type="containsText" priority="12874" operator="containsText" id="{E5EDF406-AA7D-4CDE-A887-1B77E400C32E}">
            <xm:f>NOT(ISERROR(SEARCH(#REF! ="text",B3)))</xm:f>
            <xm:f>#REF! ="text"</xm:f>
            <x14:dxf>
              <fill>
                <patternFill>
                  <bgColor theme="7" tint="0.79998168889431442"/>
                </patternFill>
              </fill>
            </x14:dxf>
          </x14:cfRule>
          <xm:sqref>B3:I3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C198"/>
  <sheetViews>
    <sheetView showGridLines="0" tabSelected="1" topLeftCell="BC1" zoomScale="40" zoomScaleNormal="40" workbookViewId="0">
      <pane ySplit="5" topLeftCell="A109" activePane="bottomLeft" state="frozen"/>
      <selection pane="bottomLeft" activeCell="BM124" sqref="BM124"/>
    </sheetView>
  </sheetViews>
  <sheetFormatPr defaultColWidth="11.25" defaultRowHeight="15" customHeight="1"/>
  <cols>
    <col min="1" max="1" width="11.25" style="25" customWidth="1"/>
    <col min="2" max="2" width="13.75" style="25" customWidth="1"/>
    <col min="3" max="3" width="3.75" style="25" customWidth="1"/>
    <col min="4" max="4" width="5.75" style="25" customWidth="1"/>
    <col min="5" max="5" width="3.75" style="25" customWidth="1"/>
    <col min="6" max="6" width="11.25" style="25" customWidth="1"/>
    <col min="7" max="7" width="9.75" style="25" customWidth="1"/>
    <col min="8" max="8" width="10.75" style="25" hidden="1" customWidth="1"/>
    <col min="9" max="9" width="45.875" style="25" customWidth="1"/>
    <col min="10" max="32" width="15.75" style="25" customWidth="1"/>
    <col min="33" max="35" width="3.75" style="25" customWidth="1"/>
    <col min="36" max="36" width="11.25" style="25" customWidth="1"/>
    <col min="37" max="37" width="95.875" style="25" customWidth="1"/>
    <col min="38" max="64" width="11.25" style="25" customWidth="1"/>
    <col min="65" max="65" width="76.5" style="25" customWidth="1"/>
    <col min="66" max="75" width="11.25" style="25" customWidth="1"/>
    <col min="76" max="92" width="11.25" style="25" hidden="1" customWidth="1"/>
    <col min="93" max="93" width="76.5" style="184" customWidth="1"/>
    <col min="94" max="103" width="11.25" style="184" customWidth="1"/>
    <col min="104" max="120" width="11.25" style="25" hidden="1" customWidth="1"/>
    <col min="121" max="121" width="76.5" style="184" customWidth="1"/>
    <col min="122" max="131" width="11.25" style="184" customWidth="1"/>
    <col min="132" max="148" width="11.25" style="25" hidden="1" customWidth="1"/>
    <col min="149" max="149" width="76.5" style="184" customWidth="1"/>
    <col min="150" max="159" width="11.25" style="184" customWidth="1"/>
    <col min="160" max="176" width="11.25" style="25" hidden="1" customWidth="1"/>
    <col min="177" max="177" width="76.5" style="184" customWidth="1"/>
    <col min="178" max="187" width="11.25" style="184" customWidth="1"/>
    <col min="188" max="204" width="11.25" style="25" hidden="1" customWidth="1"/>
    <col min="205" max="205" width="76.5" style="184" customWidth="1"/>
    <col min="206" max="215" width="11.25" style="184" customWidth="1"/>
    <col min="216" max="232" width="11.25" style="25" hidden="1" customWidth="1"/>
    <col min="233" max="16384" width="11.25" style="25"/>
  </cols>
  <sheetData>
    <row r="1" spans="1:232" ht="15" customHeight="1">
      <c r="A1" s="24" t="s">
        <v>513</v>
      </c>
    </row>
    <row r="2" spans="1:232" ht="15" customHeight="1">
      <c r="A2" s="133">
        <v>43977</v>
      </c>
      <c r="B2" s="25" t="s">
        <v>514</v>
      </c>
      <c r="D2" s="134" t="s">
        <v>515</v>
      </c>
      <c r="BW2" s="25" t="s">
        <v>3617</v>
      </c>
    </row>
    <row r="3" spans="1:232" ht="15" customHeight="1" thickBot="1">
      <c r="B3" s="25" t="s">
        <v>516</v>
      </c>
      <c r="D3" s="134" t="s">
        <v>517</v>
      </c>
    </row>
    <row r="4" spans="1:232" ht="15" customHeight="1" thickBot="1">
      <c r="G4" s="27"/>
      <c r="H4" s="28"/>
      <c r="I4" s="29" t="s">
        <v>76</v>
      </c>
      <c r="J4" s="30"/>
      <c r="K4" s="30"/>
      <c r="L4" s="30"/>
      <c r="M4" s="30"/>
      <c r="N4" s="30"/>
      <c r="O4" s="30"/>
      <c r="P4" s="30"/>
      <c r="Q4" s="30"/>
      <c r="R4" s="30"/>
      <c r="S4" s="30"/>
      <c r="T4" s="30"/>
      <c r="U4" s="30"/>
      <c r="V4" s="30"/>
      <c r="W4" s="30"/>
      <c r="X4" s="30"/>
      <c r="Y4" s="30"/>
      <c r="Z4" s="30"/>
      <c r="AA4" s="30"/>
      <c r="AB4" s="30"/>
      <c r="AC4" s="30"/>
      <c r="AD4" s="30"/>
      <c r="AE4" s="30"/>
      <c r="AF4" s="30"/>
      <c r="AG4" s="30"/>
      <c r="AH4" s="30"/>
      <c r="AI4" s="30"/>
      <c r="AJ4" s="31"/>
      <c r="AK4" s="135" t="s">
        <v>77</v>
      </c>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7"/>
      <c r="BM4" s="8" t="s">
        <v>78</v>
      </c>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4"/>
      <c r="CO4" s="35" t="s">
        <v>79</v>
      </c>
      <c r="CP4" s="185"/>
      <c r="CQ4" s="185"/>
      <c r="CR4" s="185"/>
      <c r="CS4" s="185"/>
      <c r="CT4" s="185"/>
      <c r="CU4" s="185"/>
      <c r="CV4" s="185"/>
      <c r="CW4" s="185"/>
      <c r="CX4" s="185"/>
      <c r="CY4" s="185"/>
      <c r="CZ4" s="36"/>
      <c r="DA4" s="36"/>
      <c r="DB4" s="36"/>
      <c r="DC4" s="36"/>
      <c r="DD4" s="36"/>
      <c r="DE4" s="36"/>
      <c r="DF4" s="36"/>
      <c r="DG4" s="36"/>
      <c r="DH4" s="36"/>
      <c r="DI4" s="36"/>
      <c r="DJ4" s="36"/>
      <c r="DK4" s="36"/>
      <c r="DL4" s="36"/>
      <c r="DM4" s="36"/>
      <c r="DN4" s="36"/>
      <c r="DO4" s="36"/>
      <c r="DP4" s="37"/>
      <c r="DQ4" s="38" t="s">
        <v>80</v>
      </c>
      <c r="DR4" s="194"/>
      <c r="DS4" s="194"/>
      <c r="DT4" s="194"/>
      <c r="DU4" s="194"/>
      <c r="DV4" s="194"/>
      <c r="DW4" s="194"/>
      <c r="DX4" s="194"/>
      <c r="DY4" s="194"/>
      <c r="DZ4" s="194"/>
      <c r="EA4" s="194"/>
      <c r="EB4" s="39"/>
      <c r="EC4" s="39"/>
      <c r="ED4" s="39"/>
      <c r="EE4" s="39"/>
      <c r="EF4" s="39"/>
      <c r="EG4" s="39"/>
      <c r="EH4" s="39"/>
      <c r="EI4" s="39"/>
      <c r="EJ4" s="39"/>
      <c r="EK4" s="39"/>
      <c r="EL4" s="39"/>
      <c r="EM4" s="39"/>
      <c r="EN4" s="39"/>
      <c r="EO4" s="39"/>
      <c r="EP4" s="39"/>
      <c r="EQ4" s="39"/>
      <c r="ER4" s="40"/>
      <c r="ES4" s="41" t="s">
        <v>81</v>
      </c>
      <c r="ET4" s="191"/>
      <c r="EU4" s="191"/>
      <c r="EV4" s="191"/>
      <c r="EW4" s="191"/>
      <c r="EX4" s="191"/>
      <c r="EY4" s="191"/>
      <c r="EZ4" s="191"/>
      <c r="FA4" s="191"/>
      <c r="FB4" s="191"/>
      <c r="FC4" s="191"/>
      <c r="FD4" s="42"/>
      <c r="FE4" s="42"/>
      <c r="FF4" s="42"/>
      <c r="FG4" s="42"/>
      <c r="FH4" s="42"/>
      <c r="FI4" s="42"/>
      <c r="FJ4" s="42"/>
      <c r="FK4" s="42"/>
      <c r="FL4" s="42"/>
      <c r="FM4" s="42"/>
      <c r="FN4" s="42"/>
      <c r="FO4" s="42"/>
      <c r="FP4" s="42"/>
      <c r="FQ4" s="42"/>
      <c r="FR4" s="42"/>
      <c r="FS4" s="42"/>
      <c r="FT4" s="43"/>
      <c r="FU4" s="44" t="s">
        <v>82</v>
      </c>
      <c r="FV4" s="192"/>
      <c r="FW4" s="192"/>
      <c r="FX4" s="192"/>
      <c r="FY4" s="192"/>
      <c r="FZ4" s="192"/>
      <c r="GA4" s="192"/>
      <c r="GB4" s="192"/>
      <c r="GC4" s="192"/>
      <c r="GD4" s="192"/>
      <c r="GE4" s="192"/>
      <c r="GF4" s="45"/>
      <c r="GG4" s="45"/>
      <c r="GH4" s="45"/>
      <c r="GI4" s="45"/>
      <c r="GJ4" s="45"/>
      <c r="GK4" s="45"/>
      <c r="GL4" s="45"/>
      <c r="GM4" s="45"/>
      <c r="GN4" s="45"/>
      <c r="GO4" s="45"/>
      <c r="GP4" s="45"/>
      <c r="GQ4" s="45"/>
      <c r="GR4" s="45"/>
      <c r="GS4" s="45"/>
      <c r="GT4" s="45"/>
      <c r="GU4" s="45"/>
      <c r="GV4" s="46"/>
      <c r="GW4" s="47" t="s">
        <v>83</v>
      </c>
      <c r="GX4" s="193"/>
      <c r="GY4" s="193"/>
      <c r="GZ4" s="193"/>
      <c r="HA4" s="193"/>
      <c r="HB4" s="193"/>
      <c r="HC4" s="193"/>
      <c r="HD4" s="193"/>
      <c r="HE4" s="193"/>
      <c r="HF4" s="193"/>
      <c r="HG4" s="193"/>
      <c r="HH4" s="48"/>
      <c r="HI4" s="48"/>
      <c r="HJ4" s="48"/>
      <c r="HK4" s="48"/>
      <c r="HL4" s="48"/>
      <c r="HM4" s="48"/>
      <c r="HN4" s="48"/>
      <c r="HO4" s="48"/>
      <c r="HP4" s="48"/>
      <c r="HQ4" s="48"/>
      <c r="HR4" s="48"/>
      <c r="HS4" s="48"/>
      <c r="HT4" s="48"/>
      <c r="HU4" s="48"/>
      <c r="HV4" s="48"/>
      <c r="HW4" s="48"/>
      <c r="HX4" s="49"/>
    </row>
    <row r="5" spans="1:232" ht="15" customHeight="1" thickBot="1">
      <c r="A5" s="138" t="s">
        <v>84</v>
      </c>
      <c r="B5" s="139" t="s">
        <v>85</v>
      </c>
      <c r="C5" s="138" t="s">
        <v>86</v>
      </c>
      <c r="D5" s="138" t="s">
        <v>87</v>
      </c>
      <c r="E5" s="138" t="s">
        <v>88</v>
      </c>
      <c r="F5" s="138" t="s">
        <v>89</v>
      </c>
      <c r="G5" s="138" t="s">
        <v>90</v>
      </c>
      <c r="H5" s="140" t="s">
        <v>91</v>
      </c>
      <c r="I5" s="141" t="s">
        <v>92</v>
      </c>
      <c r="J5" s="138" t="s">
        <v>93</v>
      </c>
      <c r="K5" s="138" t="s">
        <v>94</v>
      </c>
      <c r="L5" s="138" t="s">
        <v>95</v>
      </c>
      <c r="M5" s="138" t="s">
        <v>96</v>
      </c>
      <c r="N5" s="138" t="s">
        <v>97</v>
      </c>
      <c r="O5" s="138" t="s">
        <v>98</v>
      </c>
      <c r="P5" s="138" t="s">
        <v>99</v>
      </c>
      <c r="Q5" s="138" t="s">
        <v>100</v>
      </c>
      <c r="R5" s="138" t="s">
        <v>101</v>
      </c>
      <c r="S5" s="138" t="s">
        <v>102</v>
      </c>
      <c r="T5" s="138" t="s">
        <v>103</v>
      </c>
      <c r="U5" s="138" t="s">
        <v>104</v>
      </c>
      <c r="V5" s="138" t="s">
        <v>105</v>
      </c>
      <c r="W5" s="138" t="s">
        <v>106</v>
      </c>
      <c r="X5" s="138" t="s">
        <v>107</v>
      </c>
      <c r="Y5" s="138" t="s">
        <v>108</v>
      </c>
      <c r="Z5" s="138" t="s">
        <v>109</v>
      </c>
      <c r="AA5" s="138" t="s">
        <v>110</v>
      </c>
      <c r="AB5" s="138" t="s">
        <v>111</v>
      </c>
      <c r="AC5" s="138" t="s">
        <v>112</v>
      </c>
      <c r="AD5" s="138" t="s">
        <v>113</v>
      </c>
      <c r="AE5" s="138" t="s">
        <v>114</v>
      </c>
      <c r="AF5" s="138" t="s">
        <v>115</v>
      </c>
      <c r="AG5" s="141" t="s">
        <v>116</v>
      </c>
      <c r="AH5" s="138" t="s">
        <v>117</v>
      </c>
      <c r="AI5" s="138" t="s">
        <v>118</v>
      </c>
      <c r="AJ5" s="140" t="s">
        <v>119</v>
      </c>
      <c r="AK5" s="141" t="s">
        <v>120</v>
      </c>
      <c r="AL5" s="138" t="s">
        <v>121</v>
      </c>
      <c r="AM5" s="138" t="s">
        <v>122</v>
      </c>
      <c r="AN5" s="138" t="s">
        <v>123</v>
      </c>
      <c r="AO5" s="138" t="s">
        <v>124</v>
      </c>
      <c r="AP5" s="138" t="s">
        <v>125</v>
      </c>
      <c r="AQ5" s="138" t="s">
        <v>126</v>
      </c>
      <c r="AR5" s="138" t="s">
        <v>127</v>
      </c>
      <c r="AS5" s="138" t="s">
        <v>128</v>
      </c>
      <c r="AT5" s="138" t="s">
        <v>129</v>
      </c>
      <c r="AU5" s="138" t="s">
        <v>130</v>
      </c>
      <c r="AV5" s="138" t="s">
        <v>131</v>
      </c>
      <c r="AW5" s="138" t="s">
        <v>132</v>
      </c>
      <c r="AX5" s="138" t="s">
        <v>133</v>
      </c>
      <c r="AY5" s="138" t="s">
        <v>134</v>
      </c>
      <c r="AZ5" s="138" t="s">
        <v>135</v>
      </c>
      <c r="BA5" s="138" t="s">
        <v>136</v>
      </c>
      <c r="BB5" s="138" t="s">
        <v>137</v>
      </c>
      <c r="BC5" s="138" t="s">
        <v>138</v>
      </c>
      <c r="BD5" s="138" t="s">
        <v>139</v>
      </c>
      <c r="BE5" s="138" t="s">
        <v>140</v>
      </c>
      <c r="BF5" s="138" t="s">
        <v>141</v>
      </c>
      <c r="BG5" s="138" t="s">
        <v>142</v>
      </c>
      <c r="BH5" s="138" t="s">
        <v>143</v>
      </c>
      <c r="BI5" s="141" t="s">
        <v>144</v>
      </c>
      <c r="BJ5" s="138" t="s">
        <v>145</v>
      </c>
      <c r="BK5" s="138" t="s">
        <v>146</v>
      </c>
      <c r="BL5" s="138" t="s">
        <v>147</v>
      </c>
      <c r="BM5" s="142" t="s">
        <v>148</v>
      </c>
      <c r="BN5" s="57" t="s">
        <v>149</v>
      </c>
      <c r="BO5" s="57" t="s">
        <v>150</v>
      </c>
      <c r="BP5" s="57" t="s">
        <v>151</v>
      </c>
      <c r="BQ5" s="57" t="s">
        <v>152</v>
      </c>
      <c r="BR5" s="57" t="s">
        <v>153</v>
      </c>
      <c r="BS5" s="57" t="s">
        <v>154</v>
      </c>
      <c r="BT5" s="57" t="s">
        <v>155</v>
      </c>
      <c r="BU5" s="57" t="s">
        <v>156</v>
      </c>
      <c r="BV5" s="57" t="s">
        <v>157</v>
      </c>
      <c r="BW5" s="57" t="s">
        <v>158</v>
      </c>
      <c r="BX5" s="57" t="s">
        <v>159</v>
      </c>
      <c r="BY5" s="57" t="s">
        <v>160</v>
      </c>
      <c r="BZ5" s="57" t="s">
        <v>161</v>
      </c>
      <c r="CA5" s="57" t="s">
        <v>162</v>
      </c>
      <c r="CB5" s="57" t="s">
        <v>163</v>
      </c>
      <c r="CC5" s="57" t="s">
        <v>164</v>
      </c>
      <c r="CD5" s="57" t="s">
        <v>165</v>
      </c>
      <c r="CE5" s="57" t="s">
        <v>166</v>
      </c>
      <c r="CF5" s="57" t="s">
        <v>167</v>
      </c>
      <c r="CG5" s="57" t="s">
        <v>168</v>
      </c>
      <c r="CH5" s="57" t="s">
        <v>169</v>
      </c>
      <c r="CI5" s="57" t="s">
        <v>170</v>
      </c>
      <c r="CJ5" s="57" t="s">
        <v>171</v>
      </c>
      <c r="CK5" s="58" t="s">
        <v>172</v>
      </c>
      <c r="CL5" s="57" t="s">
        <v>173</v>
      </c>
      <c r="CM5" s="57" t="s">
        <v>174</v>
      </c>
      <c r="CN5" s="59" t="s">
        <v>175</v>
      </c>
      <c r="CO5" s="141" t="s">
        <v>176</v>
      </c>
      <c r="CP5" s="138" t="s">
        <v>177</v>
      </c>
      <c r="CQ5" s="138" t="s">
        <v>178</v>
      </c>
      <c r="CR5" s="138" t="s">
        <v>179</v>
      </c>
      <c r="CS5" s="138" t="s">
        <v>180</v>
      </c>
      <c r="CT5" s="138" t="s">
        <v>181</v>
      </c>
      <c r="CU5" s="138" t="s">
        <v>182</v>
      </c>
      <c r="CV5" s="138" t="s">
        <v>183</v>
      </c>
      <c r="CW5" s="138" t="s">
        <v>184</v>
      </c>
      <c r="CX5" s="138" t="s">
        <v>185</v>
      </c>
      <c r="CY5" s="138" t="s">
        <v>186</v>
      </c>
      <c r="CZ5" s="138" t="s">
        <v>187</v>
      </c>
      <c r="DA5" s="138" t="s">
        <v>188</v>
      </c>
      <c r="DB5" s="138" t="s">
        <v>189</v>
      </c>
      <c r="DC5" s="138" t="s">
        <v>190</v>
      </c>
      <c r="DD5" s="138" t="s">
        <v>191</v>
      </c>
      <c r="DE5" s="138" t="s">
        <v>192</v>
      </c>
      <c r="DF5" s="138" t="s">
        <v>193</v>
      </c>
      <c r="DG5" s="138" t="s">
        <v>194</v>
      </c>
      <c r="DH5" s="138" t="s">
        <v>195</v>
      </c>
      <c r="DI5" s="138" t="s">
        <v>196</v>
      </c>
      <c r="DJ5" s="138" t="s">
        <v>197</v>
      </c>
      <c r="DK5" s="138" t="s">
        <v>198</v>
      </c>
      <c r="DL5" s="138" t="s">
        <v>199</v>
      </c>
      <c r="DM5" s="141"/>
      <c r="DN5" s="138"/>
      <c r="DO5" s="138"/>
      <c r="DP5" s="138"/>
      <c r="DQ5" s="9" t="s">
        <v>204</v>
      </c>
      <c r="DR5" s="9" t="s">
        <v>205</v>
      </c>
      <c r="DS5" s="57" t="s">
        <v>206</v>
      </c>
      <c r="DT5" s="57" t="s">
        <v>207</v>
      </c>
      <c r="DU5" s="9" t="s">
        <v>208</v>
      </c>
      <c r="DV5" s="57" t="s">
        <v>209</v>
      </c>
      <c r="DW5" s="57" t="s">
        <v>210</v>
      </c>
      <c r="DX5" s="9" t="s">
        <v>211</v>
      </c>
      <c r="DY5" s="57" t="s">
        <v>212</v>
      </c>
      <c r="DZ5" s="57" t="s">
        <v>213</v>
      </c>
      <c r="EA5" s="9" t="s">
        <v>214</v>
      </c>
      <c r="EB5" s="57" t="s">
        <v>215</v>
      </c>
      <c r="EC5" s="57" t="s">
        <v>216</v>
      </c>
      <c r="ED5" s="9" t="s">
        <v>217</v>
      </c>
      <c r="EE5" s="57" t="s">
        <v>218</v>
      </c>
      <c r="EF5" s="57" t="s">
        <v>219</v>
      </c>
      <c r="EG5" s="9" t="s">
        <v>220</v>
      </c>
      <c r="EH5" s="57" t="s">
        <v>221</v>
      </c>
      <c r="EI5" s="57" t="s">
        <v>222</v>
      </c>
      <c r="EJ5" s="9" t="s">
        <v>223</v>
      </c>
      <c r="EK5" s="57" t="s">
        <v>224</v>
      </c>
      <c r="EL5" s="57" t="s">
        <v>225</v>
      </c>
      <c r="EM5" s="9" t="s">
        <v>226</v>
      </c>
      <c r="EN5" s="57" t="s">
        <v>227</v>
      </c>
      <c r="EO5" s="58" t="s">
        <v>228</v>
      </c>
      <c r="EP5" s="57" t="s">
        <v>229</v>
      </c>
      <c r="EQ5" s="57" t="s">
        <v>230</v>
      </c>
      <c r="ER5" s="59" t="s">
        <v>231</v>
      </c>
      <c r="ES5" s="138" t="s">
        <v>232</v>
      </c>
      <c r="ET5" s="138" t="s">
        <v>233</v>
      </c>
      <c r="EU5" s="138" t="s">
        <v>234</v>
      </c>
      <c r="EV5" s="138" t="s">
        <v>235</v>
      </c>
      <c r="EW5" s="138" t="s">
        <v>236</v>
      </c>
      <c r="EX5" s="138" t="s">
        <v>237</v>
      </c>
      <c r="EY5" s="138" t="s">
        <v>238</v>
      </c>
      <c r="EZ5" s="138" t="s">
        <v>239</v>
      </c>
      <c r="FA5" s="138" t="s">
        <v>240</v>
      </c>
      <c r="FB5" s="138" t="s">
        <v>241</v>
      </c>
      <c r="FC5" s="138" t="s">
        <v>242</v>
      </c>
      <c r="FD5" s="138" t="s">
        <v>243</v>
      </c>
      <c r="FE5" s="138" t="s">
        <v>244</v>
      </c>
      <c r="FF5" s="138" t="s">
        <v>245</v>
      </c>
      <c r="FG5" s="138" t="s">
        <v>246</v>
      </c>
      <c r="FH5" s="138" t="s">
        <v>247</v>
      </c>
      <c r="FI5" s="138" t="s">
        <v>248</v>
      </c>
      <c r="FJ5" s="138" t="s">
        <v>249</v>
      </c>
      <c r="FK5" s="138" t="s">
        <v>250</v>
      </c>
      <c r="FL5" s="138" t="s">
        <v>251</v>
      </c>
      <c r="FM5" s="138" t="s">
        <v>252</v>
      </c>
      <c r="FN5" s="138" t="s">
        <v>253</v>
      </c>
      <c r="FO5" s="138" t="s">
        <v>254</v>
      </c>
      <c r="FP5" s="138" t="s">
        <v>255</v>
      </c>
      <c r="FQ5" s="58" t="s">
        <v>256</v>
      </c>
      <c r="FR5" s="57" t="s">
        <v>257</v>
      </c>
      <c r="FS5" s="57" t="s">
        <v>258</v>
      </c>
      <c r="FT5" s="59" t="s">
        <v>259</v>
      </c>
      <c r="FU5" s="138" t="s">
        <v>260</v>
      </c>
      <c r="FV5" s="138" t="s">
        <v>261</v>
      </c>
      <c r="FW5" s="138" t="s">
        <v>262</v>
      </c>
      <c r="FX5" s="138" t="s">
        <v>263</v>
      </c>
      <c r="FY5" s="138" t="s">
        <v>264</v>
      </c>
      <c r="FZ5" s="138" t="s">
        <v>265</v>
      </c>
      <c r="GA5" s="138" t="s">
        <v>266</v>
      </c>
      <c r="GB5" s="138" t="s">
        <v>267</v>
      </c>
      <c r="GC5" s="138" t="s">
        <v>268</v>
      </c>
      <c r="GD5" s="138" t="s">
        <v>269</v>
      </c>
      <c r="GE5" s="138" t="s">
        <v>270</v>
      </c>
      <c r="GF5" s="138" t="s">
        <v>271</v>
      </c>
      <c r="GG5" s="138" t="s">
        <v>272</v>
      </c>
      <c r="GH5" s="138" t="s">
        <v>273</v>
      </c>
      <c r="GI5" s="138" t="s">
        <v>274</v>
      </c>
      <c r="GJ5" s="138" t="s">
        <v>275</v>
      </c>
      <c r="GK5" s="138" t="s">
        <v>276</v>
      </c>
      <c r="GL5" s="138" t="s">
        <v>277</v>
      </c>
      <c r="GM5" s="138" t="s">
        <v>278</v>
      </c>
      <c r="GN5" s="138" t="s">
        <v>279</v>
      </c>
      <c r="GO5" s="138" t="s">
        <v>280</v>
      </c>
      <c r="GP5" s="138" t="s">
        <v>281</v>
      </c>
      <c r="GQ5" s="138" t="s">
        <v>282</v>
      </c>
      <c r="GR5" s="138" t="s">
        <v>283</v>
      </c>
      <c r="GS5" s="58" t="s">
        <v>284</v>
      </c>
      <c r="GT5" s="57" t="s">
        <v>285</v>
      </c>
      <c r="GU5" s="57" t="s">
        <v>286</v>
      </c>
      <c r="GV5" s="59" t="s">
        <v>287</v>
      </c>
      <c r="GW5" s="138" t="s">
        <v>288</v>
      </c>
      <c r="GX5" s="138" t="s">
        <v>289</v>
      </c>
      <c r="GY5" s="138" t="s">
        <v>290</v>
      </c>
      <c r="GZ5" s="138" t="s">
        <v>291</v>
      </c>
      <c r="HA5" s="138" t="s">
        <v>292</v>
      </c>
      <c r="HB5" s="138" t="s">
        <v>293</v>
      </c>
      <c r="HC5" s="138" t="s">
        <v>294</v>
      </c>
      <c r="HD5" s="138" t="s">
        <v>295</v>
      </c>
      <c r="HE5" s="138" t="s">
        <v>296</v>
      </c>
      <c r="HF5" s="138" t="s">
        <v>297</v>
      </c>
      <c r="HG5" s="138" t="s">
        <v>298</v>
      </c>
      <c r="HH5" s="138" t="s">
        <v>299</v>
      </c>
      <c r="HI5" s="138" t="s">
        <v>300</v>
      </c>
      <c r="HJ5" s="138" t="s">
        <v>301</v>
      </c>
      <c r="HK5" s="138" t="s">
        <v>302</v>
      </c>
      <c r="HL5" s="138" t="s">
        <v>303</v>
      </c>
      <c r="HM5" s="138" t="s">
        <v>304</v>
      </c>
      <c r="HN5" s="138" t="s">
        <v>305</v>
      </c>
      <c r="HO5" s="138" t="s">
        <v>306</v>
      </c>
      <c r="HP5" s="138" t="s">
        <v>307</v>
      </c>
      <c r="HQ5" s="138" t="s">
        <v>308</v>
      </c>
      <c r="HR5" s="138" t="s">
        <v>309</v>
      </c>
      <c r="HS5" s="138" t="s">
        <v>310</v>
      </c>
      <c r="HT5" s="138" t="s">
        <v>311</v>
      </c>
      <c r="HU5" s="58" t="s">
        <v>312</v>
      </c>
      <c r="HV5" s="57" t="s">
        <v>313</v>
      </c>
      <c r="HW5" s="57" t="s">
        <v>314</v>
      </c>
      <c r="HX5" s="59" t="s">
        <v>315</v>
      </c>
    </row>
    <row r="6" spans="1:232" s="132" customFormat="1" ht="207" customHeight="1" thickTop="1">
      <c r="A6" s="5" t="s">
        <v>316</v>
      </c>
      <c r="B6" s="5"/>
      <c r="C6" s="5"/>
      <c r="D6" s="5"/>
      <c r="E6" s="5"/>
      <c r="F6" s="5"/>
      <c r="G6" s="5"/>
      <c r="H6" s="87" t="s">
        <v>317</v>
      </c>
      <c r="I6" s="5" t="s">
        <v>518</v>
      </c>
      <c r="J6" s="5"/>
      <c r="K6" s="5"/>
      <c r="L6" s="5"/>
      <c r="M6" s="5"/>
      <c r="N6" s="5"/>
      <c r="O6" s="5"/>
      <c r="P6" s="5"/>
      <c r="Q6" s="5"/>
      <c r="R6" s="5"/>
      <c r="S6" s="5"/>
      <c r="T6" s="5"/>
      <c r="U6" s="5"/>
      <c r="V6" s="5"/>
      <c r="W6" s="143"/>
      <c r="X6" s="5"/>
      <c r="Y6" s="5"/>
      <c r="Z6" s="5"/>
      <c r="AA6" s="5"/>
      <c r="AB6" s="5"/>
      <c r="AC6" s="5"/>
      <c r="AD6" s="5"/>
      <c r="AE6" s="5"/>
      <c r="AF6" s="5"/>
      <c r="AG6" s="5"/>
      <c r="AH6" s="5"/>
      <c r="AI6" s="5"/>
      <c r="AJ6" s="5" t="s">
        <v>319</v>
      </c>
      <c r="AK6" s="157" t="s">
        <v>3619</v>
      </c>
      <c r="AL6" s="5"/>
      <c r="AM6" s="5"/>
      <c r="AN6" s="5"/>
      <c r="AO6" s="5"/>
      <c r="AP6" s="5"/>
      <c r="AQ6" s="5"/>
      <c r="AR6" s="5"/>
      <c r="AS6" s="5"/>
      <c r="AT6" s="5"/>
      <c r="AU6" s="5"/>
      <c r="AV6" s="5"/>
      <c r="AW6" s="5"/>
      <c r="AX6" s="5"/>
      <c r="AY6" s="5"/>
      <c r="AZ6" s="5"/>
      <c r="BA6" s="5"/>
      <c r="BB6" s="5"/>
      <c r="BC6" s="5"/>
      <c r="BD6" s="5"/>
      <c r="BE6" s="5"/>
      <c r="BF6" s="5"/>
      <c r="BG6" s="5"/>
      <c r="BH6" s="5"/>
      <c r="BI6" s="5"/>
      <c r="BJ6" s="5"/>
      <c r="BK6" s="5"/>
      <c r="BL6" s="5"/>
      <c r="BM6" s="84" t="s">
        <v>519</v>
      </c>
      <c r="BN6" s="5"/>
      <c r="BO6" s="5"/>
      <c r="BP6" s="5"/>
      <c r="BQ6" s="5"/>
      <c r="BR6" s="5"/>
      <c r="BS6" s="5"/>
      <c r="BT6" s="5"/>
      <c r="BU6" s="5"/>
      <c r="BV6" s="5"/>
      <c r="BW6" s="5"/>
      <c r="BY6" s="5"/>
      <c r="BZ6" s="5"/>
      <c r="CA6" s="144"/>
      <c r="CC6" s="5"/>
      <c r="CD6" s="5"/>
      <c r="CE6" s="5"/>
      <c r="CF6" s="5"/>
      <c r="CG6" s="5"/>
      <c r="CH6" s="5"/>
      <c r="CI6" s="5"/>
      <c r="CJ6" s="5"/>
      <c r="CK6" s="145"/>
      <c r="CL6" s="145"/>
      <c r="CM6" s="145"/>
      <c r="CN6" s="145"/>
      <c r="CO6" s="187" t="s">
        <v>520</v>
      </c>
      <c r="CP6" s="10"/>
      <c r="CQ6" s="10"/>
      <c r="CR6" s="10"/>
      <c r="CS6" s="10"/>
      <c r="CT6" s="10"/>
      <c r="CU6" s="10"/>
      <c r="CV6" s="10"/>
      <c r="CW6" s="10"/>
      <c r="CX6" s="10"/>
      <c r="CY6" s="10"/>
      <c r="DA6" s="5"/>
      <c r="DB6" s="5"/>
      <c r="DC6" s="144"/>
      <c r="DE6" s="5"/>
      <c r="DF6" s="5"/>
      <c r="DG6" s="5"/>
      <c r="DH6" s="5"/>
      <c r="DI6" s="5"/>
      <c r="DJ6" s="5"/>
      <c r="DK6" s="5"/>
      <c r="DL6" s="5"/>
      <c r="DQ6" s="187" t="s">
        <v>521</v>
      </c>
      <c r="DR6" s="10"/>
      <c r="DS6" s="10"/>
      <c r="DT6" s="10"/>
      <c r="DU6" s="10"/>
      <c r="DV6" s="10"/>
      <c r="DW6" s="10"/>
      <c r="DX6" s="10"/>
      <c r="DY6" s="10"/>
      <c r="DZ6" s="10"/>
      <c r="EA6" s="10"/>
      <c r="EC6" s="5"/>
      <c r="ED6" s="5"/>
      <c r="EE6" s="146"/>
      <c r="EF6" s="147"/>
      <c r="EG6" s="145"/>
      <c r="EH6" s="145"/>
      <c r="EI6" s="145"/>
      <c r="EJ6" s="145"/>
      <c r="EK6" s="145"/>
      <c r="EL6" s="145"/>
      <c r="EM6" s="145"/>
      <c r="EN6" s="145"/>
      <c r="ES6" s="187" t="s">
        <v>522</v>
      </c>
      <c r="ET6" s="10"/>
      <c r="EU6" s="10"/>
      <c r="EV6" s="10"/>
      <c r="EW6" s="10"/>
      <c r="EX6" s="10"/>
      <c r="EY6" s="10"/>
      <c r="EZ6" s="10"/>
      <c r="FA6" s="10"/>
      <c r="FB6" s="10"/>
      <c r="FC6" s="10"/>
      <c r="FE6" s="5"/>
      <c r="FF6" s="5"/>
      <c r="FG6" s="144"/>
      <c r="FI6" s="5"/>
      <c r="FJ6" s="5"/>
      <c r="FK6" s="5"/>
      <c r="FL6" s="5"/>
      <c r="FM6" s="5"/>
      <c r="FN6" s="5"/>
      <c r="FO6" s="5"/>
      <c r="FP6" s="5"/>
      <c r="FU6" s="187" t="s">
        <v>523</v>
      </c>
      <c r="FV6" s="10"/>
      <c r="FW6" s="10"/>
      <c r="FX6" s="10"/>
      <c r="FY6" s="10"/>
      <c r="FZ6" s="10"/>
      <c r="GA6" s="10"/>
      <c r="GB6" s="10"/>
      <c r="GC6" s="10"/>
      <c r="GD6" s="10"/>
      <c r="GE6" s="10"/>
      <c r="GG6" s="5"/>
      <c r="GH6" s="5"/>
      <c r="GI6" s="144"/>
      <c r="GK6" s="5"/>
      <c r="GL6" s="5"/>
      <c r="GM6" s="5"/>
      <c r="GN6" s="5"/>
      <c r="GO6" s="5"/>
      <c r="GP6" s="5"/>
      <c r="GQ6" s="5"/>
      <c r="GR6" s="5"/>
      <c r="GW6" s="187" t="s">
        <v>524</v>
      </c>
      <c r="GX6" s="10"/>
      <c r="GY6" s="10"/>
      <c r="GZ6" s="10"/>
      <c r="HA6" s="10"/>
      <c r="HB6" s="10"/>
      <c r="HC6" s="10"/>
      <c r="HD6" s="10"/>
      <c r="HE6" s="10"/>
      <c r="HF6" s="10"/>
      <c r="HG6" s="10"/>
      <c r="HI6" s="5"/>
      <c r="HJ6" s="5"/>
      <c r="HK6" s="144"/>
      <c r="HM6" s="5"/>
      <c r="HN6" s="5"/>
      <c r="HO6" s="5"/>
      <c r="HP6" s="5"/>
      <c r="HQ6" s="5"/>
      <c r="HR6" s="5"/>
      <c r="HS6" s="5"/>
      <c r="HT6" s="5"/>
    </row>
    <row r="7" spans="1:232" s="28" customFormat="1" ht="15" customHeight="1">
      <c r="A7" s="5" t="s">
        <v>321</v>
      </c>
      <c r="B7" s="5"/>
      <c r="C7" s="5"/>
      <c r="D7" s="5"/>
      <c r="E7" s="5"/>
      <c r="F7" s="5"/>
      <c r="G7" s="5"/>
      <c r="H7" s="87"/>
      <c r="I7" s="5"/>
      <c r="J7" s="5"/>
      <c r="K7" s="5"/>
      <c r="L7" s="5"/>
      <c r="M7" s="5"/>
      <c r="N7" s="5"/>
      <c r="O7" s="5"/>
      <c r="P7" s="5"/>
      <c r="Q7" s="5"/>
      <c r="R7" s="5"/>
      <c r="S7" s="5"/>
      <c r="T7" s="5"/>
      <c r="U7" s="5"/>
      <c r="V7" s="5"/>
      <c r="W7" s="5"/>
      <c r="X7" s="5"/>
      <c r="Y7" s="5"/>
      <c r="Z7" s="5"/>
      <c r="AA7" s="5"/>
      <c r="AB7" s="5"/>
      <c r="AC7" s="5"/>
      <c r="AD7" s="5"/>
      <c r="AE7" s="5"/>
      <c r="AF7" s="5"/>
      <c r="AG7" s="148"/>
      <c r="AH7" s="5"/>
      <c r="AI7" s="5"/>
      <c r="AJ7" s="143"/>
      <c r="AK7" s="148"/>
      <c r="AL7" s="5"/>
      <c r="AM7" s="5"/>
      <c r="AN7" s="5"/>
      <c r="AO7" s="5"/>
      <c r="AP7" s="5"/>
      <c r="AQ7" s="5"/>
      <c r="AR7" s="5"/>
      <c r="AS7" s="5"/>
      <c r="AT7" s="5"/>
      <c r="AU7" s="5"/>
      <c r="AV7" s="5"/>
      <c r="AW7" s="5"/>
      <c r="AX7" s="5"/>
      <c r="AY7" s="5"/>
      <c r="AZ7" s="5"/>
      <c r="BA7" s="5"/>
      <c r="BB7" s="5"/>
      <c r="BC7" s="5"/>
      <c r="BD7" s="5"/>
      <c r="BE7" s="5"/>
      <c r="BF7" s="5"/>
      <c r="BG7" s="5"/>
      <c r="BH7" s="5"/>
      <c r="BI7" s="5"/>
      <c r="BJ7" s="5"/>
      <c r="BK7" s="5"/>
      <c r="BL7" s="5"/>
      <c r="BM7" s="84"/>
      <c r="BN7" s="5"/>
      <c r="BO7" s="5"/>
      <c r="BP7" s="5"/>
      <c r="BQ7" s="5"/>
      <c r="BR7" s="5"/>
      <c r="BS7" s="5"/>
      <c r="BT7" s="5"/>
      <c r="BU7" s="5"/>
      <c r="BV7" s="5"/>
      <c r="BW7" s="5"/>
      <c r="BX7" s="5"/>
      <c r="BY7" s="5"/>
      <c r="BZ7" s="5"/>
      <c r="CA7" s="5"/>
      <c r="CB7" s="5"/>
      <c r="CC7" s="5"/>
      <c r="CD7" s="5"/>
      <c r="CE7" s="5"/>
      <c r="CF7" s="5"/>
      <c r="CG7" s="5"/>
      <c r="CH7" s="5"/>
      <c r="CI7" s="5"/>
      <c r="CJ7" s="96"/>
      <c r="CK7" s="149"/>
      <c r="CL7" s="145"/>
      <c r="CM7" s="145"/>
      <c r="CN7" s="146"/>
      <c r="CO7" s="187"/>
      <c r="CP7" s="10"/>
      <c r="CQ7" s="10"/>
      <c r="CR7" s="10"/>
      <c r="CS7" s="10"/>
      <c r="CT7" s="10"/>
      <c r="CU7" s="10"/>
      <c r="CV7" s="10"/>
      <c r="CW7" s="10"/>
      <c r="CX7" s="10"/>
      <c r="CY7" s="10"/>
      <c r="CZ7" s="5"/>
      <c r="DA7" s="5"/>
      <c r="DB7" s="5"/>
      <c r="DC7" s="5"/>
      <c r="DD7" s="5"/>
      <c r="DE7" s="5"/>
      <c r="DF7" s="5"/>
      <c r="DG7" s="5"/>
      <c r="DH7" s="5"/>
      <c r="DI7" s="5"/>
      <c r="DJ7" s="5"/>
      <c r="DK7" s="5"/>
      <c r="DL7" s="96"/>
      <c r="DM7" s="5"/>
      <c r="DN7" s="5"/>
      <c r="DO7" s="5"/>
      <c r="DP7" s="5"/>
      <c r="DQ7" s="187"/>
      <c r="DR7" s="10"/>
      <c r="DS7" s="10"/>
      <c r="DT7" s="10"/>
      <c r="DU7" s="10"/>
      <c r="DV7" s="10"/>
      <c r="DW7" s="10"/>
      <c r="DX7" s="10"/>
      <c r="DY7" s="10"/>
      <c r="DZ7" s="10"/>
      <c r="EA7" s="10"/>
      <c r="EB7" s="5"/>
      <c r="EC7" s="5"/>
      <c r="ED7" s="5"/>
      <c r="EE7" s="145"/>
      <c r="EF7" s="145"/>
      <c r="EG7" s="145"/>
      <c r="EH7" s="145"/>
      <c r="EI7" s="145"/>
      <c r="EJ7" s="145"/>
      <c r="EK7" s="145"/>
      <c r="EL7" s="145"/>
      <c r="EM7" s="145"/>
      <c r="EN7" s="150"/>
      <c r="EO7" s="5"/>
      <c r="EP7" s="5"/>
      <c r="EQ7" s="5"/>
      <c r="ER7" s="5"/>
      <c r="ES7" s="187"/>
      <c r="ET7" s="10"/>
      <c r="EU7" s="10"/>
      <c r="EV7" s="10"/>
      <c r="EW7" s="10"/>
      <c r="EX7" s="10"/>
      <c r="EY7" s="10"/>
      <c r="EZ7" s="10"/>
      <c r="FA7" s="10"/>
      <c r="FB7" s="10"/>
      <c r="FC7" s="10"/>
      <c r="FD7" s="5"/>
      <c r="FE7" s="5"/>
      <c r="FF7" s="5"/>
      <c r="FG7" s="5"/>
      <c r="FH7" s="5"/>
      <c r="FI7" s="5"/>
      <c r="FJ7" s="5"/>
      <c r="FK7" s="5"/>
      <c r="FL7" s="5"/>
      <c r="FM7" s="5"/>
      <c r="FN7" s="5"/>
      <c r="FO7" s="5"/>
      <c r="FP7" s="96"/>
      <c r="FQ7" s="5"/>
      <c r="FR7" s="5"/>
      <c r="FS7" s="5"/>
      <c r="FT7" s="5"/>
      <c r="FU7" s="187"/>
      <c r="FV7" s="10"/>
      <c r="FW7" s="10"/>
      <c r="FX7" s="10"/>
      <c r="FY7" s="10"/>
      <c r="FZ7" s="10"/>
      <c r="GA7" s="10"/>
      <c r="GB7" s="10"/>
      <c r="GC7" s="10"/>
      <c r="GD7" s="10"/>
      <c r="GE7" s="10"/>
      <c r="GF7" s="5"/>
      <c r="GG7" s="5"/>
      <c r="GH7" s="5"/>
      <c r="GI7" s="5"/>
      <c r="GJ7" s="5"/>
      <c r="GK7" s="5"/>
      <c r="GL7" s="5"/>
      <c r="GM7" s="5"/>
      <c r="GN7" s="5"/>
      <c r="GO7" s="5"/>
      <c r="GP7" s="5"/>
      <c r="GQ7" s="5"/>
      <c r="GR7" s="96"/>
      <c r="GS7" s="5"/>
      <c r="GT7" s="5"/>
      <c r="GU7" s="5"/>
      <c r="GV7" s="5"/>
      <c r="GW7" s="187"/>
      <c r="GX7" s="10"/>
      <c r="GY7" s="10"/>
      <c r="GZ7" s="10"/>
      <c r="HA7" s="10"/>
      <c r="HB7" s="10"/>
      <c r="HC7" s="10"/>
      <c r="HD7" s="10"/>
      <c r="HE7" s="10"/>
      <c r="HF7" s="10"/>
      <c r="HG7" s="10"/>
      <c r="HH7" s="5"/>
      <c r="HI7" s="5"/>
      <c r="HJ7" s="5"/>
      <c r="HK7" s="5"/>
      <c r="HL7" s="5"/>
      <c r="HM7" s="5"/>
      <c r="HN7" s="5"/>
      <c r="HO7" s="5"/>
      <c r="HP7" s="5"/>
      <c r="HQ7" s="5"/>
      <c r="HR7" s="5"/>
      <c r="HS7" s="5"/>
      <c r="HT7" s="96"/>
      <c r="HU7" s="5"/>
      <c r="HV7" s="5"/>
      <c r="HW7" s="5"/>
      <c r="HX7" s="5"/>
    </row>
    <row r="8" spans="1:232" s="28" customFormat="1" ht="15" customHeight="1">
      <c r="A8" s="5" t="s">
        <v>322</v>
      </c>
      <c r="B8" s="5"/>
      <c r="C8" s="5"/>
      <c r="D8" s="5"/>
      <c r="E8" s="5"/>
      <c r="F8" s="5"/>
      <c r="G8" s="5"/>
      <c r="H8" s="87"/>
      <c r="I8" s="5" t="s">
        <v>525</v>
      </c>
      <c r="J8" s="5"/>
      <c r="K8" s="5"/>
      <c r="L8" s="5"/>
      <c r="M8" s="5"/>
      <c r="N8" s="5"/>
      <c r="O8" s="5"/>
      <c r="P8" s="5"/>
      <c r="Q8" s="5"/>
      <c r="R8" s="5"/>
      <c r="S8" s="5"/>
      <c r="T8" s="5"/>
      <c r="U8" s="5"/>
      <c r="V8" s="5"/>
      <c r="W8" s="5"/>
      <c r="X8" s="5"/>
      <c r="Y8" s="5"/>
      <c r="Z8" s="5"/>
      <c r="AA8" s="5"/>
      <c r="AB8" s="5"/>
      <c r="AC8" s="5"/>
      <c r="AD8" s="5"/>
      <c r="AE8" s="5"/>
      <c r="AF8" s="5"/>
      <c r="AG8" s="4"/>
      <c r="AH8" s="5"/>
      <c r="AI8" s="5"/>
      <c r="AJ8" s="143"/>
      <c r="AK8" s="4" t="s">
        <v>526</v>
      </c>
      <c r="AL8" s="5"/>
      <c r="AM8" s="5"/>
      <c r="AN8" s="5"/>
      <c r="AO8" s="5"/>
      <c r="AP8" s="5"/>
      <c r="AQ8" s="5"/>
      <c r="AR8" s="5"/>
      <c r="AS8" s="5"/>
      <c r="AT8" s="5"/>
      <c r="AU8" s="5"/>
      <c r="AV8" s="5"/>
      <c r="AW8" s="5"/>
      <c r="AX8" s="5"/>
      <c r="AY8" s="5"/>
      <c r="AZ8" s="5"/>
      <c r="BA8" s="5"/>
      <c r="BB8" s="5"/>
      <c r="BC8" s="5"/>
      <c r="BD8" s="5"/>
      <c r="BE8" s="5"/>
      <c r="BF8" s="5"/>
      <c r="BG8" s="5"/>
      <c r="BH8" s="5"/>
      <c r="BI8" s="5"/>
      <c r="BJ8" s="5"/>
      <c r="BK8" s="5"/>
      <c r="BL8" s="5"/>
      <c r="BM8" s="84" t="s">
        <v>527</v>
      </c>
      <c r="BN8" s="5"/>
      <c r="BO8" s="5"/>
      <c r="BP8" s="5"/>
      <c r="BQ8" s="5"/>
      <c r="BR8" s="5"/>
      <c r="BS8" s="5"/>
      <c r="BT8" s="5"/>
      <c r="BU8" s="5"/>
      <c r="BV8" s="5"/>
      <c r="BW8" s="5"/>
      <c r="BX8" s="5"/>
      <c r="BY8" s="5"/>
      <c r="BZ8" s="5"/>
      <c r="CA8" s="5"/>
      <c r="CB8" s="5"/>
      <c r="CC8" s="5"/>
      <c r="CD8" s="5"/>
      <c r="CE8" s="5"/>
      <c r="CF8" s="5"/>
      <c r="CG8" s="5"/>
      <c r="CH8" s="5"/>
      <c r="CI8" s="5"/>
      <c r="CJ8" s="96"/>
      <c r="CK8" s="151"/>
      <c r="CL8" s="145"/>
      <c r="CM8" s="145"/>
      <c r="CN8" s="146"/>
      <c r="CO8" s="187" t="s">
        <v>528</v>
      </c>
      <c r="CP8" s="10"/>
      <c r="CQ8" s="10"/>
      <c r="CR8" s="10"/>
      <c r="CS8" s="10"/>
      <c r="CT8" s="10"/>
      <c r="CU8" s="10"/>
      <c r="CV8" s="10"/>
      <c r="CW8" s="10"/>
      <c r="CX8" s="10"/>
      <c r="CY8" s="10"/>
      <c r="CZ8" s="5"/>
      <c r="DA8" s="5"/>
      <c r="DB8" s="5"/>
      <c r="DC8" s="5"/>
      <c r="DD8" s="5"/>
      <c r="DE8" s="5"/>
      <c r="DF8" s="5"/>
      <c r="DG8" s="5"/>
      <c r="DH8" s="5"/>
      <c r="DI8" s="5"/>
      <c r="DJ8" s="5"/>
      <c r="DK8" s="5"/>
      <c r="DL8" s="96"/>
      <c r="DM8" s="5"/>
      <c r="DN8" s="5"/>
      <c r="DO8" s="5"/>
      <c r="DP8" s="5"/>
      <c r="DQ8" s="187" t="s">
        <v>529</v>
      </c>
      <c r="DR8" s="10"/>
      <c r="DS8" s="10"/>
      <c r="DT8" s="10"/>
      <c r="DU8" s="10"/>
      <c r="DV8" s="10"/>
      <c r="DW8" s="10"/>
      <c r="DX8" s="10"/>
      <c r="DY8" s="10"/>
      <c r="DZ8" s="10"/>
      <c r="EA8" s="10"/>
      <c r="EB8" s="5"/>
      <c r="EC8" s="5"/>
      <c r="ED8" s="5"/>
      <c r="EE8" s="145"/>
      <c r="EF8" s="145"/>
      <c r="EG8" s="145"/>
      <c r="EH8" s="145"/>
      <c r="EI8" s="145"/>
      <c r="EJ8" s="145"/>
      <c r="EK8" s="145"/>
      <c r="EL8" s="145"/>
      <c r="EM8" s="145"/>
      <c r="EN8" s="150"/>
      <c r="EO8" s="5"/>
      <c r="EP8" s="5"/>
      <c r="EQ8" s="5"/>
      <c r="ER8" s="5"/>
      <c r="ES8" s="187" t="s">
        <v>530</v>
      </c>
      <c r="ET8" s="10"/>
      <c r="EU8" s="10"/>
      <c r="EV8" s="10"/>
      <c r="EW8" s="10"/>
      <c r="EX8" s="10"/>
      <c r="EY8" s="10"/>
      <c r="EZ8" s="10"/>
      <c r="FA8" s="10"/>
      <c r="FB8" s="10"/>
      <c r="FC8" s="10"/>
      <c r="FD8" s="5"/>
      <c r="FE8" s="5"/>
      <c r="FF8" s="5"/>
      <c r="FG8" s="5"/>
      <c r="FH8" s="5"/>
      <c r="FI8" s="5"/>
      <c r="FJ8" s="5"/>
      <c r="FK8" s="5"/>
      <c r="FL8" s="5"/>
      <c r="FM8" s="5"/>
      <c r="FN8" s="5"/>
      <c r="FO8" s="5"/>
      <c r="FP8" s="96"/>
      <c r="FQ8" s="5"/>
      <c r="FR8" s="5"/>
      <c r="FS8" s="5"/>
      <c r="FT8" s="5"/>
      <c r="FU8" s="187" t="s">
        <v>531</v>
      </c>
      <c r="FV8" s="10"/>
      <c r="FW8" s="10"/>
      <c r="FX8" s="10"/>
      <c r="FY8" s="10"/>
      <c r="FZ8" s="10"/>
      <c r="GA8" s="10"/>
      <c r="GB8" s="10"/>
      <c r="GC8" s="10"/>
      <c r="GD8" s="10"/>
      <c r="GE8" s="10"/>
      <c r="GF8" s="5"/>
      <c r="GG8" s="5"/>
      <c r="GH8" s="5"/>
      <c r="GI8" s="5"/>
      <c r="GJ8" s="5"/>
      <c r="GK8" s="5"/>
      <c r="GL8" s="5"/>
      <c r="GM8" s="5"/>
      <c r="GN8" s="5"/>
      <c r="GO8" s="5"/>
      <c r="GP8" s="5"/>
      <c r="GQ8" s="5"/>
      <c r="GR8" s="96"/>
      <c r="GS8" s="5"/>
      <c r="GT8" s="5"/>
      <c r="GU8" s="5"/>
      <c r="GV8" s="5"/>
      <c r="GW8" s="187" t="s">
        <v>532</v>
      </c>
      <c r="GX8" s="10"/>
      <c r="GY8" s="10"/>
      <c r="GZ8" s="10"/>
      <c r="HA8" s="10"/>
      <c r="HB8" s="10"/>
      <c r="HC8" s="10"/>
      <c r="HD8" s="10"/>
      <c r="HE8" s="10"/>
      <c r="HF8" s="10"/>
      <c r="HG8" s="10"/>
      <c r="HH8" s="5"/>
      <c r="HI8" s="5"/>
      <c r="HJ8" s="5"/>
      <c r="HK8" s="5"/>
      <c r="HL8" s="5"/>
      <c r="HM8" s="5"/>
      <c r="HN8" s="5"/>
      <c r="HO8" s="5"/>
      <c r="HP8" s="5"/>
      <c r="HQ8" s="5"/>
      <c r="HR8" s="5"/>
      <c r="HS8" s="5"/>
      <c r="HT8" s="96"/>
      <c r="HU8" s="5"/>
      <c r="HV8" s="5"/>
      <c r="HW8" s="5"/>
      <c r="HX8" s="5"/>
    </row>
    <row r="9" spans="1:232" s="28" customFormat="1" ht="15" customHeight="1">
      <c r="A9" s="5" t="s">
        <v>331</v>
      </c>
      <c r="B9" s="5" t="s">
        <v>332</v>
      </c>
      <c r="C9" s="5"/>
      <c r="D9" s="5"/>
      <c r="E9" s="5"/>
      <c r="F9" s="5" t="s">
        <v>333</v>
      </c>
      <c r="G9" s="5" t="s">
        <v>334</v>
      </c>
      <c r="H9" s="87"/>
      <c r="I9" s="5" t="s">
        <v>533</v>
      </c>
      <c r="J9" s="5" t="s">
        <v>534</v>
      </c>
      <c r="K9" s="5" t="s">
        <v>535</v>
      </c>
      <c r="L9" s="5"/>
      <c r="M9" s="5"/>
      <c r="N9" s="5"/>
      <c r="O9" s="5"/>
      <c r="P9" s="5"/>
      <c r="Q9" s="5"/>
      <c r="R9" s="5"/>
      <c r="S9" s="5"/>
      <c r="T9" s="5"/>
      <c r="U9" s="5"/>
      <c r="V9" s="5"/>
      <c r="W9" s="5"/>
      <c r="X9" s="5"/>
      <c r="Y9" s="5"/>
      <c r="Z9" s="5"/>
      <c r="AA9" s="5"/>
      <c r="AB9" s="5"/>
      <c r="AC9" s="5"/>
      <c r="AD9" s="5"/>
      <c r="AE9" s="5"/>
      <c r="AF9" s="5"/>
      <c r="AG9" s="4"/>
      <c r="AH9" s="5"/>
      <c r="AI9" s="5"/>
      <c r="AJ9" s="152"/>
      <c r="AK9" s="4" t="s">
        <v>536</v>
      </c>
      <c r="AL9" s="5" t="s">
        <v>537</v>
      </c>
      <c r="AM9" s="5" t="s">
        <v>538</v>
      </c>
      <c r="AN9" s="5"/>
      <c r="AO9" s="5"/>
      <c r="AP9" s="5"/>
      <c r="AQ9" s="5"/>
      <c r="AR9" s="5"/>
      <c r="AS9" s="5"/>
      <c r="AT9" s="5"/>
      <c r="AU9" s="5"/>
      <c r="AV9" s="5"/>
      <c r="AW9" s="5"/>
      <c r="AX9" s="5"/>
      <c r="AY9" s="5"/>
      <c r="AZ9" s="5"/>
      <c r="BA9" s="5"/>
      <c r="BB9" s="5"/>
      <c r="BC9" s="5"/>
      <c r="BD9" s="5"/>
      <c r="BE9" s="5"/>
      <c r="BF9" s="5"/>
      <c r="BG9" s="5"/>
      <c r="BH9" s="5"/>
      <c r="BI9" s="5"/>
      <c r="BJ9" s="5"/>
      <c r="BK9" s="5"/>
      <c r="BL9" s="5"/>
      <c r="BM9" s="84" t="s">
        <v>539</v>
      </c>
      <c r="BN9" s="5" t="s">
        <v>540</v>
      </c>
      <c r="BO9" s="5" t="s">
        <v>541</v>
      </c>
      <c r="BP9" s="5"/>
      <c r="BQ9" s="5"/>
      <c r="BR9" s="5"/>
      <c r="BS9" s="5"/>
      <c r="BT9" s="5"/>
      <c r="BU9" s="5"/>
      <c r="BV9" s="5"/>
      <c r="BW9" s="5"/>
      <c r="BX9" s="5"/>
      <c r="BY9" s="5"/>
      <c r="BZ9" s="5"/>
      <c r="CA9" s="5"/>
      <c r="CB9" s="5"/>
      <c r="CC9" s="5"/>
      <c r="CD9" s="5"/>
      <c r="CE9" s="5"/>
      <c r="CF9" s="5"/>
      <c r="CG9" s="5"/>
      <c r="CH9" s="5"/>
      <c r="CI9" s="5"/>
      <c r="CJ9" s="96"/>
      <c r="CK9" s="151"/>
      <c r="CL9" s="145"/>
      <c r="CM9" s="145"/>
      <c r="CN9" s="153"/>
      <c r="CO9" s="187" t="s">
        <v>542</v>
      </c>
      <c r="CP9" s="10" t="s">
        <v>543</v>
      </c>
      <c r="CQ9" s="10" t="s">
        <v>544</v>
      </c>
      <c r="CR9" s="10"/>
      <c r="CS9" s="10"/>
      <c r="CT9" s="10"/>
      <c r="CU9" s="10"/>
      <c r="CV9" s="10"/>
      <c r="CW9" s="10"/>
      <c r="CX9" s="10"/>
      <c r="CY9" s="10"/>
      <c r="CZ9" s="5"/>
      <c r="DA9" s="5"/>
      <c r="DB9" s="5"/>
      <c r="DC9" s="5"/>
      <c r="DD9" s="5"/>
      <c r="DE9" s="5"/>
      <c r="DF9" s="5"/>
      <c r="DG9" s="5"/>
      <c r="DH9" s="5"/>
      <c r="DI9" s="5"/>
      <c r="DJ9" s="5"/>
      <c r="DK9" s="5"/>
      <c r="DL9" s="96"/>
      <c r="DM9" s="5"/>
      <c r="DN9" s="5"/>
      <c r="DO9" s="5"/>
      <c r="DP9" s="5"/>
      <c r="DQ9" s="187" t="s">
        <v>545</v>
      </c>
      <c r="DR9" s="10" t="s">
        <v>546</v>
      </c>
      <c r="DS9" s="10" t="s">
        <v>547</v>
      </c>
      <c r="DT9" s="10"/>
      <c r="DU9" s="10"/>
      <c r="DV9" s="10"/>
      <c r="DW9" s="10"/>
      <c r="DX9" s="10"/>
      <c r="DY9" s="10"/>
      <c r="DZ9" s="10"/>
      <c r="EA9" s="10"/>
      <c r="EB9" s="5"/>
      <c r="EC9" s="5"/>
      <c r="ED9" s="5"/>
      <c r="EE9" s="145"/>
      <c r="EF9" s="145"/>
      <c r="EG9" s="145"/>
      <c r="EH9" s="145"/>
      <c r="EI9" s="145"/>
      <c r="EJ9" s="145"/>
      <c r="EK9" s="145"/>
      <c r="EL9" s="145"/>
      <c r="EM9" s="145"/>
      <c r="EN9" s="150"/>
      <c r="EO9" s="5"/>
      <c r="EP9" s="5"/>
      <c r="EQ9" s="5"/>
      <c r="ER9" s="5"/>
      <c r="ES9" s="187" t="s">
        <v>548</v>
      </c>
      <c r="ET9" s="10" t="s">
        <v>549</v>
      </c>
      <c r="EU9" s="10" t="s">
        <v>550</v>
      </c>
      <c r="EV9" s="10"/>
      <c r="EW9" s="10"/>
      <c r="EX9" s="10"/>
      <c r="EY9" s="10"/>
      <c r="EZ9" s="10"/>
      <c r="FA9" s="10"/>
      <c r="FB9" s="10"/>
      <c r="FC9" s="10"/>
      <c r="FD9" s="5"/>
      <c r="FE9" s="5"/>
      <c r="FF9" s="5"/>
      <c r="FG9" s="5"/>
      <c r="FH9" s="5"/>
      <c r="FI9" s="5"/>
      <c r="FJ9" s="5"/>
      <c r="FK9" s="5"/>
      <c r="FL9" s="5"/>
      <c r="FM9" s="5"/>
      <c r="FN9" s="5"/>
      <c r="FO9" s="5"/>
      <c r="FP9" s="96"/>
      <c r="FQ9" s="5"/>
      <c r="FR9" s="5"/>
      <c r="FS9" s="5"/>
      <c r="FT9" s="5"/>
      <c r="FU9" s="187" t="s">
        <v>551</v>
      </c>
      <c r="FV9" s="10" t="s">
        <v>552</v>
      </c>
      <c r="FW9" s="10" t="s">
        <v>553</v>
      </c>
      <c r="FX9" s="10"/>
      <c r="FY9" s="10"/>
      <c r="FZ9" s="10"/>
      <c r="GA9" s="10"/>
      <c r="GB9" s="10"/>
      <c r="GC9" s="10"/>
      <c r="GD9" s="10"/>
      <c r="GE9" s="10"/>
      <c r="GF9" s="5"/>
      <c r="GG9" s="5"/>
      <c r="GH9" s="5"/>
      <c r="GI9" s="5"/>
      <c r="GJ9" s="5"/>
      <c r="GK9" s="5"/>
      <c r="GL9" s="5"/>
      <c r="GM9" s="5"/>
      <c r="GN9" s="5"/>
      <c r="GO9" s="5"/>
      <c r="GP9" s="5"/>
      <c r="GQ9" s="5"/>
      <c r="GR9" s="96"/>
      <c r="GS9" s="5"/>
      <c r="GT9" s="5"/>
      <c r="GU9" s="5"/>
      <c r="GV9" s="5"/>
      <c r="GW9" s="187" t="s">
        <v>554</v>
      </c>
      <c r="GX9" s="10" t="s">
        <v>555</v>
      </c>
      <c r="GY9" s="10" t="s">
        <v>556</v>
      </c>
      <c r="GZ9" s="10"/>
      <c r="HA9" s="10"/>
      <c r="HB9" s="10"/>
      <c r="HC9" s="10"/>
      <c r="HD9" s="10"/>
      <c r="HE9" s="10"/>
      <c r="HF9" s="10"/>
      <c r="HG9" s="10"/>
      <c r="HH9" s="5"/>
      <c r="HI9" s="5"/>
      <c r="HJ9" s="5"/>
      <c r="HK9" s="5"/>
      <c r="HL9" s="5"/>
      <c r="HM9" s="5"/>
      <c r="HN9" s="5"/>
      <c r="HO9" s="5"/>
      <c r="HP9" s="5"/>
      <c r="HQ9" s="5"/>
      <c r="HR9" s="5"/>
      <c r="HS9" s="5"/>
      <c r="HT9" s="96"/>
      <c r="HU9" s="5"/>
      <c r="HV9" s="5"/>
      <c r="HW9" s="5"/>
      <c r="HX9" s="5"/>
    </row>
    <row r="10" spans="1:232" s="28" customFormat="1" ht="15" customHeight="1">
      <c r="A10" s="5" t="s">
        <v>331</v>
      </c>
      <c r="B10" s="5" t="s">
        <v>557</v>
      </c>
      <c r="C10" s="5">
        <v>18</v>
      </c>
      <c r="D10" s="5">
        <v>120</v>
      </c>
      <c r="E10" s="5">
        <v>1</v>
      </c>
      <c r="F10" s="5" t="s">
        <v>333</v>
      </c>
      <c r="G10" s="5" t="s">
        <v>558</v>
      </c>
      <c r="H10" s="87" t="s">
        <v>559</v>
      </c>
      <c r="I10" s="5" t="s">
        <v>560</v>
      </c>
      <c r="J10" s="5" t="s">
        <v>561</v>
      </c>
      <c r="K10" s="5"/>
      <c r="L10" s="5"/>
      <c r="M10" s="5"/>
      <c r="N10" s="5"/>
      <c r="O10" s="5"/>
      <c r="P10" s="5"/>
      <c r="Q10" s="5"/>
      <c r="R10" s="5"/>
      <c r="S10" s="5"/>
      <c r="T10" s="5"/>
      <c r="U10" s="5"/>
      <c r="V10" s="5"/>
      <c r="W10" s="5"/>
      <c r="X10" s="5"/>
      <c r="Y10" s="5"/>
      <c r="Z10" s="5"/>
      <c r="AA10" s="5"/>
      <c r="AB10" s="5"/>
      <c r="AC10" s="5"/>
      <c r="AD10" s="5"/>
      <c r="AE10" s="5"/>
      <c r="AF10" s="5"/>
      <c r="AG10" s="4" t="s">
        <v>319</v>
      </c>
      <c r="AH10" s="5"/>
      <c r="AI10" s="5"/>
      <c r="AJ10" s="143"/>
      <c r="AK10" s="4" t="s">
        <v>562</v>
      </c>
      <c r="AL10" s="5" t="s">
        <v>561</v>
      </c>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84" t="s">
        <v>563</v>
      </c>
      <c r="BN10" s="5" t="s">
        <v>564</v>
      </c>
      <c r="BO10" s="5"/>
      <c r="BP10" s="5"/>
      <c r="BQ10" s="5"/>
      <c r="BR10" s="5"/>
      <c r="BS10" s="5"/>
      <c r="BT10" s="5"/>
      <c r="BU10" s="5"/>
      <c r="BV10" s="5"/>
      <c r="BW10" s="5"/>
      <c r="BX10" s="5"/>
      <c r="BY10" s="5"/>
      <c r="BZ10" s="5"/>
      <c r="CA10" s="5"/>
      <c r="CB10" s="5"/>
      <c r="CC10" s="5"/>
      <c r="CD10" s="5"/>
      <c r="CE10" s="5"/>
      <c r="CF10" s="5"/>
      <c r="CG10" s="5"/>
      <c r="CH10" s="5"/>
      <c r="CI10" s="5"/>
      <c r="CJ10" s="96"/>
      <c r="CK10" s="151"/>
      <c r="CL10" s="145"/>
      <c r="CM10" s="145"/>
      <c r="CN10" s="146"/>
      <c r="CO10" s="187" t="s">
        <v>565</v>
      </c>
      <c r="CP10" s="10" t="s">
        <v>566</v>
      </c>
      <c r="CQ10" s="10"/>
      <c r="CR10" s="10"/>
      <c r="CS10" s="10"/>
      <c r="CT10" s="10"/>
      <c r="CU10" s="10"/>
      <c r="CV10" s="10"/>
      <c r="CW10" s="10"/>
      <c r="CX10" s="10"/>
      <c r="CY10" s="10"/>
      <c r="CZ10" s="5"/>
      <c r="DA10" s="5"/>
      <c r="DB10" s="5"/>
      <c r="DC10" s="5"/>
      <c r="DD10" s="5"/>
      <c r="DE10" s="5"/>
      <c r="DF10" s="5"/>
      <c r="DG10" s="5"/>
      <c r="DH10" s="5"/>
      <c r="DI10" s="5"/>
      <c r="DJ10" s="5"/>
      <c r="DK10" s="5"/>
      <c r="DL10" s="96"/>
      <c r="DM10" s="5"/>
      <c r="DN10" s="5"/>
      <c r="DO10" s="5"/>
      <c r="DP10" s="5"/>
      <c r="DQ10" s="187" t="s">
        <v>567</v>
      </c>
      <c r="DR10" s="10" t="s">
        <v>568</v>
      </c>
      <c r="DS10" s="10"/>
      <c r="DT10" s="10"/>
      <c r="DU10" s="10"/>
      <c r="DV10" s="10"/>
      <c r="DW10" s="10"/>
      <c r="DX10" s="10"/>
      <c r="DY10" s="10"/>
      <c r="DZ10" s="10"/>
      <c r="EA10" s="10"/>
      <c r="EB10" s="5"/>
      <c r="EC10" s="5"/>
      <c r="ED10" s="5"/>
      <c r="EE10" s="145"/>
      <c r="EF10" s="145"/>
      <c r="EG10" s="145"/>
      <c r="EH10" s="145"/>
      <c r="EI10" s="145"/>
      <c r="EJ10" s="145"/>
      <c r="EK10" s="145"/>
      <c r="EL10" s="145"/>
      <c r="EM10" s="145"/>
      <c r="EN10" s="150"/>
      <c r="EO10" s="5"/>
      <c r="EP10" s="5"/>
      <c r="EQ10" s="5"/>
      <c r="ER10" s="5"/>
      <c r="ES10" s="187" t="s">
        <v>569</v>
      </c>
      <c r="ET10" s="10" t="s">
        <v>570</v>
      </c>
      <c r="EU10" s="10"/>
      <c r="EV10" s="10"/>
      <c r="EW10" s="10"/>
      <c r="EX10" s="10"/>
      <c r="EY10" s="10"/>
      <c r="EZ10" s="10"/>
      <c r="FA10" s="10"/>
      <c r="FB10" s="10"/>
      <c r="FC10" s="10"/>
      <c r="FD10" s="5"/>
      <c r="FE10" s="5"/>
      <c r="FF10" s="5"/>
      <c r="FG10" s="5"/>
      <c r="FH10" s="5"/>
      <c r="FI10" s="5"/>
      <c r="FJ10" s="5"/>
      <c r="FK10" s="5"/>
      <c r="FL10" s="5"/>
      <c r="FM10" s="5"/>
      <c r="FN10" s="5"/>
      <c r="FO10" s="5"/>
      <c r="FP10" s="96"/>
      <c r="FQ10" s="5"/>
      <c r="FR10" s="5"/>
      <c r="FS10" s="5"/>
      <c r="FT10" s="5"/>
      <c r="FU10" s="187" t="s">
        <v>571</v>
      </c>
      <c r="FV10" s="10" t="s">
        <v>572</v>
      </c>
      <c r="FW10" s="10"/>
      <c r="FX10" s="10"/>
      <c r="FY10" s="10"/>
      <c r="FZ10" s="10"/>
      <c r="GA10" s="10"/>
      <c r="GB10" s="10"/>
      <c r="GC10" s="10"/>
      <c r="GD10" s="10"/>
      <c r="GE10" s="10"/>
      <c r="GF10" s="5"/>
      <c r="GG10" s="5"/>
      <c r="GH10" s="5"/>
      <c r="GI10" s="5"/>
      <c r="GJ10" s="5"/>
      <c r="GK10" s="5"/>
      <c r="GL10" s="5"/>
      <c r="GM10" s="5"/>
      <c r="GN10" s="5"/>
      <c r="GO10" s="5"/>
      <c r="GP10" s="5"/>
      <c r="GQ10" s="5"/>
      <c r="GR10" s="96"/>
      <c r="GS10" s="5"/>
      <c r="GT10" s="5"/>
      <c r="GU10" s="5"/>
      <c r="GV10" s="5"/>
      <c r="GW10" s="187" t="s">
        <v>573</v>
      </c>
      <c r="GX10" s="10" t="s">
        <v>574</v>
      </c>
      <c r="GY10" s="10"/>
      <c r="GZ10" s="10"/>
      <c r="HA10" s="10"/>
      <c r="HB10" s="10"/>
      <c r="HC10" s="10"/>
      <c r="HD10" s="10"/>
      <c r="HE10" s="10"/>
      <c r="HF10" s="10"/>
      <c r="HG10" s="10"/>
      <c r="HH10" s="5"/>
      <c r="HI10" s="5"/>
      <c r="HJ10" s="5"/>
      <c r="HK10" s="5"/>
      <c r="HL10" s="5"/>
      <c r="HM10" s="5"/>
      <c r="HN10" s="5"/>
      <c r="HO10" s="5"/>
      <c r="HP10" s="5"/>
      <c r="HQ10" s="5"/>
      <c r="HR10" s="5"/>
      <c r="HS10" s="5"/>
      <c r="HT10" s="96"/>
      <c r="HU10" s="5"/>
      <c r="HV10" s="5"/>
      <c r="HW10" s="5"/>
      <c r="HX10" s="5"/>
    </row>
    <row r="11" spans="1:232" s="28" customFormat="1" ht="15" customHeight="1">
      <c r="A11" s="5" t="s">
        <v>331</v>
      </c>
      <c r="B11" s="5" t="s">
        <v>332</v>
      </c>
      <c r="C11" s="5"/>
      <c r="D11" s="5"/>
      <c r="E11" s="5"/>
      <c r="F11" s="5" t="s">
        <v>333</v>
      </c>
      <c r="G11" s="5" t="s">
        <v>575</v>
      </c>
      <c r="H11" s="87"/>
      <c r="I11" s="5" t="s">
        <v>576</v>
      </c>
      <c r="J11" s="5" t="s">
        <v>577</v>
      </c>
      <c r="K11" s="5" t="s">
        <v>578</v>
      </c>
      <c r="L11" s="5" t="s">
        <v>579</v>
      </c>
      <c r="M11" s="5"/>
      <c r="N11" s="5"/>
      <c r="O11" s="5"/>
      <c r="P11" s="5"/>
      <c r="Q11" s="5"/>
      <c r="R11" s="5"/>
      <c r="S11" s="5"/>
      <c r="T11" s="5"/>
      <c r="U11" s="5"/>
      <c r="V11" s="5"/>
      <c r="W11" s="5"/>
      <c r="X11" s="5"/>
      <c r="Y11" s="5"/>
      <c r="Z11" s="5"/>
      <c r="AA11" s="5"/>
      <c r="AB11" s="5"/>
      <c r="AC11" s="5"/>
      <c r="AD11" s="5"/>
      <c r="AE11" s="5"/>
      <c r="AF11" s="5"/>
      <c r="AG11" s="4" t="s">
        <v>319</v>
      </c>
      <c r="AH11" s="5"/>
      <c r="AI11" s="5"/>
      <c r="AJ11" s="143"/>
      <c r="AK11" s="4" t="s">
        <v>580</v>
      </c>
      <c r="AL11" s="5" t="s">
        <v>581</v>
      </c>
      <c r="AM11" s="5" t="s">
        <v>582</v>
      </c>
      <c r="AN11" s="5" t="s">
        <v>583</v>
      </c>
      <c r="AO11" s="5"/>
      <c r="AP11" s="5"/>
      <c r="AQ11" s="5"/>
      <c r="AR11" s="5"/>
      <c r="AS11" s="5"/>
      <c r="AT11" s="5"/>
      <c r="AU11" s="5"/>
      <c r="AV11" s="5"/>
      <c r="AW11" s="5"/>
      <c r="AX11" s="5"/>
      <c r="AY11" s="5"/>
      <c r="AZ11" s="5"/>
      <c r="BA11" s="5"/>
      <c r="BB11" s="5"/>
      <c r="BC11" s="5"/>
      <c r="BD11" s="5"/>
      <c r="BE11" s="5"/>
      <c r="BF11" s="5"/>
      <c r="BG11" s="5"/>
      <c r="BH11" s="5"/>
      <c r="BI11" s="5"/>
      <c r="BJ11" s="5"/>
      <c r="BK11" s="5"/>
      <c r="BL11" s="5"/>
      <c r="BM11" s="84" t="s">
        <v>584</v>
      </c>
      <c r="BN11" s="5" t="s">
        <v>585</v>
      </c>
      <c r="BO11" s="5" t="s">
        <v>586</v>
      </c>
      <c r="BP11" s="5" t="s">
        <v>587</v>
      </c>
      <c r="BQ11" s="5"/>
      <c r="BR11" s="5"/>
      <c r="BS11" s="5"/>
      <c r="BT11" s="5"/>
      <c r="BU11" s="5"/>
      <c r="BV11" s="5"/>
      <c r="BW11" s="5"/>
      <c r="BX11" s="5"/>
      <c r="BY11" s="5"/>
      <c r="BZ11" s="5"/>
      <c r="CA11" s="5"/>
      <c r="CB11" s="5"/>
      <c r="CC11" s="5"/>
      <c r="CD11" s="5"/>
      <c r="CE11" s="5"/>
      <c r="CF11" s="5"/>
      <c r="CG11" s="5"/>
      <c r="CH11" s="5"/>
      <c r="CI11" s="5"/>
      <c r="CJ11" s="96"/>
      <c r="CK11" s="151"/>
      <c r="CL11" s="145"/>
      <c r="CM11" s="145"/>
      <c r="CN11" s="146"/>
      <c r="CO11" s="187" t="s">
        <v>588</v>
      </c>
      <c r="CP11" s="10" t="s">
        <v>589</v>
      </c>
      <c r="CQ11" s="10" t="s">
        <v>590</v>
      </c>
      <c r="CR11" s="10" t="s">
        <v>591</v>
      </c>
      <c r="CS11" s="10"/>
      <c r="CT11" s="10"/>
      <c r="CU11" s="10"/>
      <c r="CV11" s="10"/>
      <c r="CW11" s="10"/>
      <c r="CX11" s="10"/>
      <c r="CY11" s="10"/>
      <c r="CZ11" s="5"/>
      <c r="DA11" s="5"/>
      <c r="DB11" s="5"/>
      <c r="DC11" s="5"/>
      <c r="DD11" s="5"/>
      <c r="DE11" s="5"/>
      <c r="DF11" s="5"/>
      <c r="DG11" s="5"/>
      <c r="DH11" s="5"/>
      <c r="DI11" s="5"/>
      <c r="DJ11" s="5"/>
      <c r="DK11" s="5"/>
      <c r="DL11" s="96"/>
      <c r="DM11" s="5"/>
      <c r="DN11" s="5"/>
      <c r="DO11" s="5"/>
      <c r="DP11" s="5"/>
      <c r="DQ11" s="187" t="s">
        <v>592</v>
      </c>
      <c r="DR11" s="10" t="s">
        <v>593</v>
      </c>
      <c r="DS11" s="10" t="s">
        <v>594</v>
      </c>
      <c r="DT11" s="10" t="s">
        <v>595</v>
      </c>
      <c r="DU11" s="10"/>
      <c r="DV11" s="10"/>
      <c r="DW11" s="10"/>
      <c r="DX11" s="10"/>
      <c r="DY11" s="10"/>
      <c r="DZ11" s="10"/>
      <c r="EA11" s="10"/>
      <c r="EB11" s="5"/>
      <c r="EC11" s="5"/>
      <c r="ED11" s="5"/>
      <c r="EE11" s="5"/>
      <c r="EF11" s="5"/>
      <c r="EG11" s="5"/>
      <c r="EH11" s="5"/>
      <c r="EI11" s="5"/>
      <c r="EJ11" s="5"/>
      <c r="EK11" s="5"/>
      <c r="EL11" s="5"/>
      <c r="EM11" s="5"/>
      <c r="EN11" s="96"/>
      <c r="EO11" s="5"/>
      <c r="EP11" s="5"/>
      <c r="EQ11" s="5"/>
      <c r="ER11" s="5"/>
      <c r="ES11" s="187" t="s">
        <v>596</v>
      </c>
      <c r="ET11" s="10" t="s">
        <v>597</v>
      </c>
      <c r="EU11" s="10" t="s">
        <v>598</v>
      </c>
      <c r="EV11" s="10" t="s">
        <v>587</v>
      </c>
      <c r="EW11" s="10"/>
      <c r="EX11" s="10"/>
      <c r="EY11" s="10"/>
      <c r="EZ11" s="10"/>
      <c r="FA11" s="10"/>
      <c r="FB11" s="10"/>
      <c r="FC11" s="10"/>
      <c r="FD11" s="5"/>
      <c r="FE11" s="5"/>
      <c r="FF11" s="5"/>
      <c r="FG11" s="5"/>
      <c r="FH11" s="5"/>
      <c r="FI11" s="5"/>
      <c r="FJ11" s="5"/>
      <c r="FK11" s="5"/>
      <c r="FL11" s="5"/>
      <c r="FM11" s="5"/>
      <c r="FN11" s="5"/>
      <c r="FO11" s="5"/>
      <c r="FP11" s="96"/>
      <c r="FQ11" s="5"/>
      <c r="FR11" s="5"/>
      <c r="FS11" s="5"/>
      <c r="FT11" s="5"/>
      <c r="FU11" s="187" t="s">
        <v>599</v>
      </c>
      <c r="FV11" s="10" t="s">
        <v>600</v>
      </c>
      <c r="FW11" s="10" t="s">
        <v>601</v>
      </c>
      <c r="FX11" s="10" t="s">
        <v>602</v>
      </c>
      <c r="FY11" s="10"/>
      <c r="FZ11" s="10"/>
      <c r="GA11" s="10"/>
      <c r="GB11" s="10"/>
      <c r="GC11" s="10"/>
      <c r="GD11" s="10"/>
      <c r="GE11" s="10"/>
      <c r="GF11" s="5"/>
      <c r="GG11" s="5"/>
      <c r="GH11" s="5"/>
      <c r="GI11" s="5"/>
      <c r="GJ11" s="5"/>
      <c r="GK11" s="5"/>
      <c r="GL11" s="5"/>
      <c r="GM11" s="5"/>
      <c r="GN11" s="5"/>
      <c r="GO11" s="5"/>
      <c r="GP11" s="5"/>
      <c r="GQ11" s="5"/>
      <c r="GR11" s="96"/>
      <c r="GS11" s="5"/>
      <c r="GT11" s="5"/>
      <c r="GU11" s="5"/>
      <c r="GV11" s="5"/>
      <c r="GW11" s="187" t="s">
        <v>603</v>
      </c>
      <c r="GX11" s="10" t="s">
        <v>604</v>
      </c>
      <c r="GY11" s="10" t="s">
        <v>605</v>
      </c>
      <c r="GZ11" s="10" t="s">
        <v>606</v>
      </c>
      <c r="HA11" s="10"/>
      <c r="HB11" s="10"/>
      <c r="HC11" s="10"/>
      <c r="HD11" s="10"/>
      <c r="HE11" s="10"/>
      <c r="HF11" s="10"/>
      <c r="HG11" s="10"/>
      <c r="HH11" s="5"/>
      <c r="HI11" s="5"/>
      <c r="HJ11" s="5"/>
      <c r="HK11" s="5"/>
      <c r="HL11" s="5"/>
      <c r="HM11" s="5"/>
      <c r="HN11" s="5"/>
      <c r="HO11" s="5"/>
      <c r="HP11" s="5"/>
      <c r="HQ11" s="5"/>
      <c r="HR11" s="5"/>
      <c r="HS11" s="5"/>
      <c r="HT11" s="96"/>
      <c r="HU11" s="5"/>
      <c r="HV11" s="5"/>
      <c r="HW11" s="5"/>
      <c r="HX11" s="5"/>
    </row>
    <row r="12" spans="1:232" s="28" customFormat="1" ht="15" customHeight="1">
      <c r="A12" s="5" t="s">
        <v>331</v>
      </c>
      <c r="B12" s="5" t="s">
        <v>335</v>
      </c>
      <c r="C12" s="5"/>
      <c r="D12" s="5"/>
      <c r="E12" s="5"/>
      <c r="F12" s="5" t="s">
        <v>333</v>
      </c>
      <c r="G12" s="5" t="s">
        <v>607</v>
      </c>
      <c r="H12" s="87"/>
      <c r="I12" s="5" t="s">
        <v>608</v>
      </c>
      <c r="J12" s="5" t="s">
        <v>609</v>
      </c>
      <c r="K12" s="5" t="s">
        <v>610</v>
      </c>
      <c r="L12" s="5"/>
      <c r="M12" s="5"/>
      <c r="N12" s="5"/>
      <c r="O12" s="5"/>
      <c r="P12" s="5"/>
      <c r="Q12" s="5"/>
      <c r="R12" s="5"/>
      <c r="S12" s="5"/>
      <c r="T12" s="5"/>
      <c r="U12" s="5"/>
      <c r="V12" s="5"/>
      <c r="W12" s="5"/>
      <c r="X12" s="5"/>
      <c r="Y12" s="5"/>
      <c r="Z12" s="5"/>
      <c r="AA12" s="5"/>
      <c r="AB12" s="5"/>
      <c r="AC12" s="5"/>
      <c r="AD12" s="5"/>
      <c r="AE12" s="5"/>
      <c r="AF12" s="5"/>
      <c r="AG12" s="4" t="s">
        <v>488</v>
      </c>
      <c r="AH12" s="5"/>
      <c r="AI12" s="5"/>
      <c r="AJ12" s="143"/>
      <c r="AK12" s="154" t="s">
        <v>611</v>
      </c>
      <c r="AL12" s="5" t="s">
        <v>612</v>
      </c>
      <c r="AM12" s="5" t="s">
        <v>613</v>
      </c>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84" t="s">
        <v>614</v>
      </c>
      <c r="BN12" s="5" t="s">
        <v>615</v>
      </c>
      <c r="BO12" s="5" t="s">
        <v>616</v>
      </c>
      <c r="BP12" s="5"/>
      <c r="BQ12" s="5"/>
      <c r="BR12" s="5"/>
      <c r="BS12" s="5"/>
      <c r="BT12" s="5"/>
      <c r="BU12" s="5"/>
      <c r="BV12" s="5"/>
      <c r="BW12" s="5"/>
      <c r="BX12" s="5"/>
      <c r="BY12" s="5"/>
      <c r="BZ12" s="5"/>
      <c r="CA12" s="5"/>
      <c r="CB12" s="5"/>
      <c r="CC12" s="5"/>
      <c r="CD12" s="5"/>
      <c r="CE12" s="5"/>
      <c r="CF12" s="5"/>
      <c r="CG12" s="5"/>
      <c r="CH12" s="5"/>
      <c r="CI12" s="5"/>
      <c r="CJ12" s="96"/>
      <c r="CK12" s="151"/>
      <c r="CL12" s="145"/>
      <c r="CM12" s="145"/>
      <c r="CN12" s="146"/>
      <c r="CO12" s="187" t="s">
        <v>617</v>
      </c>
      <c r="CP12" s="10" t="s">
        <v>618</v>
      </c>
      <c r="CQ12" s="10" t="s">
        <v>619</v>
      </c>
      <c r="CR12" s="10"/>
      <c r="CS12" s="10"/>
      <c r="CT12" s="10"/>
      <c r="CU12" s="10"/>
      <c r="CV12" s="10"/>
      <c r="CW12" s="10"/>
      <c r="CX12" s="10"/>
      <c r="CY12" s="10"/>
      <c r="CZ12" s="5"/>
      <c r="DA12" s="5"/>
      <c r="DB12" s="5"/>
      <c r="DC12" s="5"/>
      <c r="DD12" s="5"/>
      <c r="DE12" s="5"/>
      <c r="DF12" s="5"/>
      <c r="DG12" s="5"/>
      <c r="DH12" s="5"/>
      <c r="DI12" s="5"/>
      <c r="DJ12" s="5"/>
      <c r="DK12" s="5"/>
      <c r="DL12" s="96"/>
      <c r="DM12" s="5"/>
      <c r="DN12" s="5"/>
      <c r="DO12" s="5"/>
      <c r="DP12" s="5"/>
      <c r="DQ12" s="187" t="s">
        <v>620</v>
      </c>
      <c r="DR12" s="10" t="s">
        <v>621</v>
      </c>
      <c r="DS12" s="10" t="s">
        <v>622</v>
      </c>
      <c r="DT12" s="10"/>
      <c r="DU12" s="10"/>
      <c r="DV12" s="10"/>
      <c r="DW12" s="10"/>
      <c r="DX12" s="10"/>
      <c r="DY12" s="10"/>
      <c r="DZ12" s="10"/>
      <c r="EA12" s="10"/>
      <c r="EB12" s="5"/>
      <c r="EC12" s="5"/>
      <c r="ED12" s="5"/>
      <c r="EE12" s="5"/>
      <c r="EF12" s="5"/>
      <c r="EG12" s="5"/>
      <c r="EH12" s="5"/>
      <c r="EI12" s="5"/>
      <c r="EJ12" s="5"/>
      <c r="EK12" s="5"/>
      <c r="EL12" s="5"/>
      <c r="EM12" s="5"/>
      <c r="EN12" s="96"/>
      <c r="EO12" s="5"/>
      <c r="EP12" s="5"/>
      <c r="EQ12" s="5"/>
      <c r="ER12" s="5"/>
      <c r="ES12" s="187" t="s">
        <v>623</v>
      </c>
      <c r="ET12" s="10" t="s">
        <v>624</v>
      </c>
      <c r="EU12" s="10" t="s">
        <v>625</v>
      </c>
      <c r="EV12" s="10"/>
      <c r="EW12" s="10"/>
      <c r="EX12" s="10"/>
      <c r="EY12" s="10"/>
      <c r="EZ12" s="10"/>
      <c r="FA12" s="10"/>
      <c r="FB12" s="10"/>
      <c r="FC12" s="10"/>
      <c r="FD12" s="5"/>
      <c r="FE12" s="5"/>
      <c r="FF12" s="5"/>
      <c r="FG12" s="5"/>
      <c r="FH12" s="5"/>
      <c r="FI12" s="5"/>
      <c r="FJ12" s="5"/>
      <c r="FK12" s="5"/>
      <c r="FL12" s="5"/>
      <c r="FM12" s="5"/>
      <c r="FN12" s="5"/>
      <c r="FO12" s="5"/>
      <c r="FP12" s="96"/>
      <c r="FQ12" s="5"/>
      <c r="FR12" s="5"/>
      <c r="FS12" s="5"/>
      <c r="FT12" s="5"/>
      <c r="FU12" s="187" t="s">
        <v>626</v>
      </c>
      <c r="FV12" s="10" t="s">
        <v>627</v>
      </c>
      <c r="FW12" s="10" t="s">
        <v>628</v>
      </c>
      <c r="FX12" s="10"/>
      <c r="FY12" s="10"/>
      <c r="FZ12" s="10"/>
      <c r="GA12" s="10"/>
      <c r="GB12" s="10"/>
      <c r="GC12" s="10"/>
      <c r="GD12" s="10"/>
      <c r="GE12" s="10"/>
      <c r="GF12" s="5"/>
      <c r="GG12" s="5"/>
      <c r="GH12" s="5"/>
      <c r="GI12" s="5"/>
      <c r="GJ12" s="5"/>
      <c r="GK12" s="5"/>
      <c r="GL12" s="5"/>
      <c r="GM12" s="5"/>
      <c r="GN12" s="5"/>
      <c r="GO12" s="5"/>
      <c r="GP12" s="5"/>
      <c r="GQ12" s="5"/>
      <c r="GR12" s="96"/>
      <c r="GS12" s="5"/>
      <c r="GT12" s="5"/>
      <c r="GU12" s="5"/>
      <c r="GV12" s="5"/>
      <c r="GW12" s="187" t="s">
        <v>629</v>
      </c>
      <c r="GX12" s="10" t="s">
        <v>630</v>
      </c>
      <c r="GY12" s="10" t="s">
        <v>631</v>
      </c>
      <c r="GZ12" s="10"/>
      <c r="HA12" s="10"/>
      <c r="HB12" s="10"/>
      <c r="HC12" s="10"/>
      <c r="HD12" s="10"/>
      <c r="HE12" s="10"/>
      <c r="HF12" s="10"/>
      <c r="HG12" s="10"/>
      <c r="HH12" s="5"/>
      <c r="HI12" s="5"/>
      <c r="HJ12" s="5"/>
      <c r="HK12" s="5"/>
      <c r="HL12" s="5"/>
      <c r="HM12" s="5"/>
      <c r="HN12" s="5"/>
      <c r="HO12" s="5"/>
      <c r="HP12" s="5"/>
      <c r="HQ12" s="5"/>
      <c r="HR12" s="5"/>
      <c r="HS12" s="5"/>
      <c r="HT12" s="96"/>
      <c r="HU12" s="5"/>
      <c r="HV12" s="5"/>
      <c r="HW12" s="5"/>
      <c r="HX12" s="5"/>
    </row>
    <row r="13" spans="1:232" s="28" customFormat="1" ht="15" customHeight="1">
      <c r="A13" s="5" t="s">
        <v>331</v>
      </c>
      <c r="B13" s="5" t="s">
        <v>632</v>
      </c>
      <c r="C13" s="5"/>
      <c r="D13" s="5"/>
      <c r="E13" s="5"/>
      <c r="F13" s="5" t="s">
        <v>421</v>
      </c>
      <c r="G13" s="5" t="s">
        <v>633</v>
      </c>
      <c r="H13" s="87" t="s">
        <v>634</v>
      </c>
      <c r="I13" s="5" t="s">
        <v>635</v>
      </c>
      <c r="J13" s="5" t="s">
        <v>561</v>
      </c>
      <c r="K13" s="5"/>
      <c r="L13" s="5"/>
      <c r="M13" s="5"/>
      <c r="N13" s="5"/>
      <c r="O13" s="5"/>
      <c r="P13" s="5"/>
      <c r="Q13" s="5"/>
      <c r="R13" s="5"/>
      <c r="S13" s="5"/>
      <c r="T13" s="5"/>
      <c r="U13" s="5"/>
      <c r="V13" s="5"/>
      <c r="W13" s="5"/>
      <c r="X13" s="5"/>
      <c r="Y13" s="5"/>
      <c r="Z13" s="5"/>
      <c r="AA13" s="5"/>
      <c r="AB13" s="5"/>
      <c r="AC13" s="5"/>
      <c r="AD13" s="5"/>
      <c r="AE13" s="5"/>
      <c r="AF13" s="5"/>
      <c r="AG13" s="5" t="s">
        <v>488</v>
      </c>
      <c r="AH13" s="5"/>
      <c r="AI13" s="5"/>
      <c r="AJ13" s="143"/>
      <c r="AK13" s="5" t="s">
        <v>636</v>
      </c>
      <c r="AL13" s="5" t="s">
        <v>637</v>
      </c>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84" t="s">
        <v>638</v>
      </c>
      <c r="BN13" s="5" t="s">
        <v>564</v>
      </c>
      <c r="BO13" s="5"/>
      <c r="BP13" s="5"/>
      <c r="BQ13" s="5"/>
      <c r="BR13" s="5"/>
      <c r="BS13" s="5"/>
      <c r="BT13" s="5"/>
      <c r="BU13" s="5"/>
      <c r="BV13" s="5"/>
      <c r="BW13" s="5"/>
      <c r="BX13" s="5"/>
      <c r="BY13" s="5"/>
      <c r="BZ13" s="5"/>
      <c r="CA13" s="5"/>
      <c r="CB13" s="5"/>
      <c r="CC13" s="5"/>
      <c r="CD13" s="5"/>
      <c r="CE13" s="5"/>
      <c r="CF13" s="5"/>
      <c r="CG13" s="5"/>
      <c r="CH13" s="5"/>
      <c r="CI13" s="5"/>
      <c r="CJ13" s="96"/>
      <c r="CK13" s="155"/>
      <c r="CL13" s="145"/>
      <c r="CM13" s="145"/>
      <c r="CN13" s="146"/>
      <c r="CO13" s="187" t="s">
        <v>639</v>
      </c>
      <c r="CP13" s="10" t="s">
        <v>566</v>
      </c>
      <c r="CQ13" s="10"/>
      <c r="CR13" s="10"/>
      <c r="CS13" s="10"/>
      <c r="CT13" s="10"/>
      <c r="CU13" s="10"/>
      <c r="CV13" s="10"/>
      <c r="CW13" s="10"/>
      <c r="CX13" s="10"/>
      <c r="CY13" s="10"/>
      <c r="CZ13" s="5"/>
      <c r="DA13" s="5"/>
      <c r="DB13" s="5"/>
      <c r="DC13" s="5"/>
      <c r="DD13" s="5"/>
      <c r="DE13" s="5"/>
      <c r="DF13" s="5"/>
      <c r="DG13" s="5"/>
      <c r="DH13" s="5"/>
      <c r="DI13" s="5"/>
      <c r="DJ13" s="5"/>
      <c r="DK13" s="5"/>
      <c r="DL13" s="96"/>
      <c r="DM13" s="5"/>
      <c r="DN13" s="5"/>
      <c r="DO13" s="5"/>
      <c r="DP13" s="5"/>
      <c r="DQ13" s="187" t="s">
        <v>640</v>
      </c>
      <c r="DR13" s="10" t="s">
        <v>568</v>
      </c>
      <c r="DS13" s="10"/>
      <c r="DT13" s="10"/>
      <c r="DU13" s="10"/>
      <c r="DV13" s="10"/>
      <c r="DW13" s="10"/>
      <c r="DX13" s="10"/>
      <c r="DY13" s="10"/>
      <c r="DZ13" s="10"/>
      <c r="EA13" s="10"/>
      <c r="EB13" s="5"/>
      <c r="EC13" s="5"/>
      <c r="ED13" s="5"/>
      <c r="EE13" s="5"/>
      <c r="EF13" s="5"/>
      <c r="EG13" s="5"/>
      <c r="EH13" s="5"/>
      <c r="EI13" s="5"/>
      <c r="EJ13" s="5"/>
      <c r="EK13" s="5"/>
      <c r="EL13" s="5"/>
      <c r="EM13" s="5"/>
      <c r="EN13" s="96"/>
      <c r="EO13" s="5"/>
      <c r="EP13" s="5"/>
      <c r="EQ13" s="5"/>
      <c r="ER13" s="5"/>
      <c r="ES13" s="187" t="s">
        <v>641</v>
      </c>
      <c r="ET13" s="10" t="s">
        <v>570</v>
      </c>
      <c r="EU13" s="10"/>
      <c r="EV13" s="10"/>
      <c r="EW13" s="10"/>
      <c r="EX13" s="10"/>
      <c r="EY13" s="10"/>
      <c r="EZ13" s="10"/>
      <c r="FA13" s="10"/>
      <c r="FB13" s="10"/>
      <c r="FC13" s="10"/>
      <c r="FD13" s="5"/>
      <c r="FE13" s="5"/>
      <c r="FF13" s="5"/>
      <c r="FG13" s="5"/>
      <c r="FH13" s="5"/>
      <c r="FI13" s="5"/>
      <c r="FJ13" s="5"/>
      <c r="FK13" s="5"/>
      <c r="FL13" s="5"/>
      <c r="FM13" s="5"/>
      <c r="FN13" s="5"/>
      <c r="FO13" s="5"/>
      <c r="FP13" s="96"/>
      <c r="FQ13" s="5"/>
      <c r="FR13" s="5"/>
      <c r="FS13" s="5"/>
      <c r="FT13" s="5"/>
      <c r="FU13" s="187" t="s">
        <v>642</v>
      </c>
      <c r="FV13" s="10" t="s">
        <v>572</v>
      </c>
      <c r="FW13" s="10"/>
      <c r="FX13" s="10"/>
      <c r="FY13" s="10"/>
      <c r="FZ13" s="10"/>
      <c r="GA13" s="10"/>
      <c r="GB13" s="10"/>
      <c r="GC13" s="10"/>
      <c r="GD13" s="10"/>
      <c r="GE13" s="10"/>
      <c r="GF13" s="5"/>
      <c r="GG13" s="5"/>
      <c r="GH13" s="5"/>
      <c r="GI13" s="5"/>
      <c r="GJ13" s="5"/>
      <c r="GK13" s="5"/>
      <c r="GL13" s="5"/>
      <c r="GM13" s="5"/>
      <c r="GN13" s="5"/>
      <c r="GO13" s="5"/>
      <c r="GP13" s="5"/>
      <c r="GQ13" s="5"/>
      <c r="GR13" s="96"/>
      <c r="GS13" s="5"/>
      <c r="GT13" s="5"/>
      <c r="GU13" s="5"/>
      <c r="GV13" s="5"/>
      <c r="GW13" s="187" t="s">
        <v>643</v>
      </c>
      <c r="GX13" s="10" t="s">
        <v>574</v>
      </c>
      <c r="GY13" s="10"/>
      <c r="GZ13" s="10"/>
      <c r="HA13" s="10"/>
      <c r="HB13" s="10"/>
      <c r="HC13" s="10"/>
      <c r="HD13" s="10"/>
      <c r="HE13" s="10"/>
      <c r="HF13" s="10"/>
      <c r="HG13" s="10"/>
      <c r="HH13" s="5"/>
      <c r="HI13" s="5"/>
      <c r="HJ13" s="5"/>
      <c r="HK13" s="5"/>
      <c r="HL13" s="5"/>
      <c r="HM13" s="5"/>
      <c r="HN13" s="5"/>
      <c r="HO13" s="5"/>
      <c r="HP13" s="5"/>
      <c r="HQ13" s="5"/>
      <c r="HR13" s="5"/>
      <c r="HS13" s="5"/>
      <c r="HT13" s="96"/>
      <c r="HU13" s="5"/>
      <c r="HV13" s="5"/>
      <c r="HW13" s="5"/>
      <c r="HX13" s="5"/>
    </row>
    <row r="14" spans="1:232" s="28" customFormat="1" ht="15" customHeight="1">
      <c r="A14" s="5" t="s">
        <v>331</v>
      </c>
      <c r="B14" s="5" t="s">
        <v>332</v>
      </c>
      <c r="C14" s="5"/>
      <c r="D14" s="5"/>
      <c r="E14" s="5"/>
      <c r="F14" s="5" t="s">
        <v>333</v>
      </c>
      <c r="G14" s="5" t="s">
        <v>644</v>
      </c>
      <c r="H14" s="156"/>
      <c r="I14" s="157" t="s">
        <v>645</v>
      </c>
      <c r="J14" s="5" t="s">
        <v>646</v>
      </c>
      <c r="K14" s="5" t="s">
        <v>647</v>
      </c>
      <c r="L14" s="5" t="s">
        <v>648</v>
      </c>
      <c r="M14" s="5" t="s">
        <v>649</v>
      </c>
      <c r="N14" s="5" t="s">
        <v>650</v>
      </c>
      <c r="O14" s="5" t="s">
        <v>651</v>
      </c>
      <c r="P14" s="5" t="s">
        <v>652</v>
      </c>
      <c r="Q14" s="5" t="s">
        <v>653</v>
      </c>
      <c r="R14" s="5" t="s">
        <v>654</v>
      </c>
      <c r="S14" s="5" t="s">
        <v>655</v>
      </c>
      <c r="T14" s="5" t="s">
        <v>656</v>
      </c>
      <c r="U14" s="5" t="s">
        <v>657</v>
      </c>
      <c r="V14" s="5" t="s">
        <v>658</v>
      </c>
      <c r="W14" s="5" t="s">
        <v>659</v>
      </c>
      <c r="X14" s="5" t="s">
        <v>660</v>
      </c>
      <c r="Y14" s="5" t="s">
        <v>661</v>
      </c>
      <c r="Z14" s="5" t="s">
        <v>662</v>
      </c>
      <c r="AA14" s="5" t="s">
        <v>663</v>
      </c>
      <c r="AB14" s="5" t="s">
        <v>664</v>
      </c>
      <c r="AC14" s="5" t="s">
        <v>665</v>
      </c>
      <c r="AD14" s="5" t="s">
        <v>666</v>
      </c>
      <c r="AE14" s="5" t="s">
        <v>667</v>
      </c>
      <c r="AF14" s="5" t="s">
        <v>668</v>
      </c>
      <c r="AG14" s="5"/>
      <c r="AH14" s="5"/>
      <c r="AI14" s="5"/>
      <c r="AJ14" s="158" t="s">
        <v>669</v>
      </c>
      <c r="AK14" s="5" t="s">
        <v>670</v>
      </c>
      <c r="AL14" s="5" t="s">
        <v>671</v>
      </c>
      <c r="AM14" s="5" t="s">
        <v>672</v>
      </c>
      <c r="AN14" s="5" t="s">
        <v>673</v>
      </c>
      <c r="AO14" s="5" t="s">
        <v>674</v>
      </c>
      <c r="AP14" s="5" t="s">
        <v>675</v>
      </c>
      <c r="AQ14" s="5" t="s">
        <v>676</v>
      </c>
      <c r="AR14" s="5" t="s">
        <v>677</v>
      </c>
      <c r="AS14" s="5" t="s">
        <v>678</v>
      </c>
      <c r="AT14" s="5" t="s">
        <v>679</v>
      </c>
      <c r="AU14" s="5" t="s">
        <v>680</v>
      </c>
      <c r="AV14" s="5" t="s">
        <v>681</v>
      </c>
      <c r="AW14" s="5" t="s">
        <v>682</v>
      </c>
      <c r="AX14" s="5" t="s">
        <v>683</v>
      </c>
      <c r="AY14" s="5" t="s">
        <v>684</v>
      </c>
      <c r="AZ14" s="5" t="s">
        <v>685</v>
      </c>
      <c r="BA14" s="5" t="s">
        <v>686</v>
      </c>
      <c r="BB14" s="5" t="s">
        <v>687</v>
      </c>
      <c r="BC14" s="5" t="s">
        <v>688</v>
      </c>
      <c r="BD14" s="5" t="s">
        <v>689</v>
      </c>
      <c r="BE14" s="5" t="s">
        <v>690</v>
      </c>
      <c r="BF14" s="5" t="s">
        <v>691</v>
      </c>
      <c r="BG14" s="5" t="s">
        <v>692</v>
      </c>
      <c r="BH14" s="5" t="s">
        <v>693</v>
      </c>
      <c r="BI14" s="5"/>
      <c r="BJ14" s="5"/>
      <c r="BK14" s="5"/>
      <c r="BL14" s="5"/>
      <c r="BM14" s="159" t="s">
        <v>694</v>
      </c>
      <c r="BN14" s="5" t="s">
        <v>695</v>
      </c>
      <c r="BO14" s="5" t="s">
        <v>696</v>
      </c>
      <c r="BP14" s="5" t="s">
        <v>697</v>
      </c>
      <c r="BQ14" s="5" t="s">
        <v>698</v>
      </c>
      <c r="BR14" s="5" t="s">
        <v>699</v>
      </c>
      <c r="BS14" s="5" t="s">
        <v>700</v>
      </c>
      <c r="BT14" s="5" t="s">
        <v>701</v>
      </c>
      <c r="BU14" s="5" t="s">
        <v>702</v>
      </c>
      <c r="BV14" s="5" t="s">
        <v>703</v>
      </c>
      <c r="BW14" s="5" t="s">
        <v>704</v>
      </c>
      <c r="BX14" s="5" t="s">
        <v>705</v>
      </c>
      <c r="BY14" s="5" t="s">
        <v>706</v>
      </c>
      <c r="BZ14" s="5" t="s">
        <v>707</v>
      </c>
      <c r="CA14" s="5" t="s">
        <v>708</v>
      </c>
      <c r="CB14" s="5" t="s">
        <v>709</v>
      </c>
      <c r="CC14" s="5" t="s">
        <v>710</v>
      </c>
      <c r="CD14" s="5" t="s">
        <v>711</v>
      </c>
      <c r="CE14" s="5" t="s">
        <v>712</v>
      </c>
      <c r="CF14" s="5" t="s">
        <v>713</v>
      </c>
      <c r="CG14" s="5" t="s">
        <v>714</v>
      </c>
      <c r="CH14" s="5" t="s">
        <v>715</v>
      </c>
      <c r="CI14" s="5" t="s">
        <v>716</v>
      </c>
      <c r="CJ14" s="96" t="s">
        <v>717</v>
      </c>
      <c r="CK14" s="155"/>
      <c r="CL14" s="145"/>
      <c r="CM14" s="145"/>
      <c r="CN14" s="158"/>
      <c r="CO14" s="189" t="s">
        <v>718</v>
      </c>
      <c r="CP14" s="10" t="s">
        <v>671</v>
      </c>
      <c r="CQ14" s="10" t="s">
        <v>719</v>
      </c>
      <c r="CR14" s="10" t="s">
        <v>720</v>
      </c>
      <c r="CS14" s="10" t="s">
        <v>721</v>
      </c>
      <c r="CT14" s="10" t="s">
        <v>722</v>
      </c>
      <c r="CU14" s="10" t="s">
        <v>723</v>
      </c>
      <c r="CV14" s="10" t="s">
        <v>724</v>
      </c>
      <c r="CW14" s="10" t="s">
        <v>725</v>
      </c>
      <c r="CX14" s="10" t="s">
        <v>726</v>
      </c>
      <c r="CY14" s="10" t="s">
        <v>727</v>
      </c>
      <c r="CZ14" s="5" t="s">
        <v>728</v>
      </c>
      <c r="DA14" s="5" t="s">
        <v>729</v>
      </c>
      <c r="DB14" s="5" t="s">
        <v>730</v>
      </c>
      <c r="DC14" s="5" t="s">
        <v>731</v>
      </c>
      <c r="DD14" s="5" t="s">
        <v>732</v>
      </c>
      <c r="DE14" s="5" t="s">
        <v>733</v>
      </c>
      <c r="DF14" s="5" t="s">
        <v>734</v>
      </c>
      <c r="DG14" s="5" t="s">
        <v>735</v>
      </c>
      <c r="DH14" s="5" t="s">
        <v>736</v>
      </c>
      <c r="DI14" s="5" t="s">
        <v>737</v>
      </c>
      <c r="DJ14" s="5" t="s">
        <v>738</v>
      </c>
      <c r="DK14" s="5" t="s">
        <v>739</v>
      </c>
      <c r="DL14" s="96" t="s">
        <v>740</v>
      </c>
      <c r="DM14" s="5"/>
      <c r="DN14" s="5"/>
      <c r="DO14" s="5"/>
      <c r="DP14" s="5"/>
      <c r="DQ14" s="187" t="s">
        <v>741</v>
      </c>
      <c r="DR14" s="10" t="s">
        <v>742</v>
      </c>
      <c r="DS14" s="10" t="s">
        <v>743</v>
      </c>
      <c r="DT14" s="10" t="s">
        <v>744</v>
      </c>
      <c r="DU14" s="10" t="s">
        <v>745</v>
      </c>
      <c r="DV14" s="10" t="s">
        <v>746</v>
      </c>
      <c r="DW14" s="10" t="s">
        <v>747</v>
      </c>
      <c r="DX14" s="10" t="s">
        <v>748</v>
      </c>
      <c r="DY14" s="10" t="s">
        <v>749</v>
      </c>
      <c r="DZ14" s="10" t="s">
        <v>750</v>
      </c>
      <c r="EA14" s="10" t="s">
        <v>751</v>
      </c>
      <c r="EB14" s="5" t="s">
        <v>656</v>
      </c>
      <c r="EC14" s="5" t="s">
        <v>657</v>
      </c>
      <c r="ED14" s="5" t="s">
        <v>658</v>
      </c>
      <c r="EE14" s="5" t="s">
        <v>659</v>
      </c>
      <c r="EF14" s="5" t="s">
        <v>660</v>
      </c>
      <c r="EG14" s="5" t="s">
        <v>661</v>
      </c>
      <c r="EH14" s="5" t="s">
        <v>662</v>
      </c>
      <c r="EI14" s="5" t="s">
        <v>663</v>
      </c>
      <c r="EJ14" s="5" t="s">
        <v>664</v>
      </c>
      <c r="EK14" s="5" t="s">
        <v>665</v>
      </c>
      <c r="EL14" s="5" t="s">
        <v>666</v>
      </c>
      <c r="EM14" s="5" t="s">
        <v>667</v>
      </c>
      <c r="EN14" s="96" t="s">
        <v>668</v>
      </c>
      <c r="EO14" s="5"/>
      <c r="EP14" s="5"/>
      <c r="EQ14" s="5"/>
      <c r="ER14" s="5"/>
      <c r="ES14" s="189" t="s">
        <v>752</v>
      </c>
      <c r="ET14" s="10" t="s">
        <v>753</v>
      </c>
      <c r="EU14" s="10" t="s">
        <v>754</v>
      </c>
      <c r="EV14" s="10" t="s">
        <v>755</v>
      </c>
      <c r="EW14" s="10" t="s">
        <v>756</v>
      </c>
      <c r="EX14" s="10" t="s">
        <v>757</v>
      </c>
      <c r="EY14" s="10" t="s">
        <v>758</v>
      </c>
      <c r="EZ14" s="10" t="s">
        <v>759</v>
      </c>
      <c r="FA14" s="10" t="s">
        <v>760</v>
      </c>
      <c r="FB14" s="10" t="s">
        <v>761</v>
      </c>
      <c r="FC14" s="10" t="s">
        <v>762</v>
      </c>
      <c r="FD14" s="5" t="s">
        <v>763</v>
      </c>
      <c r="FE14" s="5" t="s">
        <v>764</v>
      </c>
      <c r="FF14" s="5" t="s">
        <v>765</v>
      </c>
      <c r="FG14" s="5" t="s">
        <v>766</v>
      </c>
      <c r="FH14" s="5" t="s">
        <v>767</v>
      </c>
      <c r="FI14" s="5" t="s">
        <v>768</v>
      </c>
      <c r="FJ14" s="5" t="s">
        <v>769</v>
      </c>
      <c r="FK14" s="5" t="s">
        <v>770</v>
      </c>
      <c r="FL14" s="5" t="s">
        <v>771</v>
      </c>
      <c r="FM14" s="5" t="s">
        <v>772</v>
      </c>
      <c r="FN14" s="5" t="s">
        <v>691</v>
      </c>
      <c r="FO14" s="5" t="s">
        <v>692</v>
      </c>
      <c r="FP14" s="96" t="s">
        <v>773</v>
      </c>
      <c r="FQ14" s="5"/>
      <c r="FR14" s="5"/>
      <c r="FS14" s="5"/>
      <c r="FT14" s="5"/>
      <c r="FU14" s="189" t="s">
        <v>774</v>
      </c>
      <c r="FV14" s="10" t="s">
        <v>775</v>
      </c>
      <c r="FW14" s="10" t="s">
        <v>776</v>
      </c>
      <c r="FX14" s="10" t="s">
        <v>777</v>
      </c>
      <c r="FY14" s="10" t="s">
        <v>778</v>
      </c>
      <c r="FZ14" s="10" t="s">
        <v>779</v>
      </c>
      <c r="GA14" s="10" t="s">
        <v>780</v>
      </c>
      <c r="GB14" s="10" t="s">
        <v>781</v>
      </c>
      <c r="GC14" s="10" t="s">
        <v>782</v>
      </c>
      <c r="GD14" s="10" t="s">
        <v>783</v>
      </c>
      <c r="GE14" s="10" t="s">
        <v>784</v>
      </c>
      <c r="GF14" s="5" t="s">
        <v>785</v>
      </c>
      <c r="GG14" s="5" t="s">
        <v>786</v>
      </c>
      <c r="GH14" s="5" t="s">
        <v>787</v>
      </c>
      <c r="GI14" s="5" t="s">
        <v>788</v>
      </c>
      <c r="GJ14" s="5" t="s">
        <v>789</v>
      </c>
      <c r="GK14" s="5" t="s">
        <v>790</v>
      </c>
      <c r="GL14" s="5" t="s">
        <v>791</v>
      </c>
      <c r="GM14" s="5" t="s">
        <v>792</v>
      </c>
      <c r="GN14" s="5" t="s">
        <v>793</v>
      </c>
      <c r="GO14" s="5" t="s">
        <v>794</v>
      </c>
      <c r="GP14" s="5" t="s">
        <v>795</v>
      </c>
      <c r="GQ14" s="5" t="s">
        <v>796</v>
      </c>
      <c r="GR14" s="96" t="s">
        <v>797</v>
      </c>
      <c r="GS14" s="5"/>
      <c r="GT14" s="5"/>
      <c r="GU14" s="5"/>
      <c r="GV14" s="5"/>
      <c r="GW14" s="189" t="s">
        <v>798</v>
      </c>
      <c r="GX14" s="10" t="s">
        <v>799</v>
      </c>
      <c r="GY14" s="10" t="s">
        <v>800</v>
      </c>
      <c r="GZ14" s="10" t="s">
        <v>801</v>
      </c>
      <c r="HA14" s="10" t="s">
        <v>802</v>
      </c>
      <c r="HB14" s="10" t="s">
        <v>803</v>
      </c>
      <c r="HC14" s="10" t="s">
        <v>804</v>
      </c>
      <c r="HD14" s="10" t="s">
        <v>805</v>
      </c>
      <c r="HE14" s="10" t="s">
        <v>806</v>
      </c>
      <c r="HF14" s="10" t="s">
        <v>807</v>
      </c>
      <c r="HG14" s="10" t="s">
        <v>808</v>
      </c>
      <c r="HH14" s="5" t="s">
        <v>809</v>
      </c>
      <c r="HI14" s="5" t="s">
        <v>810</v>
      </c>
      <c r="HJ14" s="5" t="s">
        <v>811</v>
      </c>
      <c r="HK14" s="5" t="s">
        <v>812</v>
      </c>
      <c r="HL14" s="5" t="s">
        <v>813</v>
      </c>
      <c r="HM14" s="5" t="s">
        <v>814</v>
      </c>
      <c r="HN14" s="5" t="s">
        <v>815</v>
      </c>
      <c r="HO14" s="5" t="s">
        <v>816</v>
      </c>
      <c r="HP14" s="5" t="s">
        <v>817</v>
      </c>
      <c r="HQ14" s="5" t="s">
        <v>818</v>
      </c>
      <c r="HR14" s="5" t="s">
        <v>819</v>
      </c>
      <c r="HS14" s="5" t="s">
        <v>820</v>
      </c>
      <c r="HT14" s="96" t="s">
        <v>821</v>
      </c>
      <c r="HU14" s="5"/>
      <c r="HV14" s="5"/>
      <c r="HW14" s="5"/>
      <c r="HX14" s="5"/>
    </row>
    <row r="15" spans="1:232" s="132" customFormat="1" ht="15" customHeight="1">
      <c r="A15" s="5" t="s">
        <v>331</v>
      </c>
      <c r="B15" s="5" t="s">
        <v>632</v>
      </c>
      <c r="C15" s="5"/>
      <c r="D15" s="5"/>
      <c r="E15" s="5"/>
      <c r="F15" s="5" t="s">
        <v>421</v>
      </c>
      <c r="G15" s="5" t="s">
        <v>822</v>
      </c>
      <c r="H15" s="87" t="s">
        <v>634</v>
      </c>
      <c r="I15" s="157" t="s">
        <v>823</v>
      </c>
      <c r="J15" s="157" t="s">
        <v>561</v>
      </c>
      <c r="K15" s="5"/>
      <c r="L15" s="5"/>
      <c r="M15" s="5"/>
      <c r="N15" s="5"/>
      <c r="O15" s="5"/>
      <c r="P15" s="5"/>
      <c r="Q15" s="5"/>
      <c r="R15" s="5"/>
      <c r="S15" s="5"/>
      <c r="T15" s="5"/>
      <c r="U15" s="5"/>
      <c r="V15" s="5"/>
      <c r="W15" s="160"/>
      <c r="X15" s="5"/>
      <c r="Y15" s="160"/>
      <c r="Z15" s="5"/>
      <c r="AA15" s="5"/>
      <c r="AB15" s="5"/>
      <c r="AC15" s="5"/>
      <c r="AD15" s="5"/>
      <c r="AE15" s="5"/>
      <c r="AF15" s="5"/>
      <c r="AG15" s="5"/>
      <c r="AH15" s="5"/>
      <c r="AI15" s="5"/>
      <c r="AJ15" s="5"/>
      <c r="AK15" s="5" t="s">
        <v>824</v>
      </c>
      <c r="AL15" s="5" t="s">
        <v>637</v>
      </c>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159" t="s">
        <v>825</v>
      </c>
      <c r="BN15" s="156" t="s">
        <v>564</v>
      </c>
      <c r="BO15" s="5"/>
      <c r="BP15" s="5"/>
      <c r="BQ15" s="5"/>
      <c r="BR15" s="5"/>
      <c r="BS15" s="5"/>
      <c r="BT15" s="5"/>
      <c r="BU15" s="5"/>
      <c r="BV15" s="5"/>
      <c r="BW15" s="5"/>
      <c r="BX15" s="5"/>
      <c r="BY15" s="5"/>
      <c r="BZ15" s="5"/>
      <c r="CA15" s="161"/>
      <c r="CC15" s="162"/>
      <c r="CD15" s="5"/>
      <c r="CE15" s="5"/>
      <c r="CF15" s="5"/>
      <c r="CG15" s="5"/>
      <c r="CH15" s="5"/>
      <c r="CI15" s="5"/>
      <c r="CJ15" s="5"/>
      <c r="CK15" s="145"/>
      <c r="CL15" s="145"/>
      <c r="CM15" s="145"/>
      <c r="CN15" s="145"/>
      <c r="CO15" s="189" t="s">
        <v>826</v>
      </c>
      <c r="CP15" s="190" t="s">
        <v>566</v>
      </c>
      <c r="CQ15" s="10"/>
      <c r="CR15" s="10"/>
      <c r="CS15" s="10"/>
      <c r="CT15" s="10"/>
      <c r="CU15" s="10"/>
      <c r="CV15" s="10"/>
      <c r="CW15" s="10"/>
      <c r="CX15" s="10"/>
      <c r="CY15" s="10"/>
      <c r="CZ15" s="5"/>
      <c r="DA15" s="5"/>
      <c r="DB15" s="5"/>
      <c r="DC15" s="161"/>
      <c r="DE15" s="162"/>
      <c r="DF15" s="5"/>
      <c r="DG15" s="5"/>
      <c r="DH15" s="5"/>
      <c r="DI15" s="5"/>
      <c r="DJ15" s="5"/>
      <c r="DK15" s="5"/>
      <c r="DL15" s="5"/>
      <c r="DM15" s="5"/>
      <c r="DN15" s="5"/>
      <c r="DO15" s="5"/>
      <c r="DP15" s="5"/>
      <c r="DQ15" s="187" t="s">
        <v>827</v>
      </c>
      <c r="DR15" s="195" t="s">
        <v>568</v>
      </c>
      <c r="DS15" s="10"/>
      <c r="DT15" s="10"/>
      <c r="DU15" s="10"/>
      <c r="DV15" s="10"/>
      <c r="DW15" s="10"/>
      <c r="DX15" s="10"/>
      <c r="DY15" s="10"/>
      <c r="DZ15" s="10"/>
      <c r="EA15" s="10"/>
      <c r="EB15" s="5"/>
      <c r="EC15" s="5"/>
      <c r="ED15" s="5"/>
      <c r="EE15" s="163"/>
      <c r="EF15" s="147"/>
      <c r="EG15" s="164"/>
      <c r="EH15" s="145"/>
      <c r="EI15" s="145"/>
      <c r="EJ15" s="145"/>
      <c r="EK15" s="145"/>
      <c r="EL15" s="145"/>
      <c r="EM15" s="145"/>
      <c r="EN15" s="145"/>
      <c r="EO15" s="5"/>
      <c r="EP15" s="5"/>
      <c r="EQ15" s="5"/>
      <c r="ER15" s="5"/>
      <c r="ES15" s="189" t="s">
        <v>828</v>
      </c>
      <c r="ET15" s="190" t="s">
        <v>570</v>
      </c>
      <c r="EU15" s="10"/>
      <c r="EV15" s="10"/>
      <c r="EW15" s="10"/>
      <c r="EX15" s="10"/>
      <c r="EY15" s="10"/>
      <c r="EZ15" s="10"/>
      <c r="FA15" s="10"/>
      <c r="FB15" s="10"/>
      <c r="FC15" s="10"/>
      <c r="FD15" s="5"/>
      <c r="FE15" s="5"/>
      <c r="FF15" s="5"/>
      <c r="FG15" s="161"/>
      <c r="FI15" s="162"/>
      <c r="FJ15" s="5"/>
      <c r="FK15" s="5"/>
      <c r="FL15" s="5"/>
      <c r="FM15" s="5"/>
      <c r="FN15" s="5"/>
      <c r="FO15" s="5"/>
      <c r="FP15" s="5"/>
      <c r="FQ15" s="5"/>
      <c r="FR15" s="5"/>
      <c r="FS15" s="5"/>
      <c r="FT15" s="5"/>
      <c r="FU15" s="189" t="s">
        <v>829</v>
      </c>
      <c r="FV15" s="190" t="s">
        <v>572</v>
      </c>
      <c r="FW15" s="10"/>
      <c r="FX15" s="10"/>
      <c r="FY15" s="10"/>
      <c r="FZ15" s="10"/>
      <c r="GA15" s="10"/>
      <c r="GB15" s="10"/>
      <c r="GC15" s="10"/>
      <c r="GD15" s="10"/>
      <c r="GE15" s="10"/>
      <c r="GF15" s="5"/>
      <c r="GG15" s="5"/>
      <c r="GH15" s="5"/>
      <c r="GI15" s="161"/>
      <c r="GK15" s="162"/>
      <c r="GL15" s="5"/>
      <c r="GM15" s="5"/>
      <c r="GN15" s="5"/>
      <c r="GO15" s="5"/>
      <c r="GP15" s="5"/>
      <c r="GQ15" s="5"/>
      <c r="GR15" s="5"/>
      <c r="GS15" s="5"/>
      <c r="GT15" s="5"/>
      <c r="GU15" s="5"/>
      <c r="GV15" s="5"/>
      <c r="GW15" s="189" t="s">
        <v>830</v>
      </c>
      <c r="GX15" s="190" t="s">
        <v>574</v>
      </c>
      <c r="GY15" s="10"/>
      <c r="GZ15" s="10"/>
      <c r="HA15" s="10"/>
      <c r="HB15" s="10"/>
      <c r="HC15" s="10"/>
      <c r="HD15" s="10"/>
      <c r="HE15" s="10"/>
      <c r="HF15" s="10"/>
      <c r="HG15" s="10"/>
      <c r="HH15" s="5"/>
      <c r="HI15" s="5"/>
      <c r="HJ15" s="5"/>
      <c r="HK15" s="161"/>
      <c r="HM15" s="162"/>
      <c r="HN15" s="5"/>
      <c r="HO15" s="5"/>
      <c r="HP15" s="5"/>
      <c r="HQ15" s="5"/>
      <c r="HR15" s="5"/>
      <c r="HS15" s="5"/>
      <c r="HT15" s="5"/>
      <c r="HU15" s="5"/>
      <c r="HV15" s="5"/>
      <c r="HW15" s="5"/>
      <c r="HX15" s="5"/>
    </row>
    <row r="16" spans="1:232" s="28" customFormat="1" ht="15" customHeight="1">
      <c r="A16" s="5" t="s">
        <v>331</v>
      </c>
      <c r="B16" s="5" t="s">
        <v>332</v>
      </c>
      <c r="C16" s="5"/>
      <c r="D16" s="5"/>
      <c r="E16" s="5"/>
      <c r="F16" s="5" t="s">
        <v>333</v>
      </c>
      <c r="G16" s="5" t="s">
        <v>831</v>
      </c>
      <c r="H16" s="87"/>
      <c r="I16" s="5" t="s">
        <v>832</v>
      </c>
      <c r="J16" s="4" t="s">
        <v>833</v>
      </c>
      <c r="K16" s="4" t="s">
        <v>834</v>
      </c>
      <c r="L16" s="4" t="s">
        <v>835</v>
      </c>
      <c r="M16" s="4" t="s">
        <v>836</v>
      </c>
      <c r="N16" s="4" t="s">
        <v>837</v>
      </c>
      <c r="O16" s="4" t="s">
        <v>838</v>
      </c>
      <c r="P16" s="4" t="s">
        <v>839</v>
      </c>
      <c r="Q16" s="5"/>
      <c r="R16" s="5"/>
      <c r="S16" s="5"/>
      <c r="T16" s="5"/>
      <c r="U16" s="5"/>
      <c r="V16" s="5"/>
      <c r="W16" s="5"/>
      <c r="X16" s="5"/>
      <c r="Y16" s="5"/>
      <c r="Z16" s="5"/>
      <c r="AA16" s="5"/>
      <c r="AB16" s="5"/>
      <c r="AC16" s="5"/>
      <c r="AD16" s="5"/>
      <c r="AE16" s="5"/>
      <c r="AF16" s="5"/>
      <c r="AG16" s="5" t="s">
        <v>488</v>
      </c>
      <c r="AH16" s="5"/>
      <c r="AI16" s="5"/>
      <c r="AJ16" s="143"/>
      <c r="AK16" s="5" t="s">
        <v>840</v>
      </c>
      <c r="AL16" s="5" t="s">
        <v>841</v>
      </c>
      <c r="AM16" s="5" t="s">
        <v>842</v>
      </c>
      <c r="AN16" s="5" t="s">
        <v>843</v>
      </c>
      <c r="AO16" s="5" t="s">
        <v>844</v>
      </c>
      <c r="AP16" s="5" t="s">
        <v>845</v>
      </c>
      <c r="AQ16" s="5" t="s">
        <v>846</v>
      </c>
      <c r="AR16" s="5" t="s">
        <v>847</v>
      </c>
      <c r="AS16" s="5"/>
      <c r="AT16" s="5"/>
      <c r="AU16" s="5"/>
      <c r="AV16" s="5"/>
      <c r="AW16" s="5"/>
      <c r="AX16" s="5"/>
      <c r="AY16" s="5"/>
      <c r="AZ16" s="5"/>
      <c r="BA16" s="5"/>
      <c r="BB16" s="5"/>
      <c r="BC16" s="5"/>
      <c r="BD16" s="5"/>
      <c r="BE16" s="5"/>
      <c r="BF16" s="5"/>
      <c r="BG16" s="5"/>
      <c r="BH16" s="5"/>
      <c r="BI16" s="5"/>
      <c r="BJ16" s="5"/>
      <c r="BK16" s="5"/>
      <c r="BL16" s="5"/>
      <c r="BM16" s="84" t="s">
        <v>848</v>
      </c>
      <c r="BN16" s="4" t="s">
        <v>849</v>
      </c>
      <c r="BO16" s="4" t="s">
        <v>850</v>
      </c>
      <c r="BP16" s="4" t="s">
        <v>851</v>
      </c>
      <c r="BQ16" s="4" t="s">
        <v>852</v>
      </c>
      <c r="BR16" s="4" t="s">
        <v>853</v>
      </c>
      <c r="BS16" s="4" t="s">
        <v>854</v>
      </c>
      <c r="BT16" s="4" t="s">
        <v>855</v>
      </c>
      <c r="BU16" s="5"/>
      <c r="BV16" s="5"/>
      <c r="BW16" s="5"/>
      <c r="BX16" s="5"/>
      <c r="BY16" s="5"/>
      <c r="BZ16" s="5"/>
      <c r="CA16" s="5"/>
      <c r="CB16" s="5"/>
      <c r="CC16" s="5"/>
      <c r="CD16" s="5"/>
      <c r="CE16" s="5"/>
      <c r="CF16" s="5"/>
      <c r="CG16" s="5"/>
      <c r="CH16" s="5"/>
      <c r="CI16" s="5"/>
      <c r="CJ16" s="96"/>
      <c r="CK16" s="155"/>
      <c r="CL16" s="145"/>
      <c r="CM16" s="145"/>
      <c r="CN16" s="146"/>
      <c r="CO16" s="187" t="s">
        <v>856</v>
      </c>
      <c r="CP16" s="188" t="s">
        <v>857</v>
      </c>
      <c r="CQ16" s="188" t="s">
        <v>858</v>
      </c>
      <c r="CR16" s="188" t="s">
        <v>859</v>
      </c>
      <c r="CS16" s="188" t="s">
        <v>860</v>
      </c>
      <c r="CT16" s="188" t="s">
        <v>861</v>
      </c>
      <c r="CU16" s="188" t="s">
        <v>862</v>
      </c>
      <c r="CV16" s="188" t="s">
        <v>863</v>
      </c>
      <c r="CW16" s="10"/>
      <c r="CX16" s="10"/>
      <c r="CY16" s="10"/>
      <c r="CZ16" s="5"/>
      <c r="DA16" s="5"/>
      <c r="DB16" s="5"/>
      <c r="DC16" s="5"/>
      <c r="DD16" s="5"/>
      <c r="DE16" s="5"/>
      <c r="DF16" s="5"/>
      <c r="DG16" s="5"/>
      <c r="DH16" s="5"/>
      <c r="DI16" s="5"/>
      <c r="DJ16" s="5"/>
      <c r="DK16" s="5"/>
      <c r="DL16" s="96"/>
      <c r="DM16" s="5"/>
      <c r="DN16" s="5"/>
      <c r="DO16" s="5"/>
      <c r="DP16" s="5"/>
      <c r="DQ16" s="187" t="s">
        <v>864</v>
      </c>
      <c r="DR16" s="10" t="s">
        <v>865</v>
      </c>
      <c r="DS16" s="10" t="s">
        <v>866</v>
      </c>
      <c r="DT16" s="10" t="s">
        <v>867</v>
      </c>
      <c r="DU16" s="10" t="s">
        <v>868</v>
      </c>
      <c r="DV16" s="10" t="s">
        <v>869</v>
      </c>
      <c r="DW16" s="10" t="s">
        <v>870</v>
      </c>
      <c r="DX16" s="10" t="s">
        <v>871</v>
      </c>
      <c r="DY16" s="10"/>
      <c r="DZ16" s="10"/>
      <c r="EA16" s="10"/>
      <c r="EB16" s="5"/>
      <c r="EC16" s="5"/>
      <c r="ED16" s="5"/>
      <c r="EE16" s="145"/>
      <c r="EF16" s="145"/>
      <c r="EG16" s="145"/>
      <c r="EH16" s="145"/>
      <c r="EI16" s="145"/>
      <c r="EJ16" s="145"/>
      <c r="EK16" s="145"/>
      <c r="EL16" s="145"/>
      <c r="EM16" s="145"/>
      <c r="EN16" s="150"/>
      <c r="EO16" s="5"/>
      <c r="EP16" s="5"/>
      <c r="EQ16" s="5"/>
      <c r="ER16" s="5"/>
      <c r="ES16" s="187" t="s">
        <v>872</v>
      </c>
      <c r="ET16" s="188" t="s">
        <v>873</v>
      </c>
      <c r="EU16" s="188" t="s">
        <v>874</v>
      </c>
      <c r="EV16" s="188" t="s">
        <v>875</v>
      </c>
      <c r="EW16" s="188" t="s">
        <v>876</v>
      </c>
      <c r="EX16" s="188" t="s">
        <v>877</v>
      </c>
      <c r="EY16" s="188" t="s">
        <v>878</v>
      </c>
      <c r="EZ16" s="188" t="s">
        <v>879</v>
      </c>
      <c r="FA16" s="10"/>
      <c r="FB16" s="10"/>
      <c r="FC16" s="10"/>
      <c r="FD16" s="5"/>
      <c r="FE16" s="5"/>
      <c r="FF16" s="5"/>
      <c r="FG16" s="5"/>
      <c r="FH16" s="5"/>
      <c r="FI16" s="5"/>
      <c r="FJ16" s="5"/>
      <c r="FK16" s="5"/>
      <c r="FL16" s="5"/>
      <c r="FM16" s="5"/>
      <c r="FN16" s="5"/>
      <c r="FO16" s="5"/>
      <c r="FP16" s="96"/>
      <c r="FQ16" s="5"/>
      <c r="FR16" s="5"/>
      <c r="FS16" s="5"/>
      <c r="FT16" s="5"/>
      <c r="FU16" s="187" t="s">
        <v>880</v>
      </c>
      <c r="FV16" s="188" t="s">
        <v>881</v>
      </c>
      <c r="FW16" s="188" t="s">
        <v>882</v>
      </c>
      <c r="FX16" s="188" t="s">
        <v>883</v>
      </c>
      <c r="FY16" s="188" t="s">
        <v>884</v>
      </c>
      <c r="FZ16" s="188" t="s">
        <v>885</v>
      </c>
      <c r="GA16" s="188" t="s">
        <v>886</v>
      </c>
      <c r="GB16" s="188" t="s">
        <v>887</v>
      </c>
      <c r="GC16" s="10"/>
      <c r="GD16" s="10"/>
      <c r="GE16" s="10"/>
      <c r="GF16" s="5"/>
      <c r="GG16" s="5"/>
      <c r="GH16" s="5"/>
      <c r="GI16" s="5"/>
      <c r="GJ16" s="5"/>
      <c r="GK16" s="5"/>
      <c r="GL16" s="5"/>
      <c r="GM16" s="5"/>
      <c r="GN16" s="5"/>
      <c r="GO16" s="5"/>
      <c r="GP16" s="5"/>
      <c r="GQ16" s="5"/>
      <c r="GR16" s="96"/>
      <c r="GS16" s="5"/>
      <c r="GT16" s="5"/>
      <c r="GU16" s="5"/>
      <c r="GV16" s="5"/>
      <c r="GW16" s="187" t="s">
        <v>888</v>
      </c>
      <c r="GX16" s="188" t="s">
        <v>889</v>
      </c>
      <c r="GY16" s="188" t="s">
        <v>890</v>
      </c>
      <c r="GZ16" s="188" t="s">
        <v>891</v>
      </c>
      <c r="HA16" s="188" t="s">
        <v>892</v>
      </c>
      <c r="HB16" s="188" t="s">
        <v>893</v>
      </c>
      <c r="HC16" s="188" t="s">
        <v>894</v>
      </c>
      <c r="HD16" s="188" t="s">
        <v>895</v>
      </c>
      <c r="HE16" s="10"/>
      <c r="HF16" s="10"/>
      <c r="HG16" s="10"/>
      <c r="HH16" s="5"/>
      <c r="HI16" s="5"/>
      <c r="HJ16" s="5"/>
      <c r="HK16" s="5"/>
      <c r="HL16" s="5"/>
      <c r="HM16" s="5"/>
      <c r="HN16" s="5"/>
      <c r="HO16" s="5"/>
      <c r="HP16" s="5"/>
      <c r="HQ16" s="5"/>
      <c r="HR16" s="5"/>
      <c r="HS16" s="5"/>
      <c r="HT16" s="96"/>
      <c r="HU16" s="5"/>
      <c r="HV16" s="5"/>
      <c r="HW16" s="5"/>
      <c r="HX16" s="5"/>
    </row>
    <row r="17" spans="1:315" s="28" customFormat="1" ht="15" customHeight="1">
      <c r="A17" s="5" t="s">
        <v>331</v>
      </c>
      <c r="B17" s="5" t="s">
        <v>557</v>
      </c>
      <c r="C17" s="5">
        <v>1</v>
      </c>
      <c r="D17" s="5">
        <v>15</v>
      </c>
      <c r="E17" s="5">
        <v>1</v>
      </c>
      <c r="F17" s="5" t="s">
        <v>333</v>
      </c>
      <c r="G17" s="5" t="s">
        <v>896</v>
      </c>
      <c r="H17" s="87" t="s">
        <v>897</v>
      </c>
      <c r="I17" s="5" t="s">
        <v>898</v>
      </c>
      <c r="J17" s="4" t="s">
        <v>561</v>
      </c>
      <c r="K17" s="5"/>
      <c r="L17" s="5"/>
      <c r="M17" s="5"/>
      <c r="N17" s="5"/>
      <c r="O17" s="5"/>
      <c r="P17" s="5"/>
      <c r="Q17" s="5"/>
      <c r="R17" s="5"/>
      <c r="S17" s="5"/>
      <c r="T17" s="5"/>
      <c r="U17" s="5"/>
      <c r="V17" s="5"/>
      <c r="W17" s="5"/>
      <c r="X17" s="5"/>
      <c r="Y17" s="5"/>
      <c r="Z17" s="5"/>
      <c r="AA17" s="5"/>
      <c r="AB17" s="5"/>
      <c r="AC17" s="5"/>
      <c r="AD17" s="5"/>
      <c r="AE17" s="5"/>
      <c r="AF17" s="5"/>
      <c r="AG17" s="5" t="s">
        <v>488</v>
      </c>
      <c r="AH17" s="5"/>
      <c r="AI17" s="5"/>
      <c r="AJ17" s="143"/>
      <c r="AK17" s="5" t="s">
        <v>899</v>
      </c>
      <c r="AL17" s="5" t="s">
        <v>561</v>
      </c>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84" t="s">
        <v>900</v>
      </c>
      <c r="BN17" s="4" t="s">
        <v>564</v>
      </c>
      <c r="BO17" s="5"/>
      <c r="BP17" s="5"/>
      <c r="BQ17" s="5"/>
      <c r="BR17" s="5"/>
      <c r="BS17" s="5"/>
      <c r="BT17" s="5"/>
      <c r="BU17" s="5"/>
      <c r="BV17" s="5"/>
      <c r="BW17" s="5"/>
      <c r="BX17" s="5"/>
      <c r="BY17" s="5"/>
      <c r="BZ17" s="5"/>
      <c r="CA17" s="5"/>
      <c r="CB17" s="5"/>
      <c r="CC17" s="5"/>
      <c r="CD17" s="5"/>
      <c r="CE17" s="5"/>
      <c r="CF17" s="5"/>
      <c r="CG17" s="5"/>
      <c r="CH17" s="5"/>
      <c r="CI17" s="5"/>
      <c r="CJ17" s="96"/>
      <c r="CK17" s="155"/>
      <c r="CL17" s="145"/>
      <c r="CM17" s="145"/>
      <c r="CN17" s="146"/>
      <c r="CO17" s="187" t="s">
        <v>901</v>
      </c>
      <c r="CP17" s="188" t="s">
        <v>566</v>
      </c>
      <c r="CQ17" s="10"/>
      <c r="CR17" s="10"/>
      <c r="CS17" s="10"/>
      <c r="CT17" s="10"/>
      <c r="CU17" s="10"/>
      <c r="CV17" s="10"/>
      <c r="CW17" s="10"/>
      <c r="CX17" s="10"/>
      <c r="CY17" s="10"/>
      <c r="CZ17" s="5"/>
      <c r="DA17" s="5"/>
      <c r="DB17" s="5"/>
      <c r="DC17" s="5"/>
      <c r="DD17" s="5"/>
      <c r="DE17" s="5"/>
      <c r="DF17" s="5"/>
      <c r="DG17" s="5"/>
      <c r="DH17" s="5"/>
      <c r="DI17" s="5"/>
      <c r="DJ17" s="5"/>
      <c r="DK17" s="5"/>
      <c r="DL17" s="96"/>
      <c r="DM17" s="5"/>
      <c r="DN17" s="5"/>
      <c r="DO17" s="5"/>
      <c r="DP17" s="5"/>
      <c r="DQ17" s="187" t="s">
        <v>902</v>
      </c>
      <c r="DR17" s="10" t="s">
        <v>568</v>
      </c>
      <c r="DS17" s="10"/>
      <c r="DT17" s="10"/>
      <c r="DU17" s="10"/>
      <c r="DV17" s="10"/>
      <c r="DW17" s="10"/>
      <c r="DX17" s="10"/>
      <c r="DY17" s="10"/>
      <c r="DZ17" s="10"/>
      <c r="EA17" s="10"/>
      <c r="EB17" s="5"/>
      <c r="EC17" s="5"/>
      <c r="ED17" s="5"/>
      <c r="EE17" s="145"/>
      <c r="EF17" s="145"/>
      <c r="EG17" s="145"/>
      <c r="EH17" s="145"/>
      <c r="EI17" s="145"/>
      <c r="EJ17" s="145"/>
      <c r="EK17" s="145"/>
      <c r="EL17" s="145"/>
      <c r="EM17" s="145"/>
      <c r="EN17" s="150"/>
      <c r="EO17" s="5"/>
      <c r="EP17" s="5"/>
      <c r="EQ17" s="5"/>
      <c r="ER17" s="5"/>
      <c r="ES17" s="187" t="s">
        <v>903</v>
      </c>
      <c r="ET17" s="188" t="s">
        <v>570</v>
      </c>
      <c r="EU17" s="10"/>
      <c r="EV17" s="10"/>
      <c r="EW17" s="10"/>
      <c r="EX17" s="10"/>
      <c r="EY17" s="10"/>
      <c r="EZ17" s="10"/>
      <c r="FA17" s="10"/>
      <c r="FB17" s="10"/>
      <c r="FC17" s="10"/>
      <c r="FD17" s="5"/>
      <c r="FE17" s="5"/>
      <c r="FF17" s="5"/>
      <c r="FG17" s="5"/>
      <c r="FH17" s="5"/>
      <c r="FI17" s="5"/>
      <c r="FJ17" s="5"/>
      <c r="FK17" s="5"/>
      <c r="FL17" s="5"/>
      <c r="FM17" s="5"/>
      <c r="FN17" s="5"/>
      <c r="FO17" s="5"/>
      <c r="FP17" s="96"/>
      <c r="FQ17" s="5"/>
      <c r="FR17" s="5"/>
      <c r="FS17" s="5"/>
      <c r="FT17" s="5"/>
      <c r="FU17" s="187" t="s">
        <v>904</v>
      </c>
      <c r="FV17" s="188" t="s">
        <v>572</v>
      </c>
      <c r="FW17" s="10"/>
      <c r="FX17" s="10"/>
      <c r="FY17" s="10"/>
      <c r="FZ17" s="10"/>
      <c r="GA17" s="10"/>
      <c r="GB17" s="10"/>
      <c r="GC17" s="10"/>
      <c r="GD17" s="10"/>
      <c r="GE17" s="10"/>
      <c r="GF17" s="5"/>
      <c r="GG17" s="5"/>
      <c r="GH17" s="5"/>
      <c r="GI17" s="5"/>
      <c r="GJ17" s="5"/>
      <c r="GK17" s="5"/>
      <c r="GL17" s="5"/>
      <c r="GM17" s="5"/>
      <c r="GN17" s="5"/>
      <c r="GO17" s="5"/>
      <c r="GP17" s="5"/>
      <c r="GQ17" s="5"/>
      <c r="GR17" s="96"/>
      <c r="GS17" s="5"/>
      <c r="GT17" s="5"/>
      <c r="GU17" s="5"/>
      <c r="GV17" s="5"/>
      <c r="GW17" s="187" t="s">
        <v>905</v>
      </c>
      <c r="GX17" s="188" t="s">
        <v>574</v>
      </c>
      <c r="GY17" s="10"/>
      <c r="GZ17" s="10"/>
      <c r="HA17" s="10"/>
      <c r="HB17" s="10"/>
      <c r="HC17" s="10"/>
      <c r="HD17" s="10"/>
      <c r="HE17" s="10"/>
      <c r="HF17" s="10"/>
      <c r="HG17" s="10"/>
      <c r="HH17" s="5"/>
      <c r="HI17" s="5"/>
      <c r="HJ17" s="5"/>
      <c r="HK17" s="5"/>
      <c r="HL17" s="5"/>
      <c r="HM17" s="5"/>
      <c r="HN17" s="5"/>
      <c r="HO17" s="5"/>
      <c r="HP17" s="5"/>
      <c r="HQ17" s="5"/>
      <c r="HR17" s="5"/>
      <c r="HS17" s="5"/>
      <c r="HT17" s="96"/>
      <c r="HU17" s="5"/>
      <c r="HV17" s="5"/>
      <c r="HW17" s="5"/>
      <c r="HX17" s="5"/>
    </row>
    <row r="18" spans="1:315" s="28" customFormat="1" ht="15" customHeight="1">
      <c r="A18" s="5" t="s">
        <v>331</v>
      </c>
      <c r="B18" s="5" t="s">
        <v>335</v>
      </c>
      <c r="C18" s="5"/>
      <c r="D18" s="5"/>
      <c r="E18" s="5"/>
      <c r="F18" s="5" t="s">
        <v>333</v>
      </c>
      <c r="G18" s="5" t="s">
        <v>906</v>
      </c>
      <c r="H18" s="87"/>
      <c r="I18" s="5" t="s">
        <v>907</v>
      </c>
      <c r="J18" s="4" t="s">
        <v>908</v>
      </c>
      <c r="K18" s="5" t="s">
        <v>909</v>
      </c>
      <c r="L18" s="5" t="s">
        <v>910</v>
      </c>
      <c r="M18" s="5" t="s">
        <v>911</v>
      </c>
      <c r="N18" s="5" t="s">
        <v>912</v>
      </c>
      <c r="O18" s="5"/>
      <c r="P18" s="5"/>
      <c r="Q18" s="5"/>
      <c r="R18" s="5"/>
      <c r="S18" s="5"/>
      <c r="T18" s="5"/>
      <c r="U18" s="5"/>
      <c r="V18" s="5"/>
      <c r="W18" s="5"/>
      <c r="X18" s="5"/>
      <c r="Y18" s="5"/>
      <c r="Z18" s="5"/>
      <c r="AA18" s="5"/>
      <c r="AB18" s="5"/>
      <c r="AC18" s="5"/>
      <c r="AD18" s="5"/>
      <c r="AE18" s="5"/>
      <c r="AF18" s="5"/>
      <c r="AG18" s="5"/>
      <c r="AH18" s="5"/>
      <c r="AI18" s="5"/>
      <c r="AJ18" s="143"/>
      <c r="AK18" s="155" t="s">
        <v>913</v>
      </c>
      <c r="AL18" s="5" t="s">
        <v>914</v>
      </c>
      <c r="AM18" s="5" t="s">
        <v>915</v>
      </c>
      <c r="AN18" s="5" t="s">
        <v>916</v>
      </c>
      <c r="AO18" s="5" t="s">
        <v>917</v>
      </c>
      <c r="AP18" s="5" t="s">
        <v>918</v>
      </c>
      <c r="AQ18" s="5"/>
      <c r="AR18" s="5"/>
      <c r="AS18" s="5"/>
      <c r="AT18" s="5"/>
      <c r="AU18" s="5"/>
      <c r="AV18" s="5"/>
      <c r="AW18" s="5"/>
      <c r="AX18" s="5"/>
      <c r="AY18" s="5"/>
      <c r="AZ18" s="5"/>
      <c r="BA18" s="5"/>
      <c r="BB18" s="5"/>
      <c r="BC18" s="5"/>
      <c r="BD18" s="5"/>
      <c r="BE18" s="5"/>
      <c r="BF18" s="5"/>
      <c r="BG18" s="5"/>
      <c r="BH18" s="5"/>
      <c r="BI18" s="5"/>
      <c r="BJ18" s="5"/>
      <c r="BK18" s="5"/>
      <c r="BL18" s="5"/>
      <c r="BM18" s="84" t="s">
        <v>919</v>
      </c>
      <c r="BN18" s="4" t="s">
        <v>920</v>
      </c>
      <c r="BO18" s="5" t="s">
        <v>921</v>
      </c>
      <c r="BP18" s="5" t="s">
        <v>922</v>
      </c>
      <c r="BQ18" s="5" t="s">
        <v>923</v>
      </c>
      <c r="BR18" s="5" t="s">
        <v>924</v>
      </c>
      <c r="BS18" s="5"/>
      <c r="BT18" s="5"/>
      <c r="BU18" s="5"/>
      <c r="BV18" s="5"/>
      <c r="BW18" s="5"/>
      <c r="BX18" s="5"/>
      <c r="BY18" s="5"/>
      <c r="BZ18" s="5"/>
      <c r="CA18" s="5"/>
      <c r="CB18" s="5"/>
      <c r="CC18" s="5"/>
      <c r="CD18" s="5"/>
      <c r="CE18" s="5"/>
      <c r="CF18" s="5"/>
      <c r="CG18" s="5"/>
      <c r="CH18" s="5"/>
      <c r="CI18" s="5"/>
      <c r="CJ18" s="96"/>
      <c r="CK18" s="155"/>
      <c r="CL18" s="145"/>
      <c r="CM18" s="145"/>
      <c r="CN18" s="146"/>
      <c r="CO18" s="187" t="s">
        <v>925</v>
      </c>
      <c r="CP18" s="188" t="s">
        <v>926</v>
      </c>
      <c r="CQ18" s="10" t="s">
        <v>927</v>
      </c>
      <c r="CR18" s="10" t="s">
        <v>928</v>
      </c>
      <c r="CS18" s="10" t="s">
        <v>929</v>
      </c>
      <c r="CT18" s="10" t="s">
        <v>930</v>
      </c>
      <c r="CU18" s="10"/>
      <c r="CV18" s="10"/>
      <c r="CW18" s="10"/>
      <c r="CX18" s="10"/>
      <c r="CY18" s="10"/>
      <c r="CZ18" s="5"/>
      <c r="DA18" s="5"/>
      <c r="DB18" s="5"/>
      <c r="DC18" s="5"/>
      <c r="DD18" s="5"/>
      <c r="DE18" s="5"/>
      <c r="DF18" s="5"/>
      <c r="DG18" s="5"/>
      <c r="DH18" s="5"/>
      <c r="DI18" s="5"/>
      <c r="DJ18" s="5"/>
      <c r="DK18" s="5"/>
      <c r="DL18" s="96"/>
      <c r="DM18" s="5"/>
      <c r="DN18" s="5"/>
      <c r="DO18" s="5"/>
      <c r="DP18" s="5"/>
      <c r="DQ18" s="187" t="s">
        <v>931</v>
      </c>
      <c r="DR18" s="10" t="s">
        <v>932</v>
      </c>
      <c r="DS18" s="10" t="s">
        <v>933</v>
      </c>
      <c r="DT18" s="10" t="s">
        <v>934</v>
      </c>
      <c r="DU18" s="10" t="s">
        <v>935</v>
      </c>
      <c r="DV18" s="10" t="s">
        <v>936</v>
      </c>
      <c r="DW18" s="10"/>
      <c r="DX18" s="10"/>
      <c r="DY18" s="10"/>
      <c r="DZ18" s="10"/>
      <c r="EA18" s="10"/>
      <c r="EB18" s="5"/>
      <c r="EC18" s="5"/>
      <c r="ED18" s="5"/>
      <c r="EE18" s="145"/>
      <c r="EF18" s="145"/>
      <c r="EG18" s="145"/>
      <c r="EH18" s="145"/>
      <c r="EI18" s="145"/>
      <c r="EJ18" s="145"/>
      <c r="EK18" s="145"/>
      <c r="EL18" s="145"/>
      <c r="EM18" s="145"/>
      <c r="EN18" s="150"/>
      <c r="EO18" s="5"/>
      <c r="EP18" s="5"/>
      <c r="EQ18" s="5"/>
      <c r="ER18" s="5"/>
      <c r="ES18" s="198" t="s">
        <v>937</v>
      </c>
      <c r="ET18" s="4" t="s">
        <v>938</v>
      </c>
      <c r="EU18" s="1" t="s">
        <v>939</v>
      </c>
      <c r="EV18" s="1" t="s">
        <v>940</v>
      </c>
      <c r="EW18" s="1" t="s">
        <v>941</v>
      </c>
      <c r="EX18" s="1" t="s">
        <v>942</v>
      </c>
      <c r="EY18" s="1"/>
      <c r="EZ18" s="1"/>
      <c r="FA18" s="1"/>
      <c r="FB18" s="1"/>
      <c r="FC18" s="10"/>
      <c r="FD18" s="5"/>
      <c r="FE18" s="5"/>
      <c r="FF18" s="5"/>
      <c r="FG18" s="5"/>
      <c r="FH18" s="5"/>
      <c r="FI18" s="5"/>
      <c r="FJ18" s="5"/>
      <c r="FK18" s="5"/>
      <c r="FL18" s="5"/>
      <c r="FM18" s="5"/>
      <c r="FN18" s="5"/>
      <c r="FO18" s="5"/>
      <c r="FP18" s="96"/>
      <c r="FQ18" s="5"/>
      <c r="FR18" s="5"/>
      <c r="FS18" s="5"/>
      <c r="FT18" s="5"/>
      <c r="FU18" s="187" t="s">
        <v>943</v>
      </c>
      <c r="FV18" s="188" t="s">
        <v>944</v>
      </c>
      <c r="FW18" s="10" t="s">
        <v>945</v>
      </c>
      <c r="FX18" s="10" t="s">
        <v>946</v>
      </c>
      <c r="FY18" s="10" t="s">
        <v>947</v>
      </c>
      <c r="FZ18" s="10" t="s">
        <v>948</v>
      </c>
      <c r="GA18" s="10"/>
      <c r="GB18" s="10"/>
      <c r="GC18" s="10"/>
      <c r="GD18" s="10"/>
      <c r="GE18" s="10"/>
      <c r="GF18" s="5"/>
      <c r="GG18" s="5"/>
      <c r="GH18" s="5"/>
      <c r="GI18" s="5"/>
      <c r="GJ18" s="5"/>
      <c r="GK18" s="5"/>
      <c r="GL18" s="5"/>
      <c r="GM18" s="5"/>
      <c r="GN18" s="5"/>
      <c r="GO18" s="5"/>
      <c r="GP18" s="5"/>
      <c r="GQ18" s="5"/>
      <c r="GR18" s="96"/>
      <c r="GS18" s="5"/>
      <c r="GT18" s="5"/>
      <c r="GU18" s="5"/>
      <c r="GV18" s="5"/>
      <c r="GW18" s="187" t="s">
        <v>949</v>
      </c>
      <c r="GX18" s="188" t="s">
        <v>950</v>
      </c>
      <c r="GY18" s="10" t="s">
        <v>951</v>
      </c>
      <c r="GZ18" s="10" t="s">
        <v>952</v>
      </c>
      <c r="HA18" s="10" t="s">
        <v>953</v>
      </c>
      <c r="HB18" s="10" t="s">
        <v>954</v>
      </c>
      <c r="HC18" s="10"/>
      <c r="HD18" s="10"/>
      <c r="HE18" s="10"/>
      <c r="HF18" s="10"/>
      <c r="HG18" s="10"/>
      <c r="HH18" s="5"/>
      <c r="HI18" s="5"/>
      <c r="HJ18" s="5"/>
      <c r="HK18" s="5"/>
      <c r="HL18" s="5"/>
      <c r="HM18" s="5"/>
      <c r="HN18" s="5"/>
      <c r="HO18" s="5"/>
      <c r="HP18" s="5"/>
      <c r="HQ18" s="5"/>
      <c r="HR18" s="5"/>
      <c r="HS18" s="5"/>
      <c r="HT18" s="96"/>
      <c r="HU18" s="5"/>
      <c r="HV18" s="5"/>
      <c r="HW18" s="5"/>
      <c r="HX18" s="5"/>
    </row>
    <row r="19" spans="1:315" s="28" customFormat="1" ht="15" customHeight="1">
      <c r="A19" s="5" t="s">
        <v>331</v>
      </c>
      <c r="B19" s="5" t="s">
        <v>557</v>
      </c>
      <c r="C19" s="5">
        <v>0</v>
      </c>
      <c r="D19" s="5">
        <v>15</v>
      </c>
      <c r="E19" s="5">
        <v>1</v>
      </c>
      <c r="F19" s="5" t="s">
        <v>333</v>
      </c>
      <c r="G19" s="5" t="s">
        <v>955</v>
      </c>
      <c r="H19" s="87" t="s">
        <v>956</v>
      </c>
      <c r="I19" s="5" t="s">
        <v>957</v>
      </c>
      <c r="J19" s="5" t="s">
        <v>561</v>
      </c>
      <c r="K19" s="5"/>
      <c r="L19" s="5"/>
      <c r="M19" s="5"/>
      <c r="N19" s="5"/>
      <c r="O19" s="5"/>
      <c r="P19" s="5"/>
      <c r="Q19" s="5"/>
      <c r="R19" s="5"/>
      <c r="S19" s="5"/>
      <c r="T19" s="5"/>
      <c r="U19" s="5"/>
      <c r="V19" s="5"/>
      <c r="W19" s="5"/>
      <c r="X19" s="5"/>
      <c r="Y19" s="5"/>
      <c r="Z19" s="5"/>
      <c r="AA19" s="5"/>
      <c r="AB19" s="5"/>
      <c r="AC19" s="5"/>
      <c r="AD19" s="5"/>
      <c r="AE19" s="5"/>
      <c r="AF19" s="5"/>
      <c r="AG19" s="5" t="s">
        <v>319</v>
      </c>
      <c r="AH19" s="5"/>
      <c r="AI19" s="5"/>
      <c r="AJ19" s="143"/>
      <c r="AK19" s="11" t="s">
        <v>958</v>
      </c>
      <c r="AL19" s="11" t="s">
        <v>561</v>
      </c>
      <c r="AM19" s="11"/>
      <c r="AN19" s="11"/>
      <c r="AO19" s="11"/>
      <c r="AP19" s="11"/>
      <c r="AQ19" s="11"/>
      <c r="AR19" s="11"/>
      <c r="AS19" s="11"/>
      <c r="AT19" s="11"/>
      <c r="AU19" s="11"/>
      <c r="AV19" s="11"/>
      <c r="AW19" s="11"/>
      <c r="AX19" s="11"/>
      <c r="AY19" s="11"/>
      <c r="AZ19" s="11"/>
      <c r="BA19" s="11"/>
      <c r="BB19" s="5"/>
      <c r="BC19" s="5"/>
      <c r="BD19" s="5"/>
      <c r="BE19" s="5"/>
      <c r="BF19" s="5"/>
      <c r="BG19" s="5"/>
      <c r="BH19" s="5"/>
      <c r="BI19" s="5"/>
      <c r="BJ19" s="5"/>
      <c r="BK19" s="5"/>
      <c r="BL19" s="5"/>
      <c r="BM19" s="84" t="s">
        <v>959</v>
      </c>
      <c r="BN19" s="5" t="s">
        <v>564</v>
      </c>
      <c r="BO19" s="5"/>
      <c r="BP19" s="5"/>
      <c r="BQ19" s="5"/>
      <c r="BR19" s="5"/>
      <c r="BS19" s="5"/>
      <c r="BT19" s="5"/>
      <c r="BU19" s="5"/>
      <c r="BV19" s="5"/>
      <c r="BW19" s="5"/>
      <c r="BX19" s="5"/>
      <c r="BY19" s="5"/>
      <c r="BZ19" s="5"/>
      <c r="CA19" s="5"/>
      <c r="CB19" s="5"/>
      <c r="CC19" s="5"/>
      <c r="CD19" s="5"/>
      <c r="CE19" s="5"/>
      <c r="CF19" s="5"/>
      <c r="CG19" s="5"/>
      <c r="CH19" s="5"/>
      <c r="CI19" s="5"/>
      <c r="CJ19" s="96"/>
      <c r="CK19" s="155"/>
      <c r="CL19" s="145"/>
      <c r="CM19" s="145"/>
      <c r="CN19" s="146"/>
      <c r="CO19" s="187" t="s">
        <v>960</v>
      </c>
      <c r="CP19" s="10" t="s">
        <v>566</v>
      </c>
      <c r="CQ19" s="10"/>
      <c r="CR19" s="10"/>
      <c r="CS19" s="10"/>
      <c r="CT19" s="10"/>
      <c r="CU19" s="10"/>
      <c r="CV19" s="10"/>
      <c r="CW19" s="10"/>
      <c r="CX19" s="10"/>
      <c r="CY19" s="10"/>
      <c r="CZ19" s="5"/>
      <c r="DA19" s="5"/>
      <c r="DB19" s="5"/>
      <c r="DC19" s="5"/>
      <c r="DD19" s="5"/>
      <c r="DE19" s="5"/>
      <c r="DF19" s="5"/>
      <c r="DG19" s="5"/>
      <c r="DH19" s="5"/>
      <c r="DI19" s="5"/>
      <c r="DJ19" s="5"/>
      <c r="DK19" s="5"/>
      <c r="DL19" s="96"/>
      <c r="DM19" s="5"/>
      <c r="DN19" s="5"/>
      <c r="DO19" s="5"/>
      <c r="DP19" s="5"/>
      <c r="DQ19" s="187" t="s">
        <v>961</v>
      </c>
      <c r="DR19" s="10" t="s">
        <v>568</v>
      </c>
      <c r="DS19" s="10"/>
      <c r="DT19" s="10"/>
      <c r="DU19" s="10"/>
      <c r="DV19" s="10"/>
      <c r="DW19" s="10"/>
      <c r="DX19" s="10"/>
      <c r="DY19" s="10"/>
      <c r="DZ19" s="10"/>
      <c r="EA19" s="10"/>
      <c r="EB19" s="5"/>
      <c r="EC19" s="5"/>
      <c r="ED19" s="5"/>
      <c r="EE19" s="145"/>
      <c r="EF19" s="145"/>
      <c r="EG19" s="145"/>
      <c r="EH19" s="145"/>
      <c r="EI19" s="145"/>
      <c r="EJ19" s="145"/>
      <c r="EK19" s="145"/>
      <c r="EL19" s="145"/>
      <c r="EM19" s="145"/>
      <c r="EN19" s="150"/>
      <c r="EO19" s="5"/>
      <c r="EP19" s="5"/>
      <c r="EQ19" s="5"/>
      <c r="ER19" s="5"/>
      <c r="ES19" s="198" t="s">
        <v>962</v>
      </c>
      <c r="ET19" s="1" t="s">
        <v>570</v>
      </c>
      <c r="EU19" s="1"/>
      <c r="EV19" s="1"/>
      <c r="EW19" s="1"/>
      <c r="EX19" s="1"/>
      <c r="EY19" s="1"/>
      <c r="EZ19" s="1"/>
      <c r="FA19" s="1"/>
      <c r="FB19" s="1"/>
      <c r="FC19" s="10"/>
      <c r="FD19" s="5"/>
      <c r="FE19" s="5"/>
      <c r="FF19" s="5"/>
      <c r="FG19" s="5"/>
      <c r="FH19" s="5"/>
      <c r="FI19" s="5"/>
      <c r="FJ19" s="5"/>
      <c r="FK19" s="5"/>
      <c r="FL19" s="5"/>
      <c r="FM19" s="5"/>
      <c r="FN19" s="5"/>
      <c r="FO19" s="5"/>
      <c r="FP19" s="96"/>
      <c r="FQ19" s="5"/>
      <c r="FR19" s="5"/>
      <c r="FS19" s="5"/>
      <c r="FT19" s="5"/>
      <c r="FU19" s="187" t="s">
        <v>963</v>
      </c>
      <c r="FV19" s="10" t="s">
        <v>572</v>
      </c>
      <c r="FW19" s="10"/>
      <c r="FX19" s="10"/>
      <c r="FY19" s="10"/>
      <c r="FZ19" s="10"/>
      <c r="GA19" s="10"/>
      <c r="GB19" s="10"/>
      <c r="GC19" s="10"/>
      <c r="GD19" s="10"/>
      <c r="GE19" s="10"/>
      <c r="GF19" s="5"/>
      <c r="GG19" s="5"/>
      <c r="GH19" s="5"/>
      <c r="GI19" s="5"/>
      <c r="GJ19" s="5"/>
      <c r="GK19" s="5"/>
      <c r="GL19" s="5"/>
      <c r="GM19" s="5"/>
      <c r="GN19" s="5"/>
      <c r="GO19" s="5"/>
      <c r="GP19" s="5"/>
      <c r="GQ19" s="5"/>
      <c r="GR19" s="96"/>
      <c r="GS19" s="5"/>
      <c r="GT19" s="5"/>
      <c r="GU19" s="5"/>
      <c r="GV19" s="5"/>
      <c r="GW19" s="187" t="s">
        <v>964</v>
      </c>
      <c r="GX19" s="10" t="s">
        <v>574</v>
      </c>
      <c r="GY19" s="10"/>
      <c r="GZ19" s="10"/>
      <c r="HA19" s="10"/>
      <c r="HB19" s="10"/>
      <c r="HC19" s="10"/>
      <c r="HD19" s="10"/>
      <c r="HE19" s="10"/>
      <c r="HF19" s="10"/>
      <c r="HG19" s="10"/>
      <c r="HH19" s="5"/>
      <c r="HI19" s="5"/>
      <c r="HJ19" s="5"/>
      <c r="HK19" s="5"/>
      <c r="HL19" s="5"/>
      <c r="HM19" s="5"/>
      <c r="HN19" s="5"/>
      <c r="HO19" s="5"/>
      <c r="HP19" s="5"/>
      <c r="HQ19" s="5"/>
      <c r="HR19" s="5"/>
      <c r="HS19" s="5"/>
      <c r="HT19" s="96"/>
      <c r="HU19" s="5"/>
      <c r="HV19" s="5"/>
      <c r="HW19" s="5"/>
      <c r="HX19" s="5"/>
    </row>
    <row r="20" spans="1:315" s="28" customFormat="1" ht="15" customHeight="1">
      <c r="A20" s="5" t="s">
        <v>331</v>
      </c>
      <c r="B20" s="5" t="s">
        <v>332</v>
      </c>
      <c r="C20" s="5"/>
      <c r="D20" s="5"/>
      <c r="E20" s="5"/>
      <c r="F20" s="5" t="s">
        <v>333</v>
      </c>
      <c r="G20" s="5" t="s">
        <v>965</v>
      </c>
      <c r="H20" s="87"/>
      <c r="I20" s="5" t="s">
        <v>966</v>
      </c>
      <c r="J20" s="4" t="s">
        <v>967</v>
      </c>
      <c r="K20" s="4" t="s">
        <v>968</v>
      </c>
      <c r="L20" s="4" t="s">
        <v>969</v>
      </c>
      <c r="M20" s="4" t="s">
        <v>970</v>
      </c>
      <c r="N20" s="4" t="s">
        <v>971</v>
      </c>
      <c r="O20" s="4" t="s">
        <v>972</v>
      </c>
      <c r="P20" s="4" t="s">
        <v>973</v>
      </c>
      <c r="Q20" s="4" t="s">
        <v>974</v>
      </c>
      <c r="R20" s="5"/>
      <c r="S20" s="5"/>
      <c r="T20" s="5"/>
      <c r="U20" s="5"/>
      <c r="V20" s="5"/>
      <c r="W20" s="5"/>
      <c r="X20" s="5"/>
      <c r="Y20" s="5"/>
      <c r="Z20" s="5"/>
      <c r="AA20" s="5"/>
      <c r="AB20" s="5"/>
      <c r="AC20" s="5"/>
      <c r="AD20" s="5"/>
      <c r="AE20" s="5"/>
      <c r="AF20" s="5"/>
      <c r="AG20" s="5" t="s">
        <v>488</v>
      </c>
      <c r="AH20" s="5"/>
      <c r="AI20" s="5"/>
      <c r="AJ20" s="143"/>
      <c r="AK20" s="5" t="s">
        <v>975</v>
      </c>
      <c r="AL20" s="165" t="s">
        <v>976</v>
      </c>
      <c r="AM20" s="165" t="s">
        <v>977</v>
      </c>
      <c r="AN20" s="165" t="s">
        <v>978</v>
      </c>
      <c r="AO20" s="165" t="s">
        <v>979</v>
      </c>
      <c r="AP20" s="165" t="s">
        <v>980</v>
      </c>
      <c r="AQ20" s="165" t="s">
        <v>981</v>
      </c>
      <c r="AR20" s="165" t="s">
        <v>982</v>
      </c>
      <c r="AS20" s="165" t="s">
        <v>983</v>
      </c>
      <c r="AT20" s="5"/>
      <c r="AU20" s="5"/>
      <c r="AV20" s="5"/>
      <c r="AW20" s="5"/>
      <c r="AX20" s="5"/>
      <c r="AY20" s="5"/>
      <c r="AZ20" s="5"/>
      <c r="BA20" s="5"/>
      <c r="BB20" s="5"/>
      <c r="BC20" s="5"/>
      <c r="BD20" s="5"/>
      <c r="BE20" s="5"/>
      <c r="BF20" s="5"/>
      <c r="BG20" s="5"/>
      <c r="BH20" s="5"/>
      <c r="BI20" s="5"/>
      <c r="BJ20" s="5"/>
      <c r="BK20" s="5"/>
      <c r="BL20" s="5"/>
      <c r="BM20" s="84" t="s">
        <v>984</v>
      </c>
      <c r="BN20" s="4" t="s">
        <v>985</v>
      </c>
      <c r="BO20" s="166" t="s">
        <v>986</v>
      </c>
      <c r="BP20" s="4" t="s">
        <v>987</v>
      </c>
      <c r="BQ20" s="4" t="s">
        <v>988</v>
      </c>
      <c r="BR20" s="4" t="s">
        <v>989</v>
      </c>
      <c r="BS20" s="4" t="s">
        <v>990</v>
      </c>
      <c r="BT20" s="4" t="s">
        <v>991</v>
      </c>
      <c r="BU20" s="4" t="s">
        <v>992</v>
      </c>
      <c r="BV20" s="5"/>
      <c r="BW20" s="5"/>
      <c r="BX20" s="5"/>
      <c r="BY20" s="5"/>
      <c r="BZ20" s="5"/>
      <c r="CA20" s="5"/>
      <c r="CB20" s="5"/>
      <c r="CC20" s="5"/>
      <c r="CD20" s="5"/>
      <c r="CE20" s="5"/>
      <c r="CF20" s="5"/>
      <c r="CG20" s="5"/>
      <c r="CH20" s="5"/>
      <c r="CI20" s="5"/>
      <c r="CJ20" s="96"/>
      <c r="CK20" s="155"/>
      <c r="CL20" s="145"/>
      <c r="CM20" s="145"/>
      <c r="CN20" s="146"/>
      <c r="CO20" s="187" t="s">
        <v>993</v>
      </c>
      <c r="CP20" s="188" t="s">
        <v>994</v>
      </c>
      <c r="CQ20" s="188" t="s">
        <v>995</v>
      </c>
      <c r="CR20" s="188" t="s">
        <v>996</v>
      </c>
      <c r="CS20" s="188" t="s">
        <v>997</v>
      </c>
      <c r="CT20" s="188" t="s">
        <v>998</v>
      </c>
      <c r="CU20" s="188" t="s">
        <v>999</v>
      </c>
      <c r="CV20" s="188" t="s">
        <v>1000</v>
      </c>
      <c r="CW20" s="188" t="s">
        <v>1001</v>
      </c>
      <c r="CX20" s="10"/>
      <c r="CY20" s="10"/>
      <c r="CZ20" s="5"/>
      <c r="DA20" s="5"/>
      <c r="DB20" s="5"/>
      <c r="DC20" s="5"/>
      <c r="DD20" s="5"/>
      <c r="DE20" s="5"/>
      <c r="DF20" s="5"/>
      <c r="DG20" s="5"/>
      <c r="DH20" s="5"/>
      <c r="DI20" s="5"/>
      <c r="DJ20" s="5"/>
      <c r="DK20" s="5"/>
      <c r="DL20" s="96"/>
      <c r="DM20" s="5"/>
      <c r="DN20" s="5"/>
      <c r="DO20" s="5"/>
      <c r="DP20" s="5"/>
      <c r="DQ20" s="198" t="s">
        <v>1002</v>
      </c>
      <c r="DR20" s="1" t="s">
        <v>1003</v>
      </c>
      <c r="DS20" s="1" t="s">
        <v>1004</v>
      </c>
      <c r="DT20" s="1" t="s">
        <v>1005</v>
      </c>
      <c r="DU20" s="1" t="s">
        <v>1006</v>
      </c>
      <c r="DV20" s="1" t="s">
        <v>1007</v>
      </c>
      <c r="DW20" s="1" t="s">
        <v>1008</v>
      </c>
      <c r="DX20" s="1" t="s">
        <v>1009</v>
      </c>
      <c r="DY20" s="1" t="s">
        <v>1010</v>
      </c>
      <c r="DZ20" s="1"/>
      <c r="EA20" s="10"/>
      <c r="EB20" s="5"/>
      <c r="EC20" s="5"/>
      <c r="ED20" s="5"/>
      <c r="EE20" s="145"/>
      <c r="EF20" s="145"/>
      <c r="EG20" s="145"/>
      <c r="EH20" s="145"/>
      <c r="EI20" s="145"/>
      <c r="EJ20" s="145"/>
      <c r="EK20" s="145"/>
      <c r="EL20" s="145"/>
      <c r="EM20" s="145"/>
      <c r="EN20" s="150"/>
      <c r="EO20" s="5"/>
      <c r="EP20" s="5"/>
      <c r="EQ20" s="5"/>
      <c r="ER20" s="5"/>
      <c r="ES20" s="198" t="s">
        <v>1011</v>
      </c>
      <c r="ET20" s="4" t="s">
        <v>1012</v>
      </c>
      <c r="EU20" s="4" t="s">
        <v>1013</v>
      </c>
      <c r="EV20" s="4" t="s">
        <v>1014</v>
      </c>
      <c r="EW20" s="4" t="s">
        <v>1015</v>
      </c>
      <c r="EX20" s="4" t="s">
        <v>1016</v>
      </c>
      <c r="EY20" s="4" t="s">
        <v>1017</v>
      </c>
      <c r="EZ20" s="4" t="s">
        <v>1018</v>
      </c>
      <c r="FA20" s="4" t="s">
        <v>1019</v>
      </c>
      <c r="FB20" s="1"/>
      <c r="FC20" s="10"/>
      <c r="FD20" s="5"/>
      <c r="FE20" s="5"/>
      <c r="FF20" s="5"/>
      <c r="FG20" s="5"/>
      <c r="FH20" s="5"/>
      <c r="FI20" s="5"/>
      <c r="FJ20" s="5"/>
      <c r="FK20" s="5"/>
      <c r="FL20" s="5"/>
      <c r="FM20" s="5"/>
      <c r="FN20" s="5"/>
      <c r="FO20" s="5"/>
      <c r="FP20" s="96"/>
      <c r="FQ20" s="5"/>
      <c r="FR20" s="5"/>
      <c r="FS20" s="5"/>
      <c r="FT20" s="5"/>
      <c r="FU20" s="187" t="s">
        <v>1020</v>
      </c>
      <c r="FV20" s="188" t="s">
        <v>1021</v>
      </c>
      <c r="FW20" s="188" t="s">
        <v>1022</v>
      </c>
      <c r="FX20" s="188" t="s">
        <v>1023</v>
      </c>
      <c r="FY20" s="188" t="s">
        <v>1024</v>
      </c>
      <c r="FZ20" s="188" t="s">
        <v>1025</v>
      </c>
      <c r="GA20" s="188" t="s">
        <v>1026</v>
      </c>
      <c r="GB20" s="188" t="s">
        <v>1027</v>
      </c>
      <c r="GC20" s="188" t="s">
        <v>1028</v>
      </c>
      <c r="GD20" s="10"/>
      <c r="GE20" s="10"/>
      <c r="GF20" s="5"/>
      <c r="GG20" s="5"/>
      <c r="GH20" s="5"/>
      <c r="GI20" s="5"/>
      <c r="GJ20" s="5"/>
      <c r="GK20" s="5"/>
      <c r="GL20" s="5"/>
      <c r="GM20" s="5"/>
      <c r="GN20" s="5"/>
      <c r="GO20" s="5"/>
      <c r="GP20" s="5"/>
      <c r="GQ20" s="5"/>
      <c r="GR20" s="96"/>
      <c r="GS20" s="5"/>
      <c r="GT20" s="5"/>
      <c r="GU20" s="5"/>
      <c r="GV20" s="5"/>
      <c r="GW20" s="187" t="s">
        <v>1029</v>
      </c>
      <c r="GX20" s="188" t="s">
        <v>1030</v>
      </c>
      <c r="GY20" s="188" t="s">
        <v>1031</v>
      </c>
      <c r="GZ20" s="188" t="s">
        <v>1032</v>
      </c>
      <c r="HA20" s="188" t="s">
        <v>1033</v>
      </c>
      <c r="HB20" s="188" t="s">
        <v>1034</v>
      </c>
      <c r="HC20" s="188" t="s">
        <v>1035</v>
      </c>
      <c r="HD20" s="188" t="s">
        <v>1036</v>
      </c>
      <c r="HE20" s="188" t="s">
        <v>1037</v>
      </c>
      <c r="HF20" s="10"/>
      <c r="HG20" s="10"/>
      <c r="HH20" s="5"/>
      <c r="HI20" s="5"/>
      <c r="HJ20" s="5"/>
      <c r="HK20" s="5"/>
      <c r="HL20" s="5"/>
      <c r="HM20" s="5"/>
      <c r="HN20" s="5"/>
      <c r="HO20" s="5"/>
      <c r="HP20" s="5"/>
      <c r="HQ20" s="5"/>
      <c r="HR20" s="5"/>
      <c r="HS20" s="5"/>
      <c r="HT20" s="96"/>
      <c r="HU20" s="5"/>
      <c r="HV20" s="5"/>
      <c r="HW20" s="5"/>
      <c r="HX20" s="5"/>
    </row>
    <row r="21" spans="1:315" s="28" customFormat="1" ht="15" customHeight="1">
      <c r="A21" s="5" t="s">
        <v>331</v>
      </c>
      <c r="B21" s="5" t="s">
        <v>332</v>
      </c>
      <c r="C21" s="5"/>
      <c r="D21" s="5"/>
      <c r="E21" s="5"/>
      <c r="F21" s="5" t="s">
        <v>333</v>
      </c>
      <c r="G21" s="5" t="s">
        <v>1038</v>
      </c>
      <c r="H21" s="87"/>
      <c r="I21" s="5" t="s">
        <v>1039</v>
      </c>
      <c r="J21" s="4" t="s">
        <v>1040</v>
      </c>
      <c r="K21" s="4" t="s">
        <v>1041</v>
      </c>
      <c r="L21" s="5" t="s">
        <v>1042</v>
      </c>
      <c r="M21" s="5" t="s">
        <v>1043</v>
      </c>
      <c r="N21" s="5" t="s">
        <v>1044</v>
      </c>
      <c r="O21" s="5" t="s">
        <v>1045</v>
      </c>
      <c r="P21" s="5" t="s">
        <v>1046</v>
      </c>
      <c r="Q21" s="5" t="s">
        <v>1047</v>
      </c>
      <c r="R21" s="5"/>
      <c r="S21" s="5"/>
      <c r="T21" s="5"/>
      <c r="U21" s="5"/>
      <c r="V21" s="5"/>
      <c r="W21" s="5"/>
      <c r="X21" s="5"/>
      <c r="Y21" s="5"/>
      <c r="Z21" s="5"/>
      <c r="AA21" s="5"/>
      <c r="AB21" s="5"/>
      <c r="AC21" s="5"/>
      <c r="AD21" s="5"/>
      <c r="AE21" s="5"/>
      <c r="AF21" s="5"/>
      <c r="AG21" s="5" t="s">
        <v>488</v>
      </c>
      <c r="AH21" s="5"/>
      <c r="AI21" s="5"/>
      <c r="AJ21" s="143"/>
      <c r="AK21" s="76" t="s">
        <v>1048</v>
      </c>
      <c r="AL21" s="76" t="s">
        <v>1049</v>
      </c>
      <c r="AM21" s="76" t="s">
        <v>1050</v>
      </c>
      <c r="AN21" s="76" t="s">
        <v>1051</v>
      </c>
      <c r="AO21" s="76" t="s">
        <v>1052</v>
      </c>
      <c r="AP21" s="76" t="s">
        <v>1053</v>
      </c>
      <c r="AQ21" s="76" t="s">
        <v>1054</v>
      </c>
      <c r="AR21" s="76" t="s">
        <v>1055</v>
      </c>
      <c r="AS21" s="76" t="s">
        <v>1056</v>
      </c>
      <c r="AT21" s="76"/>
      <c r="AU21" s="76"/>
      <c r="AV21" s="76"/>
      <c r="AW21" s="76"/>
      <c r="AX21" s="76"/>
      <c r="AY21" s="76"/>
      <c r="AZ21" s="76"/>
      <c r="BA21" s="76"/>
      <c r="BB21" s="5"/>
      <c r="BC21" s="5"/>
      <c r="BD21" s="5"/>
      <c r="BE21" s="5"/>
      <c r="BF21" s="5"/>
      <c r="BG21" s="5"/>
      <c r="BH21" s="5"/>
      <c r="BI21" s="5"/>
      <c r="BJ21" s="5"/>
      <c r="BK21" s="5"/>
      <c r="BL21" s="5"/>
      <c r="BM21" s="84" t="s">
        <v>1057</v>
      </c>
      <c r="BN21" s="4" t="s">
        <v>1058</v>
      </c>
      <c r="BO21" s="4" t="s">
        <v>1059</v>
      </c>
      <c r="BP21" s="5" t="s">
        <v>1060</v>
      </c>
      <c r="BQ21" s="5" t="s">
        <v>1061</v>
      </c>
      <c r="BR21" s="5" t="s">
        <v>1062</v>
      </c>
      <c r="BS21" s="5" t="s">
        <v>1063</v>
      </c>
      <c r="BT21" s="5" t="s">
        <v>1064</v>
      </c>
      <c r="BU21" s="5" t="s">
        <v>1065</v>
      </c>
      <c r="BV21" s="5"/>
      <c r="BW21" s="5"/>
      <c r="BX21" s="5"/>
      <c r="BY21" s="5"/>
      <c r="BZ21" s="5"/>
      <c r="CA21" s="5"/>
      <c r="CB21" s="5"/>
      <c r="CC21" s="5"/>
      <c r="CD21" s="5"/>
      <c r="CE21" s="5"/>
      <c r="CF21" s="5"/>
      <c r="CG21" s="5"/>
      <c r="CH21" s="5"/>
      <c r="CI21" s="5"/>
      <c r="CJ21" s="96"/>
      <c r="CK21" s="155"/>
      <c r="CL21" s="145"/>
      <c r="CM21" s="145"/>
      <c r="CN21" s="146"/>
      <c r="CO21" s="187" t="s">
        <v>1066</v>
      </c>
      <c r="CP21" s="188" t="s">
        <v>1067</v>
      </c>
      <c r="CQ21" s="188" t="s">
        <v>1068</v>
      </c>
      <c r="CR21" s="10" t="s">
        <v>1069</v>
      </c>
      <c r="CS21" s="10" t="s">
        <v>1070</v>
      </c>
      <c r="CT21" s="10" t="s">
        <v>1071</v>
      </c>
      <c r="CU21" s="10" t="s">
        <v>1072</v>
      </c>
      <c r="CV21" s="10" t="s">
        <v>1073</v>
      </c>
      <c r="CW21" s="10" t="s">
        <v>1074</v>
      </c>
      <c r="CX21" s="10"/>
      <c r="CY21" s="10"/>
      <c r="CZ21" s="5"/>
      <c r="DA21" s="5"/>
      <c r="DB21" s="5"/>
      <c r="DC21" s="5"/>
      <c r="DD21" s="5"/>
      <c r="DE21" s="5"/>
      <c r="DF21" s="5"/>
      <c r="DG21" s="5"/>
      <c r="DH21" s="5"/>
      <c r="DI21" s="5"/>
      <c r="DJ21" s="5"/>
      <c r="DK21" s="5"/>
      <c r="DL21" s="96"/>
      <c r="DM21" s="5"/>
      <c r="DN21" s="5"/>
      <c r="DO21" s="5"/>
      <c r="DP21" s="5"/>
      <c r="DQ21" s="198" t="s">
        <v>1075</v>
      </c>
      <c r="DR21" s="1" t="s">
        <v>1076</v>
      </c>
      <c r="DS21" s="1" t="s">
        <v>1077</v>
      </c>
      <c r="DT21" s="1" t="s">
        <v>1078</v>
      </c>
      <c r="DU21" s="1" t="s">
        <v>1079</v>
      </c>
      <c r="DV21" s="1" t="s">
        <v>1080</v>
      </c>
      <c r="DW21" s="1" t="s">
        <v>1081</v>
      </c>
      <c r="DX21" s="1" t="s">
        <v>1082</v>
      </c>
      <c r="DY21" s="1" t="s">
        <v>1083</v>
      </c>
      <c r="DZ21" s="1"/>
      <c r="EA21" s="10"/>
      <c r="EB21" s="5"/>
      <c r="EC21" s="5"/>
      <c r="ED21" s="5"/>
      <c r="EE21" s="145"/>
      <c r="EF21" s="145"/>
      <c r="EG21" s="145"/>
      <c r="EH21" s="145"/>
      <c r="EI21" s="145"/>
      <c r="EJ21" s="145"/>
      <c r="EK21" s="145"/>
      <c r="EL21" s="145"/>
      <c r="EM21" s="145"/>
      <c r="EN21" s="150"/>
      <c r="EO21" s="5"/>
      <c r="EP21" s="5"/>
      <c r="EQ21" s="5"/>
      <c r="ER21" s="5"/>
      <c r="ES21" s="198" t="s">
        <v>1084</v>
      </c>
      <c r="ET21" s="4" t="s">
        <v>1085</v>
      </c>
      <c r="EU21" s="4" t="s">
        <v>1086</v>
      </c>
      <c r="EV21" s="1" t="s">
        <v>1087</v>
      </c>
      <c r="EW21" s="1" t="s">
        <v>1088</v>
      </c>
      <c r="EX21" s="1" t="s">
        <v>1089</v>
      </c>
      <c r="EY21" s="1" t="s">
        <v>1090</v>
      </c>
      <c r="EZ21" s="1" t="s">
        <v>1091</v>
      </c>
      <c r="FA21" s="1" t="s">
        <v>1092</v>
      </c>
      <c r="FB21" s="1"/>
      <c r="FC21" s="10"/>
      <c r="FD21" s="5"/>
      <c r="FE21" s="5"/>
      <c r="FF21" s="5"/>
      <c r="FG21" s="5"/>
      <c r="FH21" s="5"/>
      <c r="FI21" s="5"/>
      <c r="FJ21" s="5"/>
      <c r="FK21" s="5"/>
      <c r="FL21" s="5"/>
      <c r="FM21" s="5"/>
      <c r="FN21" s="5"/>
      <c r="FO21" s="5"/>
      <c r="FP21" s="96"/>
      <c r="FQ21" s="5"/>
      <c r="FR21" s="5"/>
      <c r="FS21" s="5"/>
      <c r="FT21" s="5"/>
      <c r="FU21" s="187" t="s">
        <v>1093</v>
      </c>
      <c r="FV21" s="188" t="s">
        <v>1094</v>
      </c>
      <c r="FW21" s="188" t="s">
        <v>1095</v>
      </c>
      <c r="FX21" s="10" t="s">
        <v>1096</v>
      </c>
      <c r="FY21" s="10" t="s">
        <v>1097</v>
      </c>
      <c r="FZ21" s="10" t="s">
        <v>1098</v>
      </c>
      <c r="GA21" s="10" t="s">
        <v>1099</v>
      </c>
      <c r="GB21" s="10" t="s">
        <v>1100</v>
      </c>
      <c r="GC21" s="10" t="s">
        <v>1101</v>
      </c>
      <c r="GD21" s="10"/>
      <c r="GE21" s="10"/>
      <c r="GF21" s="5"/>
      <c r="GG21" s="5"/>
      <c r="GH21" s="5"/>
      <c r="GI21" s="5"/>
      <c r="GJ21" s="5"/>
      <c r="GK21" s="5"/>
      <c r="GL21" s="5"/>
      <c r="GM21" s="5"/>
      <c r="GN21" s="5"/>
      <c r="GO21" s="5"/>
      <c r="GP21" s="5"/>
      <c r="GQ21" s="5"/>
      <c r="GR21" s="96"/>
      <c r="GS21" s="5"/>
      <c r="GT21" s="5"/>
      <c r="GU21" s="5"/>
      <c r="GV21" s="5"/>
      <c r="GW21" s="187" t="s">
        <v>1102</v>
      </c>
      <c r="GX21" s="188" t="s">
        <v>1103</v>
      </c>
      <c r="GY21" s="188" t="s">
        <v>1104</v>
      </c>
      <c r="GZ21" s="10" t="s">
        <v>1105</v>
      </c>
      <c r="HA21" s="10" t="s">
        <v>1106</v>
      </c>
      <c r="HB21" s="10" t="s">
        <v>1107</v>
      </c>
      <c r="HC21" s="10" t="s">
        <v>1108</v>
      </c>
      <c r="HD21" s="10" t="s">
        <v>1109</v>
      </c>
      <c r="HE21" s="10" t="s">
        <v>1110</v>
      </c>
      <c r="HF21" s="10"/>
      <c r="HG21" s="10"/>
      <c r="HH21" s="5"/>
      <c r="HI21" s="5"/>
      <c r="HJ21" s="5"/>
      <c r="HK21" s="5"/>
      <c r="HL21" s="5"/>
      <c r="HM21" s="5"/>
      <c r="HN21" s="5"/>
      <c r="HO21" s="5"/>
      <c r="HP21" s="5"/>
      <c r="HQ21" s="5"/>
      <c r="HR21" s="5"/>
      <c r="HS21" s="5"/>
      <c r="HT21" s="96"/>
      <c r="HU21" s="5"/>
      <c r="HV21" s="5"/>
      <c r="HW21" s="5"/>
      <c r="HX21" s="5"/>
    </row>
    <row r="22" spans="1:315" s="28" customFormat="1" ht="15" customHeight="1">
      <c r="A22" s="5" t="s">
        <v>331</v>
      </c>
      <c r="B22" s="5" t="s">
        <v>346</v>
      </c>
      <c r="C22" s="5"/>
      <c r="D22" s="5"/>
      <c r="E22" s="5"/>
      <c r="F22" s="5" t="s">
        <v>333</v>
      </c>
      <c r="G22" s="5" t="s">
        <v>1111</v>
      </c>
      <c r="H22" s="87"/>
      <c r="I22" s="5" t="s">
        <v>1112</v>
      </c>
      <c r="J22" s="4" t="s">
        <v>1113</v>
      </c>
      <c r="K22" s="5" t="s">
        <v>1114</v>
      </c>
      <c r="L22" s="5"/>
      <c r="M22" s="5"/>
      <c r="N22" s="5"/>
      <c r="O22" s="5"/>
      <c r="P22" s="5"/>
      <c r="Q22" s="5"/>
      <c r="R22" s="5"/>
      <c r="S22" s="5"/>
      <c r="T22" s="5"/>
      <c r="U22" s="5"/>
      <c r="V22" s="5"/>
      <c r="W22" s="5"/>
      <c r="X22" s="5"/>
      <c r="Y22" s="5"/>
      <c r="Z22" s="5"/>
      <c r="AA22" s="5"/>
      <c r="AB22" s="5"/>
      <c r="AC22" s="5"/>
      <c r="AD22" s="5"/>
      <c r="AE22" s="5"/>
      <c r="AF22" s="5"/>
      <c r="AG22" s="5" t="s">
        <v>319</v>
      </c>
      <c r="AH22" s="5"/>
      <c r="AI22" s="5"/>
      <c r="AJ22" s="143"/>
      <c r="AK22" s="5" t="s">
        <v>1115</v>
      </c>
      <c r="AL22" s="5" t="s">
        <v>1116</v>
      </c>
      <c r="AM22" s="5" t="s">
        <v>1117</v>
      </c>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84" t="s">
        <v>1118</v>
      </c>
      <c r="BN22" s="4" t="s">
        <v>1116</v>
      </c>
      <c r="BO22" s="5" t="s">
        <v>1119</v>
      </c>
      <c r="BP22" s="5"/>
      <c r="BQ22" s="5"/>
      <c r="BR22" s="5"/>
      <c r="BS22" s="5"/>
      <c r="BT22" s="5"/>
      <c r="BU22" s="5"/>
      <c r="BV22" s="5"/>
      <c r="BW22" s="5"/>
      <c r="BX22" s="5"/>
      <c r="BY22" s="5"/>
      <c r="BZ22" s="5"/>
      <c r="CA22" s="5"/>
      <c r="CB22" s="5"/>
      <c r="CC22" s="5"/>
      <c r="CD22" s="5"/>
      <c r="CE22" s="5"/>
      <c r="CF22" s="5"/>
      <c r="CG22" s="5"/>
      <c r="CH22" s="5"/>
      <c r="CI22" s="5"/>
      <c r="CJ22" s="96"/>
      <c r="CK22" s="155"/>
      <c r="CL22" s="145"/>
      <c r="CM22" s="145"/>
      <c r="CN22" s="146"/>
      <c r="CO22" s="187" t="s">
        <v>1120</v>
      </c>
      <c r="CP22" s="188" t="s">
        <v>1121</v>
      </c>
      <c r="CQ22" s="10" t="s">
        <v>1122</v>
      </c>
      <c r="CR22" s="10"/>
      <c r="CS22" s="10"/>
      <c r="CT22" s="10"/>
      <c r="CU22" s="10"/>
      <c r="CV22" s="10"/>
      <c r="CW22" s="10"/>
      <c r="CX22" s="10"/>
      <c r="CY22" s="10"/>
      <c r="CZ22" s="5"/>
      <c r="DA22" s="5"/>
      <c r="DB22" s="5"/>
      <c r="DC22" s="5"/>
      <c r="DD22" s="5"/>
      <c r="DE22" s="5"/>
      <c r="DF22" s="5"/>
      <c r="DG22" s="5"/>
      <c r="DH22" s="5"/>
      <c r="DI22" s="5"/>
      <c r="DJ22" s="5"/>
      <c r="DK22" s="5"/>
      <c r="DL22" s="96"/>
      <c r="DM22" s="5"/>
      <c r="DN22" s="5"/>
      <c r="DO22" s="5"/>
      <c r="DP22" s="5"/>
      <c r="DQ22" s="198" t="s">
        <v>1123</v>
      </c>
      <c r="DR22" s="1" t="s">
        <v>1124</v>
      </c>
      <c r="DS22" s="1" t="s">
        <v>1125</v>
      </c>
      <c r="DT22" s="1"/>
      <c r="DU22" s="1"/>
      <c r="DV22" s="1"/>
      <c r="DW22" s="1"/>
      <c r="DX22" s="1"/>
      <c r="DY22" s="1"/>
      <c r="DZ22" s="1"/>
      <c r="EA22" s="10"/>
      <c r="EB22" s="5"/>
      <c r="EC22" s="5"/>
      <c r="ED22" s="5"/>
      <c r="EE22" s="145"/>
      <c r="EF22" s="145"/>
      <c r="EG22" s="145"/>
      <c r="EH22" s="145"/>
      <c r="EI22" s="145"/>
      <c r="EJ22" s="145"/>
      <c r="EK22" s="145"/>
      <c r="EL22" s="145"/>
      <c r="EM22" s="145"/>
      <c r="EN22" s="150"/>
      <c r="EO22" s="5"/>
      <c r="EP22" s="5"/>
      <c r="EQ22" s="5"/>
      <c r="ER22" s="5"/>
      <c r="ES22" s="198" t="s">
        <v>1126</v>
      </c>
      <c r="ET22" s="4" t="s">
        <v>1127</v>
      </c>
      <c r="EU22" s="1" t="s">
        <v>1128</v>
      </c>
      <c r="EV22" s="1"/>
      <c r="EW22" s="1"/>
      <c r="EX22" s="1"/>
      <c r="EY22" s="1"/>
      <c r="EZ22" s="1"/>
      <c r="FA22" s="1"/>
      <c r="FB22" s="1"/>
      <c r="FC22" s="10"/>
      <c r="FD22" s="5"/>
      <c r="FE22" s="5"/>
      <c r="FF22" s="5"/>
      <c r="FG22" s="5"/>
      <c r="FH22" s="5"/>
      <c r="FI22" s="5"/>
      <c r="FJ22" s="5"/>
      <c r="FK22" s="5"/>
      <c r="FL22" s="5"/>
      <c r="FM22" s="5"/>
      <c r="FN22" s="5"/>
      <c r="FO22" s="5"/>
      <c r="FP22" s="96"/>
      <c r="FQ22" s="5"/>
      <c r="FR22" s="5"/>
      <c r="FS22" s="5"/>
      <c r="FT22" s="5"/>
      <c r="FU22" s="187" t="s">
        <v>1129</v>
      </c>
      <c r="FV22" s="188" t="s">
        <v>1130</v>
      </c>
      <c r="FW22" s="10" t="s">
        <v>1131</v>
      </c>
      <c r="FX22" s="10"/>
      <c r="FY22" s="10"/>
      <c r="FZ22" s="10"/>
      <c r="GA22" s="10"/>
      <c r="GB22" s="10"/>
      <c r="GC22" s="10"/>
      <c r="GD22" s="10"/>
      <c r="GE22" s="10"/>
      <c r="GF22" s="5"/>
      <c r="GG22" s="5"/>
      <c r="GH22" s="5"/>
      <c r="GI22" s="5"/>
      <c r="GJ22" s="5"/>
      <c r="GK22" s="5"/>
      <c r="GL22" s="5"/>
      <c r="GM22" s="5"/>
      <c r="GN22" s="5"/>
      <c r="GO22" s="5"/>
      <c r="GP22" s="5"/>
      <c r="GQ22" s="5"/>
      <c r="GR22" s="96"/>
      <c r="GS22" s="5"/>
      <c r="GT22" s="5"/>
      <c r="GU22" s="5"/>
      <c r="GV22" s="5"/>
      <c r="GW22" s="198" t="s">
        <v>1132</v>
      </c>
      <c r="GX22" s="4" t="s">
        <v>1133</v>
      </c>
      <c r="GY22" s="1" t="s">
        <v>1134</v>
      </c>
      <c r="GZ22" s="1"/>
      <c r="HA22" s="1"/>
      <c r="HB22" s="1"/>
      <c r="HC22" s="1"/>
      <c r="HD22" s="1"/>
      <c r="HE22" s="1"/>
      <c r="HF22" s="1"/>
      <c r="HG22" s="10"/>
      <c r="HH22" s="5"/>
      <c r="HI22" s="5"/>
      <c r="HJ22" s="5"/>
      <c r="HK22" s="5"/>
      <c r="HL22" s="5"/>
      <c r="HM22" s="5"/>
      <c r="HN22" s="5"/>
      <c r="HO22" s="5"/>
      <c r="HP22" s="5"/>
      <c r="HQ22" s="5"/>
      <c r="HR22" s="5"/>
      <c r="HS22" s="5"/>
      <c r="HT22" s="96"/>
      <c r="HU22" s="5"/>
      <c r="HV22" s="5"/>
      <c r="HW22" s="5"/>
      <c r="HX22" s="5"/>
    </row>
    <row r="23" spans="1:315" s="28" customFormat="1" ht="15" customHeight="1">
      <c r="A23" s="5" t="s">
        <v>331</v>
      </c>
      <c r="B23" s="5" t="s">
        <v>632</v>
      </c>
      <c r="C23" s="5"/>
      <c r="D23" s="5"/>
      <c r="E23" s="5"/>
      <c r="F23" s="5" t="s">
        <v>421</v>
      </c>
      <c r="G23" s="5" t="s">
        <v>1135</v>
      </c>
      <c r="H23" s="87" t="s">
        <v>1136</v>
      </c>
      <c r="I23" s="5" t="s">
        <v>1137</v>
      </c>
      <c r="J23" s="4" t="s">
        <v>561</v>
      </c>
      <c r="K23" s="5"/>
      <c r="L23" s="5"/>
      <c r="M23" s="5"/>
      <c r="N23" s="5"/>
      <c r="O23" s="5"/>
      <c r="P23" s="5"/>
      <c r="Q23" s="5"/>
      <c r="R23" s="5"/>
      <c r="S23" s="5"/>
      <c r="T23" s="5"/>
      <c r="U23" s="5"/>
      <c r="V23" s="5"/>
      <c r="W23" s="5"/>
      <c r="X23" s="5"/>
      <c r="Y23" s="5"/>
      <c r="Z23" s="5"/>
      <c r="AA23" s="5"/>
      <c r="AB23" s="5"/>
      <c r="AC23" s="5"/>
      <c r="AD23" s="5"/>
      <c r="AE23" s="5"/>
      <c r="AF23" s="5"/>
      <c r="AG23" s="5" t="s">
        <v>488</v>
      </c>
      <c r="AH23" s="5"/>
      <c r="AI23" s="5"/>
      <c r="AJ23" s="143"/>
      <c r="AK23" s="5" t="s">
        <v>1138</v>
      </c>
      <c r="AL23" s="5" t="s">
        <v>561</v>
      </c>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84" t="s">
        <v>1139</v>
      </c>
      <c r="BN23" s="4" t="s">
        <v>564</v>
      </c>
      <c r="BO23" s="5"/>
      <c r="BP23" s="5"/>
      <c r="BQ23" s="5"/>
      <c r="BR23" s="5"/>
      <c r="BS23" s="5"/>
      <c r="BT23" s="5"/>
      <c r="BU23" s="5"/>
      <c r="BV23" s="5"/>
      <c r="BW23" s="5"/>
      <c r="BX23" s="5"/>
      <c r="BY23" s="5"/>
      <c r="BZ23" s="5"/>
      <c r="CA23" s="5"/>
      <c r="CB23" s="5"/>
      <c r="CC23" s="5"/>
      <c r="CD23" s="5"/>
      <c r="CE23" s="5"/>
      <c r="CF23" s="5"/>
      <c r="CG23" s="5"/>
      <c r="CH23" s="5"/>
      <c r="CI23" s="5"/>
      <c r="CJ23" s="96"/>
      <c r="CK23" s="155"/>
      <c r="CL23" s="145"/>
      <c r="CM23" s="145"/>
      <c r="CN23" s="146"/>
      <c r="CO23" s="198" t="s">
        <v>1140</v>
      </c>
      <c r="CP23" s="4" t="s">
        <v>566</v>
      </c>
      <c r="CQ23" s="1"/>
      <c r="CR23" s="1"/>
      <c r="CS23" s="1"/>
      <c r="CT23" s="1"/>
      <c r="CU23" s="1"/>
      <c r="CV23" s="1"/>
      <c r="CW23" s="1"/>
      <c r="CX23" s="1"/>
      <c r="CY23" s="10"/>
      <c r="CZ23" s="5"/>
      <c r="DA23" s="5"/>
      <c r="DB23" s="5"/>
      <c r="DC23" s="5"/>
      <c r="DD23" s="5"/>
      <c r="DE23" s="5"/>
      <c r="DF23" s="5"/>
      <c r="DG23" s="5"/>
      <c r="DH23" s="5"/>
      <c r="DI23" s="5"/>
      <c r="DJ23" s="5"/>
      <c r="DK23" s="5"/>
      <c r="DL23" s="96"/>
      <c r="DM23" s="5"/>
      <c r="DN23" s="5"/>
      <c r="DO23" s="5"/>
      <c r="DP23" s="5"/>
      <c r="DQ23" s="198" t="s">
        <v>1141</v>
      </c>
      <c r="DR23" s="1" t="s">
        <v>568</v>
      </c>
      <c r="DS23" s="1"/>
      <c r="DT23" s="1"/>
      <c r="DU23" s="1"/>
      <c r="DV23" s="1"/>
      <c r="DW23" s="1"/>
      <c r="DX23" s="1"/>
      <c r="DY23" s="1"/>
      <c r="DZ23" s="1"/>
      <c r="EA23" s="10"/>
      <c r="EB23" s="5"/>
      <c r="EC23" s="5"/>
      <c r="ED23" s="5"/>
      <c r="EE23" s="145"/>
      <c r="EF23" s="145"/>
      <c r="EG23" s="145"/>
      <c r="EH23" s="145"/>
      <c r="EI23" s="145"/>
      <c r="EJ23" s="145"/>
      <c r="EK23" s="145"/>
      <c r="EL23" s="145"/>
      <c r="EM23" s="145"/>
      <c r="EN23" s="150"/>
      <c r="EO23" s="5"/>
      <c r="EP23" s="5"/>
      <c r="EQ23" s="5"/>
      <c r="ER23" s="5"/>
      <c r="ES23" s="198" t="s">
        <v>1142</v>
      </c>
      <c r="ET23" s="4" t="s">
        <v>570</v>
      </c>
      <c r="EU23" s="1"/>
      <c r="EV23" s="1"/>
      <c r="EW23" s="1"/>
      <c r="EX23" s="1"/>
      <c r="EY23" s="1"/>
      <c r="EZ23" s="1"/>
      <c r="FA23" s="1"/>
      <c r="FB23" s="1"/>
      <c r="FC23" s="10"/>
      <c r="FD23" s="5"/>
      <c r="FE23" s="5"/>
      <c r="FF23" s="5"/>
      <c r="FG23" s="5"/>
      <c r="FH23" s="5"/>
      <c r="FI23" s="5"/>
      <c r="FJ23" s="5"/>
      <c r="FK23" s="5"/>
      <c r="FL23" s="5"/>
      <c r="FM23" s="5"/>
      <c r="FN23" s="5"/>
      <c r="FO23" s="5"/>
      <c r="FP23" s="96"/>
      <c r="FQ23" s="5"/>
      <c r="FR23" s="5"/>
      <c r="FS23" s="5"/>
      <c r="FT23" s="5"/>
      <c r="FU23" s="187" t="s">
        <v>1143</v>
      </c>
      <c r="FV23" s="188" t="s">
        <v>572</v>
      </c>
      <c r="FW23" s="10"/>
      <c r="FX23" s="10"/>
      <c r="FY23" s="10"/>
      <c r="FZ23" s="10"/>
      <c r="GA23" s="10"/>
      <c r="GB23" s="10"/>
      <c r="GC23" s="10"/>
      <c r="GD23" s="10"/>
      <c r="GE23" s="10"/>
      <c r="GF23" s="5"/>
      <c r="GG23" s="5"/>
      <c r="GH23" s="5"/>
      <c r="GI23" s="5"/>
      <c r="GJ23" s="5"/>
      <c r="GK23" s="5"/>
      <c r="GL23" s="5"/>
      <c r="GM23" s="5"/>
      <c r="GN23" s="5"/>
      <c r="GO23" s="5"/>
      <c r="GP23" s="5"/>
      <c r="GQ23" s="5"/>
      <c r="GR23" s="96"/>
      <c r="GS23" s="5"/>
      <c r="GT23" s="5"/>
      <c r="GU23" s="5"/>
      <c r="GV23" s="5"/>
      <c r="GW23" s="198" t="s">
        <v>1144</v>
      </c>
      <c r="GX23" s="4" t="s">
        <v>574</v>
      </c>
      <c r="GY23" s="1"/>
      <c r="GZ23" s="1"/>
      <c r="HA23" s="1"/>
      <c r="HB23" s="1"/>
      <c r="HC23" s="1"/>
      <c r="HD23" s="1"/>
      <c r="HE23" s="1"/>
      <c r="HF23" s="1"/>
      <c r="HG23" s="10"/>
      <c r="HH23" s="5"/>
      <c r="HI23" s="5"/>
      <c r="HJ23" s="5"/>
      <c r="HK23" s="5"/>
      <c r="HL23" s="5"/>
      <c r="HM23" s="5"/>
      <c r="HN23" s="5"/>
      <c r="HO23" s="5"/>
      <c r="HP23" s="5"/>
      <c r="HQ23" s="5"/>
      <c r="HR23" s="5"/>
      <c r="HS23" s="5"/>
      <c r="HT23" s="96"/>
      <c r="HU23" s="5"/>
      <c r="HV23" s="5"/>
      <c r="HW23" s="5"/>
      <c r="HX23" s="5"/>
    </row>
    <row r="24" spans="1:315" s="170" customFormat="1" ht="15" customHeight="1">
      <c r="A24" s="119" t="s">
        <v>331</v>
      </c>
      <c r="B24" s="5" t="s">
        <v>332</v>
      </c>
      <c r="C24" s="5"/>
      <c r="D24" s="5"/>
      <c r="E24" s="5"/>
      <c r="F24" s="5" t="s">
        <v>333</v>
      </c>
      <c r="G24" s="5" t="s">
        <v>336</v>
      </c>
      <c r="H24" s="88" t="s">
        <v>337</v>
      </c>
      <c r="I24" s="4" t="s">
        <v>1145</v>
      </c>
      <c r="J24" s="5" t="s">
        <v>1146</v>
      </c>
      <c r="K24" s="5" t="s">
        <v>1147</v>
      </c>
      <c r="L24" s="5" t="s">
        <v>1148</v>
      </c>
      <c r="M24" s="5" t="s">
        <v>1149</v>
      </c>
      <c r="N24" s="5" t="s">
        <v>1150</v>
      </c>
      <c r="O24" s="5" t="s">
        <v>1151</v>
      </c>
      <c r="P24" s="5" t="s">
        <v>1152</v>
      </c>
      <c r="Q24" s="5" t="s">
        <v>1153</v>
      </c>
      <c r="R24" s="5" t="s">
        <v>1154</v>
      </c>
      <c r="S24" s="5"/>
      <c r="T24" s="5"/>
      <c r="U24" s="5"/>
      <c r="V24" s="5"/>
      <c r="W24" s="5"/>
      <c r="X24" s="5"/>
      <c r="Y24" s="5"/>
      <c r="Z24" s="5"/>
      <c r="AA24" s="5"/>
      <c r="AB24" s="5"/>
      <c r="AC24" s="5"/>
      <c r="AD24" s="5"/>
      <c r="AE24" s="5"/>
      <c r="AF24" s="5"/>
      <c r="AG24" s="5" t="s">
        <v>319</v>
      </c>
      <c r="AH24" s="5"/>
      <c r="AI24" s="5"/>
      <c r="AJ24" s="143"/>
      <c r="AK24" s="167" t="s">
        <v>1155</v>
      </c>
      <c r="AL24" s="5" t="s">
        <v>1156</v>
      </c>
      <c r="AM24" s="5" t="s">
        <v>1157</v>
      </c>
      <c r="AN24" s="5" t="s">
        <v>1158</v>
      </c>
      <c r="AO24" s="5" t="s">
        <v>1159</v>
      </c>
      <c r="AP24" s="5" t="s">
        <v>1160</v>
      </c>
      <c r="AQ24" s="5" t="s">
        <v>1161</v>
      </c>
      <c r="AR24" s="5" t="s">
        <v>1162</v>
      </c>
      <c r="AS24" s="5" t="s">
        <v>1163</v>
      </c>
      <c r="AT24" s="5" t="s">
        <v>1164</v>
      </c>
      <c r="AU24" s="5"/>
      <c r="AV24" s="5"/>
      <c r="AW24" s="5"/>
      <c r="AX24" s="5"/>
      <c r="AY24" s="5"/>
      <c r="AZ24" s="5"/>
      <c r="BA24" s="5"/>
      <c r="BB24" s="5"/>
      <c r="BC24" s="5"/>
      <c r="BD24" s="5"/>
      <c r="BE24" s="5"/>
      <c r="BF24" s="5"/>
      <c r="BG24" s="5"/>
      <c r="BH24" s="5"/>
      <c r="BI24" s="5"/>
      <c r="BJ24" s="5"/>
      <c r="BK24" s="5"/>
      <c r="BL24" s="5"/>
      <c r="BM24" s="84" t="s">
        <v>3602</v>
      </c>
      <c r="BN24" s="84" t="s">
        <v>0</v>
      </c>
      <c r="BO24" s="5" t="s">
        <v>1</v>
      </c>
      <c r="BP24" s="5" t="s">
        <v>2</v>
      </c>
      <c r="BQ24" s="5" t="s">
        <v>3</v>
      </c>
      <c r="BR24" s="5" t="s">
        <v>4</v>
      </c>
      <c r="BS24" s="5" t="s">
        <v>5</v>
      </c>
      <c r="BT24" s="5" t="s">
        <v>6</v>
      </c>
      <c r="BU24" s="5" t="s">
        <v>7</v>
      </c>
      <c r="BV24" s="5" t="s">
        <v>8</v>
      </c>
      <c r="BW24" s="5"/>
      <c r="BX24" s="119"/>
      <c r="BY24" s="119"/>
      <c r="BZ24" s="119"/>
      <c r="CA24" s="119"/>
      <c r="CB24" s="119"/>
      <c r="CC24" s="119"/>
      <c r="CD24" s="119"/>
      <c r="CE24" s="119"/>
      <c r="CF24" s="119"/>
      <c r="CG24" s="119"/>
      <c r="CH24" s="119"/>
      <c r="CI24" s="119"/>
      <c r="CJ24" s="168"/>
      <c r="CK24" s="118"/>
      <c r="CL24" s="119"/>
      <c r="CM24" s="119"/>
      <c r="CN24" s="169"/>
      <c r="CO24" s="198" t="s">
        <v>3325</v>
      </c>
      <c r="CP24" s="198" t="s">
        <v>3326</v>
      </c>
      <c r="CQ24" s="1" t="s">
        <v>3327</v>
      </c>
      <c r="CR24" s="1" t="s">
        <v>3328</v>
      </c>
      <c r="CS24" s="1" t="s">
        <v>3329</v>
      </c>
      <c r="CT24" s="1" t="s">
        <v>3330</v>
      </c>
      <c r="CU24" s="1" t="s">
        <v>3331</v>
      </c>
      <c r="CV24" s="1" t="s">
        <v>3332</v>
      </c>
      <c r="CW24" s="1" t="s">
        <v>3333</v>
      </c>
      <c r="CX24" s="1" t="s">
        <v>3334</v>
      </c>
      <c r="CY24" s="10"/>
      <c r="CZ24" s="119"/>
      <c r="DA24" s="119"/>
      <c r="DB24" s="119"/>
      <c r="DC24" s="119"/>
      <c r="DD24" s="119"/>
      <c r="DE24" s="119"/>
      <c r="DF24" s="119"/>
      <c r="DG24" s="119"/>
      <c r="DH24" s="119"/>
      <c r="DI24" s="119"/>
      <c r="DJ24" s="119"/>
      <c r="DK24" s="119"/>
      <c r="DL24" s="168"/>
      <c r="DM24" s="119"/>
      <c r="DN24" s="119"/>
      <c r="DO24" s="119"/>
      <c r="DP24" s="119"/>
      <c r="DQ24" s="198" t="s">
        <v>3560</v>
      </c>
      <c r="DR24" s="198" t="s">
        <v>3561</v>
      </c>
      <c r="DS24" s="1" t="s">
        <v>3562</v>
      </c>
      <c r="DT24" s="1" t="s">
        <v>3563</v>
      </c>
      <c r="DU24" s="1" t="s">
        <v>3564</v>
      </c>
      <c r="DV24" s="1" t="s">
        <v>3565</v>
      </c>
      <c r="DW24" s="1" t="s">
        <v>3566</v>
      </c>
      <c r="DX24" s="1" t="s">
        <v>3567</v>
      </c>
      <c r="DY24" s="1" t="s">
        <v>3568</v>
      </c>
      <c r="DZ24" s="1" t="s">
        <v>3569</v>
      </c>
      <c r="EA24" s="10"/>
      <c r="EB24" s="119"/>
      <c r="EC24" s="119"/>
      <c r="ED24" s="119"/>
      <c r="EE24" s="119"/>
      <c r="EF24" s="119"/>
      <c r="EG24" s="119"/>
      <c r="EH24" s="119"/>
      <c r="EI24" s="119"/>
      <c r="EJ24" s="119"/>
      <c r="EK24" s="119"/>
      <c r="EL24" s="119"/>
      <c r="EM24" s="119"/>
      <c r="EN24" s="168"/>
      <c r="EO24" s="119"/>
      <c r="EP24" s="119"/>
      <c r="EQ24" s="119"/>
      <c r="ER24" s="119"/>
      <c r="ES24" s="198" t="s">
        <v>3367</v>
      </c>
      <c r="ET24" s="198" t="s">
        <v>3368</v>
      </c>
      <c r="EU24" s="1" t="s">
        <v>3369</v>
      </c>
      <c r="EV24" s="1" t="s">
        <v>3370</v>
      </c>
      <c r="EW24" s="1" t="s">
        <v>3371</v>
      </c>
      <c r="EX24" s="1" t="s">
        <v>3372</v>
      </c>
      <c r="EY24" s="1" t="s">
        <v>3373</v>
      </c>
      <c r="EZ24" s="1" t="s">
        <v>3374</v>
      </c>
      <c r="FA24" s="1" t="s">
        <v>3375</v>
      </c>
      <c r="FB24" s="1" t="s">
        <v>3376</v>
      </c>
      <c r="FC24" s="10"/>
      <c r="FD24" s="119"/>
      <c r="FE24" s="119"/>
      <c r="FF24" s="119"/>
      <c r="FG24" s="119"/>
      <c r="FH24" s="119"/>
      <c r="FI24" s="119"/>
      <c r="FJ24" s="119"/>
      <c r="FK24" s="119"/>
      <c r="FL24" s="119"/>
      <c r="FM24" s="119"/>
      <c r="FN24" s="119"/>
      <c r="FO24" s="119"/>
      <c r="FP24" s="168"/>
      <c r="FQ24" s="119"/>
      <c r="FR24" s="119"/>
      <c r="FS24" s="119"/>
      <c r="FT24" s="119"/>
      <c r="FU24" s="198" t="s">
        <v>3424</v>
      </c>
      <c r="FV24" s="198" t="s">
        <v>3425</v>
      </c>
      <c r="FW24" s="1" t="s">
        <v>3426</v>
      </c>
      <c r="FX24" s="1" t="s">
        <v>3427</v>
      </c>
      <c r="FY24" s="1" t="s">
        <v>3428</v>
      </c>
      <c r="FZ24" s="1" t="s">
        <v>3429</v>
      </c>
      <c r="GA24" s="1" t="s">
        <v>3430</v>
      </c>
      <c r="GB24" s="1" t="s">
        <v>3431</v>
      </c>
      <c r="GC24" s="1" t="s">
        <v>3432</v>
      </c>
      <c r="GD24" s="1" t="s">
        <v>3433</v>
      </c>
      <c r="GE24" s="10"/>
      <c r="GF24" s="119"/>
      <c r="GG24" s="119"/>
      <c r="GH24" s="119"/>
      <c r="GI24" s="119"/>
      <c r="GJ24" s="119"/>
      <c r="GK24" s="119"/>
      <c r="GL24" s="119"/>
      <c r="GM24" s="119"/>
      <c r="GN24" s="119"/>
      <c r="GO24" s="119"/>
      <c r="GP24" s="119"/>
      <c r="GQ24" s="119"/>
      <c r="GR24" s="168"/>
      <c r="GS24" s="119"/>
      <c r="GT24" s="119"/>
      <c r="GU24" s="119"/>
      <c r="GV24" s="119"/>
      <c r="GW24" s="198" t="s">
        <v>3500</v>
      </c>
      <c r="GX24" s="198" t="s">
        <v>3501</v>
      </c>
      <c r="GY24" s="1" t="s">
        <v>3502</v>
      </c>
      <c r="GZ24" s="1" t="s">
        <v>3503</v>
      </c>
      <c r="HA24" s="1" t="s">
        <v>3504</v>
      </c>
      <c r="HB24" s="1" t="s">
        <v>3505</v>
      </c>
      <c r="HC24" s="1" t="s">
        <v>3506</v>
      </c>
      <c r="HD24" s="1" t="s">
        <v>3507</v>
      </c>
      <c r="HE24" s="1" t="s">
        <v>3508</v>
      </c>
      <c r="HF24" s="1" t="s">
        <v>3509</v>
      </c>
      <c r="HG24" s="10"/>
      <c r="HH24" s="119"/>
      <c r="HI24" s="119"/>
      <c r="HJ24" s="119"/>
      <c r="HK24" s="119"/>
      <c r="HL24" s="119"/>
      <c r="HM24" s="119"/>
      <c r="HN24" s="119"/>
      <c r="HO24" s="119"/>
      <c r="HP24" s="119"/>
      <c r="HQ24" s="119"/>
      <c r="HR24" s="119"/>
      <c r="HS24" s="119"/>
      <c r="HT24" s="168"/>
      <c r="HU24" s="119"/>
      <c r="HV24" s="119"/>
      <c r="HW24" s="119"/>
      <c r="HX24" s="119"/>
      <c r="HY24" s="28"/>
      <c r="HZ24" s="28"/>
      <c r="IA24" s="28"/>
      <c r="IB24" s="28"/>
      <c r="IC24" s="28"/>
      <c r="ID24" s="28"/>
      <c r="IE24" s="28"/>
      <c r="IF24" s="28"/>
      <c r="IG24" s="28"/>
      <c r="IH24" s="28"/>
      <c r="II24" s="28"/>
      <c r="IJ24" s="28"/>
      <c r="IK24" s="28"/>
      <c r="IL24" s="28"/>
      <c r="IM24" s="28"/>
      <c r="IN24" s="28"/>
      <c r="IO24" s="28"/>
      <c r="IP24" s="28"/>
      <c r="IQ24" s="28"/>
      <c r="IR24" s="28"/>
      <c r="IS24" s="28"/>
      <c r="IT24" s="28"/>
      <c r="IU24" s="28"/>
      <c r="IV24" s="28"/>
      <c r="IW24" s="28"/>
      <c r="IX24" s="28"/>
      <c r="IY24" s="28"/>
      <c r="IZ24" s="28"/>
      <c r="JA24" s="28"/>
      <c r="JB24" s="28"/>
      <c r="JC24" s="28"/>
      <c r="JD24" s="28"/>
      <c r="JE24" s="28"/>
      <c r="JF24" s="28"/>
      <c r="JG24" s="28"/>
      <c r="JH24" s="28"/>
      <c r="JI24" s="28"/>
      <c r="JJ24" s="28"/>
      <c r="JK24" s="28"/>
      <c r="JL24" s="28"/>
      <c r="JM24" s="28"/>
      <c r="JN24" s="28"/>
      <c r="JO24" s="28"/>
      <c r="JP24" s="28"/>
      <c r="JQ24" s="28"/>
      <c r="JR24" s="28"/>
      <c r="JS24" s="28"/>
      <c r="JT24" s="28"/>
      <c r="JU24" s="28"/>
      <c r="JV24" s="28"/>
      <c r="JW24" s="28"/>
      <c r="JX24" s="28"/>
      <c r="JY24" s="28"/>
      <c r="JZ24" s="28"/>
      <c r="KA24" s="28"/>
      <c r="KB24" s="28"/>
      <c r="KC24" s="28"/>
      <c r="KD24" s="28"/>
      <c r="KE24" s="28"/>
      <c r="KF24" s="28"/>
      <c r="KG24" s="28"/>
      <c r="KH24" s="28"/>
      <c r="KI24" s="28"/>
      <c r="KJ24" s="28"/>
      <c r="KK24" s="28"/>
      <c r="KL24" s="28"/>
      <c r="KM24" s="28"/>
      <c r="KN24" s="28"/>
      <c r="KO24" s="28"/>
      <c r="KP24" s="28"/>
      <c r="KQ24" s="28"/>
      <c r="KR24" s="28"/>
      <c r="KS24" s="28"/>
      <c r="KT24" s="28"/>
      <c r="KU24" s="28"/>
      <c r="KV24" s="28"/>
      <c r="KW24" s="28"/>
      <c r="KX24" s="28"/>
      <c r="KY24" s="28"/>
      <c r="KZ24" s="28"/>
      <c r="LA24" s="28"/>
      <c r="LB24" s="28"/>
      <c r="LC24" s="28"/>
    </row>
    <row r="25" spans="1:315" s="170" customFormat="1" ht="15" customHeight="1">
      <c r="A25" s="119" t="s">
        <v>331</v>
      </c>
      <c r="B25" s="5" t="s">
        <v>332</v>
      </c>
      <c r="C25" s="5"/>
      <c r="D25" s="5"/>
      <c r="E25" s="5"/>
      <c r="F25" s="5" t="s">
        <v>421</v>
      </c>
      <c r="G25" s="5" t="s">
        <v>338</v>
      </c>
      <c r="H25" s="171" t="s">
        <v>339</v>
      </c>
      <c r="I25" s="5" t="s">
        <v>1165</v>
      </c>
      <c r="J25" s="5" t="s">
        <v>1166</v>
      </c>
      <c r="K25" s="5" t="s">
        <v>1167</v>
      </c>
      <c r="L25" s="5" t="s">
        <v>1168</v>
      </c>
      <c r="M25" s="5"/>
      <c r="N25" s="5"/>
      <c r="O25" s="5"/>
      <c r="P25" s="5"/>
      <c r="Q25" s="5"/>
      <c r="R25" s="5"/>
      <c r="S25" s="5"/>
      <c r="T25" s="5"/>
      <c r="U25" s="5"/>
      <c r="V25" s="5"/>
      <c r="W25" s="5"/>
      <c r="X25" s="5"/>
      <c r="Y25" s="5"/>
      <c r="Z25" s="5"/>
      <c r="AA25" s="5"/>
      <c r="AB25" s="5"/>
      <c r="AC25" s="5"/>
      <c r="AD25" s="5"/>
      <c r="AE25" s="5"/>
      <c r="AF25" s="5"/>
      <c r="AG25" s="5"/>
      <c r="AH25" s="5"/>
      <c r="AI25" s="5"/>
      <c r="AJ25" s="143"/>
      <c r="AK25" s="5" t="s">
        <v>1169</v>
      </c>
      <c r="AL25" s="5" t="s">
        <v>1170</v>
      </c>
      <c r="AM25" s="5" t="s">
        <v>1171</v>
      </c>
      <c r="AN25" s="5" t="s">
        <v>1172</v>
      </c>
      <c r="AO25" s="5"/>
      <c r="AP25" s="5"/>
      <c r="AQ25" s="5"/>
      <c r="AR25" s="5"/>
      <c r="AS25" s="5"/>
      <c r="AT25" s="5"/>
      <c r="AU25" s="5"/>
      <c r="AV25" s="5"/>
      <c r="AW25" s="5"/>
      <c r="AX25" s="5"/>
      <c r="AY25" s="5"/>
      <c r="AZ25" s="5"/>
      <c r="BA25" s="5"/>
      <c r="BB25" s="5"/>
      <c r="BC25" s="5"/>
      <c r="BD25" s="5"/>
      <c r="BE25" s="5"/>
      <c r="BF25" s="5"/>
      <c r="BG25" s="5"/>
      <c r="BH25" s="5"/>
      <c r="BI25" s="5"/>
      <c r="BJ25" s="5"/>
      <c r="BK25" s="5"/>
      <c r="BL25" s="5"/>
      <c r="BM25" s="84" t="s">
        <v>9</v>
      </c>
      <c r="BN25" s="84" t="s">
        <v>10</v>
      </c>
      <c r="BO25" s="5" t="s">
        <v>11</v>
      </c>
      <c r="BP25" s="5" t="s">
        <v>12</v>
      </c>
      <c r="BQ25" s="5"/>
      <c r="BR25" s="5"/>
      <c r="BS25" s="5"/>
      <c r="BT25" s="5"/>
      <c r="BU25" s="5"/>
      <c r="BV25" s="5"/>
      <c r="BW25" s="5"/>
      <c r="BX25" s="119"/>
      <c r="BY25" s="119"/>
      <c r="BZ25" s="119"/>
      <c r="CA25" s="119"/>
      <c r="CB25" s="119"/>
      <c r="CC25" s="119"/>
      <c r="CD25" s="119"/>
      <c r="CE25" s="119"/>
      <c r="CF25" s="119"/>
      <c r="CG25" s="119"/>
      <c r="CH25" s="119"/>
      <c r="CI25" s="119"/>
      <c r="CJ25" s="168"/>
      <c r="CK25" s="118"/>
      <c r="CL25" s="119"/>
      <c r="CM25" s="119"/>
      <c r="CN25" s="169"/>
      <c r="CO25" s="198" t="s">
        <v>3335</v>
      </c>
      <c r="CP25" s="198" t="s">
        <v>3336</v>
      </c>
      <c r="CQ25" s="1" t="s">
        <v>3337</v>
      </c>
      <c r="CR25" s="1" t="s">
        <v>3338</v>
      </c>
      <c r="CS25" s="1"/>
      <c r="CT25" s="1"/>
      <c r="CU25" s="1"/>
      <c r="CV25" s="1"/>
      <c r="CW25" s="1"/>
      <c r="CX25" s="1"/>
      <c r="CY25" s="10"/>
      <c r="CZ25" s="119"/>
      <c r="DA25" s="119"/>
      <c r="DB25" s="119"/>
      <c r="DC25" s="119"/>
      <c r="DD25" s="119"/>
      <c r="DE25" s="119"/>
      <c r="DF25" s="119"/>
      <c r="DG25" s="119"/>
      <c r="DH25" s="119"/>
      <c r="DI25" s="119"/>
      <c r="DJ25" s="119"/>
      <c r="DK25" s="119"/>
      <c r="DL25" s="168"/>
      <c r="DM25" s="119"/>
      <c r="DN25" s="119"/>
      <c r="DO25" s="119"/>
      <c r="DP25" s="119"/>
      <c r="DQ25" s="198" t="s">
        <v>3570</v>
      </c>
      <c r="DR25" s="198" t="s">
        <v>3571</v>
      </c>
      <c r="DS25" s="1" t="s">
        <v>3572</v>
      </c>
      <c r="DT25" s="1" t="s">
        <v>3573</v>
      </c>
      <c r="DU25" s="1"/>
      <c r="DV25" s="1"/>
      <c r="DW25" s="1"/>
      <c r="DX25" s="1"/>
      <c r="DY25" s="1"/>
      <c r="DZ25" s="1"/>
      <c r="EA25" s="10"/>
      <c r="EB25" s="119"/>
      <c r="EC25" s="119"/>
      <c r="ED25" s="119"/>
      <c r="EE25" s="119"/>
      <c r="EF25" s="119"/>
      <c r="EG25" s="119"/>
      <c r="EH25" s="119"/>
      <c r="EI25" s="119"/>
      <c r="EJ25" s="119"/>
      <c r="EK25" s="119"/>
      <c r="EL25" s="119"/>
      <c r="EM25" s="119"/>
      <c r="EN25" s="168"/>
      <c r="EO25" s="119"/>
      <c r="EP25" s="119"/>
      <c r="EQ25" s="119"/>
      <c r="ER25" s="119"/>
      <c r="ES25" s="198" t="s">
        <v>3377</v>
      </c>
      <c r="ET25" s="198" t="s">
        <v>3378</v>
      </c>
      <c r="EU25" s="1" t="s">
        <v>3379</v>
      </c>
      <c r="EV25" s="1" t="s">
        <v>3380</v>
      </c>
      <c r="EW25" s="1"/>
      <c r="EX25" s="1"/>
      <c r="EY25" s="1"/>
      <c r="EZ25" s="1"/>
      <c r="FA25" s="1"/>
      <c r="FB25" s="1"/>
      <c r="FC25" s="10"/>
      <c r="FD25" s="119"/>
      <c r="FE25" s="119"/>
      <c r="FF25" s="119"/>
      <c r="FG25" s="119"/>
      <c r="FH25" s="119"/>
      <c r="FI25" s="119"/>
      <c r="FJ25" s="119"/>
      <c r="FK25" s="119"/>
      <c r="FL25" s="119"/>
      <c r="FM25" s="119"/>
      <c r="FN25" s="119"/>
      <c r="FO25" s="119"/>
      <c r="FP25" s="168"/>
      <c r="FQ25" s="119"/>
      <c r="FR25" s="119"/>
      <c r="FS25" s="119"/>
      <c r="FT25" s="119"/>
      <c r="FU25" s="198" t="s">
        <v>3434</v>
      </c>
      <c r="FV25" s="198" t="s">
        <v>3435</v>
      </c>
      <c r="FW25" s="1" t="s">
        <v>3436</v>
      </c>
      <c r="FX25" s="1" t="s">
        <v>3437</v>
      </c>
      <c r="FY25" s="1"/>
      <c r="FZ25" s="1"/>
      <c r="GA25" s="1"/>
      <c r="GB25" s="1"/>
      <c r="GC25" s="1"/>
      <c r="GD25" s="1"/>
      <c r="GE25" s="10"/>
      <c r="GF25" s="119"/>
      <c r="GG25" s="119"/>
      <c r="GH25" s="119"/>
      <c r="GI25" s="119"/>
      <c r="GJ25" s="119"/>
      <c r="GK25" s="119"/>
      <c r="GL25" s="119"/>
      <c r="GM25" s="119"/>
      <c r="GN25" s="119"/>
      <c r="GO25" s="119"/>
      <c r="GP25" s="119"/>
      <c r="GQ25" s="119"/>
      <c r="GR25" s="168"/>
      <c r="GS25" s="119"/>
      <c r="GT25" s="119"/>
      <c r="GU25" s="119"/>
      <c r="GV25" s="119"/>
      <c r="GW25" s="198" t="s">
        <v>3510</v>
      </c>
      <c r="GX25" s="198" t="s">
        <v>3511</v>
      </c>
      <c r="GY25" s="1" t="s">
        <v>3512</v>
      </c>
      <c r="GZ25" s="1" t="s">
        <v>3513</v>
      </c>
      <c r="HA25" s="1"/>
      <c r="HB25" s="1"/>
      <c r="HC25" s="1"/>
      <c r="HD25" s="1"/>
      <c r="HE25" s="1"/>
      <c r="HF25" s="1"/>
      <c r="HG25" s="10"/>
      <c r="HH25" s="5"/>
      <c r="HI25" s="5"/>
      <c r="HJ25" s="5"/>
      <c r="HK25" s="5"/>
      <c r="HL25" s="5"/>
      <c r="HM25" s="5"/>
      <c r="HN25" s="5"/>
      <c r="HO25" s="5"/>
      <c r="HP25" s="5"/>
      <c r="HQ25" s="5"/>
      <c r="HR25" s="5"/>
      <c r="HS25" s="5"/>
      <c r="HT25" s="96"/>
      <c r="HU25" s="5"/>
      <c r="HV25" s="5"/>
      <c r="HW25" s="5"/>
      <c r="HX25" s="5"/>
      <c r="HY25" s="28"/>
      <c r="HZ25" s="28"/>
      <c r="IA25" s="28"/>
      <c r="IB25" s="28"/>
      <c r="IC25" s="28"/>
      <c r="ID25" s="28"/>
      <c r="IE25" s="28"/>
      <c r="IF25" s="28"/>
      <c r="IG25" s="28"/>
      <c r="IH25" s="28"/>
      <c r="II25" s="28"/>
      <c r="IJ25" s="28"/>
      <c r="IK25" s="28"/>
      <c r="IL25" s="28"/>
      <c r="IM25" s="28"/>
      <c r="IN25" s="28"/>
      <c r="IO25" s="28"/>
      <c r="IP25" s="28"/>
      <c r="IQ25" s="28"/>
      <c r="IR25" s="28"/>
      <c r="IS25" s="28"/>
      <c r="IT25" s="28"/>
      <c r="IU25" s="28"/>
      <c r="IV25" s="28"/>
      <c r="IW25" s="28"/>
      <c r="IX25" s="28"/>
      <c r="IY25" s="28"/>
      <c r="IZ25" s="28"/>
      <c r="JA25" s="28"/>
      <c r="JB25" s="28"/>
      <c r="JC25" s="28"/>
      <c r="JD25" s="28"/>
      <c r="JE25" s="28"/>
      <c r="JF25" s="28"/>
      <c r="JG25" s="28"/>
      <c r="JH25" s="28"/>
      <c r="JI25" s="28"/>
      <c r="JJ25" s="28"/>
      <c r="JK25" s="28"/>
      <c r="JL25" s="28"/>
      <c r="JM25" s="28"/>
      <c r="JN25" s="28"/>
      <c r="JO25" s="28"/>
      <c r="JP25" s="28"/>
      <c r="JQ25" s="28"/>
      <c r="JR25" s="28"/>
      <c r="JS25" s="28"/>
      <c r="JT25" s="28"/>
      <c r="JU25" s="28"/>
      <c r="JV25" s="28"/>
      <c r="JW25" s="28"/>
      <c r="JX25" s="28"/>
      <c r="JY25" s="28"/>
      <c r="JZ25" s="28"/>
      <c r="KA25" s="28"/>
      <c r="KB25" s="28"/>
      <c r="KC25" s="28"/>
      <c r="KD25" s="28"/>
      <c r="KE25" s="28"/>
      <c r="KF25" s="28"/>
      <c r="KG25" s="28"/>
      <c r="KH25" s="28"/>
      <c r="KI25" s="28"/>
      <c r="KJ25" s="28"/>
      <c r="KK25" s="28"/>
      <c r="KL25" s="28"/>
      <c r="KM25" s="28"/>
      <c r="KN25" s="28"/>
      <c r="KO25" s="28"/>
      <c r="KP25" s="28"/>
      <c r="KQ25" s="28"/>
      <c r="KR25" s="28"/>
      <c r="KS25" s="28"/>
      <c r="KT25" s="28"/>
      <c r="KU25" s="28"/>
      <c r="KV25" s="28"/>
      <c r="KW25" s="28"/>
      <c r="KX25" s="28"/>
      <c r="KY25" s="28"/>
      <c r="KZ25" s="28"/>
      <c r="LA25" s="28"/>
      <c r="LB25" s="28"/>
      <c r="LC25" s="28"/>
    </row>
    <row r="26" spans="1:315" s="170" customFormat="1" ht="15" customHeight="1">
      <c r="A26" s="119" t="s">
        <v>331</v>
      </c>
      <c r="B26" s="5" t="s">
        <v>332</v>
      </c>
      <c r="C26" s="5"/>
      <c r="D26" s="5"/>
      <c r="E26" s="5"/>
      <c r="F26" s="5" t="s">
        <v>333</v>
      </c>
      <c r="G26" s="5" t="s">
        <v>340</v>
      </c>
      <c r="H26" s="171" t="s">
        <v>341</v>
      </c>
      <c r="I26" s="5" t="s">
        <v>1173</v>
      </c>
      <c r="J26" s="5" t="s">
        <v>1174</v>
      </c>
      <c r="K26" s="5" t="s">
        <v>1175</v>
      </c>
      <c r="L26" s="5" t="s">
        <v>1176</v>
      </c>
      <c r="M26" s="5"/>
      <c r="N26" s="5"/>
      <c r="O26" s="5"/>
      <c r="P26" s="5"/>
      <c r="Q26" s="5"/>
      <c r="R26" s="5"/>
      <c r="S26" s="5"/>
      <c r="T26" s="5"/>
      <c r="U26" s="5"/>
      <c r="V26" s="5"/>
      <c r="W26" s="5"/>
      <c r="X26" s="5"/>
      <c r="Y26" s="5"/>
      <c r="Z26" s="5"/>
      <c r="AA26" s="5"/>
      <c r="AB26" s="5"/>
      <c r="AC26" s="5"/>
      <c r="AD26" s="5"/>
      <c r="AE26" s="5"/>
      <c r="AF26" s="5"/>
      <c r="AG26" s="5"/>
      <c r="AH26" s="5"/>
      <c r="AI26" s="5"/>
      <c r="AJ26" s="143"/>
      <c r="AK26" s="5" t="s">
        <v>1177</v>
      </c>
      <c r="AL26" s="5" t="s">
        <v>1178</v>
      </c>
      <c r="AM26" s="5" t="s">
        <v>1179</v>
      </c>
      <c r="AN26" s="5" t="s">
        <v>1180</v>
      </c>
      <c r="AO26" s="5"/>
      <c r="AP26" s="5"/>
      <c r="AQ26" s="5"/>
      <c r="AR26" s="5"/>
      <c r="AS26" s="5"/>
      <c r="AT26" s="5"/>
      <c r="AU26" s="5"/>
      <c r="AV26" s="5"/>
      <c r="AW26" s="5"/>
      <c r="AX26" s="5"/>
      <c r="AY26" s="5"/>
      <c r="AZ26" s="5"/>
      <c r="BA26" s="5"/>
      <c r="BB26" s="5"/>
      <c r="BC26" s="5"/>
      <c r="BD26" s="5"/>
      <c r="BE26" s="5"/>
      <c r="BF26" s="5"/>
      <c r="BG26" s="5"/>
      <c r="BH26" s="5"/>
      <c r="BI26" s="5"/>
      <c r="BJ26" s="5"/>
      <c r="BK26" s="5"/>
      <c r="BL26" s="5"/>
      <c r="BM26" s="84" t="s">
        <v>13</v>
      </c>
      <c r="BN26" s="84" t="s">
        <v>14</v>
      </c>
      <c r="BO26" s="5" t="s">
        <v>15</v>
      </c>
      <c r="BP26" s="5" t="s">
        <v>16</v>
      </c>
      <c r="BQ26" s="5"/>
      <c r="BR26" s="5"/>
      <c r="BS26" s="5"/>
      <c r="BT26" s="5"/>
      <c r="BU26" s="5"/>
      <c r="BV26" s="5"/>
      <c r="BW26" s="5"/>
      <c r="BX26" s="119"/>
      <c r="BY26" s="119"/>
      <c r="BZ26" s="119"/>
      <c r="CA26" s="119"/>
      <c r="CB26" s="119"/>
      <c r="CC26" s="119"/>
      <c r="CD26" s="119"/>
      <c r="CE26" s="119"/>
      <c r="CF26" s="119"/>
      <c r="CG26" s="119"/>
      <c r="CH26" s="119"/>
      <c r="CI26" s="119"/>
      <c r="CJ26" s="168"/>
      <c r="CK26" s="118"/>
      <c r="CL26" s="119"/>
      <c r="CM26" s="119"/>
      <c r="CN26" s="169"/>
      <c r="CO26" s="198" t="s">
        <v>3339</v>
      </c>
      <c r="CP26" s="198" t="s">
        <v>2260</v>
      </c>
      <c r="CQ26" s="1" t="s">
        <v>3340</v>
      </c>
      <c r="CR26" s="1" t="s">
        <v>3341</v>
      </c>
      <c r="CS26" s="1"/>
      <c r="CT26" s="1"/>
      <c r="CU26" s="1"/>
      <c r="CV26" s="1"/>
      <c r="CW26" s="1"/>
      <c r="CX26" s="1"/>
      <c r="CY26" s="10"/>
      <c r="CZ26" s="119"/>
      <c r="DA26" s="119"/>
      <c r="DB26" s="119"/>
      <c r="DC26" s="119"/>
      <c r="DD26" s="119"/>
      <c r="DE26" s="119"/>
      <c r="DF26" s="119"/>
      <c r="DG26" s="119"/>
      <c r="DH26" s="119"/>
      <c r="DI26" s="119"/>
      <c r="DJ26" s="119"/>
      <c r="DK26" s="119"/>
      <c r="DL26" s="168"/>
      <c r="DM26" s="119"/>
      <c r="DN26" s="119"/>
      <c r="DO26" s="119"/>
      <c r="DP26" s="119"/>
      <c r="DQ26" s="198" t="s">
        <v>3574</v>
      </c>
      <c r="DR26" s="198" t="s">
        <v>2263</v>
      </c>
      <c r="DS26" s="1" t="s">
        <v>3575</v>
      </c>
      <c r="DT26" s="1" t="s">
        <v>3576</v>
      </c>
      <c r="DU26" s="1"/>
      <c r="DV26" s="1"/>
      <c r="DW26" s="1"/>
      <c r="DX26" s="1"/>
      <c r="DY26" s="1"/>
      <c r="DZ26" s="1"/>
      <c r="EA26" s="10"/>
      <c r="EB26" s="119"/>
      <c r="EC26" s="119"/>
      <c r="ED26" s="119"/>
      <c r="EE26" s="119"/>
      <c r="EF26" s="119"/>
      <c r="EG26" s="119"/>
      <c r="EH26" s="119"/>
      <c r="EI26" s="119"/>
      <c r="EJ26" s="119"/>
      <c r="EK26" s="119"/>
      <c r="EL26" s="119"/>
      <c r="EM26" s="119"/>
      <c r="EN26" s="168"/>
      <c r="EO26" s="119"/>
      <c r="EP26" s="119"/>
      <c r="EQ26" s="119"/>
      <c r="ER26" s="119"/>
      <c r="ES26" s="198" t="s">
        <v>3381</v>
      </c>
      <c r="ET26" s="198" t="s">
        <v>14</v>
      </c>
      <c r="EU26" s="1" t="s">
        <v>3382</v>
      </c>
      <c r="EV26" s="1" t="s">
        <v>3383</v>
      </c>
      <c r="EW26" s="1"/>
      <c r="EX26" s="1"/>
      <c r="EY26" s="1"/>
      <c r="EZ26" s="1"/>
      <c r="FA26" s="1"/>
      <c r="FB26" s="1"/>
      <c r="FC26" s="10"/>
      <c r="FD26" s="119"/>
      <c r="FE26" s="119"/>
      <c r="FF26" s="119"/>
      <c r="FG26" s="119"/>
      <c r="FH26" s="119"/>
      <c r="FI26" s="119"/>
      <c r="FJ26" s="119"/>
      <c r="FK26" s="119"/>
      <c r="FL26" s="119"/>
      <c r="FM26" s="119"/>
      <c r="FN26" s="119"/>
      <c r="FO26" s="119"/>
      <c r="FP26" s="168"/>
      <c r="FQ26" s="119"/>
      <c r="FR26" s="119"/>
      <c r="FS26" s="119"/>
      <c r="FT26" s="119"/>
      <c r="FU26" s="198" t="s">
        <v>3438</v>
      </c>
      <c r="FV26" s="198" t="s">
        <v>1130</v>
      </c>
      <c r="FW26" s="1" t="s">
        <v>3439</v>
      </c>
      <c r="FX26" s="1" t="s">
        <v>3440</v>
      </c>
      <c r="FY26" s="1"/>
      <c r="FZ26" s="1"/>
      <c r="GA26" s="1"/>
      <c r="GB26" s="1"/>
      <c r="GC26" s="1"/>
      <c r="GD26" s="1"/>
      <c r="GE26" s="10"/>
      <c r="GF26" s="119"/>
      <c r="GG26" s="119"/>
      <c r="GH26" s="119"/>
      <c r="GI26" s="119"/>
      <c r="GJ26" s="119"/>
      <c r="GK26" s="119"/>
      <c r="GL26" s="119"/>
      <c r="GM26" s="119"/>
      <c r="GN26" s="119"/>
      <c r="GO26" s="119"/>
      <c r="GP26" s="119"/>
      <c r="GQ26" s="119"/>
      <c r="GR26" s="168"/>
      <c r="GS26" s="119"/>
      <c r="GT26" s="119"/>
      <c r="GU26" s="119"/>
      <c r="GV26" s="119"/>
      <c r="GW26" s="198" t="s">
        <v>3514</v>
      </c>
      <c r="GX26" s="198" t="s">
        <v>3515</v>
      </c>
      <c r="GY26" s="1" t="s">
        <v>3516</v>
      </c>
      <c r="GZ26" s="1" t="s">
        <v>3517</v>
      </c>
      <c r="HA26" s="1"/>
      <c r="HB26" s="1"/>
      <c r="HC26" s="1"/>
      <c r="HD26" s="1"/>
      <c r="HE26" s="1"/>
      <c r="HF26" s="1"/>
      <c r="HG26" s="10"/>
      <c r="HH26" s="5"/>
      <c r="HI26" s="5"/>
      <c r="HJ26" s="5"/>
      <c r="HK26" s="5"/>
      <c r="HL26" s="5"/>
      <c r="HM26" s="5"/>
      <c r="HN26" s="5"/>
      <c r="HO26" s="5"/>
      <c r="HP26" s="5"/>
      <c r="HQ26" s="5"/>
      <c r="HR26" s="5"/>
      <c r="HS26" s="5"/>
      <c r="HT26" s="96"/>
      <c r="HU26" s="5"/>
      <c r="HV26" s="5"/>
      <c r="HW26" s="5"/>
      <c r="HX26" s="5"/>
      <c r="HY26" s="28"/>
      <c r="HZ26" s="28"/>
      <c r="IA26" s="28"/>
      <c r="IB26" s="28"/>
      <c r="IC26" s="28"/>
      <c r="ID26" s="28"/>
      <c r="IE26" s="28"/>
      <c r="IF26" s="28"/>
      <c r="IG26" s="28"/>
      <c r="IH26" s="28"/>
      <c r="II26" s="28"/>
      <c r="IJ26" s="28"/>
      <c r="IK26" s="28"/>
      <c r="IL26" s="28"/>
      <c r="IM26" s="28"/>
      <c r="IN26" s="28"/>
      <c r="IO26" s="28"/>
      <c r="IP26" s="28"/>
      <c r="IQ26" s="28"/>
      <c r="IR26" s="28"/>
      <c r="IS26" s="28"/>
      <c r="IT26" s="28"/>
      <c r="IU26" s="28"/>
      <c r="IV26" s="28"/>
      <c r="IW26" s="28"/>
      <c r="IX26" s="28"/>
      <c r="IY26" s="28"/>
      <c r="IZ26" s="28"/>
      <c r="JA26" s="28"/>
      <c r="JB26" s="28"/>
      <c r="JC26" s="28"/>
      <c r="JD26" s="28"/>
      <c r="JE26" s="28"/>
      <c r="JF26" s="28"/>
      <c r="JG26" s="28"/>
      <c r="JH26" s="28"/>
      <c r="JI26" s="28"/>
      <c r="JJ26" s="28"/>
      <c r="JK26" s="28"/>
      <c r="JL26" s="28"/>
      <c r="JM26" s="28"/>
      <c r="JN26" s="28"/>
      <c r="JO26" s="28"/>
      <c r="JP26" s="28"/>
      <c r="JQ26" s="28"/>
      <c r="JR26" s="28"/>
      <c r="JS26" s="28"/>
      <c r="JT26" s="28"/>
      <c r="JU26" s="28"/>
      <c r="JV26" s="28"/>
      <c r="JW26" s="28"/>
      <c r="JX26" s="28"/>
      <c r="JY26" s="28"/>
      <c r="JZ26" s="28"/>
      <c r="KA26" s="28"/>
      <c r="KB26" s="28"/>
      <c r="KC26" s="28"/>
      <c r="KD26" s="28"/>
      <c r="KE26" s="28"/>
      <c r="KF26" s="28"/>
      <c r="KG26" s="28"/>
      <c r="KH26" s="28"/>
      <c r="KI26" s="28"/>
      <c r="KJ26" s="28"/>
      <c r="KK26" s="28"/>
      <c r="KL26" s="28"/>
      <c r="KM26" s="28"/>
      <c r="KN26" s="28"/>
      <c r="KO26" s="28"/>
      <c r="KP26" s="28"/>
      <c r="KQ26" s="28"/>
      <c r="KR26" s="28"/>
      <c r="KS26" s="28"/>
      <c r="KT26" s="28"/>
      <c r="KU26" s="28"/>
      <c r="KV26" s="28"/>
      <c r="KW26" s="28"/>
      <c r="KX26" s="28"/>
      <c r="KY26" s="28"/>
      <c r="KZ26" s="28"/>
      <c r="LA26" s="28"/>
      <c r="LB26" s="28"/>
      <c r="LC26" s="28"/>
    </row>
    <row r="27" spans="1:315" s="28" customFormat="1" ht="15" customHeight="1">
      <c r="A27" s="5" t="s">
        <v>331</v>
      </c>
      <c r="B27" s="5" t="s">
        <v>332</v>
      </c>
      <c r="C27" s="5"/>
      <c r="D27" s="5"/>
      <c r="E27" s="5"/>
      <c r="F27" s="5" t="s">
        <v>333</v>
      </c>
      <c r="G27" s="5" t="s">
        <v>342</v>
      </c>
      <c r="H27" s="88" t="s">
        <v>343</v>
      </c>
      <c r="I27" s="5" t="s">
        <v>1181</v>
      </c>
      <c r="J27" s="5" t="s">
        <v>1113</v>
      </c>
      <c r="K27" s="5" t="s">
        <v>1182</v>
      </c>
      <c r="L27" s="5" t="s">
        <v>1183</v>
      </c>
      <c r="M27" s="5"/>
      <c r="N27" s="5"/>
      <c r="O27" s="5"/>
      <c r="P27" s="5"/>
      <c r="Q27" s="5"/>
      <c r="R27" s="5"/>
      <c r="S27" s="5"/>
      <c r="T27" s="5"/>
      <c r="U27" s="5"/>
      <c r="V27" s="5"/>
      <c r="W27" s="5"/>
      <c r="X27" s="5"/>
      <c r="Y27" s="5"/>
      <c r="Z27" s="5"/>
      <c r="AA27" s="5"/>
      <c r="AB27" s="5"/>
      <c r="AC27" s="5"/>
      <c r="AD27" s="5"/>
      <c r="AE27" s="5"/>
      <c r="AF27" s="5"/>
      <c r="AG27" s="5"/>
      <c r="AH27" s="5"/>
      <c r="AI27" s="5"/>
      <c r="AJ27" s="143"/>
      <c r="AK27" s="5" t="s">
        <v>1184</v>
      </c>
      <c r="AL27" s="5" t="s">
        <v>1116</v>
      </c>
      <c r="AM27" s="5" t="s">
        <v>1185</v>
      </c>
      <c r="AN27" s="5" t="s">
        <v>1186</v>
      </c>
      <c r="AO27" s="5"/>
      <c r="AP27" s="5"/>
      <c r="AQ27" s="5"/>
      <c r="AR27" s="5"/>
      <c r="AS27" s="5"/>
      <c r="AT27" s="5"/>
      <c r="AU27" s="5"/>
      <c r="AV27" s="5"/>
      <c r="AW27" s="5"/>
      <c r="AX27" s="5"/>
      <c r="AY27" s="5"/>
      <c r="AZ27" s="5"/>
      <c r="BA27" s="5"/>
      <c r="BB27" s="5"/>
      <c r="BC27" s="5"/>
      <c r="BD27" s="5"/>
      <c r="BE27" s="5"/>
      <c r="BF27" s="5"/>
      <c r="BG27" s="5"/>
      <c r="BH27" s="5"/>
      <c r="BI27" s="5"/>
      <c r="BJ27" s="5"/>
      <c r="BK27" s="5"/>
      <c r="BL27" s="5"/>
      <c r="BM27" s="84" t="s">
        <v>1187</v>
      </c>
      <c r="BN27" s="84" t="s">
        <v>1116</v>
      </c>
      <c r="BO27" s="5" t="s">
        <v>1188</v>
      </c>
      <c r="BP27" s="5" t="s">
        <v>1189</v>
      </c>
      <c r="BQ27" s="5"/>
      <c r="BR27" s="5"/>
      <c r="BS27" s="5"/>
      <c r="BT27" s="5"/>
      <c r="BU27" s="5"/>
      <c r="BV27" s="5"/>
      <c r="BW27" s="5"/>
      <c r="BX27" s="5"/>
      <c r="BY27" s="5"/>
      <c r="BZ27" s="5"/>
      <c r="CA27" s="5"/>
      <c r="CB27" s="5"/>
      <c r="CC27" s="5"/>
      <c r="CD27" s="5"/>
      <c r="CE27" s="5"/>
      <c r="CF27" s="5"/>
      <c r="CG27" s="5"/>
      <c r="CH27" s="5"/>
      <c r="CI27" s="5"/>
      <c r="CJ27" s="96"/>
      <c r="CK27" s="155"/>
      <c r="CL27" s="145"/>
      <c r="CM27" s="145"/>
      <c r="CN27" s="146"/>
      <c r="CO27" s="198" t="s">
        <v>1190</v>
      </c>
      <c r="CP27" s="198" t="s">
        <v>1121</v>
      </c>
      <c r="CQ27" s="1" t="s">
        <v>1191</v>
      </c>
      <c r="CR27" s="1" t="s">
        <v>1192</v>
      </c>
      <c r="CS27" s="1"/>
      <c r="CT27" s="1"/>
      <c r="CU27" s="1"/>
      <c r="CV27" s="1"/>
      <c r="CW27" s="1"/>
      <c r="CX27" s="1"/>
      <c r="CY27" s="10"/>
      <c r="CZ27" s="5"/>
      <c r="DA27" s="5"/>
      <c r="DB27" s="5"/>
      <c r="DC27" s="5"/>
      <c r="DD27" s="5"/>
      <c r="DE27" s="5"/>
      <c r="DF27" s="5"/>
      <c r="DG27" s="5"/>
      <c r="DH27" s="5"/>
      <c r="DI27" s="5"/>
      <c r="DJ27" s="5"/>
      <c r="DK27" s="5"/>
      <c r="DL27" s="96"/>
      <c r="DM27" s="5"/>
      <c r="DN27" s="5"/>
      <c r="DO27" s="5"/>
      <c r="DP27" s="5"/>
      <c r="DQ27" s="198" t="s">
        <v>1193</v>
      </c>
      <c r="DR27" s="198" t="s">
        <v>1124</v>
      </c>
      <c r="DS27" s="1" t="s">
        <v>1194</v>
      </c>
      <c r="DT27" s="1" t="s">
        <v>1195</v>
      </c>
      <c r="DU27" s="1"/>
      <c r="DV27" s="1"/>
      <c r="DW27" s="1"/>
      <c r="DX27" s="1"/>
      <c r="DY27" s="1"/>
      <c r="DZ27" s="1"/>
      <c r="EA27" s="10"/>
      <c r="EB27" s="5"/>
      <c r="EC27" s="5"/>
      <c r="ED27" s="5"/>
      <c r="EE27" s="145"/>
      <c r="EF27" s="145"/>
      <c r="EG27" s="145"/>
      <c r="EH27" s="145"/>
      <c r="EI27" s="145"/>
      <c r="EJ27" s="145"/>
      <c r="EK27" s="145"/>
      <c r="EL27" s="145"/>
      <c r="EM27" s="145"/>
      <c r="EN27" s="150"/>
      <c r="EO27" s="5"/>
      <c r="EP27" s="5"/>
      <c r="EQ27" s="5"/>
      <c r="ER27" s="5"/>
      <c r="ES27" s="198" t="s">
        <v>1196</v>
      </c>
      <c r="ET27" s="198" t="s">
        <v>1127</v>
      </c>
      <c r="EU27" s="1" t="s">
        <v>1197</v>
      </c>
      <c r="EV27" s="1" t="s">
        <v>1198</v>
      </c>
      <c r="EW27" s="1"/>
      <c r="EX27" s="1"/>
      <c r="EY27" s="1"/>
      <c r="EZ27" s="1"/>
      <c r="FA27" s="1"/>
      <c r="FB27" s="1"/>
      <c r="FC27" s="10"/>
      <c r="FD27" s="5"/>
      <c r="FE27" s="5"/>
      <c r="FF27" s="5"/>
      <c r="FG27" s="5"/>
      <c r="FH27" s="5"/>
      <c r="FI27" s="5"/>
      <c r="FJ27" s="5"/>
      <c r="FK27" s="5"/>
      <c r="FL27" s="5"/>
      <c r="FM27" s="5"/>
      <c r="FN27" s="5"/>
      <c r="FO27" s="5"/>
      <c r="FP27" s="96"/>
      <c r="FQ27" s="5"/>
      <c r="FR27" s="5"/>
      <c r="FS27" s="5"/>
      <c r="FT27" s="5"/>
      <c r="FU27" s="198" t="s">
        <v>1199</v>
      </c>
      <c r="FV27" s="198" t="s">
        <v>1130</v>
      </c>
      <c r="FW27" s="1" t="s">
        <v>1200</v>
      </c>
      <c r="FX27" s="1" t="s">
        <v>1201</v>
      </c>
      <c r="FY27" s="1"/>
      <c r="FZ27" s="1"/>
      <c r="GA27" s="1"/>
      <c r="GB27" s="1"/>
      <c r="GC27" s="1"/>
      <c r="GD27" s="1"/>
      <c r="GE27" s="10"/>
      <c r="GF27" s="5"/>
      <c r="GG27" s="5"/>
      <c r="GH27" s="5"/>
      <c r="GI27" s="5"/>
      <c r="GJ27" s="5"/>
      <c r="GK27" s="5"/>
      <c r="GL27" s="5"/>
      <c r="GM27" s="5"/>
      <c r="GN27" s="5"/>
      <c r="GO27" s="5"/>
      <c r="GP27" s="5"/>
      <c r="GQ27" s="5"/>
      <c r="GR27" s="96"/>
      <c r="GS27" s="5"/>
      <c r="GT27" s="5"/>
      <c r="GU27" s="5"/>
      <c r="GV27" s="5"/>
      <c r="GW27" s="198" t="s">
        <v>1202</v>
      </c>
      <c r="GX27" s="198" t="s">
        <v>1133</v>
      </c>
      <c r="GY27" s="1" t="s">
        <v>1203</v>
      </c>
      <c r="GZ27" s="1" t="s">
        <v>1204</v>
      </c>
      <c r="HA27" s="1"/>
      <c r="HB27" s="1"/>
      <c r="HC27" s="1"/>
      <c r="HD27" s="1"/>
      <c r="HE27" s="1"/>
      <c r="HF27" s="1"/>
      <c r="HG27" s="10"/>
      <c r="HH27" s="5"/>
      <c r="HI27" s="5"/>
      <c r="HJ27" s="5"/>
      <c r="HK27" s="5"/>
      <c r="HL27" s="5"/>
      <c r="HM27" s="5"/>
      <c r="HN27" s="5"/>
      <c r="HO27" s="5"/>
      <c r="HP27" s="5"/>
      <c r="HQ27" s="5"/>
      <c r="HR27" s="5"/>
      <c r="HS27" s="5"/>
      <c r="HT27" s="96"/>
      <c r="HU27" s="5"/>
      <c r="HV27" s="5"/>
      <c r="HW27" s="5"/>
      <c r="HX27" s="5"/>
    </row>
    <row r="28" spans="1:315" s="28" customFormat="1" ht="15" customHeight="1">
      <c r="A28" s="5" t="s">
        <v>331</v>
      </c>
      <c r="B28" s="5" t="s">
        <v>332</v>
      </c>
      <c r="C28" s="5"/>
      <c r="D28" s="5"/>
      <c r="E28" s="5"/>
      <c r="F28" s="5" t="s">
        <v>333</v>
      </c>
      <c r="G28" s="5" t="s">
        <v>344</v>
      </c>
      <c r="H28" s="88"/>
      <c r="I28" s="5" t="s">
        <v>1205</v>
      </c>
      <c r="J28" s="5" t="s">
        <v>1113</v>
      </c>
      <c r="K28" s="5" t="s">
        <v>1182</v>
      </c>
      <c r="L28" s="5" t="s">
        <v>1183</v>
      </c>
      <c r="M28" s="5"/>
      <c r="N28" s="5"/>
      <c r="O28" s="5"/>
      <c r="P28" s="5"/>
      <c r="Q28" s="5"/>
      <c r="R28" s="5"/>
      <c r="S28" s="5"/>
      <c r="T28" s="5"/>
      <c r="U28" s="5"/>
      <c r="V28" s="5"/>
      <c r="W28" s="5"/>
      <c r="X28" s="5"/>
      <c r="Y28" s="5"/>
      <c r="Z28" s="5"/>
      <c r="AA28" s="5"/>
      <c r="AB28" s="5"/>
      <c r="AC28" s="5"/>
      <c r="AD28" s="5"/>
      <c r="AE28" s="5"/>
      <c r="AF28" s="5"/>
      <c r="AG28" s="5"/>
      <c r="AH28" s="5"/>
      <c r="AI28" s="5"/>
      <c r="AJ28" s="172" t="s">
        <v>345</v>
      </c>
      <c r="AK28" s="5" t="s">
        <v>1206</v>
      </c>
      <c r="AL28" s="5" t="s">
        <v>1116</v>
      </c>
      <c r="AM28" s="5" t="s">
        <v>1185</v>
      </c>
      <c r="AN28" s="5" t="s">
        <v>1186</v>
      </c>
      <c r="AO28" s="5"/>
      <c r="AP28" s="5"/>
      <c r="AQ28" s="5"/>
      <c r="AR28" s="5"/>
      <c r="AS28" s="5"/>
      <c r="AT28" s="5"/>
      <c r="AU28" s="5"/>
      <c r="AV28" s="5"/>
      <c r="AW28" s="5"/>
      <c r="AX28" s="5"/>
      <c r="AY28" s="5"/>
      <c r="AZ28" s="5"/>
      <c r="BA28" s="5"/>
      <c r="BB28" s="5"/>
      <c r="BC28" s="5"/>
      <c r="BD28" s="5"/>
      <c r="BE28" s="5"/>
      <c r="BF28" s="5"/>
      <c r="BG28" s="5"/>
      <c r="BH28" s="5"/>
      <c r="BI28" s="5"/>
      <c r="BJ28" s="5"/>
      <c r="BK28" s="5"/>
      <c r="BL28" s="5"/>
      <c r="BM28" s="84" t="s">
        <v>1207</v>
      </c>
      <c r="BN28" s="84" t="s">
        <v>1116</v>
      </c>
      <c r="BO28" s="5" t="s">
        <v>1208</v>
      </c>
      <c r="BP28" s="5" t="s">
        <v>1209</v>
      </c>
      <c r="BQ28" s="5"/>
      <c r="BR28" s="5"/>
      <c r="BS28" s="5"/>
      <c r="BT28" s="5"/>
      <c r="BU28" s="5"/>
      <c r="BV28" s="5"/>
      <c r="BW28" s="5"/>
      <c r="BX28" s="5"/>
      <c r="BY28" s="5"/>
      <c r="BZ28" s="5"/>
      <c r="CA28" s="5"/>
      <c r="CB28" s="5"/>
      <c r="CC28" s="5"/>
      <c r="CD28" s="5"/>
      <c r="CE28" s="5"/>
      <c r="CF28" s="5"/>
      <c r="CG28" s="5"/>
      <c r="CH28" s="5"/>
      <c r="CI28" s="5"/>
      <c r="CJ28" s="96"/>
      <c r="CK28" s="155"/>
      <c r="CL28" s="145"/>
      <c r="CM28" s="145"/>
      <c r="CN28" s="173"/>
      <c r="CO28" s="198" t="s">
        <v>1210</v>
      </c>
      <c r="CP28" s="198" t="s">
        <v>1121</v>
      </c>
      <c r="CQ28" s="1" t="s">
        <v>1211</v>
      </c>
      <c r="CR28" s="1" t="s">
        <v>1212</v>
      </c>
      <c r="CS28" s="1"/>
      <c r="CT28" s="1"/>
      <c r="CU28" s="1"/>
      <c r="CV28" s="1"/>
      <c r="CW28" s="1"/>
      <c r="CX28" s="1"/>
      <c r="CY28" s="10"/>
      <c r="CZ28" s="5"/>
      <c r="DA28" s="5"/>
      <c r="DB28" s="5"/>
      <c r="DC28" s="5"/>
      <c r="DD28" s="5"/>
      <c r="DE28" s="5"/>
      <c r="DF28" s="5"/>
      <c r="DG28" s="5"/>
      <c r="DH28" s="5"/>
      <c r="DI28" s="5"/>
      <c r="DJ28" s="5"/>
      <c r="DK28" s="5"/>
      <c r="DL28" s="96"/>
      <c r="DM28" s="5"/>
      <c r="DN28" s="5"/>
      <c r="DO28" s="5"/>
      <c r="DP28" s="5"/>
      <c r="DQ28" s="198" t="s">
        <v>1213</v>
      </c>
      <c r="DR28" s="198" t="s">
        <v>1124</v>
      </c>
      <c r="DS28" s="1" t="s">
        <v>1214</v>
      </c>
      <c r="DT28" s="1" t="s">
        <v>1215</v>
      </c>
      <c r="DU28" s="1"/>
      <c r="DV28" s="1"/>
      <c r="DW28" s="1"/>
      <c r="DX28" s="1"/>
      <c r="DY28" s="1"/>
      <c r="DZ28" s="1"/>
      <c r="EA28" s="10"/>
      <c r="EB28" s="5"/>
      <c r="EC28" s="5"/>
      <c r="ED28" s="5"/>
      <c r="EE28" s="145"/>
      <c r="EF28" s="145"/>
      <c r="EG28" s="145"/>
      <c r="EH28" s="145"/>
      <c r="EI28" s="145"/>
      <c r="EJ28" s="145"/>
      <c r="EK28" s="145"/>
      <c r="EL28" s="145"/>
      <c r="EM28" s="145"/>
      <c r="EN28" s="150"/>
      <c r="EO28" s="5"/>
      <c r="EP28" s="5"/>
      <c r="EQ28" s="5"/>
      <c r="ER28" s="5"/>
      <c r="ES28" s="198" t="s">
        <v>1216</v>
      </c>
      <c r="ET28" s="198" t="s">
        <v>1127</v>
      </c>
      <c r="EU28" s="1" t="s">
        <v>1197</v>
      </c>
      <c r="EV28" s="1" t="s">
        <v>1198</v>
      </c>
      <c r="EW28" s="1"/>
      <c r="EX28" s="1"/>
      <c r="EY28" s="1"/>
      <c r="EZ28" s="1"/>
      <c r="FA28" s="1"/>
      <c r="FB28" s="1"/>
      <c r="FC28" s="10"/>
      <c r="FD28" s="5"/>
      <c r="FE28" s="5"/>
      <c r="FF28" s="5"/>
      <c r="FG28" s="5"/>
      <c r="FH28" s="5"/>
      <c r="FI28" s="5"/>
      <c r="FJ28" s="5"/>
      <c r="FK28" s="5"/>
      <c r="FL28" s="5"/>
      <c r="FM28" s="5"/>
      <c r="FN28" s="5"/>
      <c r="FO28" s="5"/>
      <c r="FP28" s="96"/>
      <c r="FQ28" s="5"/>
      <c r="FR28" s="5"/>
      <c r="FS28" s="5"/>
      <c r="FT28" s="5"/>
      <c r="FU28" s="198" t="s">
        <v>1217</v>
      </c>
      <c r="FV28" s="198" t="s">
        <v>1130</v>
      </c>
      <c r="FW28" s="1" t="s">
        <v>1218</v>
      </c>
      <c r="FX28" s="1" t="s">
        <v>1219</v>
      </c>
      <c r="FY28" s="1"/>
      <c r="FZ28" s="1"/>
      <c r="GA28" s="1"/>
      <c r="GB28" s="1"/>
      <c r="GC28" s="1"/>
      <c r="GD28" s="1"/>
      <c r="GE28" s="10"/>
      <c r="GF28" s="5"/>
      <c r="GG28" s="5"/>
      <c r="GH28" s="5"/>
      <c r="GI28" s="5"/>
      <c r="GJ28" s="5"/>
      <c r="GK28" s="5"/>
      <c r="GL28" s="5"/>
      <c r="GM28" s="5"/>
      <c r="GN28" s="5"/>
      <c r="GO28" s="5"/>
      <c r="GP28" s="5"/>
      <c r="GQ28" s="5"/>
      <c r="GR28" s="96"/>
      <c r="GS28" s="5"/>
      <c r="GT28" s="5"/>
      <c r="GU28" s="5"/>
      <c r="GV28" s="5"/>
      <c r="GW28" s="198" t="s">
        <v>1220</v>
      </c>
      <c r="GX28" s="198" t="s">
        <v>1133</v>
      </c>
      <c r="GY28" s="1" t="s">
        <v>1203</v>
      </c>
      <c r="GZ28" s="1" t="s">
        <v>1204</v>
      </c>
      <c r="HA28" s="1"/>
      <c r="HB28" s="1"/>
      <c r="HC28" s="1"/>
      <c r="HD28" s="1"/>
      <c r="HE28" s="1"/>
      <c r="HF28" s="1"/>
      <c r="HG28" s="10"/>
      <c r="HH28" s="5"/>
      <c r="HI28" s="5"/>
      <c r="HJ28" s="5"/>
      <c r="HK28" s="5"/>
      <c r="HL28" s="5"/>
      <c r="HM28" s="5"/>
      <c r="HN28" s="5"/>
      <c r="HO28" s="5"/>
      <c r="HP28" s="5"/>
      <c r="HQ28" s="5"/>
      <c r="HR28" s="5"/>
      <c r="HS28" s="5"/>
      <c r="HT28" s="96"/>
      <c r="HU28" s="5"/>
      <c r="HV28" s="5"/>
      <c r="HW28" s="5"/>
      <c r="HX28" s="5"/>
    </row>
    <row r="29" spans="1:315" s="28" customFormat="1" ht="15" customHeight="1">
      <c r="A29" s="5" t="s">
        <v>331</v>
      </c>
      <c r="B29" s="5" t="s">
        <v>346</v>
      </c>
      <c r="C29" s="5"/>
      <c r="D29" s="5"/>
      <c r="E29" s="5"/>
      <c r="F29" s="5" t="s">
        <v>333</v>
      </c>
      <c r="G29" s="5" t="s">
        <v>347</v>
      </c>
      <c r="H29" s="88"/>
      <c r="I29" s="5" t="s">
        <v>1221</v>
      </c>
      <c r="J29" s="5" t="s">
        <v>1113</v>
      </c>
      <c r="K29" s="5" t="s">
        <v>1222</v>
      </c>
      <c r="L29" s="5"/>
      <c r="M29" s="5"/>
      <c r="N29" s="5"/>
      <c r="O29" s="5"/>
      <c r="P29" s="5"/>
      <c r="Q29" s="5"/>
      <c r="R29" s="5"/>
      <c r="S29" s="5"/>
      <c r="T29" s="5"/>
      <c r="U29" s="5"/>
      <c r="V29" s="5"/>
      <c r="W29" s="5"/>
      <c r="X29" s="5"/>
      <c r="Y29" s="5"/>
      <c r="Z29" s="5"/>
      <c r="AA29" s="5"/>
      <c r="AB29" s="5"/>
      <c r="AC29" s="5"/>
      <c r="AD29" s="5"/>
      <c r="AE29" s="5"/>
      <c r="AF29" s="5"/>
      <c r="AG29" s="5"/>
      <c r="AH29" s="5"/>
      <c r="AI29" s="5"/>
      <c r="AJ29" s="172" t="s">
        <v>345</v>
      </c>
      <c r="AK29" s="5" t="s">
        <v>1223</v>
      </c>
      <c r="AL29" s="5" t="s">
        <v>1116</v>
      </c>
      <c r="AM29" s="5" t="s">
        <v>1117</v>
      </c>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84" t="s">
        <v>1224</v>
      </c>
      <c r="BN29" s="84" t="s">
        <v>1116</v>
      </c>
      <c r="BO29" s="5" t="s">
        <v>1119</v>
      </c>
      <c r="BP29" s="5"/>
      <c r="BQ29" s="5"/>
      <c r="BR29" s="5"/>
      <c r="BS29" s="5"/>
      <c r="BT29" s="5"/>
      <c r="BU29" s="5"/>
      <c r="BV29" s="5"/>
      <c r="BW29" s="5"/>
      <c r="BX29" s="5"/>
      <c r="BY29" s="5"/>
      <c r="BZ29" s="5"/>
      <c r="CA29" s="5"/>
      <c r="CB29" s="5"/>
      <c r="CC29" s="5"/>
      <c r="CD29" s="5"/>
      <c r="CE29" s="5"/>
      <c r="CF29" s="5"/>
      <c r="CG29" s="5"/>
      <c r="CH29" s="5"/>
      <c r="CI29" s="5"/>
      <c r="CJ29" s="96"/>
      <c r="CK29" s="155"/>
      <c r="CL29" s="145"/>
      <c r="CM29" s="145"/>
      <c r="CN29" s="173"/>
      <c r="CO29" s="187" t="s">
        <v>1225</v>
      </c>
      <c r="CP29" s="187" t="s">
        <v>1121</v>
      </c>
      <c r="CQ29" s="10" t="s">
        <v>1226</v>
      </c>
      <c r="CR29" s="10"/>
      <c r="CS29" s="10"/>
      <c r="CT29" s="10"/>
      <c r="CU29" s="10"/>
      <c r="CV29" s="10"/>
      <c r="CW29" s="10"/>
      <c r="CX29" s="10"/>
      <c r="CY29" s="10"/>
      <c r="CZ29" s="5"/>
      <c r="DA29" s="5"/>
      <c r="DB29" s="5"/>
      <c r="DC29" s="5"/>
      <c r="DD29" s="5"/>
      <c r="DE29" s="5"/>
      <c r="DF29" s="5"/>
      <c r="DG29" s="5"/>
      <c r="DH29" s="5"/>
      <c r="DI29" s="5"/>
      <c r="DJ29" s="5"/>
      <c r="DK29" s="5"/>
      <c r="DL29" s="96"/>
      <c r="DM29" s="5"/>
      <c r="DN29" s="5"/>
      <c r="DO29" s="5"/>
      <c r="DP29" s="5"/>
      <c r="DQ29" s="198" t="s">
        <v>1227</v>
      </c>
      <c r="DR29" s="198" t="s">
        <v>1124</v>
      </c>
      <c r="DS29" s="1" t="s">
        <v>1228</v>
      </c>
      <c r="DT29" s="1"/>
      <c r="DU29" s="1"/>
      <c r="DV29" s="1"/>
      <c r="DW29" s="1"/>
      <c r="DX29" s="1"/>
      <c r="DY29" s="1"/>
      <c r="DZ29" s="1"/>
      <c r="EA29" s="10"/>
      <c r="EB29" s="5"/>
      <c r="EC29" s="5"/>
      <c r="ED29" s="5"/>
      <c r="EE29" s="145"/>
      <c r="EF29" s="145"/>
      <c r="EG29" s="145"/>
      <c r="EH29" s="145"/>
      <c r="EI29" s="145"/>
      <c r="EJ29" s="145"/>
      <c r="EK29" s="145"/>
      <c r="EL29" s="145"/>
      <c r="EM29" s="145"/>
      <c r="EN29" s="150"/>
      <c r="EO29" s="5"/>
      <c r="EP29" s="5"/>
      <c r="EQ29" s="5"/>
      <c r="ER29" s="5"/>
      <c r="ES29" s="198" t="s">
        <v>1229</v>
      </c>
      <c r="ET29" s="198" t="s">
        <v>1127</v>
      </c>
      <c r="EU29" s="1" t="s">
        <v>1128</v>
      </c>
      <c r="EV29" s="1"/>
      <c r="EW29" s="1"/>
      <c r="EX29" s="1"/>
      <c r="EY29" s="1"/>
      <c r="EZ29" s="1"/>
      <c r="FA29" s="1"/>
      <c r="FB29" s="1"/>
      <c r="FC29" s="10"/>
      <c r="FD29" s="5"/>
      <c r="FE29" s="5"/>
      <c r="FF29" s="5"/>
      <c r="FG29" s="5"/>
      <c r="FH29" s="5"/>
      <c r="FI29" s="5"/>
      <c r="FJ29" s="5"/>
      <c r="FK29" s="5"/>
      <c r="FL29" s="5"/>
      <c r="FM29" s="5"/>
      <c r="FN29" s="5"/>
      <c r="FO29" s="5"/>
      <c r="FP29" s="96"/>
      <c r="FQ29" s="5"/>
      <c r="FR29" s="5"/>
      <c r="FS29" s="5"/>
      <c r="FT29" s="5"/>
      <c r="FU29" s="187" t="s">
        <v>1230</v>
      </c>
      <c r="FV29" s="187" t="s">
        <v>1130</v>
      </c>
      <c r="FW29" s="10" t="s">
        <v>1231</v>
      </c>
      <c r="FX29" s="10"/>
      <c r="FY29" s="10"/>
      <c r="FZ29" s="10"/>
      <c r="GA29" s="10"/>
      <c r="GB29" s="10"/>
      <c r="GC29" s="10"/>
      <c r="GD29" s="10"/>
      <c r="GE29" s="10"/>
      <c r="GF29" s="5"/>
      <c r="GG29" s="5"/>
      <c r="GH29" s="5"/>
      <c r="GI29" s="5"/>
      <c r="GJ29" s="5"/>
      <c r="GK29" s="5"/>
      <c r="GL29" s="5"/>
      <c r="GM29" s="5"/>
      <c r="GN29" s="5"/>
      <c r="GO29" s="5"/>
      <c r="GP29" s="5"/>
      <c r="GQ29" s="5"/>
      <c r="GR29" s="96"/>
      <c r="GS29" s="5"/>
      <c r="GT29" s="5"/>
      <c r="GU29" s="5"/>
      <c r="GV29" s="5"/>
      <c r="GW29" s="198" t="s">
        <v>1232</v>
      </c>
      <c r="GX29" s="198" t="s">
        <v>1133</v>
      </c>
      <c r="GY29" s="1" t="s">
        <v>1233</v>
      </c>
      <c r="GZ29" s="1"/>
      <c r="HA29" s="1"/>
      <c r="HB29" s="1"/>
      <c r="HC29" s="1"/>
      <c r="HD29" s="1"/>
      <c r="HE29" s="1"/>
      <c r="HF29" s="1"/>
      <c r="HG29" s="10"/>
      <c r="HH29" s="5"/>
      <c r="HI29" s="5"/>
      <c r="HJ29" s="5"/>
      <c r="HK29" s="5"/>
      <c r="HL29" s="5"/>
      <c r="HM29" s="5"/>
      <c r="HN29" s="5"/>
      <c r="HO29" s="5"/>
      <c r="HP29" s="5"/>
      <c r="HQ29" s="5"/>
      <c r="HR29" s="5"/>
      <c r="HS29" s="5"/>
      <c r="HT29" s="96"/>
      <c r="HU29" s="5"/>
      <c r="HV29" s="5"/>
      <c r="HW29" s="5"/>
      <c r="HX29" s="5"/>
    </row>
    <row r="30" spans="1:315" s="28" customFormat="1" ht="15" customHeight="1">
      <c r="A30" s="5" t="s">
        <v>321</v>
      </c>
      <c r="B30" s="5"/>
      <c r="C30" s="5"/>
      <c r="D30" s="5"/>
      <c r="E30" s="5"/>
      <c r="F30" s="5"/>
      <c r="G30" s="5"/>
      <c r="H30" s="88"/>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143"/>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84"/>
      <c r="BN30" s="84"/>
      <c r="BO30" s="132"/>
      <c r="BP30" s="132"/>
      <c r="BQ30" s="132"/>
      <c r="BR30" s="132"/>
      <c r="BS30" s="5"/>
      <c r="BT30" s="5"/>
      <c r="BU30" s="5"/>
      <c r="BV30" s="5"/>
      <c r="BW30" s="5"/>
      <c r="BX30" s="132"/>
      <c r="BY30" s="132"/>
      <c r="BZ30" s="132"/>
      <c r="CA30" s="132"/>
      <c r="CB30" s="132"/>
      <c r="CC30" s="132"/>
      <c r="CD30" s="132"/>
      <c r="CE30" s="132"/>
      <c r="CF30" s="132"/>
      <c r="CG30" s="132"/>
      <c r="CH30" s="132"/>
      <c r="CI30" s="132"/>
      <c r="CJ30" s="174"/>
      <c r="CK30" s="155"/>
      <c r="CL30" s="145"/>
      <c r="CM30" s="147"/>
      <c r="CN30" s="146"/>
      <c r="CO30" s="187"/>
      <c r="CP30" s="187"/>
      <c r="CQ30" s="184"/>
      <c r="CR30" s="184"/>
      <c r="CS30" s="184"/>
      <c r="CT30" s="184"/>
      <c r="CU30" s="10"/>
      <c r="CV30" s="10"/>
      <c r="CW30" s="10"/>
      <c r="CX30" s="10"/>
      <c r="CY30" s="10"/>
      <c r="CZ30" s="147"/>
      <c r="DA30" s="147"/>
      <c r="DB30" s="147"/>
      <c r="DC30" s="147"/>
      <c r="DD30" s="147"/>
      <c r="DE30" s="147"/>
      <c r="DF30" s="147"/>
      <c r="DG30" s="147"/>
      <c r="DH30" s="147"/>
      <c r="DI30" s="147"/>
      <c r="DJ30" s="147"/>
      <c r="DK30" s="147"/>
      <c r="DL30" s="175"/>
      <c r="DM30" s="5"/>
      <c r="DN30" s="5"/>
      <c r="DO30" s="5"/>
      <c r="DP30" s="5"/>
      <c r="DQ30" s="198"/>
      <c r="DR30" s="198"/>
      <c r="DS30" s="199"/>
      <c r="DT30" s="199"/>
      <c r="DU30" s="199"/>
      <c r="DV30" s="199"/>
      <c r="DW30" s="1"/>
      <c r="DX30" s="1"/>
      <c r="DY30" s="1"/>
      <c r="DZ30" s="1"/>
      <c r="EA30" s="10"/>
      <c r="EB30" s="132"/>
      <c r="EC30" s="132"/>
      <c r="ED30" s="132"/>
      <c r="EE30" s="147"/>
      <c r="EF30" s="147"/>
      <c r="EG30" s="147"/>
      <c r="EH30" s="147"/>
      <c r="EI30" s="147"/>
      <c r="EJ30" s="147"/>
      <c r="EK30" s="147"/>
      <c r="EL30" s="147"/>
      <c r="EM30" s="147"/>
      <c r="EN30" s="175"/>
      <c r="EO30" s="5"/>
      <c r="EP30" s="5"/>
      <c r="EQ30" s="5"/>
      <c r="ER30" s="5"/>
      <c r="ES30" s="198"/>
      <c r="ET30" s="198"/>
      <c r="EU30" s="199"/>
      <c r="EV30" s="199"/>
      <c r="EW30" s="199"/>
      <c r="EX30" s="199"/>
      <c r="EY30" s="1"/>
      <c r="EZ30" s="1"/>
      <c r="FA30" s="1"/>
      <c r="FB30" s="1"/>
      <c r="FC30" s="10"/>
      <c r="FD30" s="132"/>
      <c r="FE30" s="132"/>
      <c r="FF30" s="132"/>
      <c r="FG30" s="132"/>
      <c r="FH30" s="132"/>
      <c r="FI30" s="132"/>
      <c r="FJ30" s="132"/>
      <c r="FK30" s="132"/>
      <c r="FL30" s="132"/>
      <c r="FM30" s="132"/>
      <c r="FN30" s="132"/>
      <c r="FO30" s="132"/>
      <c r="FP30" s="174"/>
      <c r="FQ30" s="5"/>
      <c r="FR30" s="5"/>
      <c r="FS30" s="5"/>
      <c r="FT30" s="5"/>
      <c r="FU30" s="187"/>
      <c r="FV30" s="187"/>
      <c r="FW30" s="184"/>
      <c r="FX30" s="184"/>
      <c r="FY30" s="184"/>
      <c r="FZ30" s="184"/>
      <c r="GA30" s="10"/>
      <c r="GB30" s="10"/>
      <c r="GC30" s="10"/>
      <c r="GD30" s="10"/>
      <c r="GE30" s="10"/>
      <c r="GF30" s="132"/>
      <c r="GG30" s="132"/>
      <c r="GH30" s="132"/>
      <c r="GI30" s="132"/>
      <c r="GJ30" s="132"/>
      <c r="GK30" s="132"/>
      <c r="GL30" s="132"/>
      <c r="GM30" s="132"/>
      <c r="GN30" s="132"/>
      <c r="GO30" s="132"/>
      <c r="GP30" s="132"/>
      <c r="GQ30" s="132"/>
      <c r="GR30" s="174"/>
      <c r="GS30" s="5"/>
      <c r="GT30" s="5"/>
      <c r="GU30" s="5"/>
      <c r="GV30" s="5"/>
      <c r="GW30" s="198"/>
      <c r="GX30" s="198"/>
      <c r="GY30" s="199"/>
      <c r="GZ30" s="199"/>
      <c r="HA30" s="199"/>
      <c r="HB30" s="199"/>
      <c r="HC30" s="1"/>
      <c r="HD30" s="1"/>
      <c r="HE30" s="1"/>
      <c r="HF30" s="1"/>
      <c r="HG30" s="10"/>
      <c r="HH30" s="132"/>
      <c r="HI30" s="132"/>
      <c r="HJ30" s="132"/>
      <c r="HK30" s="132"/>
      <c r="HL30" s="132"/>
      <c r="HM30" s="132"/>
      <c r="HN30" s="132"/>
      <c r="HO30" s="132"/>
      <c r="HP30" s="132"/>
      <c r="HQ30" s="132"/>
      <c r="HR30" s="132"/>
      <c r="HS30" s="132"/>
      <c r="HT30" s="174"/>
      <c r="HU30" s="5"/>
      <c r="HV30" s="5"/>
      <c r="HW30" s="5"/>
      <c r="HX30" s="5"/>
    </row>
    <row r="31" spans="1:315" s="28" customFormat="1" ht="15" customHeight="1">
      <c r="A31" s="5" t="s">
        <v>322</v>
      </c>
      <c r="B31" s="5"/>
      <c r="C31" s="5"/>
      <c r="D31" s="5"/>
      <c r="E31" s="5"/>
      <c r="F31" s="5"/>
      <c r="G31" s="5"/>
      <c r="H31" s="88"/>
      <c r="I31" s="5" t="s">
        <v>1234</v>
      </c>
      <c r="J31" s="5"/>
      <c r="K31" s="5"/>
      <c r="L31" s="5"/>
      <c r="M31" s="5"/>
      <c r="N31" s="5"/>
      <c r="O31" s="5"/>
      <c r="P31" s="5"/>
      <c r="Q31" s="5"/>
      <c r="R31" s="5"/>
      <c r="S31" s="5"/>
      <c r="T31" s="5"/>
      <c r="U31" s="5"/>
      <c r="V31" s="5"/>
      <c r="W31" s="5"/>
      <c r="X31" s="5"/>
      <c r="Y31" s="5"/>
      <c r="Z31" s="5"/>
      <c r="AA31" s="5"/>
      <c r="AB31" s="5"/>
      <c r="AC31" s="5"/>
      <c r="AD31" s="5"/>
      <c r="AE31" s="5"/>
      <c r="AF31" s="5"/>
      <c r="AG31" s="5"/>
      <c r="AH31" s="5"/>
      <c r="AI31" s="5"/>
      <c r="AJ31" s="143"/>
      <c r="AK31" s="5" t="s">
        <v>1235</v>
      </c>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84" t="s">
        <v>1236</v>
      </c>
      <c r="BN31" s="84"/>
      <c r="BO31" s="132"/>
      <c r="BP31" s="132"/>
      <c r="BQ31" s="132"/>
      <c r="BR31" s="132"/>
      <c r="BS31" s="5"/>
      <c r="BT31" s="5"/>
      <c r="BU31" s="5"/>
      <c r="BV31" s="5"/>
      <c r="BW31" s="5"/>
      <c r="BX31" s="132"/>
      <c r="BY31" s="132"/>
      <c r="BZ31" s="132"/>
      <c r="CA31" s="132"/>
      <c r="CB31" s="132"/>
      <c r="CC31" s="132"/>
      <c r="CD31" s="132"/>
      <c r="CE31" s="132"/>
      <c r="CF31" s="132"/>
      <c r="CG31" s="132"/>
      <c r="CH31" s="132"/>
      <c r="CI31" s="132"/>
      <c r="CJ31" s="174"/>
      <c r="CK31" s="155"/>
      <c r="CL31" s="145"/>
      <c r="CM31" s="147"/>
      <c r="CN31" s="146"/>
      <c r="CO31" s="187" t="s">
        <v>1237</v>
      </c>
      <c r="CP31" s="187"/>
      <c r="CQ31" s="184"/>
      <c r="CR31" s="184"/>
      <c r="CS31" s="184"/>
      <c r="CT31" s="184"/>
      <c r="CU31" s="10"/>
      <c r="CV31" s="10"/>
      <c r="CW31" s="10"/>
      <c r="CX31" s="10"/>
      <c r="CY31" s="10"/>
      <c r="CZ31" s="147"/>
      <c r="DA31" s="147"/>
      <c r="DB31" s="147"/>
      <c r="DC31" s="147"/>
      <c r="DD31" s="147"/>
      <c r="DE31" s="147"/>
      <c r="DF31" s="147"/>
      <c r="DG31" s="147"/>
      <c r="DH31" s="147"/>
      <c r="DI31" s="147"/>
      <c r="DJ31" s="147"/>
      <c r="DK31" s="147"/>
      <c r="DL31" s="175"/>
      <c r="DM31" s="5"/>
      <c r="DN31" s="5"/>
      <c r="DO31" s="5"/>
      <c r="DP31" s="5"/>
      <c r="DQ31" s="198" t="s">
        <v>1238</v>
      </c>
      <c r="DR31" s="198"/>
      <c r="DS31" s="199"/>
      <c r="DT31" s="199"/>
      <c r="DU31" s="199"/>
      <c r="DV31" s="199"/>
      <c r="DW31" s="1"/>
      <c r="DX31" s="1"/>
      <c r="DY31" s="1"/>
      <c r="DZ31" s="1"/>
      <c r="EA31" s="10"/>
      <c r="EB31" s="132"/>
      <c r="EC31" s="132"/>
      <c r="ED31" s="132"/>
      <c r="EE31" s="147"/>
      <c r="EF31" s="147"/>
      <c r="EG31" s="147"/>
      <c r="EH31" s="147"/>
      <c r="EI31" s="147"/>
      <c r="EJ31" s="147"/>
      <c r="EK31" s="147"/>
      <c r="EL31" s="147"/>
      <c r="EM31" s="147"/>
      <c r="EN31" s="175"/>
      <c r="EO31" s="5"/>
      <c r="EP31" s="5"/>
      <c r="EQ31" s="5"/>
      <c r="ER31" s="5"/>
      <c r="ES31" s="198" t="s">
        <v>1239</v>
      </c>
      <c r="ET31" s="198"/>
      <c r="EU31" s="199"/>
      <c r="EV31" s="199"/>
      <c r="EW31" s="199"/>
      <c r="EX31" s="199"/>
      <c r="EY31" s="1"/>
      <c r="EZ31" s="1"/>
      <c r="FA31" s="1"/>
      <c r="FB31" s="1"/>
      <c r="FC31" s="10"/>
      <c r="FD31" s="132"/>
      <c r="FE31" s="132"/>
      <c r="FF31" s="132"/>
      <c r="FG31" s="132"/>
      <c r="FH31" s="132"/>
      <c r="FI31" s="132"/>
      <c r="FJ31" s="132"/>
      <c r="FK31" s="132"/>
      <c r="FL31" s="132"/>
      <c r="FM31" s="132"/>
      <c r="FN31" s="132"/>
      <c r="FO31" s="132"/>
      <c r="FP31" s="174"/>
      <c r="FQ31" s="5"/>
      <c r="FR31" s="5"/>
      <c r="FS31" s="5"/>
      <c r="FT31" s="5"/>
      <c r="FU31" s="187" t="s">
        <v>1240</v>
      </c>
      <c r="FV31" s="187"/>
      <c r="FW31" s="184"/>
      <c r="FX31" s="184"/>
      <c r="FY31" s="184"/>
      <c r="FZ31" s="184"/>
      <c r="GA31" s="10"/>
      <c r="GB31" s="10"/>
      <c r="GC31" s="10"/>
      <c r="GD31" s="10"/>
      <c r="GE31" s="10"/>
      <c r="GF31" s="132"/>
      <c r="GG31" s="132"/>
      <c r="GH31" s="132"/>
      <c r="GI31" s="132"/>
      <c r="GJ31" s="132"/>
      <c r="GK31" s="132"/>
      <c r="GL31" s="132"/>
      <c r="GM31" s="132"/>
      <c r="GN31" s="132"/>
      <c r="GO31" s="132"/>
      <c r="GP31" s="132"/>
      <c r="GQ31" s="132"/>
      <c r="GR31" s="174"/>
      <c r="GS31" s="5"/>
      <c r="GT31" s="5"/>
      <c r="GU31" s="5"/>
      <c r="GV31" s="5"/>
      <c r="GW31" s="198" t="s">
        <v>1241</v>
      </c>
      <c r="GX31" s="198"/>
      <c r="GY31" s="199"/>
      <c r="GZ31" s="199"/>
      <c r="HA31" s="199"/>
      <c r="HB31" s="199"/>
      <c r="HC31" s="1"/>
      <c r="HD31" s="1"/>
      <c r="HE31" s="1"/>
      <c r="HF31" s="1"/>
      <c r="HG31" s="10"/>
      <c r="HH31" s="132"/>
      <c r="HI31" s="132"/>
      <c r="HJ31" s="132"/>
      <c r="HK31" s="132"/>
      <c r="HL31" s="132"/>
      <c r="HM31" s="132"/>
      <c r="HN31" s="132"/>
      <c r="HO31" s="132"/>
      <c r="HP31" s="132"/>
      <c r="HQ31" s="132"/>
      <c r="HR31" s="132"/>
      <c r="HS31" s="132"/>
      <c r="HT31" s="174"/>
      <c r="HU31" s="5"/>
      <c r="HV31" s="5"/>
      <c r="HW31" s="5"/>
      <c r="HX31" s="5"/>
    </row>
    <row r="32" spans="1:315" s="28" customFormat="1" ht="15" customHeight="1">
      <c r="A32" s="5" t="s">
        <v>331</v>
      </c>
      <c r="B32" s="5" t="s">
        <v>332</v>
      </c>
      <c r="C32" s="5"/>
      <c r="D32" s="5"/>
      <c r="E32" s="5"/>
      <c r="F32" s="5" t="s">
        <v>333</v>
      </c>
      <c r="G32" s="5" t="s">
        <v>348</v>
      </c>
      <c r="H32" s="88" t="s">
        <v>349</v>
      </c>
      <c r="I32" s="5" t="s">
        <v>1242</v>
      </c>
      <c r="J32" s="5" t="s">
        <v>1243</v>
      </c>
      <c r="K32" s="5" t="s">
        <v>1244</v>
      </c>
      <c r="L32" s="5" t="s">
        <v>1245</v>
      </c>
      <c r="M32" s="5" t="s">
        <v>1246</v>
      </c>
      <c r="N32" s="5" t="s">
        <v>1247</v>
      </c>
      <c r="O32" s="5"/>
      <c r="P32" s="5"/>
      <c r="Q32" s="5"/>
      <c r="R32" s="5"/>
      <c r="S32" s="5"/>
      <c r="T32" s="5"/>
      <c r="U32" s="5"/>
      <c r="V32" s="5"/>
      <c r="W32" s="5"/>
      <c r="X32" s="5"/>
      <c r="Y32" s="5"/>
      <c r="Z32" s="5"/>
      <c r="AA32" s="5"/>
      <c r="AB32" s="5"/>
      <c r="AC32" s="5"/>
      <c r="AD32" s="5"/>
      <c r="AE32" s="5"/>
      <c r="AF32" s="5"/>
      <c r="AG32" s="5" t="s">
        <v>350</v>
      </c>
      <c r="AH32" s="5"/>
      <c r="AI32" s="5" t="s">
        <v>351</v>
      </c>
      <c r="AJ32" s="143"/>
      <c r="AK32" s="5" t="s">
        <v>1248</v>
      </c>
      <c r="AL32" s="5" t="s">
        <v>1249</v>
      </c>
      <c r="AM32" s="5" t="s">
        <v>1250</v>
      </c>
      <c r="AN32" s="5" t="s">
        <v>1251</v>
      </c>
      <c r="AO32" s="5" t="s">
        <v>1252</v>
      </c>
      <c r="AP32" s="5" t="s">
        <v>1253</v>
      </c>
      <c r="AQ32" s="5"/>
      <c r="AR32" s="5"/>
      <c r="AS32" s="5"/>
      <c r="AT32" s="5"/>
      <c r="AU32" s="5"/>
      <c r="AV32" s="5"/>
      <c r="AW32" s="5"/>
      <c r="AX32" s="5"/>
      <c r="AY32" s="5"/>
      <c r="AZ32" s="5"/>
      <c r="BA32" s="5"/>
      <c r="BB32" s="5"/>
      <c r="BC32" s="5"/>
      <c r="BD32" s="5"/>
      <c r="BE32" s="5"/>
      <c r="BF32" s="5"/>
      <c r="BG32" s="5"/>
      <c r="BH32" s="5"/>
      <c r="BI32" s="5"/>
      <c r="BJ32" s="5"/>
      <c r="BK32" s="5"/>
      <c r="BL32" s="5"/>
      <c r="BM32" s="84" t="s">
        <v>1254</v>
      </c>
      <c r="BN32" s="84" t="s">
        <v>1255</v>
      </c>
      <c r="BO32" s="132" t="s">
        <v>1256</v>
      </c>
      <c r="BP32" s="132" t="s">
        <v>1257</v>
      </c>
      <c r="BQ32" s="132" t="s">
        <v>1258</v>
      </c>
      <c r="BR32" s="132" t="s">
        <v>1259</v>
      </c>
      <c r="BS32" s="5"/>
      <c r="BT32" s="5"/>
      <c r="BU32" s="5"/>
      <c r="BV32" s="5"/>
      <c r="BW32" s="5"/>
      <c r="BX32" s="132"/>
      <c r="BY32" s="132"/>
      <c r="BZ32" s="132"/>
      <c r="CA32" s="132"/>
      <c r="CB32" s="132"/>
      <c r="CC32" s="132"/>
      <c r="CD32" s="132"/>
      <c r="CE32" s="132"/>
      <c r="CF32" s="132"/>
      <c r="CG32" s="132"/>
      <c r="CH32" s="132"/>
      <c r="CI32" s="132"/>
      <c r="CJ32" s="174"/>
      <c r="CK32" s="155"/>
      <c r="CL32" s="145"/>
      <c r="CM32" s="147"/>
      <c r="CN32" s="146"/>
      <c r="CO32" s="187" t="s">
        <v>1260</v>
      </c>
      <c r="CP32" s="187" t="s">
        <v>1261</v>
      </c>
      <c r="CQ32" s="184" t="s">
        <v>1262</v>
      </c>
      <c r="CR32" s="184" t="s">
        <v>1263</v>
      </c>
      <c r="CS32" s="184" t="s">
        <v>1264</v>
      </c>
      <c r="CT32" s="184" t="s">
        <v>1265</v>
      </c>
      <c r="CU32" s="10"/>
      <c r="CV32" s="10"/>
      <c r="CW32" s="10"/>
      <c r="CX32" s="10"/>
      <c r="CY32" s="10"/>
      <c r="CZ32" s="147"/>
      <c r="DA32" s="147"/>
      <c r="DB32" s="147"/>
      <c r="DC32" s="147"/>
      <c r="DD32" s="147"/>
      <c r="DE32" s="147"/>
      <c r="DF32" s="147"/>
      <c r="DG32" s="147"/>
      <c r="DH32" s="147"/>
      <c r="DI32" s="147"/>
      <c r="DJ32" s="147"/>
      <c r="DK32" s="147"/>
      <c r="DL32" s="175"/>
      <c r="DM32" s="5"/>
      <c r="DN32" s="5"/>
      <c r="DO32" s="5"/>
      <c r="DP32" s="5"/>
      <c r="DQ32" s="198" t="s">
        <v>1266</v>
      </c>
      <c r="DR32" s="1" t="s">
        <v>1267</v>
      </c>
      <c r="DS32" s="1" t="s">
        <v>1268</v>
      </c>
      <c r="DT32" s="1" t="s">
        <v>1269</v>
      </c>
      <c r="DU32" s="1" t="s">
        <v>1270</v>
      </c>
      <c r="DV32" s="1" t="s">
        <v>1271</v>
      </c>
      <c r="DW32" s="1"/>
      <c r="DX32" s="1"/>
      <c r="DY32" s="1"/>
      <c r="DZ32" s="1"/>
      <c r="EA32" s="10"/>
      <c r="EB32" s="132"/>
      <c r="EC32" s="132"/>
      <c r="ED32" s="132"/>
      <c r="EE32" s="147"/>
      <c r="EF32" s="147"/>
      <c r="EG32" s="147"/>
      <c r="EH32" s="147"/>
      <c r="EI32" s="147"/>
      <c r="EJ32" s="147"/>
      <c r="EK32" s="147"/>
      <c r="EL32" s="147"/>
      <c r="EM32" s="147"/>
      <c r="EN32" s="175"/>
      <c r="EO32" s="5"/>
      <c r="EP32" s="5"/>
      <c r="EQ32" s="5"/>
      <c r="ER32" s="5"/>
      <c r="ES32" s="198" t="s">
        <v>1272</v>
      </c>
      <c r="ET32" s="198" t="s">
        <v>1273</v>
      </c>
      <c r="EU32" s="199" t="s">
        <v>1274</v>
      </c>
      <c r="EV32" s="199" t="s">
        <v>1275</v>
      </c>
      <c r="EW32" s="199" t="s">
        <v>1276</v>
      </c>
      <c r="EX32" s="199" t="s">
        <v>1277</v>
      </c>
      <c r="EY32" s="1"/>
      <c r="EZ32" s="1"/>
      <c r="FA32" s="1"/>
      <c r="FB32" s="1"/>
      <c r="FC32" s="10"/>
      <c r="FD32" s="132"/>
      <c r="FE32" s="132"/>
      <c r="FF32" s="132"/>
      <c r="FG32" s="132"/>
      <c r="FH32" s="132"/>
      <c r="FI32" s="132"/>
      <c r="FJ32" s="132"/>
      <c r="FK32" s="132"/>
      <c r="FL32" s="132"/>
      <c r="FM32" s="132"/>
      <c r="FN32" s="132"/>
      <c r="FO32" s="132"/>
      <c r="FP32" s="174"/>
      <c r="FQ32" s="5"/>
      <c r="FR32" s="5"/>
      <c r="FS32" s="5"/>
      <c r="FT32" s="5"/>
      <c r="FU32" s="187" t="s">
        <v>1278</v>
      </c>
      <c r="FV32" s="187" t="s">
        <v>1279</v>
      </c>
      <c r="FW32" s="184" t="s">
        <v>1280</v>
      </c>
      <c r="FX32" s="184" t="s">
        <v>1281</v>
      </c>
      <c r="FY32" s="184" t="s">
        <v>1282</v>
      </c>
      <c r="FZ32" s="184" t="s">
        <v>1283</v>
      </c>
      <c r="GA32" s="10"/>
      <c r="GB32" s="10"/>
      <c r="GC32" s="10"/>
      <c r="GD32" s="10"/>
      <c r="GE32" s="10"/>
      <c r="GF32" s="132"/>
      <c r="GG32" s="132"/>
      <c r="GH32" s="132"/>
      <c r="GI32" s="132"/>
      <c r="GJ32" s="132"/>
      <c r="GK32" s="132"/>
      <c r="GL32" s="132"/>
      <c r="GM32" s="132"/>
      <c r="GN32" s="132"/>
      <c r="GO32" s="132"/>
      <c r="GP32" s="132"/>
      <c r="GQ32" s="132"/>
      <c r="GR32" s="174"/>
      <c r="GS32" s="5"/>
      <c r="GT32" s="5"/>
      <c r="GU32" s="5"/>
      <c r="GV32" s="5"/>
      <c r="GW32" s="198" t="s">
        <v>1284</v>
      </c>
      <c r="GX32" s="198" t="s">
        <v>1285</v>
      </c>
      <c r="GY32" s="199" t="s">
        <v>1286</v>
      </c>
      <c r="GZ32" s="199" t="s">
        <v>1287</v>
      </c>
      <c r="HA32" s="199" t="s">
        <v>1288</v>
      </c>
      <c r="HB32" s="199" t="s">
        <v>1289</v>
      </c>
      <c r="HC32" s="1"/>
      <c r="HD32" s="1"/>
      <c r="HE32" s="1"/>
      <c r="HF32" s="1"/>
      <c r="HG32" s="10"/>
      <c r="HH32" s="132"/>
      <c r="HI32" s="132"/>
      <c r="HJ32" s="132"/>
      <c r="HK32" s="132"/>
      <c r="HL32" s="132"/>
      <c r="HM32" s="132"/>
      <c r="HN32" s="132"/>
      <c r="HO32" s="132"/>
      <c r="HP32" s="132"/>
      <c r="HQ32" s="132"/>
      <c r="HR32" s="132"/>
      <c r="HS32" s="132"/>
      <c r="HT32" s="174"/>
      <c r="HU32" s="5"/>
      <c r="HV32" s="5"/>
      <c r="HW32" s="5"/>
      <c r="HX32" s="5"/>
    </row>
    <row r="33" spans="1:232" s="28" customFormat="1" ht="15" customHeight="1">
      <c r="A33" s="5" t="s">
        <v>331</v>
      </c>
      <c r="B33" s="5" t="s">
        <v>346</v>
      </c>
      <c r="C33" s="5"/>
      <c r="D33" s="5"/>
      <c r="E33" s="5"/>
      <c r="F33" s="5" t="s">
        <v>333</v>
      </c>
      <c r="G33" s="5" t="s">
        <v>1290</v>
      </c>
      <c r="H33" s="87"/>
      <c r="I33" s="5" t="s">
        <v>1291</v>
      </c>
      <c r="J33" s="5" t="s">
        <v>1113</v>
      </c>
      <c r="K33" s="5" t="s">
        <v>1222</v>
      </c>
      <c r="L33" s="5"/>
      <c r="M33" s="5"/>
      <c r="N33" s="5"/>
      <c r="O33" s="5"/>
      <c r="P33" s="5"/>
      <c r="Q33" s="5"/>
      <c r="R33" s="5"/>
      <c r="S33" s="5"/>
      <c r="T33" s="5"/>
      <c r="U33" s="5"/>
      <c r="V33" s="5"/>
      <c r="W33" s="5"/>
      <c r="X33" s="5"/>
      <c r="Y33" s="5"/>
      <c r="Z33" s="5"/>
      <c r="AA33" s="5"/>
      <c r="AB33" s="5"/>
      <c r="AC33" s="5"/>
      <c r="AD33" s="5"/>
      <c r="AE33" s="5"/>
      <c r="AF33" s="5"/>
      <c r="AG33" s="5"/>
      <c r="AH33" s="5"/>
      <c r="AI33" s="5"/>
      <c r="AJ33" s="143"/>
      <c r="AK33" s="5" t="s">
        <v>1292</v>
      </c>
      <c r="AL33" s="5" t="s">
        <v>1116</v>
      </c>
      <c r="AM33" s="5" t="s">
        <v>1117</v>
      </c>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84" t="s">
        <v>1293</v>
      </c>
      <c r="BN33" s="5" t="s">
        <v>1116</v>
      </c>
      <c r="BO33" s="5" t="s">
        <v>1119</v>
      </c>
      <c r="BP33" s="5"/>
      <c r="BQ33" s="5"/>
      <c r="BR33" s="5"/>
      <c r="BS33" s="5"/>
      <c r="BT33" s="5"/>
      <c r="BU33" s="5"/>
      <c r="BV33" s="5"/>
      <c r="BW33" s="5"/>
      <c r="BX33" s="5"/>
      <c r="BY33" s="5"/>
      <c r="BZ33" s="5"/>
      <c r="CA33" s="5"/>
      <c r="CB33" s="5"/>
      <c r="CC33" s="5"/>
      <c r="CD33" s="5"/>
      <c r="CE33" s="5"/>
      <c r="CF33" s="5"/>
      <c r="CG33" s="5"/>
      <c r="CH33" s="5"/>
      <c r="CI33" s="5"/>
      <c r="CJ33" s="96"/>
      <c r="CK33" s="155"/>
      <c r="CL33" s="145"/>
      <c r="CM33" s="145"/>
      <c r="CN33" s="146"/>
      <c r="CO33" s="187" t="s">
        <v>1294</v>
      </c>
      <c r="CP33" s="10" t="s">
        <v>1121</v>
      </c>
      <c r="CQ33" s="10" t="s">
        <v>1226</v>
      </c>
      <c r="CR33" s="10"/>
      <c r="CS33" s="10"/>
      <c r="CT33" s="10"/>
      <c r="CU33" s="10"/>
      <c r="CV33" s="10"/>
      <c r="CW33" s="10"/>
      <c r="CX33" s="10"/>
      <c r="CY33" s="10"/>
      <c r="CZ33" s="145"/>
      <c r="DA33" s="145"/>
      <c r="DB33" s="145"/>
      <c r="DC33" s="145"/>
      <c r="DD33" s="145"/>
      <c r="DE33" s="145"/>
      <c r="DF33" s="145"/>
      <c r="DG33" s="145"/>
      <c r="DH33" s="145"/>
      <c r="DI33" s="145"/>
      <c r="DJ33" s="145"/>
      <c r="DK33" s="145"/>
      <c r="DL33" s="150"/>
      <c r="DM33" s="5"/>
      <c r="DN33" s="5"/>
      <c r="DO33" s="5"/>
      <c r="DP33" s="5"/>
      <c r="DQ33" s="198" t="s">
        <v>1295</v>
      </c>
      <c r="DR33" s="1" t="s">
        <v>1124</v>
      </c>
      <c r="DS33" s="1" t="s">
        <v>1228</v>
      </c>
      <c r="DT33" s="1"/>
      <c r="DU33" s="1"/>
      <c r="DV33" s="1"/>
      <c r="DW33" s="1"/>
      <c r="DX33" s="1"/>
      <c r="DY33" s="1"/>
      <c r="DZ33" s="1"/>
      <c r="EA33" s="10"/>
      <c r="EB33" s="5"/>
      <c r="EC33" s="5"/>
      <c r="ED33" s="5"/>
      <c r="EE33" s="145"/>
      <c r="EF33" s="145"/>
      <c r="EG33" s="145"/>
      <c r="EH33" s="145"/>
      <c r="EI33" s="145"/>
      <c r="EJ33" s="145"/>
      <c r="EK33" s="145"/>
      <c r="EL33" s="145"/>
      <c r="EM33" s="145"/>
      <c r="EN33" s="150"/>
      <c r="EO33" s="5"/>
      <c r="EP33" s="5"/>
      <c r="EQ33" s="5"/>
      <c r="ER33" s="5"/>
      <c r="ES33" s="187" t="s">
        <v>1296</v>
      </c>
      <c r="ET33" s="10" t="s">
        <v>1127</v>
      </c>
      <c r="EU33" s="10" t="s">
        <v>1128</v>
      </c>
      <c r="EV33" s="10"/>
      <c r="EW33" s="10"/>
      <c r="EX33" s="10"/>
      <c r="EY33" s="10"/>
      <c r="EZ33" s="10"/>
      <c r="FA33" s="10"/>
      <c r="FB33" s="10"/>
      <c r="FC33" s="10"/>
      <c r="FD33" s="5"/>
      <c r="FE33" s="5"/>
      <c r="FF33" s="5"/>
      <c r="FG33" s="5"/>
      <c r="FH33" s="5"/>
      <c r="FI33" s="5"/>
      <c r="FJ33" s="5"/>
      <c r="FK33" s="5"/>
      <c r="FL33" s="5"/>
      <c r="FM33" s="5"/>
      <c r="FN33" s="5"/>
      <c r="FO33" s="5"/>
      <c r="FP33" s="96"/>
      <c r="FQ33" s="5"/>
      <c r="FR33" s="5"/>
      <c r="FS33" s="5"/>
      <c r="FT33" s="5"/>
      <c r="FU33" s="187" t="s">
        <v>1297</v>
      </c>
      <c r="FV33" s="10" t="s">
        <v>1130</v>
      </c>
      <c r="FW33" s="10" t="s">
        <v>1231</v>
      </c>
      <c r="FX33" s="10"/>
      <c r="FY33" s="10"/>
      <c r="FZ33" s="10"/>
      <c r="GA33" s="10"/>
      <c r="GB33" s="10"/>
      <c r="GC33" s="10"/>
      <c r="GD33" s="10"/>
      <c r="GE33" s="10"/>
      <c r="GF33" s="5"/>
      <c r="GG33" s="5"/>
      <c r="GH33" s="5"/>
      <c r="GI33" s="5"/>
      <c r="GJ33" s="5"/>
      <c r="GK33" s="5"/>
      <c r="GL33" s="5"/>
      <c r="GM33" s="5"/>
      <c r="GN33" s="5"/>
      <c r="GO33" s="5"/>
      <c r="GP33" s="5"/>
      <c r="GQ33" s="5"/>
      <c r="GR33" s="96"/>
      <c r="GS33" s="5"/>
      <c r="GT33" s="5"/>
      <c r="GU33" s="5"/>
      <c r="GV33" s="5"/>
      <c r="GW33" s="198" t="s">
        <v>1298</v>
      </c>
      <c r="GX33" s="1" t="s">
        <v>1133</v>
      </c>
      <c r="GY33" s="1" t="s">
        <v>1233</v>
      </c>
      <c r="GZ33" s="1"/>
      <c r="HA33" s="1"/>
      <c r="HB33" s="1"/>
      <c r="HC33" s="1"/>
      <c r="HD33" s="1"/>
      <c r="HE33" s="1"/>
      <c r="HF33" s="1"/>
      <c r="HG33" s="10"/>
      <c r="HH33" s="5"/>
      <c r="HI33" s="5"/>
      <c r="HJ33" s="5"/>
      <c r="HK33" s="5"/>
      <c r="HL33" s="5"/>
      <c r="HM33" s="5"/>
      <c r="HN33" s="5"/>
      <c r="HO33" s="5"/>
      <c r="HP33" s="5"/>
      <c r="HQ33" s="5"/>
      <c r="HR33" s="5"/>
      <c r="HS33" s="5"/>
      <c r="HT33" s="96"/>
      <c r="HU33" s="5"/>
      <c r="HV33" s="5"/>
      <c r="HW33" s="5"/>
      <c r="HX33" s="5"/>
    </row>
    <row r="34" spans="1:232" s="28" customFormat="1" ht="15" customHeight="1">
      <c r="A34" s="5" t="s">
        <v>331</v>
      </c>
      <c r="B34" s="5" t="s">
        <v>332</v>
      </c>
      <c r="C34" s="5"/>
      <c r="D34" s="5"/>
      <c r="E34" s="5"/>
      <c r="F34" s="5" t="s">
        <v>333</v>
      </c>
      <c r="G34" s="5" t="s">
        <v>1299</v>
      </c>
      <c r="H34" s="87"/>
      <c r="I34" s="5" t="s">
        <v>1300</v>
      </c>
      <c r="J34" s="5" t="s">
        <v>1301</v>
      </c>
      <c r="K34" s="5" t="s">
        <v>1302</v>
      </c>
      <c r="L34" s="5" t="s">
        <v>1303</v>
      </c>
      <c r="M34" s="5"/>
      <c r="N34" s="5"/>
      <c r="O34" s="5"/>
      <c r="P34" s="5"/>
      <c r="Q34" s="5"/>
      <c r="R34" s="5"/>
      <c r="S34" s="5"/>
      <c r="T34" s="5"/>
      <c r="U34" s="5"/>
      <c r="V34" s="5"/>
      <c r="W34" s="5"/>
      <c r="X34" s="5"/>
      <c r="Y34" s="5"/>
      <c r="Z34" s="5"/>
      <c r="AA34" s="5"/>
      <c r="AB34" s="5"/>
      <c r="AC34" s="5"/>
      <c r="AD34" s="5"/>
      <c r="AE34" s="5"/>
      <c r="AF34" s="5"/>
      <c r="AG34" s="5"/>
      <c r="AH34" s="5"/>
      <c r="AI34" s="5"/>
      <c r="AJ34" s="143"/>
      <c r="AK34" s="5" t="s">
        <v>1304</v>
      </c>
      <c r="AL34" s="5" t="s">
        <v>1305</v>
      </c>
      <c r="AM34" s="5" t="s">
        <v>1306</v>
      </c>
      <c r="AN34" s="5" t="s">
        <v>1307</v>
      </c>
      <c r="AO34" s="5"/>
      <c r="AP34" s="5"/>
      <c r="AQ34" s="5"/>
      <c r="AR34" s="5"/>
      <c r="AS34" s="5"/>
      <c r="AT34" s="5"/>
      <c r="AU34" s="5"/>
      <c r="AV34" s="5"/>
      <c r="AW34" s="5"/>
      <c r="AX34" s="5"/>
      <c r="AY34" s="5"/>
      <c r="AZ34" s="5"/>
      <c r="BA34" s="5"/>
      <c r="BB34" s="5"/>
      <c r="BC34" s="5"/>
      <c r="BD34" s="5"/>
      <c r="BE34" s="5"/>
      <c r="BF34" s="5"/>
      <c r="BG34" s="5"/>
      <c r="BH34" s="5"/>
      <c r="BI34" s="5"/>
      <c r="BJ34" s="5"/>
      <c r="BK34" s="5"/>
      <c r="BL34" s="5"/>
      <c r="BM34" s="84" t="s">
        <v>1308</v>
      </c>
      <c r="BN34" s="5" t="s">
        <v>1309</v>
      </c>
      <c r="BO34" s="5" t="s">
        <v>1310</v>
      </c>
      <c r="BP34" s="5" t="s">
        <v>1311</v>
      </c>
      <c r="BQ34" s="5"/>
      <c r="BR34" s="5"/>
      <c r="BS34" s="5"/>
      <c r="BT34" s="5"/>
      <c r="BU34" s="5"/>
      <c r="BV34" s="5"/>
      <c r="BW34" s="5"/>
      <c r="BX34" s="5"/>
      <c r="BY34" s="5"/>
      <c r="BZ34" s="5"/>
      <c r="CA34" s="5"/>
      <c r="CB34" s="5"/>
      <c r="CC34" s="5"/>
      <c r="CD34" s="5"/>
      <c r="CE34" s="5"/>
      <c r="CF34" s="5"/>
      <c r="CG34" s="5"/>
      <c r="CH34" s="5"/>
      <c r="CI34" s="5"/>
      <c r="CJ34" s="96"/>
      <c r="CK34" s="155"/>
      <c r="CL34" s="145"/>
      <c r="CM34" s="145"/>
      <c r="CN34" s="146"/>
      <c r="CO34" s="187" t="s">
        <v>1312</v>
      </c>
      <c r="CP34" s="10" t="s">
        <v>1313</v>
      </c>
      <c r="CQ34" s="10" t="s">
        <v>1314</v>
      </c>
      <c r="CR34" s="10" t="s">
        <v>1315</v>
      </c>
      <c r="CS34" s="10"/>
      <c r="CT34" s="10"/>
      <c r="CU34" s="10"/>
      <c r="CV34" s="10"/>
      <c r="CW34" s="10"/>
      <c r="CX34" s="10"/>
      <c r="CY34" s="10"/>
      <c r="CZ34" s="145"/>
      <c r="DA34" s="145"/>
      <c r="DB34" s="145"/>
      <c r="DC34" s="145"/>
      <c r="DD34" s="145"/>
      <c r="DE34" s="145"/>
      <c r="DF34" s="145"/>
      <c r="DG34" s="145"/>
      <c r="DH34" s="145"/>
      <c r="DI34" s="145"/>
      <c r="DJ34" s="145"/>
      <c r="DK34" s="145"/>
      <c r="DL34" s="150"/>
      <c r="DM34" s="5"/>
      <c r="DN34" s="5"/>
      <c r="DO34" s="5"/>
      <c r="DP34" s="5"/>
      <c r="DQ34" s="198" t="s">
        <v>1316</v>
      </c>
      <c r="DR34" s="1" t="s">
        <v>1317</v>
      </c>
      <c r="DS34" s="1" t="s">
        <v>1318</v>
      </c>
      <c r="DT34" s="1" t="s">
        <v>1319</v>
      </c>
      <c r="DU34" s="1"/>
      <c r="DV34" s="1"/>
      <c r="DW34" s="1"/>
      <c r="DX34" s="1"/>
      <c r="DY34" s="1"/>
      <c r="DZ34" s="1"/>
      <c r="EA34" s="10"/>
      <c r="EB34" s="5"/>
      <c r="EC34" s="5"/>
      <c r="ED34" s="5"/>
      <c r="EE34" s="145"/>
      <c r="EF34" s="145"/>
      <c r="EG34" s="145"/>
      <c r="EH34" s="145"/>
      <c r="EI34" s="145"/>
      <c r="EJ34" s="145"/>
      <c r="EK34" s="145"/>
      <c r="EL34" s="145"/>
      <c r="EM34" s="145"/>
      <c r="EN34" s="150"/>
      <c r="EO34" s="5"/>
      <c r="EP34" s="5"/>
      <c r="EQ34" s="5"/>
      <c r="ER34" s="5"/>
      <c r="ES34" s="187" t="s">
        <v>1320</v>
      </c>
      <c r="ET34" s="10" t="s">
        <v>1321</v>
      </c>
      <c r="EU34" s="10" t="s">
        <v>1322</v>
      </c>
      <c r="EV34" s="10" t="s">
        <v>1323</v>
      </c>
      <c r="EW34" s="10"/>
      <c r="EX34" s="10"/>
      <c r="EY34" s="10"/>
      <c r="EZ34" s="10"/>
      <c r="FA34" s="10"/>
      <c r="FB34" s="10"/>
      <c r="FC34" s="10"/>
      <c r="FD34" s="5"/>
      <c r="FE34" s="5"/>
      <c r="FF34" s="5"/>
      <c r="FG34" s="5"/>
      <c r="FH34" s="5"/>
      <c r="FI34" s="5"/>
      <c r="FJ34" s="5"/>
      <c r="FK34" s="5"/>
      <c r="FL34" s="5"/>
      <c r="FM34" s="5"/>
      <c r="FN34" s="5"/>
      <c r="FO34" s="5"/>
      <c r="FP34" s="96"/>
      <c r="FQ34" s="5"/>
      <c r="FR34" s="5"/>
      <c r="FS34" s="5"/>
      <c r="FT34" s="5"/>
      <c r="FU34" s="187" t="s">
        <v>1324</v>
      </c>
      <c r="FV34" s="10" t="s">
        <v>1325</v>
      </c>
      <c r="FW34" s="10" t="s">
        <v>1326</v>
      </c>
      <c r="FX34" s="10" t="s">
        <v>1327</v>
      </c>
      <c r="FY34" s="10"/>
      <c r="FZ34" s="10"/>
      <c r="GA34" s="10"/>
      <c r="GB34" s="10"/>
      <c r="GC34" s="10"/>
      <c r="GD34" s="10"/>
      <c r="GE34" s="10"/>
      <c r="GF34" s="5"/>
      <c r="GG34" s="5"/>
      <c r="GH34" s="5"/>
      <c r="GI34" s="5"/>
      <c r="GJ34" s="5"/>
      <c r="GK34" s="5"/>
      <c r="GL34" s="5"/>
      <c r="GM34" s="5"/>
      <c r="GN34" s="5"/>
      <c r="GO34" s="5"/>
      <c r="GP34" s="5"/>
      <c r="GQ34" s="5"/>
      <c r="GR34" s="96"/>
      <c r="GS34" s="5"/>
      <c r="GT34" s="5"/>
      <c r="GU34" s="5"/>
      <c r="GV34" s="5"/>
      <c r="GW34" s="198" t="s">
        <v>1328</v>
      </c>
      <c r="GX34" s="1" t="s">
        <v>1329</v>
      </c>
      <c r="GY34" s="1" t="s">
        <v>1330</v>
      </c>
      <c r="GZ34" s="1" t="s">
        <v>1331</v>
      </c>
      <c r="HA34" s="1"/>
      <c r="HB34" s="1"/>
      <c r="HC34" s="1"/>
      <c r="HD34" s="1"/>
      <c r="HE34" s="1"/>
      <c r="HF34" s="1"/>
      <c r="HG34" s="10"/>
      <c r="HH34" s="5"/>
      <c r="HI34" s="5"/>
      <c r="HJ34" s="5"/>
      <c r="HK34" s="5"/>
      <c r="HL34" s="5"/>
      <c r="HM34" s="5"/>
      <c r="HN34" s="5"/>
      <c r="HO34" s="5"/>
      <c r="HP34" s="5"/>
      <c r="HQ34" s="5"/>
      <c r="HR34" s="5"/>
      <c r="HS34" s="5"/>
      <c r="HT34" s="96"/>
      <c r="HU34" s="5"/>
      <c r="HV34" s="5"/>
      <c r="HW34" s="5"/>
      <c r="HX34" s="5"/>
    </row>
    <row r="35" spans="1:232" s="28" customFormat="1" ht="15" customHeight="1">
      <c r="A35" s="5" t="s">
        <v>331</v>
      </c>
      <c r="B35" s="5" t="s">
        <v>332</v>
      </c>
      <c r="C35" s="5"/>
      <c r="D35" s="5"/>
      <c r="E35" s="5"/>
      <c r="F35" s="5" t="s">
        <v>333</v>
      </c>
      <c r="G35" s="5" t="s">
        <v>1332</v>
      </c>
      <c r="H35" s="87" t="s">
        <v>1333</v>
      </c>
      <c r="I35" s="5" t="s">
        <v>1334</v>
      </c>
      <c r="J35" s="5" t="s">
        <v>1113</v>
      </c>
      <c r="K35" s="5" t="s">
        <v>1222</v>
      </c>
      <c r="L35" s="5" t="s">
        <v>1335</v>
      </c>
      <c r="M35" s="5"/>
      <c r="N35" s="5"/>
      <c r="O35" s="5"/>
      <c r="P35" s="5"/>
      <c r="Q35" s="5"/>
      <c r="R35" s="5"/>
      <c r="S35" s="5"/>
      <c r="T35" s="5"/>
      <c r="U35" s="5"/>
      <c r="V35" s="5"/>
      <c r="W35" s="5"/>
      <c r="X35" s="5"/>
      <c r="Y35" s="5"/>
      <c r="Z35" s="5"/>
      <c r="AA35" s="5"/>
      <c r="AB35" s="5"/>
      <c r="AC35" s="5"/>
      <c r="AD35" s="5"/>
      <c r="AE35" s="5"/>
      <c r="AF35" s="5"/>
      <c r="AG35" s="5" t="s">
        <v>488</v>
      </c>
      <c r="AH35" s="5"/>
      <c r="AI35" s="5"/>
      <c r="AJ35" s="143"/>
      <c r="AK35" s="5" t="s">
        <v>1336</v>
      </c>
      <c r="AL35" s="5" t="s">
        <v>1116</v>
      </c>
      <c r="AM35" s="5" t="s">
        <v>1117</v>
      </c>
      <c r="AN35" s="5" t="s">
        <v>1337</v>
      </c>
      <c r="AO35" s="5"/>
      <c r="AP35" s="5"/>
      <c r="AQ35" s="5"/>
      <c r="AR35" s="5"/>
      <c r="AS35" s="5"/>
      <c r="AT35" s="5"/>
      <c r="AU35" s="5"/>
      <c r="AV35" s="5"/>
      <c r="AW35" s="5"/>
      <c r="AX35" s="5"/>
      <c r="AY35" s="5"/>
      <c r="AZ35" s="5"/>
      <c r="BA35" s="5"/>
      <c r="BB35" s="5"/>
      <c r="BC35" s="5"/>
      <c r="BD35" s="5"/>
      <c r="BE35" s="5"/>
      <c r="BF35" s="5"/>
      <c r="BG35" s="5"/>
      <c r="BH35" s="5"/>
      <c r="BI35" s="5"/>
      <c r="BJ35" s="5"/>
      <c r="BK35" s="5"/>
      <c r="BL35" s="5"/>
      <c r="BM35" s="84" t="s">
        <v>1338</v>
      </c>
      <c r="BN35" s="5" t="s">
        <v>1116</v>
      </c>
      <c r="BO35" s="5" t="s">
        <v>1119</v>
      </c>
      <c r="BP35" s="5" t="s">
        <v>1339</v>
      </c>
      <c r="BQ35" s="5"/>
      <c r="BR35" s="5"/>
      <c r="BS35" s="5"/>
      <c r="BT35" s="5"/>
      <c r="BU35" s="5"/>
      <c r="BV35" s="5"/>
      <c r="BW35" s="5"/>
      <c r="BX35" s="5"/>
      <c r="BY35" s="5"/>
      <c r="BZ35" s="5"/>
      <c r="CA35" s="5"/>
      <c r="CB35" s="5"/>
      <c r="CC35" s="5"/>
      <c r="CD35" s="5"/>
      <c r="CE35" s="5"/>
      <c r="CF35" s="5"/>
      <c r="CG35" s="5"/>
      <c r="CH35" s="5"/>
      <c r="CI35" s="5"/>
      <c r="CJ35" s="96"/>
      <c r="CK35" s="155"/>
      <c r="CL35" s="145"/>
      <c r="CM35" s="145"/>
      <c r="CN35" s="146"/>
      <c r="CO35" s="187" t="s">
        <v>1340</v>
      </c>
      <c r="CP35" s="10" t="s">
        <v>1121</v>
      </c>
      <c r="CQ35" s="10" t="s">
        <v>1226</v>
      </c>
      <c r="CR35" s="10" t="s">
        <v>1341</v>
      </c>
      <c r="CS35" s="10"/>
      <c r="CT35" s="10"/>
      <c r="CU35" s="10"/>
      <c r="CV35" s="10"/>
      <c r="CW35" s="10"/>
      <c r="CX35" s="10"/>
      <c r="CY35" s="10"/>
      <c r="CZ35" s="145"/>
      <c r="DA35" s="145"/>
      <c r="DB35" s="145"/>
      <c r="DC35" s="145"/>
      <c r="DD35" s="145"/>
      <c r="DE35" s="145"/>
      <c r="DF35" s="145"/>
      <c r="DG35" s="145"/>
      <c r="DH35" s="145"/>
      <c r="DI35" s="145"/>
      <c r="DJ35" s="145"/>
      <c r="DK35" s="145"/>
      <c r="DL35" s="150"/>
      <c r="DM35" s="5"/>
      <c r="DN35" s="5"/>
      <c r="DO35" s="5"/>
      <c r="DP35" s="5"/>
      <c r="DQ35" s="198" t="s">
        <v>1342</v>
      </c>
      <c r="DR35" s="1" t="s">
        <v>1124</v>
      </c>
      <c r="DS35" s="1" t="s">
        <v>1228</v>
      </c>
      <c r="DT35" s="1" t="s">
        <v>1343</v>
      </c>
      <c r="DU35" s="1"/>
      <c r="DV35" s="1"/>
      <c r="DW35" s="1"/>
      <c r="DX35" s="1"/>
      <c r="DY35" s="1"/>
      <c r="DZ35" s="1"/>
      <c r="EA35" s="10"/>
      <c r="EB35" s="5"/>
      <c r="EC35" s="5"/>
      <c r="ED35" s="5"/>
      <c r="EE35" s="145"/>
      <c r="EF35" s="145"/>
      <c r="EG35" s="145"/>
      <c r="EH35" s="145"/>
      <c r="EI35" s="145"/>
      <c r="EJ35" s="145"/>
      <c r="EK35" s="145"/>
      <c r="EL35" s="145"/>
      <c r="EM35" s="145"/>
      <c r="EN35" s="150"/>
      <c r="EO35" s="5"/>
      <c r="EP35" s="5"/>
      <c r="EQ35" s="5"/>
      <c r="ER35" s="5"/>
      <c r="ES35" s="187" t="s">
        <v>1344</v>
      </c>
      <c r="ET35" s="10" t="s">
        <v>1127</v>
      </c>
      <c r="EU35" s="10" t="s">
        <v>1128</v>
      </c>
      <c r="EV35" s="10" t="s">
        <v>1345</v>
      </c>
      <c r="EW35" s="10"/>
      <c r="EX35" s="10"/>
      <c r="EY35" s="10"/>
      <c r="EZ35" s="10"/>
      <c r="FA35" s="10"/>
      <c r="FB35" s="10"/>
      <c r="FC35" s="10"/>
      <c r="FD35" s="5"/>
      <c r="FE35" s="5"/>
      <c r="FF35" s="5"/>
      <c r="FG35" s="5"/>
      <c r="FH35" s="5"/>
      <c r="FI35" s="5"/>
      <c r="FJ35" s="5"/>
      <c r="FK35" s="5"/>
      <c r="FL35" s="5"/>
      <c r="FM35" s="5"/>
      <c r="FN35" s="5"/>
      <c r="FO35" s="5"/>
      <c r="FP35" s="96"/>
      <c r="FQ35" s="5"/>
      <c r="FR35" s="5"/>
      <c r="FS35" s="5"/>
      <c r="FT35" s="5"/>
      <c r="FU35" s="187" t="s">
        <v>1346</v>
      </c>
      <c r="FV35" s="10" t="s">
        <v>1130</v>
      </c>
      <c r="FW35" s="10" t="s">
        <v>1231</v>
      </c>
      <c r="FX35" s="10" t="s">
        <v>1347</v>
      </c>
      <c r="FY35" s="10"/>
      <c r="FZ35" s="10"/>
      <c r="GA35" s="10"/>
      <c r="GB35" s="10"/>
      <c r="GC35" s="10"/>
      <c r="GD35" s="10"/>
      <c r="GE35" s="10"/>
      <c r="GF35" s="5"/>
      <c r="GG35" s="5"/>
      <c r="GH35" s="5"/>
      <c r="GI35" s="5"/>
      <c r="GJ35" s="5"/>
      <c r="GK35" s="5"/>
      <c r="GL35" s="5"/>
      <c r="GM35" s="5"/>
      <c r="GN35" s="5"/>
      <c r="GO35" s="5"/>
      <c r="GP35" s="5"/>
      <c r="GQ35" s="5"/>
      <c r="GR35" s="96"/>
      <c r="GS35" s="5"/>
      <c r="GT35" s="5"/>
      <c r="GU35" s="5"/>
      <c r="GV35" s="5"/>
      <c r="GW35" s="198" t="s">
        <v>1348</v>
      </c>
      <c r="GX35" s="1" t="s">
        <v>1133</v>
      </c>
      <c r="GY35" s="1" t="s">
        <v>1233</v>
      </c>
      <c r="GZ35" s="1" t="s">
        <v>1349</v>
      </c>
      <c r="HA35" s="1"/>
      <c r="HB35" s="1"/>
      <c r="HC35" s="1"/>
      <c r="HD35" s="1"/>
      <c r="HE35" s="1"/>
      <c r="HF35" s="1"/>
      <c r="HG35" s="10"/>
      <c r="HH35" s="5"/>
      <c r="HI35" s="5"/>
      <c r="HJ35" s="5"/>
      <c r="HK35" s="5"/>
      <c r="HL35" s="5"/>
      <c r="HM35" s="5"/>
      <c r="HN35" s="5"/>
      <c r="HO35" s="5"/>
      <c r="HP35" s="5"/>
      <c r="HQ35" s="5"/>
      <c r="HR35" s="5"/>
      <c r="HS35" s="5"/>
      <c r="HT35" s="96"/>
      <c r="HU35" s="5"/>
      <c r="HV35" s="5"/>
      <c r="HW35" s="5"/>
      <c r="HX35" s="5"/>
    </row>
    <row r="36" spans="1:232" s="28" customFormat="1" ht="15" customHeight="1">
      <c r="A36" s="5" t="s">
        <v>316</v>
      </c>
      <c r="B36" s="5"/>
      <c r="C36" s="5"/>
      <c r="D36" s="5"/>
      <c r="E36" s="5"/>
      <c r="F36" s="5"/>
      <c r="G36" s="5"/>
      <c r="H36" s="87"/>
      <c r="I36" s="5" t="s">
        <v>1350</v>
      </c>
      <c r="J36" s="5"/>
      <c r="K36" s="5"/>
      <c r="L36" s="5"/>
      <c r="M36" s="5"/>
      <c r="N36" s="5"/>
      <c r="O36" s="5"/>
      <c r="P36" s="5"/>
      <c r="Q36" s="5"/>
      <c r="R36" s="5"/>
      <c r="S36" s="5"/>
      <c r="T36" s="5"/>
      <c r="U36" s="5"/>
      <c r="V36" s="5"/>
      <c r="W36" s="5"/>
      <c r="X36" s="5"/>
      <c r="Y36" s="5"/>
      <c r="Z36" s="5"/>
      <c r="AA36" s="5"/>
      <c r="AB36" s="5"/>
      <c r="AC36" s="5"/>
      <c r="AD36" s="5"/>
      <c r="AE36" s="5"/>
      <c r="AF36" s="5"/>
      <c r="AG36" s="5"/>
      <c r="AH36" s="5"/>
      <c r="AI36" s="5"/>
      <c r="AJ36" s="143"/>
      <c r="AK36" s="5" t="s">
        <v>1351</v>
      </c>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t="s">
        <v>1352</v>
      </c>
      <c r="BN36" s="5"/>
      <c r="BO36" s="5"/>
      <c r="BP36" s="5"/>
      <c r="BQ36" s="5"/>
      <c r="BR36" s="5"/>
      <c r="BS36" s="5"/>
      <c r="BT36" s="5"/>
      <c r="BU36" s="5"/>
      <c r="BV36" s="5"/>
      <c r="BW36" s="5"/>
      <c r="BX36" s="5"/>
      <c r="BY36" s="5"/>
      <c r="BZ36" s="5"/>
      <c r="CA36" s="5"/>
      <c r="CB36" s="5"/>
      <c r="CC36" s="5"/>
      <c r="CD36" s="5"/>
      <c r="CE36" s="5"/>
      <c r="CF36" s="5"/>
      <c r="CG36" s="5"/>
      <c r="CH36" s="5"/>
      <c r="CI36" s="5"/>
      <c r="CJ36" s="96"/>
      <c r="CK36" s="155"/>
      <c r="CL36" s="145"/>
      <c r="CM36" s="145"/>
      <c r="CN36" s="146"/>
      <c r="CO36" s="10" t="s">
        <v>1353</v>
      </c>
      <c r="CP36" s="10"/>
      <c r="CQ36" s="10"/>
      <c r="CR36" s="10"/>
      <c r="CS36" s="10"/>
      <c r="CT36" s="10"/>
      <c r="CU36" s="10"/>
      <c r="CV36" s="10"/>
      <c r="CW36" s="10"/>
      <c r="CX36" s="10"/>
      <c r="CY36" s="10"/>
      <c r="CZ36" s="145"/>
      <c r="DA36" s="145"/>
      <c r="DB36" s="145"/>
      <c r="DC36" s="145"/>
      <c r="DD36" s="145"/>
      <c r="DE36" s="145"/>
      <c r="DF36" s="145"/>
      <c r="DG36" s="145"/>
      <c r="DH36" s="145"/>
      <c r="DI36" s="145"/>
      <c r="DJ36" s="145"/>
      <c r="DK36" s="145"/>
      <c r="DL36" s="150"/>
      <c r="DM36" s="5"/>
      <c r="DN36" s="5"/>
      <c r="DO36" s="5"/>
      <c r="DP36" s="5"/>
      <c r="DQ36" s="10" t="s">
        <v>1354</v>
      </c>
      <c r="DR36" s="10"/>
      <c r="DS36" s="10"/>
      <c r="DT36" s="10"/>
      <c r="DU36" s="10"/>
      <c r="DV36" s="10"/>
      <c r="DW36" s="10"/>
      <c r="DX36" s="10"/>
      <c r="DY36" s="10"/>
      <c r="DZ36" s="10"/>
      <c r="EA36" s="10"/>
      <c r="EB36" s="5"/>
      <c r="EC36" s="5"/>
      <c r="ED36" s="5"/>
      <c r="EE36" s="145"/>
      <c r="EF36" s="145"/>
      <c r="EG36" s="145"/>
      <c r="EH36" s="145"/>
      <c r="EI36" s="145"/>
      <c r="EJ36" s="145"/>
      <c r="EK36" s="145"/>
      <c r="EL36" s="145"/>
      <c r="EM36" s="145"/>
      <c r="EN36" s="150"/>
      <c r="EO36" s="5"/>
      <c r="EP36" s="5"/>
      <c r="EQ36" s="5"/>
      <c r="ER36" s="5"/>
      <c r="ES36" s="10" t="s">
        <v>1355</v>
      </c>
      <c r="ET36" s="10"/>
      <c r="EU36" s="10"/>
      <c r="EV36" s="10"/>
      <c r="EW36" s="10"/>
      <c r="EX36" s="10"/>
      <c r="EY36" s="10"/>
      <c r="EZ36" s="10"/>
      <c r="FA36" s="10"/>
      <c r="FB36" s="10"/>
      <c r="FC36" s="10"/>
      <c r="FD36" s="5"/>
      <c r="FE36" s="5"/>
      <c r="FF36" s="5"/>
      <c r="FG36" s="5"/>
      <c r="FH36" s="5"/>
      <c r="FI36" s="5"/>
      <c r="FJ36" s="5"/>
      <c r="FK36" s="5"/>
      <c r="FL36" s="5"/>
      <c r="FM36" s="5"/>
      <c r="FN36" s="5"/>
      <c r="FO36" s="5"/>
      <c r="FP36" s="96"/>
      <c r="FQ36" s="5"/>
      <c r="FR36" s="5"/>
      <c r="FS36" s="5"/>
      <c r="FT36" s="5"/>
      <c r="FU36" s="10" t="s">
        <v>1356</v>
      </c>
      <c r="FV36" s="10"/>
      <c r="FW36" s="10"/>
      <c r="FX36" s="10"/>
      <c r="FY36" s="10"/>
      <c r="FZ36" s="10"/>
      <c r="GA36" s="10"/>
      <c r="GB36" s="10"/>
      <c r="GC36" s="10"/>
      <c r="GD36" s="10"/>
      <c r="GE36" s="10"/>
      <c r="GF36" s="5"/>
      <c r="GG36" s="5"/>
      <c r="GH36" s="5"/>
      <c r="GI36" s="5"/>
      <c r="GJ36" s="5"/>
      <c r="GK36" s="5"/>
      <c r="GL36" s="5"/>
      <c r="GM36" s="5"/>
      <c r="GN36" s="5"/>
      <c r="GO36" s="5"/>
      <c r="GP36" s="5"/>
      <c r="GQ36" s="5"/>
      <c r="GR36" s="96"/>
      <c r="GS36" s="5"/>
      <c r="GT36" s="5"/>
      <c r="GU36" s="5"/>
      <c r="GV36" s="5"/>
      <c r="GW36" s="1" t="s">
        <v>1357</v>
      </c>
      <c r="GX36" s="1"/>
      <c r="GY36" s="1"/>
      <c r="GZ36" s="1"/>
      <c r="HA36" s="1"/>
      <c r="HB36" s="1"/>
      <c r="HC36" s="1"/>
      <c r="HD36" s="1"/>
      <c r="HE36" s="1"/>
      <c r="HF36" s="1"/>
      <c r="HG36" s="10"/>
      <c r="HH36" s="5"/>
      <c r="HI36" s="5"/>
      <c r="HJ36" s="5"/>
      <c r="HK36" s="5"/>
      <c r="HL36" s="5"/>
      <c r="HM36" s="5"/>
      <c r="HN36" s="5"/>
      <c r="HO36" s="5"/>
      <c r="HP36" s="5"/>
      <c r="HQ36" s="5"/>
      <c r="HR36" s="5"/>
      <c r="HS36" s="5"/>
      <c r="HT36" s="96"/>
      <c r="HU36" s="5"/>
      <c r="HV36" s="5"/>
      <c r="HW36" s="5"/>
      <c r="HX36" s="5"/>
    </row>
    <row r="37" spans="1:232" s="28" customFormat="1" ht="15" customHeight="1">
      <c r="A37" s="5" t="s">
        <v>331</v>
      </c>
      <c r="B37" s="5" t="s">
        <v>332</v>
      </c>
      <c r="C37" s="5"/>
      <c r="D37" s="5"/>
      <c r="E37" s="5"/>
      <c r="F37" s="5" t="s">
        <v>421</v>
      </c>
      <c r="G37" s="5" t="s">
        <v>1358</v>
      </c>
      <c r="H37" s="87"/>
      <c r="I37" s="5" t="s">
        <v>1359</v>
      </c>
      <c r="J37" s="5" t="s">
        <v>1113</v>
      </c>
      <c r="K37" s="5" t="s">
        <v>1222</v>
      </c>
      <c r="L37" s="5" t="s">
        <v>1335</v>
      </c>
      <c r="M37" s="5"/>
      <c r="N37" s="5"/>
      <c r="O37" s="5"/>
      <c r="P37" s="5"/>
      <c r="Q37" s="5"/>
      <c r="R37" s="5"/>
      <c r="S37" s="5"/>
      <c r="T37" s="5"/>
      <c r="U37" s="5"/>
      <c r="V37" s="5"/>
      <c r="W37" s="5"/>
      <c r="X37" s="5"/>
      <c r="Y37" s="5"/>
      <c r="Z37" s="5"/>
      <c r="AA37" s="5"/>
      <c r="AB37" s="5"/>
      <c r="AC37" s="5"/>
      <c r="AD37" s="5"/>
      <c r="AE37" s="5"/>
      <c r="AF37" s="5"/>
      <c r="AG37" s="5" t="s">
        <v>488</v>
      </c>
      <c r="AH37" s="5"/>
      <c r="AI37" s="5"/>
      <c r="AJ37" s="143"/>
      <c r="AK37" s="5" t="s">
        <v>1360</v>
      </c>
      <c r="AL37" s="5" t="s">
        <v>1116</v>
      </c>
      <c r="AM37" s="5" t="s">
        <v>1117</v>
      </c>
      <c r="AN37" s="5" t="s">
        <v>1337</v>
      </c>
      <c r="AO37" s="5"/>
      <c r="AP37" s="5"/>
      <c r="AQ37" s="5"/>
      <c r="AR37" s="5"/>
      <c r="AS37" s="5"/>
      <c r="AT37" s="5"/>
      <c r="AU37" s="5"/>
      <c r="AV37" s="5"/>
      <c r="AW37" s="5"/>
      <c r="AX37" s="5"/>
      <c r="AY37" s="5"/>
      <c r="AZ37" s="5"/>
      <c r="BA37" s="5"/>
      <c r="BB37" s="5"/>
      <c r="BC37" s="5"/>
      <c r="BD37" s="5"/>
      <c r="BE37" s="5"/>
      <c r="BF37" s="5"/>
      <c r="BG37" s="5"/>
      <c r="BH37" s="5"/>
      <c r="BI37" s="5"/>
      <c r="BJ37" s="5"/>
      <c r="BK37" s="5"/>
      <c r="BL37" s="5"/>
      <c r="BM37" s="84" t="s">
        <v>1361</v>
      </c>
      <c r="BN37" s="5" t="s">
        <v>1116</v>
      </c>
      <c r="BO37" s="5" t="s">
        <v>1119</v>
      </c>
      <c r="BP37" s="5" t="s">
        <v>1339</v>
      </c>
      <c r="BQ37" s="5"/>
      <c r="BR37" s="5"/>
      <c r="BS37" s="5"/>
      <c r="BT37" s="5"/>
      <c r="BU37" s="5"/>
      <c r="BV37" s="5"/>
      <c r="BW37" s="5"/>
      <c r="BX37" s="5"/>
      <c r="BY37" s="5"/>
      <c r="BZ37" s="5"/>
      <c r="CA37" s="5"/>
      <c r="CB37" s="5"/>
      <c r="CC37" s="5"/>
      <c r="CD37" s="5"/>
      <c r="CE37" s="5"/>
      <c r="CF37" s="5"/>
      <c r="CG37" s="5"/>
      <c r="CH37" s="5"/>
      <c r="CI37" s="5"/>
      <c r="CJ37" s="96"/>
      <c r="CK37" s="155"/>
      <c r="CL37" s="145"/>
      <c r="CM37" s="145"/>
      <c r="CN37" s="146"/>
      <c r="CO37" s="187" t="s">
        <v>1362</v>
      </c>
      <c r="CP37" s="10" t="s">
        <v>1121</v>
      </c>
      <c r="CQ37" s="10" t="s">
        <v>1226</v>
      </c>
      <c r="CR37" s="10" t="s">
        <v>1341</v>
      </c>
      <c r="CS37" s="10"/>
      <c r="CT37" s="10"/>
      <c r="CU37" s="10"/>
      <c r="CV37" s="10"/>
      <c r="CW37" s="10"/>
      <c r="CX37" s="10"/>
      <c r="CY37" s="10"/>
      <c r="CZ37" s="145"/>
      <c r="DA37" s="145"/>
      <c r="DB37" s="145"/>
      <c r="DC37" s="145"/>
      <c r="DD37" s="145"/>
      <c r="DE37" s="145"/>
      <c r="DF37" s="145"/>
      <c r="DG37" s="145"/>
      <c r="DH37" s="145"/>
      <c r="DI37" s="145"/>
      <c r="DJ37" s="145"/>
      <c r="DK37" s="145"/>
      <c r="DL37" s="150"/>
      <c r="DM37" s="5"/>
      <c r="DN37" s="5"/>
      <c r="DO37" s="5"/>
      <c r="DP37" s="5"/>
      <c r="DQ37" s="187" t="s">
        <v>1363</v>
      </c>
      <c r="DR37" s="10" t="s">
        <v>1124</v>
      </c>
      <c r="DS37" s="10" t="s">
        <v>1228</v>
      </c>
      <c r="DT37" s="10" t="s">
        <v>1343</v>
      </c>
      <c r="DU37" s="10"/>
      <c r="DV37" s="10"/>
      <c r="DW37" s="10"/>
      <c r="DX37" s="10"/>
      <c r="DY37" s="10"/>
      <c r="DZ37" s="10"/>
      <c r="EA37" s="10"/>
      <c r="EB37" s="5"/>
      <c r="EC37" s="5"/>
      <c r="ED37" s="5"/>
      <c r="EE37" s="145"/>
      <c r="EF37" s="145"/>
      <c r="EG37" s="145"/>
      <c r="EH37" s="145"/>
      <c r="EI37" s="145"/>
      <c r="EJ37" s="145"/>
      <c r="EK37" s="145"/>
      <c r="EL37" s="145"/>
      <c r="EM37" s="145"/>
      <c r="EN37" s="150"/>
      <c r="EO37" s="5"/>
      <c r="EP37" s="5"/>
      <c r="EQ37" s="5"/>
      <c r="ER37" s="5"/>
      <c r="ES37" s="187" t="s">
        <v>1364</v>
      </c>
      <c r="ET37" s="10" t="s">
        <v>1127</v>
      </c>
      <c r="EU37" s="10" t="s">
        <v>1128</v>
      </c>
      <c r="EV37" s="10" t="s">
        <v>1345</v>
      </c>
      <c r="EW37" s="10"/>
      <c r="EX37" s="10"/>
      <c r="EY37" s="10"/>
      <c r="EZ37" s="10"/>
      <c r="FA37" s="10"/>
      <c r="FB37" s="10"/>
      <c r="FC37" s="10"/>
      <c r="FD37" s="5"/>
      <c r="FE37" s="5"/>
      <c r="FF37" s="5"/>
      <c r="FG37" s="5"/>
      <c r="FH37" s="5"/>
      <c r="FI37" s="5"/>
      <c r="FJ37" s="5"/>
      <c r="FK37" s="5"/>
      <c r="FL37" s="5"/>
      <c r="FM37" s="5"/>
      <c r="FN37" s="5"/>
      <c r="FO37" s="5"/>
      <c r="FP37" s="96"/>
      <c r="FQ37" s="5"/>
      <c r="FR37" s="5"/>
      <c r="FS37" s="5"/>
      <c r="FT37" s="5"/>
      <c r="FU37" s="187" t="s">
        <v>1365</v>
      </c>
      <c r="FV37" s="10" t="s">
        <v>1130</v>
      </c>
      <c r="FW37" s="10" t="s">
        <v>1231</v>
      </c>
      <c r="FX37" s="10" t="s">
        <v>1347</v>
      </c>
      <c r="FY37" s="10"/>
      <c r="FZ37" s="10"/>
      <c r="GA37" s="10"/>
      <c r="GB37" s="10"/>
      <c r="GC37" s="10"/>
      <c r="GD37" s="10"/>
      <c r="GE37" s="10"/>
      <c r="GF37" s="5"/>
      <c r="GG37" s="5"/>
      <c r="GH37" s="5"/>
      <c r="GI37" s="5"/>
      <c r="GJ37" s="5"/>
      <c r="GK37" s="5"/>
      <c r="GL37" s="5"/>
      <c r="GM37" s="5"/>
      <c r="GN37" s="5"/>
      <c r="GO37" s="5"/>
      <c r="GP37" s="5"/>
      <c r="GQ37" s="5"/>
      <c r="GR37" s="96"/>
      <c r="GS37" s="5"/>
      <c r="GT37" s="5"/>
      <c r="GU37" s="5"/>
      <c r="GV37" s="5"/>
      <c r="GW37" s="198" t="s">
        <v>1366</v>
      </c>
      <c r="GX37" s="1" t="s">
        <v>1133</v>
      </c>
      <c r="GY37" s="1" t="s">
        <v>1233</v>
      </c>
      <c r="GZ37" s="1" t="s">
        <v>1349</v>
      </c>
      <c r="HA37" s="1"/>
      <c r="HB37" s="1"/>
      <c r="HC37" s="1"/>
      <c r="HD37" s="1"/>
      <c r="HE37" s="1"/>
      <c r="HF37" s="1"/>
      <c r="HG37" s="10"/>
      <c r="HH37" s="5"/>
      <c r="HI37" s="5"/>
      <c r="HJ37" s="5"/>
      <c r="HK37" s="5"/>
      <c r="HL37" s="5"/>
      <c r="HM37" s="5"/>
      <c r="HN37" s="5"/>
      <c r="HO37" s="5"/>
      <c r="HP37" s="5"/>
      <c r="HQ37" s="5"/>
      <c r="HR37" s="5"/>
      <c r="HS37" s="5"/>
      <c r="HT37" s="96"/>
      <c r="HU37" s="5"/>
      <c r="HV37" s="5"/>
      <c r="HW37" s="5"/>
      <c r="HX37" s="5"/>
    </row>
    <row r="38" spans="1:232" s="28" customFormat="1" ht="15" customHeight="1">
      <c r="A38" s="5" t="s">
        <v>331</v>
      </c>
      <c r="B38" s="5" t="s">
        <v>346</v>
      </c>
      <c r="C38" s="5"/>
      <c r="D38" s="5"/>
      <c r="E38" s="5"/>
      <c r="F38" s="5" t="s">
        <v>333</v>
      </c>
      <c r="G38" s="5" t="s">
        <v>1367</v>
      </c>
      <c r="H38" s="87" t="s">
        <v>1368</v>
      </c>
      <c r="I38" s="5" t="s">
        <v>1369</v>
      </c>
      <c r="J38" s="5" t="s">
        <v>1113</v>
      </c>
      <c r="K38" s="5" t="s">
        <v>1222</v>
      </c>
      <c r="L38" s="5"/>
      <c r="M38" s="5"/>
      <c r="N38" s="5"/>
      <c r="O38" s="5"/>
      <c r="P38" s="5"/>
      <c r="Q38" s="5"/>
      <c r="R38" s="5"/>
      <c r="S38" s="5"/>
      <c r="T38" s="5"/>
      <c r="U38" s="5"/>
      <c r="V38" s="5"/>
      <c r="W38" s="5"/>
      <c r="X38" s="5"/>
      <c r="Y38" s="5"/>
      <c r="Z38" s="5"/>
      <c r="AA38" s="5"/>
      <c r="AB38" s="5"/>
      <c r="AC38" s="5"/>
      <c r="AD38" s="5"/>
      <c r="AE38" s="5"/>
      <c r="AF38" s="5"/>
      <c r="AG38" s="5" t="s">
        <v>488</v>
      </c>
      <c r="AH38" s="5"/>
      <c r="AI38" s="5"/>
      <c r="AJ38" s="143"/>
      <c r="AK38" s="5" t="s">
        <v>1370</v>
      </c>
      <c r="AL38" s="5" t="s">
        <v>1116</v>
      </c>
      <c r="AM38" s="5" t="s">
        <v>1117</v>
      </c>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84" t="s">
        <v>1371</v>
      </c>
      <c r="BN38" s="5" t="s">
        <v>1116</v>
      </c>
      <c r="BO38" s="5" t="s">
        <v>1119</v>
      </c>
      <c r="BP38" s="5"/>
      <c r="BQ38" s="5"/>
      <c r="BR38" s="5"/>
      <c r="BS38" s="5"/>
      <c r="BT38" s="5"/>
      <c r="BU38" s="5"/>
      <c r="BV38" s="5"/>
      <c r="BW38" s="5"/>
      <c r="BX38" s="5"/>
      <c r="BY38" s="5"/>
      <c r="BZ38" s="5"/>
      <c r="CA38" s="5"/>
      <c r="CB38" s="5"/>
      <c r="CC38" s="5"/>
      <c r="CD38" s="5"/>
      <c r="CE38" s="5"/>
      <c r="CF38" s="5"/>
      <c r="CG38" s="5"/>
      <c r="CH38" s="5"/>
      <c r="CI38" s="5"/>
      <c r="CJ38" s="96"/>
      <c r="CK38" s="155"/>
      <c r="CL38" s="145"/>
      <c r="CM38" s="145"/>
      <c r="CN38" s="146"/>
      <c r="CO38" s="187" t="s">
        <v>1372</v>
      </c>
      <c r="CP38" s="10" t="s">
        <v>1121</v>
      </c>
      <c r="CQ38" s="10" t="s">
        <v>1226</v>
      </c>
      <c r="CR38" s="10"/>
      <c r="CS38" s="10"/>
      <c r="CT38" s="10"/>
      <c r="CU38" s="10"/>
      <c r="CV38" s="10"/>
      <c r="CW38" s="10"/>
      <c r="CX38" s="10"/>
      <c r="CY38" s="10"/>
      <c r="CZ38" s="145"/>
      <c r="DA38" s="145"/>
      <c r="DB38" s="145"/>
      <c r="DC38" s="145"/>
      <c r="DD38" s="145"/>
      <c r="DE38" s="145"/>
      <c r="DF38" s="145"/>
      <c r="DG38" s="145"/>
      <c r="DH38" s="145"/>
      <c r="DI38" s="145"/>
      <c r="DJ38" s="145"/>
      <c r="DK38" s="145"/>
      <c r="DL38" s="150"/>
      <c r="DM38" s="5"/>
      <c r="DN38" s="5"/>
      <c r="DO38" s="5"/>
      <c r="DP38" s="5"/>
      <c r="DQ38" s="187" t="s">
        <v>1373</v>
      </c>
      <c r="DR38" s="10" t="s">
        <v>1124</v>
      </c>
      <c r="DS38" s="10" t="s">
        <v>1228</v>
      </c>
      <c r="DT38" s="10"/>
      <c r="DU38" s="10"/>
      <c r="DV38" s="10"/>
      <c r="DW38" s="10"/>
      <c r="DX38" s="10"/>
      <c r="DY38" s="10"/>
      <c r="DZ38" s="10"/>
      <c r="EA38" s="10"/>
      <c r="EB38" s="5"/>
      <c r="EC38" s="5"/>
      <c r="ED38" s="5"/>
      <c r="EE38" s="145"/>
      <c r="EF38" s="145"/>
      <c r="EG38" s="145"/>
      <c r="EH38" s="145"/>
      <c r="EI38" s="145"/>
      <c r="EJ38" s="145"/>
      <c r="EK38" s="145"/>
      <c r="EL38" s="145"/>
      <c r="EM38" s="145"/>
      <c r="EN38" s="150"/>
      <c r="EO38" s="5"/>
      <c r="EP38" s="5"/>
      <c r="EQ38" s="5"/>
      <c r="ER38" s="5"/>
      <c r="ES38" s="187" t="s">
        <v>1374</v>
      </c>
      <c r="ET38" s="10" t="s">
        <v>1127</v>
      </c>
      <c r="EU38" s="10" t="s">
        <v>1128</v>
      </c>
      <c r="EV38" s="10"/>
      <c r="EW38" s="10"/>
      <c r="EX38" s="10"/>
      <c r="EY38" s="10"/>
      <c r="EZ38" s="10"/>
      <c r="FA38" s="10"/>
      <c r="FB38" s="10"/>
      <c r="FC38" s="10"/>
      <c r="FD38" s="5"/>
      <c r="FE38" s="5"/>
      <c r="FF38" s="5"/>
      <c r="FG38" s="5"/>
      <c r="FH38" s="5"/>
      <c r="FI38" s="5"/>
      <c r="FJ38" s="5"/>
      <c r="FK38" s="5"/>
      <c r="FL38" s="5"/>
      <c r="FM38" s="5"/>
      <c r="FN38" s="5"/>
      <c r="FO38" s="5"/>
      <c r="FP38" s="96"/>
      <c r="FQ38" s="5"/>
      <c r="FR38" s="5"/>
      <c r="FS38" s="5"/>
      <c r="FT38" s="5"/>
      <c r="FU38" s="187" t="s">
        <v>1375</v>
      </c>
      <c r="FV38" s="10" t="s">
        <v>1130</v>
      </c>
      <c r="FW38" s="10" t="s">
        <v>1231</v>
      </c>
      <c r="FX38" s="10"/>
      <c r="FY38" s="10"/>
      <c r="FZ38" s="10"/>
      <c r="GA38" s="10"/>
      <c r="GB38" s="10"/>
      <c r="GC38" s="10"/>
      <c r="GD38" s="10"/>
      <c r="GE38" s="10"/>
      <c r="GF38" s="5"/>
      <c r="GG38" s="5"/>
      <c r="GH38" s="5"/>
      <c r="GI38" s="5"/>
      <c r="GJ38" s="5"/>
      <c r="GK38" s="5"/>
      <c r="GL38" s="5"/>
      <c r="GM38" s="5"/>
      <c r="GN38" s="5"/>
      <c r="GO38" s="5"/>
      <c r="GP38" s="5"/>
      <c r="GQ38" s="5"/>
      <c r="GR38" s="96"/>
      <c r="GS38" s="5"/>
      <c r="GT38" s="5"/>
      <c r="GU38" s="5"/>
      <c r="GV38" s="5"/>
      <c r="GW38" s="198" t="s">
        <v>1376</v>
      </c>
      <c r="GX38" s="1" t="s">
        <v>1133</v>
      </c>
      <c r="GY38" s="1" t="s">
        <v>1233</v>
      </c>
      <c r="GZ38" s="1"/>
      <c r="HA38" s="1"/>
      <c r="HB38" s="1"/>
      <c r="HC38" s="1"/>
      <c r="HD38" s="1"/>
      <c r="HE38" s="1"/>
      <c r="HF38" s="1"/>
      <c r="HG38" s="10"/>
      <c r="HH38" s="5"/>
      <c r="HI38" s="5"/>
      <c r="HJ38" s="5"/>
      <c r="HK38" s="5"/>
      <c r="HL38" s="5"/>
      <c r="HM38" s="5"/>
      <c r="HN38" s="5"/>
      <c r="HO38" s="5"/>
      <c r="HP38" s="5"/>
      <c r="HQ38" s="5"/>
      <c r="HR38" s="5"/>
      <c r="HS38" s="5"/>
      <c r="HT38" s="96"/>
      <c r="HU38" s="5"/>
      <c r="HV38" s="5"/>
      <c r="HW38" s="5"/>
      <c r="HX38" s="5"/>
    </row>
    <row r="39" spans="1:232" s="28" customFormat="1" ht="15" customHeight="1">
      <c r="A39" s="5" t="s">
        <v>331</v>
      </c>
      <c r="B39" s="5" t="s">
        <v>346</v>
      </c>
      <c r="C39" s="5"/>
      <c r="D39" s="5"/>
      <c r="E39" s="5"/>
      <c r="F39" s="5" t="s">
        <v>333</v>
      </c>
      <c r="G39" s="5" t="s">
        <v>1377</v>
      </c>
      <c r="H39" s="87"/>
      <c r="I39" s="5" t="s">
        <v>1378</v>
      </c>
      <c r="J39" s="5" t="s">
        <v>1113</v>
      </c>
      <c r="K39" s="5" t="s">
        <v>1222</v>
      </c>
      <c r="L39" s="5"/>
      <c r="M39" s="5"/>
      <c r="N39" s="5"/>
      <c r="O39" s="5"/>
      <c r="P39" s="5"/>
      <c r="Q39" s="5"/>
      <c r="R39" s="5"/>
      <c r="S39" s="5"/>
      <c r="T39" s="5"/>
      <c r="U39" s="5"/>
      <c r="V39" s="5"/>
      <c r="W39" s="5"/>
      <c r="X39" s="5"/>
      <c r="Y39" s="5"/>
      <c r="Z39" s="5"/>
      <c r="AA39" s="5"/>
      <c r="AB39" s="5"/>
      <c r="AC39" s="5"/>
      <c r="AD39" s="5"/>
      <c r="AE39" s="5"/>
      <c r="AF39" s="5"/>
      <c r="AG39" s="5" t="s">
        <v>319</v>
      </c>
      <c r="AH39" s="5"/>
      <c r="AI39" s="5"/>
      <c r="AJ39" s="143"/>
      <c r="AK39" s="5" t="s">
        <v>1379</v>
      </c>
      <c r="AL39" s="5" t="s">
        <v>1116</v>
      </c>
      <c r="AM39" s="5" t="s">
        <v>1117</v>
      </c>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84" t="s">
        <v>1380</v>
      </c>
      <c r="BN39" s="5" t="s">
        <v>1116</v>
      </c>
      <c r="BO39" s="5" t="s">
        <v>1119</v>
      </c>
      <c r="BP39" s="5"/>
      <c r="BQ39" s="5"/>
      <c r="BR39" s="5"/>
      <c r="BS39" s="5"/>
      <c r="BT39" s="5"/>
      <c r="BU39" s="5"/>
      <c r="BV39" s="5"/>
      <c r="BW39" s="5"/>
      <c r="BX39" s="5"/>
      <c r="BY39" s="5"/>
      <c r="BZ39" s="5"/>
      <c r="CA39" s="5"/>
      <c r="CB39" s="5"/>
      <c r="CC39" s="5"/>
      <c r="CD39" s="5"/>
      <c r="CE39" s="5"/>
      <c r="CF39" s="5"/>
      <c r="CG39" s="5"/>
      <c r="CH39" s="5"/>
      <c r="CI39" s="5"/>
      <c r="CJ39" s="96"/>
      <c r="CK39" s="155"/>
      <c r="CL39" s="145"/>
      <c r="CM39" s="145"/>
      <c r="CN39" s="146"/>
      <c r="CO39" s="187" t="s">
        <v>1381</v>
      </c>
      <c r="CP39" s="10" t="s">
        <v>1121</v>
      </c>
      <c r="CQ39" s="10" t="s">
        <v>1226</v>
      </c>
      <c r="CR39" s="10"/>
      <c r="CS39" s="10"/>
      <c r="CT39" s="10"/>
      <c r="CU39" s="10"/>
      <c r="CV39" s="10"/>
      <c r="CW39" s="10"/>
      <c r="CX39" s="10"/>
      <c r="CY39" s="10"/>
      <c r="CZ39" s="145"/>
      <c r="DA39" s="145"/>
      <c r="DB39" s="145"/>
      <c r="DC39" s="145"/>
      <c r="DD39" s="145"/>
      <c r="DE39" s="145"/>
      <c r="DF39" s="145"/>
      <c r="DG39" s="145"/>
      <c r="DH39" s="145"/>
      <c r="DI39" s="145"/>
      <c r="DJ39" s="145"/>
      <c r="DK39" s="145"/>
      <c r="DL39" s="150"/>
      <c r="DM39" s="5"/>
      <c r="DN39" s="5"/>
      <c r="DO39" s="5"/>
      <c r="DP39" s="5"/>
      <c r="DQ39" s="187" t="s">
        <v>1382</v>
      </c>
      <c r="DR39" s="10" t="s">
        <v>1124</v>
      </c>
      <c r="DS39" s="10" t="s">
        <v>1228</v>
      </c>
      <c r="DT39" s="10"/>
      <c r="DU39" s="10"/>
      <c r="DV39" s="10"/>
      <c r="DW39" s="10"/>
      <c r="DX39" s="10"/>
      <c r="DY39" s="10"/>
      <c r="DZ39" s="10"/>
      <c r="EA39" s="10"/>
      <c r="EB39" s="5"/>
      <c r="EC39" s="5"/>
      <c r="ED39" s="5"/>
      <c r="EE39" s="145"/>
      <c r="EF39" s="145"/>
      <c r="EG39" s="145"/>
      <c r="EH39" s="145"/>
      <c r="EI39" s="145"/>
      <c r="EJ39" s="145"/>
      <c r="EK39" s="145"/>
      <c r="EL39" s="145"/>
      <c r="EM39" s="145"/>
      <c r="EN39" s="150"/>
      <c r="EO39" s="5"/>
      <c r="EP39" s="5"/>
      <c r="EQ39" s="5"/>
      <c r="ER39" s="5"/>
      <c r="ES39" s="187" t="s">
        <v>1383</v>
      </c>
      <c r="ET39" s="10" t="s">
        <v>1127</v>
      </c>
      <c r="EU39" s="10" t="s">
        <v>1128</v>
      </c>
      <c r="EV39" s="10"/>
      <c r="EW39" s="10"/>
      <c r="EX39" s="10"/>
      <c r="EY39" s="10"/>
      <c r="EZ39" s="10"/>
      <c r="FA39" s="10"/>
      <c r="FB39" s="10"/>
      <c r="FC39" s="10"/>
      <c r="FD39" s="5"/>
      <c r="FE39" s="5"/>
      <c r="FF39" s="5"/>
      <c r="FG39" s="5"/>
      <c r="FH39" s="5"/>
      <c r="FI39" s="5"/>
      <c r="FJ39" s="5"/>
      <c r="FK39" s="5"/>
      <c r="FL39" s="5"/>
      <c r="FM39" s="5"/>
      <c r="FN39" s="5"/>
      <c r="FO39" s="5"/>
      <c r="FP39" s="96"/>
      <c r="FQ39" s="5"/>
      <c r="FR39" s="5"/>
      <c r="FS39" s="5"/>
      <c r="FT39" s="5"/>
      <c r="FU39" s="187" t="s">
        <v>1384</v>
      </c>
      <c r="FV39" s="10" t="s">
        <v>1130</v>
      </c>
      <c r="FW39" s="10" t="s">
        <v>1231</v>
      </c>
      <c r="FX39" s="10"/>
      <c r="FY39" s="10"/>
      <c r="FZ39" s="10"/>
      <c r="GA39" s="10"/>
      <c r="GB39" s="10"/>
      <c r="GC39" s="10"/>
      <c r="GD39" s="10"/>
      <c r="GE39" s="10"/>
      <c r="GF39" s="5"/>
      <c r="GG39" s="5"/>
      <c r="GH39" s="5"/>
      <c r="GI39" s="5"/>
      <c r="GJ39" s="5"/>
      <c r="GK39" s="5"/>
      <c r="GL39" s="5"/>
      <c r="GM39" s="5"/>
      <c r="GN39" s="5"/>
      <c r="GO39" s="5"/>
      <c r="GP39" s="5"/>
      <c r="GQ39" s="5"/>
      <c r="GR39" s="96"/>
      <c r="GS39" s="5"/>
      <c r="GT39" s="5"/>
      <c r="GU39" s="5"/>
      <c r="GV39" s="5"/>
      <c r="GW39" s="198" t="s">
        <v>1385</v>
      </c>
      <c r="GX39" s="1" t="s">
        <v>1133</v>
      </c>
      <c r="GY39" s="1" t="s">
        <v>1233</v>
      </c>
      <c r="GZ39" s="1"/>
      <c r="HA39" s="1"/>
      <c r="HB39" s="1"/>
      <c r="HC39" s="1"/>
      <c r="HD39" s="1"/>
      <c r="HE39" s="1"/>
      <c r="HF39" s="1"/>
      <c r="HG39" s="10"/>
      <c r="HH39" s="5"/>
      <c r="HI39" s="5"/>
      <c r="HJ39" s="5"/>
      <c r="HK39" s="5"/>
      <c r="HL39" s="5"/>
      <c r="HM39" s="5"/>
      <c r="HN39" s="5"/>
      <c r="HO39" s="5"/>
      <c r="HP39" s="5"/>
      <c r="HQ39" s="5"/>
      <c r="HR39" s="5"/>
      <c r="HS39" s="5"/>
      <c r="HT39" s="96"/>
      <c r="HU39" s="5"/>
      <c r="HV39" s="5"/>
      <c r="HW39" s="5"/>
      <c r="HX39" s="5"/>
    </row>
    <row r="40" spans="1:232" s="28" customFormat="1" ht="15" customHeight="1">
      <c r="A40" s="5" t="s">
        <v>316</v>
      </c>
      <c r="B40" s="5"/>
      <c r="C40" s="5"/>
      <c r="D40" s="5"/>
      <c r="E40" s="5"/>
      <c r="F40" s="5"/>
      <c r="G40" s="5"/>
      <c r="H40" s="87"/>
      <c r="I40" s="5" t="s">
        <v>1350</v>
      </c>
      <c r="J40" s="5"/>
      <c r="K40" s="5"/>
      <c r="L40" s="5"/>
      <c r="M40" s="5"/>
      <c r="N40" s="5"/>
      <c r="O40" s="5"/>
      <c r="P40" s="5"/>
      <c r="Q40" s="5"/>
      <c r="R40" s="5"/>
      <c r="S40" s="5"/>
      <c r="T40" s="5"/>
      <c r="U40" s="5"/>
      <c r="V40" s="5"/>
      <c r="W40" s="5"/>
      <c r="X40" s="5"/>
      <c r="Y40" s="5"/>
      <c r="Z40" s="5"/>
      <c r="AA40" s="5"/>
      <c r="AB40" s="5"/>
      <c r="AC40" s="5"/>
      <c r="AD40" s="5"/>
      <c r="AE40" s="5"/>
      <c r="AF40" s="5"/>
      <c r="AG40" s="5"/>
      <c r="AH40" s="5"/>
      <c r="AI40" s="5"/>
      <c r="AJ40" s="143"/>
      <c r="AK40" s="5" t="s">
        <v>1351</v>
      </c>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t="s">
        <v>1352</v>
      </c>
      <c r="BN40" s="5"/>
      <c r="BO40" s="5"/>
      <c r="BP40" s="5"/>
      <c r="BQ40" s="5"/>
      <c r="BR40" s="5"/>
      <c r="BS40" s="5"/>
      <c r="BT40" s="5"/>
      <c r="BU40" s="5"/>
      <c r="BV40" s="5"/>
      <c r="BW40" s="5"/>
      <c r="BX40" s="5"/>
      <c r="BY40" s="5"/>
      <c r="BZ40" s="5"/>
      <c r="CA40" s="5"/>
      <c r="CB40" s="5"/>
      <c r="CC40" s="5"/>
      <c r="CD40" s="5"/>
      <c r="CE40" s="5"/>
      <c r="CF40" s="5"/>
      <c r="CG40" s="5"/>
      <c r="CH40" s="5"/>
      <c r="CI40" s="5"/>
      <c r="CJ40" s="96"/>
      <c r="CK40" s="155"/>
      <c r="CL40" s="145"/>
      <c r="CM40" s="145"/>
      <c r="CN40" s="146"/>
      <c r="CO40" s="10" t="s">
        <v>1353</v>
      </c>
      <c r="CP40" s="10"/>
      <c r="CQ40" s="10"/>
      <c r="CR40" s="10"/>
      <c r="CS40" s="10"/>
      <c r="CT40" s="10"/>
      <c r="CU40" s="10"/>
      <c r="CV40" s="10"/>
      <c r="CW40" s="10"/>
      <c r="CX40" s="10"/>
      <c r="CY40" s="10"/>
      <c r="CZ40" s="145"/>
      <c r="DA40" s="145"/>
      <c r="DB40" s="145"/>
      <c r="DC40" s="145"/>
      <c r="DD40" s="145"/>
      <c r="DE40" s="145"/>
      <c r="DF40" s="145"/>
      <c r="DG40" s="145"/>
      <c r="DH40" s="145"/>
      <c r="DI40" s="145"/>
      <c r="DJ40" s="145"/>
      <c r="DK40" s="145"/>
      <c r="DL40" s="150"/>
      <c r="DM40" s="5"/>
      <c r="DN40" s="5"/>
      <c r="DO40" s="5"/>
      <c r="DP40" s="5"/>
      <c r="DQ40" s="10" t="s">
        <v>1354</v>
      </c>
      <c r="DR40" s="10"/>
      <c r="DS40" s="10"/>
      <c r="DT40" s="10"/>
      <c r="DU40" s="10"/>
      <c r="DV40" s="10"/>
      <c r="DW40" s="10"/>
      <c r="DX40" s="10"/>
      <c r="DY40" s="10"/>
      <c r="DZ40" s="10"/>
      <c r="EA40" s="10"/>
      <c r="EB40" s="5"/>
      <c r="EC40" s="5"/>
      <c r="ED40" s="5"/>
      <c r="EE40" s="145"/>
      <c r="EF40" s="145"/>
      <c r="EG40" s="145"/>
      <c r="EH40" s="145"/>
      <c r="EI40" s="145"/>
      <c r="EJ40" s="145"/>
      <c r="EK40" s="145"/>
      <c r="EL40" s="145"/>
      <c r="EM40" s="145"/>
      <c r="EN40" s="150"/>
      <c r="EO40" s="5"/>
      <c r="EP40" s="5"/>
      <c r="EQ40" s="5"/>
      <c r="ER40" s="5"/>
      <c r="ES40" s="10" t="s">
        <v>1355</v>
      </c>
      <c r="ET40" s="10"/>
      <c r="EU40" s="10"/>
      <c r="EV40" s="10"/>
      <c r="EW40" s="10"/>
      <c r="EX40" s="10"/>
      <c r="EY40" s="10"/>
      <c r="EZ40" s="10"/>
      <c r="FA40" s="10"/>
      <c r="FB40" s="10"/>
      <c r="FC40" s="10"/>
      <c r="FD40" s="5"/>
      <c r="FE40" s="5"/>
      <c r="FF40" s="5"/>
      <c r="FG40" s="5"/>
      <c r="FH40" s="5"/>
      <c r="FI40" s="5"/>
      <c r="FJ40" s="5"/>
      <c r="FK40" s="5"/>
      <c r="FL40" s="5"/>
      <c r="FM40" s="5"/>
      <c r="FN40" s="5"/>
      <c r="FO40" s="5"/>
      <c r="FP40" s="96"/>
      <c r="FQ40" s="5"/>
      <c r="FR40" s="5"/>
      <c r="FS40" s="5"/>
      <c r="FT40" s="5"/>
      <c r="FU40" s="10" t="s">
        <v>1356</v>
      </c>
      <c r="FV40" s="10"/>
      <c r="FW40" s="10"/>
      <c r="FX40" s="10"/>
      <c r="FY40" s="10"/>
      <c r="FZ40" s="10"/>
      <c r="GA40" s="10"/>
      <c r="GB40" s="10"/>
      <c r="GC40" s="10"/>
      <c r="GD40" s="10"/>
      <c r="GE40" s="10"/>
      <c r="GF40" s="5"/>
      <c r="GG40" s="5"/>
      <c r="GH40" s="5"/>
      <c r="GI40" s="5"/>
      <c r="GJ40" s="5"/>
      <c r="GK40" s="5"/>
      <c r="GL40" s="5"/>
      <c r="GM40" s="5"/>
      <c r="GN40" s="5"/>
      <c r="GO40" s="5"/>
      <c r="GP40" s="5"/>
      <c r="GQ40" s="5"/>
      <c r="GR40" s="96"/>
      <c r="GS40" s="5"/>
      <c r="GT40" s="5"/>
      <c r="GU40" s="5"/>
      <c r="GV40" s="5"/>
      <c r="GW40" s="1" t="s">
        <v>1357</v>
      </c>
      <c r="GX40" s="1"/>
      <c r="GY40" s="1"/>
      <c r="GZ40" s="1"/>
      <c r="HA40" s="1"/>
      <c r="HB40" s="1"/>
      <c r="HC40" s="1"/>
      <c r="HD40" s="1"/>
      <c r="HE40" s="1"/>
      <c r="HF40" s="1"/>
      <c r="HG40" s="10"/>
      <c r="HH40" s="5"/>
      <c r="HI40" s="5"/>
      <c r="HJ40" s="5"/>
      <c r="HK40" s="5"/>
      <c r="HL40" s="5"/>
      <c r="HM40" s="5"/>
      <c r="HN40" s="5"/>
      <c r="HO40" s="5"/>
      <c r="HP40" s="5"/>
      <c r="HQ40" s="5"/>
      <c r="HR40" s="5"/>
      <c r="HS40" s="5"/>
      <c r="HT40" s="96"/>
      <c r="HU40" s="5"/>
      <c r="HV40" s="5"/>
      <c r="HW40" s="5"/>
      <c r="HX40" s="5"/>
    </row>
    <row r="41" spans="1:232" s="28" customFormat="1" ht="15" customHeight="1">
      <c r="A41" s="5" t="s">
        <v>331</v>
      </c>
      <c r="B41" s="5" t="s">
        <v>332</v>
      </c>
      <c r="C41" s="5"/>
      <c r="D41" s="5"/>
      <c r="E41" s="5"/>
      <c r="F41" s="5" t="s">
        <v>421</v>
      </c>
      <c r="G41" s="5" t="s">
        <v>1386</v>
      </c>
      <c r="H41" s="87"/>
      <c r="I41" s="5" t="s">
        <v>353</v>
      </c>
      <c r="J41" s="5" t="s">
        <v>354</v>
      </c>
      <c r="K41" s="5" t="s">
        <v>355</v>
      </c>
      <c r="L41" s="5"/>
      <c r="M41" s="5"/>
      <c r="N41" s="5"/>
      <c r="O41" s="5"/>
      <c r="P41" s="5"/>
      <c r="Q41" s="5"/>
      <c r="R41" s="5"/>
      <c r="S41" s="5"/>
      <c r="T41" s="5"/>
      <c r="U41" s="5"/>
      <c r="V41" s="5"/>
      <c r="W41" s="5"/>
      <c r="X41" s="5"/>
      <c r="Y41" s="5"/>
      <c r="Z41" s="5"/>
      <c r="AA41" s="5"/>
      <c r="AB41" s="5"/>
      <c r="AC41" s="5"/>
      <c r="AD41" s="5"/>
      <c r="AE41" s="5"/>
      <c r="AF41" s="5"/>
      <c r="AG41" s="5" t="s">
        <v>319</v>
      </c>
      <c r="AH41" s="5"/>
      <c r="AI41" s="5"/>
      <c r="AJ41" s="143"/>
      <c r="AK41" s="5" t="s">
        <v>357</v>
      </c>
      <c r="AL41" s="5" t="s">
        <v>358</v>
      </c>
      <c r="AM41" s="5" t="s">
        <v>359</v>
      </c>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84" t="s">
        <v>1387</v>
      </c>
      <c r="BN41" s="5" t="s">
        <v>1388</v>
      </c>
      <c r="BO41" s="5" t="s">
        <v>1389</v>
      </c>
      <c r="BP41" s="5"/>
      <c r="BQ41" s="5"/>
      <c r="BR41" s="5"/>
      <c r="BS41" s="5"/>
      <c r="BT41" s="5"/>
      <c r="BU41" s="5"/>
      <c r="BV41" s="5"/>
      <c r="BW41" s="5"/>
      <c r="BX41" s="5"/>
      <c r="BY41" s="5"/>
      <c r="BZ41" s="5"/>
      <c r="CA41" s="5"/>
      <c r="CB41" s="5"/>
      <c r="CC41" s="5"/>
      <c r="CD41" s="5"/>
      <c r="CE41" s="5"/>
      <c r="CF41" s="5"/>
      <c r="CG41" s="5"/>
      <c r="CH41" s="5"/>
      <c r="CI41" s="5"/>
      <c r="CJ41" s="96"/>
      <c r="CK41" s="155"/>
      <c r="CL41" s="145"/>
      <c r="CM41" s="145"/>
      <c r="CN41" s="146"/>
      <c r="CO41" s="187" t="s">
        <v>1390</v>
      </c>
      <c r="CP41" s="10" t="s">
        <v>1391</v>
      </c>
      <c r="CQ41" s="10" t="s">
        <v>1392</v>
      </c>
      <c r="CR41" s="10"/>
      <c r="CS41" s="10"/>
      <c r="CT41" s="10"/>
      <c r="CU41" s="10"/>
      <c r="CV41" s="10"/>
      <c r="CW41" s="10"/>
      <c r="CX41" s="10"/>
      <c r="CY41" s="10"/>
      <c r="CZ41" s="145"/>
      <c r="DA41" s="145"/>
      <c r="DB41" s="145"/>
      <c r="DC41" s="145"/>
      <c r="DD41" s="145"/>
      <c r="DE41" s="145"/>
      <c r="DF41" s="145"/>
      <c r="DG41" s="145"/>
      <c r="DH41" s="145"/>
      <c r="DI41" s="145"/>
      <c r="DJ41" s="145"/>
      <c r="DK41" s="145"/>
      <c r="DL41" s="150"/>
      <c r="DM41" s="5"/>
      <c r="DN41" s="5"/>
      <c r="DO41" s="5"/>
      <c r="DP41" s="5"/>
      <c r="DQ41" s="187" t="s">
        <v>1393</v>
      </c>
      <c r="DR41" s="10" t="s">
        <v>1394</v>
      </c>
      <c r="DS41" s="10" t="s">
        <v>1395</v>
      </c>
      <c r="DT41" s="10"/>
      <c r="DU41" s="10"/>
      <c r="DV41" s="10"/>
      <c r="DW41" s="10"/>
      <c r="DX41" s="10"/>
      <c r="DY41" s="10"/>
      <c r="DZ41" s="10"/>
      <c r="EA41" s="10"/>
      <c r="EB41" s="5"/>
      <c r="EC41" s="5"/>
      <c r="ED41" s="5"/>
      <c r="EE41" s="145"/>
      <c r="EF41" s="145"/>
      <c r="EG41" s="145"/>
      <c r="EH41" s="145"/>
      <c r="EI41" s="145"/>
      <c r="EJ41" s="145"/>
      <c r="EK41" s="145"/>
      <c r="EL41" s="145"/>
      <c r="EM41" s="145"/>
      <c r="EN41" s="150"/>
      <c r="EO41" s="5"/>
      <c r="EP41" s="5"/>
      <c r="EQ41" s="5"/>
      <c r="ER41" s="5"/>
      <c r="ES41" s="187" t="s">
        <v>1396</v>
      </c>
      <c r="ET41" s="10" t="s">
        <v>1397</v>
      </c>
      <c r="EU41" s="10" t="s">
        <v>1398</v>
      </c>
      <c r="EV41" s="10"/>
      <c r="EW41" s="10"/>
      <c r="EX41" s="10"/>
      <c r="EY41" s="10"/>
      <c r="EZ41" s="10"/>
      <c r="FA41" s="10"/>
      <c r="FB41" s="10"/>
      <c r="FC41" s="10"/>
      <c r="FD41" s="5"/>
      <c r="FE41" s="5"/>
      <c r="FF41" s="5"/>
      <c r="FG41" s="5"/>
      <c r="FH41" s="5"/>
      <c r="FI41" s="5"/>
      <c r="FJ41" s="5"/>
      <c r="FK41" s="5"/>
      <c r="FL41" s="5"/>
      <c r="FM41" s="5"/>
      <c r="FN41" s="5"/>
      <c r="FO41" s="5"/>
      <c r="FP41" s="96"/>
      <c r="FQ41" s="5"/>
      <c r="FR41" s="5"/>
      <c r="FS41" s="5"/>
      <c r="FT41" s="5"/>
      <c r="FU41" s="187" t="s">
        <v>1399</v>
      </c>
      <c r="FV41" s="10" t="s">
        <v>1400</v>
      </c>
      <c r="FW41" s="10" t="s">
        <v>1401</v>
      </c>
      <c r="FX41" s="10"/>
      <c r="FY41" s="10"/>
      <c r="FZ41" s="10"/>
      <c r="GA41" s="10"/>
      <c r="GB41" s="10"/>
      <c r="GC41" s="10"/>
      <c r="GD41" s="10"/>
      <c r="GE41" s="10"/>
      <c r="GF41" s="5"/>
      <c r="GG41" s="5"/>
      <c r="GH41" s="5"/>
      <c r="GI41" s="5"/>
      <c r="GJ41" s="5"/>
      <c r="GK41" s="5"/>
      <c r="GL41" s="5"/>
      <c r="GM41" s="5"/>
      <c r="GN41" s="5"/>
      <c r="GO41" s="5"/>
      <c r="GP41" s="5"/>
      <c r="GQ41" s="5"/>
      <c r="GR41" s="96"/>
      <c r="GS41" s="5"/>
      <c r="GT41" s="5"/>
      <c r="GU41" s="5"/>
      <c r="GV41" s="5"/>
      <c r="GW41" s="198" t="s">
        <v>1402</v>
      </c>
      <c r="GX41" s="1" t="s">
        <v>1403</v>
      </c>
      <c r="GY41" s="1" t="s">
        <v>1404</v>
      </c>
      <c r="GZ41" s="1"/>
      <c r="HA41" s="1"/>
      <c r="HB41" s="1"/>
      <c r="HC41" s="1"/>
      <c r="HD41" s="1"/>
      <c r="HE41" s="1"/>
      <c r="HF41" s="1"/>
      <c r="HG41" s="10"/>
      <c r="HH41" s="5"/>
      <c r="HI41" s="5"/>
      <c r="HJ41" s="5"/>
      <c r="HK41" s="5"/>
      <c r="HL41" s="5"/>
      <c r="HM41" s="5"/>
      <c r="HN41" s="5"/>
      <c r="HO41" s="5"/>
      <c r="HP41" s="5"/>
      <c r="HQ41" s="5"/>
      <c r="HR41" s="5"/>
      <c r="HS41" s="5"/>
      <c r="HT41" s="96"/>
      <c r="HU41" s="5"/>
      <c r="HV41" s="5"/>
      <c r="HW41" s="5"/>
      <c r="HX41" s="5"/>
    </row>
    <row r="42" spans="1:232" s="28" customFormat="1" ht="15" customHeight="1">
      <c r="A42" s="5" t="s">
        <v>331</v>
      </c>
      <c r="B42" s="5" t="s">
        <v>332</v>
      </c>
      <c r="C42" s="5"/>
      <c r="D42" s="5"/>
      <c r="E42" s="5"/>
      <c r="F42" s="5" t="s">
        <v>333</v>
      </c>
      <c r="G42" s="5" t="s">
        <v>361</v>
      </c>
      <c r="H42" s="87" t="s">
        <v>362</v>
      </c>
      <c r="I42" s="5" t="s">
        <v>1405</v>
      </c>
      <c r="J42" s="5" t="s">
        <v>1406</v>
      </c>
      <c r="K42" s="5" t="s">
        <v>1407</v>
      </c>
      <c r="L42" s="5" t="s">
        <v>1408</v>
      </c>
      <c r="M42" s="5" t="s">
        <v>1409</v>
      </c>
      <c r="N42" s="5" t="s">
        <v>1410</v>
      </c>
      <c r="O42" s="5"/>
      <c r="P42" s="5"/>
      <c r="Q42" s="5"/>
      <c r="R42" s="5"/>
      <c r="S42" s="5"/>
      <c r="T42" s="5"/>
      <c r="U42" s="5"/>
      <c r="V42" s="5"/>
      <c r="W42" s="5"/>
      <c r="X42" s="5"/>
      <c r="Y42" s="5"/>
      <c r="Z42" s="5"/>
      <c r="AA42" s="5"/>
      <c r="AB42" s="5"/>
      <c r="AC42" s="5"/>
      <c r="AD42" s="5"/>
      <c r="AE42" s="5"/>
      <c r="AF42" s="5"/>
      <c r="AG42" s="5" t="s">
        <v>319</v>
      </c>
      <c r="AH42" s="5"/>
      <c r="AI42" s="5"/>
      <c r="AJ42" s="143"/>
      <c r="AK42" s="5" t="s">
        <v>1411</v>
      </c>
      <c r="AL42" s="5" t="s">
        <v>1412</v>
      </c>
      <c r="AM42" s="5" t="s">
        <v>1413</v>
      </c>
      <c r="AN42" s="5" t="s">
        <v>1414</v>
      </c>
      <c r="AO42" s="5" t="s">
        <v>1415</v>
      </c>
      <c r="AP42" s="5" t="s">
        <v>1416</v>
      </c>
      <c r="AQ42" s="5"/>
      <c r="AR42" s="5"/>
      <c r="AS42" s="5"/>
      <c r="AT42" s="5"/>
      <c r="AU42" s="5"/>
      <c r="AV42" s="5"/>
      <c r="AW42" s="5"/>
      <c r="AX42" s="5"/>
      <c r="AY42" s="5"/>
      <c r="AZ42" s="5"/>
      <c r="BA42" s="5"/>
      <c r="BB42" s="5"/>
      <c r="BC42" s="5"/>
      <c r="BD42" s="5"/>
      <c r="BE42" s="5"/>
      <c r="BF42" s="5"/>
      <c r="BG42" s="5"/>
      <c r="BH42" s="5"/>
      <c r="BI42" s="5"/>
      <c r="BJ42" s="5"/>
      <c r="BK42" s="5"/>
      <c r="BL42" s="5"/>
      <c r="BM42" s="84" t="s">
        <v>1417</v>
      </c>
      <c r="BN42" s="5" t="s">
        <v>1418</v>
      </c>
      <c r="BO42" s="5" t="s">
        <v>1419</v>
      </c>
      <c r="BP42" s="5" t="s">
        <v>1420</v>
      </c>
      <c r="BQ42" s="5" t="s">
        <v>1421</v>
      </c>
      <c r="BR42" s="5" t="s">
        <v>1422</v>
      </c>
      <c r="BS42" s="5"/>
      <c r="BT42" s="5"/>
      <c r="BU42" s="5"/>
      <c r="BV42" s="5"/>
      <c r="BW42" s="5"/>
      <c r="BX42" s="5"/>
      <c r="BY42" s="5"/>
      <c r="BZ42" s="5"/>
      <c r="CA42" s="5"/>
      <c r="CB42" s="5"/>
      <c r="CC42" s="5"/>
      <c r="CD42" s="5"/>
      <c r="CE42" s="5"/>
      <c r="CF42" s="5"/>
      <c r="CG42" s="5"/>
      <c r="CH42" s="5"/>
      <c r="CI42" s="5"/>
      <c r="CJ42" s="96"/>
      <c r="CK42" s="155"/>
      <c r="CL42" s="145"/>
      <c r="CM42" s="145"/>
      <c r="CN42" s="146"/>
      <c r="CO42" s="187" t="s">
        <v>1423</v>
      </c>
      <c r="CP42" s="10" t="s">
        <v>1424</v>
      </c>
      <c r="CQ42" s="10" t="s">
        <v>1425</v>
      </c>
      <c r="CR42" s="10" t="s">
        <v>1426</v>
      </c>
      <c r="CS42" s="10" t="s">
        <v>1427</v>
      </c>
      <c r="CT42" s="10" t="s">
        <v>1428</v>
      </c>
      <c r="CU42" s="10"/>
      <c r="CV42" s="10"/>
      <c r="CW42" s="10"/>
      <c r="CX42" s="10"/>
      <c r="CY42" s="10"/>
      <c r="CZ42" s="145"/>
      <c r="DA42" s="145"/>
      <c r="DB42" s="145"/>
      <c r="DC42" s="145"/>
      <c r="DD42" s="145"/>
      <c r="DE42" s="145"/>
      <c r="DF42" s="145"/>
      <c r="DG42" s="145"/>
      <c r="DH42" s="145"/>
      <c r="DI42" s="145"/>
      <c r="DJ42" s="145"/>
      <c r="DK42" s="145"/>
      <c r="DL42" s="150"/>
      <c r="DM42" s="5"/>
      <c r="DN42" s="5"/>
      <c r="DO42" s="5"/>
      <c r="DP42" s="5"/>
      <c r="DQ42" s="187" t="s">
        <v>1429</v>
      </c>
      <c r="DR42" s="10" t="s">
        <v>1430</v>
      </c>
      <c r="DS42" s="10" t="s">
        <v>1431</v>
      </c>
      <c r="DT42" s="10" t="s">
        <v>1432</v>
      </c>
      <c r="DU42" s="10" t="s">
        <v>1433</v>
      </c>
      <c r="DV42" s="10" t="s">
        <v>1434</v>
      </c>
      <c r="DW42" s="10"/>
      <c r="DX42" s="10"/>
      <c r="DY42" s="10"/>
      <c r="DZ42" s="10"/>
      <c r="EA42" s="10"/>
      <c r="EB42" s="5"/>
      <c r="EC42" s="5"/>
      <c r="ED42" s="5"/>
      <c r="EE42" s="145"/>
      <c r="EF42" s="145"/>
      <c r="EG42" s="145"/>
      <c r="EH42" s="145"/>
      <c r="EI42" s="145"/>
      <c r="EJ42" s="145"/>
      <c r="EK42" s="145"/>
      <c r="EL42" s="145"/>
      <c r="EM42" s="145"/>
      <c r="EN42" s="150"/>
      <c r="EO42" s="5"/>
      <c r="EP42" s="5"/>
      <c r="EQ42" s="5"/>
      <c r="ER42" s="5"/>
      <c r="ES42" s="187" t="s">
        <v>1435</v>
      </c>
      <c r="ET42" s="10" t="s">
        <v>1436</v>
      </c>
      <c r="EU42" s="10" t="s">
        <v>1437</v>
      </c>
      <c r="EV42" s="10" t="s">
        <v>1438</v>
      </c>
      <c r="EW42" s="10" t="s">
        <v>1439</v>
      </c>
      <c r="EX42" s="10" t="s">
        <v>1440</v>
      </c>
      <c r="EY42" s="10"/>
      <c r="EZ42" s="10"/>
      <c r="FA42" s="10"/>
      <c r="FB42" s="10"/>
      <c r="FC42" s="10"/>
      <c r="FD42" s="5"/>
      <c r="FE42" s="5"/>
      <c r="FF42" s="5"/>
      <c r="FG42" s="5"/>
      <c r="FH42" s="5"/>
      <c r="FI42" s="5"/>
      <c r="FJ42" s="5"/>
      <c r="FK42" s="5"/>
      <c r="FL42" s="5"/>
      <c r="FM42" s="5"/>
      <c r="FN42" s="5"/>
      <c r="FO42" s="5"/>
      <c r="FP42" s="96"/>
      <c r="FQ42" s="5"/>
      <c r="FR42" s="5"/>
      <c r="FS42" s="5"/>
      <c r="FT42" s="5"/>
      <c r="FU42" s="187" t="s">
        <v>1441</v>
      </c>
      <c r="FV42" s="10" t="s">
        <v>1442</v>
      </c>
      <c r="FW42" s="10" t="s">
        <v>1443</v>
      </c>
      <c r="FX42" s="10" t="s">
        <v>1444</v>
      </c>
      <c r="FY42" s="10" t="s">
        <v>1445</v>
      </c>
      <c r="FZ42" s="10" t="s">
        <v>1446</v>
      </c>
      <c r="GA42" s="10"/>
      <c r="GB42" s="10"/>
      <c r="GC42" s="10"/>
      <c r="GD42" s="10"/>
      <c r="GE42" s="10"/>
      <c r="GF42" s="5"/>
      <c r="GG42" s="5"/>
      <c r="GH42" s="5"/>
      <c r="GI42" s="5"/>
      <c r="GJ42" s="5"/>
      <c r="GK42" s="5"/>
      <c r="GL42" s="5"/>
      <c r="GM42" s="5"/>
      <c r="GN42" s="5"/>
      <c r="GO42" s="5"/>
      <c r="GP42" s="5"/>
      <c r="GQ42" s="5"/>
      <c r="GR42" s="96"/>
      <c r="GS42" s="5"/>
      <c r="GT42" s="5"/>
      <c r="GU42" s="5"/>
      <c r="GV42" s="5"/>
      <c r="GW42" s="198" t="s">
        <v>1447</v>
      </c>
      <c r="GX42" s="1" t="s">
        <v>1448</v>
      </c>
      <c r="GY42" s="1" t="s">
        <v>1449</v>
      </c>
      <c r="GZ42" s="1" t="s">
        <v>1450</v>
      </c>
      <c r="HA42" s="1" t="s">
        <v>1451</v>
      </c>
      <c r="HB42" s="1" t="s">
        <v>1452</v>
      </c>
      <c r="HC42" s="1"/>
      <c r="HD42" s="1"/>
      <c r="HE42" s="1"/>
      <c r="HF42" s="1"/>
      <c r="HG42" s="10"/>
      <c r="HH42" s="5"/>
      <c r="HI42" s="5"/>
      <c r="HJ42" s="5"/>
      <c r="HK42" s="5"/>
      <c r="HL42" s="5"/>
      <c r="HM42" s="5"/>
      <c r="HN42" s="5"/>
      <c r="HO42" s="5"/>
      <c r="HP42" s="5"/>
      <c r="HQ42" s="5"/>
      <c r="HR42" s="5"/>
      <c r="HS42" s="5"/>
      <c r="HT42" s="96"/>
      <c r="HU42" s="5"/>
      <c r="HV42" s="5"/>
      <c r="HW42" s="5"/>
      <c r="HX42" s="5"/>
    </row>
    <row r="43" spans="1:232" s="28" customFormat="1" ht="15" customHeight="1">
      <c r="A43" s="5" t="s">
        <v>331</v>
      </c>
      <c r="B43" s="5" t="s">
        <v>332</v>
      </c>
      <c r="C43" s="5"/>
      <c r="D43" s="5"/>
      <c r="E43" s="5"/>
      <c r="F43" s="5" t="s">
        <v>333</v>
      </c>
      <c r="G43" s="5" t="s">
        <v>1453</v>
      </c>
      <c r="H43" s="87" t="s">
        <v>1454</v>
      </c>
      <c r="I43" s="5" t="s">
        <v>1455</v>
      </c>
      <c r="J43" s="5" t="s">
        <v>1456</v>
      </c>
      <c r="K43" s="5" t="s">
        <v>1457</v>
      </c>
      <c r="L43" s="5" t="s">
        <v>1458</v>
      </c>
      <c r="M43" s="5"/>
      <c r="N43" s="5"/>
      <c r="O43" s="5"/>
      <c r="P43" s="5"/>
      <c r="Q43" s="5"/>
      <c r="R43" s="5"/>
      <c r="S43" s="5"/>
      <c r="T43" s="5"/>
      <c r="U43" s="5"/>
      <c r="V43" s="5"/>
      <c r="W43" s="5"/>
      <c r="X43" s="5"/>
      <c r="Y43" s="5"/>
      <c r="Z43" s="5"/>
      <c r="AA43" s="5"/>
      <c r="AB43" s="5"/>
      <c r="AC43" s="5"/>
      <c r="AD43" s="5"/>
      <c r="AE43" s="5"/>
      <c r="AF43" s="5"/>
      <c r="AG43" s="5" t="s">
        <v>319</v>
      </c>
      <c r="AH43" s="5"/>
      <c r="AI43" s="5"/>
      <c r="AJ43" s="143"/>
      <c r="AK43" s="5" t="s">
        <v>1459</v>
      </c>
      <c r="AL43" s="5" t="s">
        <v>1460</v>
      </c>
      <c r="AM43" s="5" t="s">
        <v>1461</v>
      </c>
      <c r="AN43" s="5" t="s">
        <v>1462</v>
      </c>
      <c r="AO43" s="5"/>
      <c r="AP43" s="5"/>
      <c r="AQ43" s="5"/>
      <c r="AR43" s="5"/>
      <c r="AS43" s="5"/>
      <c r="AT43" s="5"/>
      <c r="AU43" s="5"/>
      <c r="AV43" s="5"/>
      <c r="AW43" s="5"/>
      <c r="AX43" s="5"/>
      <c r="AY43" s="5"/>
      <c r="AZ43" s="5"/>
      <c r="BA43" s="5"/>
      <c r="BB43" s="5"/>
      <c r="BC43" s="5"/>
      <c r="BD43" s="5"/>
      <c r="BE43" s="5"/>
      <c r="BF43" s="5"/>
      <c r="BG43" s="5"/>
      <c r="BH43" s="5"/>
      <c r="BI43" s="5"/>
      <c r="BJ43" s="5"/>
      <c r="BK43" s="5"/>
      <c r="BL43" s="5"/>
      <c r="BM43" s="84" t="s">
        <v>1463</v>
      </c>
      <c r="BN43" s="5" t="s">
        <v>1464</v>
      </c>
      <c r="BO43" s="5" t="s">
        <v>1465</v>
      </c>
      <c r="BP43" s="5" t="s">
        <v>1466</v>
      </c>
      <c r="BQ43" s="5"/>
      <c r="BR43" s="5"/>
      <c r="BS43" s="5"/>
      <c r="BT43" s="5"/>
      <c r="BU43" s="5"/>
      <c r="BV43" s="5"/>
      <c r="BW43" s="5"/>
      <c r="BX43" s="5"/>
      <c r="BY43" s="5"/>
      <c r="BZ43" s="5"/>
      <c r="CA43" s="5"/>
      <c r="CB43" s="5"/>
      <c r="CC43" s="5"/>
      <c r="CD43" s="5"/>
      <c r="CE43" s="5"/>
      <c r="CF43" s="5"/>
      <c r="CG43" s="5"/>
      <c r="CH43" s="5"/>
      <c r="CI43" s="5"/>
      <c r="CJ43" s="96"/>
      <c r="CK43" s="155"/>
      <c r="CL43" s="145"/>
      <c r="CM43" s="145"/>
      <c r="CN43" s="146"/>
      <c r="CO43" s="187" t="s">
        <v>1467</v>
      </c>
      <c r="CP43" s="10" t="s">
        <v>1468</v>
      </c>
      <c r="CQ43" s="10" t="s">
        <v>1469</v>
      </c>
      <c r="CR43" s="10" t="s">
        <v>1470</v>
      </c>
      <c r="CS43" s="10"/>
      <c r="CT43" s="10"/>
      <c r="CU43" s="10"/>
      <c r="CV43" s="10"/>
      <c r="CW43" s="10"/>
      <c r="CX43" s="10"/>
      <c r="CY43" s="10"/>
      <c r="CZ43" s="145"/>
      <c r="DA43" s="145"/>
      <c r="DB43" s="145"/>
      <c r="DC43" s="145"/>
      <c r="DD43" s="145"/>
      <c r="DE43" s="145"/>
      <c r="DF43" s="145"/>
      <c r="DG43" s="145"/>
      <c r="DH43" s="145"/>
      <c r="DI43" s="145"/>
      <c r="DJ43" s="145"/>
      <c r="DK43" s="145"/>
      <c r="DL43" s="150"/>
      <c r="DM43" s="5"/>
      <c r="DN43" s="5"/>
      <c r="DO43" s="5"/>
      <c r="DP43" s="5"/>
      <c r="DQ43" s="187" t="s">
        <v>1471</v>
      </c>
      <c r="DR43" s="10" t="s">
        <v>1472</v>
      </c>
      <c r="DS43" s="10" t="s">
        <v>1473</v>
      </c>
      <c r="DT43" s="10" t="s">
        <v>1474</v>
      </c>
      <c r="DU43" s="10"/>
      <c r="DV43" s="10"/>
      <c r="DW43" s="10"/>
      <c r="DX43" s="10"/>
      <c r="DY43" s="10"/>
      <c r="DZ43" s="10"/>
      <c r="EA43" s="10"/>
      <c r="EB43" s="5"/>
      <c r="EC43" s="5"/>
      <c r="ED43" s="5"/>
      <c r="EE43" s="145"/>
      <c r="EF43" s="145"/>
      <c r="EG43" s="145"/>
      <c r="EH43" s="145"/>
      <c r="EI43" s="145"/>
      <c r="EJ43" s="145"/>
      <c r="EK43" s="145"/>
      <c r="EL43" s="145"/>
      <c r="EM43" s="145"/>
      <c r="EN43" s="150"/>
      <c r="EO43" s="5"/>
      <c r="EP43" s="5"/>
      <c r="EQ43" s="5"/>
      <c r="ER43" s="5"/>
      <c r="ES43" s="187" t="s">
        <v>1475</v>
      </c>
      <c r="ET43" s="10" t="s">
        <v>1476</v>
      </c>
      <c r="EU43" s="10" t="s">
        <v>1477</v>
      </c>
      <c r="EV43" s="10" t="s">
        <v>1478</v>
      </c>
      <c r="EW43" s="10"/>
      <c r="EX43" s="10"/>
      <c r="EY43" s="10"/>
      <c r="EZ43" s="10"/>
      <c r="FA43" s="10"/>
      <c r="FB43" s="10"/>
      <c r="FC43" s="10"/>
      <c r="FD43" s="5"/>
      <c r="FE43" s="5"/>
      <c r="FF43" s="5"/>
      <c r="FG43" s="5"/>
      <c r="FH43" s="5"/>
      <c r="FI43" s="5"/>
      <c r="FJ43" s="5"/>
      <c r="FK43" s="5"/>
      <c r="FL43" s="5"/>
      <c r="FM43" s="5"/>
      <c r="FN43" s="5"/>
      <c r="FO43" s="5"/>
      <c r="FP43" s="96"/>
      <c r="FQ43" s="5"/>
      <c r="FR43" s="5"/>
      <c r="FS43" s="5"/>
      <c r="FT43" s="5"/>
      <c r="FU43" s="187" t="s">
        <v>1479</v>
      </c>
      <c r="FV43" s="10" t="s">
        <v>1480</v>
      </c>
      <c r="FW43" s="10" t="s">
        <v>1481</v>
      </c>
      <c r="FX43" s="10" t="s">
        <v>1482</v>
      </c>
      <c r="FY43" s="10"/>
      <c r="FZ43" s="10"/>
      <c r="GA43" s="10"/>
      <c r="GB43" s="10"/>
      <c r="GC43" s="10"/>
      <c r="GD43" s="10"/>
      <c r="GE43" s="10"/>
      <c r="GF43" s="5"/>
      <c r="GG43" s="5"/>
      <c r="GH43" s="5"/>
      <c r="GI43" s="5"/>
      <c r="GJ43" s="5"/>
      <c r="GK43" s="5"/>
      <c r="GL43" s="5"/>
      <c r="GM43" s="5"/>
      <c r="GN43" s="5"/>
      <c r="GO43" s="5"/>
      <c r="GP43" s="5"/>
      <c r="GQ43" s="5"/>
      <c r="GR43" s="96"/>
      <c r="GS43" s="5"/>
      <c r="GT43" s="5"/>
      <c r="GU43" s="5"/>
      <c r="GV43" s="5"/>
      <c r="GW43" s="198" t="s">
        <v>1483</v>
      </c>
      <c r="GX43" s="1" t="s">
        <v>1484</v>
      </c>
      <c r="GY43" s="1" t="s">
        <v>1485</v>
      </c>
      <c r="GZ43" s="1" t="s">
        <v>1486</v>
      </c>
      <c r="HA43" s="1"/>
      <c r="HB43" s="1"/>
      <c r="HC43" s="1"/>
      <c r="HD43" s="1"/>
      <c r="HE43" s="1"/>
      <c r="HF43" s="1"/>
      <c r="HG43" s="10"/>
      <c r="HH43" s="5"/>
      <c r="HI43" s="5"/>
      <c r="HJ43" s="5"/>
      <c r="HK43" s="5"/>
      <c r="HL43" s="5"/>
      <c r="HM43" s="5"/>
      <c r="HN43" s="5"/>
      <c r="HO43" s="5"/>
      <c r="HP43" s="5"/>
      <c r="HQ43" s="5"/>
      <c r="HR43" s="5"/>
      <c r="HS43" s="5"/>
      <c r="HT43" s="96"/>
      <c r="HU43" s="5"/>
      <c r="HV43" s="5"/>
      <c r="HW43" s="5"/>
      <c r="HX43" s="5"/>
    </row>
    <row r="44" spans="1:232" s="28" customFormat="1" ht="15" customHeight="1">
      <c r="A44" s="5" t="s">
        <v>331</v>
      </c>
      <c r="B44" s="5" t="s">
        <v>346</v>
      </c>
      <c r="C44" s="5"/>
      <c r="D44" s="5"/>
      <c r="E44" s="5"/>
      <c r="F44" s="5" t="s">
        <v>333</v>
      </c>
      <c r="G44" s="5" t="s">
        <v>363</v>
      </c>
      <c r="H44" s="87" t="s">
        <v>364</v>
      </c>
      <c r="I44" s="5" t="s">
        <v>1487</v>
      </c>
      <c r="J44" s="5" t="s">
        <v>1113</v>
      </c>
      <c r="K44" s="5" t="s">
        <v>1222</v>
      </c>
      <c r="L44" s="5"/>
      <c r="M44" s="5"/>
      <c r="N44" s="5"/>
      <c r="O44" s="5"/>
      <c r="P44" s="5"/>
      <c r="Q44" s="5"/>
      <c r="R44" s="5"/>
      <c r="S44" s="5"/>
      <c r="T44" s="5"/>
      <c r="U44" s="5"/>
      <c r="V44" s="5"/>
      <c r="W44" s="5"/>
      <c r="X44" s="5"/>
      <c r="Y44" s="5"/>
      <c r="Z44" s="5"/>
      <c r="AA44" s="5"/>
      <c r="AB44" s="5"/>
      <c r="AC44" s="5"/>
      <c r="AD44" s="5"/>
      <c r="AE44" s="5"/>
      <c r="AF44" s="5"/>
      <c r="AG44" s="5" t="s">
        <v>365</v>
      </c>
      <c r="AH44" s="5" t="s">
        <v>366</v>
      </c>
      <c r="AI44" s="158" t="s">
        <v>367</v>
      </c>
      <c r="AJ44" s="143"/>
      <c r="AK44" s="5" t="s">
        <v>1488</v>
      </c>
      <c r="AL44" s="5" t="s">
        <v>1116</v>
      </c>
      <c r="AM44" s="5" t="s">
        <v>1117</v>
      </c>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84" t="s">
        <v>1489</v>
      </c>
      <c r="BN44" s="5" t="s">
        <v>1116</v>
      </c>
      <c r="BO44" s="5" t="s">
        <v>1119</v>
      </c>
      <c r="BP44" s="5"/>
      <c r="BQ44" s="5"/>
      <c r="BR44" s="5"/>
      <c r="BS44" s="5"/>
      <c r="BT44" s="5"/>
      <c r="BU44" s="5"/>
      <c r="BV44" s="5"/>
      <c r="BW44" s="5"/>
      <c r="BX44" s="5"/>
      <c r="BY44" s="5"/>
      <c r="BZ44" s="5"/>
      <c r="CA44" s="5"/>
      <c r="CB44" s="5"/>
      <c r="CC44" s="5"/>
      <c r="CD44" s="5"/>
      <c r="CE44" s="5"/>
      <c r="CF44" s="5"/>
      <c r="CG44" s="5"/>
      <c r="CH44" s="5"/>
      <c r="CI44" s="5"/>
      <c r="CJ44" s="96"/>
      <c r="CK44" s="155"/>
      <c r="CL44" s="145"/>
      <c r="CM44" s="158"/>
      <c r="CN44" s="146"/>
      <c r="CO44" s="187" t="s">
        <v>1490</v>
      </c>
      <c r="CP44" s="10" t="s">
        <v>1121</v>
      </c>
      <c r="CQ44" s="10" t="s">
        <v>1226</v>
      </c>
      <c r="CR44" s="10"/>
      <c r="CS44" s="10"/>
      <c r="CT44" s="10"/>
      <c r="CU44" s="10"/>
      <c r="CV44" s="10"/>
      <c r="CW44" s="10"/>
      <c r="CX44" s="10"/>
      <c r="CY44" s="10"/>
      <c r="CZ44" s="145"/>
      <c r="DA44" s="145"/>
      <c r="DB44" s="145"/>
      <c r="DC44" s="145"/>
      <c r="DD44" s="145"/>
      <c r="DE44" s="145"/>
      <c r="DF44" s="145"/>
      <c r="DG44" s="145"/>
      <c r="DH44" s="145"/>
      <c r="DI44" s="145"/>
      <c r="DJ44" s="145"/>
      <c r="DK44" s="145"/>
      <c r="DL44" s="150"/>
      <c r="DM44" s="5"/>
      <c r="DN44" s="5"/>
      <c r="DO44" s="5"/>
      <c r="DP44" s="5"/>
      <c r="DQ44" s="187" t="s">
        <v>1491</v>
      </c>
      <c r="DR44" s="10" t="s">
        <v>1124</v>
      </c>
      <c r="DS44" s="10" t="s">
        <v>1228</v>
      </c>
      <c r="DT44" s="10"/>
      <c r="DU44" s="10"/>
      <c r="DV44" s="10"/>
      <c r="DW44" s="10"/>
      <c r="DX44" s="10"/>
      <c r="DY44" s="10"/>
      <c r="DZ44" s="10"/>
      <c r="EA44" s="10"/>
      <c r="EB44" s="5"/>
      <c r="EC44" s="5"/>
      <c r="ED44" s="5"/>
      <c r="EE44" s="145"/>
      <c r="EF44" s="145"/>
      <c r="EG44" s="145"/>
      <c r="EH44" s="145"/>
      <c r="EI44" s="145"/>
      <c r="EJ44" s="145"/>
      <c r="EK44" s="145"/>
      <c r="EL44" s="145"/>
      <c r="EM44" s="145"/>
      <c r="EN44" s="150"/>
      <c r="EO44" s="5"/>
      <c r="EP44" s="5"/>
      <c r="EQ44" s="5"/>
      <c r="ER44" s="5"/>
      <c r="ES44" s="187" t="s">
        <v>1492</v>
      </c>
      <c r="ET44" s="10" t="s">
        <v>1127</v>
      </c>
      <c r="EU44" s="10" t="s">
        <v>1128</v>
      </c>
      <c r="EV44" s="10"/>
      <c r="EW44" s="10"/>
      <c r="EX44" s="10"/>
      <c r="EY44" s="10"/>
      <c r="EZ44" s="10"/>
      <c r="FA44" s="10"/>
      <c r="FB44" s="10"/>
      <c r="FC44" s="10"/>
      <c r="FD44" s="5"/>
      <c r="FE44" s="5"/>
      <c r="FF44" s="5"/>
      <c r="FG44" s="5"/>
      <c r="FH44" s="5"/>
      <c r="FI44" s="5"/>
      <c r="FJ44" s="5"/>
      <c r="FK44" s="5"/>
      <c r="FL44" s="5"/>
      <c r="FM44" s="5"/>
      <c r="FN44" s="5"/>
      <c r="FO44" s="5"/>
      <c r="FP44" s="96"/>
      <c r="FQ44" s="5"/>
      <c r="FR44" s="5"/>
      <c r="FS44" s="5"/>
      <c r="FT44" s="5"/>
      <c r="FU44" s="187" t="s">
        <v>1493</v>
      </c>
      <c r="FV44" s="10" t="s">
        <v>1130</v>
      </c>
      <c r="FW44" s="10" t="s">
        <v>1231</v>
      </c>
      <c r="FX44" s="10"/>
      <c r="FY44" s="10"/>
      <c r="FZ44" s="10"/>
      <c r="GA44" s="10"/>
      <c r="GB44" s="10"/>
      <c r="GC44" s="10"/>
      <c r="GD44" s="10"/>
      <c r="GE44" s="10"/>
      <c r="GF44" s="5"/>
      <c r="GG44" s="5"/>
      <c r="GH44" s="5"/>
      <c r="GI44" s="5"/>
      <c r="GJ44" s="5"/>
      <c r="GK44" s="5"/>
      <c r="GL44" s="5"/>
      <c r="GM44" s="5"/>
      <c r="GN44" s="5"/>
      <c r="GO44" s="5"/>
      <c r="GP44" s="5"/>
      <c r="GQ44" s="5"/>
      <c r="GR44" s="96"/>
      <c r="GS44" s="5"/>
      <c r="GT44" s="5"/>
      <c r="GU44" s="5"/>
      <c r="GV44" s="5"/>
      <c r="GW44" s="198" t="s">
        <v>1494</v>
      </c>
      <c r="GX44" s="1" t="s">
        <v>1133</v>
      </c>
      <c r="GY44" s="1" t="s">
        <v>1233</v>
      </c>
      <c r="GZ44" s="1"/>
      <c r="HA44" s="1"/>
      <c r="HB44" s="1"/>
      <c r="HC44" s="1"/>
      <c r="HD44" s="1"/>
      <c r="HE44" s="1"/>
      <c r="HF44" s="1"/>
      <c r="HG44" s="10"/>
      <c r="HH44" s="5"/>
      <c r="HI44" s="5"/>
      <c r="HJ44" s="5"/>
      <c r="HK44" s="5"/>
      <c r="HL44" s="5"/>
      <c r="HM44" s="5"/>
      <c r="HN44" s="5"/>
      <c r="HO44" s="5"/>
      <c r="HP44" s="5"/>
      <c r="HQ44" s="5"/>
      <c r="HR44" s="5"/>
      <c r="HS44" s="5"/>
      <c r="HT44" s="96"/>
      <c r="HU44" s="5"/>
      <c r="HV44" s="5"/>
      <c r="HW44" s="5"/>
      <c r="HX44" s="5"/>
    </row>
    <row r="45" spans="1:232" s="28" customFormat="1" ht="15" customHeight="1">
      <c r="A45" s="5" t="s">
        <v>331</v>
      </c>
      <c r="B45" s="5" t="s">
        <v>346</v>
      </c>
      <c r="C45" s="5"/>
      <c r="D45" s="5"/>
      <c r="E45" s="5"/>
      <c r="F45" s="5" t="s">
        <v>333</v>
      </c>
      <c r="G45" s="5" t="s">
        <v>1495</v>
      </c>
      <c r="H45" s="87"/>
      <c r="I45" s="5" t="s">
        <v>1496</v>
      </c>
      <c r="J45" s="5" t="s">
        <v>1113</v>
      </c>
      <c r="K45" s="5" t="s">
        <v>1222</v>
      </c>
      <c r="L45" s="5"/>
      <c r="M45" s="5"/>
      <c r="N45" s="5"/>
      <c r="O45" s="5"/>
      <c r="P45" s="5"/>
      <c r="Q45" s="5"/>
      <c r="R45" s="5"/>
      <c r="S45" s="5"/>
      <c r="T45" s="5"/>
      <c r="U45" s="5"/>
      <c r="V45" s="5"/>
      <c r="W45" s="5"/>
      <c r="X45" s="5"/>
      <c r="Y45" s="5"/>
      <c r="Z45" s="5"/>
      <c r="AA45" s="5"/>
      <c r="AB45" s="5"/>
      <c r="AC45" s="5"/>
      <c r="AD45" s="5"/>
      <c r="AE45" s="5"/>
      <c r="AF45" s="5"/>
      <c r="AG45" s="5" t="s">
        <v>1497</v>
      </c>
      <c r="AH45" s="5"/>
      <c r="AI45" s="5"/>
      <c r="AJ45" s="143"/>
      <c r="AK45" s="5" t="s">
        <v>1498</v>
      </c>
      <c r="AL45" s="5" t="s">
        <v>1116</v>
      </c>
      <c r="AM45" s="5" t="s">
        <v>1117</v>
      </c>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84" t="s">
        <v>1499</v>
      </c>
      <c r="BN45" s="5" t="s">
        <v>1116</v>
      </c>
      <c r="BO45" s="5" t="s">
        <v>1119</v>
      </c>
      <c r="BP45" s="5"/>
      <c r="BQ45" s="5"/>
      <c r="BR45" s="5"/>
      <c r="BS45" s="5"/>
      <c r="BT45" s="5"/>
      <c r="BU45" s="5"/>
      <c r="BV45" s="5"/>
      <c r="BW45" s="5"/>
      <c r="BX45" s="5"/>
      <c r="BY45" s="5"/>
      <c r="BZ45" s="5"/>
      <c r="CA45" s="5"/>
      <c r="CB45" s="5"/>
      <c r="CC45" s="5"/>
      <c r="CD45" s="5"/>
      <c r="CE45" s="5"/>
      <c r="CF45" s="5"/>
      <c r="CG45" s="5"/>
      <c r="CH45" s="5"/>
      <c r="CI45" s="5"/>
      <c r="CJ45" s="96"/>
      <c r="CK45" s="155"/>
      <c r="CL45" s="145"/>
      <c r="CM45" s="145"/>
      <c r="CN45" s="146"/>
      <c r="CO45" s="187" t="s">
        <v>1500</v>
      </c>
      <c r="CP45" s="10" t="s">
        <v>1121</v>
      </c>
      <c r="CQ45" s="10" t="s">
        <v>1226</v>
      </c>
      <c r="CR45" s="10"/>
      <c r="CS45" s="10"/>
      <c r="CT45" s="10"/>
      <c r="CU45" s="10"/>
      <c r="CV45" s="10"/>
      <c r="CW45" s="10"/>
      <c r="CX45" s="10"/>
      <c r="CY45" s="10"/>
      <c r="CZ45" s="145"/>
      <c r="DA45" s="145"/>
      <c r="DB45" s="145"/>
      <c r="DC45" s="145"/>
      <c r="DD45" s="145"/>
      <c r="DE45" s="145"/>
      <c r="DF45" s="145"/>
      <c r="DG45" s="145"/>
      <c r="DH45" s="145"/>
      <c r="DI45" s="145"/>
      <c r="DJ45" s="145"/>
      <c r="DK45" s="145"/>
      <c r="DL45" s="150"/>
      <c r="DM45" s="5"/>
      <c r="DN45" s="5"/>
      <c r="DO45" s="5"/>
      <c r="DP45" s="5"/>
      <c r="DQ45" s="187" t="s">
        <v>1501</v>
      </c>
      <c r="DR45" s="10" t="s">
        <v>1124</v>
      </c>
      <c r="DS45" s="10" t="s">
        <v>1228</v>
      </c>
      <c r="DT45" s="10"/>
      <c r="DU45" s="10"/>
      <c r="DV45" s="10"/>
      <c r="DW45" s="10"/>
      <c r="DX45" s="10"/>
      <c r="DY45" s="10"/>
      <c r="DZ45" s="10"/>
      <c r="EA45" s="10"/>
      <c r="EB45" s="5"/>
      <c r="EC45" s="5"/>
      <c r="ED45" s="5"/>
      <c r="EE45" s="145"/>
      <c r="EF45" s="145"/>
      <c r="EG45" s="145"/>
      <c r="EH45" s="145"/>
      <c r="EI45" s="145"/>
      <c r="EJ45" s="145"/>
      <c r="EK45" s="145"/>
      <c r="EL45" s="145"/>
      <c r="EM45" s="145"/>
      <c r="EN45" s="150"/>
      <c r="EO45" s="5"/>
      <c r="EP45" s="5"/>
      <c r="EQ45" s="5"/>
      <c r="ER45" s="5"/>
      <c r="ES45" s="187" t="s">
        <v>1502</v>
      </c>
      <c r="ET45" s="10" t="s">
        <v>1127</v>
      </c>
      <c r="EU45" s="10" t="s">
        <v>1128</v>
      </c>
      <c r="EV45" s="10"/>
      <c r="EW45" s="10"/>
      <c r="EX45" s="10"/>
      <c r="EY45" s="10"/>
      <c r="EZ45" s="10"/>
      <c r="FA45" s="10"/>
      <c r="FB45" s="10"/>
      <c r="FC45" s="10"/>
      <c r="FD45" s="5"/>
      <c r="FE45" s="5"/>
      <c r="FF45" s="5"/>
      <c r="FG45" s="5"/>
      <c r="FH45" s="5"/>
      <c r="FI45" s="5"/>
      <c r="FJ45" s="5"/>
      <c r="FK45" s="5"/>
      <c r="FL45" s="5"/>
      <c r="FM45" s="5"/>
      <c r="FN45" s="5"/>
      <c r="FO45" s="5"/>
      <c r="FP45" s="96"/>
      <c r="FQ45" s="5"/>
      <c r="FR45" s="5"/>
      <c r="FS45" s="5"/>
      <c r="FT45" s="5"/>
      <c r="FU45" s="187" t="s">
        <v>1503</v>
      </c>
      <c r="FV45" s="10" t="s">
        <v>1130</v>
      </c>
      <c r="FW45" s="10" t="s">
        <v>1231</v>
      </c>
      <c r="FX45" s="10"/>
      <c r="FY45" s="10"/>
      <c r="FZ45" s="10"/>
      <c r="GA45" s="10"/>
      <c r="GB45" s="10"/>
      <c r="GC45" s="10"/>
      <c r="GD45" s="10"/>
      <c r="GE45" s="10"/>
      <c r="GF45" s="5"/>
      <c r="GG45" s="5"/>
      <c r="GH45" s="5"/>
      <c r="GI45" s="5"/>
      <c r="GJ45" s="5"/>
      <c r="GK45" s="5"/>
      <c r="GL45" s="5"/>
      <c r="GM45" s="5"/>
      <c r="GN45" s="5"/>
      <c r="GO45" s="5"/>
      <c r="GP45" s="5"/>
      <c r="GQ45" s="5"/>
      <c r="GR45" s="96"/>
      <c r="GS45" s="5"/>
      <c r="GT45" s="5"/>
      <c r="GU45" s="5"/>
      <c r="GV45" s="5"/>
      <c r="GW45" s="198" t="s">
        <v>1504</v>
      </c>
      <c r="GX45" s="1" t="s">
        <v>1133</v>
      </c>
      <c r="GY45" s="1" t="s">
        <v>1233</v>
      </c>
      <c r="GZ45" s="1"/>
      <c r="HA45" s="1"/>
      <c r="HB45" s="1"/>
      <c r="HC45" s="1"/>
      <c r="HD45" s="1"/>
      <c r="HE45" s="1"/>
      <c r="HF45" s="1"/>
      <c r="HG45" s="10"/>
      <c r="HH45" s="5"/>
      <c r="HI45" s="5"/>
      <c r="HJ45" s="5"/>
      <c r="HK45" s="5"/>
      <c r="HL45" s="5"/>
      <c r="HM45" s="5"/>
      <c r="HN45" s="5"/>
      <c r="HO45" s="5"/>
      <c r="HP45" s="5"/>
      <c r="HQ45" s="5"/>
      <c r="HR45" s="5"/>
      <c r="HS45" s="5"/>
      <c r="HT45" s="96"/>
      <c r="HU45" s="5"/>
      <c r="HV45" s="5"/>
      <c r="HW45" s="5"/>
      <c r="HX45" s="5"/>
    </row>
    <row r="46" spans="1:232" s="28" customFormat="1" ht="15" customHeight="1">
      <c r="A46" s="5" t="s">
        <v>331</v>
      </c>
      <c r="B46" s="5" t="s">
        <v>332</v>
      </c>
      <c r="C46" s="5"/>
      <c r="D46" s="5"/>
      <c r="E46" s="5"/>
      <c r="F46" s="5" t="s">
        <v>333</v>
      </c>
      <c r="G46" s="5" t="s">
        <v>1505</v>
      </c>
      <c r="H46" s="87" t="s">
        <v>1506</v>
      </c>
      <c r="I46" s="5" t="s">
        <v>1507</v>
      </c>
      <c r="J46" s="5" t="s">
        <v>1508</v>
      </c>
      <c r="K46" s="5" t="s">
        <v>1509</v>
      </c>
      <c r="L46" s="5" t="s">
        <v>1510</v>
      </c>
      <c r="M46" s="5" t="s">
        <v>1511</v>
      </c>
      <c r="N46" s="5" t="s">
        <v>1512</v>
      </c>
      <c r="O46" s="5"/>
      <c r="P46" s="5"/>
      <c r="Q46" s="5"/>
      <c r="R46" s="5"/>
      <c r="S46" s="5"/>
      <c r="T46" s="5"/>
      <c r="U46" s="5"/>
      <c r="V46" s="5"/>
      <c r="W46" s="5"/>
      <c r="X46" s="5"/>
      <c r="Y46" s="5"/>
      <c r="Z46" s="5"/>
      <c r="AA46" s="5"/>
      <c r="AB46" s="5"/>
      <c r="AC46" s="5"/>
      <c r="AD46" s="5"/>
      <c r="AE46" s="5"/>
      <c r="AF46" s="5"/>
      <c r="AG46" s="5" t="s">
        <v>1513</v>
      </c>
      <c r="AH46" s="5" t="s">
        <v>366</v>
      </c>
      <c r="AI46" s="158" t="s">
        <v>1514</v>
      </c>
      <c r="AJ46" s="143"/>
      <c r="AK46" s="176" t="s">
        <v>1515</v>
      </c>
      <c r="AL46" s="5" t="s">
        <v>1516</v>
      </c>
      <c r="AM46" s="5" t="s">
        <v>1517</v>
      </c>
      <c r="AN46" s="5" t="s">
        <v>1518</v>
      </c>
      <c r="AO46" s="5" t="s">
        <v>1519</v>
      </c>
      <c r="AP46" s="5" t="s">
        <v>1520</v>
      </c>
      <c r="AQ46" s="5"/>
      <c r="AR46" s="5"/>
      <c r="AS46" s="5"/>
      <c r="AT46" s="5"/>
      <c r="AU46" s="5"/>
      <c r="AV46" s="5"/>
      <c r="AW46" s="5"/>
      <c r="AX46" s="5"/>
      <c r="AY46" s="5"/>
      <c r="AZ46" s="5"/>
      <c r="BA46" s="5"/>
      <c r="BB46" s="5"/>
      <c r="BC46" s="5"/>
      <c r="BD46" s="5"/>
      <c r="BE46" s="5"/>
      <c r="BF46" s="5"/>
      <c r="BG46" s="5"/>
      <c r="BH46" s="5"/>
      <c r="BI46" s="5"/>
      <c r="BJ46" s="5"/>
      <c r="BK46" s="5"/>
      <c r="BL46" s="5"/>
      <c r="BM46" s="84" t="s">
        <v>1521</v>
      </c>
      <c r="BN46" s="5" t="s">
        <v>1522</v>
      </c>
      <c r="BO46" s="5" t="s">
        <v>1523</v>
      </c>
      <c r="BP46" s="5" t="s">
        <v>1524</v>
      </c>
      <c r="BQ46" s="5" t="s">
        <v>1525</v>
      </c>
      <c r="BR46" s="5" t="s">
        <v>1526</v>
      </c>
      <c r="BS46" s="5"/>
      <c r="BT46" s="5"/>
      <c r="BU46" s="5"/>
      <c r="BV46" s="5"/>
      <c r="BW46" s="5"/>
      <c r="BX46" s="5"/>
      <c r="BY46" s="5"/>
      <c r="BZ46" s="5"/>
      <c r="CA46" s="5"/>
      <c r="CB46" s="5"/>
      <c r="CC46" s="5"/>
      <c r="CD46" s="5"/>
      <c r="CE46" s="5"/>
      <c r="CF46" s="5"/>
      <c r="CG46" s="5"/>
      <c r="CH46" s="5"/>
      <c r="CI46" s="5"/>
      <c r="CJ46" s="96"/>
      <c r="CK46" s="155"/>
      <c r="CL46" s="145"/>
      <c r="CM46" s="158"/>
      <c r="CN46" s="146"/>
      <c r="CO46" s="187" t="s">
        <v>1527</v>
      </c>
      <c r="CP46" s="10" t="s">
        <v>1528</v>
      </c>
      <c r="CQ46" s="10" t="s">
        <v>1529</v>
      </c>
      <c r="CR46" s="10" t="s">
        <v>1530</v>
      </c>
      <c r="CS46" s="10" t="s">
        <v>1531</v>
      </c>
      <c r="CT46" s="10" t="s">
        <v>1532</v>
      </c>
      <c r="CU46" s="10"/>
      <c r="CV46" s="10"/>
      <c r="CW46" s="10"/>
      <c r="CX46" s="10"/>
      <c r="CY46" s="10"/>
      <c r="CZ46" s="145"/>
      <c r="DA46" s="145"/>
      <c r="DB46" s="145"/>
      <c r="DC46" s="145"/>
      <c r="DD46" s="145"/>
      <c r="DE46" s="145"/>
      <c r="DF46" s="145"/>
      <c r="DG46" s="145"/>
      <c r="DH46" s="145"/>
      <c r="DI46" s="145"/>
      <c r="DJ46" s="145"/>
      <c r="DK46" s="145"/>
      <c r="DL46" s="150"/>
      <c r="DM46" s="5"/>
      <c r="DN46" s="5"/>
      <c r="DO46" s="5"/>
      <c r="DP46" s="5"/>
      <c r="DQ46" s="187" t="s">
        <v>1533</v>
      </c>
      <c r="DR46" s="10" t="s">
        <v>1534</v>
      </c>
      <c r="DS46" s="10" t="s">
        <v>1535</v>
      </c>
      <c r="DT46" s="10" t="s">
        <v>1536</v>
      </c>
      <c r="DU46" s="10" t="s">
        <v>1537</v>
      </c>
      <c r="DV46" s="10" t="s">
        <v>1538</v>
      </c>
      <c r="DW46" s="10"/>
      <c r="DX46" s="10"/>
      <c r="DY46" s="10"/>
      <c r="DZ46" s="10"/>
      <c r="EA46" s="10"/>
      <c r="EB46" s="5"/>
      <c r="EC46" s="5"/>
      <c r="ED46" s="5"/>
      <c r="EE46" s="145"/>
      <c r="EF46" s="145"/>
      <c r="EG46" s="145"/>
      <c r="EH46" s="145"/>
      <c r="EI46" s="145"/>
      <c r="EJ46" s="145"/>
      <c r="EK46" s="145"/>
      <c r="EL46" s="145"/>
      <c r="EM46" s="145"/>
      <c r="EN46" s="150"/>
      <c r="EO46" s="5"/>
      <c r="EP46" s="5"/>
      <c r="EQ46" s="5"/>
      <c r="ER46" s="5"/>
      <c r="ES46" s="187" t="s">
        <v>1539</v>
      </c>
      <c r="ET46" s="10" t="s">
        <v>1540</v>
      </c>
      <c r="EU46" s="10" t="s">
        <v>1541</v>
      </c>
      <c r="EV46" s="10" t="s">
        <v>1542</v>
      </c>
      <c r="EW46" s="10" t="s">
        <v>1543</v>
      </c>
      <c r="EX46" s="10" t="s">
        <v>1544</v>
      </c>
      <c r="EY46" s="10"/>
      <c r="EZ46" s="10"/>
      <c r="FA46" s="10"/>
      <c r="FB46" s="10"/>
      <c r="FC46" s="10"/>
      <c r="FD46" s="5"/>
      <c r="FE46" s="5"/>
      <c r="FF46" s="5"/>
      <c r="FG46" s="5"/>
      <c r="FH46" s="5"/>
      <c r="FI46" s="5"/>
      <c r="FJ46" s="5"/>
      <c r="FK46" s="5"/>
      <c r="FL46" s="5"/>
      <c r="FM46" s="5"/>
      <c r="FN46" s="5"/>
      <c r="FO46" s="5"/>
      <c r="FP46" s="96"/>
      <c r="FQ46" s="5"/>
      <c r="FR46" s="5"/>
      <c r="FS46" s="5"/>
      <c r="FT46" s="5"/>
      <c r="FU46" s="187" t="s">
        <v>1545</v>
      </c>
      <c r="FV46" s="10" t="s">
        <v>1546</v>
      </c>
      <c r="FW46" s="10" t="s">
        <v>1547</v>
      </c>
      <c r="FX46" s="10" t="s">
        <v>1548</v>
      </c>
      <c r="FY46" s="10" t="s">
        <v>1549</v>
      </c>
      <c r="FZ46" s="10" t="s">
        <v>1550</v>
      </c>
      <c r="GA46" s="10"/>
      <c r="GB46" s="10"/>
      <c r="GC46" s="10"/>
      <c r="GD46" s="10"/>
      <c r="GE46" s="10"/>
      <c r="GF46" s="5"/>
      <c r="GG46" s="5"/>
      <c r="GH46" s="5"/>
      <c r="GI46" s="5"/>
      <c r="GJ46" s="5"/>
      <c r="GK46" s="5"/>
      <c r="GL46" s="5"/>
      <c r="GM46" s="5"/>
      <c r="GN46" s="5"/>
      <c r="GO46" s="5"/>
      <c r="GP46" s="5"/>
      <c r="GQ46" s="5"/>
      <c r="GR46" s="96"/>
      <c r="GS46" s="5"/>
      <c r="GT46" s="5"/>
      <c r="GU46" s="5"/>
      <c r="GV46" s="5"/>
      <c r="GW46" s="198" t="s">
        <v>1551</v>
      </c>
      <c r="GX46" s="1" t="s">
        <v>1552</v>
      </c>
      <c r="GY46" s="1" t="s">
        <v>1553</v>
      </c>
      <c r="GZ46" s="1" t="s">
        <v>1554</v>
      </c>
      <c r="HA46" s="1" t="s">
        <v>1555</v>
      </c>
      <c r="HB46" s="1" t="s">
        <v>1556</v>
      </c>
      <c r="HC46" s="1"/>
      <c r="HD46" s="1"/>
      <c r="HE46" s="1"/>
      <c r="HF46" s="1"/>
      <c r="HG46" s="10"/>
      <c r="HH46" s="5"/>
      <c r="HI46" s="5"/>
      <c r="HJ46" s="5"/>
      <c r="HK46" s="5"/>
      <c r="HL46" s="5"/>
      <c r="HM46" s="5"/>
      <c r="HN46" s="5"/>
      <c r="HO46" s="5"/>
      <c r="HP46" s="5"/>
      <c r="HQ46" s="5"/>
      <c r="HR46" s="5"/>
      <c r="HS46" s="5"/>
      <c r="HT46" s="96"/>
      <c r="HU46" s="5"/>
      <c r="HV46" s="5"/>
      <c r="HW46" s="5"/>
      <c r="HX46" s="5"/>
    </row>
    <row r="47" spans="1:232" s="28" customFormat="1" ht="15" customHeight="1">
      <c r="A47" s="5" t="s">
        <v>331</v>
      </c>
      <c r="B47" s="5" t="s">
        <v>332</v>
      </c>
      <c r="C47" s="5"/>
      <c r="D47" s="5"/>
      <c r="E47" s="5"/>
      <c r="F47" s="5" t="s">
        <v>333</v>
      </c>
      <c r="G47" s="5" t="s">
        <v>1557</v>
      </c>
      <c r="H47" s="87"/>
      <c r="I47" s="5" t="s">
        <v>1558</v>
      </c>
      <c r="J47" s="5" t="s">
        <v>1508</v>
      </c>
      <c r="K47" s="5" t="s">
        <v>1509</v>
      </c>
      <c r="L47" s="5" t="s">
        <v>1510</v>
      </c>
      <c r="M47" s="5" t="s">
        <v>1511</v>
      </c>
      <c r="N47" s="5" t="s">
        <v>1512</v>
      </c>
      <c r="O47" s="5"/>
      <c r="P47" s="5"/>
      <c r="Q47" s="5"/>
      <c r="R47" s="5"/>
      <c r="S47" s="5"/>
      <c r="T47" s="5"/>
      <c r="U47" s="5"/>
      <c r="V47" s="5"/>
      <c r="W47" s="5"/>
      <c r="X47" s="5"/>
      <c r="Y47" s="5"/>
      <c r="Z47" s="5"/>
      <c r="AA47" s="5"/>
      <c r="AB47" s="5"/>
      <c r="AC47" s="5"/>
      <c r="AD47" s="5"/>
      <c r="AE47" s="5"/>
      <c r="AF47" s="5"/>
      <c r="AG47" s="5"/>
      <c r="AH47" s="5"/>
      <c r="AI47" s="5"/>
      <c r="AJ47" s="143"/>
      <c r="AK47" s="177" t="s">
        <v>1559</v>
      </c>
      <c r="AL47" s="5" t="s">
        <v>1516</v>
      </c>
      <c r="AM47" s="5" t="s">
        <v>1517</v>
      </c>
      <c r="AN47" s="5" t="s">
        <v>1518</v>
      </c>
      <c r="AO47" s="5" t="s">
        <v>1519</v>
      </c>
      <c r="AP47" s="5" t="s">
        <v>1520</v>
      </c>
      <c r="AQ47" s="5"/>
      <c r="AR47" s="5"/>
      <c r="AS47" s="5"/>
      <c r="AT47" s="5"/>
      <c r="AU47" s="5"/>
      <c r="AV47" s="5"/>
      <c r="AW47" s="5"/>
      <c r="AX47" s="5"/>
      <c r="AY47" s="5"/>
      <c r="AZ47" s="5"/>
      <c r="BA47" s="5"/>
      <c r="BB47" s="5"/>
      <c r="BC47" s="5"/>
      <c r="BD47" s="5"/>
      <c r="BE47" s="5"/>
      <c r="BF47" s="5"/>
      <c r="BG47" s="5"/>
      <c r="BH47" s="5"/>
      <c r="BI47" s="5"/>
      <c r="BJ47" s="5"/>
      <c r="BK47" s="5"/>
      <c r="BL47" s="5"/>
      <c r="BM47" s="84" t="s">
        <v>1560</v>
      </c>
      <c r="BN47" s="5" t="s">
        <v>1522</v>
      </c>
      <c r="BO47" s="5" t="s">
        <v>1561</v>
      </c>
      <c r="BP47" s="5" t="s">
        <v>1524</v>
      </c>
      <c r="BQ47" s="5" t="s">
        <v>1525</v>
      </c>
      <c r="BR47" s="5" t="s">
        <v>1526</v>
      </c>
      <c r="BS47" s="5"/>
      <c r="BT47" s="5"/>
      <c r="BU47" s="5"/>
      <c r="BV47" s="5"/>
      <c r="BW47" s="5"/>
      <c r="BX47" s="5"/>
      <c r="BY47" s="5"/>
      <c r="BZ47" s="5"/>
      <c r="CA47" s="5"/>
      <c r="CB47" s="5"/>
      <c r="CC47" s="5"/>
      <c r="CD47" s="5"/>
      <c r="CE47" s="5"/>
      <c r="CF47" s="5"/>
      <c r="CG47" s="5"/>
      <c r="CH47" s="5"/>
      <c r="CI47" s="5"/>
      <c r="CJ47" s="96"/>
      <c r="CK47" s="155"/>
      <c r="CL47" s="145"/>
      <c r="CM47" s="145"/>
      <c r="CN47" s="146"/>
      <c r="CO47" s="187" t="s">
        <v>1562</v>
      </c>
      <c r="CP47" s="10" t="s">
        <v>1528</v>
      </c>
      <c r="CQ47" s="10" t="s">
        <v>1529</v>
      </c>
      <c r="CR47" s="10" t="s">
        <v>1530</v>
      </c>
      <c r="CS47" s="10" t="s">
        <v>1531</v>
      </c>
      <c r="CT47" s="10" t="s">
        <v>1532</v>
      </c>
      <c r="CU47" s="10"/>
      <c r="CV47" s="10"/>
      <c r="CW47" s="10"/>
      <c r="CX47" s="10"/>
      <c r="CY47" s="10"/>
      <c r="CZ47" s="145"/>
      <c r="DA47" s="145"/>
      <c r="DB47" s="145"/>
      <c r="DC47" s="145"/>
      <c r="DD47" s="145"/>
      <c r="DE47" s="145"/>
      <c r="DF47" s="145"/>
      <c r="DG47" s="145"/>
      <c r="DH47" s="145"/>
      <c r="DI47" s="145"/>
      <c r="DJ47" s="145"/>
      <c r="DK47" s="145"/>
      <c r="DL47" s="150"/>
      <c r="DM47" s="5"/>
      <c r="DN47" s="5"/>
      <c r="DO47" s="5"/>
      <c r="DP47" s="5"/>
      <c r="DQ47" s="187" t="s">
        <v>1563</v>
      </c>
      <c r="DR47" s="10" t="s">
        <v>1534</v>
      </c>
      <c r="DS47" s="10" t="s">
        <v>1535</v>
      </c>
      <c r="DT47" s="10" t="s">
        <v>1536</v>
      </c>
      <c r="DU47" s="10" t="s">
        <v>1537</v>
      </c>
      <c r="DV47" s="10" t="s">
        <v>1538</v>
      </c>
      <c r="DW47" s="10"/>
      <c r="DX47" s="10"/>
      <c r="DY47" s="10"/>
      <c r="DZ47" s="10"/>
      <c r="EA47" s="10"/>
      <c r="EB47" s="5"/>
      <c r="EC47" s="5"/>
      <c r="ED47" s="5"/>
      <c r="EE47" s="145"/>
      <c r="EF47" s="145"/>
      <c r="EG47" s="145"/>
      <c r="EH47" s="145"/>
      <c r="EI47" s="145"/>
      <c r="EJ47" s="145"/>
      <c r="EK47" s="145"/>
      <c r="EL47" s="145"/>
      <c r="EM47" s="145"/>
      <c r="EN47" s="150"/>
      <c r="EO47" s="5"/>
      <c r="EP47" s="5"/>
      <c r="EQ47" s="5"/>
      <c r="ER47" s="5"/>
      <c r="ES47" s="187" t="s">
        <v>1564</v>
      </c>
      <c r="ET47" s="10" t="s">
        <v>1540</v>
      </c>
      <c r="EU47" s="10" t="s">
        <v>1541</v>
      </c>
      <c r="EV47" s="10" t="s">
        <v>1542</v>
      </c>
      <c r="EW47" s="10" t="s">
        <v>1543</v>
      </c>
      <c r="EX47" s="10" t="s">
        <v>1544</v>
      </c>
      <c r="EY47" s="10"/>
      <c r="EZ47" s="10"/>
      <c r="FA47" s="10"/>
      <c r="FB47" s="10"/>
      <c r="FC47" s="10"/>
      <c r="FD47" s="5"/>
      <c r="FE47" s="5"/>
      <c r="FF47" s="5"/>
      <c r="FG47" s="5"/>
      <c r="FH47" s="5"/>
      <c r="FI47" s="5"/>
      <c r="FJ47" s="5"/>
      <c r="FK47" s="5"/>
      <c r="FL47" s="5"/>
      <c r="FM47" s="5"/>
      <c r="FN47" s="5"/>
      <c r="FO47" s="5"/>
      <c r="FP47" s="96"/>
      <c r="FQ47" s="5"/>
      <c r="FR47" s="5"/>
      <c r="FS47" s="5"/>
      <c r="FT47" s="5"/>
      <c r="FU47" s="187" t="s">
        <v>1565</v>
      </c>
      <c r="FV47" s="10" t="s">
        <v>1546</v>
      </c>
      <c r="FW47" s="10" t="s">
        <v>1547</v>
      </c>
      <c r="FX47" s="10" t="s">
        <v>1548</v>
      </c>
      <c r="FY47" s="10" t="s">
        <v>1549</v>
      </c>
      <c r="FZ47" s="10" t="s">
        <v>1550</v>
      </c>
      <c r="GA47" s="10"/>
      <c r="GB47" s="10"/>
      <c r="GC47" s="10"/>
      <c r="GD47" s="10"/>
      <c r="GE47" s="10"/>
      <c r="GF47" s="5"/>
      <c r="GG47" s="5"/>
      <c r="GH47" s="5"/>
      <c r="GI47" s="5"/>
      <c r="GJ47" s="5"/>
      <c r="GK47" s="5"/>
      <c r="GL47" s="5"/>
      <c r="GM47" s="5"/>
      <c r="GN47" s="5"/>
      <c r="GO47" s="5"/>
      <c r="GP47" s="5"/>
      <c r="GQ47" s="5"/>
      <c r="GR47" s="96"/>
      <c r="GS47" s="5"/>
      <c r="GT47" s="5"/>
      <c r="GU47" s="5"/>
      <c r="GV47" s="5"/>
      <c r="GW47" s="198" t="s">
        <v>1566</v>
      </c>
      <c r="GX47" s="1" t="s">
        <v>1552</v>
      </c>
      <c r="GY47" s="1" t="s">
        <v>1553</v>
      </c>
      <c r="GZ47" s="1" t="s">
        <v>1554</v>
      </c>
      <c r="HA47" s="1" t="s">
        <v>1555</v>
      </c>
      <c r="HB47" s="1" t="s">
        <v>1556</v>
      </c>
      <c r="HC47" s="1"/>
      <c r="HD47" s="1"/>
      <c r="HE47" s="1"/>
      <c r="HF47" s="1"/>
      <c r="HG47" s="10"/>
      <c r="HH47" s="5"/>
      <c r="HI47" s="5"/>
      <c r="HJ47" s="5"/>
      <c r="HK47" s="5"/>
      <c r="HL47" s="5"/>
      <c r="HM47" s="5"/>
      <c r="HN47" s="5"/>
      <c r="HO47" s="5"/>
      <c r="HP47" s="5"/>
      <c r="HQ47" s="5"/>
      <c r="HR47" s="5"/>
      <c r="HS47" s="5"/>
      <c r="HT47" s="96"/>
      <c r="HU47" s="5"/>
      <c r="HV47" s="5"/>
      <c r="HW47" s="5"/>
      <c r="HX47" s="5"/>
    </row>
    <row r="48" spans="1:232" s="28" customFormat="1" ht="15" customHeight="1">
      <c r="A48" s="5" t="s">
        <v>331</v>
      </c>
      <c r="B48" s="5" t="s">
        <v>332</v>
      </c>
      <c r="C48" s="5"/>
      <c r="D48" s="5"/>
      <c r="E48" s="5"/>
      <c r="F48" s="5" t="s">
        <v>333</v>
      </c>
      <c r="G48" s="5" t="s">
        <v>1567</v>
      </c>
      <c r="H48" s="87"/>
      <c r="I48" s="5" t="s">
        <v>1568</v>
      </c>
      <c r="J48" s="5" t="s">
        <v>1113</v>
      </c>
      <c r="K48" s="5" t="s">
        <v>1222</v>
      </c>
      <c r="L48" s="5" t="s">
        <v>1335</v>
      </c>
      <c r="M48" s="5"/>
      <c r="N48" s="5"/>
      <c r="O48" s="5"/>
      <c r="P48" s="5"/>
      <c r="Q48" s="5"/>
      <c r="R48" s="5"/>
      <c r="S48" s="5"/>
      <c r="T48" s="5"/>
      <c r="U48" s="5"/>
      <c r="V48" s="5"/>
      <c r="W48" s="5"/>
      <c r="X48" s="5"/>
      <c r="Y48" s="5"/>
      <c r="Z48" s="5"/>
      <c r="AA48" s="5"/>
      <c r="AB48" s="5"/>
      <c r="AC48" s="5"/>
      <c r="AD48" s="5"/>
      <c r="AE48" s="5"/>
      <c r="AF48" s="5"/>
      <c r="AG48" s="5"/>
      <c r="AH48" s="5"/>
      <c r="AI48" s="5"/>
      <c r="AJ48" s="143"/>
      <c r="AK48" s="177" t="s">
        <v>1569</v>
      </c>
      <c r="AL48" s="5" t="s">
        <v>1116</v>
      </c>
      <c r="AM48" s="5" t="s">
        <v>1117</v>
      </c>
      <c r="AN48" s="5" t="s">
        <v>1337</v>
      </c>
      <c r="AO48" s="5"/>
      <c r="AP48" s="5"/>
      <c r="AQ48" s="5"/>
      <c r="AR48" s="5"/>
      <c r="AS48" s="5"/>
      <c r="AT48" s="5"/>
      <c r="AU48" s="5"/>
      <c r="AV48" s="5"/>
      <c r="AW48" s="5"/>
      <c r="AX48" s="5"/>
      <c r="AY48" s="5"/>
      <c r="AZ48" s="5"/>
      <c r="BA48" s="5"/>
      <c r="BB48" s="5"/>
      <c r="BC48" s="5"/>
      <c r="BD48" s="5"/>
      <c r="BE48" s="5"/>
      <c r="BF48" s="5"/>
      <c r="BG48" s="5"/>
      <c r="BH48" s="5"/>
      <c r="BI48" s="5"/>
      <c r="BJ48" s="5"/>
      <c r="BK48" s="5"/>
      <c r="BL48" s="5"/>
      <c r="BM48" s="84" t="s">
        <v>1570</v>
      </c>
      <c r="BN48" s="5" t="s">
        <v>1116</v>
      </c>
      <c r="BO48" s="5" t="s">
        <v>1119</v>
      </c>
      <c r="BP48" s="5" t="s">
        <v>1339</v>
      </c>
      <c r="BQ48" s="5"/>
      <c r="BR48" s="5"/>
      <c r="BS48" s="5"/>
      <c r="BT48" s="5"/>
      <c r="BU48" s="5"/>
      <c r="BV48" s="5"/>
      <c r="BW48" s="5"/>
      <c r="BX48" s="5"/>
      <c r="BY48" s="5"/>
      <c r="BZ48" s="5"/>
      <c r="CA48" s="5"/>
      <c r="CB48" s="5"/>
      <c r="CC48" s="5"/>
      <c r="CD48" s="5"/>
      <c r="CE48" s="5"/>
      <c r="CF48" s="5"/>
      <c r="CG48" s="5"/>
      <c r="CH48" s="5"/>
      <c r="CI48" s="5"/>
      <c r="CJ48" s="96"/>
      <c r="CK48" s="155"/>
      <c r="CL48" s="145"/>
      <c r="CM48" s="145"/>
      <c r="CN48" s="146"/>
      <c r="CO48" s="187" t="s">
        <v>1571</v>
      </c>
      <c r="CP48" s="10" t="s">
        <v>1121</v>
      </c>
      <c r="CQ48" s="10" t="s">
        <v>1226</v>
      </c>
      <c r="CR48" s="10" t="s">
        <v>1341</v>
      </c>
      <c r="CS48" s="10"/>
      <c r="CT48" s="10"/>
      <c r="CU48" s="10"/>
      <c r="CV48" s="10"/>
      <c r="CW48" s="10"/>
      <c r="CX48" s="10"/>
      <c r="CY48" s="10"/>
      <c r="CZ48" s="145"/>
      <c r="DA48" s="145"/>
      <c r="DB48" s="145"/>
      <c r="DC48" s="145"/>
      <c r="DD48" s="145"/>
      <c r="DE48" s="145"/>
      <c r="DF48" s="145"/>
      <c r="DG48" s="145"/>
      <c r="DH48" s="145"/>
      <c r="DI48" s="145"/>
      <c r="DJ48" s="145"/>
      <c r="DK48" s="145"/>
      <c r="DL48" s="150"/>
      <c r="DM48" s="5"/>
      <c r="DN48" s="5"/>
      <c r="DO48" s="5"/>
      <c r="DP48" s="5"/>
      <c r="DQ48" s="187" t="s">
        <v>1572</v>
      </c>
      <c r="DR48" s="10" t="s">
        <v>1124</v>
      </c>
      <c r="DS48" s="10" t="s">
        <v>1228</v>
      </c>
      <c r="DT48" s="10" t="s">
        <v>1343</v>
      </c>
      <c r="DU48" s="10"/>
      <c r="DV48" s="10"/>
      <c r="DW48" s="10"/>
      <c r="DX48" s="10"/>
      <c r="DY48" s="10"/>
      <c r="DZ48" s="10"/>
      <c r="EA48" s="10"/>
      <c r="EB48" s="5"/>
      <c r="EC48" s="5"/>
      <c r="ED48" s="5"/>
      <c r="EE48" s="145"/>
      <c r="EF48" s="145"/>
      <c r="EG48" s="145"/>
      <c r="EH48" s="145"/>
      <c r="EI48" s="145"/>
      <c r="EJ48" s="145"/>
      <c r="EK48" s="145"/>
      <c r="EL48" s="145"/>
      <c r="EM48" s="145"/>
      <c r="EN48" s="150"/>
      <c r="EO48" s="5"/>
      <c r="EP48" s="5"/>
      <c r="EQ48" s="5"/>
      <c r="ER48" s="5"/>
      <c r="ES48" s="187" t="s">
        <v>1573</v>
      </c>
      <c r="ET48" s="10" t="s">
        <v>1127</v>
      </c>
      <c r="EU48" s="10" t="s">
        <v>1128</v>
      </c>
      <c r="EV48" s="10" t="s">
        <v>1345</v>
      </c>
      <c r="EW48" s="10"/>
      <c r="EX48" s="10"/>
      <c r="EY48" s="10"/>
      <c r="EZ48" s="10"/>
      <c r="FA48" s="10"/>
      <c r="FB48" s="10"/>
      <c r="FC48" s="10"/>
      <c r="FD48" s="5"/>
      <c r="FE48" s="5"/>
      <c r="FF48" s="5"/>
      <c r="FG48" s="5"/>
      <c r="FH48" s="5"/>
      <c r="FI48" s="5"/>
      <c r="FJ48" s="5"/>
      <c r="FK48" s="5"/>
      <c r="FL48" s="5"/>
      <c r="FM48" s="5"/>
      <c r="FN48" s="5"/>
      <c r="FO48" s="5"/>
      <c r="FP48" s="96"/>
      <c r="FQ48" s="5"/>
      <c r="FR48" s="5"/>
      <c r="FS48" s="5"/>
      <c r="FT48" s="5"/>
      <c r="FU48" s="187" t="s">
        <v>1574</v>
      </c>
      <c r="FV48" s="10" t="s">
        <v>1130</v>
      </c>
      <c r="FW48" s="10" t="s">
        <v>1231</v>
      </c>
      <c r="FX48" s="10" t="s">
        <v>1347</v>
      </c>
      <c r="FY48" s="10"/>
      <c r="FZ48" s="10"/>
      <c r="GA48" s="10"/>
      <c r="GB48" s="10"/>
      <c r="GC48" s="10"/>
      <c r="GD48" s="10"/>
      <c r="GE48" s="10"/>
      <c r="GF48" s="5"/>
      <c r="GG48" s="5"/>
      <c r="GH48" s="5"/>
      <c r="GI48" s="5"/>
      <c r="GJ48" s="5"/>
      <c r="GK48" s="5"/>
      <c r="GL48" s="5"/>
      <c r="GM48" s="5"/>
      <c r="GN48" s="5"/>
      <c r="GO48" s="5"/>
      <c r="GP48" s="5"/>
      <c r="GQ48" s="5"/>
      <c r="GR48" s="96"/>
      <c r="GS48" s="5"/>
      <c r="GT48" s="5"/>
      <c r="GU48" s="5"/>
      <c r="GV48" s="5"/>
      <c r="GW48" s="198" t="s">
        <v>1575</v>
      </c>
      <c r="GX48" s="1" t="s">
        <v>1133</v>
      </c>
      <c r="GY48" s="1" t="s">
        <v>1233</v>
      </c>
      <c r="GZ48" s="1" t="s">
        <v>1349</v>
      </c>
      <c r="HA48" s="1"/>
      <c r="HB48" s="1"/>
      <c r="HC48" s="1"/>
      <c r="HD48" s="1"/>
      <c r="HE48" s="1"/>
      <c r="HF48" s="1"/>
      <c r="HG48" s="10"/>
      <c r="HH48" s="5"/>
      <c r="HI48" s="5"/>
      <c r="HJ48" s="5"/>
      <c r="HK48" s="5"/>
      <c r="HL48" s="5"/>
      <c r="HM48" s="5"/>
      <c r="HN48" s="5"/>
      <c r="HO48" s="5"/>
      <c r="HP48" s="5"/>
      <c r="HQ48" s="5"/>
      <c r="HR48" s="5"/>
      <c r="HS48" s="5"/>
      <c r="HT48" s="96"/>
      <c r="HU48" s="5"/>
      <c r="HV48" s="5"/>
      <c r="HW48" s="5"/>
      <c r="HX48" s="5"/>
    </row>
    <row r="49" spans="1:232" s="28" customFormat="1" ht="15" customHeight="1">
      <c r="A49" s="5" t="s">
        <v>331</v>
      </c>
      <c r="B49" s="5" t="s">
        <v>332</v>
      </c>
      <c r="C49" s="5"/>
      <c r="D49" s="5"/>
      <c r="E49" s="5"/>
      <c r="F49" s="5" t="s">
        <v>333</v>
      </c>
      <c r="G49" s="5" t="s">
        <v>1576</v>
      </c>
      <c r="H49" s="87"/>
      <c r="I49" s="5" t="s">
        <v>1577</v>
      </c>
      <c r="J49" s="5" t="s">
        <v>1113</v>
      </c>
      <c r="K49" s="5" t="s">
        <v>1222</v>
      </c>
      <c r="L49" s="5" t="s">
        <v>1335</v>
      </c>
      <c r="M49" s="5"/>
      <c r="N49" s="5"/>
      <c r="O49" s="5"/>
      <c r="P49" s="5"/>
      <c r="Q49" s="5"/>
      <c r="R49" s="5"/>
      <c r="S49" s="5"/>
      <c r="T49" s="5"/>
      <c r="U49" s="5"/>
      <c r="V49" s="5"/>
      <c r="W49" s="5"/>
      <c r="X49" s="5"/>
      <c r="Y49" s="5"/>
      <c r="Z49" s="5"/>
      <c r="AA49" s="5"/>
      <c r="AB49" s="5"/>
      <c r="AC49" s="5"/>
      <c r="AD49" s="5"/>
      <c r="AE49" s="5"/>
      <c r="AF49" s="5"/>
      <c r="AG49" s="5"/>
      <c r="AH49" s="5"/>
      <c r="AI49" s="5"/>
      <c r="AJ49" s="143"/>
      <c r="AK49" s="177" t="s">
        <v>1578</v>
      </c>
      <c r="AL49" s="5" t="s">
        <v>1116</v>
      </c>
      <c r="AM49" s="5" t="s">
        <v>1117</v>
      </c>
      <c r="AN49" s="5" t="s">
        <v>1337</v>
      </c>
      <c r="AO49" s="5"/>
      <c r="AP49" s="5"/>
      <c r="AQ49" s="5"/>
      <c r="AR49" s="5"/>
      <c r="AS49" s="5"/>
      <c r="AT49" s="5"/>
      <c r="AU49" s="5"/>
      <c r="AV49" s="5"/>
      <c r="AW49" s="5"/>
      <c r="AX49" s="5"/>
      <c r="AY49" s="5"/>
      <c r="AZ49" s="5"/>
      <c r="BA49" s="5"/>
      <c r="BB49" s="5"/>
      <c r="BC49" s="5"/>
      <c r="BD49" s="5"/>
      <c r="BE49" s="5"/>
      <c r="BF49" s="5"/>
      <c r="BG49" s="5"/>
      <c r="BH49" s="5"/>
      <c r="BI49" s="5"/>
      <c r="BJ49" s="5"/>
      <c r="BK49" s="5"/>
      <c r="BL49" s="5"/>
      <c r="BM49" s="84" t="s">
        <v>1579</v>
      </c>
      <c r="BN49" s="5" t="s">
        <v>1116</v>
      </c>
      <c r="BO49" s="5" t="s">
        <v>1119</v>
      </c>
      <c r="BP49" s="5" t="s">
        <v>1339</v>
      </c>
      <c r="BQ49" s="5"/>
      <c r="BR49" s="5"/>
      <c r="BS49" s="5"/>
      <c r="BT49" s="5"/>
      <c r="BU49" s="5"/>
      <c r="BV49" s="5"/>
      <c r="BW49" s="5"/>
      <c r="BX49" s="5"/>
      <c r="BY49" s="5"/>
      <c r="BZ49" s="5"/>
      <c r="CA49" s="5"/>
      <c r="CB49" s="5"/>
      <c r="CC49" s="5"/>
      <c r="CD49" s="5"/>
      <c r="CE49" s="5"/>
      <c r="CF49" s="5"/>
      <c r="CG49" s="5"/>
      <c r="CH49" s="5"/>
      <c r="CI49" s="5"/>
      <c r="CJ49" s="96"/>
      <c r="CK49" s="155"/>
      <c r="CL49" s="145"/>
      <c r="CM49" s="145"/>
      <c r="CN49" s="146"/>
      <c r="CO49" s="187" t="s">
        <v>1580</v>
      </c>
      <c r="CP49" s="10" t="s">
        <v>1121</v>
      </c>
      <c r="CQ49" s="10" t="s">
        <v>1226</v>
      </c>
      <c r="CR49" s="10" t="s">
        <v>1341</v>
      </c>
      <c r="CS49" s="10"/>
      <c r="CT49" s="10"/>
      <c r="CU49" s="10"/>
      <c r="CV49" s="10"/>
      <c r="CW49" s="10"/>
      <c r="CX49" s="10"/>
      <c r="CY49" s="10"/>
      <c r="CZ49" s="145"/>
      <c r="DA49" s="145"/>
      <c r="DB49" s="145"/>
      <c r="DC49" s="145"/>
      <c r="DD49" s="145"/>
      <c r="DE49" s="145"/>
      <c r="DF49" s="145"/>
      <c r="DG49" s="145"/>
      <c r="DH49" s="145"/>
      <c r="DI49" s="145"/>
      <c r="DJ49" s="145"/>
      <c r="DK49" s="145"/>
      <c r="DL49" s="150"/>
      <c r="DM49" s="5"/>
      <c r="DN49" s="5"/>
      <c r="DO49" s="5"/>
      <c r="DP49" s="5"/>
      <c r="DQ49" s="187" t="s">
        <v>1581</v>
      </c>
      <c r="DR49" s="10" t="s">
        <v>1124</v>
      </c>
      <c r="DS49" s="10" t="s">
        <v>1228</v>
      </c>
      <c r="DT49" s="10" t="s">
        <v>1343</v>
      </c>
      <c r="DU49" s="10"/>
      <c r="DV49" s="10"/>
      <c r="DW49" s="10"/>
      <c r="DX49" s="10"/>
      <c r="DY49" s="10"/>
      <c r="DZ49" s="10"/>
      <c r="EA49" s="10"/>
      <c r="EB49" s="5"/>
      <c r="EC49" s="5"/>
      <c r="ED49" s="5"/>
      <c r="EE49" s="145"/>
      <c r="EF49" s="145"/>
      <c r="EG49" s="145"/>
      <c r="EH49" s="145"/>
      <c r="EI49" s="145"/>
      <c r="EJ49" s="145"/>
      <c r="EK49" s="145"/>
      <c r="EL49" s="145"/>
      <c r="EM49" s="145"/>
      <c r="EN49" s="150"/>
      <c r="EO49" s="5"/>
      <c r="EP49" s="5"/>
      <c r="EQ49" s="5"/>
      <c r="ER49" s="5"/>
      <c r="ES49" s="187" t="s">
        <v>1582</v>
      </c>
      <c r="ET49" s="10" t="s">
        <v>1127</v>
      </c>
      <c r="EU49" s="10" t="s">
        <v>1128</v>
      </c>
      <c r="EV49" s="10" t="s">
        <v>1345</v>
      </c>
      <c r="EW49" s="10"/>
      <c r="EX49" s="10"/>
      <c r="EY49" s="10"/>
      <c r="EZ49" s="10"/>
      <c r="FA49" s="10"/>
      <c r="FB49" s="10"/>
      <c r="FC49" s="10"/>
      <c r="FD49" s="5"/>
      <c r="FE49" s="5"/>
      <c r="FF49" s="5"/>
      <c r="FG49" s="5"/>
      <c r="FH49" s="5"/>
      <c r="FI49" s="5"/>
      <c r="FJ49" s="5"/>
      <c r="FK49" s="5"/>
      <c r="FL49" s="5"/>
      <c r="FM49" s="5"/>
      <c r="FN49" s="5"/>
      <c r="FO49" s="5"/>
      <c r="FP49" s="96"/>
      <c r="FQ49" s="5"/>
      <c r="FR49" s="5"/>
      <c r="FS49" s="5"/>
      <c r="FT49" s="5"/>
      <c r="FU49" s="187" t="s">
        <v>1583</v>
      </c>
      <c r="FV49" s="10" t="s">
        <v>1130</v>
      </c>
      <c r="FW49" s="10" t="s">
        <v>1231</v>
      </c>
      <c r="FX49" s="10" t="s">
        <v>1347</v>
      </c>
      <c r="FY49" s="10"/>
      <c r="FZ49" s="10"/>
      <c r="GA49" s="10"/>
      <c r="GB49" s="10"/>
      <c r="GC49" s="10"/>
      <c r="GD49" s="10"/>
      <c r="GE49" s="10"/>
      <c r="GF49" s="5"/>
      <c r="GG49" s="5"/>
      <c r="GH49" s="5"/>
      <c r="GI49" s="5"/>
      <c r="GJ49" s="5"/>
      <c r="GK49" s="5"/>
      <c r="GL49" s="5"/>
      <c r="GM49" s="5"/>
      <c r="GN49" s="5"/>
      <c r="GO49" s="5"/>
      <c r="GP49" s="5"/>
      <c r="GQ49" s="5"/>
      <c r="GR49" s="96"/>
      <c r="GS49" s="5"/>
      <c r="GT49" s="5"/>
      <c r="GU49" s="5"/>
      <c r="GV49" s="5"/>
      <c r="GW49" s="198" t="s">
        <v>1584</v>
      </c>
      <c r="GX49" s="1" t="s">
        <v>1133</v>
      </c>
      <c r="GY49" s="1" t="s">
        <v>1233</v>
      </c>
      <c r="GZ49" s="1" t="s">
        <v>1349</v>
      </c>
      <c r="HA49" s="1"/>
      <c r="HB49" s="1"/>
      <c r="HC49" s="1"/>
      <c r="HD49" s="1"/>
      <c r="HE49" s="1"/>
      <c r="HF49" s="1"/>
      <c r="HG49" s="10"/>
      <c r="HH49" s="5"/>
      <c r="HI49" s="5"/>
      <c r="HJ49" s="5"/>
      <c r="HK49" s="5"/>
      <c r="HL49" s="5"/>
      <c r="HM49" s="5"/>
      <c r="HN49" s="5"/>
      <c r="HO49" s="5"/>
      <c r="HP49" s="5"/>
      <c r="HQ49" s="5"/>
      <c r="HR49" s="5"/>
      <c r="HS49" s="5"/>
      <c r="HT49" s="96"/>
      <c r="HU49" s="5"/>
      <c r="HV49" s="5"/>
      <c r="HW49" s="5"/>
      <c r="HX49" s="5"/>
    </row>
    <row r="50" spans="1:232" s="28" customFormat="1" ht="15" customHeight="1">
      <c r="A50" s="5" t="s">
        <v>321</v>
      </c>
      <c r="B50" s="5"/>
      <c r="C50" s="5"/>
      <c r="D50" s="5"/>
      <c r="E50" s="5"/>
      <c r="F50" s="5"/>
      <c r="G50" s="5"/>
      <c r="H50" s="87"/>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84"/>
      <c r="BN50" s="5"/>
      <c r="BO50" s="5"/>
      <c r="BP50" s="5"/>
      <c r="BQ50" s="5"/>
      <c r="BR50" s="5"/>
      <c r="BS50" s="5"/>
      <c r="BT50" s="5"/>
      <c r="BU50" s="5"/>
      <c r="BV50" s="5"/>
      <c r="BW50" s="5"/>
      <c r="BX50" s="5"/>
      <c r="BY50" s="5"/>
      <c r="BZ50" s="5"/>
      <c r="CA50" s="5"/>
      <c r="CB50" s="5"/>
      <c r="CC50" s="5"/>
      <c r="CD50" s="5"/>
      <c r="CE50" s="5"/>
      <c r="CF50" s="5"/>
      <c r="CG50" s="5"/>
      <c r="CH50" s="5"/>
      <c r="CI50" s="5"/>
      <c r="CJ50" s="96"/>
      <c r="CK50" s="155"/>
      <c r="CL50" s="145"/>
      <c r="CM50" s="145"/>
      <c r="CN50" s="150"/>
      <c r="CO50" s="187"/>
      <c r="CP50" s="10"/>
      <c r="CQ50" s="10"/>
      <c r="CR50" s="10"/>
      <c r="CS50" s="10"/>
      <c r="CT50" s="10"/>
      <c r="CU50" s="10"/>
      <c r="CV50" s="10"/>
      <c r="CW50" s="10"/>
      <c r="CX50" s="10"/>
      <c r="CY50" s="10"/>
      <c r="CZ50" s="145"/>
      <c r="DA50" s="145"/>
      <c r="DB50" s="145"/>
      <c r="DC50" s="145"/>
      <c r="DD50" s="145"/>
      <c r="DE50" s="145"/>
      <c r="DF50" s="145"/>
      <c r="DG50" s="145"/>
      <c r="DH50" s="145"/>
      <c r="DI50" s="145"/>
      <c r="DJ50" s="145"/>
      <c r="DK50" s="145"/>
      <c r="DL50" s="150"/>
      <c r="DM50" s="5"/>
      <c r="DN50" s="5"/>
      <c r="DO50" s="5"/>
      <c r="DP50" s="5"/>
      <c r="DQ50" s="187"/>
      <c r="DR50" s="10"/>
      <c r="DS50" s="10"/>
      <c r="DT50" s="10"/>
      <c r="DU50" s="10"/>
      <c r="DV50" s="10"/>
      <c r="DW50" s="10"/>
      <c r="DX50" s="10"/>
      <c r="DY50" s="10"/>
      <c r="DZ50" s="10"/>
      <c r="EA50" s="10"/>
      <c r="EB50" s="5"/>
      <c r="EC50" s="5"/>
      <c r="ED50" s="5"/>
      <c r="EE50" s="145"/>
      <c r="EF50" s="145"/>
      <c r="EG50" s="145"/>
      <c r="EH50" s="145"/>
      <c r="EI50" s="145"/>
      <c r="EJ50" s="145"/>
      <c r="EK50" s="145"/>
      <c r="EL50" s="145"/>
      <c r="EM50" s="145"/>
      <c r="EN50" s="150"/>
      <c r="EO50" s="5"/>
      <c r="EP50" s="5"/>
      <c r="EQ50" s="5"/>
      <c r="ER50" s="5"/>
      <c r="ES50" s="187"/>
      <c r="ET50" s="10"/>
      <c r="EU50" s="10"/>
      <c r="EV50" s="10"/>
      <c r="EW50" s="10"/>
      <c r="EX50" s="10"/>
      <c r="EY50" s="10"/>
      <c r="EZ50" s="10"/>
      <c r="FA50" s="10"/>
      <c r="FB50" s="10"/>
      <c r="FC50" s="10"/>
      <c r="FD50" s="5"/>
      <c r="FE50" s="5"/>
      <c r="FF50" s="5"/>
      <c r="FG50" s="5"/>
      <c r="FH50" s="5"/>
      <c r="FI50" s="5"/>
      <c r="FJ50" s="5"/>
      <c r="FK50" s="5"/>
      <c r="FL50" s="5"/>
      <c r="FM50" s="5"/>
      <c r="FN50" s="5"/>
      <c r="FO50" s="5"/>
      <c r="FP50" s="96"/>
      <c r="FQ50" s="5"/>
      <c r="FR50" s="5"/>
      <c r="FS50" s="5"/>
      <c r="FT50" s="5"/>
      <c r="FU50" s="187"/>
      <c r="FV50" s="10"/>
      <c r="FW50" s="10"/>
      <c r="FX50" s="10"/>
      <c r="FY50" s="10"/>
      <c r="FZ50" s="10"/>
      <c r="GA50" s="10"/>
      <c r="GB50" s="10"/>
      <c r="GC50" s="10"/>
      <c r="GD50" s="10"/>
      <c r="GE50" s="10"/>
      <c r="GF50" s="5"/>
      <c r="GG50" s="5"/>
      <c r="GH50" s="5"/>
      <c r="GI50" s="5"/>
      <c r="GJ50" s="5"/>
      <c r="GK50" s="5"/>
      <c r="GL50" s="5"/>
      <c r="GM50" s="5"/>
      <c r="GN50" s="5"/>
      <c r="GO50" s="5"/>
      <c r="GP50" s="5"/>
      <c r="GQ50" s="5"/>
      <c r="GR50" s="96"/>
      <c r="GS50" s="5"/>
      <c r="GT50" s="5"/>
      <c r="GU50" s="5"/>
      <c r="GV50" s="5"/>
      <c r="GW50" s="198"/>
      <c r="GX50" s="1"/>
      <c r="GY50" s="1"/>
      <c r="GZ50" s="1"/>
      <c r="HA50" s="1"/>
      <c r="HB50" s="1"/>
      <c r="HC50" s="1"/>
      <c r="HD50" s="1"/>
      <c r="HE50" s="1"/>
      <c r="HF50" s="1"/>
      <c r="HG50" s="10"/>
      <c r="HH50" s="5"/>
      <c r="HI50" s="5"/>
      <c r="HJ50" s="5"/>
      <c r="HK50" s="5"/>
      <c r="HL50" s="5"/>
      <c r="HM50" s="5"/>
      <c r="HN50" s="5"/>
      <c r="HO50" s="5"/>
      <c r="HP50" s="5"/>
      <c r="HQ50" s="5"/>
      <c r="HR50" s="5"/>
      <c r="HS50" s="5"/>
      <c r="HT50" s="96"/>
      <c r="HU50" s="5"/>
      <c r="HV50" s="5"/>
      <c r="HW50" s="5"/>
      <c r="HX50" s="5"/>
    </row>
    <row r="51" spans="1:232" s="28" customFormat="1" ht="15" customHeight="1">
      <c r="A51" s="5" t="s">
        <v>316</v>
      </c>
      <c r="B51" s="5"/>
      <c r="C51" s="5"/>
      <c r="D51" s="5"/>
      <c r="E51" s="5"/>
      <c r="F51" s="5"/>
      <c r="G51" s="5"/>
      <c r="H51" s="87" t="s">
        <v>1585</v>
      </c>
      <c r="I51" s="5" t="s">
        <v>1586</v>
      </c>
      <c r="J51" s="5"/>
      <c r="K51" s="5"/>
      <c r="L51" s="5"/>
      <c r="M51" s="5"/>
      <c r="N51" s="5"/>
      <c r="O51" s="5"/>
      <c r="P51" s="5"/>
      <c r="Q51" s="5"/>
      <c r="R51" s="5"/>
      <c r="S51" s="5"/>
      <c r="T51" s="5"/>
      <c r="U51" s="5"/>
      <c r="V51" s="5"/>
      <c r="W51" s="5"/>
      <c r="X51" s="5"/>
      <c r="Y51" s="5"/>
      <c r="Z51" s="5"/>
      <c r="AA51" s="5"/>
      <c r="AB51" s="5"/>
      <c r="AC51" s="5"/>
      <c r="AD51" s="5"/>
      <c r="AE51" s="5"/>
      <c r="AF51" s="5"/>
      <c r="AG51" s="5" t="s">
        <v>1587</v>
      </c>
      <c r="AH51" s="5" t="s">
        <v>366</v>
      </c>
      <c r="AI51" s="158" t="s">
        <v>1588</v>
      </c>
      <c r="AJ51" s="143"/>
      <c r="AK51" s="5" t="s">
        <v>1589</v>
      </c>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84" t="s">
        <v>1590</v>
      </c>
      <c r="BN51" s="5"/>
      <c r="BO51" s="5"/>
      <c r="BP51" s="5"/>
      <c r="BQ51" s="5"/>
      <c r="BR51" s="5"/>
      <c r="BS51" s="5"/>
      <c r="BT51" s="5"/>
      <c r="BU51" s="5"/>
      <c r="BV51" s="5"/>
      <c r="BW51" s="5"/>
      <c r="BX51" s="5"/>
      <c r="BY51" s="5"/>
      <c r="BZ51" s="5"/>
      <c r="CA51" s="5"/>
      <c r="CB51" s="5"/>
      <c r="CC51" s="5"/>
      <c r="CD51" s="5"/>
      <c r="CE51" s="5"/>
      <c r="CF51" s="5"/>
      <c r="CG51" s="5"/>
      <c r="CH51" s="5"/>
      <c r="CI51" s="5"/>
      <c r="CJ51" s="96"/>
      <c r="CK51" s="155"/>
      <c r="CL51" s="145"/>
      <c r="CM51" s="158"/>
      <c r="CN51" s="146"/>
      <c r="CO51" s="187" t="s">
        <v>1591</v>
      </c>
      <c r="CP51" s="10"/>
      <c r="CQ51" s="10"/>
      <c r="CR51" s="10"/>
      <c r="CS51" s="10"/>
      <c r="CT51" s="10"/>
      <c r="CU51" s="10"/>
      <c r="CV51" s="10"/>
      <c r="CW51" s="10"/>
      <c r="CX51" s="10"/>
      <c r="CY51" s="10"/>
      <c r="CZ51" s="145"/>
      <c r="DA51" s="145"/>
      <c r="DB51" s="145"/>
      <c r="DC51" s="145"/>
      <c r="DD51" s="145"/>
      <c r="DE51" s="145"/>
      <c r="DF51" s="145"/>
      <c r="DG51" s="145"/>
      <c r="DH51" s="145"/>
      <c r="DI51" s="145"/>
      <c r="DJ51" s="145"/>
      <c r="DK51" s="145"/>
      <c r="DL51" s="150"/>
      <c r="DM51" s="5"/>
      <c r="DN51" s="5"/>
      <c r="DO51" s="5"/>
      <c r="DP51" s="5"/>
      <c r="DQ51" s="187" t="s">
        <v>1592</v>
      </c>
      <c r="DR51" s="10"/>
      <c r="DS51" s="10"/>
      <c r="DT51" s="10"/>
      <c r="DU51" s="10"/>
      <c r="DV51" s="10"/>
      <c r="DW51" s="10"/>
      <c r="DX51" s="10"/>
      <c r="DY51" s="10"/>
      <c r="DZ51" s="10"/>
      <c r="EA51" s="10"/>
      <c r="EB51" s="5"/>
      <c r="EC51" s="5"/>
      <c r="ED51" s="5"/>
      <c r="EE51" s="145"/>
      <c r="EF51" s="145"/>
      <c r="EG51" s="145"/>
      <c r="EH51" s="145"/>
      <c r="EI51" s="145"/>
      <c r="EJ51" s="145"/>
      <c r="EK51" s="145"/>
      <c r="EL51" s="145"/>
      <c r="EM51" s="145"/>
      <c r="EN51" s="150"/>
      <c r="EO51" s="5"/>
      <c r="EP51" s="5"/>
      <c r="EQ51" s="5"/>
      <c r="ER51" s="5"/>
      <c r="ES51" s="187" t="s">
        <v>1593</v>
      </c>
      <c r="ET51" s="10"/>
      <c r="EU51" s="10"/>
      <c r="EV51" s="10"/>
      <c r="EW51" s="10"/>
      <c r="EX51" s="10"/>
      <c r="EY51" s="10"/>
      <c r="EZ51" s="10"/>
      <c r="FA51" s="10"/>
      <c r="FB51" s="10"/>
      <c r="FC51" s="10"/>
      <c r="FD51" s="5"/>
      <c r="FE51" s="5"/>
      <c r="FF51" s="5"/>
      <c r="FG51" s="5"/>
      <c r="FH51" s="5"/>
      <c r="FI51" s="5"/>
      <c r="FJ51" s="5"/>
      <c r="FK51" s="5"/>
      <c r="FL51" s="5"/>
      <c r="FM51" s="5"/>
      <c r="FN51" s="5"/>
      <c r="FO51" s="5"/>
      <c r="FP51" s="96"/>
      <c r="FQ51" s="5"/>
      <c r="FR51" s="5"/>
      <c r="FS51" s="5"/>
      <c r="FT51" s="5"/>
      <c r="FU51" s="187" t="s">
        <v>1594</v>
      </c>
      <c r="FV51" s="10"/>
      <c r="FW51" s="10"/>
      <c r="FX51" s="10"/>
      <c r="FY51" s="10"/>
      <c r="FZ51" s="10"/>
      <c r="GA51" s="10"/>
      <c r="GB51" s="10"/>
      <c r="GC51" s="10"/>
      <c r="GD51" s="10"/>
      <c r="GE51" s="10"/>
      <c r="GF51" s="5"/>
      <c r="GG51" s="5"/>
      <c r="GH51" s="5"/>
      <c r="GI51" s="5"/>
      <c r="GJ51" s="5"/>
      <c r="GK51" s="5"/>
      <c r="GL51" s="5"/>
      <c r="GM51" s="5"/>
      <c r="GN51" s="5"/>
      <c r="GO51" s="5"/>
      <c r="GP51" s="5"/>
      <c r="GQ51" s="5"/>
      <c r="GR51" s="96"/>
      <c r="GS51" s="5"/>
      <c r="GT51" s="5"/>
      <c r="GU51" s="5"/>
      <c r="GV51" s="5"/>
      <c r="GW51" s="198" t="s">
        <v>1595</v>
      </c>
      <c r="GX51" s="1"/>
      <c r="GY51" s="1"/>
      <c r="GZ51" s="1"/>
      <c r="HA51" s="1"/>
      <c r="HB51" s="1"/>
      <c r="HC51" s="1"/>
      <c r="HD51" s="1"/>
      <c r="HE51" s="1"/>
      <c r="HF51" s="1"/>
      <c r="HG51" s="10"/>
      <c r="HH51" s="5"/>
      <c r="HI51" s="5"/>
      <c r="HJ51" s="5"/>
      <c r="HK51" s="5"/>
      <c r="HL51" s="5"/>
      <c r="HM51" s="5"/>
      <c r="HN51" s="5"/>
      <c r="HO51" s="5"/>
      <c r="HP51" s="5"/>
      <c r="HQ51" s="5"/>
      <c r="HR51" s="5"/>
      <c r="HS51" s="5"/>
      <c r="HT51" s="96"/>
      <c r="HU51" s="5"/>
      <c r="HV51" s="5"/>
      <c r="HW51" s="5"/>
      <c r="HX51" s="5"/>
    </row>
    <row r="52" spans="1:232" s="28" customFormat="1" ht="15" customHeight="1">
      <c r="A52" s="5" t="s">
        <v>331</v>
      </c>
      <c r="B52" s="5" t="s">
        <v>332</v>
      </c>
      <c r="C52" s="5"/>
      <c r="D52" s="5"/>
      <c r="E52" s="5"/>
      <c r="F52" s="5" t="s">
        <v>333</v>
      </c>
      <c r="G52" s="5" t="s">
        <v>1596</v>
      </c>
      <c r="H52" s="87" t="s">
        <v>1597</v>
      </c>
      <c r="I52" s="5" t="s">
        <v>1598</v>
      </c>
      <c r="J52" s="5" t="s">
        <v>1599</v>
      </c>
      <c r="K52" s="5" t="s">
        <v>1600</v>
      </c>
      <c r="L52" s="5" t="s">
        <v>1601</v>
      </c>
      <c r="M52" s="5" t="s">
        <v>1602</v>
      </c>
      <c r="N52" s="5"/>
      <c r="O52" s="5"/>
      <c r="P52" s="5"/>
      <c r="Q52" s="5"/>
      <c r="R52" s="5"/>
      <c r="S52" s="5"/>
      <c r="T52" s="5"/>
      <c r="U52" s="5"/>
      <c r="V52" s="5"/>
      <c r="W52" s="5"/>
      <c r="X52" s="5"/>
      <c r="Y52" s="5"/>
      <c r="Z52" s="5"/>
      <c r="AA52" s="5"/>
      <c r="AB52" s="5"/>
      <c r="AC52" s="5"/>
      <c r="AD52" s="5"/>
      <c r="AE52" s="5"/>
      <c r="AF52" s="5"/>
      <c r="AG52" s="5"/>
      <c r="AH52" s="5"/>
      <c r="AI52" s="5"/>
      <c r="AJ52" s="143"/>
      <c r="AK52" s="5" t="s">
        <v>1603</v>
      </c>
      <c r="AL52" s="5" t="s">
        <v>1604</v>
      </c>
      <c r="AM52" s="5" t="s">
        <v>1605</v>
      </c>
      <c r="AN52" s="5" t="s">
        <v>1606</v>
      </c>
      <c r="AO52" s="5" t="s">
        <v>1607</v>
      </c>
      <c r="AP52" s="5"/>
      <c r="AQ52" s="5"/>
      <c r="AR52" s="5"/>
      <c r="AS52" s="5"/>
      <c r="AT52" s="5"/>
      <c r="AU52" s="5"/>
      <c r="AV52" s="5"/>
      <c r="AW52" s="5"/>
      <c r="AX52" s="5"/>
      <c r="AY52" s="5"/>
      <c r="AZ52" s="5"/>
      <c r="BA52" s="5"/>
      <c r="BB52" s="5"/>
      <c r="BC52" s="5"/>
      <c r="BD52" s="5"/>
      <c r="BE52" s="5"/>
      <c r="BF52" s="5"/>
      <c r="BG52" s="5"/>
      <c r="BH52" s="5"/>
      <c r="BI52" s="5"/>
      <c r="BJ52" s="5"/>
      <c r="BK52" s="5"/>
      <c r="BL52" s="5"/>
      <c r="BM52" s="155" t="s">
        <v>1608</v>
      </c>
      <c r="BN52" s="145" t="s">
        <v>1609</v>
      </c>
      <c r="BO52" s="145" t="s">
        <v>1610</v>
      </c>
      <c r="BP52" s="145" t="s">
        <v>1611</v>
      </c>
      <c r="BQ52" s="145" t="s">
        <v>1612</v>
      </c>
      <c r="BR52" s="5"/>
      <c r="BS52" s="145"/>
      <c r="BT52" s="145"/>
      <c r="BU52" s="145"/>
      <c r="BV52" s="145"/>
      <c r="BW52" s="145"/>
      <c r="BX52" s="145"/>
      <c r="BY52" s="145"/>
      <c r="BZ52" s="145"/>
      <c r="CA52" s="145"/>
      <c r="CB52" s="145"/>
      <c r="CC52" s="145"/>
      <c r="CD52" s="145"/>
      <c r="CE52" s="145"/>
      <c r="CF52" s="145"/>
      <c r="CG52" s="145"/>
      <c r="CH52" s="145"/>
      <c r="CI52" s="145"/>
      <c r="CJ52" s="150"/>
      <c r="CK52" s="155"/>
      <c r="CL52" s="145"/>
      <c r="CM52" s="145"/>
      <c r="CN52" s="146"/>
      <c r="CO52" s="187" t="s">
        <v>1613</v>
      </c>
      <c r="CP52" s="10" t="s">
        <v>1614</v>
      </c>
      <c r="CQ52" s="10" t="s">
        <v>1615</v>
      </c>
      <c r="CR52" s="10" t="s">
        <v>1616</v>
      </c>
      <c r="CS52" s="10" t="s">
        <v>1617</v>
      </c>
      <c r="CT52" s="10"/>
      <c r="CU52" s="10"/>
      <c r="CV52" s="10"/>
      <c r="CW52" s="10"/>
      <c r="CX52" s="10"/>
      <c r="CY52" s="10"/>
      <c r="CZ52" s="145"/>
      <c r="DA52" s="145"/>
      <c r="DB52" s="145"/>
      <c r="DC52" s="145"/>
      <c r="DD52" s="145"/>
      <c r="DE52" s="145"/>
      <c r="DF52" s="145"/>
      <c r="DG52" s="145"/>
      <c r="DH52" s="145"/>
      <c r="DI52" s="145"/>
      <c r="DJ52" s="145"/>
      <c r="DK52" s="145"/>
      <c r="DL52" s="150"/>
      <c r="DM52" s="5"/>
      <c r="DN52" s="5"/>
      <c r="DO52" s="5"/>
      <c r="DP52" s="5"/>
      <c r="DQ52" s="187" t="s">
        <v>1618</v>
      </c>
      <c r="DR52" s="10" t="s">
        <v>1619</v>
      </c>
      <c r="DS52" s="10" t="s">
        <v>1620</v>
      </c>
      <c r="DT52" s="10" t="s">
        <v>1621</v>
      </c>
      <c r="DU52" s="10" t="s">
        <v>1622</v>
      </c>
      <c r="DV52" s="10"/>
      <c r="DW52" s="10"/>
      <c r="DX52" s="10"/>
      <c r="DY52" s="10"/>
      <c r="DZ52" s="10"/>
      <c r="EA52" s="10"/>
      <c r="EB52" s="5"/>
      <c r="EC52" s="5"/>
      <c r="ED52" s="5"/>
      <c r="EE52" s="145"/>
      <c r="EF52" s="145"/>
      <c r="EG52" s="145"/>
      <c r="EH52" s="145"/>
      <c r="EI52" s="145"/>
      <c r="EJ52" s="145"/>
      <c r="EK52" s="145"/>
      <c r="EL52" s="145"/>
      <c r="EM52" s="145"/>
      <c r="EN52" s="150"/>
      <c r="EO52" s="5"/>
      <c r="EP52" s="5"/>
      <c r="EQ52" s="5"/>
      <c r="ER52" s="5"/>
      <c r="ES52" s="187" t="s">
        <v>1623</v>
      </c>
      <c r="ET52" s="10" t="s">
        <v>1624</v>
      </c>
      <c r="EU52" s="10" t="s">
        <v>1625</v>
      </c>
      <c r="EV52" s="10" t="s">
        <v>1626</v>
      </c>
      <c r="EW52" s="10" t="s">
        <v>1627</v>
      </c>
      <c r="EX52" s="10"/>
      <c r="EY52" s="10"/>
      <c r="EZ52" s="10"/>
      <c r="FA52" s="10"/>
      <c r="FB52" s="10"/>
      <c r="FC52" s="10"/>
      <c r="FD52" s="5"/>
      <c r="FE52" s="5"/>
      <c r="FF52" s="5"/>
      <c r="FG52" s="5"/>
      <c r="FH52" s="5"/>
      <c r="FI52" s="5"/>
      <c r="FJ52" s="5"/>
      <c r="FK52" s="5"/>
      <c r="FL52" s="5"/>
      <c r="FM52" s="5"/>
      <c r="FN52" s="5"/>
      <c r="FO52" s="5"/>
      <c r="FP52" s="96"/>
      <c r="FQ52" s="5"/>
      <c r="FR52" s="5"/>
      <c r="FS52" s="5"/>
      <c r="FT52" s="5"/>
      <c r="FU52" s="187" t="s">
        <v>1628</v>
      </c>
      <c r="FV52" s="10" t="s">
        <v>1629</v>
      </c>
      <c r="FW52" s="10" t="s">
        <v>1630</v>
      </c>
      <c r="FX52" s="10" t="s">
        <v>1631</v>
      </c>
      <c r="FY52" s="10" t="s">
        <v>1632</v>
      </c>
      <c r="FZ52" s="10"/>
      <c r="GA52" s="10"/>
      <c r="GB52" s="10"/>
      <c r="GC52" s="10"/>
      <c r="GD52" s="10"/>
      <c r="GE52" s="10"/>
      <c r="GF52" s="5"/>
      <c r="GG52" s="5"/>
      <c r="GH52" s="5"/>
      <c r="GI52" s="5"/>
      <c r="GJ52" s="5"/>
      <c r="GK52" s="5"/>
      <c r="GL52" s="5"/>
      <c r="GM52" s="5"/>
      <c r="GN52" s="5"/>
      <c r="GO52" s="5"/>
      <c r="GP52" s="5"/>
      <c r="GQ52" s="5"/>
      <c r="GR52" s="96"/>
      <c r="GS52" s="5"/>
      <c r="GT52" s="5"/>
      <c r="GU52" s="5"/>
      <c r="GV52" s="5"/>
      <c r="GW52" s="198" t="s">
        <v>1633</v>
      </c>
      <c r="GX52" s="1" t="s">
        <v>1634</v>
      </c>
      <c r="GY52" s="1" t="s">
        <v>1635</v>
      </c>
      <c r="GZ52" s="1" t="s">
        <v>1636</v>
      </c>
      <c r="HA52" s="1" t="s">
        <v>1637</v>
      </c>
      <c r="HB52" s="1"/>
      <c r="HC52" s="1"/>
      <c r="HD52" s="1"/>
      <c r="HE52" s="1"/>
      <c r="HF52" s="1"/>
      <c r="HG52" s="10"/>
      <c r="HH52" s="5"/>
      <c r="HI52" s="5"/>
      <c r="HJ52" s="5"/>
      <c r="HK52" s="5"/>
      <c r="HL52" s="5"/>
      <c r="HM52" s="5"/>
      <c r="HN52" s="5"/>
      <c r="HO52" s="5"/>
      <c r="HP52" s="5"/>
      <c r="HQ52" s="5"/>
      <c r="HR52" s="5"/>
      <c r="HS52" s="5"/>
      <c r="HT52" s="96"/>
      <c r="HU52" s="5"/>
      <c r="HV52" s="5"/>
      <c r="HW52" s="5"/>
      <c r="HX52" s="5"/>
    </row>
    <row r="53" spans="1:232" s="28" customFormat="1" ht="15" customHeight="1">
      <c r="A53" s="5" t="s">
        <v>331</v>
      </c>
      <c r="B53" s="5" t="s">
        <v>332</v>
      </c>
      <c r="C53" s="5"/>
      <c r="D53" s="5"/>
      <c r="E53" s="5"/>
      <c r="F53" s="5" t="s">
        <v>333</v>
      </c>
      <c r="G53" s="5" t="s">
        <v>1638</v>
      </c>
      <c r="H53" s="87" t="s">
        <v>1639</v>
      </c>
      <c r="I53" s="5" t="s">
        <v>1640</v>
      </c>
      <c r="J53" s="5" t="s">
        <v>1599</v>
      </c>
      <c r="K53" s="5" t="s">
        <v>1600</v>
      </c>
      <c r="L53" s="5" t="s">
        <v>1601</v>
      </c>
      <c r="M53" s="5" t="s">
        <v>1602</v>
      </c>
      <c r="N53" s="5"/>
      <c r="O53" s="5"/>
      <c r="P53" s="5"/>
      <c r="Q53" s="5"/>
      <c r="R53" s="5"/>
      <c r="S53" s="5"/>
      <c r="T53" s="5"/>
      <c r="U53" s="5"/>
      <c r="V53" s="5"/>
      <c r="W53" s="5"/>
      <c r="X53" s="5"/>
      <c r="Y53" s="5"/>
      <c r="Z53" s="5"/>
      <c r="AA53" s="5"/>
      <c r="AB53" s="5"/>
      <c r="AC53" s="5"/>
      <c r="AD53" s="5"/>
      <c r="AE53" s="5"/>
      <c r="AF53" s="5"/>
      <c r="AG53" s="5"/>
      <c r="AH53" s="5"/>
      <c r="AI53" s="5"/>
      <c r="AJ53" s="143"/>
      <c r="AK53" s="5" t="s">
        <v>1641</v>
      </c>
      <c r="AL53" s="5" t="s">
        <v>1604</v>
      </c>
      <c r="AM53" s="5" t="s">
        <v>1605</v>
      </c>
      <c r="AN53" s="5" t="s">
        <v>1606</v>
      </c>
      <c r="AO53" s="5" t="s">
        <v>1607</v>
      </c>
      <c r="AP53" s="5"/>
      <c r="AQ53" s="5"/>
      <c r="AR53" s="5"/>
      <c r="AS53" s="5"/>
      <c r="AT53" s="5"/>
      <c r="AU53" s="5"/>
      <c r="AV53" s="5"/>
      <c r="AW53" s="5"/>
      <c r="AX53" s="5"/>
      <c r="AY53" s="5"/>
      <c r="AZ53" s="5"/>
      <c r="BA53" s="5"/>
      <c r="BB53" s="5"/>
      <c r="BC53" s="5"/>
      <c r="BD53" s="5"/>
      <c r="BE53" s="5"/>
      <c r="BF53" s="5"/>
      <c r="BG53" s="5"/>
      <c r="BH53" s="5"/>
      <c r="BI53" s="5"/>
      <c r="BJ53" s="5"/>
      <c r="BK53" s="5"/>
      <c r="BL53" s="5"/>
      <c r="BM53" s="155" t="s">
        <v>1642</v>
      </c>
      <c r="BN53" s="145" t="s">
        <v>1609</v>
      </c>
      <c r="BO53" s="145" t="s">
        <v>1610</v>
      </c>
      <c r="BP53" s="145" t="s">
        <v>1611</v>
      </c>
      <c r="BQ53" s="145" t="s">
        <v>1612</v>
      </c>
      <c r="BR53" s="5"/>
      <c r="BS53" s="145"/>
      <c r="BT53" s="145"/>
      <c r="BU53" s="145"/>
      <c r="BV53" s="145"/>
      <c r="BW53" s="145"/>
      <c r="BX53" s="145"/>
      <c r="BY53" s="145"/>
      <c r="BZ53" s="145"/>
      <c r="CA53" s="145"/>
      <c r="CB53" s="145"/>
      <c r="CC53" s="145"/>
      <c r="CD53" s="145"/>
      <c r="CE53" s="145"/>
      <c r="CF53" s="145"/>
      <c r="CG53" s="145"/>
      <c r="CH53" s="145"/>
      <c r="CI53" s="145"/>
      <c r="CJ53" s="150"/>
      <c r="CK53" s="155"/>
      <c r="CL53" s="145"/>
      <c r="CM53" s="145"/>
      <c r="CN53" s="146"/>
      <c r="CO53" s="187" t="s">
        <v>1643</v>
      </c>
      <c r="CP53" s="10" t="s">
        <v>1614</v>
      </c>
      <c r="CQ53" s="10" t="s">
        <v>1615</v>
      </c>
      <c r="CR53" s="10" t="s">
        <v>1616</v>
      </c>
      <c r="CS53" s="10" t="s">
        <v>1617</v>
      </c>
      <c r="CT53" s="10"/>
      <c r="CU53" s="10"/>
      <c r="CV53" s="10"/>
      <c r="CW53" s="10"/>
      <c r="CX53" s="10"/>
      <c r="CY53" s="10"/>
      <c r="CZ53" s="145"/>
      <c r="DA53" s="145"/>
      <c r="DB53" s="145"/>
      <c r="DC53" s="145"/>
      <c r="DD53" s="145"/>
      <c r="DE53" s="145"/>
      <c r="DF53" s="145"/>
      <c r="DG53" s="145"/>
      <c r="DH53" s="145"/>
      <c r="DI53" s="145"/>
      <c r="DJ53" s="145"/>
      <c r="DK53" s="145"/>
      <c r="DL53" s="150"/>
      <c r="DM53" s="5"/>
      <c r="DN53" s="5"/>
      <c r="DO53" s="5"/>
      <c r="DP53" s="5"/>
      <c r="DQ53" s="187" t="s">
        <v>1644</v>
      </c>
      <c r="DR53" s="10" t="s">
        <v>1619</v>
      </c>
      <c r="DS53" s="10" t="s">
        <v>1620</v>
      </c>
      <c r="DT53" s="10" t="s">
        <v>1621</v>
      </c>
      <c r="DU53" s="10" t="s">
        <v>1622</v>
      </c>
      <c r="DV53" s="10"/>
      <c r="DW53" s="10"/>
      <c r="DX53" s="10"/>
      <c r="DY53" s="10"/>
      <c r="DZ53" s="10"/>
      <c r="EA53" s="10"/>
      <c r="EB53" s="5"/>
      <c r="EC53" s="5"/>
      <c r="ED53" s="5"/>
      <c r="EE53" s="145"/>
      <c r="EF53" s="145"/>
      <c r="EG53" s="145"/>
      <c r="EH53" s="145"/>
      <c r="EI53" s="145"/>
      <c r="EJ53" s="145"/>
      <c r="EK53" s="145"/>
      <c r="EL53" s="145"/>
      <c r="EM53" s="145"/>
      <c r="EN53" s="150"/>
      <c r="EO53" s="5"/>
      <c r="EP53" s="5"/>
      <c r="EQ53" s="5"/>
      <c r="ER53" s="5"/>
      <c r="ES53" s="187" t="s">
        <v>1645</v>
      </c>
      <c r="ET53" s="10" t="s">
        <v>1624</v>
      </c>
      <c r="EU53" s="10" t="s">
        <v>1625</v>
      </c>
      <c r="EV53" s="10" t="s">
        <v>1626</v>
      </c>
      <c r="EW53" s="10" t="s">
        <v>1627</v>
      </c>
      <c r="EX53" s="10"/>
      <c r="EY53" s="10"/>
      <c r="EZ53" s="10"/>
      <c r="FA53" s="10"/>
      <c r="FB53" s="10"/>
      <c r="FC53" s="10"/>
      <c r="FD53" s="5"/>
      <c r="FE53" s="5"/>
      <c r="FF53" s="5"/>
      <c r="FG53" s="5"/>
      <c r="FH53" s="5"/>
      <c r="FI53" s="5"/>
      <c r="FJ53" s="5"/>
      <c r="FK53" s="5"/>
      <c r="FL53" s="5"/>
      <c r="FM53" s="5"/>
      <c r="FN53" s="5"/>
      <c r="FO53" s="5"/>
      <c r="FP53" s="96"/>
      <c r="FQ53" s="5"/>
      <c r="FR53" s="5"/>
      <c r="FS53" s="5"/>
      <c r="FT53" s="5"/>
      <c r="FU53" s="187" t="s">
        <v>1646</v>
      </c>
      <c r="FV53" s="10" t="s">
        <v>1629</v>
      </c>
      <c r="FW53" s="10" t="s">
        <v>1630</v>
      </c>
      <c r="FX53" s="10" t="s">
        <v>1631</v>
      </c>
      <c r="FY53" s="10" t="s">
        <v>1632</v>
      </c>
      <c r="FZ53" s="10"/>
      <c r="GA53" s="10"/>
      <c r="GB53" s="10"/>
      <c r="GC53" s="10"/>
      <c r="GD53" s="10"/>
      <c r="GE53" s="10"/>
      <c r="GF53" s="5"/>
      <c r="GG53" s="5"/>
      <c r="GH53" s="5"/>
      <c r="GI53" s="5"/>
      <c r="GJ53" s="5"/>
      <c r="GK53" s="5"/>
      <c r="GL53" s="5"/>
      <c r="GM53" s="5"/>
      <c r="GN53" s="5"/>
      <c r="GO53" s="5"/>
      <c r="GP53" s="5"/>
      <c r="GQ53" s="5"/>
      <c r="GR53" s="96"/>
      <c r="GS53" s="5"/>
      <c r="GT53" s="5"/>
      <c r="GU53" s="5"/>
      <c r="GV53" s="5"/>
      <c r="GW53" s="198" t="s">
        <v>1647</v>
      </c>
      <c r="GX53" s="1" t="s">
        <v>1634</v>
      </c>
      <c r="GY53" s="1" t="s">
        <v>1635</v>
      </c>
      <c r="GZ53" s="1" t="s">
        <v>1636</v>
      </c>
      <c r="HA53" s="1" t="s">
        <v>1637</v>
      </c>
      <c r="HB53" s="1"/>
      <c r="HC53" s="1"/>
      <c r="HD53" s="1"/>
      <c r="HE53" s="1"/>
      <c r="HF53" s="1"/>
      <c r="HG53" s="10"/>
      <c r="HH53" s="5"/>
      <c r="HI53" s="5"/>
      <c r="HJ53" s="5"/>
      <c r="HK53" s="5"/>
      <c r="HL53" s="5"/>
      <c r="HM53" s="5"/>
      <c r="HN53" s="5"/>
      <c r="HO53" s="5"/>
      <c r="HP53" s="5"/>
      <c r="HQ53" s="5"/>
      <c r="HR53" s="5"/>
      <c r="HS53" s="5"/>
      <c r="HT53" s="96"/>
      <c r="HU53" s="5"/>
      <c r="HV53" s="5"/>
      <c r="HW53" s="5"/>
      <c r="HX53" s="5"/>
    </row>
    <row r="54" spans="1:232" s="28" customFormat="1" ht="15" customHeight="1">
      <c r="A54" s="5" t="s">
        <v>331</v>
      </c>
      <c r="B54" s="5" t="s">
        <v>332</v>
      </c>
      <c r="C54" s="5"/>
      <c r="D54" s="5"/>
      <c r="E54" s="5"/>
      <c r="F54" s="5" t="s">
        <v>333</v>
      </c>
      <c r="G54" s="5" t="s">
        <v>1648</v>
      </c>
      <c r="H54" s="87" t="s">
        <v>1649</v>
      </c>
      <c r="I54" s="5" t="s">
        <v>1650</v>
      </c>
      <c r="J54" s="5" t="s">
        <v>1599</v>
      </c>
      <c r="K54" s="5" t="s">
        <v>1600</v>
      </c>
      <c r="L54" s="5" t="s">
        <v>1601</v>
      </c>
      <c r="M54" s="5" t="s">
        <v>1602</v>
      </c>
      <c r="N54" s="5"/>
      <c r="O54" s="5"/>
      <c r="P54" s="5"/>
      <c r="Q54" s="5"/>
      <c r="R54" s="5"/>
      <c r="S54" s="5"/>
      <c r="T54" s="5"/>
      <c r="U54" s="5"/>
      <c r="V54" s="5"/>
      <c r="W54" s="5"/>
      <c r="X54" s="5"/>
      <c r="Y54" s="5"/>
      <c r="Z54" s="5"/>
      <c r="AA54" s="5"/>
      <c r="AB54" s="5"/>
      <c r="AC54" s="5"/>
      <c r="AD54" s="5"/>
      <c r="AE54" s="5"/>
      <c r="AF54" s="5"/>
      <c r="AG54" s="5"/>
      <c r="AH54" s="5"/>
      <c r="AI54" s="5"/>
      <c r="AJ54" s="143"/>
      <c r="AK54" s="5" t="s">
        <v>1651</v>
      </c>
      <c r="AL54" s="5" t="s">
        <v>1604</v>
      </c>
      <c r="AM54" s="5" t="s">
        <v>1605</v>
      </c>
      <c r="AN54" s="5" t="s">
        <v>1606</v>
      </c>
      <c r="AO54" s="5" t="s">
        <v>1607</v>
      </c>
      <c r="AP54" s="5"/>
      <c r="AQ54" s="5"/>
      <c r="AR54" s="5"/>
      <c r="AS54" s="5"/>
      <c r="AT54" s="5"/>
      <c r="AU54" s="5"/>
      <c r="AV54" s="5"/>
      <c r="AW54" s="5"/>
      <c r="AX54" s="5"/>
      <c r="AY54" s="5"/>
      <c r="AZ54" s="5"/>
      <c r="BA54" s="5"/>
      <c r="BB54" s="5"/>
      <c r="BC54" s="5"/>
      <c r="BD54" s="5"/>
      <c r="BE54" s="5"/>
      <c r="BF54" s="5"/>
      <c r="BG54" s="5"/>
      <c r="BH54" s="5"/>
      <c r="BI54" s="5"/>
      <c r="BJ54" s="5"/>
      <c r="BK54" s="5"/>
      <c r="BL54" s="5"/>
      <c r="BM54" s="155" t="s">
        <v>1652</v>
      </c>
      <c r="BN54" s="145" t="s">
        <v>1609</v>
      </c>
      <c r="BO54" s="145" t="s">
        <v>1610</v>
      </c>
      <c r="BP54" s="145" t="s">
        <v>1611</v>
      </c>
      <c r="BQ54" s="145" t="s">
        <v>1612</v>
      </c>
      <c r="BR54" s="5"/>
      <c r="BS54" s="145"/>
      <c r="BT54" s="145"/>
      <c r="BU54" s="145"/>
      <c r="BV54" s="145"/>
      <c r="BW54" s="145"/>
      <c r="BX54" s="145"/>
      <c r="BY54" s="145"/>
      <c r="BZ54" s="145"/>
      <c r="CA54" s="145"/>
      <c r="CB54" s="145"/>
      <c r="CC54" s="145"/>
      <c r="CD54" s="145"/>
      <c r="CE54" s="145"/>
      <c r="CF54" s="145"/>
      <c r="CG54" s="145"/>
      <c r="CH54" s="145"/>
      <c r="CI54" s="145"/>
      <c r="CJ54" s="150"/>
      <c r="CK54" s="155"/>
      <c r="CL54" s="145"/>
      <c r="CM54" s="145"/>
      <c r="CN54" s="146"/>
      <c r="CO54" s="187" t="s">
        <v>1653</v>
      </c>
      <c r="CP54" s="10" t="s">
        <v>1614</v>
      </c>
      <c r="CQ54" s="10" t="s">
        <v>1615</v>
      </c>
      <c r="CR54" s="10" t="s">
        <v>1616</v>
      </c>
      <c r="CS54" s="10" t="s">
        <v>1617</v>
      </c>
      <c r="CT54" s="10"/>
      <c r="CU54" s="10"/>
      <c r="CV54" s="10"/>
      <c r="CW54" s="10"/>
      <c r="CX54" s="10"/>
      <c r="CY54" s="10"/>
      <c r="CZ54" s="145"/>
      <c r="DA54" s="145"/>
      <c r="DB54" s="145"/>
      <c r="DC54" s="145"/>
      <c r="DD54" s="145"/>
      <c r="DE54" s="145"/>
      <c r="DF54" s="145"/>
      <c r="DG54" s="145"/>
      <c r="DH54" s="145"/>
      <c r="DI54" s="145"/>
      <c r="DJ54" s="145"/>
      <c r="DK54" s="145"/>
      <c r="DL54" s="150"/>
      <c r="DM54" s="5"/>
      <c r="DN54" s="5"/>
      <c r="DO54" s="5"/>
      <c r="DP54" s="5"/>
      <c r="DQ54" s="187" t="s">
        <v>1654</v>
      </c>
      <c r="DR54" s="10" t="s">
        <v>1619</v>
      </c>
      <c r="DS54" s="10" t="s">
        <v>1620</v>
      </c>
      <c r="DT54" s="10" t="s">
        <v>1621</v>
      </c>
      <c r="DU54" s="10" t="s">
        <v>1622</v>
      </c>
      <c r="DV54" s="10"/>
      <c r="DW54" s="10"/>
      <c r="DX54" s="10"/>
      <c r="DY54" s="10"/>
      <c r="DZ54" s="10"/>
      <c r="EA54" s="10"/>
      <c r="EB54" s="5"/>
      <c r="EC54" s="5"/>
      <c r="ED54" s="5"/>
      <c r="EE54" s="145"/>
      <c r="EF54" s="145"/>
      <c r="EG54" s="145"/>
      <c r="EH54" s="145"/>
      <c r="EI54" s="145"/>
      <c r="EJ54" s="145"/>
      <c r="EK54" s="145"/>
      <c r="EL54" s="145"/>
      <c r="EM54" s="145"/>
      <c r="EN54" s="150"/>
      <c r="EO54" s="5"/>
      <c r="EP54" s="5"/>
      <c r="EQ54" s="5"/>
      <c r="ER54" s="5"/>
      <c r="ES54" s="187" t="s">
        <v>1655</v>
      </c>
      <c r="ET54" s="10" t="s">
        <v>1624</v>
      </c>
      <c r="EU54" s="10" t="s">
        <v>1625</v>
      </c>
      <c r="EV54" s="10" t="s">
        <v>1626</v>
      </c>
      <c r="EW54" s="10" t="s">
        <v>1627</v>
      </c>
      <c r="EX54" s="10"/>
      <c r="EY54" s="10"/>
      <c r="EZ54" s="10"/>
      <c r="FA54" s="10"/>
      <c r="FB54" s="10"/>
      <c r="FC54" s="10"/>
      <c r="FD54" s="5"/>
      <c r="FE54" s="5"/>
      <c r="FF54" s="5"/>
      <c r="FG54" s="5"/>
      <c r="FH54" s="5"/>
      <c r="FI54" s="5"/>
      <c r="FJ54" s="5"/>
      <c r="FK54" s="5"/>
      <c r="FL54" s="5"/>
      <c r="FM54" s="5"/>
      <c r="FN54" s="5"/>
      <c r="FO54" s="5"/>
      <c r="FP54" s="96"/>
      <c r="FQ54" s="5"/>
      <c r="FR54" s="5"/>
      <c r="FS54" s="5"/>
      <c r="FT54" s="5"/>
      <c r="FU54" s="187" t="s">
        <v>1656</v>
      </c>
      <c r="FV54" s="10" t="s">
        <v>1629</v>
      </c>
      <c r="FW54" s="10" t="s">
        <v>1630</v>
      </c>
      <c r="FX54" s="10" t="s">
        <v>1631</v>
      </c>
      <c r="FY54" s="10" t="s">
        <v>1632</v>
      </c>
      <c r="FZ54" s="10"/>
      <c r="GA54" s="10"/>
      <c r="GB54" s="10"/>
      <c r="GC54" s="10"/>
      <c r="GD54" s="10"/>
      <c r="GE54" s="10"/>
      <c r="GF54" s="5"/>
      <c r="GG54" s="5"/>
      <c r="GH54" s="5"/>
      <c r="GI54" s="5"/>
      <c r="GJ54" s="5"/>
      <c r="GK54" s="5"/>
      <c r="GL54" s="5"/>
      <c r="GM54" s="5"/>
      <c r="GN54" s="5"/>
      <c r="GO54" s="5"/>
      <c r="GP54" s="5"/>
      <c r="GQ54" s="5"/>
      <c r="GR54" s="96"/>
      <c r="GS54" s="5"/>
      <c r="GT54" s="5"/>
      <c r="GU54" s="5"/>
      <c r="GV54" s="5"/>
      <c r="GW54" s="198" t="s">
        <v>1657</v>
      </c>
      <c r="GX54" s="1" t="s">
        <v>1634</v>
      </c>
      <c r="GY54" s="1" t="s">
        <v>1635</v>
      </c>
      <c r="GZ54" s="1" t="s">
        <v>1636</v>
      </c>
      <c r="HA54" s="1" t="s">
        <v>1637</v>
      </c>
      <c r="HB54" s="1"/>
      <c r="HC54" s="1"/>
      <c r="HD54" s="1"/>
      <c r="HE54" s="1"/>
      <c r="HF54" s="1"/>
      <c r="HG54" s="10"/>
      <c r="HH54" s="5"/>
      <c r="HI54" s="5"/>
      <c r="HJ54" s="5"/>
      <c r="HK54" s="5"/>
      <c r="HL54" s="5"/>
      <c r="HM54" s="5"/>
      <c r="HN54" s="5"/>
      <c r="HO54" s="5"/>
      <c r="HP54" s="5"/>
      <c r="HQ54" s="5"/>
      <c r="HR54" s="5"/>
      <c r="HS54" s="5"/>
      <c r="HT54" s="96"/>
      <c r="HU54" s="5"/>
      <c r="HV54" s="5"/>
      <c r="HW54" s="5"/>
      <c r="HX54" s="5"/>
    </row>
    <row r="55" spans="1:232" s="28" customFormat="1" ht="15" customHeight="1">
      <c r="A55" s="5" t="s">
        <v>331</v>
      </c>
      <c r="B55" s="5" t="s">
        <v>332</v>
      </c>
      <c r="C55" s="5"/>
      <c r="D55" s="5"/>
      <c r="E55" s="5"/>
      <c r="F55" s="5" t="s">
        <v>333</v>
      </c>
      <c r="G55" s="5" t="s">
        <v>1658</v>
      </c>
      <c r="H55" s="87" t="s">
        <v>1659</v>
      </c>
      <c r="I55" s="5" t="s">
        <v>1660</v>
      </c>
      <c r="J55" s="5" t="s">
        <v>1599</v>
      </c>
      <c r="K55" s="5" t="s">
        <v>1600</v>
      </c>
      <c r="L55" s="5" t="s">
        <v>1601</v>
      </c>
      <c r="M55" s="5" t="s">
        <v>1602</v>
      </c>
      <c r="N55" s="5"/>
      <c r="O55" s="5"/>
      <c r="P55" s="5"/>
      <c r="Q55" s="5"/>
      <c r="R55" s="5"/>
      <c r="S55" s="5"/>
      <c r="T55" s="5"/>
      <c r="U55" s="5"/>
      <c r="V55" s="5"/>
      <c r="W55" s="5"/>
      <c r="X55" s="5"/>
      <c r="Y55" s="5"/>
      <c r="Z55" s="5"/>
      <c r="AA55" s="5"/>
      <c r="AB55" s="5"/>
      <c r="AC55" s="5"/>
      <c r="AD55" s="5"/>
      <c r="AE55" s="5"/>
      <c r="AF55" s="5"/>
      <c r="AG55" s="5"/>
      <c r="AH55" s="5"/>
      <c r="AI55" s="5"/>
      <c r="AJ55" s="143"/>
      <c r="AK55" s="5" t="s">
        <v>1661</v>
      </c>
      <c r="AL55" s="5" t="s">
        <v>1604</v>
      </c>
      <c r="AM55" s="5" t="s">
        <v>1605</v>
      </c>
      <c r="AN55" s="5" t="s">
        <v>1606</v>
      </c>
      <c r="AO55" s="5" t="s">
        <v>1607</v>
      </c>
      <c r="AP55" s="5"/>
      <c r="AQ55" s="5"/>
      <c r="AR55" s="5"/>
      <c r="AS55" s="5"/>
      <c r="AT55" s="5"/>
      <c r="AU55" s="5"/>
      <c r="AV55" s="5"/>
      <c r="AW55" s="5"/>
      <c r="AX55" s="5"/>
      <c r="AY55" s="5"/>
      <c r="AZ55" s="5"/>
      <c r="BA55" s="5"/>
      <c r="BB55" s="5"/>
      <c r="BC55" s="5"/>
      <c r="BD55" s="5"/>
      <c r="BE55" s="5"/>
      <c r="BF55" s="5"/>
      <c r="BG55" s="5"/>
      <c r="BH55" s="5"/>
      <c r="BI55" s="5"/>
      <c r="BJ55" s="5"/>
      <c r="BK55" s="5"/>
      <c r="BL55" s="5"/>
      <c r="BM55" s="84" t="s">
        <v>1662</v>
      </c>
      <c r="BN55" s="145" t="s">
        <v>1609</v>
      </c>
      <c r="BO55" s="145" t="s">
        <v>1610</v>
      </c>
      <c r="BP55" s="145" t="s">
        <v>1611</v>
      </c>
      <c r="BQ55" s="145" t="s">
        <v>1612</v>
      </c>
      <c r="BR55" s="5"/>
      <c r="BS55" s="145"/>
      <c r="BT55" s="145"/>
      <c r="BU55" s="145"/>
      <c r="BV55" s="145"/>
      <c r="BW55" s="145"/>
      <c r="BX55" s="145"/>
      <c r="BY55" s="145"/>
      <c r="BZ55" s="145"/>
      <c r="CA55" s="145"/>
      <c r="CB55" s="145"/>
      <c r="CC55" s="145"/>
      <c r="CD55" s="145"/>
      <c r="CE55" s="145"/>
      <c r="CF55" s="145"/>
      <c r="CG55" s="145"/>
      <c r="CH55" s="145"/>
      <c r="CI55" s="145"/>
      <c r="CJ55" s="150"/>
      <c r="CK55" s="155"/>
      <c r="CL55" s="145"/>
      <c r="CM55" s="145"/>
      <c r="CN55" s="146"/>
      <c r="CO55" s="187" t="s">
        <v>1663</v>
      </c>
      <c r="CP55" s="10" t="s">
        <v>1614</v>
      </c>
      <c r="CQ55" s="10" t="s">
        <v>1615</v>
      </c>
      <c r="CR55" s="10" t="s">
        <v>1616</v>
      </c>
      <c r="CS55" s="10" t="s">
        <v>1617</v>
      </c>
      <c r="CT55" s="10"/>
      <c r="CU55" s="10"/>
      <c r="CV55" s="10"/>
      <c r="CW55" s="10"/>
      <c r="CX55" s="10"/>
      <c r="CY55" s="10"/>
      <c r="CZ55" s="145"/>
      <c r="DA55" s="145"/>
      <c r="DB55" s="145"/>
      <c r="DC55" s="145"/>
      <c r="DD55" s="145"/>
      <c r="DE55" s="145"/>
      <c r="DF55" s="145"/>
      <c r="DG55" s="145"/>
      <c r="DH55" s="145"/>
      <c r="DI55" s="145"/>
      <c r="DJ55" s="145"/>
      <c r="DK55" s="145"/>
      <c r="DL55" s="150"/>
      <c r="DM55" s="5"/>
      <c r="DN55" s="5"/>
      <c r="DO55" s="5"/>
      <c r="DP55" s="5"/>
      <c r="DQ55" s="187" t="s">
        <v>1664</v>
      </c>
      <c r="DR55" s="10" t="s">
        <v>1619</v>
      </c>
      <c r="DS55" s="10" t="s">
        <v>1620</v>
      </c>
      <c r="DT55" s="10" t="s">
        <v>1621</v>
      </c>
      <c r="DU55" s="10" t="s">
        <v>1622</v>
      </c>
      <c r="DV55" s="10"/>
      <c r="DW55" s="10"/>
      <c r="DX55" s="10"/>
      <c r="DY55" s="10"/>
      <c r="DZ55" s="10"/>
      <c r="EA55" s="10"/>
      <c r="EB55" s="5"/>
      <c r="EC55" s="5"/>
      <c r="ED55" s="5"/>
      <c r="EE55" s="145"/>
      <c r="EF55" s="145"/>
      <c r="EG55" s="145"/>
      <c r="EH55" s="145"/>
      <c r="EI55" s="145"/>
      <c r="EJ55" s="145"/>
      <c r="EK55" s="145"/>
      <c r="EL55" s="145"/>
      <c r="EM55" s="145"/>
      <c r="EN55" s="150"/>
      <c r="EO55" s="5"/>
      <c r="EP55" s="5"/>
      <c r="EQ55" s="5"/>
      <c r="ER55" s="5"/>
      <c r="ES55" s="187" t="s">
        <v>1665</v>
      </c>
      <c r="ET55" s="10" t="s">
        <v>1624</v>
      </c>
      <c r="EU55" s="10" t="s">
        <v>1625</v>
      </c>
      <c r="EV55" s="10" t="s">
        <v>1626</v>
      </c>
      <c r="EW55" s="10" t="s">
        <v>1627</v>
      </c>
      <c r="EX55" s="10"/>
      <c r="EY55" s="10"/>
      <c r="EZ55" s="10"/>
      <c r="FA55" s="10"/>
      <c r="FB55" s="10"/>
      <c r="FC55" s="10"/>
      <c r="FD55" s="5"/>
      <c r="FE55" s="5"/>
      <c r="FF55" s="5"/>
      <c r="FG55" s="5"/>
      <c r="FH55" s="5"/>
      <c r="FI55" s="5"/>
      <c r="FJ55" s="5"/>
      <c r="FK55" s="5"/>
      <c r="FL55" s="5"/>
      <c r="FM55" s="5"/>
      <c r="FN55" s="5"/>
      <c r="FO55" s="5"/>
      <c r="FP55" s="96"/>
      <c r="FQ55" s="5"/>
      <c r="FR55" s="5"/>
      <c r="FS55" s="5"/>
      <c r="FT55" s="5"/>
      <c r="FU55" s="187" t="s">
        <v>1666</v>
      </c>
      <c r="FV55" s="10" t="s">
        <v>1629</v>
      </c>
      <c r="FW55" s="10" t="s">
        <v>1630</v>
      </c>
      <c r="FX55" s="10" t="s">
        <v>1631</v>
      </c>
      <c r="FY55" s="10" t="s">
        <v>1632</v>
      </c>
      <c r="FZ55" s="10"/>
      <c r="GA55" s="10"/>
      <c r="GB55" s="10"/>
      <c r="GC55" s="10"/>
      <c r="GD55" s="10"/>
      <c r="GE55" s="10"/>
      <c r="GF55" s="5"/>
      <c r="GG55" s="5"/>
      <c r="GH55" s="5"/>
      <c r="GI55" s="5"/>
      <c r="GJ55" s="5"/>
      <c r="GK55" s="5"/>
      <c r="GL55" s="5"/>
      <c r="GM55" s="5"/>
      <c r="GN55" s="5"/>
      <c r="GO55" s="5"/>
      <c r="GP55" s="5"/>
      <c r="GQ55" s="5"/>
      <c r="GR55" s="96"/>
      <c r="GS55" s="5"/>
      <c r="GT55" s="5"/>
      <c r="GU55" s="5"/>
      <c r="GV55" s="5"/>
      <c r="GW55" s="198" t="s">
        <v>1667</v>
      </c>
      <c r="GX55" s="1" t="s">
        <v>1634</v>
      </c>
      <c r="GY55" s="1" t="s">
        <v>1635</v>
      </c>
      <c r="GZ55" s="1" t="s">
        <v>1636</v>
      </c>
      <c r="HA55" s="1" t="s">
        <v>1637</v>
      </c>
      <c r="HB55" s="1"/>
      <c r="HC55" s="1"/>
      <c r="HD55" s="1"/>
      <c r="HE55" s="1"/>
      <c r="HF55" s="1"/>
      <c r="HG55" s="10"/>
      <c r="HH55" s="5"/>
      <c r="HI55" s="5"/>
      <c r="HJ55" s="5"/>
      <c r="HK55" s="5"/>
      <c r="HL55" s="5"/>
      <c r="HM55" s="5"/>
      <c r="HN55" s="5"/>
      <c r="HO55" s="5"/>
      <c r="HP55" s="5"/>
      <c r="HQ55" s="5"/>
      <c r="HR55" s="5"/>
      <c r="HS55" s="5"/>
      <c r="HT55" s="96"/>
      <c r="HU55" s="5"/>
      <c r="HV55" s="5"/>
      <c r="HW55" s="5"/>
      <c r="HX55" s="5"/>
    </row>
    <row r="56" spans="1:232" s="28" customFormat="1" ht="15" customHeight="1">
      <c r="A56" s="5" t="s">
        <v>331</v>
      </c>
      <c r="B56" s="5" t="s">
        <v>332</v>
      </c>
      <c r="C56" s="5"/>
      <c r="D56" s="5"/>
      <c r="E56" s="5"/>
      <c r="F56" s="5" t="s">
        <v>333</v>
      </c>
      <c r="G56" s="5" t="s">
        <v>1668</v>
      </c>
      <c r="H56" s="87" t="s">
        <v>1669</v>
      </c>
      <c r="I56" s="5" t="s">
        <v>1670</v>
      </c>
      <c r="J56" s="5" t="s">
        <v>1599</v>
      </c>
      <c r="K56" s="5" t="s">
        <v>1600</v>
      </c>
      <c r="L56" s="5" t="s">
        <v>1601</v>
      </c>
      <c r="M56" s="5" t="s">
        <v>1602</v>
      </c>
      <c r="N56" s="5"/>
      <c r="O56" s="5"/>
      <c r="P56" s="5"/>
      <c r="Q56" s="5"/>
      <c r="R56" s="5"/>
      <c r="S56" s="5"/>
      <c r="T56" s="5"/>
      <c r="U56" s="5"/>
      <c r="V56" s="5"/>
      <c r="W56" s="5"/>
      <c r="X56" s="5"/>
      <c r="Y56" s="5"/>
      <c r="Z56" s="5"/>
      <c r="AA56" s="5"/>
      <c r="AB56" s="5"/>
      <c r="AC56" s="5"/>
      <c r="AD56" s="5"/>
      <c r="AE56" s="5"/>
      <c r="AF56" s="5"/>
      <c r="AG56" s="5"/>
      <c r="AH56" s="5"/>
      <c r="AI56" s="5"/>
      <c r="AJ56" s="143"/>
      <c r="AK56" s="5" t="s">
        <v>1671</v>
      </c>
      <c r="AL56" s="5" t="s">
        <v>1604</v>
      </c>
      <c r="AM56" s="5" t="s">
        <v>1605</v>
      </c>
      <c r="AN56" s="5" t="s">
        <v>1606</v>
      </c>
      <c r="AO56" s="5" t="s">
        <v>1607</v>
      </c>
      <c r="AP56" s="5"/>
      <c r="AQ56" s="5"/>
      <c r="AR56" s="5"/>
      <c r="AS56" s="5"/>
      <c r="AT56" s="5"/>
      <c r="AU56" s="5"/>
      <c r="AV56" s="5"/>
      <c r="AW56" s="5"/>
      <c r="AX56" s="5"/>
      <c r="AY56" s="5"/>
      <c r="AZ56" s="5"/>
      <c r="BA56" s="5"/>
      <c r="BB56" s="5"/>
      <c r="BC56" s="5"/>
      <c r="BD56" s="5"/>
      <c r="BE56" s="5"/>
      <c r="BF56" s="5"/>
      <c r="BG56" s="5"/>
      <c r="BH56" s="5"/>
      <c r="BI56" s="5"/>
      <c r="BJ56" s="5"/>
      <c r="BK56" s="5"/>
      <c r="BL56" s="5"/>
      <c r="BM56" s="84" t="s">
        <v>1672</v>
      </c>
      <c r="BN56" s="145" t="s">
        <v>1609</v>
      </c>
      <c r="BO56" s="145" t="s">
        <v>1610</v>
      </c>
      <c r="BP56" s="145" t="s">
        <v>1611</v>
      </c>
      <c r="BQ56" s="145" t="s">
        <v>1612</v>
      </c>
      <c r="BR56" s="5"/>
      <c r="BS56" s="145"/>
      <c r="BT56" s="145"/>
      <c r="BU56" s="145"/>
      <c r="BV56" s="145"/>
      <c r="BW56" s="145"/>
      <c r="BX56" s="145"/>
      <c r="BY56" s="145"/>
      <c r="BZ56" s="145"/>
      <c r="CA56" s="145"/>
      <c r="CB56" s="145"/>
      <c r="CC56" s="145"/>
      <c r="CD56" s="145"/>
      <c r="CE56" s="145"/>
      <c r="CF56" s="145"/>
      <c r="CG56" s="145"/>
      <c r="CH56" s="145"/>
      <c r="CI56" s="145"/>
      <c r="CJ56" s="150"/>
      <c r="CK56" s="155"/>
      <c r="CL56" s="145"/>
      <c r="CM56" s="145"/>
      <c r="CN56" s="146"/>
      <c r="CO56" s="187" t="s">
        <v>1673</v>
      </c>
      <c r="CP56" s="10" t="s">
        <v>1614</v>
      </c>
      <c r="CQ56" s="10" t="s">
        <v>1615</v>
      </c>
      <c r="CR56" s="10" t="s">
        <v>1616</v>
      </c>
      <c r="CS56" s="10" t="s">
        <v>1617</v>
      </c>
      <c r="CT56" s="10"/>
      <c r="CU56" s="10"/>
      <c r="CV56" s="10"/>
      <c r="CW56" s="10"/>
      <c r="CX56" s="10"/>
      <c r="CY56" s="10"/>
      <c r="CZ56" s="145"/>
      <c r="DA56" s="145"/>
      <c r="DB56" s="145"/>
      <c r="DC56" s="145"/>
      <c r="DD56" s="145"/>
      <c r="DE56" s="145"/>
      <c r="DF56" s="145"/>
      <c r="DG56" s="145"/>
      <c r="DH56" s="145"/>
      <c r="DI56" s="145"/>
      <c r="DJ56" s="145"/>
      <c r="DK56" s="145"/>
      <c r="DL56" s="150"/>
      <c r="DM56" s="5"/>
      <c r="DN56" s="5"/>
      <c r="DO56" s="5"/>
      <c r="DP56" s="5"/>
      <c r="DQ56" s="187" t="s">
        <v>1674</v>
      </c>
      <c r="DR56" s="10" t="s">
        <v>1619</v>
      </c>
      <c r="DS56" s="10" t="s">
        <v>1620</v>
      </c>
      <c r="DT56" s="10" t="s">
        <v>1621</v>
      </c>
      <c r="DU56" s="10" t="s">
        <v>1622</v>
      </c>
      <c r="DV56" s="10"/>
      <c r="DW56" s="10"/>
      <c r="DX56" s="10"/>
      <c r="DY56" s="10"/>
      <c r="DZ56" s="10"/>
      <c r="EA56" s="10"/>
      <c r="EB56" s="5"/>
      <c r="EC56" s="5"/>
      <c r="ED56" s="5"/>
      <c r="EE56" s="145"/>
      <c r="EF56" s="145"/>
      <c r="EG56" s="145"/>
      <c r="EH56" s="145"/>
      <c r="EI56" s="145"/>
      <c r="EJ56" s="145"/>
      <c r="EK56" s="145"/>
      <c r="EL56" s="145"/>
      <c r="EM56" s="145"/>
      <c r="EN56" s="150"/>
      <c r="EO56" s="5"/>
      <c r="EP56" s="5"/>
      <c r="EQ56" s="5"/>
      <c r="ER56" s="5"/>
      <c r="ES56" s="187" t="s">
        <v>1675</v>
      </c>
      <c r="ET56" s="10" t="s">
        <v>1624</v>
      </c>
      <c r="EU56" s="10" t="s">
        <v>1625</v>
      </c>
      <c r="EV56" s="10" t="s">
        <v>1626</v>
      </c>
      <c r="EW56" s="10" t="s">
        <v>1627</v>
      </c>
      <c r="EX56" s="10"/>
      <c r="EY56" s="10"/>
      <c r="EZ56" s="10"/>
      <c r="FA56" s="10"/>
      <c r="FB56" s="10"/>
      <c r="FC56" s="10"/>
      <c r="FD56" s="5"/>
      <c r="FE56" s="5"/>
      <c r="FF56" s="5"/>
      <c r="FG56" s="5"/>
      <c r="FH56" s="5"/>
      <c r="FI56" s="5"/>
      <c r="FJ56" s="5"/>
      <c r="FK56" s="5"/>
      <c r="FL56" s="5"/>
      <c r="FM56" s="5"/>
      <c r="FN56" s="5"/>
      <c r="FO56" s="5"/>
      <c r="FP56" s="96"/>
      <c r="FQ56" s="5"/>
      <c r="FR56" s="5"/>
      <c r="FS56" s="5"/>
      <c r="FT56" s="5"/>
      <c r="FU56" s="187" t="s">
        <v>1676</v>
      </c>
      <c r="FV56" s="10" t="s">
        <v>1629</v>
      </c>
      <c r="FW56" s="10" t="s">
        <v>1630</v>
      </c>
      <c r="FX56" s="10" t="s">
        <v>1631</v>
      </c>
      <c r="FY56" s="10" t="s">
        <v>1632</v>
      </c>
      <c r="FZ56" s="10"/>
      <c r="GA56" s="10"/>
      <c r="GB56" s="10"/>
      <c r="GC56" s="10"/>
      <c r="GD56" s="10"/>
      <c r="GE56" s="10"/>
      <c r="GF56" s="5"/>
      <c r="GG56" s="5"/>
      <c r="GH56" s="5"/>
      <c r="GI56" s="5"/>
      <c r="GJ56" s="5"/>
      <c r="GK56" s="5"/>
      <c r="GL56" s="5"/>
      <c r="GM56" s="5"/>
      <c r="GN56" s="5"/>
      <c r="GO56" s="5"/>
      <c r="GP56" s="5"/>
      <c r="GQ56" s="5"/>
      <c r="GR56" s="96"/>
      <c r="GS56" s="5"/>
      <c r="GT56" s="5"/>
      <c r="GU56" s="5"/>
      <c r="GV56" s="5"/>
      <c r="GW56" s="198" t="s">
        <v>1677</v>
      </c>
      <c r="GX56" s="1" t="s">
        <v>1634</v>
      </c>
      <c r="GY56" s="1" t="s">
        <v>1635</v>
      </c>
      <c r="GZ56" s="1" t="s">
        <v>1636</v>
      </c>
      <c r="HA56" s="1" t="s">
        <v>1637</v>
      </c>
      <c r="HB56" s="1"/>
      <c r="HC56" s="1"/>
      <c r="HD56" s="1"/>
      <c r="HE56" s="1"/>
      <c r="HF56" s="1"/>
      <c r="HG56" s="10"/>
      <c r="HH56" s="5"/>
      <c r="HI56" s="5"/>
      <c r="HJ56" s="5"/>
      <c r="HK56" s="5"/>
      <c r="HL56" s="5"/>
      <c r="HM56" s="5"/>
      <c r="HN56" s="5"/>
      <c r="HO56" s="5"/>
      <c r="HP56" s="5"/>
      <c r="HQ56" s="5"/>
      <c r="HR56" s="5"/>
      <c r="HS56" s="5"/>
      <c r="HT56" s="96"/>
      <c r="HU56" s="5"/>
      <c r="HV56" s="5"/>
      <c r="HW56" s="5"/>
      <c r="HX56" s="5"/>
    </row>
    <row r="57" spans="1:232" s="28" customFormat="1" ht="15" customHeight="1">
      <c r="A57" s="5" t="s">
        <v>331</v>
      </c>
      <c r="B57" s="5" t="s">
        <v>332</v>
      </c>
      <c r="C57" s="5"/>
      <c r="D57" s="5"/>
      <c r="E57" s="5"/>
      <c r="F57" s="5" t="s">
        <v>333</v>
      </c>
      <c r="G57" s="5" t="s">
        <v>1678</v>
      </c>
      <c r="H57" s="87" t="s">
        <v>1679</v>
      </c>
      <c r="I57" s="5" t="s">
        <v>1680</v>
      </c>
      <c r="J57" s="5" t="s">
        <v>1599</v>
      </c>
      <c r="K57" s="5" t="s">
        <v>1600</v>
      </c>
      <c r="L57" s="5" t="s">
        <v>1601</v>
      </c>
      <c r="M57" s="5" t="s">
        <v>1602</v>
      </c>
      <c r="N57" s="5"/>
      <c r="O57" s="5"/>
      <c r="P57" s="5"/>
      <c r="Q57" s="5"/>
      <c r="R57" s="5"/>
      <c r="S57" s="5"/>
      <c r="T57" s="5"/>
      <c r="U57" s="5"/>
      <c r="V57" s="5"/>
      <c r="W57" s="5"/>
      <c r="X57" s="5"/>
      <c r="Y57" s="5"/>
      <c r="Z57" s="5"/>
      <c r="AA57" s="5"/>
      <c r="AB57" s="5"/>
      <c r="AC57" s="5"/>
      <c r="AD57" s="5"/>
      <c r="AE57" s="5"/>
      <c r="AF57" s="5"/>
      <c r="AG57" s="5"/>
      <c r="AH57" s="5"/>
      <c r="AI57" s="5"/>
      <c r="AJ57" s="143"/>
      <c r="AK57" s="5" t="s">
        <v>1681</v>
      </c>
      <c r="AL57" s="5" t="s">
        <v>1604</v>
      </c>
      <c r="AM57" s="5" t="s">
        <v>1605</v>
      </c>
      <c r="AN57" s="5" t="s">
        <v>1606</v>
      </c>
      <c r="AO57" s="5" t="s">
        <v>1607</v>
      </c>
      <c r="AP57" s="5"/>
      <c r="AQ57" s="5"/>
      <c r="AR57" s="5"/>
      <c r="AS57" s="5"/>
      <c r="AT57" s="5"/>
      <c r="AU57" s="5"/>
      <c r="AV57" s="5"/>
      <c r="AW57" s="5"/>
      <c r="AX57" s="5"/>
      <c r="AY57" s="5"/>
      <c r="AZ57" s="5"/>
      <c r="BA57" s="5"/>
      <c r="BB57" s="5"/>
      <c r="BC57" s="5"/>
      <c r="BD57" s="5"/>
      <c r="BE57" s="5"/>
      <c r="BF57" s="5"/>
      <c r="BG57" s="5"/>
      <c r="BH57" s="5"/>
      <c r="BI57" s="5"/>
      <c r="BJ57" s="5"/>
      <c r="BK57" s="5"/>
      <c r="BL57" s="5"/>
      <c r="BM57" s="84" t="s">
        <v>1682</v>
      </c>
      <c r="BN57" s="145" t="s">
        <v>1609</v>
      </c>
      <c r="BO57" s="145" t="s">
        <v>1610</v>
      </c>
      <c r="BP57" s="145" t="s">
        <v>1611</v>
      </c>
      <c r="BQ57" s="145" t="s">
        <v>1612</v>
      </c>
      <c r="BR57" s="5"/>
      <c r="BS57" s="145"/>
      <c r="BT57" s="145"/>
      <c r="BU57" s="145"/>
      <c r="BV57" s="145"/>
      <c r="BW57" s="145"/>
      <c r="BX57" s="145"/>
      <c r="BY57" s="145"/>
      <c r="BZ57" s="145"/>
      <c r="CA57" s="145"/>
      <c r="CB57" s="145"/>
      <c r="CC57" s="145"/>
      <c r="CD57" s="145"/>
      <c r="CE57" s="145"/>
      <c r="CF57" s="145"/>
      <c r="CG57" s="145"/>
      <c r="CH57" s="145"/>
      <c r="CI57" s="145"/>
      <c r="CJ57" s="150"/>
      <c r="CK57" s="155"/>
      <c r="CL57" s="145"/>
      <c r="CM57" s="145"/>
      <c r="CN57" s="146"/>
      <c r="CO57" s="187" t="s">
        <v>1683</v>
      </c>
      <c r="CP57" s="10" t="s">
        <v>1614</v>
      </c>
      <c r="CQ57" s="10" t="s">
        <v>1615</v>
      </c>
      <c r="CR57" s="10" t="s">
        <v>1616</v>
      </c>
      <c r="CS57" s="10" t="s">
        <v>1617</v>
      </c>
      <c r="CT57" s="10"/>
      <c r="CU57" s="10"/>
      <c r="CV57" s="10"/>
      <c r="CW57" s="10"/>
      <c r="CX57" s="10"/>
      <c r="CY57" s="10"/>
      <c r="CZ57" s="145"/>
      <c r="DA57" s="145"/>
      <c r="DB57" s="145"/>
      <c r="DC57" s="145"/>
      <c r="DD57" s="145"/>
      <c r="DE57" s="145"/>
      <c r="DF57" s="145"/>
      <c r="DG57" s="145"/>
      <c r="DH57" s="145"/>
      <c r="DI57" s="145"/>
      <c r="DJ57" s="145"/>
      <c r="DK57" s="145"/>
      <c r="DL57" s="150"/>
      <c r="DM57" s="5"/>
      <c r="DN57" s="5"/>
      <c r="DO57" s="5"/>
      <c r="DP57" s="5"/>
      <c r="DQ57" s="187" t="s">
        <v>1684</v>
      </c>
      <c r="DR57" s="10" t="s">
        <v>1619</v>
      </c>
      <c r="DS57" s="10" t="s">
        <v>1620</v>
      </c>
      <c r="DT57" s="10" t="s">
        <v>1621</v>
      </c>
      <c r="DU57" s="10" t="s">
        <v>1622</v>
      </c>
      <c r="DV57" s="10"/>
      <c r="DW57" s="10"/>
      <c r="DX57" s="10"/>
      <c r="DY57" s="10"/>
      <c r="DZ57" s="10"/>
      <c r="EA57" s="10"/>
      <c r="EB57" s="5"/>
      <c r="EC57" s="5"/>
      <c r="ED57" s="5"/>
      <c r="EE57" s="145"/>
      <c r="EF57" s="145"/>
      <c r="EG57" s="145"/>
      <c r="EH57" s="145"/>
      <c r="EI57" s="145"/>
      <c r="EJ57" s="145"/>
      <c r="EK57" s="145"/>
      <c r="EL57" s="145"/>
      <c r="EM57" s="145"/>
      <c r="EN57" s="150"/>
      <c r="EO57" s="5"/>
      <c r="EP57" s="5"/>
      <c r="EQ57" s="5"/>
      <c r="ER57" s="5"/>
      <c r="ES57" s="187" t="s">
        <v>1685</v>
      </c>
      <c r="ET57" s="10" t="s">
        <v>1624</v>
      </c>
      <c r="EU57" s="10" t="s">
        <v>1625</v>
      </c>
      <c r="EV57" s="10" t="s">
        <v>1626</v>
      </c>
      <c r="EW57" s="10" t="s">
        <v>1627</v>
      </c>
      <c r="EX57" s="10"/>
      <c r="EY57" s="10"/>
      <c r="EZ57" s="10"/>
      <c r="FA57" s="10"/>
      <c r="FB57" s="10"/>
      <c r="FC57" s="10"/>
      <c r="FD57" s="5"/>
      <c r="FE57" s="5"/>
      <c r="FF57" s="5"/>
      <c r="FG57" s="5"/>
      <c r="FH57" s="5"/>
      <c r="FI57" s="5"/>
      <c r="FJ57" s="5"/>
      <c r="FK57" s="5"/>
      <c r="FL57" s="5"/>
      <c r="FM57" s="5"/>
      <c r="FN57" s="5"/>
      <c r="FO57" s="5"/>
      <c r="FP57" s="96"/>
      <c r="FQ57" s="5"/>
      <c r="FR57" s="5"/>
      <c r="FS57" s="5"/>
      <c r="FT57" s="5"/>
      <c r="FU57" s="187" t="s">
        <v>1686</v>
      </c>
      <c r="FV57" s="10" t="s">
        <v>1629</v>
      </c>
      <c r="FW57" s="10" t="s">
        <v>1630</v>
      </c>
      <c r="FX57" s="10" t="s">
        <v>1631</v>
      </c>
      <c r="FY57" s="10" t="s">
        <v>1632</v>
      </c>
      <c r="FZ57" s="10"/>
      <c r="GA57" s="10"/>
      <c r="GB57" s="10"/>
      <c r="GC57" s="10"/>
      <c r="GD57" s="10"/>
      <c r="GE57" s="10"/>
      <c r="GF57" s="5"/>
      <c r="GG57" s="5"/>
      <c r="GH57" s="5"/>
      <c r="GI57" s="5"/>
      <c r="GJ57" s="5"/>
      <c r="GK57" s="5"/>
      <c r="GL57" s="5"/>
      <c r="GM57" s="5"/>
      <c r="GN57" s="5"/>
      <c r="GO57" s="5"/>
      <c r="GP57" s="5"/>
      <c r="GQ57" s="5"/>
      <c r="GR57" s="96"/>
      <c r="GS57" s="5"/>
      <c r="GT57" s="5"/>
      <c r="GU57" s="5"/>
      <c r="GV57" s="5"/>
      <c r="GW57" s="198" t="s">
        <v>1687</v>
      </c>
      <c r="GX57" s="1" t="s">
        <v>1634</v>
      </c>
      <c r="GY57" s="1" t="s">
        <v>1635</v>
      </c>
      <c r="GZ57" s="1" t="s">
        <v>1636</v>
      </c>
      <c r="HA57" s="1" t="s">
        <v>1637</v>
      </c>
      <c r="HB57" s="1"/>
      <c r="HC57" s="1"/>
      <c r="HD57" s="1"/>
      <c r="HE57" s="1"/>
      <c r="HF57" s="1"/>
      <c r="HG57" s="10"/>
      <c r="HH57" s="5"/>
      <c r="HI57" s="5"/>
      <c r="HJ57" s="5"/>
      <c r="HK57" s="5"/>
      <c r="HL57" s="5"/>
      <c r="HM57" s="5"/>
      <c r="HN57" s="5"/>
      <c r="HO57" s="5"/>
      <c r="HP57" s="5"/>
      <c r="HQ57" s="5"/>
      <c r="HR57" s="5"/>
      <c r="HS57" s="5"/>
      <c r="HT57" s="96"/>
      <c r="HU57" s="5"/>
      <c r="HV57" s="5"/>
      <c r="HW57" s="5"/>
      <c r="HX57" s="5"/>
    </row>
    <row r="58" spans="1:232" s="28" customFormat="1" ht="15" customHeight="1">
      <c r="A58" s="5" t="s">
        <v>331</v>
      </c>
      <c r="B58" s="5" t="s">
        <v>332</v>
      </c>
      <c r="C58" s="5"/>
      <c r="D58" s="5"/>
      <c r="E58" s="5"/>
      <c r="F58" s="5" t="s">
        <v>333</v>
      </c>
      <c r="G58" s="5" t="s">
        <v>1688</v>
      </c>
      <c r="H58" s="87" t="s">
        <v>1639</v>
      </c>
      <c r="I58" s="5" t="s">
        <v>1689</v>
      </c>
      <c r="J58" s="5" t="s">
        <v>1599</v>
      </c>
      <c r="K58" s="5" t="s">
        <v>1600</v>
      </c>
      <c r="L58" s="5" t="s">
        <v>1601</v>
      </c>
      <c r="M58" s="5" t="s">
        <v>1602</v>
      </c>
      <c r="N58" s="5"/>
      <c r="O58" s="5"/>
      <c r="P58" s="5"/>
      <c r="Q58" s="5"/>
      <c r="R58" s="5"/>
      <c r="S58" s="5"/>
      <c r="T58" s="5"/>
      <c r="U58" s="5"/>
      <c r="V58" s="5"/>
      <c r="W58" s="5"/>
      <c r="X58" s="5"/>
      <c r="Y58" s="5"/>
      <c r="Z58" s="5"/>
      <c r="AA58" s="5"/>
      <c r="AB58" s="5"/>
      <c r="AC58" s="5"/>
      <c r="AD58" s="5"/>
      <c r="AE58" s="5"/>
      <c r="AF58" s="5"/>
      <c r="AG58" s="5"/>
      <c r="AH58" s="5"/>
      <c r="AI58" s="5"/>
      <c r="AJ58" s="143"/>
      <c r="AK58" s="5" t="s">
        <v>1690</v>
      </c>
      <c r="AL58" s="5" t="s">
        <v>1604</v>
      </c>
      <c r="AM58" s="5" t="s">
        <v>1605</v>
      </c>
      <c r="AN58" s="5" t="s">
        <v>1606</v>
      </c>
      <c r="AO58" s="5" t="s">
        <v>1607</v>
      </c>
      <c r="AP58" s="5"/>
      <c r="AQ58" s="5"/>
      <c r="AR58" s="5"/>
      <c r="AS58" s="5"/>
      <c r="AT58" s="5"/>
      <c r="AU58" s="5"/>
      <c r="AV58" s="5"/>
      <c r="AW58" s="5"/>
      <c r="AX58" s="5"/>
      <c r="AY58" s="5"/>
      <c r="AZ58" s="5"/>
      <c r="BA58" s="5"/>
      <c r="BB58" s="5"/>
      <c r="BC58" s="5"/>
      <c r="BD58" s="5"/>
      <c r="BE58" s="5"/>
      <c r="BF58" s="5"/>
      <c r="BG58" s="5"/>
      <c r="BH58" s="5"/>
      <c r="BI58" s="5"/>
      <c r="BJ58" s="5"/>
      <c r="BK58" s="5"/>
      <c r="BL58" s="5"/>
      <c r="BM58" s="84" t="s">
        <v>1691</v>
      </c>
      <c r="BN58" s="145" t="s">
        <v>1609</v>
      </c>
      <c r="BO58" s="145" t="s">
        <v>1610</v>
      </c>
      <c r="BP58" s="145" t="s">
        <v>1611</v>
      </c>
      <c r="BQ58" s="145" t="s">
        <v>1612</v>
      </c>
      <c r="BR58" s="5"/>
      <c r="BS58" s="145"/>
      <c r="BT58" s="145"/>
      <c r="BU58" s="145"/>
      <c r="BV58" s="145"/>
      <c r="BW58" s="145"/>
      <c r="BX58" s="145"/>
      <c r="BY58" s="145"/>
      <c r="BZ58" s="145"/>
      <c r="CA58" s="145"/>
      <c r="CB58" s="145"/>
      <c r="CC58" s="145"/>
      <c r="CD58" s="145"/>
      <c r="CE58" s="145"/>
      <c r="CF58" s="145"/>
      <c r="CG58" s="145"/>
      <c r="CH58" s="145"/>
      <c r="CI58" s="145"/>
      <c r="CJ58" s="150"/>
      <c r="CK58" s="155"/>
      <c r="CL58" s="145"/>
      <c r="CM58" s="145"/>
      <c r="CN58" s="146"/>
      <c r="CO58" s="187" t="s">
        <v>1692</v>
      </c>
      <c r="CP58" s="10" t="s">
        <v>1614</v>
      </c>
      <c r="CQ58" s="10" t="s">
        <v>1615</v>
      </c>
      <c r="CR58" s="10" t="s">
        <v>1616</v>
      </c>
      <c r="CS58" s="10" t="s">
        <v>1617</v>
      </c>
      <c r="CT58" s="10"/>
      <c r="CU58" s="10"/>
      <c r="CV58" s="10"/>
      <c r="CW58" s="10"/>
      <c r="CX58" s="10"/>
      <c r="CY58" s="10"/>
      <c r="CZ58" s="145"/>
      <c r="DA58" s="145"/>
      <c r="DB58" s="145"/>
      <c r="DC58" s="145"/>
      <c r="DD58" s="145"/>
      <c r="DE58" s="145"/>
      <c r="DF58" s="145"/>
      <c r="DG58" s="145"/>
      <c r="DH58" s="145"/>
      <c r="DI58" s="145"/>
      <c r="DJ58" s="145"/>
      <c r="DK58" s="145"/>
      <c r="DL58" s="150"/>
      <c r="DM58" s="5"/>
      <c r="DN58" s="5"/>
      <c r="DO58" s="5"/>
      <c r="DP58" s="5"/>
      <c r="DQ58" s="187" t="s">
        <v>1693</v>
      </c>
      <c r="DR58" s="10" t="s">
        <v>1619</v>
      </c>
      <c r="DS58" s="10" t="s">
        <v>1620</v>
      </c>
      <c r="DT58" s="10" t="s">
        <v>1621</v>
      </c>
      <c r="DU58" s="10" t="s">
        <v>1622</v>
      </c>
      <c r="DV58" s="10"/>
      <c r="DW58" s="10"/>
      <c r="DX58" s="10"/>
      <c r="DY58" s="10"/>
      <c r="DZ58" s="10"/>
      <c r="EA58" s="10"/>
      <c r="EB58" s="5"/>
      <c r="EC58" s="5"/>
      <c r="ED58" s="5"/>
      <c r="EE58" s="145"/>
      <c r="EF58" s="145"/>
      <c r="EG58" s="145"/>
      <c r="EH58" s="145"/>
      <c r="EI58" s="145"/>
      <c r="EJ58" s="145"/>
      <c r="EK58" s="145"/>
      <c r="EL58" s="145"/>
      <c r="EM58" s="145"/>
      <c r="EN58" s="150"/>
      <c r="EO58" s="5"/>
      <c r="EP58" s="5"/>
      <c r="EQ58" s="5"/>
      <c r="ER58" s="5"/>
      <c r="ES58" s="187" t="s">
        <v>1694</v>
      </c>
      <c r="ET58" s="10" t="s">
        <v>1624</v>
      </c>
      <c r="EU58" s="10" t="s">
        <v>1625</v>
      </c>
      <c r="EV58" s="10" t="s">
        <v>1626</v>
      </c>
      <c r="EW58" s="10" t="s">
        <v>1627</v>
      </c>
      <c r="EX58" s="10"/>
      <c r="EY58" s="10"/>
      <c r="EZ58" s="10"/>
      <c r="FA58" s="10"/>
      <c r="FB58" s="10"/>
      <c r="FC58" s="10"/>
      <c r="FD58" s="5"/>
      <c r="FE58" s="5"/>
      <c r="FF58" s="5"/>
      <c r="FG58" s="5"/>
      <c r="FH58" s="5"/>
      <c r="FI58" s="5"/>
      <c r="FJ58" s="5"/>
      <c r="FK58" s="5"/>
      <c r="FL58" s="5"/>
      <c r="FM58" s="5"/>
      <c r="FN58" s="5"/>
      <c r="FO58" s="5"/>
      <c r="FP58" s="96"/>
      <c r="FQ58" s="5"/>
      <c r="FR58" s="5"/>
      <c r="FS58" s="5"/>
      <c r="FT58" s="5"/>
      <c r="FU58" s="187" t="s">
        <v>1695</v>
      </c>
      <c r="FV58" s="10" t="s">
        <v>1629</v>
      </c>
      <c r="FW58" s="10" t="s">
        <v>1630</v>
      </c>
      <c r="FX58" s="10" t="s">
        <v>1631</v>
      </c>
      <c r="FY58" s="10" t="s">
        <v>1632</v>
      </c>
      <c r="FZ58" s="10"/>
      <c r="GA58" s="10"/>
      <c r="GB58" s="10"/>
      <c r="GC58" s="10"/>
      <c r="GD58" s="10"/>
      <c r="GE58" s="10"/>
      <c r="GF58" s="5"/>
      <c r="GG58" s="5"/>
      <c r="GH58" s="5"/>
      <c r="GI58" s="5"/>
      <c r="GJ58" s="5"/>
      <c r="GK58" s="5"/>
      <c r="GL58" s="5"/>
      <c r="GM58" s="5"/>
      <c r="GN58" s="5"/>
      <c r="GO58" s="5"/>
      <c r="GP58" s="5"/>
      <c r="GQ58" s="5"/>
      <c r="GR58" s="96"/>
      <c r="GS58" s="5"/>
      <c r="GT58" s="5"/>
      <c r="GU58" s="5"/>
      <c r="GV58" s="5"/>
      <c r="GW58" s="198" t="s">
        <v>1696</v>
      </c>
      <c r="GX58" s="1" t="s">
        <v>1634</v>
      </c>
      <c r="GY58" s="1" t="s">
        <v>1635</v>
      </c>
      <c r="GZ58" s="1" t="s">
        <v>1636</v>
      </c>
      <c r="HA58" s="1" t="s">
        <v>1637</v>
      </c>
      <c r="HB58" s="1"/>
      <c r="HC58" s="1"/>
      <c r="HD58" s="1"/>
      <c r="HE58" s="1"/>
      <c r="HF58" s="1"/>
      <c r="HG58" s="10"/>
      <c r="HH58" s="5"/>
      <c r="HI58" s="5"/>
      <c r="HJ58" s="5"/>
      <c r="HK58" s="5"/>
      <c r="HL58" s="5"/>
      <c r="HM58" s="5"/>
      <c r="HN58" s="5"/>
      <c r="HO58" s="5"/>
      <c r="HP58" s="5"/>
      <c r="HQ58" s="5"/>
      <c r="HR58" s="5"/>
      <c r="HS58" s="5"/>
      <c r="HT58" s="96"/>
      <c r="HU58" s="5"/>
      <c r="HV58" s="5"/>
      <c r="HW58" s="5"/>
      <c r="HX58" s="5"/>
    </row>
    <row r="59" spans="1:232" s="28" customFormat="1" ht="15" customHeight="1">
      <c r="A59" s="5" t="s">
        <v>331</v>
      </c>
      <c r="B59" s="5" t="s">
        <v>332</v>
      </c>
      <c r="C59" s="5"/>
      <c r="D59" s="5"/>
      <c r="E59" s="5"/>
      <c r="F59" s="5" t="s">
        <v>333</v>
      </c>
      <c r="G59" s="5" t="s">
        <v>1697</v>
      </c>
      <c r="H59" s="87" t="s">
        <v>1649</v>
      </c>
      <c r="I59" s="5" t="s">
        <v>1698</v>
      </c>
      <c r="J59" s="5" t="s">
        <v>1599</v>
      </c>
      <c r="K59" s="5" t="s">
        <v>1600</v>
      </c>
      <c r="L59" s="5" t="s">
        <v>1601</v>
      </c>
      <c r="M59" s="5" t="s">
        <v>1602</v>
      </c>
      <c r="N59" s="5"/>
      <c r="O59" s="5"/>
      <c r="P59" s="5"/>
      <c r="Q59" s="5"/>
      <c r="R59" s="5"/>
      <c r="S59" s="5"/>
      <c r="T59" s="5"/>
      <c r="U59" s="5"/>
      <c r="V59" s="5"/>
      <c r="W59" s="5"/>
      <c r="X59" s="5"/>
      <c r="Y59" s="5"/>
      <c r="Z59" s="5"/>
      <c r="AA59" s="5"/>
      <c r="AB59" s="5"/>
      <c r="AC59" s="5"/>
      <c r="AD59" s="5"/>
      <c r="AE59" s="5"/>
      <c r="AF59" s="5"/>
      <c r="AG59" s="5"/>
      <c r="AH59" s="5"/>
      <c r="AI59" s="5"/>
      <c r="AJ59" s="143"/>
      <c r="AK59" s="5" t="s">
        <v>1699</v>
      </c>
      <c r="AL59" s="5" t="s">
        <v>1604</v>
      </c>
      <c r="AM59" s="5" t="s">
        <v>1605</v>
      </c>
      <c r="AN59" s="5" t="s">
        <v>1606</v>
      </c>
      <c r="AO59" s="5" t="s">
        <v>1607</v>
      </c>
      <c r="AP59" s="5"/>
      <c r="AQ59" s="5"/>
      <c r="AR59" s="5"/>
      <c r="AS59" s="5"/>
      <c r="AT59" s="5"/>
      <c r="AU59" s="5"/>
      <c r="AV59" s="5"/>
      <c r="AW59" s="5"/>
      <c r="AX59" s="5"/>
      <c r="AY59" s="5"/>
      <c r="AZ59" s="5"/>
      <c r="BA59" s="5"/>
      <c r="BB59" s="5"/>
      <c r="BC59" s="5"/>
      <c r="BD59" s="5"/>
      <c r="BE59" s="5"/>
      <c r="BF59" s="5"/>
      <c r="BG59" s="5"/>
      <c r="BH59" s="5"/>
      <c r="BI59" s="5"/>
      <c r="BJ59" s="5"/>
      <c r="BK59" s="5"/>
      <c r="BL59" s="5"/>
      <c r="BM59" s="84" t="s">
        <v>1700</v>
      </c>
      <c r="BN59" s="145" t="s">
        <v>1609</v>
      </c>
      <c r="BO59" s="145" t="s">
        <v>1610</v>
      </c>
      <c r="BP59" s="145" t="s">
        <v>1611</v>
      </c>
      <c r="BQ59" s="145" t="s">
        <v>1612</v>
      </c>
      <c r="BR59" s="5"/>
      <c r="BS59" s="145"/>
      <c r="BT59" s="145"/>
      <c r="BU59" s="145"/>
      <c r="BV59" s="145"/>
      <c r="BW59" s="145"/>
      <c r="BX59" s="145"/>
      <c r="BY59" s="145"/>
      <c r="BZ59" s="145"/>
      <c r="CA59" s="145"/>
      <c r="CB59" s="145"/>
      <c r="CC59" s="145"/>
      <c r="CD59" s="145"/>
      <c r="CE59" s="145"/>
      <c r="CF59" s="145"/>
      <c r="CG59" s="145"/>
      <c r="CH59" s="145"/>
      <c r="CI59" s="145"/>
      <c r="CJ59" s="150"/>
      <c r="CK59" s="155"/>
      <c r="CL59" s="145"/>
      <c r="CM59" s="145"/>
      <c r="CN59" s="146"/>
      <c r="CO59" s="187" t="s">
        <v>1701</v>
      </c>
      <c r="CP59" s="10" t="s">
        <v>1614</v>
      </c>
      <c r="CQ59" s="10" t="s">
        <v>1615</v>
      </c>
      <c r="CR59" s="10" t="s">
        <v>1616</v>
      </c>
      <c r="CS59" s="10" t="s">
        <v>1617</v>
      </c>
      <c r="CT59" s="10"/>
      <c r="CU59" s="10"/>
      <c r="CV59" s="10"/>
      <c r="CW59" s="10"/>
      <c r="CX59" s="10"/>
      <c r="CY59" s="10"/>
      <c r="CZ59" s="145"/>
      <c r="DA59" s="145"/>
      <c r="DB59" s="145"/>
      <c r="DC59" s="145"/>
      <c r="DD59" s="145"/>
      <c r="DE59" s="145"/>
      <c r="DF59" s="145"/>
      <c r="DG59" s="145"/>
      <c r="DH59" s="145"/>
      <c r="DI59" s="145"/>
      <c r="DJ59" s="145"/>
      <c r="DK59" s="145"/>
      <c r="DL59" s="150"/>
      <c r="DM59" s="5"/>
      <c r="DN59" s="5"/>
      <c r="DO59" s="5"/>
      <c r="DP59" s="5"/>
      <c r="DQ59" s="187" t="s">
        <v>1702</v>
      </c>
      <c r="DR59" s="10" t="s">
        <v>1619</v>
      </c>
      <c r="DS59" s="10" t="s">
        <v>1620</v>
      </c>
      <c r="DT59" s="10" t="s">
        <v>1621</v>
      </c>
      <c r="DU59" s="10" t="s">
        <v>1622</v>
      </c>
      <c r="DV59" s="10"/>
      <c r="DW59" s="10"/>
      <c r="DX59" s="10"/>
      <c r="DY59" s="10"/>
      <c r="DZ59" s="10"/>
      <c r="EA59" s="10"/>
      <c r="EB59" s="5"/>
      <c r="EC59" s="5"/>
      <c r="ED59" s="5"/>
      <c r="EE59" s="145"/>
      <c r="EF59" s="145"/>
      <c r="EG59" s="145"/>
      <c r="EH59" s="145"/>
      <c r="EI59" s="145"/>
      <c r="EJ59" s="145"/>
      <c r="EK59" s="145"/>
      <c r="EL59" s="145"/>
      <c r="EM59" s="145"/>
      <c r="EN59" s="150"/>
      <c r="EO59" s="5"/>
      <c r="EP59" s="5"/>
      <c r="EQ59" s="5"/>
      <c r="ER59" s="5"/>
      <c r="ES59" s="187" t="s">
        <v>1703</v>
      </c>
      <c r="ET59" s="10" t="s">
        <v>1624</v>
      </c>
      <c r="EU59" s="10" t="s">
        <v>1625</v>
      </c>
      <c r="EV59" s="10" t="s">
        <v>1626</v>
      </c>
      <c r="EW59" s="10" t="s">
        <v>1627</v>
      </c>
      <c r="EX59" s="10"/>
      <c r="EY59" s="10"/>
      <c r="EZ59" s="10"/>
      <c r="FA59" s="10"/>
      <c r="FB59" s="10"/>
      <c r="FC59" s="10"/>
      <c r="FD59" s="5"/>
      <c r="FE59" s="5"/>
      <c r="FF59" s="5"/>
      <c r="FG59" s="5"/>
      <c r="FH59" s="5"/>
      <c r="FI59" s="5"/>
      <c r="FJ59" s="5"/>
      <c r="FK59" s="5"/>
      <c r="FL59" s="5"/>
      <c r="FM59" s="5"/>
      <c r="FN59" s="5"/>
      <c r="FO59" s="5"/>
      <c r="FP59" s="96"/>
      <c r="FQ59" s="5"/>
      <c r="FR59" s="5"/>
      <c r="FS59" s="5"/>
      <c r="FT59" s="5"/>
      <c r="FU59" s="187" t="s">
        <v>1704</v>
      </c>
      <c r="FV59" s="10" t="s">
        <v>1629</v>
      </c>
      <c r="FW59" s="10" t="s">
        <v>1630</v>
      </c>
      <c r="FX59" s="10" t="s">
        <v>1631</v>
      </c>
      <c r="FY59" s="10" t="s">
        <v>1632</v>
      </c>
      <c r="FZ59" s="10"/>
      <c r="GA59" s="10"/>
      <c r="GB59" s="10"/>
      <c r="GC59" s="10"/>
      <c r="GD59" s="10"/>
      <c r="GE59" s="10"/>
      <c r="GF59" s="5"/>
      <c r="GG59" s="5"/>
      <c r="GH59" s="5"/>
      <c r="GI59" s="5"/>
      <c r="GJ59" s="5"/>
      <c r="GK59" s="5"/>
      <c r="GL59" s="5"/>
      <c r="GM59" s="5"/>
      <c r="GN59" s="5"/>
      <c r="GO59" s="5"/>
      <c r="GP59" s="5"/>
      <c r="GQ59" s="5"/>
      <c r="GR59" s="96"/>
      <c r="GS59" s="5"/>
      <c r="GT59" s="5"/>
      <c r="GU59" s="5"/>
      <c r="GV59" s="5"/>
      <c r="GW59" s="198" t="s">
        <v>1705</v>
      </c>
      <c r="GX59" s="1" t="s">
        <v>1634</v>
      </c>
      <c r="GY59" s="1" t="s">
        <v>1635</v>
      </c>
      <c r="GZ59" s="1" t="s">
        <v>1636</v>
      </c>
      <c r="HA59" s="1" t="s">
        <v>1637</v>
      </c>
      <c r="HB59" s="1"/>
      <c r="HC59" s="1"/>
      <c r="HD59" s="1"/>
      <c r="HE59" s="1"/>
      <c r="HF59" s="1"/>
      <c r="HG59" s="10"/>
      <c r="HH59" s="5"/>
      <c r="HI59" s="5"/>
      <c r="HJ59" s="5"/>
      <c r="HK59" s="5"/>
      <c r="HL59" s="5"/>
      <c r="HM59" s="5"/>
      <c r="HN59" s="5"/>
      <c r="HO59" s="5"/>
      <c r="HP59" s="5"/>
      <c r="HQ59" s="5"/>
      <c r="HR59" s="5"/>
      <c r="HS59" s="5"/>
      <c r="HT59" s="96"/>
      <c r="HU59" s="5"/>
      <c r="HV59" s="5"/>
      <c r="HW59" s="5"/>
      <c r="HX59" s="5"/>
    </row>
    <row r="60" spans="1:232" s="28" customFormat="1" ht="15" customHeight="1">
      <c r="A60" s="5" t="s">
        <v>331</v>
      </c>
      <c r="B60" s="5" t="s">
        <v>332</v>
      </c>
      <c r="C60" s="5"/>
      <c r="D60" s="5"/>
      <c r="E60" s="5"/>
      <c r="F60" s="5" t="s">
        <v>333</v>
      </c>
      <c r="G60" s="5" t="s">
        <v>1706</v>
      </c>
      <c r="H60" s="87" t="s">
        <v>1707</v>
      </c>
      <c r="I60" s="5" t="s">
        <v>1708</v>
      </c>
      <c r="J60" s="5" t="s">
        <v>1599</v>
      </c>
      <c r="K60" s="5" t="s">
        <v>1600</v>
      </c>
      <c r="L60" s="5" t="s">
        <v>1601</v>
      </c>
      <c r="M60" s="5" t="s">
        <v>1602</v>
      </c>
      <c r="N60" s="5"/>
      <c r="O60" s="5"/>
      <c r="P60" s="5"/>
      <c r="Q60" s="5"/>
      <c r="R60" s="5"/>
      <c r="S60" s="5"/>
      <c r="T60" s="5"/>
      <c r="U60" s="5"/>
      <c r="V60" s="5"/>
      <c r="W60" s="5"/>
      <c r="X60" s="5"/>
      <c r="Y60" s="5"/>
      <c r="Z60" s="5"/>
      <c r="AA60" s="5"/>
      <c r="AB60" s="5"/>
      <c r="AC60" s="5"/>
      <c r="AD60" s="5"/>
      <c r="AE60" s="5"/>
      <c r="AF60" s="5"/>
      <c r="AG60" s="5"/>
      <c r="AH60" s="5"/>
      <c r="AI60" s="5"/>
      <c r="AJ60" s="143"/>
      <c r="AK60" s="5" t="s">
        <v>1709</v>
      </c>
      <c r="AL60" s="5" t="s">
        <v>1604</v>
      </c>
      <c r="AM60" s="5" t="s">
        <v>1605</v>
      </c>
      <c r="AN60" s="5" t="s">
        <v>1606</v>
      </c>
      <c r="AO60" s="5" t="s">
        <v>1607</v>
      </c>
      <c r="AP60" s="5"/>
      <c r="AQ60" s="5"/>
      <c r="AR60" s="5"/>
      <c r="AS60" s="5"/>
      <c r="AT60" s="5"/>
      <c r="AU60" s="5"/>
      <c r="AV60" s="5"/>
      <c r="AW60" s="5"/>
      <c r="AX60" s="5"/>
      <c r="AY60" s="5"/>
      <c r="AZ60" s="5"/>
      <c r="BA60" s="5"/>
      <c r="BB60" s="5"/>
      <c r="BC60" s="5"/>
      <c r="BD60" s="5"/>
      <c r="BE60" s="5"/>
      <c r="BF60" s="5"/>
      <c r="BG60" s="5"/>
      <c r="BH60" s="5"/>
      <c r="BI60" s="5"/>
      <c r="BJ60" s="5"/>
      <c r="BK60" s="5"/>
      <c r="BL60" s="5"/>
      <c r="BM60" s="84" t="s">
        <v>1710</v>
      </c>
      <c r="BN60" s="145" t="s">
        <v>1609</v>
      </c>
      <c r="BO60" s="145" t="s">
        <v>1610</v>
      </c>
      <c r="BP60" s="145" t="s">
        <v>1611</v>
      </c>
      <c r="BQ60" s="145" t="s">
        <v>1612</v>
      </c>
      <c r="BR60" s="5"/>
      <c r="BS60" s="145"/>
      <c r="BT60" s="145"/>
      <c r="BU60" s="145"/>
      <c r="BV60" s="145"/>
      <c r="BW60" s="145"/>
      <c r="BX60" s="145"/>
      <c r="BY60" s="145"/>
      <c r="BZ60" s="145"/>
      <c r="CA60" s="145"/>
      <c r="CB60" s="145"/>
      <c r="CC60" s="145"/>
      <c r="CD60" s="145"/>
      <c r="CE60" s="145"/>
      <c r="CF60" s="145"/>
      <c r="CG60" s="145"/>
      <c r="CH60" s="145"/>
      <c r="CI60" s="145"/>
      <c r="CJ60" s="150"/>
      <c r="CK60" s="155"/>
      <c r="CL60" s="145"/>
      <c r="CM60" s="145"/>
      <c r="CN60" s="146"/>
      <c r="CO60" s="187" t="s">
        <v>1711</v>
      </c>
      <c r="CP60" s="10" t="s">
        <v>1614</v>
      </c>
      <c r="CQ60" s="10" t="s">
        <v>1615</v>
      </c>
      <c r="CR60" s="10" t="s">
        <v>1616</v>
      </c>
      <c r="CS60" s="10" t="s">
        <v>1617</v>
      </c>
      <c r="CT60" s="10"/>
      <c r="CU60" s="10"/>
      <c r="CV60" s="10"/>
      <c r="CW60" s="10"/>
      <c r="CX60" s="10"/>
      <c r="CY60" s="10"/>
      <c r="CZ60" s="145"/>
      <c r="DA60" s="145"/>
      <c r="DB60" s="145"/>
      <c r="DC60" s="145"/>
      <c r="DD60" s="145"/>
      <c r="DE60" s="145"/>
      <c r="DF60" s="145"/>
      <c r="DG60" s="145"/>
      <c r="DH60" s="145"/>
      <c r="DI60" s="145"/>
      <c r="DJ60" s="145"/>
      <c r="DK60" s="145"/>
      <c r="DL60" s="150"/>
      <c r="DM60" s="5"/>
      <c r="DN60" s="5"/>
      <c r="DO60" s="5"/>
      <c r="DP60" s="5"/>
      <c r="DQ60" s="187" t="s">
        <v>1712</v>
      </c>
      <c r="DR60" s="10" t="s">
        <v>1619</v>
      </c>
      <c r="DS60" s="10" t="s">
        <v>1620</v>
      </c>
      <c r="DT60" s="10" t="s">
        <v>1621</v>
      </c>
      <c r="DU60" s="10" t="s">
        <v>1622</v>
      </c>
      <c r="DV60" s="10"/>
      <c r="DW60" s="10"/>
      <c r="DX60" s="10"/>
      <c r="DY60" s="10"/>
      <c r="DZ60" s="10"/>
      <c r="EA60" s="10"/>
      <c r="EB60" s="5"/>
      <c r="EC60" s="5"/>
      <c r="ED60" s="5"/>
      <c r="EE60" s="145"/>
      <c r="EF60" s="145"/>
      <c r="EG60" s="145"/>
      <c r="EH60" s="145"/>
      <c r="EI60" s="145"/>
      <c r="EJ60" s="145"/>
      <c r="EK60" s="145"/>
      <c r="EL60" s="145"/>
      <c r="EM60" s="145"/>
      <c r="EN60" s="150"/>
      <c r="EO60" s="5"/>
      <c r="EP60" s="5"/>
      <c r="EQ60" s="5"/>
      <c r="ER60" s="5"/>
      <c r="ES60" s="187" t="s">
        <v>1713</v>
      </c>
      <c r="ET60" s="10" t="s">
        <v>1624</v>
      </c>
      <c r="EU60" s="10" t="s">
        <v>1625</v>
      </c>
      <c r="EV60" s="10" t="s">
        <v>1626</v>
      </c>
      <c r="EW60" s="10" t="s">
        <v>1627</v>
      </c>
      <c r="EX60" s="10"/>
      <c r="EY60" s="10"/>
      <c r="EZ60" s="10"/>
      <c r="FA60" s="10"/>
      <c r="FB60" s="10"/>
      <c r="FC60" s="10"/>
      <c r="FD60" s="5"/>
      <c r="FE60" s="5"/>
      <c r="FF60" s="5"/>
      <c r="FG60" s="5"/>
      <c r="FH60" s="5"/>
      <c r="FI60" s="5"/>
      <c r="FJ60" s="5"/>
      <c r="FK60" s="5"/>
      <c r="FL60" s="5"/>
      <c r="FM60" s="5"/>
      <c r="FN60" s="5"/>
      <c r="FO60" s="5"/>
      <c r="FP60" s="96"/>
      <c r="FQ60" s="5"/>
      <c r="FR60" s="5"/>
      <c r="FS60" s="5"/>
      <c r="FT60" s="5"/>
      <c r="FU60" s="187" t="s">
        <v>1714</v>
      </c>
      <c r="FV60" s="10" t="s">
        <v>1629</v>
      </c>
      <c r="FW60" s="10" t="s">
        <v>1630</v>
      </c>
      <c r="FX60" s="10" t="s">
        <v>1631</v>
      </c>
      <c r="FY60" s="10" t="s">
        <v>1632</v>
      </c>
      <c r="FZ60" s="10"/>
      <c r="GA60" s="10"/>
      <c r="GB60" s="10"/>
      <c r="GC60" s="10"/>
      <c r="GD60" s="10"/>
      <c r="GE60" s="10"/>
      <c r="GF60" s="5"/>
      <c r="GG60" s="5"/>
      <c r="GH60" s="5"/>
      <c r="GI60" s="5"/>
      <c r="GJ60" s="5"/>
      <c r="GK60" s="5"/>
      <c r="GL60" s="5"/>
      <c r="GM60" s="5"/>
      <c r="GN60" s="5"/>
      <c r="GO60" s="5"/>
      <c r="GP60" s="5"/>
      <c r="GQ60" s="5"/>
      <c r="GR60" s="96"/>
      <c r="GS60" s="5"/>
      <c r="GT60" s="5"/>
      <c r="GU60" s="5"/>
      <c r="GV60" s="5"/>
      <c r="GW60" s="198" t="s">
        <v>1715</v>
      </c>
      <c r="GX60" s="1" t="s">
        <v>1634</v>
      </c>
      <c r="GY60" s="1" t="s">
        <v>1635</v>
      </c>
      <c r="GZ60" s="1" t="s">
        <v>1636</v>
      </c>
      <c r="HA60" s="1" t="s">
        <v>1637</v>
      </c>
      <c r="HB60" s="1"/>
      <c r="HC60" s="1"/>
      <c r="HD60" s="1"/>
      <c r="HE60" s="1"/>
      <c r="HF60" s="1"/>
      <c r="HG60" s="10"/>
      <c r="HH60" s="5"/>
      <c r="HI60" s="5"/>
      <c r="HJ60" s="5"/>
      <c r="HK60" s="5"/>
      <c r="HL60" s="5"/>
      <c r="HM60" s="5"/>
      <c r="HN60" s="5"/>
      <c r="HO60" s="5"/>
      <c r="HP60" s="5"/>
      <c r="HQ60" s="5"/>
      <c r="HR60" s="5"/>
      <c r="HS60" s="5"/>
      <c r="HT60" s="96"/>
      <c r="HU60" s="5"/>
      <c r="HV60" s="5"/>
      <c r="HW60" s="5"/>
      <c r="HX60" s="5"/>
    </row>
    <row r="61" spans="1:232" s="28" customFormat="1" ht="15" customHeight="1">
      <c r="A61" s="5" t="s">
        <v>331</v>
      </c>
      <c r="B61" s="5" t="s">
        <v>332</v>
      </c>
      <c r="C61" s="5"/>
      <c r="D61" s="5"/>
      <c r="E61" s="5"/>
      <c r="F61" s="5" t="s">
        <v>333</v>
      </c>
      <c r="G61" s="5" t="s">
        <v>1716</v>
      </c>
      <c r="H61" s="87" t="s">
        <v>1717</v>
      </c>
      <c r="I61" s="5" t="s">
        <v>1718</v>
      </c>
      <c r="J61" s="5" t="s">
        <v>1599</v>
      </c>
      <c r="K61" s="5" t="s">
        <v>1600</v>
      </c>
      <c r="L61" s="5" t="s">
        <v>1601</v>
      </c>
      <c r="M61" s="5" t="s">
        <v>1602</v>
      </c>
      <c r="N61" s="5"/>
      <c r="O61" s="5"/>
      <c r="P61" s="5"/>
      <c r="Q61" s="5"/>
      <c r="R61" s="5"/>
      <c r="S61" s="5"/>
      <c r="T61" s="5"/>
      <c r="U61" s="5"/>
      <c r="V61" s="5"/>
      <c r="W61" s="5"/>
      <c r="X61" s="5"/>
      <c r="Y61" s="5"/>
      <c r="Z61" s="5"/>
      <c r="AA61" s="5"/>
      <c r="AB61" s="5"/>
      <c r="AC61" s="5"/>
      <c r="AD61" s="5"/>
      <c r="AE61" s="5"/>
      <c r="AF61" s="5"/>
      <c r="AG61" s="5"/>
      <c r="AH61" s="5"/>
      <c r="AI61" s="5"/>
      <c r="AJ61" s="143"/>
      <c r="AK61" s="5" t="s">
        <v>1719</v>
      </c>
      <c r="AL61" s="5" t="s">
        <v>1604</v>
      </c>
      <c r="AM61" s="5" t="s">
        <v>1605</v>
      </c>
      <c r="AN61" s="5" t="s">
        <v>1606</v>
      </c>
      <c r="AO61" s="5" t="s">
        <v>1607</v>
      </c>
      <c r="AP61" s="5"/>
      <c r="AQ61" s="5"/>
      <c r="AR61" s="5"/>
      <c r="AS61" s="5"/>
      <c r="AT61" s="5"/>
      <c r="AU61" s="5"/>
      <c r="AV61" s="5"/>
      <c r="AW61" s="5"/>
      <c r="AX61" s="5"/>
      <c r="AY61" s="5"/>
      <c r="AZ61" s="5"/>
      <c r="BA61" s="5"/>
      <c r="BB61" s="5"/>
      <c r="BC61" s="5"/>
      <c r="BD61" s="5"/>
      <c r="BE61" s="5"/>
      <c r="BF61" s="5"/>
      <c r="BG61" s="5"/>
      <c r="BH61" s="5"/>
      <c r="BI61" s="5"/>
      <c r="BJ61" s="5"/>
      <c r="BK61" s="5"/>
      <c r="BL61" s="5"/>
      <c r="BM61" s="84" t="s">
        <v>17</v>
      </c>
      <c r="BN61" s="145" t="s">
        <v>18</v>
      </c>
      <c r="BO61" s="145" t="s">
        <v>19</v>
      </c>
      <c r="BP61" s="145" t="s">
        <v>20</v>
      </c>
      <c r="BQ61" s="145" t="s">
        <v>21</v>
      </c>
      <c r="BR61" s="5"/>
      <c r="BS61" s="145"/>
      <c r="BT61" s="145"/>
      <c r="BU61" s="145"/>
      <c r="BV61" s="145"/>
      <c r="BW61" s="145"/>
      <c r="BX61" s="145"/>
      <c r="BY61" s="145"/>
      <c r="BZ61" s="145"/>
      <c r="CA61" s="145"/>
      <c r="CB61" s="145"/>
      <c r="CC61" s="145"/>
      <c r="CD61" s="145"/>
      <c r="CE61" s="145"/>
      <c r="CF61" s="145"/>
      <c r="CG61" s="145"/>
      <c r="CH61" s="145"/>
      <c r="CI61" s="145"/>
      <c r="CJ61" s="150"/>
      <c r="CK61" s="155"/>
      <c r="CL61" s="145"/>
      <c r="CM61" s="145"/>
      <c r="CN61" s="146"/>
      <c r="CO61" s="187" t="s">
        <v>1720</v>
      </c>
      <c r="CP61" s="10" t="s">
        <v>1614</v>
      </c>
      <c r="CQ61" s="10" t="s">
        <v>1615</v>
      </c>
      <c r="CR61" s="10" t="s">
        <v>1616</v>
      </c>
      <c r="CS61" s="10" t="s">
        <v>1617</v>
      </c>
      <c r="CT61" s="10"/>
      <c r="CU61" s="10"/>
      <c r="CV61" s="10"/>
      <c r="CW61" s="10"/>
      <c r="CX61" s="10"/>
      <c r="CY61" s="10"/>
      <c r="CZ61" s="145"/>
      <c r="DA61" s="145"/>
      <c r="DB61" s="145"/>
      <c r="DC61" s="145"/>
      <c r="DD61" s="145"/>
      <c r="DE61" s="145"/>
      <c r="DF61" s="145"/>
      <c r="DG61" s="145"/>
      <c r="DH61" s="145"/>
      <c r="DI61" s="145"/>
      <c r="DJ61" s="145"/>
      <c r="DK61" s="145"/>
      <c r="DL61" s="150"/>
      <c r="DM61" s="5"/>
      <c r="DN61" s="5"/>
      <c r="DO61" s="5"/>
      <c r="DP61" s="5"/>
      <c r="DQ61" s="187" t="s">
        <v>1721</v>
      </c>
      <c r="DR61" s="10" t="s">
        <v>1619</v>
      </c>
      <c r="DS61" s="10" t="s">
        <v>1620</v>
      </c>
      <c r="DT61" s="10" t="s">
        <v>1621</v>
      </c>
      <c r="DU61" s="10" t="s">
        <v>1622</v>
      </c>
      <c r="DV61" s="10"/>
      <c r="DW61" s="10"/>
      <c r="DX61" s="10"/>
      <c r="DY61" s="10"/>
      <c r="DZ61" s="10"/>
      <c r="EA61" s="10"/>
      <c r="EB61" s="5"/>
      <c r="EC61" s="5"/>
      <c r="ED61" s="5"/>
      <c r="EE61" s="145"/>
      <c r="EF61" s="145"/>
      <c r="EG61" s="145"/>
      <c r="EH61" s="145"/>
      <c r="EI61" s="145"/>
      <c r="EJ61" s="145"/>
      <c r="EK61" s="145"/>
      <c r="EL61" s="145"/>
      <c r="EM61" s="145"/>
      <c r="EN61" s="150"/>
      <c r="EO61" s="5"/>
      <c r="EP61" s="5"/>
      <c r="EQ61" s="5"/>
      <c r="ER61" s="5"/>
      <c r="ES61" s="187" t="s">
        <v>1722</v>
      </c>
      <c r="ET61" s="10" t="s">
        <v>1624</v>
      </c>
      <c r="EU61" s="10" t="s">
        <v>1625</v>
      </c>
      <c r="EV61" s="10" t="s">
        <v>1626</v>
      </c>
      <c r="EW61" s="10" t="s">
        <v>1627</v>
      </c>
      <c r="EX61" s="10"/>
      <c r="EY61" s="10"/>
      <c r="EZ61" s="10"/>
      <c r="FA61" s="10"/>
      <c r="FB61" s="10"/>
      <c r="FC61" s="10"/>
      <c r="FD61" s="5"/>
      <c r="FE61" s="5"/>
      <c r="FF61" s="5"/>
      <c r="FG61" s="5"/>
      <c r="FH61" s="5"/>
      <c r="FI61" s="5"/>
      <c r="FJ61" s="5"/>
      <c r="FK61" s="5"/>
      <c r="FL61" s="5"/>
      <c r="FM61" s="5"/>
      <c r="FN61" s="5"/>
      <c r="FO61" s="5"/>
      <c r="FP61" s="96"/>
      <c r="FQ61" s="5"/>
      <c r="FR61" s="5"/>
      <c r="FS61" s="5"/>
      <c r="FT61" s="5"/>
      <c r="FU61" s="187" t="s">
        <v>1723</v>
      </c>
      <c r="FV61" s="10" t="s">
        <v>1629</v>
      </c>
      <c r="FW61" s="10" t="s">
        <v>1630</v>
      </c>
      <c r="FX61" s="10" t="s">
        <v>1631</v>
      </c>
      <c r="FY61" s="10" t="s">
        <v>1632</v>
      </c>
      <c r="FZ61" s="10"/>
      <c r="GA61" s="10"/>
      <c r="GB61" s="10"/>
      <c r="GC61" s="10"/>
      <c r="GD61" s="10"/>
      <c r="GE61" s="10"/>
      <c r="GF61" s="5"/>
      <c r="GG61" s="5"/>
      <c r="GH61" s="5"/>
      <c r="GI61" s="5"/>
      <c r="GJ61" s="5"/>
      <c r="GK61" s="5"/>
      <c r="GL61" s="5"/>
      <c r="GM61" s="5"/>
      <c r="GN61" s="5"/>
      <c r="GO61" s="5"/>
      <c r="GP61" s="5"/>
      <c r="GQ61" s="5"/>
      <c r="GR61" s="96"/>
      <c r="GS61" s="5"/>
      <c r="GT61" s="5"/>
      <c r="GU61" s="5"/>
      <c r="GV61" s="5"/>
      <c r="GW61" s="198" t="s">
        <v>1724</v>
      </c>
      <c r="GX61" s="1" t="s">
        <v>1634</v>
      </c>
      <c r="GY61" s="1" t="s">
        <v>1635</v>
      </c>
      <c r="GZ61" s="1" t="s">
        <v>1636</v>
      </c>
      <c r="HA61" s="1" t="s">
        <v>1637</v>
      </c>
      <c r="HB61" s="1"/>
      <c r="HC61" s="1"/>
      <c r="HD61" s="1"/>
      <c r="HE61" s="1"/>
      <c r="HF61" s="1"/>
      <c r="HG61" s="10"/>
      <c r="HH61" s="5"/>
      <c r="HI61" s="5"/>
      <c r="HJ61" s="5"/>
      <c r="HK61" s="5"/>
      <c r="HL61" s="5"/>
      <c r="HM61" s="5"/>
      <c r="HN61" s="5"/>
      <c r="HO61" s="5"/>
      <c r="HP61" s="5"/>
      <c r="HQ61" s="5"/>
      <c r="HR61" s="5"/>
      <c r="HS61" s="5"/>
      <c r="HT61" s="96"/>
      <c r="HU61" s="5"/>
      <c r="HV61" s="5"/>
      <c r="HW61" s="5"/>
      <c r="HX61" s="5"/>
    </row>
    <row r="62" spans="1:232" s="28" customFormat="1" ht="15" customHeight="1">
      <c r="A62" s="5" t="s">
        <v>331</v>
      </c>
      <c r="B62" s="5" t="s">
        <v>332</v>
      </c>
      <c r="C62" s="5"/>
      <c r="D62" s="5"/>
      <c r="E62" s="5"/>
      <c r="F62" s="5" t="s">
        <v>333</v>
      </c>
      <c r="G62" s="5" t="s">
        <v>1725</v>
      </c>
      <c r="H62" s="87" t="s">
        <v>1659</v>
      </c>
      <c r="I62" s="5" t="s">
        <v>1726</v>
      </c>
      <c r="J62" s="5" t="s">
        <v>1599</v>
      </c>
      <c r="K62" s="5" t="s">
        <v>1600</v>
      </c>
      <c r="L62" s="5" t="s">
        <v>1601</v>
      </c>
      <c r="M62" s="5" t="s">
        <v>1602</v>
      </c>
      <c r="N62" s="5"/>
      <c r="O62" s="5"/>
      <c r="P62" s="5"/>
      <c r="Q62" s="5"/>
      <c r="R62" s="5"/>
      <c r="S62" s="5"/>
      <c r="T62" s="5"/>
      <c r="U62" s="5"/>
      <c r="V62" s="5"/>
      <c r="W62" s="5"/>
      <c r="X62" s="5"/>
      <c r="Y62" s="5"/>
      <c r="Z62" s="5"/>
      <c r="AA62" s="5"/>
      <c r="AB62" s="5"/>
      <c r="AC62" s="5"/>
      <c r="AD62" s="5"/>
      <c r="AE62" s="5"/>
      <c r="AF62" s="5"/>
      <c r="AG62" s="5"/>
      <c r="AH62" s="5"/>
      <c r="AI62" s="5"/>
      <c r="AJ62" s="143"/>
      <c r="AK62" s="5" t="s">
        <v>1727</v>
      </c>
      <c r="AL62" s="5" t="s">
        <v>1604</v>
      </c>
      <c r="AM62" s="5" t="s">
        <v>1605</v>
      </c>
      <c r="AN62" s="5" t="s">
        <v>1606</v>
      </c>
      <c r="AO62" s="5" t="s">
        <v>1607</v>
      </c>
      <c r="AP62" s="5"/>
      <c r="AQ62" s="5"/>
      <c r="AR62" s="5"/>
      <c r="AS62" s="5"/>
      <c r="AT62" s="5"/>
      <c r="AU62" s="5"/>
      <c r="AV62" s="5"/>
      <c r="AW62" s="5"/>
      <c r="AX62" s="5"/>
      <c r="AY62" s="5"/>
      <c r="AZ62" s="5"/>
      <c r="BA62" s="5"/>
      <c r="BB62" s="5"/>
      <c r="BC62" s="5"/>
      <c r="BD62" s="5"/>
      <c r="BE62" s="5"/>
      <c r="BF62" s="5"/>
      <c r="BG62" s="5"/>
      <c r="BH62" s="5"/>
      <c r="BI62" s="5"/>
      <c r="BJ62" s="5"/>
      <c r="BK62" s="5"/>
      <c r="BL62" s="5"/>
      <c r="BM62" s="84" t="s">
        <v>1728</v>
      </c>
      <c r="BN62" s="145" t="s">
        <v>1609</v>
      </c>
      <c r="BO62" s="145" t="s">
        <v>1610</v>
      </c>
      <c r="BP62" s="145" t="s">
        <v>1611</v>
      </c>
      <c r="BQ62" s="145" t="s">
        <v>1612</v>
      </c>
      <c r="BR62" s="5"/>
      <c r="BS62" s="145"/>
      <c r="BT62" s="145"/>
      <c r="BU62" s="145"/>
      <c r="BV62" s="145"/>
      <c r="BW62" s="145"/>
      <c r="BX62" s="145"/>
      <c r="BY62" s="145"/>
      <c r="BZ62" s="145"/>
      <c r="CA62" s="145"/>
      <c r="CB62" s="145"/>
      <c r="CC62" s="145"/>
      <c r="CD62" s="145"/>
      <c r="CE62" s="145"/>
      <c r="CF62" s="145"/>
      <c r="CG62" s="145"/>
      <c r="CH62" s="145"/>
      <c r="CI62" s="145"/>
      <c r="CJ62" s="150"/>
      <c r="CK62" s="155"/>
      <c r="CL62" s="145"/>
      <c r="CM62" s="145"/>
      <c r="CN62" s="146"/>
      <c r="CO62" s="187" t="s">
        <v>1729</v>
      </c>
      <c r="CP62" s="10" t="s">
        <v>1614</v>
      </c>
      <c r="CQ62" s="10" t="s">
        <v>1615</v>
      </c>
      <c r="CR62" s="10" t="s">
        <v>1616</v>
      </c>
      <c r="CS62" s="10" t="s">
        <v>1617</v>
      </c>
      <c r="CT62" s="10"/>
      <c r="CU62" s="10"/>
      <c r="CV62" s="10"/>
      <c r="CW62" s="10"/>
      <c r="CX62" s="10"/>
      <c r="CY62" s="10"/>
      <c r="CZ62" s="145"/>
      <c r="DA62" s="145"/>
      <c r="DB62" s="145"/>
      <c r="DC62" s="145"/>
      <c r="DD62" s="145"/>
      <c r="DE62" s="145"/>
      <c r="DF62" s="145"/>
      <c r="DG62" s="145"/>
      <c r="DH62" s="145"/>
      <c r="DI62" s="145"/>
      <c r="DJ62" s="145"/>
      <c r="DK62" s="145"/>
      <c r="DL62" s="150"/>
      <c r="DM62" s="5"/>
      <c r="DN62" s="5"/>
      <c r="DO62" s="5"/>
      <c r="DP62" s="5"/>
      <c r="DQ62" s="187" t="s">
        <v>1730</v>
      </c>
      <c r="DR62" s="10" t="s">
        <v>1619</v>
      </c>
      <c r="DS62" s="10" t="s">
        <v>1620</v>
      </c>
      <c r="DT62" s="10" t="s">
        <v>1621</v>
      </c>
      <c r="DU62" s="10" t="s">
        <v>1622</v>
      </c>
      <c r="DV62" s="10"/>
      <c r="DW62" s="10"/>
      <c r="DX62" s="10"/>
      <c r="DY62" s="10"/>
      <c r="DZ62" s="10"/>
      <c r="EA62" s="10"/>
      <c r="EB62" s="5"/>
      <c r="EC62" s="5"/>
      <c r="ED62" s="5"/>
      <c r="EE62" s="145"/>
      <c r="EF62" s="145"/>
      <c r="EG62" s="145"/>
      <c r="EH62" s="145"/>
      <c r="EI62" s="145"/>
      <c r="EJ62" s="145"/>
      <c r="EK62" s="145"/>
      <c r="EL62" s="145"/>
      <c r="EM62" s="145"/>
      <c r="EN62" s="150"/>
      <c r="EO62" s="5"/>
      <c r="EP62" s="5"/>
      <c r="EQ62" s="5"/>
      <c r="ER62" s="5"/>
      <c r="ES62" s="187" t="s">
        <v>1731</v>
      </c>
      <c r="ET62" s="10" t="s">
        <v>1624</v>
      </c>
      <c r="EU62" s="10" t="s">
        <v>1625</v>
      </c>
      <c r="EV62" s="10" t="s">
        <v>1626</v>
      </c>
      <c r="EW62" s="10" t="s">
        <v>1627</v>
      </c>
      <c r="EX62" s="10"/>
      <c r="EY62" s="10"/>
      <c r="EZ62" s="10"/>
      <c r="FA62" s="10"/>
      <c r="FB62" s="10"/>
      <c r="FC62" s="10"/>
      <c r="FD62" s="5"/>
      <c r="FE62" s="5"/>
      <c r="FF62" s="5"/>
      <c r="FG62" s="5"/>
      <c r="FH62" s="5"/>
      <c r="FI62" s="5"/>
      <c r="FJ62" s="5"/>
      <c r="FK62" s="5"/>
      <c r="FL62" s="5"/>
      <c r="FM62" s="5"/>
      <c r="FN62" s="5"/>
      <c r="FO62" s="5"/>
      <c r="FP62" s="96"/>
      <c r="FQ62" s="5"/>
      <c r="FR62" s="5"/>
      <c r="FS62" s="5"/>
      <c r="FT62" s="5"/>
      <c r="FU62" s="187" t="s">
        <v>1732</v>
      </c>
      <c r="FV62" s="10" t="s">
        <v>1629</v>
      </c>
      <c r="FW62" s="10" t="s">
        <v>1630</v>
      </c>
      <c r="FX62" s="10" t="s">
        <v>1631</v>
      </c>
      <c r="FY62" s="10" t="s">
        <v>1632</v>
      </c>
      <c r="FZ62" s="10"/>
      <c r="GA62" s="10"/>
      <c r="GB62" s="10"/>
      <c r="GC62" s="10"/>
      <c r="GD62" s="10"/>
      <c r="GE62" s="10"/>
      <c r="GF62" s="5"/>
      <c r="GG62" s="5"/>
      <c r="GH62" s="5"/>
      <c r="GI62" s="5"/>
      <c r="GJ62" s="5"/>
      <c r="GK62" s="5"/>
      <c r="GL62" s="5"/>
      <c r="GM62" s="5"/>
      <c r="GN62" s="5"/>
      <c r="GO62" s="5"/>
      <c r="GP62" s="5"/>
      <c r="GQ62" s="5"/>
      <c r="GR62" s="96"/>
      <c r="GS62" s="5"/>
      <c r="GT62" s="5"/>
      <c r="GU62" s="5"/>
      <c r="GV62" s="5"/>
      <c r="GW62" s="198" t="s">
        <v>1733</v>
      </c>
      <c r="GX62" s="1" t="s">
        <v>1634</v>
      </c>
      <c r="GY62" s="1" t="s">
        <v>1635</v>
      </c>
      <c r="GZ62" s="1" t="s">
        <v>1636</v>
      </c>
      <c r="HA62" s="1" t="s">
        <v>1637</v>
      </c>
      <c r="HB62" s="1"/>
      <c r="HC62" s="1"/>
      <c r="HD62" s="1"/>
      <c r="HE62" s="1"/>
      <c r="HF62" s="1"/>
      <c r="HG62" s="10"/>
      <c r="HH62" s="5"/>
      <c r="HI62" s="5"/>
      <c r="HJ62" s="5"/>
      <c r="HK62" s="5"/>
      <c r="HL62" s="5"/>
      <c r="HM62" s="5"/>
      <c r="HN62" s="5"/>
      <c r="HO62" s="5"/>
      <c r="HP62" s="5"/>
      <c r="HQ62" s="5"/>
      <c r="HR62" s="5"/>
      <c r="HS62" s="5"/>
      <c r="HT62" s="96"/>
      <c r="HU62" s="5"/>
      <c r="HV62" s="5"/>
      <c r="HW62" s="5"/>
      <c r="HX62" s="5"/>
    </row>
    <row r="63" spans="1:232" s="28" customFormat="1" ht="15" customHeight="1">
      <c r="A63" s="5" t="s">
        <v>331</v>
      </c>
      <c r="B63" s="5" t="s">
        <v>332</v>
      </c>
      <c r="C63" s="5"/>
      <c r="D63" s="5"/>
      <c r="E63" s="5"/>
      <c r="F63" s="5" t="s">
        <v>333</v>
      </c>
      <c r="G63" s="5" t="s">
        <v>1734</v>
      </c>
      <c r="H63" s="87" t="s">
        <v>1735</v>
      </c>
      <c r="I63" s="5" t="s">
        <v>1736</v>
      </c>
      <c r="J63" s="5" t="s">
        <v>1599</v>
      </c>
      <c r="K63" s="5" t="s">
        <v>1600</v>
      </c>
      <c r="L63" s="5" t="s">
        <v>1601</v>
      </c>
      <c r="M63" s="5" t="s">
        <v>1602</v>
      </c>
      <c r="N63" s="5"/>
      <c r="O63" s="5"/>
      <c r="P63" s="5"/>
      <c r="Q63" s="5"/>
      <c r="R63" s="5"/>
      <c r="S63" s="5"/>
      <c r="T63" s="5"/>
      <c r="U63" s="5"/>
      <c r="V63" s="5"/>
      <c r="W63" s="5"/>
      <c r="X63" s="5"/>
      <c r="Y63" s="5"/>
      <c r="Z63" s="5"/>
      <c r="AA63" s="5"/>
      <c r="AB63" s="5"/>
      <c r="AC63" s="5"/>
      <c r="AD63" s="5"/>
      <c r="AE63" s="5"/>
      <c r="AF63" s="5"/>
      <c r="AG63" s="5"/>
      <c r="AH63" s="5"/>
      <c r="AI63" s="5"/>
      <c r="AJ63" s="143"/>
      <c r="AK63" s="5" t="s">
        <v>1737</v>
      </c>
      <c r="AL63" s="5" t="s">
        <v>1604</v>
      </c>
      <c r="AM63" s="5" t="s">
        <v>1605</v>
      </c>
      <c r="AN63" s="5" t="s">
        <v>1606</v>
      </c>
      <c r="AO63" s="5" t="s">
        <v>1607</v>
      </c>
      <c r="AP63" s="5"/>
      <c r="AQ63" s="5"/>
      <c r="AR63" s="5"/>
      <c r="AS63" s="5"/>
      <c r="AT63" s="5"/>
      <c r="AU63" s="5"/>
      <c r="AV63" s="5"/>
      <c r="AW63" s="5"/>
      <c r="AX63" s="5"/>
      <c r="AY63" s="5"/>
      <c r="AZ63" s="5"/>
      <c r="BA63" s="5"/>
      <c r="BB63" s="5"/>
      <c r="BC63" s="5"/>
      <c r="BD63" s="5"/>
      <c r="BE63" s="5"/>
      <c r="BF63" s="5"/>
      <c r="BG63" s="5"/>
      <c r="BH63" s="5"/>
      <c r="BI63" s="5"/>
      <c r="BJ63" s="5"/>
      <c r="BK63" s="5"/>
      <c r="BL63" s="5"/>
      <c r="BM63" s="196" t="s">
        <v>1738</v>
      </c>
      <c r="BN63" s="145" t="s">
        <v>1609</v>
      </c>
      <c r="BO63" s="145" t="s">
        <v>1610</v>
      </c>
      <c r="BP63" s="145" t="s">
        <v>1611</v>
      </c>
      <c r="BQ63" s="145" t="s">
        <v>1612</v>
      </c>
      <c r="BR63" s="5"/>
      <c r="BS63" s="145"/>
      <c r="BT63" s="145"/>
      <c r="BU63" s="145"/>
      <c r="BV63" s="145"/>
      <c r="BW63" s="145"/>
      <c r="BX63" s="145"/>
      <c r="BY63" s="145"/>
      <c r="BZ63" s="145"/>
      <c r="CA63" s="145"/>
      <c r="CB63" s="145"/>
      <c r="CC63" s="145"/>
      <c r="CD63" s="145"/>
      <c r="CE63" s="145"/>
      <c r="CF63" s="145"/>
      <c r="CG63" s="145"/>
      <c r="CH63" s="145"/>
      <c r="CI63" s="145"/>
      <c r="CJ63" s="150"/>
      <c r="CK63" s="155"/>
      <c r="CL63" s="145"/>
      <c r="CM63" s="145"/>
      <c r="CN63" s="146"/>
      <c r="CO63" s="187" t="s">
        <v>1739</v>
      </c>
      <c r="CP63" s="10" t="s">
        <v>1614</v>
      </c>
      <c r="CQ63" s="10" t="s">
        <v>1615</v>
      </c>
      <c r="CR63" s="10" t="s">
        <v>1616</v>
      </c>
      <c r="CS63" s="10" t="s">
        <v>1617</v>
      </c>
      <c r="CT63" s="10"/>
      <c r="CU63" s="10"/>
      <c r="CV63" s="10"/>
      <c r="CW63" s="10"/>
      <c r="CX63" s="10"/>
      <c r="CY63" s="10"/>
      <c r="CZ63" s="145"/>
      <c r="DA63" s="145"/>
      <c r="DB63" s="145"/>
      <c r="DC63" s="145"/>
      <c r="DD63" s="145"/>
      <c r="DE63" s="145"/>
      <c r="DF63" s="145"/>
      <c r="DG63" s="145"/>
      <c r="DH63" s="145"/>
      <c r="DI63" s="145"/>
      <c r="DJ63" s="145"/>
      <c r="DK63" s="145"/>
      <c r="DL63" s="150"/>
      <c r="DM63" s="5"/>
      <c r="DN63" s="5"/>
      <c r="DO63" s="5"/>
      <c r="DP63" s="5"/>
      <c r="DQ63" s="187" t="s">
        <v>1740</v>
      </c>
      <c r="DR63" s="10" t="s">
        <v>1619</v>
      </c>
      <c r="DS63" s="10" t="s">
        <v>1620</v>
      </c>
      <c r="DT63" s="10" t="s">
        <v>1621</v>
      </c>
      <c r="DU63" s="10" t="s">
        <v>1622</v>
      </c>
      <c r="DV63" s="10"/>
      <c r="DW63" s="10"/>
      <c r="DX63" s="10"/>
      <c r="DY63" s="10"/>
      <c r="DZ63" s="10"/>
      <c r="EA63" s="10"/>
      <c r="EB63" s="5"/>
      <c r="EC63" s="5"/>
      <c r="ED63" s="5"/>
      <c r="EE63" s="145"/>
      <c r="EF63" s="145"/>
      <c r="EG63" s="145"/>
      <c r="EH63" s="145"/>
      <c r="EI63" s="145"/>
      <c r="EJ63" s="145"/>
      <c r="EK63" s="145"/>
      <c r="EL63" s="145"/>
      <c r="EM63" s="145"/>
      <c r="EN63" s="150"/>
      <c r="EO63" s="5"/>
      <c r="EP63" s="5"/>
      <c r="EQ63" s="5"/>
      <c r="ER63" s="5"/>
      <c r="ES63" s="187" t="s">
        <v>1741</v>
      </c>
      <c r="ET63" s="10" t="s">
        <v>1624</v>
      </c>
      <c r="EU63" s="10" t="s">
        <v>1625</v>
      </c>
      <c r="EV63" s="10" t="s">
        <v>1626</v>
      </c>
      <c r="EW63" s="10" t="s">
        <v>1627</v>
      </c>
      <c r="EX63" s="10"/>
      <c r="EY63" s="10"/>
      <c r="EZ63" s="10"/>
      <c r="FA63" s="10"/>
      <c r="FB63" s="10"/>
      <c r="FC63" s="10"/>
      <c r="FD63" s="5"/>
      <c r="FE63" s="5"/>
      <c r="FF63" s="5"/>
      <c r="FG63" s="5"/>
      <c r="FH63" s="5"/>
      <c r="FI63" s="5"/>
      <c r="FJ63" s="5"/>
      <c r="FK63" s="5"/>
      <c r="FL63" s="5"/>
      <c r="FM63" s="5"/>
      <c r="FN63" s="5"/>
      <c r="FO63" s="5"/>
      <c r="FP63" s="96"/>
      <c r="FQ63" s="5"/>
      <c r="FR63" s="5"/>
      <c r="FS63" s="5"/>
      <c r="FT63" s="5"/>
      <c r="FU63" s="187" t="s">
        <v>1742</v>
      </c>
      <c r="FV63" s="10" t="s">
        <v>1629</v>
      </c>
      <c r="FW63" s="10" t="s">
        <v>1630</v>
      </c>
      <c r="FX63" s="10" t="s">
        <v>1631</v>
      </c>
      <c r="FY63" s="10" t="s">
        <v>1632</v>
      </c>
      <c r="FZ63" s="10"/>
      <c r="GA63" s="10"/>
      <c r="GB63" s="10"/>
      <c r="GC63" s="10"/>
      <c r="GD63" s="10"/>
      <c r="GE63" s="10"/>
      <c r="GF63" s="5"/>
      <c r="GG63" s="5"/>
      <c r="GH63" s="5"/>
      <c r="GI63" s="5"/>
      <c r="GJ63" s="5"/>
      <c r="GK63" s="5"/>
      <c r="GL63" s="5"/>
      <c r="GM63" s="5"/>
      <c r="GN63" s="5"/>
      <c r="GO63" s="5"/>
      <c r="GP63" s="5"/>
      <c r="GQ63" s="5"/>
      <c r="GR63" s="96"/>
      <c r="GS63" s="5"/>
      <c r="GT63" s="5"/>
      <c r="GU63" s="5"/>
      <c r="GV63" s="5"/>
      <c r="GW63" s="198" t="s">
        <v>1743</v>
      </c>
      <c r="GX63" s="1" t="s">
        <v>1634</v>
      </c>
      <c r="GY63" s="1" t="s">
        <v>1635</v>
      </c>
      <c r="GZ63" s="1" t="s">
        <v>1636</v>
      </c>
      <c r="HA63" s="1" t="s">
        <v>1637</v>
      </c>
      <c r="HB63" s="1"/>
      <c r="HC63" s="1"/>
      <c r="HD63" s="1"/>
      <c r="HE63" s="1"/>
      <c r="HF63" s="1"/>
      <c r="HG63" s="10"/>
      <c r="HH63" s="5"/>
      <c r="HI63" s="5"/>
      <c r="HJ63" s="5"/>
      <c r="HK63" s="5"/>
      <c r="HL63" s="5"/>
      <c r="HM63" s="5"/>
      <c r="HN63" s="5"/>
      <c r="HO63" s="5"/>
      <c r="HP63" s="5"/>
      <c r="HQ63" s="5"/>
      <c r="HR63" s="5"/>
      <c r="HS63" s="5"/>
      <c r="HT63" s="96"/>
      <c r="HU63" s="5"/>
      <c r="HV63" s="5"/>
      <c r="HW63" s="5"/>
      <c r="HX63" s="5"/>
    </row>
    <row r="64" spans="1:232" s="28" customFormat="1" ht="15" customHeight="1">
      <c r="A64" s="5" t="s">
        <v>331</v>
      </c>
      <c r="B64" s="5" t="s">
        <v>332</v>
      </c>
      <c r="C64" s="5"/>
      <c r="D64" s="5"/>
      <c r="E64" s="5"/>
      <c r="F64" s="5" t="s">
        <v>333</v>
      </c>
      <c r="G64" s="5" t="s">
        <v>1744</v>
      </c>
      <c r="H64" s="87" t="s">
        <v>1745</v>
      </c>
      <c r="I64" s="5" t="s">
        <v>1746</v>
      </c>
      <c r="J64" s="5" t="s">
        <v>1599</v>
      </c>
      <c r="K64" s="5" t="s">
        <v>1600</v>
      </c>
      <c r="L64" s="5" t="s">
        <v>1601</v>
      </c>
      <c r="M64" s="5" t="s">
        <v>1602</v>
      </c>
      <c r="N64" s="5"/>
      <c r="O64" s="5"/>
      <c r="P64" s="5"/>
      <c r="Q64" s="5"/>
      <c r="R64" s="5"/>
      <c r="S64" s="5"/>
      <c r="T64" s="5"/>
      <c r="U64" s="5"/>
      <c r="V64" s="5"/>
      <c r="W64" s="5"/>
      <c r="X64" s="5"/>
      <c r="Y64" s="5"/>
      <c r="Z64" s="5"/>
      <c r="AA64" s="5"/>
      <c r="AB64" s="5"/>
      <c r="AC64" s="5"/>
      <c r="AD64" s="5"/>
      <c r="AE64" s="5"/>
      <c r="AF64" s="5"/>
      <c r="AG64" s="5"/>
      <c r="AH64" s="5"/>
      <c r="AI64" s="5"/>
      <c r="AJ64" s="143"/>
      <c r="AK64" s="5" t="s">
        <v>1747</v>
      </c>
      <c r="AL64" s="5" t="s">
        <v>1604</v>
      </c>
      <c r="AM64" s="5" t="s">
        <v>1605</v>
      </c>
      <c r="AN64" s="5" t="s">
        <v>1606</v>
      </c>
      <c r="AO64" s="5" t="s">
        <v>1607</v>
      </c>
      <c r="AP64" s="5"/>
      <c r="AQ64" s="5"/>
      <c r="AR64" s="5"/>
      <c r="AS64" s="5"/>
      <c r="AT64" s="5"/>
      <c r="AU64" s="5"/>
      <c r="AV64" s="5"/>
      <c r="AW64" s="5"/>
      <c r="AX64" s="5"/>
      <c r="AY64" s="5"/>
      <c r="AZ64" s="5"/>
      <c r="BA64" s="5"/>
      <c r="BB64" s="5"/>
      <c r="BC64" s="5"/>
      <c r="BD64" s="5"/>
      <c r="BE64" s="5"/>
      <c r="BF64" s="5"/>
      <c r="BG64" s="5"/>
      <c r="BH64" s="5"/>
      <c r="BI64" s="5"/>
      <c r="BJ64" s="5"/>
      <c r="BK64" s="5"/>
      <c r="BL64" s="5"/>
      <c r="BM64" s="84" t="s">
        <v>22</v>
      </c>
      <c r="BN64" s="145" t="s">
        <v>18</v>
      </c>
      <c r="BO64" s="145" t="s">
        <v>19</v>
      </c>
      <c r="BP64" s="145" t="s">
        <v>20</v>
      </c>
      <c r="BQ64" s="145" t="s">
        <v>21</v>
      </c>
      <c r="BR64" s="5"/>
      <c r="BS64" s="145"/>
      <c r="BT64" s="145"/>
      <c r="BU64" s="145"/>
      <c r="BV64" s="145"/>
      <c r="BW64" s="145"/>
      <c r="BX64" s="145"/>
      <c r="BY64" s="145"/>
      <c r="BZ64" s="145"/>
      <c r="CA64" s="145"/>
      <c r="CB64" s="145"/>
      <c r="CC64" s="145"/>
      <c r="CD64" s="145"/>
      <c r="CE64" s="145"/>
      <c r="CF64" s="145"/>
      <c r="CG64" s="145"/>
      <c r="CH64" s="145"/>
      <c r="CI64" s="145"/>
      <c r="CJ64" s="150"/>
      <c r="CK64" s="155"/>
      <c r="CL64" s="145"/>
      <c r="CM64" s="145"/>
      <c r="CN64" s="146"/>
      <c r="CO64" s="187" t="s">
        <v>1748</v>
      </c>
      <c r="CP64" s="10" t="s">
        <v>1614</v>
      </c>
      <c r="CQ64" s="10" t="s">
        <v>1615</v>
      </c>
      <c r="CR64" s="10" t="s">
        <v>1616</v>
      </c>
      <c r="CS64" s="10" t="s">
        <v>1617</v>
      </c>
      <c r="CT64" s="10"/>
      <c r="CU64" s="10"/>
      <c r="CV64" s="10"/>
      <c r="CW64" s="10"/>
      <c r="CX64" s="10"/>
      <c r="CY64" s="10"/>
      <c r="CZ64" s="145"/>
      <c r="DA64" s="145"/>
      <c r="DB64" s="145"/>
      <c r="DC64" s="145"/>
      <c r="DD64" s="145"/>
      <c r="DE64" s="145"/>
      <c r="DF64" s="145"/>
      <c r="DG64" s="145"/>
      <c r="DH64" s="145"/>
      <c r="DI64" s="145"/>
      <c r="DJ64" s="145"/>
      <c r="DK64" s="145"/>
      <c r="DL64" s="150"/>
      <c r="DM64" s="5"/>
      <c r="DN64" s="5"/>
      <c r="DO64" s="5"/>
      <c r="DP64" s="5"/>
      <c r="DQ64" s="187" t="s">
        <v>1749</v>
      </c>
      <c r="DR64" s="10" t="s">
        <v>1619</v>
      </c>
      <c r="DS64" s="10" t="s">
        <v>1620</v>
      </c>
      <c r="DT64" s="10" t="s">
        <v>1621</v>
      </c>
      <c r="DU64" s="10" t="s">
        <v>1622</v>
      </c>
      <c r="DV64" s="10"/>
      <c r="DW64" s="10"/>
      <c r="DX64" s="10"/>
      <c r="DY64" s="10"/>
      <c r="DZ64" s="10"/>
      <c r="EA64" s="10"/>
      <c r="EB64" s="5"/>
      <c r="EC64" s="5"/>
      <c r="ED64" s="5"/>
      <c r="EE64" s="145"/>
      <c r="EF64" s="145"/>
      <c r="EG64" s="145"/>
      <c r="EH64" s="145"/>
      <c r="EI64" s="145"/>
      <c r="EJ64" s="145"/>
      <c r="EK64" s="145"/>
      <c r="EL64" s="145"/>
      <c r="EM64" s="145"/>
      <c r="EN64" s="150"/>
      <c r="EO64" s="5"/>
      <c r="EP64" s="5"/>
      <c r="EQ64" s="5"/>
      <c r="ER64" s="5"/>
      <c r="ES64" s="187" t="s">
        <v>1750</v>
      </c>
      <c r="ET64" s="10" t="s">
        <v>1624</v>
      </c>
      <c r="EU64" s="10" t="s">
        <v>1625</v>
      </c>
      <c r="EV64" s="10" t="s">
        <v>1626</v>
      </c>
      <c r="EW64" s="10" t="s">
        <v>1627</v>
      </c>
      <c r="EX64" s="10"/>
      <c r="EY64" s="10"/>
      <c r="EZ64" s="10"/>
      <c r="FA64" s="10"/>
      <c r="FB64" s="10"/>
      <c r="FC64" s="10"/>
      <c r="FD64" s="5"/>
      <c r="FE64" s="5"/>
      <c r="FF64" s="5"/>
      <c r="FG64" s="5"/>
      <c r="FH64" s="5"/>
      <c r="FI64" s="5"/>
      <c r="FJ64" s="5"/>
      <c r="FK64" s="5"/>
      <c r="FL64" s="5"/>
      <c r="FM64" s="5"/>
      <c r="FN64" s="5"/>
      <c r="FO64" s="5"/>
      <c r="FP64" s="96"/>
      <c r="FQ64" s="5"/>
      <c r="FR64" s="5"/>
      <c r="FS64" s="5"/>
      <c r="FT64" s="5"/>
      <c r="FU64" s="187" t="s">
        <v>1751</v>
      </c>
      <c r="FV64" s="10" t="s">
        <v>1629</v>
      </c>
      <c r="FW64" s="10" t="s">
        <v>1630</v>
      </c>
      <c r="FX64" s="10" t="s">
        <v>1631</v>
      </c>
      <c r="FY64" s="10" t="s">
        <v>1632</v>
      </c>
      <c r="FZ64" s="10"/>
      <c r="GA64" s="10"/>
      <c r="GB64" s="10"/>
      <c r="GC64" s="10"/>
      <c r="GD64" s="10"/>
      <c r="GE64" s="10"/>
      <c r="GF64" s="5"/>
      <c r="GG64" s="5"/>
      <c r="GH64" s="5"/>
      <c r="GI64" s="5"/>
      <c r="GJ64" s="5"/>
      <c r="GK64" s="5"/>
      <c r="GL64" s="5"/>
      <c r="GM64" s="5"/>
      <c r="GN64" s="5"/>
      <c r="GO64" s="5"/>
      <c r="GP64" s="5"/>
      <c r="GQ64" s="5"/>
      <c r="GR64" s="96"/>
      <c r="GS64" s="5"/>
      <c r="GT64" s="5"/>
      <c r="GU64" s="5"/>
      <c r="GV64" s="5"/>
      <c r="GW64" s="198" t="s">
        <v>1752</v>
      </c>
      <c r="GX64" s="1" t="s">
        <v>1634</v>
      </c>
      <c r="GY64" s="1" t="s">
        <v>1635</v>
      </c>
      <c r="GZ64" s="1" t="s">
        <v>1636</v>
      </c>
      <c r="HA64" s="1" t="s">
        <v>1637</v>
      </c>
      <c r="HB64" s="1"/>
      <c r="HC64" s="1"/>
      <c r="HD64" s="1"/>
      <c r="HE64" s="1"/>
      <c r="HF64" s="1"/>
      <c r="HG64" s="10"/>
      <c r="HH64" s="5"/>
      <c r="HI64" s="5"/>
      <c r="HJ64" s="5"/>
      <c r="HK64" s="5"/>
      <c r="HL64" s="5"/>
      <c r="HM64" s="5"/>
      <c r="HN64" s="5"/>
      <c r="HO64" s="5"/>
      <c r="HP64" s="5"/>
      <c r="HQ64" s="5"/>
      <c r="HR64" s="5"/>
      <c r="HS64" s="5"/>
      <c r="HT64" s="96"/>
      <c r="HU64" s="5"/>
      <c r="HV64" s="5"/>
      <c r="HW64" s="5"/>
      <c r="HX64" s="5"/>
    </row>
    <row r="65" spans="1:232" s="28" customFormat="1" ht="15" customHeight="1">
      <c r="A65" s="5" t="s">
        <v>331</v>
      </c>
      <c r="B65" s="5" t="s">
        <v>332</v>
      </c>
      <c r="C65" s="5"/>
      <c r="D65" s="5"/>
      <c r="E65" s="5"/>
      <c r="F65" s="5" t="s">
        <v>333</v>
      </c>
      <c r="G65" s="5" t="s">
        <v>1753</v>
      </c>
      <c r="H65" s="87" t="s">
        <v>1754</v>
      </c>
      <c r="I65" s="5" t="s">
        <v>1755</v>
      </c>
      <c r="J65" s="5" t="s">
        <v>1599</v>
      </c>
      <c r="K65" s="5" t="s">
        <v>1600</v>
      </c>
      <c r="L65" s="5" t="s">
        <v>1601</v>
      </c>
      <c r="M65" s="5" t="s">
        <v>1602</v>
      </c>
      <c r="N65" s="5"/>
      <c r="O65" s="5"/>
      <c r="P65" s="5"/>
      <c r="Q65" s="5"/>
      <c r="R65" s="5"/>
      <c r="S65" s="5"/>
      <c r="T65" s="5"/>
      <c r="U65" s="5"/>
      <c r="V65" s="5"/>
      <c r="W65" s="5"/>
      <c r="X65" s="5"/>
      <c r="Y65" s="5"/>
      <c r="Z65" s="5"/>
      <c r="AA65" s="5"/>
      <c r="AB65" s="5"/>
      <c r="AC65" s="5"/>
      <c r="AD65" s="5"/>
      <c r="AE65" s="5"/>
      <c r="AF65" s="5"/>
      <c r="AG65" s="5"/>
      <c r="AH65" s="5"/>
      <c r="AI65" s="5"/>
      <c r="AJ65" s="143"/>
      <c r="AK65" s="5" t="s">
        <v>1756</v>
      </c>
      <c r="AL65" s="5" t="s">
        <v>1604</v>
      </c>
      <c r="AM65" s="5" t="s">
        <v>1605</v>
      </c>
      <c r="AN65" s="5" t="s">
        <v>1606</v>
      </c>
      <c r="AO65" s="5" t="s">
        <v>1607</v>
      </c>
      <c r="AP65" s="5"/>
      <c r="AQ65" s="5"/>
      <c r="AR65" s="5"/>
      <c r="AS65" s="5"/>
      <c r="AT65" s="5"/>
      <c r="AU65" s="5"/>
      <c r="AV65" s="5"/>
      <c r="AW65" s="5"/>
      <c r="AX65" s="5"/>
      <c r="AY65" s="5"/>
      <c r="AZ65" s="5"/>
      <c r="BA65" s="5"/>
      <c r="BB65" s="5"/>
      <c r="BC65" s="5"/>
      <c r="BD65" s="5"/>
      <c r="BE65" s="5"/>
      <c r="BF65" s="5"/>
      <c r="BG65" s="5"/>
      <c r="BH65" s="5"/>
      <c r="BI65" s="5"/>
      <c r="BJ65" s="5"/>
      <c r="BK65" s="5"/>
      <c r="BL65" s="5"/>
      <c r="BM65" s="196" t="s">
        <v>1757</v>
      </c>
      <c r="BN65" s="145" t="s">
        <v>1609</v>
      </c>
      <c r="BO65" s="145" t="s">
        <v>1610</v>
      </c>
      <c r="BP65" s="145" t="s">
        <v>1611</v>
      </c>
      <c r="BQ65" s="145" t="s">
        <v>1612</v>
      </c>
      <c r="BR65" s="5"/>
      <c r="BS65" s="145"/>
      <c r="BT65" s="145"/>
      <c r="BU65" s="145"/>
      <c r="BV65" s="145"/>
      <c r="BW65" s="145"/>
      <c r="BX65" s="145"/>
      <c r="BY65" s="145"/>
      <c r="BZ65" s="145"/>
      <c r="CA65" s="145"/>
      <c r="CB65" s="145"/>
      <c r="CC65" s="145"/>
      <c r="CD65" s="145"/>
      <c r="CE65" s="145"/>
      <c r="CF65" s="145"/>
      <c r="CG65" s="145"/>
      <c r="CH65" s="145"/>
      <c r="CI65" s="145"/>
      <c r="CJ65" s="150"/>
      <c r="CK65" s="155"/>
      <c r="CL65" s="145"/>
      <c r="CM65" s="145"/>
      <c r="CN65" s="146"/>
      <c r="CO65" s="187" t="s">
        <v>1758</v>
      </c>
      <c r="CP65" s="10" t="s">
        <v>1614</v>
      </c>
      <c r="CQ65" s="10" t="s">
        <v>1615</v>
      </c>
      <c r="CR65" s="10" t="s">
        <v>1616</v>
      </c>
      <c r="CS65" s="10" t="s">
        <v>1617</v>
      </c>
      <c r="CT65" s="10"/>
      <c r="CU65" s="10"/>
      <c r="CV65" s="10"/>
      <c r="CW65" s="10"/>
      <c r="CX65" s="10"/>
      <c r="CY65" s="10"/>
      <c r="CZ65" s="145"/>
      <c r="DA65" s="145"/>
      <c r="DB65" s="145"/>
      <c r="DC65" s="145"/>
      <c r="DD65" s="145"/>
      <c r="DE65" s="145"/>
      <c r="DF65" s="145"/>
      <c r="DG65" s="145"/>
      <c r="DH65" s="145"/>
      <c r="DI65" s="145"/>
      <c r="DJ65" s="145"/>
      <c r="DK65" s="145"/>
      <c r="DL65" s="150"/>
      <c r="DM65" s="5"/>
      <c r="DN65" s="5"/>
      <c r="DO65" s="5"/>
      <c r="DP65" s="5"/>
      <c r="DQ65" s="187" t="s">
        <v>1759</v>
      </c>
      <c r="DR65" s="10" t="s">
        <v>1619</v>
      </c>
      <c r="DS65" s="10" t="s">
        <v>1620</v>
      </c>
      <c r="DT65" s="10" t="s">
        <v>1621</v>
      </c>
      <c r="DU65" s="10" t="s">
        <v>1622</v>
      </c>
      <c r="DV65" s="10"/>
      <c r="DW65" s="10"/>
      <c r="DX65" s="10"/>
      <c r="DY65" s="10"/>
      <c r="DZ65" s="10"/>
      <c r="EA65" s="10"/>
      <c r="EB65" s="5"/>
      <c r="EC65" s="5"/>
      <c r="ED65" s="5"/>
      <c r="EE65" s="145"/>
      <c r="EF65" s="145"/>
      <c r="EG65" s="145"/>
      <c r="EH65" s="145"/>
      <c r="EI65" s="145"/>
      <c r="EJ65" s="145"/>
      <c r="EK65" s="145"/>
      <c r="EL65" s="145"/>
      <c r="EM65" s="145"/>
      <c r="EN65" s="150"/>
      <c r="EO65" s="5"/>
      <c r="EP65" s="5"/>
      <c r="EQ65" s="5"/>
      <c r="ER65" s="5"/>
      <c r="ES65" s="187" t="s">
        <v>1760</v>
      </c>
      <c r="ET65" s="10" t="s">
        <v>1624</v>
      </c>
      <c r="EU65" s="10" t="s">
        <v>1625</v>
      </c>
      <c r="EV65" s="10" t="s">
        <v>1626</v>
      </c>
      <c r="EW65" s="10" t="s">
        <v>1627</v>
      </c>
      <c r="EX65" s="10"/>
      <c r="EY65" s="10"/>
      <c r="EZ65" s="10"/>
      <c r="FA65" s="10"/>
      <c r="FB65" s="10"/>
      <c r="FC65" s="10"/>
      <c r="FD65" s="5"/>
      <c r="FE65" s="5"/>
      <c r="FF65" s="5"/>
      <c r="FG65" s="5"/>
      <c r="FH65" s="5"/>
      <c r="FI65" s="5"/>
      <c r="FJ65" s="5"/>
      <c r="FK65" s="5"/>
      <c r="FL65" s="5"/>
      <c r="FM65" s="5"/>
      <c r="FN65" s="5"/>
      <c r="FO65" s="5"/>
      <c r="FP65" s="96"/>
      <c r="FQ65" s="5"/>
      <c r="FR65" s="5"/>
      <c r="FS65" s="5"/>
      <c r="FT65" s="5"/>
      <c r="FU65" s="187" t="s">
        <v>1761</v>
      </c>
      <c r="FV65" s="10" t="s">
        <v>1629</v>
      </c>
      <c r="FW65" s="10" t="s">
        <v>1630</v>
      </c>
      <c r="FX65" s="10" t="s">
        <v>1631</v>
      </c>
      <c r="FY65" s="10" t="s">
        <v>1632</v>
      </c>
      <c r="FZ65" s="10"/>
      <c r="GA65" s="10"/>
      <c r="GB65" s="10"/>
      <c r="GC65" s="10"/>
      <c r="GD65" s="10"/>
      <c r="GE65" s="10"/>
      <c r="GF65" s="5"/>
      <c r="GG65" s="5"/>
      <c r="GH65" s="5"/>
      <c r="GI65" s="5"/>
      <c r="GJ65" s="5"/>
      <c r="GK65" s="5"/>
      <c r="GL65" s="5"/>
      <c r="GM65" s="5"/>
      <c r="GN65" s="5"/>
      <c r="GO65" s="5"/>
      <c r="GP65" s="5"/>
      <c r="GQ65" s="5"/>
      <c r="GR65" s="96"/>
      <c r="GS65" s="5"/>
      <c r="GT65" s="5"/>
      <c r="GU65" s="5"/>
      <c r="GV65" s="5"/>
      <c r="GW65" s="198" t="s">
        <v>1762</v>
      </c>
      <c r="GX65" s="1" t="s">
        <v>1634</v>
      </c>
      <c r="GY65" s="1" t="s">
        <v>1635</v>
      </c>
      <c r="GZ65" s="1" t="s">
        <v>1636</v>
      </c>
      <c r="HA65" s="1" t="s">
        <v>1637</v>
      </c>
      <c r="HB65" s="1"/>
      <c r="HC65" s="1"/>
      <c r="HD65" s="1"/>
      <c r="HE65" s="1"/>
      <c r="HF65" s="1"/>
      <c r="HG65" s="10"/>
      <c r="HH65" s="5"/>
      <c r="HI65" s="5"/>
      <c r="HJ65" s="5"/>
      <c r="HK65" s="5"/>
      <c r="HL65" s="5"/>
      <c r="HM65" s="5"/>
      <c r="HN65" s="5"/>
      <c r="HO65" s="5"/>
      <c r="HP65" s="5"/>
      <c r="HQ65" s="5"/>
      <c r="HR65" s="5"/>
      <c r="HS65" s="5"/>
      <c r="HT65" s="96"/>
      <c r="HU65" s="5"/>
      <c r="HV65" s="5"/>
      <c r="HW65" s="5"/>
      <c r="HX65" s="5"/>
    </row>
    <row r="66" spans="1:232" s="28" customFormat="1" ht="15" customHeight="1">
      <c r="A66" s="5" t="s">
        <v>331</v>
      </c>
      <c r="B66" s="5" t="s">
        <v>332</v>
      </c>
      <c r="C66" s="5"/>
      <c r="D66" s="5"/>
      <c r="E66" s="5"/>
      <c r="F66" s="5" t="s">
        <v>333</v>
      </c>
      <c r="G66" s="5" t="s">
        <v>1763</v>
      </c>
      <c r="H66" s="87" t="s">
        <v>1669</v>
      </c>
      <c r="I66" s="5" t="s">
        <v>1764</v>
      </c>
      <c r="J66" s="5" t="s">
        <v>1599</v>
      </c>
      <c r="K66" s="5" t="s">
        <v>1600</v>
      </c>
      <c r="L66" s="5" t="s">
        <v>1601</v>
      </c>
      <c r="M66" s="5" t="s">
        <v>1602</v>
      </c>
      <c r="N66" s="5"/>
      <c r="O66" s="5"/>
      <c r="P66" s="5"/>
      <c r="Q66" s="5"/>
      <c r="R66" s="5"/>
      <c r="S66" s="5"/>
      <c r="T66" s="5"/>
      <c r="U66" s="5"/>
      <c r="V66" s="5"/>
      <c r="W66" s="5"/>
      <c r="X66" s="5"/>
      <c r="Y66" s="5"/>
      <c r="Z66" s="5"/>
      <c r="AA66" s="5"/>
      <c r="AB66" s="5"/>
      <c r="AC66" s="5"/>
      <c r="AD66" s="5"/>
      <c r="AE66" s="5"/>
      <c r="AF66" s="5"/>
      <c r="AG66" s="5"/>
      <c r="AH66" s="5"/>
      <c r="AI66" s="5"/>
      <c r="AJ66" s="143"/>
      <c r="AK66" s="5" t="s">
        <v>1765</v>
      </c>
      <c r="AL66" s="5" t="s">
        <v>1604</v>
      </c>
      <c r="AM66" s="5" t="s">
        <v>1605</v>
      </c>
      <c r="AN66" s="5" t="s">
        <v>1606</v>
      </c>
      <c r="AO66" s="5" t="s">
        <v>1607</v>
      </c>
      <c r="AP66" s="5"/>
      <c r="AQ66" s="5"/>
      <c r="AR66" s="5"/>
      <c r="AS66" s="5"/>
      <c r="AT66" s="5"/>
      <c r="AU66" s="5"/>
      <c r="AV66" s="5"/>
      <c r="AW66" s="5"/>
      <c r="AX66" s="5"/>
      <c r="AY66" s="5"/>
      <c r="AZ66" s="5"/>
      <c r="BA66" s="5"/>
      <c r="BB66" s="5"/>
      <c r="BC66" s="5"/>
      <c r="BD66" s="5"/>
      <c r="BE66" s="5"/>
      <c r="BF66" s="5"/>
      <c r="BG66" s="5"/>
      <c r="BH66" s="5"/>
      <c r="BI66" s="5"/>
      <c r="BJ66" s="5"/>
      <c r="BK66" s="5"/>
      <c r="BL66" s="5"/>
      <c r="BM66" s="84" t="s">
        <v>1766</v>
      </c>
      <c r="BN66" s="145" t="s">
        <v>1609</v>
      </c>
      <c r="BO66" s="145" t="s">
        <v>1610</v>
      </c>
      <c r="BP66" s="145" t="s">
        <v>1611</v>
      </c>
      <c r="BQ66" s="145" t="s">
        <v>1612</v>
      </c>
      <c r="BR66" s="5"/>
      <c r="BS66" s="145"/>
      <c r="BT66" s="145"/>
      <c r="BU66" s="145"/>
      <c r="BV66" s="145"/>
      <c r="BW66" s="145"/>
      <c r="BX66" s="145"/>
      <c r="BY66" s="145"/>
      <c r="BZ66" s="145"/>
      <c r="CA66" s="145"/>
      <c r="CB66" s="145"/>
      <c r="CC66" s="145"/>
      <c r="CD66" s="145"/>
      <c r="CE66" s="145"/>
      <c r="CF66" s="145"/>
      <c r="CG66" s="145"/>
      <c r="CH66" s="145"/>
      <c r="CI66" s="145"/>
      <c r="CJ66" s="150"/>
      <c r="CK66" s="155"/>
      <c r="CL66" s="145"/>
      <c r="CM66" s="145"/>
      <c r="CN66" s="146"/>
      <c r="CO66" s="187" t="s">
        <v>1767</v>
      </c>
      <c r="CP66" s="10" t="s">
        <v>1614</v>
      </c>
      <c r="CQ66" s="10" t="s">
        <v>1615</v>
      </c>
      <c r="CR66" s="10" t="s">
        <v>1616</v>
      </c>
      <c r="CS66" s="10" t="s">
        <v>1617</v>
      </c>
      <c r="CT66" s="10"/>
      <c r="CU66" s="10"/>
      <c r="CV66" s="10"/>
      <c r="CW66" s="10"/>
      <c r="CX66" s="10"/>
      <c r="CY66" s="10"/>
      <c r="CZ66" s="145"/>
      <c r="DA66" s="145"/>
      <c r="DB66" s="145"/>
      <c r="DC66" s="145"/>
      <c r="DD66" s="145"/>
      <c r="DE66" s="145"/>
      <c r="DF66" s="145"/>
      <c r="DG66" s="145"/>
      <c r="DH66" s="145"/>
      <c r="DI66" s="145"/>
      <c r="DJ66" s="145"/>
      <c r="DK66" s="145"/>
      <c r="DL66" s="150"/>
      <c r="DM66" s="5"/>
      <c r="DN66" s="5"/>
      <c r="DO66" s="5"/>
      <c r="DP66" s="5"/>
      <c r="DQ66" s="187" t="s">
        <v>1768</v>
      </c>
      <c r="DR66" s="10" t="s">
        <v>1619</v>
      </c>
      <c r="DS66" s="10" t="s">
        <v>1620</v>
      </c>
      <c r="DT66" s="10" t="s">
        <v>1621</v>
      </c>
      <c r="DU66" s="10" t="s">
        <v>1622</v>
      </c>
      <c r="DV66" s="10"/>
      <c r="DW66" s="10"/>
      <c r="DX66" s="10"/>
      <c r="DY66" s="10"/>
      <c r="DZ66" s="10"/>
      <c r="EA66" s="10"/>
      <c r="EB66" s="5"/>
      <c r="EC66" s="5"/>
      <c r="ED66" s="5"/>
      <c r="EE66" s="145"/>
      <c r="EF66" s="145"/>
      <c r="EG66" s="145"/>
      <c r="EH66" s="145"/>
      <c r="EI66" s="145"/>
      <c r="EJ66" s="145"/>
      <c r="EK66" s="145"/>
      <c r="EL66" s="145"/>
      <c r="EM66" s="145"/>
      <c r="EN66" s="150"/>
      <c r="EO66" s="5"/>
      <c r="EP66" s="5"/>
      <c r="EQ66" s="5"/>
      <c r="ER66" s="5"/>
      <c r="ES66" s="187" t="s">
        <v>1769</v>
      </c>
      <c r="ET66" s="10" t="s">
        <v>1624</v>
      </c>
      <c r="EU66" s="10" t="s">
        <v>1625</v>
      </c>
      <c r="EV66" s="10" t="s">
        <v>1626</v>
      </c>
      <c r="EW66" s="10" t="s">
        <v>1627</v>
      </c>
      <c r="EX66" s="10"/>
      <c r="EY66" s="10"/>
      <c r="EZ66" s="10"/>
      <c r="FA66" s="10"/>
      <c r="FB66" s="10"/>
      <c r="FC66" s="10"/>
      <c r="FD66" s="5"/>
      <c r="FE66" s="5"/>
      <c r="FF66" s="5"/>
      <c r="FG66" s="5"/>
      <c r="FH66" s="5"/>
      <c r="FI66" s="5"/>
      <c r="FJ66" s="5"/>
      <c r="FK66" s="5"/>
      <c r="FL66" s="5"/>
      <c r="FM66" s="5"/>
      <c r="FN66" s="5"/>
      <c r="FO66" s="5"/>
      <c r="FP66" s="96"/>
      <c r="FQ66" s="5"/>
      <c r="FR66" s="5"/>
      <c r="FS66" s="5"/>
      <c r="FT66" s="5"/>
      <c r="FU66" s="187" t="s">
        <v>1770</v>
      </c>
      <c r="FV66" s="10" t="s">
        <v>1629</v>
      </c>
      <c r="FW66" s="10" t="s">
        <v>1630</v>
      </c>
      <c r="FX66" s="10" t="s">
        <v>1631</v>
      </c>
      <c r="FY66" s="10" t="s">
        <v>1632</v>
      </c>
      <c r="FZ66" s="10"/>
      <c r="GA66" s="10"/>
      <c r="GB66" s="10"/>
      <c r="GC66" s="10"/>
      <c r="GD66" s="10"/>
      <c r="GE66" s="10"/>
      <c r="GF66" s="5"/>
      <c r="GG66" s="5"/>
      <c r="GH66" s="5"/>
      <c r="GI66" s="5"/>
      <c r="GJ66" s="5"/>
      <c r="GK66" s="5"/>
      <c r="GL66" s="5"/>
      <c r="GM66" s="5"/>
      <c r="GN66" s="5"/>
      <c r="GO66" s="5"/>
      <c r="GP66" s="5"/>
      <c r="GQ66" s="5"/>
      <c r="GR66" s="96"/>
      <c r="GS66" s="5"/>
      <c r="GT66" s="5"/>
      <c r="GU66" s="5"/>
      <c r="GV66" s="5"/>
      <c r="GW66" s="198" t="s">
        <v>1771</v>
      </c>
      <c r="GX66" s="1" t="s">
        <v>1634</v>
      </c>
      <c r="GY66" s="1" t="s">
        <v>1635</v>
      </c>
      <c r="GZ66" s="1" t="s">
        <v>1636</v>
      </c>
      <c r="HA66" s="1" t="s">
        <v>1637</v>
      </c>
      <c r="HB66" s="1"/>
      <c r="HC66" s="1"/>
      <c r="HD66" s="1"/>
      <c r="HE66" s="1"/>
      <c r="HF66" s="1"/>
      <c r="HG66" s="10"/>
      <c r="HH66" s="5"/>
      <c r="HI66" s="5"/>
      <c r="HJ66" s="5"/>
      <c r="HK66" s="5"/>
      <c r="HL66" s="5"/>
      <c r="HM66" s="5"/>
      <c r="HN66" s="5"/>
      <c r="HO66" s="5"/>
      <c r="HP66" s="5"/>
      <c r="HQ66" s="5"/>
      <c r="HR66" s="5"/>
      <c r="HS66" s="5"/>
      <c r="HT66" s="96"/>
      <c r="HU66" s="5"/>
      <c r="HV66" s="5"/>
      <c r="HW66" s="5"/>
      <c r="HX66" s="5"/>
    </row>
    <row r="67" spans="1:232" s="28" customFormat="1" ht="15" customHeight="1">
      <c r="A67" s="5" t="s">
        <v>331</v>
      </c>
      <c r="B67" s="5" t="s">
        <v>332</v>
      </c>
      <c r="C67" s="5"/>
      <c r="D67" s="5"/>
      <c r="E67" s="5"/>
      <c r="F67" s="5" t="s">
        <v>333</v>
      </c>
      <c r="G67" s="5" t="s">
        <v>1772</v>
      </c>
      <c r="H67" s="87" t="s">
        <v>1679</v>
      </c>
      <c r="I67" s="5" t="s">
        <v>1773</v>
      </c>
      <c r="J67" s="5" t="s">
        <v>1599</v>
      </c>
      <c r="K67" s="5" t="s">
        <v>1600</v>
      </c>
      <c r="L67" s="5" t="s">
        <v>1601</v>
      </c>
      <c r="M67" s="5" t="s">
        <v>1602</v>
      </c>
      <c r="N67" s="5"/>
      <c r="O67" s="5"/>
      <c r="P67" s="5"/>
      <c r="Q67" s="5"/>
      <c r="R67" s="5"/>
      <c r="S67" s="5"/>
      <c r="T67" s="5"/>
      <c r="U67" s="5"/>
      <c r="V67" s="5"/>
      <c r="W67" s="5"/>
      <c r="X67" s="5"/>
      <c r="Y67" s="5"/>
      <c r="Z67" s="5"/>
      <c r="AA67" s="5"/>
      <c r="AB67" s="5"/>
      <c r="AC67" s="5"/>
      <c r="AD67" s="5"/>
      <c r="AE67" s="5"/>
      <c r="AF67" s="5"/>
      <c r="AG67" s="5"/>
      <c r="AH67" s="5"/>
      <c r="AI67" s="5"/>
      <c r="AJ67" s="143"/>
      <c r="AK67" s="5" t="s">
        <v>1774</v>
      </c>
      <c r="AL67" s="5" t="s">
        <v>1604</v>
      </c>
      <c r="AM67" s="5" t="s">
        <v>1605</v>
      </c>
      <c r="AN67" s="5" t="s">
        <v>1606</v>
      </c>
      <c r="AO67" s="5" t="s">
        <v>1607</v>
      </c>
      <c r="AP67" s="5"/>
      <c r="AQ67" s="5"/>
      <c r="AR67" s="5"/>
      <c r="AS67" s="5"/>
      <c r="AT67" s="5"/>
      <c r="AU67" s="5"/>
      <c r="AV67" s="5"/>
      <c r="AW67" s="5"/>
      <c r="AX67" s="5"/>
      <c r="AY67" s="5"/>
      <c r="AZ67" s="5"/>
      <c r="BA67" s="5"/>
      <c r="BB67" s="5"/>
      <c r="BC67" s="5"/>
      <c r="BD67" s="5"/>
      <c r="BE67" s="5"/>
      <c r="BF67" s="5"/>
      <c r="BG67" s="5"/>
      <c r="BH67" s="5"/>
      <c r="BI67" s="5"/>
      <c r="BJ67" s="5"/>
      <c r="BK67" s="5"/>
      <c r="BL67" s="5"/>
      <c r="BM67" s="84" t="s">
        <v>1775</v>
      </c>
      <c r="BN67" s="145" t="s">
        <v>1609</v>
      </c>
      <c r="BO67" s="145" t="s">
        <v>1610</v>
      </c>
      <c r="BP67" s="145" t="s">
        <v>1611</v>
      </c>
      <c r="BQ67" s="145" t="s">
        <v>1612</v>
      </c>
      <c r="BR67" s="5"/>
      <c r="BS67" s="145"/>
      <c r="BT67" s="145"/>
      <c r="BU67" s="145"/>
      <c r="BV67" s="145"/>
      <c r="BW67" s="145"/>
      <c r="BX67" s="145"/>
      <c r="BY67" s="145"/>
      <c r="BZ67" s="145"/>
      <c r="CA67" s="145"/>
      <c r="CB67" s="145"/>
      <c r="CC67" s="145"/>
      <c r="CD67" s="145"/>
      <c r="CE67" s="145"/>
      <c r="CF67" s="145"/>
      <c r="CG67" s="145"/>
      <c r="CH67" s="145"/>
      <c r="CI67" s="145"/>
      <c r="CJ67" s="150"/>
      <c r="CK67" s="155"/>
      <c r="CL67" s="145"/>
      <c r="CM67" s="145"/>
      <c r="CN67" s="146"/>
      <c r="CO67" s="187" t="s">
        <v>1776</v>
      </c>
      <c r="CP67" s="10" t="s">
        <v>1614</v>
      </c>
      <c r="CQ67" s="10" t="s">
        <v>1615</v>
      </c>
      <c r="CR67" s="10" t="s">
        <v>1616</v>
      </c>
      <c r="CS67" s="10" t="s">
        <v>1617</v>
      </c>
      <c r="CT67" s="10"/>
      <c r="CU67" s="10"/>
      <c r="CV67" s="10"/>
      <c r="CW67" s="10"/>
      <c r="CX67" s="10"/>
      <c r="CY67" s="10"/>
      <c r="CZ67" s="145"/>
      <c r="DA67" s="145"/>
      <c r="DB67" s="145"/>
      <c r="DC67" s="145"/>
      <c r="DD67" s="145"/>
      <c r="DE67" s="145"/>
      <c r="DF67" s="145"/>
      <c r="DG67" s="145"/>
      <c r="DH67" s="145"/>
      <c r="DI67" s="145"/>
      <c r="DJ67" s="145"/>
      <c r="DK67" s="145"/>
      <c r="DL67" s="150"/>
      <c r="DM67" s="5"/>
      <c r="DN67" s="5"/>
      <c r="DO67" s="5"/>
      <c r="DP67" s="5"/>
      <c r="DQ67" s="187" t="s">
        <v>1777</v>
      </c>
      <c r="DR67" s="10" t="s">
        <v>1619</v>
      </c>
      <c r="DS67" s="10" t="s">
        <v>1620</v>
      </c>
      <c r="DT67" s="10" t="s">
        <v>1621</v>
      </c>
      <c r="DU67" s="10" t="s">
        <v>1622</v>
      </c>
      <c r="DV67" s="10"/>
      <c r="DW67" s="10"/>
      <c r="DX67" s="10"/>
      <c r="DY67" s="10"/>
      <c r="DZ67" s="10"/>
      <c r="EA67" s="10"/>
      <c r="EB67" s="5"/>
      <c r="EC67" s="5"/>
      <c r="ED67" s="5"/>
      <c r="EE67" s="145"/>
      <c r="EF67" s="145"/>
      <c r="EG67" s="145"/>
      <c r="EH67" s="145"/>
      <c r="EI67" s="145"/>
      <c r="EJ67" s="145"/>
      <c r="EK67" s="145"/>
      <c r="EL67" s="145"/>
      <c r="EM67" s="145"/>
      <c r="EN67" s="150"/>
      <c r="EO67" s="5"/>
      <c r="EP67" s="5"/>
      <c r="EQ67" s="5"/>
      <c r="ER67" s="5"/>
      <c r="ES67" s="187" t="s">
        <v>1778</v>
      </c>
      <c r="ET67" s="10" t="s">
        <v>1624</v>
      </c>
      <c r="EU67" s="10" t="s">
        <v>1625</v>
      </c>
      <c r="EV67" s="10" t="s">
        <v>1626</v>
      </c>
      <c r="EW67" s="10" t="s">
        <v>1627</v>
      </c>
      <c r="EX67" s="10"/>
      <c r="EY67" s="10"/>
      <c r="EZ67" s="10"/>
      <c r="FA67" s="10"/>
      <c r="FB67" s="10"/>
      <c r="FC67" s="10"/>
      <c r="FD67" s="5"/>
      <c r="FE67" s="5"/>
      <c r="FF67" s="5"/>
      <c r="FG67" s="5"/>
      <c r="FH67" s="5"/>
      <c r="FI67" s="5"/>
      <c r="FJ67" s="5"/>
      <c r="FK67" s="5"/>
      <c r="FL67" s="5"/>
      <c r="FM67" s="5"/>
      <c r="FN67" s="5"/>
      <c r="FO67" s="5"/>
      <c r="FP67" s="96"/>
      <c r="FQ67" s="5"/>
      <c r="FR67" s="5"/>
      <c r="FS67" s="5"/>
      <c r="FT67" s="5"/>
      <c r="FU67" s="187" t="s">
        <v>1779</v>
      </c>
      <c r="FV67" s="10" t="s">
        <v>1629</v>
      </c>
      <c r="FW67" s="10" t="s">
        <v>1630</v>
      </c>
      <c r="FX67" s="10" t="s">
        <v>1631</v>
      </c>
      <c r="FY67" s="10" t="s">
        <v>1632</v>
      </c>
      <c r="FZ67" s="10"/>
      <c r="GA67" s="10"/>
      <c r="GB67" s="10"/>
      <c r="GC67" s="10"/>
      <c r="GD67" s="10"/>
      <c r="GE67" s="10"/>
      <c r="GF67" s="5"/>
      <c r="GG67" s="5"/>
      <c r="GH67" s="5"/>
      <c r="GI67" s="5"/>
      <c r="GJ67" s="5"/>
      <c r="GK67" s="5"/>
      <c r="GL67" s="5"/>
      <c r="GM67" s="5"/>
      <c r="GN67" s="5"/>
      <c r="GO67" s="5"/>
      <c r="GP67" s="5"/>
      <c r="GQ67" s="5"/>
      <c r="GR67" s="96"/>
      <c r="GS67" s="5"/>
      <c r="GT67" s="5"/>
      <c r="GU67" s="5"/>
      <c r="GV67" s="5"/>
      <c r="GW67" s="198" t="s">
        <v>1780</v>
      </c>
      <c r="GX67" s="1" t="s">
        <v>1634</v>
      </c>
      <c r="GY67" s="1" t="s">
        <v>1635</v>
      </c>
      <c r="GZ67" s="1" t="s">
        <v>1636</v>
      </c>
      <c r="HA67" s="1" t="s">
        <v>1637</v>
      </c>
      <c r="HB67" s="1"/>
      <c r="HC67" s="1"/>
      <c r="HD67" s="1"/>
      <c r="HE67" s="1"/>
      <c r="HF67" s="1"/>
      <c r="HG67" s="10"/>
      <c r="HH67" s="5"/>
      <c r="HI67" s="5"/>
      <c r="HJ67" s="5"/>
      <c r="HK67" s="5"/>
      <c r="HL67" s="5"/>
      <c r="HM67" s="5"/>
      <c r="HN67" s="5"/>
      <c r="HO67" s="5"/>
      <c r="HP67" s="5"/>
      <c r="HQ67" s="5"/>
      <c r="HR67" s="5"/>
      <c r="HS67" s="5"/>
      <c r="HT67" s="96"/>
      <c r="HU67" s="5"/>
      <c r="HV67" s="5"/>
      <c r="HW67" s="5"/>
      <c r="HX67" s="5"/>
    </row>
    <row r="68" spans="1:232" s="28" customFormat="1" ht="15" customHeight="1">
      <c r="A68" s="5" t="s">
        <v>331</v>
      </c>
      <c r="B68" s="5" t="s">
        <v>332</v>
      </c>
      <c r="C68" s="5"/>
      <c r="D68" s="5"/>
      <c r="E68" s="5"/>
      <c r="F68" s="5" t="s">
        <v>333</v>
      </c>
      <c r="G68" s="5" t="s">
        <v>1781</v>
      </c>
      <c r="H68" s="87" t="s">
        <v>1735</v>
      </c>
      <c r="I68" s="5" t="s">
        <v>1782</v>
      </c>
      <c r="J68" s="5" t="s">
        <v>1599</v>
      </c>
      <c r="K68" s="5" t="s">
        <v>1600</v>
      </c>
      <c r="L68" s="5" t="s">
        <v>1601</v>
      </c>
      <c r="M68" s="5" t="s">
        <v>1602</v>
      </c>
      <c r="N68" s="5"/>
      <c r="O68" s="5"/>
      <c r="P68" s="5"/>
      <c r="Q68" s="5"/>
      <c r="R68" s="5"/>
      <c r="S68" s="5"/>
      <c r="T68" s="5"/>
      <c r="U68" s="5"/>
      <c r="V68" s="5"/>
      <c r="W68" s="5"/>
      <c r="X68" s="5"/>
      <c r="Y68" s="5"/>
      <c r="Z68" s="5"/>
      <c r="AA68" s="5"/>
      <c r="AB68" s="5"/>
      <c r="AC68" s="5"/>
      <c r="AD68" s="5"/>
      <c r="AE68" s="5"/>
      <c r="AF68" s="5"/>
      <c r="AG68" s="5"/>
      <c r="AH68" s="5"/>
      <c r="AI68" s="5"/>
      <c r="AJ68" s="143"/>
      <c r="AK68" s="5" t="s">
        <v>1783</v>
      </c>
      <c r="AL68" s="5" t="s">
        <v>1604</v>
      </c>
      <c r="AM68" s="5" t="s">
        <v>1605</v>
      </c>
      <c r="AN68" s="5" t="s">
        <v>1606</v>
      </c>
      <c r="AO68" s="5" t="s">
        <v>1607</v>
      </c>
      <c r="AP68" s="5"/>
      <c r="AQ68" s="5"/>
      <c r="AR68" s="5"/>
      <c r="AS68" s="5"/>
      <c r="AT68" s="5"/>
      <c r="AU68" s="5"/>
      <c r="AV68" s="5"/>
      <c r="AW68" s="5"/>
      <c r="AX68" s="5"/>
      <c r="AY68" s="5"/>
      <c r="AZ68" s="5"/>
      <c r="BA68" s="5"/>
      <c r="BB68" s="5"/>
      <c r="BC68" s="5"/>
      <c r="BD68" s="5"/>
      <c r="BE68" s="5"/>
      <c r="BF68" s="5"/>
      <c r="BG68" s="5"/>
      <c r="BH68" s="5"/>
      <c r="BI68" s="5"/>
      <c r="BJ68" s="5"/>
      <c r="BK68" s="5"/>
      <c r="BL68" s="5"/>
      <c r="BM68" s="84" t="s">
        <v>1784</v>
      </c>
      <c r="BN68" s="145" t="s">
        <v>1609</v>
      </c>
      <c r="BO68" s="145" t="s">
        <v>1610</v>
      </c>
      <c r="BP68" s="145" t="s">
        <v>1611</v>
      </c>
      <c r="BQ68" s="145" t="s">
        <v>1612</v>
      </c>
      <c r="BR68" s="5"/>
      <c r="BS68" s="145"/>
      <c r="BT68" s="145"/>
      <c r="BU68" s="145"/>
      <c r="BV68" s="145"/>
      <c r="BW68" s="145"/>
      <c r="BX68" s="145"/>
      <c r="BY68" s="145"/>
      <c r="BZ68" s="145"/>
      <c r="CA68" s="145"/>
      <c r="CB68" s="145"/>
      <c r="CC68" s="145"/>
      <c r="CD68" s="145"/>
      <c r="CE68" s="145"/>
      <c r="CF68" s="145"/>
      <c r="CG68" s="145"/>
      <c r="CH68" s="145"/>
      <c r="CI68" s="145"/>
      <c r="CJ68" s="150"/>
      <c r="CK68" s="155"/>
      <c r="CL68" s="145"/>
      <c r="CM68" s="145"/>
      <c r="CN68" s="146"/>
      <c r="CO68" s="187" t="s">
        <v>1785</v>
      </c>
      <c r="CP68" s="10" t="s">
        <v>1614</v>
      </c>
      <c r="CQ68" s="10" t="s">
        <v>1615</v>
      </c>
      <c r="CR68" s="10" t="s">
        <v>1616</v>
      </c>
      <c r="CS68" s="10" t="s">
        <v>1617</v>
      </c>
      <c r="CT68" s="10"/>
      <c r="CU68" s="10"/>
      <c r="CV68" s="10"/>
      <c r="CW68" s="10"/>
      <c r="CX68" s="10"/>
      <c r="CY68" s="10"/>
      <c r="CZ68" s="145"/>
      <c r="DA68" s="145"/>
      <c r="DB68" s="145"/>
      <c r="DC68" s="145"/>
      <c r="DD68" s="145"/>
      <c r="DE68" s="145"/>
      <c r="DF68" s="145"/>
      <c r="DG68" s="145"/>
      <c r="DH68" s="145"/>
      <c r="DI68" s="145"/>
      <c r="DJ68" s="145"/>
      <c r="DK68" s="145"/>
      <c r="DL68" s="150"/>
      <c r="DM68" s="5"/>
      <c r="DN68" s="5"/>
      <c r="DO68" s="5"/>
      <c r="DP68" s="5"/>
      <c r="DQ68" s="187" t="s">
        <v>1786</v>
      </c>
      <c r="DR68" s="10" t="s">
        <v>1619</v>
      </c>
      <c r="DS68" s="10" t="s">
        <v>1620</v>
      </c>
      <c r="DT68" s="10" t="s">
        <v>1621</v>
      </c>
      <c r="DU68" s="10" t="s">
        <v>1622</v>
      </c>
      <c r="DV68" s="10"/>
      <c r="DW68" s="10"/>
      <c r="DX68" s="10"/>
      <c r="DY68" s="10"/>
      <c r="DZ68" s="10"/>
      <c r="EA68" s="10"/>
      <c r="EB68" s="5"/>
      <c r="EC68" s="5"/>
      <c r="ED68" s="5"/>
      <c r="EE68" s="145"/>
      <c r="EF68" s="145"/>
      <c r="EG68" s="145"/>
      <c r="EH68" s="145"/>
      <c r="EI68" s="145"/>
      <c r="EJ68" s="145"/>
      <c r="EK68" s="145"/>
      <c r="EL68" s="145"/>
      <c r="EM68" s="145"/>
      <c r="EN68" s="150"/>
      <c r="EO68" s="5"/>
      <c r="EP68" s="5"/>
      <c r="EQ68" s="5"/>
      <c r="ER68" s="5"/>
      <c r="ES68" s="187" t="s">
        <v>1787</v>
      </c>
      <c r="ET68" s="10" t="s">
        <v>1624</v>
      </c>
      <c r="EU68" s="10" t="s">
        <v>1625</v>
      </c>
      <c r="EV68" s="10" t="s">
        <v>1626</v>
      </c>
      <c r="EW68" s="10" t="s">
        <v>1627</v>
      </c>
      <c r="EX68" s="10"/>
      <c r="EY68" s="10"/>
      <c r="EZ68" s="10"/>
      <c r="FA68" s="10"/>
      <c r="FB68" s="10"/>
      <c r="FC68" s="10"/>
      <c r="FD68" s="5"/>
      <c r="FE68" s="5"/>
      <c r="FF68" s="5"/>
      <c r="FG68" s="5"/>
      <c r="FH68" s="5"/>
      <c r="FI68" s="5"/>
      <c r="FJ68" s="5"/>
      <c r="FK68" s="5"/>
      <c r="FL68" s="5"/>
      <c r="FM68" s="5"/>
      <c r="FN68" s="5"/>
      <c r="FO68" s="5"/>
      <c r="FP68" s="96"/>
      <c r="FQ68" s="5"/>
      <c r="FR68" s="5"/>
      <c r="FS68" s="5"/>
      <c r="FT68" s="5"/>
      <c r="FU68" s="187" t="s">
        <v>1788</v>
      </c>
      <c r="FV68" s="10" t="s">
        <v>1629</v>
      </c>
      <c r="FW68" s="10" t="s">
        <v>1630</v>
      </c>
      <c r="FX68" s="10" t="s">
        <v>1631</v>
      </c>
      <c r="FY68" s="10" t="s">
        <v>1632</v>
      </c>
      <c r="FZ68" s="10"/>
      <c r="GA68" s="10"/>
      <c r="GB68" s="10"/>
      <c r="GC68" s="10"/>
      <c r="GD68" s="10"/>
      <c r="GE68" s="10"/>
      <c r="GF68" s="5"/>
      <c r="GG68" s="5"/>
      <c r="GH68" s="5"/>
      <c r="GI68" s="5"/>
      <c r="GJ68" s="5"/>
      <c r="GK68" s="5"/>
      <c r="GL68" s="5"/>
      <c r="GM68" s="5"/>
      <c r="GN68" s="5"/>
      <c r="GO68" s="5"/>
      <c r="GP68" s="5"/>
      <c r="GQ68" s="5"/>
      <c r="GR68" s="96"/>
      <c r="GS68" s="5"/>
      <c r="GT68" s="5"/>
      <c r="GU68" s="5"/>
      <c r="GV68" s="5"/>
      <c r="GW68" s="198" t="s">
        <v>1789</v>
      </c>
      <c r="GX68" s="1" t="s">
        <v>1634</v>
      </c>
      <c r="GY68" s="1" t="s">
        <v>1635</v>
      </c>
      <c r="GZ68" s="1" t="s">
        <v>1636</v>
      </c>
      <c r="HA68" s="1" t="s">
        <v>1637</v>
      </c>
      <c r="HB68" s="1"/>
      <c r="HC68" s="1"/>
      <c r="HD68" s="1"/>
      <c r="HE68" s="1"/>
      <c r="HF68" s="1"/>
      <c r="HG68" s="10"/>
      <c r="HH68" s="5"/>
      <c r="HI68" s="5"/>
      <c r="HJ68" s="5"/>
      <c r="HK68" s="5"/>
      <c r="HL68" s="5"/>
      <c r="HM68" s="5"/>
      <c r="HN68" s="5"/>
      <c r="HO68" s="5"/>
      <c r="HP68" s="5"/>
      <c r="HQ68" s="5"/>
      <c r="HR68" s="5"/>
      <c r="HS68" s="5"/>
      <c r="HT68" s="96"/>
      <c r="HU68" s="5"/>
      <c r="HV68" s="5"/>
      <c r="HW68" s="5"/>
      <c r="HX68" s="5"/>
    </row>
    <row r="69" spans="1:232" s="28" customFormat="1" ht="15" customHeight="1">
      <c r="A69" s="5" t="s">
        <v>331</v>
      </c>
      <c r="B69" s="5" t="s">
        <v>332</v>
      </c>
      <c r="C69" s="5"/>
      <c r="D69" s="5"/>
      <c r="E69" s="5"/>
      <c r="F69" s="5" t="s">
        <v>333</v>
      </c>
      <c r="G69" s="5" t="s">
        <v>1790</v>
      </c>
      <c r="H69" s="87" t="s">
        <v>1791</v>
      </c>
      <c r="I69" s="5" t="s">
        <v>1792</v>
      </c>
      <c r="J69" s="5" t="s">
        <v>1599</v>
      </c>
      <c r="K69" s="5" t="s">
        <v>1600</v>
      </c>
      <c r="L69" s="5" t="s">
        <v>1601</v>
      </c>
      <c r="M69" s="5" t="s">
        <v>1602</v>
      </c>
      <c r="N69" s="5"/>
      <c r="O69" s="5"/>
      <c r="P69" s="5"/>
      <c r="Q69" s="5"/>
      <c r="R69" s="5"/>
      <c r="S69" s="5"/>
      <c r="T69" s="5"/>
      <c r="U69" s="5"/>
      <c r="V69" s="5"/>
      <c r="W69" s="5"/>
      <c r="X69" s="5"/>
      <c r="Y69" s="5"/>
      <c r="Z69" s="5"/>
      <c r="AA69" s="5"/>
      <c r="AB69" s="5"/>
      <c r="AC69" s="5"/>
      <c r="AD69" s="5"/>
      <c r="AE69" s="5"/>
      <c r="AF69" s="5"/>
      <c r="AG69" s="5"/>
      <c r="AH69" s="5"/>
      <c r="AI69" s="5"/>
      <c r="AJ69" s="143"/>
      <c r="AK69" s="5" t="s">
        <v>1793</v>
      </c>
      <c r="AL69" s="5" t="s">
        <v>1604</v>
      </c>
      <c r="AM69" s="5" t="s">
        <v>1605</v>
      </c>
      <c r="AN69" s="5" t="s">
        <v>1606</v>
      </c>
      <c r="AO69" s="5" t="s">
        <v>1607</v>
      </c>
      <c r="AP69" s="5"/>
      <c r="AQ69" s="5"/>
      <c r="AR69" s="5"/>
      <c r="AS69" s="5"/>
      <c r="AT69" s="5"/>
      <c r="AU69" s="5"/>
      <c r="AV69" s="5"/>
      <c r="AW69" s="5"/>
      <c r="AX69" s="5"/>
      <c r="AY69" s="5"/>
      <c r="AZ69" s="5"/>
      <c r="BA69" s="5"/>
      <c r="BB69" s="5"/>
      <c r="BC69" s="5"/>
      <c r="BD69" s="5"/>
      <c r="BE69" s="5"/>
      <c r="BF69" s="5"/>
      <c r="BG69" s="5"/>
      <c r="BH69" s="5"/>
      <c r="BI69" s="5"/>
      <c r="BJ69" s="5"/>
      <c r="BK69" s="5"/>
      <c r="BL69" s="5"/>
      <c r="BM69" s="84" t="s">
        <v>1794</v>
      </c>
      <c r="BN69" s="145" t="s">
        <v>1609</v>
      </c>
      <c r="BO69" s="145" t="s">
        <v>1610</v>
      </c>
      <c r="BP69" s="145" t="s">
        <v>1611</v>
      </c>
      <c r="BQ69" s="145" t="s">
        <v>1612</v>
      </c>
      <c r="BR69" s="5"/>
      <c r="BS69" s="145"/>
      <c r="BT69" s="145"/>
      <c r="BU69" s="145"/>
      <c r="BV69" s="145"/>
      <c r="BW69" s="145"/>
      <c r="BX69" s="145"/>
      <c r="BY69" s="145"/>
      <c r="BZ69" s="145"/>
      <c r="CA69" s="145"/>
      <c r="CB69" s="145"/>
      <c r="CC69" s="145"/>
      <c r="CD69" s="145"/>
      <c r="CE69" s="145"/>
      <c r="CF69" s="145"/>
      <c r="CG69" s="145"/>
      <c r="CH69" s="145"/>
      <c r="CI69" s="145"/>
      <c r="CJ69" s="150"/>
      <c r="CK69" s="155"/>
      <c r="CL69" s="145"/>
      <c r="CM69" s="145"/>
      <c r="CN69" s="146"/>
      <c r="CO69" s="187" t="s">
        <v>1795</v>
      </c>
      <c r="CP69" s="10" t="s">
        <v>1614</v>
      </c>
      <c r="CQ69" s="10" t="s">
        <v>1615</v>
      </c>
      <c r="CR69" s="10" t="s">
        <v>1616</v>
      </c>
      <c r="CS69" s="10" t="s">
        <v>1617</v>
      </c>
      <c r="CT69" s="10"/>
      <c r="CU69" s="10"/>
      <c r="CV69" s="10"/>
      <c r="CW69" s="10"/>
      <c r="CX69" s="10"/>
      <c r="CY69" s="10"/>
      <c r="CZ69" s="145"/>
      <c r="DA69" s="145"/>
      <c r="DB69" s="145"/>
      <c r="DC69" s="145"/>
      <c r="DD69" s="145"/>
      <c r="DE69" s="145"/>
      <c r="DF69" s="145"/>
      <c r="DG69" s="145"/>
      <c r="DH69" s="145"/>
      <c r="DI69" s="145"/>
      <c r="DJ69" s="145"/>
      <c r="DK69" s="145"/>
      <c r="DL69" s="150"/>
      <c r="DM69" s="5"/>
      <c r="DN69" s="5"/>
      <c r="DO69" s="5"/>
      <c r="DP69" s="5"/>
      <c r="DQ69" s="187" t="s">
        <v>1796</v>
      </c>
      <c r="DR69" s="10" t="s">
        <v>1619</v>
      </c>
      <c r="DS69" s="10" t="s">
        <v>1620</v>
      </c>
      <c r="DT69" s="10" t="s">
        <v>1621</v>
      </c>
      <c r="DU69" s="10" t="s">
        <v>1622</v>
      </c>
      <c r="DV69" s="10"/>
      <c r="DW69" s="10"/>
      <c r="DX69" s="10"/>
      <c r="DY69" s="10"/>
      <c r="DZ69" s="10"/>
      <c r="EA69" s="10"/>
      <c r="EB69" s="5"/>
      <c r="EC69" s="5"/>
      <c r="ED69" s="5"/>
      <c r="EE69" s="145"/>
      <c r="EF69" s="145"/>
      <c r="EG69" s="145"/>
      <c r="EH69" s="145"/>
      <c r="EI69" s="145"/>
      <c r="EJ69" s="145"/>
      <c r="EK69" s="145"/>
      <c r="EL69" s="145"/>
      <c r="EM69" s="145"/>
      <c r="EN69" s="150"/>
      <c r="EO69" s="5"/>
      <c r="EP69" s="5"/>
      <c r="EQ69" s="5"/>
      <c r="ER69" s="5"/>
      <c r="ES69" s="187" t="s">
        <v>1797</v>
      </c>
      <c r="ET69" s="10" t="s">
        <v>1624</v>
      </c>
      <c r="EU69" s="10" t="s">
        <v>1625</v>
      </c>
      <c r="EV69" s="10" t="s">
        <v>1626</v>
      </c>
      <c r="EW69" s="10" t="s">
        <v>1627</v>
      </c>
      <c r="EX69" s="10"/>
      <c r="EY69" s="10"/>
      <c r="EZ69" s="10"/>
      <c r="FA69" s="10"/>
      <c r="FB69" s="10"/>
      <c r="FC69" s="10"/>
      <c r="FD69" s="5"/>
      <c r="FE69" s="5"/>
      <c r="FF69" s="5"/>
      <c r="FG69" s="5"/>
      <c r="FH69" s="5"/>
      <c r="FI69" s="5"/>
      <c r="FJ69" s="5"/>
      <c r="FK69" s="5"/>
      <c r="FL69" s="5"/>
      <c r="FM69" s="5"/>
      <c r="FN69" s="5"/>
      <c r="FO69" s="5"/>
      <c r="FP69" s="96"/>
      <c r="FQ69" s="5"/>
      <c r="FR69" s="5"/>
      <c r="FS69" s="5"/>
      <c r="FT69" s="5"/>
      <c r="FU69" s="187" t="s">
        <v>1798</v>
      </c>
      <c r="FV69" s="10" t="s">
        <v>1629</v>
      </c>
      <c r="FW69" s="10" t="s">
        <v>1630</v>
      </c>
      <c r="FX69" s="10" t="s">
        <v>1631</v>
      </c>
      <c r="FY69" s="10" t="s">
        <v>1632</v>
      </c>
      <c r="FZ69" s="10"/>
      <c r="GA69" s="10"/>
      <c r="GB69" s="10"/>
      <c r="GC69" s="10"/>
      <c r="GD69" s="10"/>
      <c r="GE69" s="10"/>
      <c r="GF69" s="5"/>
      <c r="GG69" s="5"/>
      <c r="GH69" s="5"/>
      <c r="GI69" s="5"/>
      <c r="GJ69" s="5"/>
      <c r="GK69" s="5"/>
      <c r="GL69" s="5"/>
      <c r="GM69" s="5"/>
      <c r="GN69" s="5"/>
      <c r="GO69" s="5"/>
      <c r="GP69" s="5"/>
      <c r="GQ69" s="5"/>
      <c r="GR69" s="96"/>
      <c r="GS69" s="5"/>
      <c r="GT69" s="5"/>
      <c r="GU69" s="5"/>
      <c r="GV69" s="5"/>
      <c r="GW69" s="198" t="s">
        <v>1799</v>
      </c>
      <c r="GX69" s="1" t="s">
        <v>1634</v>
      </c>
      <c r="GY69" s="1" t="s">
        <v>1635</v>
      </c>
      <c r="GZ69" s="1" t="s">
        <v>1636</v>
      </c>
      <c r="HA69" s="1" t="s">
        <v>1637</v>
      </c>
      <c r="HB69" s="1"/>
      <c r="HC69" s="1"/>
      <c r="HD69" s="1"/>
      <c r="HE69" s="1"/>
      <c r="HF69" s="1"/>
      <c r="HG69" s="10"/>
      <c r="HH69" s="5"/>
      <c r="HI69" s="5"/>
      <c r="HJ69" s="5"/>
      <c r="HK69" s="5"/>
      <c r="HL69" s="5"/>
      <c r="HM69" s="5"/>
      <c r="HN69" s="5"/>
      <c r="HO69" s="5"/>
      <c r="HP69" s="5"/>
      <c r="HQ69" s="5"/>
      <c r="HR69" s="5"/>
      <c r="HS69" s="5"/>
      <c r="HT69" s="96"/>
      <c r="HU69" s="5"/>
      <c r="HV69" s="5"/>
      <c r="HW69" s="5"/>
      <c r="HX69" s="5"/>
    </row>
    <row r="70" spans="1:232" s="28" customFormat="1" ht="15" customHeight="1">
      <c r="A70" s="5" t="s">
        <v>331</v>
      </c>
      <c r="B70" s="5" t="s">
        <v>332</v>
      </c>
      <c r="C70" s="5"/>
      <c r="D70" s="5"/>
      <c r="E70" s="5"/>
      <c r="F70" s="5" t="s">
        <v>333</v>
      </c>
      <c r="G70" s="5" t="s">
        <v>1800</v>
      </c>
      <c r="H70" s="87" t="s">
        <v>1597</v>
      </c>
      <c r="I70" s="5" t="s">
        <v>1801</v>
      </c>
      <c r="J70" s="5" t="s">
        <v>1599</v>
      </c>
      <c r="K70" s="5" t="s">
        <v>1600</v>
      </c>
      <c r="L70" s="5" t="s">
        <v>1601</v>
      </c>
      <c r="M70" s="5" t="s">
        <v>1602</v>
      </c>
      <c r="N70" s="5"/>
      <c r="O70" s="5"/>
      <c r="P70" s="5"/>
      <c r="Q70" s="5"/>
      <c r="R70" s="5"/>
      <c r="S70" s="5"/>
      <c r="T70" s="5"/>
      <c r="U70" s="5"/>
      <c r="V70" s="5"/>
      <c r="W70" s="5"/>
      <c r="X70" s="5"/>
      <c r="Y70" s="5"/>
      <c r="Z70" s="5"/>
      <c r="AA70" s="5"/>
      <c r="AB70" s="5"/>
      <c r="AC70" s="5"/>
      <c r="AD70" s="5"/>
      <c r="AE70" s="5"/>
      <c r="AF70" s="5"/>
      <c r="AG70" s="5"/>
      <c r="AH70" s="5"/>
      <c r="AI70" s="5"/>
      <c r="AJ70" s="143"/>
      <c r="AK70" s="5" t="s">
        <v>1802</v>
      </c>
      <c r="AL70" s="5" t="s">
        <v>1604</v>
      </c>
      <c r="AM70" s="5" t="s">
        <v>1605</v>
      </c>
      <c r="AN70" s="5" t="s">
        <v>1606</v>
      </c>
      <c r="AO70" s="5" t="s">
        <v>1607</v>
      </c>
      <c r="AP70" s="5"/>
      <c r="AQ70" s="5"/>
      <c r="AR70" s="5"/>
      <c r="AS70" s="5"/>
      <c r="AT70" s="5"/>
      <c r="AU70" s="5"/>
      <c r="AV70" s="5"/>
      <c r="AW70" s="5"/>
      <c r="AX70" s="5"/>
      <c r="AY70" s="5"/>
      <c r="AZ70" s="5"/>
      <c r="BA70" s="5"/>
      <c r="BB70" s="5"/>
      <c r="BC70" s="5"/>
      <c r="BD70" s="5"/>
      <c r="BE70" s="5"/>
      <c r="BF70" s="5"/>
      <c r="BG70" s="5"/>
      <c r="BH70" s="5"/>
      <c r="BI70" s="5"/>
      <c r="BJ70" s="5"/>
      <c r="BK70" s="5"/>
      <c r="BL70" s="5"/>
      <c r="BM70" s="84" t="s">
        <v>1803</v>
      </c>
      <c r="BN70" s="145" t="s">
        <v>1609</v>
      </c>
      <c r="BO70" s="145" t="s">
        <v>1610</v>
      </c>
      <c r="BP70" s="145" t="s">
        <v>1611</v>
      </c>
      <c r="BQ70" s="145" t="s">
        <v>1612</v>
      </c>
      <c r="BR70" s="5"/>
      <c r="BS70" s="145"/>
      <c r="BT70" s="145"/>
      <c r="BU70" s="145"/>
      <c r="BV70" s="145"/>
      <c r="BW70" s="145"/>
      <c r="BX70" s="145"/>
      <c r="BY70" s="145"/>
      <c r="BZ70" s="145"/>
      <c r="CA70" s="145"/>
      <c r="CB70" s="145"/>
      <c r="CC70" s="145"/>
      <c r="CD70" s="145"/>
      <c r="CE70" s="145"/>
      <c r="CF70" s="145"/>
      <c r="CG70" s="145"/>
      <c r="CH70" s="145"/>
      <c r="CI70" s="145"/>
      <c r="CJ70" s="150"/>
      <c r="CK70" s="155"/>
      <c r="CL70" s="145"/>
      <c r="CM70" s="145"/>
      <c r="CN70" s="146"/>
      <c r="CO70" s="187" t="s">
        <v>1804</v>
      </c>
      <c r="CP70" s="10" t="s">
        <v>1614</v>
      </c>
      <c r="CQ70" s="10" t="s">
        <v>1615</v>
      </c>
      <c r="CR70" s="10" t="s">
        <v>1616</v>
      </c>
      <c r="CS70" s="10" t="s">
        <v>1617</v>
      </c>
      <c r="CT70" s="10"/>
      <c r="CU70" s="10"/>
      <c r="CV70" s="10"/>
      <c r="CW70" s="10"/>
      <c r="CX70" s="10"/>
      <c r="CY70" s="10"/>
      <c r="CZ70" s="145"/>
      <c r="DA70" s="145"/>
      <c r="DB70" s="145"/>
      <c r="DC70" s="145"/>
      <c r="DD70" s="145"/>
      <c r="DE70" s="145"/>
      <c r="DF70" s="145"/>
      <c r="DG70" s="145"/>
      <c r="DH70" s="145"/>
      <c r="DI70" s="145"/>
      <c r="DJ70" s="145"/>
      <c r="DK70" s="145"/>
      <c r="DL70" s="150"/>
      <c r="DM70" s="5"/>
      <c r="DN70" s="5"/>
      <c r="DO70" s="5"/>
      <c r="DP70" s="5"/>
      <c r="DQ70" s="187" t="s">
        <v>1805</v>
      </c>
      <c r="DR70" s="10" t="s">
        <v>1619</v>
      </c>
      <c r="DS70" s="10" t="s">
        <v>1620</v>
      </c>
      <c r="DT70" s="10" t="s">
        <v>1621</v>
      </c>
      <c r="DU70" s="10" t="s">
        <v>1622</v>
      </c>
      <c r="DV70" s="10"/>
      <c r="DW70" s="10"/>
      <c r="DX70" s="10"/>
      <c r="DY70" s="10"/>
      <c r="DZ70" s="10"/>
      <c r="EA70" s="10"/>
      <c r="EB70" s="5"/>
      <c r="EC70" s="5"/>
      <c r="ED70" s="5"/>
      <c r="EE70" s="145"/>
      <c r="EF70" s="145"/>
      <c r="EG70" s="145"/>
      <c r="EH70" s="145"/>
      <c r="EI70" s="145"/>
      <c r="EJ70" s="145"/>
      <c r="EK70" s="145"/>
      <c r="EL70" s="145"/>
      <c r="EM70" s="145"/>
      <c r="EN70" s="150"/>
      <c r="EO70" s="5"/>
      <c r="EP70" s="5"/>
      <c r="EQ70" s="5"/>
      <c r="ER70" s="5"/>
      <c r="ES70" s="187" t="s">
        <v>1806</v>
      </c>
      <c r="ET70" s="10" t="s">
        <v>1624</v>
      </c>
      <c r="EU70" s="10" t="s">
        <v>1625</v>
      </c>
      <c r="EV70" s="10" t="s">
        <v>1626</v>
      </c>
      <c r="EW70" s="10" t="s">
        <v>1627</v>
      </c>
      <c r="EX70" s="10"/>
      <c r="EY70" s="10"/>
      <c r="EZ70" s="10"/>
      <c r="FA70" s="10"/>
      <c r="FB70" s="10"/>
      <c r="FC70" s="10"/>
      <c r="FD70" s="5"/>
      <c r="FE70" s="5"/>
      <c r="FF70" s="5"/>
      <c r="FG70" s="5"/>
      <c r="FH70" s="5"/>
      <c r="FI70" s="5"/>
      <c r="FJ70" s="5"/>
      <c r="FK70" s="5"/>
      <c r="FL70" s="5"/>
      <c r="FM70" s="5"/>
      <c r="FN70" s="5"/>
      <c r="FO70" s="5"/>
      <c r="FP70" s="96"/>
      <c r="FQ70" s="5"/>
      <c r="FR70" s="5"/>
      <c r="FS70" s="5"/>
      <c r="FT70" s="5"/>
      <c r="FU70" s="187" t="s">
        <v>1807</v>
      </c>
      <c r="FV70" s="10" t="s">
        <v>1629</v>
      </c>
      <c r="FW70" s="10" t="s">
        <v>1630</v>
      </c>
      <c r="FX70" s="10" t="s">
        <v>1631</v>
      </c>
      <c r="FY70" s="10" t="s">
        <v>1632</v>
      </c>
      <c r="FZ70" s="10"/>
      <c r="GA70" s="10"/>
      <c r="GB70" s="10"/>
      <c r="GC70" s="10"/>
      <c r="GD70" s="10"/>
      <c r="GE70" s="10"/>
      <c r="GF70" s="5"/>
      <c r="GG70" s="5"/>
      <c r="GH70" s="5"/>
      <c r="GI70" s="5"/>
      <c r="GJ70" s="5"/>
      <c r="GK70" s="5"/>
      <c r="GL70" s="5"/>
      <c r="GM70" s="5"/>
      <c r="GN70" s="5"/>
      <c r="GO70" s="5"/>
      <c r="GP70" s="5"/>
      <c r="GQ70" s="5"/>
      <c r="GR70" s="96"/>
      <c r="GS70" s="5"/>
      <c r="GT70" s="5"/>
      <c r="GU70" s="5"/>
      <c r="GV70" s="5"/>
      <c r="GW70" s="198" t="s">
        <v>1808</v>
      </c>
      <c r="GX70" s="1" t="s">
        <v>1634</v>
      </c>
      <c r="GY70" s="1" t="s">
        <v>1635</v>
      </c>
      <c r="GZ70" s="1" t="s">
        <v>1636</v>
      </c>
      <c r="HA70" s="1" t="s">
        <v>1637</v>
      </c>
      <c r="HB70" s="1"/>
      <c r="HC70" s="1"/>
      <c r="HD70" s="1"/>
      <c r="HE70" s="1"/>
      <c r="HF70" s="1"/>
      <c r="HG70" s="10"/>
      <c r="HH70" s="5"/>
      <c r="HI70" s="5"/>
      <c r="HJ70" s="5"/>
      <c r="HK70" s="5"/>
      <c r="HL70" s="5"/>
      <c r="HM70" s="5"/>
      <c r="HN70" s="5"/>
      <c r="HO70" s="5"/>
      <c r="HP70" s="5"/>
      <c r="HQ70" s="5"/>
      <c r="HR70" s="5"/>
      <c r="HS70" s="5"/>
      <c r="HT70" s="96"/>
      <c r="HU70" s="5"/>
      <c r="HV70" s="5"/>
      <c r="HW70" s="5"/>
      <c r="HX70" s="5"/>
    </row>
    <row r="71" spans="1:232" s="28" customFormat="1" ht="15" customHeight="1">
      <c r="A71" s="5" t="s">
        <v>331</v>
      </c>
      <c r="B71" s="5" t="s">
        <v>332</v>
      </c>
      <c r="C71" s="5"/>
      <c r="D71" s="5"/>
      <c r="E71" s="5"/>
      <c r="F71" s="5" t="s">
        <v>333</v>
      </c>
      <c r="G71" s="5" t="s">
        <v>1809</v>
      </c>
      <c r="H71" s="87" t="s">
        <v>1810</v>
      </c>
      <c r="I71" s="5" t="s">
        <v>1811</v>
      </c>
      <c r="J71" s="5" t="s">
        <v>1599</v>
      </c>
      <c r="K71" s="5" t="s">
        <v>1600</v>
      </c>
      <c r="L71" s="5" t="s">
        <v>1601</v>
      </c>
      <c r="M71" s="5" t="s">
        <v>1602</v>
      </c>
      <c r="N71" s="5"/>
      <c r="O71" s="5"/>
      <c r="P71" s="5"/>
      <c r="Q71" s="5"/>
      <c r="R71" s="5"/>
      <c r="S71" s="5"/>
      <c r="T71" s="5"/>
      <c r="U71" s="5"/>
      <c r="V71" s="5"/>
      <c r="W71" s="5"/>
      <c r="X71" s="5"/>
      <c r="Y71" s="5"/>
      <c r="Z71" s="5"/>
      <c r="AA71" s="5"/>
      <c r="AB71" s="5"/>
      <c r="AC71" s="5"/>
      <c r="AD71" s="5"/>
      <c r="AE71" s="5"/>
      <c r="AF71" s="5"/>
      <c r="AG71" s="5"/>
      <c r="AH71" s="5"/>
      <c r="AI71" s="5"/>
      <c r="AJ71" s="143"/>
      <c r="AK71" s="5" t="s">
        <v>1812</v>
      </c>
      <c r="AL71" s="5" t="s">
        <v>1604</v>
      </c>
      <c r="AM71" s="5" t="s">
        <v>1605</v>
      </c>
      <c r="AN71" s="5" t="s">
        <v>1606</v>
      </c>
      <c r="AO71" s="5" t="s">
        <v>1607</v>
      </c>
      <c r="AP71" s="5"/>
      <c r="AQ71" s="5"/>
      <c r="AR71" s="5"/>
      <c r="AS71" s="5"/>
      <c r="AT71" s="5"/>
      <c r="AU71" s="5"/>
      <c r="AV71" s="5"/>
      <c r="AW71" s="5"/>
      <c r="AX71" s="5"/>
      <c r="AY71" s="5"/>
      <c r="AZ71" s="5"/>
      <c r="BA71" s="5"/>
      <c r="BB71" s="5"/>
      <c r="BC71" s="5"/>
      <c r="BD71" s="5"/>
      <c r="BE71" s="5"/>
      <c r="BF71" s="5"/>
      <c r="BG71" s="5"/>
      <c r="BH71" s="5"/>
      <c r="BI71" s="5"/>
      <c r="BJ71" s="5"/>
      <c r="BK71" s="5"/>
      <c r="BL71" s="5"/>
      <c r="BM71" s="84" t="s">
        <v>1813</v>
      </c>
      <c r="BN71" s="145" t="s">
        <v>1609</v>
      </c>
      <c r="BO71" s="145" t="s">
        <v>1610</v>
      </c>
      <c r="BP71" s="145" t="s">
        <v>1611</v>
      </c>
      <c r="BQ71" s="145" t="s">
        <v>1612</v>
      </c>
      <c r="BR71" s="5"/>
      <c r="BS71" s="145"/>
      <c r="BT71" s="145"/>
      <c r="BU71" s="145"/>
      <c r="BV71" s="145"/>
      <c r="BW71" s="145"/>
      <c r="BX71" s="145"/>
      <c r="BY71" s="145"/>
      <c r="BZ71" s="145"/>
      <c r="CA71" s="145"/>
      <c r="CB71" s="145"/>
      <c r="CC71" s="145"/>
      <c r="CD71" s="145"/>
      <c r="CE71" s="145"/>
      <c r="CF71" s="145"/>
      <c r="CG71" s="145"/>
      <c r="CH71" s="145"/>
      <c r="CI71" s="145"/>
      <c r="CJ71" s="150"/>
      <c r="CK71" s="155"/>
      <c r="CL71" s="145"/>
      <c r="CM71" s="145"/>
      <c r="CN71" s="146"/>
      <c r="CO71" s="187" t="s">
        <v>1814</v>
      </c>
      <c r="CP71" s="10" t="s">
        <v>1614</v>
      </c>
      <c r="CQ71" s="10" t="s">
        <v>1615</v>
      </c>
      <c r="CR71" s="10" t="s">
        <v>1616</v>
      </c>
      <c r="CS71" s="10" t="s">
        <v>1617</v>
      </c>
      <c r="CT71" s="10"/>
      <c r="CU71" s="10"/>
      <c r="CV71" s="10"/>
      <c r="CW71" s="10"/>
      <c r="CX71" s="10"/>
      <c r="CY71" s="10"/>
      <c r="CZ71" s="145"/>
      <c r="DA71" s="145"/>
      <c r="DB71" s="145"/>
      <c r="DC71" s="145"/>
      <c r="DD71" s="145"/>
      <c r="DE71" s="145"/>
      <c r="DF71" s="145"/>
      <c r="DG71" s="145"/>
      <c r="DH71" s="145"/>
      <c r="DI71" s="145"/>
      <c r="DJ71" s="145"/>
      <c r="DK71" s="145"/>
      <c r="DL71" s="150"/>
      <c r="DM71" s="5"/>
      <c r="DN71" s="5"/>
      <c r="DO71" s="5"/>
      <c r="DP71" s="5"/>
      <c r="DQ71" s="187" t="s">
        <v>1815</v>
      </c>
      <c r="DR71" s="10" t="s">
        <v>1619</v>
      </c>
      <c r="DS71" s="10" t="s">
        <v>1620</v>
      </c>
      <c r="DT71" s="10" t="s">
        <v>1621</v>
      </c>
      <c r="DU71" s="10" t="s">
        <v>1622</v>
      </c>
      <c r="DV71" s="10"/>
      <c r="DW71" s="10"/>
      <c r="DX71" s="10"/>
      <c r="DY71" s="10"/>
      <c r="DZ71" s="10"/>
      <c r="EA71" s="10"/>
      <c r="EB71" s="5"/>
      <c r="EC71" s="5"/>
      <c r="ED71" s="5"/>
      <c r="EE71" s="145"/>
      <c r="EF71" s="145"/>
      <c r="EG71" s="145"/>
      <c r="EH71" s="145"/>
      <c r="EI71" s="145"/>
      <c r="EJ71" s="145"/>
      <c r="EK71" s="145"/>
      <c r="EL71" s="145"/>
      <c r="EM71" s="145"/>
      <c r="EN71" s="150"/>
      <c r="EO71" s="5"/>
      <c r="EP71" s="5"/>
      <c r="EQ71" s="5"/>
      <c r="ER71" s="5"/>
      <c r="ES71" s="187" t="s">
        <v>1816</v>
      </c>
      <c r="ET71" s="10" t="s">
        <v>1624</v>
      </c>
      <c r="EU71" s="10" t="s">
        <v>1625</v>
      </c>
      <c r="EV71" s="10" t="s">
        <v>1626</v>
      </c>
      <c r="EW71" s="10" t="s">
        <v>1627</v>
      </c>
      <c r="EX71" s="10"/>
      <c r="EY71" s="10"/>
      <c r="EZ71" s="10"/>
      <c r="FA71" s="10"/>
      <c r="FB71" s="10"/>
      <c r="FC71" s="10"/>
      <c r="FD71" s="5"/>
      <c r="FE71" s="5"/>
      <c r="FF71" s="5"/>
      <c r="FG71" s="5"/>
      <c r="FH71" s="5"/>
      <c r="FI71" s="5"/>
      <c r="FJ71" s="5"/>
      <c r="FK71" s="5"/>
      <c r="FL71" s="5"/>
      <c r="FM71" s="5"/>
      <c r="FN71" s="5"/>
      <c r="FO71" s="5"/>
      <c r="FP71" s="96"/>
      <c r="FQ71" s="5"/>
      <c r="FR71" s="5"/>
      <c r="FS71" s="5"/>
      <c r="FT71" s="5"/>
      <c r="FU71" s="187" t="s">
        <v>1817</v>
      </c>
      <c r="FV71" s="10" t="s">
        <v>1629</v>
      </c>
      <c r="FW71" s="10" t="s">
        <v>1630</v>
      </c>
      <c r="FX71" s="10" t="s">
        <v>1631</v>
      </c>
      <c r="FY71" s="10" t="s">
        <v>1632</v>
      </c>
      <c r="FZ71" s="10"/>
      <c r="GA71" s="10"/>
      <c r="GB71" s="10"/>
      <c r="GC71" s="10"/>
      <c r="GD71" s="10"/>
      <c r="GE71" s="10"/>
      <c r="GF71" s="5"/>
      <c r="GG71" s="5"/>
      <c r="GH71" s="5"/>
      <c r="GI71" s="5"/>
      <c r="GJ71" s="5"/>
      <c r="GK71" s="5"/>
      <c r="GL71" s="5"/>
      <c r="GM71" s="5"/>
      <c r="GN71" s="5"/>
      <c r="GO71" s="5"/>
      <c r="GP71" s="5"/>
      <c r="GQ71" s="5"/>
      <c r="GR71" s="96"/>
      <c r="GS71" s="5"/>
      <c r="GT71" s="5"/>
      <c r="GU71" s="5"/>
      <c r="GV71" s="5"/>
      <c r="GW71" s="198" t="s">
        <v>1818</v>
      </c>
      <c r="GX71" s="1" t="s">
        <v>1634</v>
      </c>
      <c r="GY71" s="1" t="s">
        <v>1635</v>
      </c>
      <c r="GZ71" s="1" t="s">
        <v>1636</v>
      </c>
      <c r="HA71" s="1" t="s">
        <v>1637</v>
      </c>
      <c r="HB71" s="1"/>
      <c r="HC71" s="1"/>
      <c r="HD71" s="1"/>
      <c r="HE71" s="1"/>
      <c r="HF71" s="1"/>
      <c r="HG71" s="10"/>
      <c r="HH71" s="5"/>
      <c r="HI71" s="5"/>
      <c r="HJ71" s="5"/>
      <c r="HK71" s="5"/>
      <c r="HL71" s="5"/>
      <c r="HM71" s="5"/>
      <c r="HN71" s="5"/>
      <c r="HO71" s="5"/>
      <c r="HP71" s="5"/>
      <c r="HQ71" s="5"/>
      <c r="HR71" s="5"/>
      <c r="HS71" s="5"/>
      <c r="HT71" s="96"/>
      <c r="HU71" s="5"/>
      <c r="HV71" s="5"/>
      <c r="HW71" s="5"/>
      <c r="HX71" s="5"/>
    </row>
    <row r="72" spans="1:232" s="28" customFormat="1" ht="15" customHeight="1">
      <c r="A72" s="5" t="s">
        <v>331</v>
      </c>
      <c r="B72" s="5" t="s">
        <v>332</v>
      </c>
      <c r="C72" s="5"/>
      <c r="D72" s="5"/>
      <c r="E72" s="5"/>
      <c r="F72" s="5" t="s">
        <v>333</v>
      </c>
      <c r="G72" s="5" t="s">
        <v>1819</v>
      </c>
      <c r="H72" s="87" t="s">
        <v>1707</v>
      </c>
      <c r="I72" s="5" t="s">
        <v>1820</v>
      </c>
      <c r="J72" s="5" t="s">
        <v>1599</v>
      </c>
      <c r="K72" s="5" t="s">
        <v>1600</v>
      </c>
      <c r="L72" s="5" t="s">
        <v>1601</v>
      </c>
      <c r="M72" s="5" t="s">
        <v>1602</v>
      </c>
      <c r="N72" s="5"/>
      <c r="O72" s="5"/>
      <c r="P72" s="5"/>
      <c r="Q72" s="5"/>
      <c r="R72" s="5"/>
      <c r="S72" s="5"/>
      <c r="T72" s="5"/>
      <c r="U72" s="5"/>
      <c r="V72" s="5"/>
      <c r="W72" s="5"/>
      <c r="X72" s="5"/>
      <c r="Y72" s="5"/>
      <c r="Z72" s="5"/>
      <c r="AA72" s="5"/>
      <c r="AB72" s="5"/>
      <c r="AC72" s="5"/>
      <c r="AD72" s="5"/>
      <c r="AE72" s="5"/>
      <c r="AF72" s="5"/>
      <c r="AG72" s="5"/>
      <c r="AH72" s="5"/>
      <c r="AI72" s="5"/>
      <c r="AJ72" s="143"/>
      <c r="AK72" s="5" t="s">
        <v>1821</v>
      </c>
      <c r="AL72" s="5" t="s">
        <v>1604</v>
      </c>
      <c r="AM72" s="5" t="s">
        <v>1605</v>
      </c>
      <c r="AN72" s="5" t="s">
        <v>1606</v>
      </c>
      <c r="AO72" s="5" t="s">
        <v>1607</v>
      </c>
      <c r="AP72" s="5"/>
      <c r="AQ72" s="5"/>
      <c r="AR72" s="5"/>
      <c r="AS72" s="5"/>
      <c r="AT72" s="5"/>
      <c r="AU72" s="5"/>
      <c r="AV72" s="5"/>
      <c r="AW72" s="5"/>
      <c r="AX72" s="5"/>
      <c r="AY72" s="5"/>
      <c r="AZ72" s="5"/>
      <c r="BA72" s="5"/>
      <c r="BB72" s="5"/>
      <c r="BC72" s="5"/>
      <c r="BD72" s="5"/>
      <c r="BE72" s="5"/>
      <c r="BF72" s="5"/>
      <c r="BG72" s="5"/>
      <c r="BH72" s="5"/>
      <c r="BI72" s="5"/>
      <c r="BJ72" s="5"/>
      <c r="BK72" s="5"/>
      <c r="BL72" s="5"/>
      <c r="BM72" s="84" t="s">
        <v>1822</v>
      </c>
      <c r="BN72" s="145" t="s">
        <v>1609</v>
      </c>
      <c r="BO72" s="145" t="s">
        <v>1610</v>
      </c>
      <c r="BP72" s="145" t="s">
        <v>1611</v>
      </c>
      <c r="BQ72" s="145" t="s">
        <v>1612</v>
      </c>
      <c r="BR72" s="5"/>
      <c r="BS72" s="145"/>
      <c r="BT72" s="145"/>
      <c r="BU72" s="145"/>
      <c r="BV72" s="145"/>
      <c r="BW72" s="145"/>
      <c r="BX72" s="145"/>
      <c r="BY72" s="145"/>
      <c r="BZ72" s="145"/>
      <c r="CA72" s="145"/>
      <c r="CB72" s="145"/>
      <c r="CC72" s="145"/>
      <c r="CD72" s="145"/>
      <c r="CE72" s="145"/>
      <c r="CF72" s="145"/>
      <c r="CG72" s="145"/>
      <c r="CH72" s="145"/>
      <c r="CI72" s="145"/>
      <c r="CJ72" s="150"/>
      <c r="CK72" s="155"/>
      <c r="CL72" s="145"/>
      <c r="CM72" s="145"/>
      <c r="CN72" s="146"/>
      <c r="CO72" s="187" t="s">
        <v>1823</v>
      </c>
      <c r="CP72" s="10" t="s">
        <v>1614</v>
      </c>
      <c r="CQ72" s="10" t="s">
        <v>1615</v>
      </c>
      <c r="CR72" s="10" t="s">
        <v>1616</v>
      </c>
      <c r="CS72" s="10" t="s">
        <v>1617</v>
      </c>
      <c r="CT72" s="10"/>
      <c r="CU72" s="10"/>
      <c r="CV72" s="10"/>
      <c r="CW72" s="10"/>
      <c r="CX72" s="10"/>
      <c r="CY72" s="10"/>
      <c r="CZ72" s="145"/>
      <c r="DA72" s="145"/>
      <c r="DB72" s="145"/>
      <c r="DC72" s="145"/>
      <c r="DD72" s="145"/>
      <c r="DE72" s="145"/>
      <c r="DF72" s="145"/>
      <c r="DG72" s="145"/>
      <c r="DH72" s="145"/>
      <c r="DI72" s="145"/>
      <c r="DJ72" s="145"/>
      <c r="DK72" s="145"/>
      <c r="DL72" s="150"/>
      <c r="DM72" s="5"/>
      <c r="DN72" s="5"/>
      <c r="DO72" s="5"/>
      <c r="DP72" s="5"/>
      <c r="DQ72" s="187" t="s">
        <v>1824</v>
      </c>
      <c r="DR72" s="10" t="s">
        <v>1619</v>
      </c>
      <c r="DS72" s="10" t="s">
        <v>1620</v>
      </c>
      <c r="DT72" s="10" t="s">
        <v>1621</v>
      </c>
      <c r="DU72" s="10" t="s">
        <v>1622</v>
      </c>
      <c r="DV72" s="10"/>
      <c r="DW72" s="10"/>
      <c r="DX72" s="10"/>
      <c r="DY72" s="10"/>
      <c r="DZ72" s="10"/>
      <c r="EA72" s="10"/>
      <c r="EB72" s="5"/>
      <c r="EC72" s="5"/>
      <c r="ED72" s="5"/>
      <c r="EE72" s="145"/>
      <c r="EF72" s="145"/>
      <c r="EG72" s="145"/>
      <c r="EH72" s="145"/>
      <c r="EI72" s="145"/>
      <c r="EJ72" s="145"/>
      <c r="EK72" s="145"/>
      <c r="EL72" s="145"/>
      <c r="EM72" s="145"/>
      <c r="EN72" s="150"/>
      <c r="EO72" s="5"/>
      <c r="EP72" s="5"/>
      <c r="EQ72" s="5"/>
      <c r="ER72" s="5"/>
      <c r="ES72" s="187" t="s">
        <v>1825</v>
      </c>
      <c r="ET72" s="10" t="s">
        <v>1624</v>
      </c>
      <c r="EU72" s="10" t="s">
        <v>1625</v>
      </c>
      <c r="EV72" s="10" t="s">
        <v>1626</v>
      </c>
      <c r="EW72" s="10" t="s">
        <v>1627</v>
      </c>
      <c r="EX72" s="10"/>
      <c r="EY72" s="10"/>
      <c r="EZ72" s="10"/>
      <c r="FA72" s="10"/>
      <c r="FB72" s="10"/>
      <c r="FC72" s="10"/>
      <c r="FD72" s="5"/>
      <c r="FE72" s="5"/>
      <c r="FF72" s="5"/>
      <c r="FG72" s="5"/>
      <c r="FH72" s="5"/>
      <c r="FI72" s="5"/>
      <c r="FJ72" s="5"/>
      <c r="FK72" s="5"/>
      <c r="FL72" s="5"/>
      <c r="FM72" s="5"/>
      <c r="FN72" s="5"/>
      <c r="FO72" s="5"/>
      <c r="FP72" s="96"/>
      <c r="FQ72" s="5"/>
      <c r="FR72" s="5"/>
      <c r="FS72" s="5"/>
      <c r="FT72" s="5"/>
      <c r="FU72" s="187" t="s">
        <v>1826</v>
      </c>
      <c r="FV72" s="10" t="s">
        <v>1629</v>
      </c>
      <c r="FW72" s="10" t="s">
        <v>1630</v>
      </c>
      <c r="FX72" s="10" t="s">
        <v>1631</v>
      </c>
      <c r="FY72" s="10" t="s">
        <v>1632</v>
      </c>
      <c r="FZ72" s="10"/>
      <c r="GA72" s="10"/>
      <c r="GB72" s="10"/>
      <c r="GC72" s="10"/>
      <c r="GD72" s="10"/>
      <c r="GE72" s="10"/>
      <c r="GF72" s="5"/>
      <c r="GG72" s="5"/>
      <c r="GH72" s="5"/>
      <c r="GI72" s="5"/>
      <c r="GJ72" s="5"/>
      <c r="GK72" s="5"/>
      <c r="GL72" s="5"/>
      <c r="GM72" s="5"/>
      <c r="GN72" s="5"/>
      <c r="GO72" s="5"/>
      <c r="GP72" s="5"/>
      <c r="GQ72" s="5"/>
      <c r="GR72" s="96"/>
      <c r="GS72" s="5"/>
      <c r="GT72" s="5"/>
      <c r="GU72" s="5"/>
      <c r="GV72" s="5"/>
      <c r="GW72" s="198" t="s">
        <v>1827</v>
      </c>
      <c r="GX72" s="1" t="s">
        <v>1634</v>
      </c>
      <c r="GY72" s="1" t="s">
        <v>1635</v>
      </c>
      <c r="GZ72" s="1" t="s">
        <v>1636</v>
      </c>
      <c r="HA72" s="1" t="s">
        <v>1637</v>
      </c>
      <c r="HB72" s="1"/>
      <c r="HC72" s="1"/>
      <c r="HD72" s="1"/>
      <c r="HE72" s="1"/>
      <c r="HF72" s="1"/>
      <c r="HG72" s="10"/>
      <c r="HH72" s="5"/>
      <c r="HI72" s="5"/>
      <c r="HJ72" s="5"/>
      <c r="HK72" s="5"/>
      <c r="HL72" s="5"/>
      <c r="HM72" s="5"/>
      <c r="HN72" s="5"/>
      <c r="HO72" s="5"/>
      <c r="HP72" s="5"/>
      <c r="HQ72" s="5"/>
      <c r="HR72" s="5"/>
      <c r="HS72" s="5"/>
      <c r="HT72" s="96"/>
      <c r="HU72" s="5"/>
      <c r="HV72" s="5"/>
      <c r="HW72" s="5"/>
      <c r="HX72" s="5"/>
    </row>
    <row r="73" spans="1:232" s="28" customFormat="1" ht="15" customHeight="1">
      <c r="A73" s="5" t="s">
        <v>331</v>
      </c>
      <c r="B73" s="5" t="s">
        <v>332</v>
      </c>
      <c r="C73" s="5"/>
      <c r="D73" s="5"/>
      <c r="E73" s="5"/>
      <c r="F73" s="5" t="s">
        <v>333</v>
      </c>
      <c r="G73" s="5" t="s">
        <v>1828</v>
      </c>
      <c r="H73" s="87" t="s">
        <v>1829</v>
      </c>
      <c r="I73" s="5" t="s">
        <v>1830</v>
      </c>
      <c r="J73" s="5" t="s">
        <v>1599</v>
      </c>
      <c r="K73" s="5" t="s">
        <v>1600</v>
      </c>
      <c r="L73" s="5" t="s">
        <v>1601</v>
      </c>
      <c r="M73" s="5" t="s">
        <v>1602</v>
      </c>
      <c r="N73" s="5"/>
      <c r="O73" s="5"/>
      <c r="P73" s="5"/>
      <c r="Q73" s="5"/>
      <c r="R73" s="5"/>
      <c r="S73" s="5"/>
      <c r="T73" s="5"/>
      <c r="U73" s="5"/>
      <c r="V73" s="5"/>
      <c r="W73" s="5"/>
      <c r="X73" s="5"/>
      <c r="Y73" s="5"/>
      <c r="Z73" s="5"/>
      <c r="AA73" s="5"/>
      <c r="AB73" s="5"/>
      <c r="AC73" s="5"/>
      <c r="AD73" s="5"/>
      <c r="AE73" s="5"/>
      <c r="AF73" s="5"/>
      <c r="AG73" s="5"/>
      <c r="AH73" s="5"/>
      <c r="AI73" s="5"/>
      <c r="AJ73" s="143"/>
      <c r="AK73" s="5" t="s">
        <v>1831</v>
      </c>
      <c r="AL73" s="5" t="s">
        <v>1604</v>
      </c>
      <c r="AM73" s="5" t="s">
        <v>1605</v>
      </c>
      <c r="AN73" s="5" t="s">
        <v>1606</v>
      </c>
      <c r="AO73" s="5" t="s">
        <v>1607</v>
      </c>
      <c r="AP73" s="5"/>
      <c r="AQ73" s="5"/>
      <c r="AR73" s="5"/>
      <c r="AS73" s="5"/>
      <c r="AT73" s="5"/>
      <c r="AU73" s="5"/>
      <c r="AV73" s="5"/>
      <c r="AW73" s="5"/>
      <c r="AX73" s="5"/>
      <c r="AY73" s="5"/>
      <c r="AZ73" s="5"/>
      <c r="BA73" s="5"/>
      <c r="BB73" s="5"/>
      <c r="BC73" s="5"/>
      <c r="BD73" s="5"/>
      <c r="BE73" s="5"/>
      <c r="BF73" s="5"/>
      <c r="BG73" s="5"/>
      <c r="BH73" s="5"/>
      <c r="BI73" s="5"/>
      <c r="BJ73" s="5"/>
      <c r="BK73" s="5"/>
      <c r="BL73" s="5"/>
      <c r="BM73" s="84" t="s">
        <v>1832</v>
      </c>
      <c r="BN73" s="145" t="s">
        <v>1609</v>
      </c>
      <c r="BO73" s="145" t="s">
        <v>1610</v>
      </c>
      <c r="BP73" s="145" t="s">
        <v>1611</v>
      </c>
      <c r="BQ73" s="145" t="s">
        <v>1612</v>
      </c>
      <c r="BR73" s="5"/>
      <c r="BS73" s="145"/>
      <c r="BT73" s="145"/>
      <c r="BU73" s="145"/>
      <c r="BV73" s="145"/>
      <c r="BW73" s="145"/>
      <c r="BX73" s="145"/>
      <c r="BY73" s="145"/>
      <c r="BZ73" s="145"/>
      <c r="CA73" s="145"/>
      <c r="CB73" s="145"/>
      <c r="CC73" s="145"/>
      <c r="CD73" s="145"/>
      <c r="CE73" s="145"/>
      <c r="CF73" s="145"/>
      <c r="CG73" s="145"/>
      <c r="CH73" s="145"/>
      <c r="CI73" s="145"/>
      <c r="CJ73" s="150"/>
      <c r="CK73" s="155"/>
      <c r="CL73" s="145"/>
      <c r="CM73" s="145"/>
      <c r="CN73" s="146"/>
      <c r="CO73" s="187" t="s">
        <v>1833</v>
      </c>
      <c r="CP73" s="10" t="s">
        <v>1614</v>
      </c>
      <c r="CQ73" s="10" t="s">
        <v>1615</v>
      </c>
      <c r="CR73" s="10" t="s">
        <v>1616</v>
      </c>
      <c r="CS73" s="10" t="s">
        <v>1617</v>
      </c>
      <c r="CT73" s="10"/>
      <c r="CU73" s="10"/>
      <c r="CV73" s="10"/>
      <c r="CW73" s="10"/>
      <c r="CX73" s="10"/>
      <c r="CY73" s="10"/>
      <c r="CZ73" s="145"/>
      <c r="DA73" s="145"/>
      <c r="DB73" s="145"/>
      <c r="DC73" s="145"/>
      <c r="DD73" s="145"/>
      <c r="DE73" s="145"/>
      <c r="DF73" s="145"/>
      <c r="DG73" s="145"/>
      <c r="DH73" s="145"/>
      <c r="DI73" s="145"/>
      <c r="DJ73" s="145"/>
      <c r="DK73" s="145"/>
      <c r="DL73" s="150"/>
      <c r="DM73" s="5"/>
      <c r="DN73" s="5"/>
      <c r="DO73" s="5"/>
      <c r="DP73" s="5"/>
      <c r="DQ73" s="187" t="s">
        <v>1834</v>
      </c>
      <c r="DR73" s="10" t="s">
        <v>1619</v>
      </c>
      <c r="DS73" s="10" t="s">
        <v>1620</v>
      </c>
      <c r="DT73" s="10" t="s">
        <v>1621</v>
      </c>
      <c r="DU73" s="10" t="s">
        <v>1622</v>
      </c>
      <c r="DV73" s="10"/>
      <c r="DW73" s="10"/>
      <c r="DX73" s="10"/>
      <c r="DY73" s="10"/>
      <c r="DZ73" s="10"/>
      <c r="EA73" s="10"/>
      <c r="EB73" s="5"/>
      <c r="EC73" s="5"/>
      <c r="ED73" s="5"/>
      <c r="EE73" s="145"/>
      <c r="EF73" s="145"/>
      <c r="EG73" s="145"/>
      <c r="EH73" s="145"/>
      <c r="EI73" s="145"/>
      <c r="EJ73" s="145"/>
      <c r="EK73" s="145"/>
      <c r="EL73" s="145"/>
      <c r="EM73" s="145"/>
      <c r="EN73" s="150"/>
      <c r="EO73" s="5"/>
      <c r="EP73" s="5"/>
      <c r="EQ73" s="5"/>
      <c r="ER73" s="5"/>
      <c r="ES73" s="187" t="s">
        <v>1835</v>
      </c>
      <c r="ET73" s="10" t="s">
        <v>1624</v>
      </c>
      <c r="EU73" s="10" t="s">
        <v>1625</v>
      </c>
      <c r="EV73" s="10" t="s">
        <v>1626</v>
      </c>
      <c r="EW73" s="10" t="s">
        <v>1627</v>
      </c>
      <c r="EX73" s="10"/>
      <c r="EY73" s="10"/>
      <c r="EZ73" s="10"/>
      <c r="FA73" s="10"/>
      <c r="FB73" s="10"/>
      <c r="FC73" s="10"/>
      <c r="FD73" s="5"/>
      <c r="FE73" s="5"/>
      <c r="FF73" s="5"/>
      <c r="FG73" s="5"/>
      <c r="FH73" s="5"/>
      <c r="FI73" s="5"/>
      <c r="FJ73" s="5"/>
      <c r="FK73" s="5"/>
      <c r="FL73" s="5"/>
      <c r="FM73" s="5"/>
      <c r="FN73" s="5"/>
      <c r="FO73" s="5"/>
      <c r="FP73" s="96"/>
      <c r="FQ73" s="5"/>
      <c r="FR73" s="5"/>
      <c r="FS73" s="5"/>
      <c r="FT73" s="5"/>
      <c r="FU73" s="187" t="s">
        <v>1836</v>
      </c>
      <c r="FV73" s="10" t="s">
        <v>1629</v>
      </c>
      <c r="FW73" s="10" t="s">
        <v>1630</v>
      </c>
      <c r="FX73" s="10" t="s">
        <v>1631</v>
      </c>
      <c r="FY73" s="10" t="s">
        <v>1632</v>
      </c>
      <c r="FZ73" s="10"/>
      <c r="GA73" s="10"/>
      <c r="GB73" s="10"/>
      <c r="GC73" s="10"/>
      <c r="GD73" s="10"/>
      <c r="GE73" s="10"/>
      <c r="GF73" s="5"/>
      <c r="GG73" s="5"/>
      <c r="GH73" s="5"/>
      <c r="GI73" s="5"/>
      <c r="GJ73" s="5"/>
      <c r="GK73" s="5"/>
      <c r="GL73" s="5"/>
      <c r="GM73" s="5"/>
      <c r="GN73" s="5"/>
      <c r="GO73" s="5"/>
      <c r="GP73" s="5"/>
      <c r="GQ73" s="5"/>
      <c r="GR73" s="96"/>
      <c r="GS73" s="5"/>
      <c r="GT73" s="5"/>
      <c r="GU73" s="5"/>
      <c r="GV73" s="5"/>
      <c r="GW73" s="198" t="s">
        <v>1837</v>
      </c>
      <c r="GX73" s="1" t="s">
        <v>1634</v>
      </c>
      <c r="GY73" s="1" t="s">
        <v>1635</v>
      </c>
      <c r="GZ73" s="1" t="s">
        <v>1636</v>
      </c>
      <c r="HA73" s="1" t="s">
        <v>1637</v>
      </c>
      <c r="HB73" s="1"/>
      <c r="HC73" s="1"/>
      <c r="HD73" s="1"/>
      <c r="HE73" s="1"/>
      <c r="HF73" s="1"/>
      <c r="HG73" s="10"/>
      <c r="HH73" s="5"/>
      <c r="HI73" s="5"/>
      <c r="HJ73" s="5"/>
      <c r="HK73" s="5"/>
      <c r="HL73" s="5"/>
      <c r="HM73" s="5"/>
      <c r="HN73" s="5"/>
      <c r="HO73" s="5"/>
      <c r="HP73" s="5"/>
      <c r="HQ73" s="5"/>
      <c r="HR73" s="5"/>
      <c r="HS73" s="5"/>
      <c r="HT73" s="96"/>
      <c r="HU73" s="5"/>
      <c r="HV73" s="5"/>
      <c r="HW73" s="5"/>
      <c r="HX73" s="5"/>
    </row>
    <row r="74" spans="1:232" s="28" customFormat="1" ht="15" customHeight="1">
      <c r="A74" s="5" t="s">
        <v>331</v>
      </c>
      <c r="B74" s="5" t="s">
        <v>332</v>
      </c>
      <c r="C74" s="5"/>
      <c r="D74" s="5"/>
      <c r="E74" s="5"/>
      <c r="F74" s="5" t="s">
        <v>333</v>
      </c>
      <c r="G74" s="5" t="s">
        <v>1838</v>
      </c>
      <c r="H74" s="87" t="s">
        <v>1717</v>
      </c>
      <c r="I74" s="5" t="s">
        <v>1839</v>
      </c>
      <c r="J74" s="5" t="s">
        <v>1599</v>
      </c>
      <c r="K74" s="5" t="s">
        <v>1600</v>
      </c>
      <c r="L74" s="5" t="s">
        <v>1601</v>
      </c>
      <c r="M74" s="5" t="s">
        <v>1602</v>
      </c>
      <c r="N74" s="5"/>
      <c r="O74" s="5"/>
      <c r="P74" s="5"/>
      <c r="Q74" s="5"/>
      <c r="R74" s="5"/>
      <c r="S74" s="5"/>
      <c r="T74" s="5"/>
      <c r="U74" s="5"/>
      <c r="V74" s="5"/>
      <c r="W74" s="5"/>
      <c r="X74" s="5"/>
      <c r="Y74" s="5"/>
      <c r="Z74" s="5"/>
      <c r="AA74" s="5"/>
      <c r="AB74" s="5"/>
      <c r="AC74" s="5"/>
      <c r="AD74" s="5"/>
      <c r="AE74" s="5"/>
      <c r="AF74" s="5"/>
      <c r="AG74" s="5"/>
      <c r="AH74" s="5"/>
      <c r="AI74" s="5"/>
      <c r="AJ74" s="143"/>
      <c r="AK74" s="5" t="s">
        <v>1840</v>
      </c>
      <c r="AL74" s="5" t="s">
        <v>1604</v>
      </c>
      <c r="AM74" s="5" t="s">
        <v>1605</v>
      </c>
      <c r="AN74" s="5" t="s">
        <v>1606</v>
      </c>
      <c r="AO74" s="5" t="s">
        <v>1607</v>
      </c>
      <c r="AP74" s="5"/>
      <c r="AQ74" s="5"/>
      <c r="AR74" s="5"/>
      <c r="AS74" s="5"/>
      <c r="AT74" s="5"/>
      <c r="AU74" s="5"/>
      <c r="AV74" s="5"/>
      <c r="AW74" s="5"/>
      <c r="AX74" s="5"/>
      <c r="AY74" s="5"/>
      <c r="AZ74" s="5"/>
      <c r="BA74" s="5"/>
      <c r="BB74" s="5"/>
      <c r="BC74" s="5"/>
      <c r="BD74" s="5"/>
      <c r="BE74" s="5"/>
      <c r="BF74" s="5"/>
      <c r="BG74" s="5"/>
      <c r="BH74" s="5"/>
      <c r="BI74" s="5"/>
      <c r="BJ74" s="5"/>
      <c r="BK74" s="5"/>
      <c r="BL74" s="5"/>
      <c r="BM74" s="84" t="s">
        <v>23</v>
      </c>
      <c r="BN74" s="145" t="s">
        <v>18</v>
      </c>
      <c r="BO74" s="145" t="s">
        <v>19</v>
      </c>
      <c r="BP74" s="145" t="s">
        <v>20</v>
      </c>
      <c r="BQ74" s="145" t="s">
        <v>21</v>
      </c>
      <c r="BR74" s="5"/>
      <c r="BS74" s="145"/>
      <c r="BT74" s="145"/>
      <c r="BU74" s="145"/>
      <c r="BV74" s="145"/>
      <c r="BW74" s="145"/>
      <c r="BX74" s="145"/>
      <c r="BY74" s="145"/>
      <c r="BZ74" s="145"/>
      <c r="CA74" s="145"/>
      <c r="CB74" s="145"/>
      <c r="CC74" s="145"/>
      <c r="CD74" s="145"/>
      <c r="CE74" s="145"/>
      <c r="CF74" s="145"/>
      <c r="CG74" s="145"/>
      <c r="CH74" s="145"/>
      <c r="CI74" s="145"/>
      <c r="CJ74" s="150"/>
      <c r="CK74" s="155"/>
      <c r="CL74" s="145"/>
      <c r="CM74" s="145"/>
      <c r="CN74" s="146"/>
      <c r="CO74" s="187" t="s">
        <v>1841</v>
      </c>
      <c r="CP74" s="10" t="s">
        <v>1614</v>
      </c>
      <c r="CQ74" s="10" t="s">
        <v>1615</v>
      </c>
      <c r="CR74" s="10" t="s">
        <v>1616</v>
      </c>
      <c r="CS74" s="10" t="s">
        <v>1617</v>
      </c>
      <c r="CT74" s="10"/>
      <c r="CU74" s="10"/>
      <c r="CV74" s="10"/>
      <c r="CW74" s="10"/>
      <c r="CX74" s="10"/>
      <c r="CY74" s="10"/>
      <c r="CZ74" s="145"/>
      <c r="DA74" s="145"/>
      <c r="DB74" s="145"/>
      <c r="DC74" s="145"/>
      <c r="DD74" s="145"/>
      <c r="DE74" s="145"/>
      <c r="DF74" s="145"/>
      <c r="DG74" s="145"/>
      <c r="DH74" s="145"/>
      <c r="DI74" s="145"/>
      <c r="DJ74" s="145"/>
      <c r="DK74" s="145"/>
      <c r="DL74" s="150"/>
      <c r="DM74" s="5"/>
      <c r="DN74" s="5"/>
      <c r="DO74" s="5"/>
      <c r="DP74" s="5"/>
      <c r="DQ74" s="187" t="s">
        <v>1842</v>
      </c>
      <c r="DR74" s="10" t="s">
        <v>1619</v>
      </c>
      <c r="DS74" s="10" t="s">
        <v>1620</v>
      </c>
      <c r="DT74" s="10" t="s">
        <v>1621</v>
      </c>
      <c r="DU74" s="10" t="s">
        <v>1622</v>
      </c>
      <c r="DV74" s="10"/>
      <c r="DW74" s="10"/>
      <c r="DX74" s="10"/>
      <c r="DY74" s="10"/>
      <c r="DZ74" s="10"/>
      <c r="EA74" s="10"/>
      <c r="EB74" s="5"/>
      <c r="EC74" s="5"/>
      <c r="ED74" s="5"/>
      <c r="EE74" s="145"/>
      <c r="EF74" s="145"/>
      <c r="EG74" s="145"/>
      <c r="EH74" s="145"/>
      <c r="EI74" s="145"/>
      <c r="EJ74" s="145"/>
      <c r="EK74" s="145"/>
      <c r="EL74" s="145"/>
      <c r="EM74" s="145"/>
      <c r="EN74" s="150"/>
      <c r="EO74" s="5"/>
      <c r="EP74" s="5"/>
      <c r="EQ74" s="5"/>
      <c r="ER74" s="5"/>
      <c r="ES74" s="187" t="s">
        <v>1843</v>
      </c>
      <c r="ET74" s="10" t="s">
        <v>1624</v>
      </c>
      <c r="EU74" s="10" t="s">
        <v>1625</v>
      </c>
      <c r="EV74" s="10" t="s">
        <v>1626</v>
      </c>
      <c r="EW74" s="10" t="s">
        <v>1627</v>
      </c>
      <c r="EX74" s="10"/>
      <c r="EY74" s="10"/>
      <c r="EZ74" s="10"/>
      <c r="FA74" s="10"/>
      <c r="FB74" s="10"/>
      <c r="FC74" s="10"/>
      <c r="FD74" s="5"/>
      <c r="FE74" s="5"/>
      <c r="FF74" s="5"/>
      <c r="FG74" s="5"/>
      <c r="FH74" s="5"/>
      <c r="FI74" s="5"/>
      <c r="FJ74" s="5"/>
      <c r="FK74" s="5"/>
      <c r="FL74" s="5"/>
      <c r="FM74" s="5"/>
      <c r="FN74" s="5"/>
      <c r="FO74" s="5"/>
      <c r="FP74" s="96"/>
      <c r="FQ74" s="5"/>
      <c r="FR74" s="5"/>
      <c r="FS74" s="5"/>
      <c r="FT74" s="5"/>
      <c r="FU74" s="187" t="s">
        <v>1844</v>
      </c>
      <c r="FV74" s="10" t="s">
        <v>1629</v>
      </c>
      <c r="FW74" s="10" t="s">
        <v>1630</v>
      </c>
      <c r="FX74" s="10" t="s">
        <v>1631</v>
      </c>
      <c r="FY74" s="10" t="s">
        <v>1632</v>
      </c>
      <c r="FZ74" s="10"/>
      <c r="GA74" s="10"/>
      <c r="GB74" s="10"/>
      <c r="GC74" s="10"/>
      <c r="GD74" s="10"/>
      <c r="GE74" s="10"/>
      <c r="GF74" s="5"/>
      <c r="GG74" s="5"/>
      <c r="GH74" s="5"/>
      <c r="GI74" s="5"/>
      <c r="GJ74" s="5"/>
      <c r="GK74" s="5"/>
      <c r="GL74" s="5"/>
      <c r="GM74" s="5"/>
      <c r="GN74" s="5"/>
      <c r="GO74" s="5"/>
      <c r="GP74" s="5"/>
      <c r="GQ74" s="5"/>
      <c r="GR74" s="96"/>
      <c r="GS74" s="5"/>
      <c r="GT74" s="5"/>
      <c r="GU74" s="5"/>
      <c r="GV74" s="5"/>
      <c r="GW74" s="198" t="s">
        <v>1845</v>
      </c>
      <c r="GX74" s="1" t="s">
        <v>1634</v>
      </c>
      <c r="GY74" s="1" t="s">
        <v>1635</v>
      </c>
      <c r="GZ74" s="1" t="s">
        <v>1636</v>
      </c>
      <c r="HA74" s="1" t="s">
        <v>1637</v>
      </c>
      <c r="HB74" s="1"/>
      <c r="HC74" s="1"/>
      <c r="HD74" s="1"/>
      <c r="HE74" s="1"/>
      <c r="HF74" s="1"/>
      <c r="HG74" s="10"/>
      <c r="HH74" s="5"/>
      <c r="HI74" s="5"/>
      <c r="HJ74" s="5"/>
      <c r="HK74" s="5"/>
      <c r="HL74" s="5"/>
      <c r="HM74" s="5"/>
      <c r="HN74" s="5"/>
      <c r="HO74" s="5"/>
      <c r="HP74" s="5"/>
      <c r="HQ74" s="5"/>
      <c r="HR74" s="5"/>
      <c r="HS74" s="5"/>
      <c r="HT74" s="96"/>
      <c r="HU74" s="5"/>
      <c r="HV74" s="5"/>
      <c r="HW74" s="5"/>
      <c r="HX74" s="5"/>
    </row>
    <row r="75" spans="1:232" s="28" customFormat="1" ht="15" customHeight="1">
      <c r="A75" s="5" t="s">
        <v>331</v>
      </c>
      <c r="B75" s="5" t="s">
        <v>332</v>
      </c>
      <c r="C75" s="5"/>
      <c r="D75" s="5"/>
      <c r="E75" s="5"/>
      <c r="F75" s="5" t="s">
        <v>333</v>
      </c>
      <c r="G75" s="5" t="s">
        <v>1846</v>
      </c>
      <c r="H75" s="87" t="s">
        <v>1810</v>
      </c>
      <c r="I75" s="5" t="s">
        <v>1847</v>
      </c>
      <c r="J75" s="5" t="s">
        <v>1599</v>
      </c>
      <c r="K75" s="5" t="s">
        <v>1600</v>
      </c>
      <c r="L75" s="5" t="s">
        <v>1601</v>
      </c>
      <c r="M75" s="5" t="s">
        <v>1602</v>
      </c>
      <c r="N75" s="5"/>
      <c r="O75" s="5"/>
      <c r="P75" s="5"/>
      <c r="Q75" s="5"/>
      <c r="R75" s="5"/>
      <c r="S75" s="5"/>
      <c r="T75" s="5"/>
      <c r="U75" s="5"/>
      <c r="V75" s="5"/>
      <c r="W75" s="5"/>
      <c r="X75" s="5"/>
      <c r="Y75" s="5"/>
      <c r="Z75" s="5"/>
      <c r="AA75" s="5"/>
      <c r="AB75" s="5"/>
      <c r="AC75" s="5"/>
      <c r="AD75" s="5"/>
      <c r="AE75" s="5"/>
      <c r="AF75" s="5"/>
      <c r="AG75" s="5"/>
      <c r="AH75" s="5"/>
      <c r="AI75" s="5"/>
      <c r="AJ75" s="143"/>
      <c r="AK75" s="5" t="s">
        <v>1848</v>
      </c>
      <c r="AL75" s="5" t="s">
        <v>1604</v>
      </c>
      <c r="AM75" s="5" t="s">
        <v>1605</v>
      </c>
      <c r="AN75" s="5" t="s">
        <v>1606</v>
      </c>
      <c r="AO75" s="5" t="s">
        <v>1607</v>
      </c>
      <c r="AP75" s="5"/>
      <c r="AQ75" s="5"/>
      <c r="AR75" s="5"/>
      <c r="AS75" s="5"/>
      <c r="AT75" s="5"/>
      <c r="AU75" s="5"/>
      <c r="AV75" s="5"/>
      <c r="AW75" s="5"/>
      <c r="AX75" s="5"/>
      <c r="AY75" s="5"/>
      <c r="AZ75" s="5"/>
      <c r="BA75" s="5"/>
      <c r="BB75" s="5"/>
      <c r="BC75" s="5"/>
      <c r="BD75" s="5"/>
      <c r="BE75" s="5"/>
      <c r="BF75" s="5"/>
      <c r="BG75" s="5"/>
      <c r="BH75" s="5"/>
      <c r="BI75" s="5"/>
      <c r="BJ75" s="5"/>
      <c r="BK75" s="5"/>
      <c r="BL75" s="5"/>
      <c r="BM75" s="84" t="s">
        <v>1849</v>
      </c>
      <c r="BN75" s="145" t="s">
        <v>1609</v>
      </c>
      <c r="BO75" s="145" t="s">
        <v>1610</v>
      </c>
      <c r="BP75" s="145" t="s">
        <v>1611</v>
      </c>
      <c r="BQ75" s="145" t="s">
        <v>1612</v>
      </c>
      <c r="BR75" s="5"/>
      <c r="BS75" s="145"/>
      <c r="BT75" s="145"/>
      <c r="BU75" s="145"/>
      <c r="BV75" s="145"/>
      <c r="BW75" s="145"/>
      <c r="BX75" s="145"/>
      <c r="BY75" s="145"/>
      <c r="BZ75" s="145"/>
      <c r="CA75" s="145"/>
      <c r="CB75" s="145"/>
      <c r="CC75" s="145"/>
      <c r="CD75" s="145"/>
      <c r="CE75" s="145"/>
      <c r="CF75" s="145"/>
      <c r="CG75" s="145"/>
      <c r="CH75" s="145"/>
      <c r="CI75" s="145"/>
      <c r="CJ75" s="150"/>
      <c r="CK75" s="155"/>
      <c r="CL75" s="145"/>
      <c r="CM75" s="145"/>
      <c r="CN75" s="146"/>
      <c r="CO75" s="187" t="s">
        <v>1850</v>
      </c>
      <c r="CP75" s="10" t="s">
        <v>1614</v>
      </c>
      <c r="CQ75" s="10" t="s">
        <v>1615</v>
      </c>
      <c r="CR75" s="10" t="s">
        <v>1616</v>
      </c>
      <c r="CS75" s="10" t="s">
        <v>1617</v>
      </c>
      <c r="CT75" s="10"/>
      <c r="CU75" s="10"/>
      <c r="CV75" s="10"/>
      <c r="CW75" s="10"/>
      <c r="CX75" s="10"/>
      <c r="CY75" s="10"/>
      <c r="CZ75" s="145"/>
      <c r="DA75" s="145"/>
      <c r="DB75" s="145"/>
      <c r="DC75" s="145"/>
      <c r="DD75" s="145"/>
      <c r="DE75" s="145"/>
      <c r="DF75" s="145"/>
      <c r="DG75" s="145"/>
      <c r="DH75" s="145"/>
      <c r="DI75" s="145"/>
      <c r="DJ75" s="145"/>
      <c r="DK75" s="145"/>
      <c r="DL75" s="150"/>
      <c r="DM75" s="5"/>
      <c r="DN75" s="5"/>
      <c r="DO75" s="5"/>
      <c r="DP75" s="5"/>
      <c r="DQ75" s="187" t="s">
        <v>1851</v>
      </c>
      <c r="DR75" s="10" t="s">
        <v>1619</v>
      </c>
      <c r="DS75" s="10" t="s">
        <v>1620</v>
      </c>
      <c r="DT75" s="10" t="s">
        <v>1621</v>
      </c>
      <c r="DU75" s="10" t="s">
        <v>1622</v>
      </c>
      <c r="DV75" s="10"/>
      <c r="DW75" s="10"/>
      <c r="DX75" s="10"/>
      <c r="DY75" s="10"/>
      <c r="DZ75" s="10"/>
      <c r="EA75" s="10"/>
      <c r="EB75" s="5"/>
      <c r="EC75" s="5"/>
      <c r="ED75" s="5"/>
      <c r="EE75" s="145"/>
      <c r="EF75" s="145"/>
      <c r="EG75" s="145"/>
      <c r="EH75" s="145"/>
      <c r="EI75" s="145"/>
      <c r="EJ75" s="145"/>
      <c r="EK75" s="145"/>
      <c r="EL75" s="145"/>
      <c r="EM75" s="145"/>
      <c r="EN75" s="150"/>
      <c r="EO75" s="5"/>
      <c r="EP75" s="5"/>
      <c r="EQ75" s="5"/>
      <c r="ER75" s="5"/>
      <c r="ES75" s="187" t="s">
        <v>1852</v>
      </c>
      <c r="ET75" s="10" t="s">
        <v>1624</v>
      </c>
      <c r="EU75" s="10" t="s">
        <v>1625</v>
      </c>
      <c r="EV75" s="10" t="s">
        <v>1626</v>
      </c>
      <c r="EW75" s="10" t="s">
        <v>1627</v>
      </c>
      <c r="EX75" s="10"/>
      <c r="EY75" s="10"/>
      <c r="EZ75" s="10"/>
      <c r="FA75" s="10"/>
      <c r="FB75" s="10"/>
      <c r="FC75" s="10"/>
      <c r="FD75" s="5"/>
      <c r="FE75" s="5"/>
      <c r="FF75" s="5"/>
      <c r="FG75" s="5"/>
      <c r="FH75" s="5"/>
      <c r="FI75" s="5"/>
      <c r="FJ75" s="5"/>
      <c r="FK75" s="5"/>
      <c r="FL75" s="5"/>
      <c r="FM75" s="5"/>
      <c r="FN75" s="5"/>
      <c r="FO75" s="5"/>
      <c r="FP75" s="96"/>
      <c r="FQ75" s="5"/>
      <c r="FR75" s="5"/>
      <c r="FS75" s="5"/>
      <c r="FT75" s="5"/>
      <c r="FU75" s="187" t="s">
        <v>1853</v>
      </c>
      <c r="FV75" s="10" t="s">
        <v>1629</v>
      </c>
      <c r="FW75" s="10" t="s">
        <v>1630</v>
      </c>
      <c r="FX75" s="10" t="s">
        <v>1631</v>
      </c>
      <c r="FY75" s="10" t="s">
        <v>1632</v>
      </c>
      <c r="FZ75" s="10"/>
      <c r="GA75" s="10"/>
      <c r="GB75" s="10"/>
      <c r="GC75" s="10"/>
      <c r="GD75" s="10"/>
      <c r="GE75" s="10"/>
      <c r="GF75" s="5"/>
      <c r="GG75" s="5"/>
      <c r="GH75" s="5"/>
      <c r="GI75" s="5"/>
      <c r="GJ75" s="5"/>
      <c r="GK75" s="5"/>
      <c r="GL75" s="5"/>
      <c r="GM75" s="5"/>
      <c r="GN75" s="5"/>
      <c r="GO75" s="5"/>
      <c r="GP75" s="5"/>
      <c r="GQ75" s="5"/>
      <c r="GR75" s="96"/>
      <c r="GS75" s="5"/>
      <c r="GT75" s="5"/>
      <c r="GU75" s="5"/>
      <c r="GV75" s="5"/>
      <c r="GW75" s="198" t="s">
        <v>1854</v>
      </c>
      <c r="GX75" s="1" t="s">
        <v>1634</v>
      </c>
      <c r="GY75" s="1" t="s">
        <v>1635</v>
      </c>
      <c r="GZ75" s="1" t="s">
        <v>1636</v>
      </c>
      <c r="HA75" s="1" t="s">
        <v>1637</v>
      </c>
      <c r="HB75" s="1"/>
      <c r="HC75" s="1"/>
      <c r="HD75" s="1"/>
      <c r="HE75" s="1"/>
      <c r="HF75" s="1"/>
      <c r="HG75" s="10"/>
      <c r="HH75" s="5"/>
      <c r="HI75" s="5"/>
      <c r="HJ75" s="5"/>
      <c r="HK75" s="5"/>
      <c r="HL75" s="5"/>
      <c r="HM75" s="5"/>
      <c r="HN75" s="5"/>
      <c r="HO75" s="5"/>
      <c r="HP75" s="5"/>
      <c r="HQ75" s="5"/>
      <c r="HR75" s="5"/>
      <c r="HS75" s="5"/>
      <c r="HT75" s="96"/>
      <c r="HU75" s="5"/>
      <c r="HV75" s="5"/>
      <c r="HW75" s="5"/>
      <c r="HX75" s="5"/>
    </row>
    <row r="76" spans="1:232" s="28" customFormat="1" ht="15" customHeight="1">
      <c r="A76" s="5" t="s">
        <v>331</v>
      </c>
      <c r="B76" s="5" t="s">
        <v>332</v>
      </c>
      <c r="C76" s="5"/>
      <c r="D76" s="5"/>
      <c r="E76" s="5"/>
      <c r="F76" s="5" t="s">
        <v>333</v>
      </c>
      <c r="G76" s="5" t="s">
        <v>1855</v>
      </c>
      <c r="H76" s="87" t="s">
        <v>1754</v>
      </c>
      <c r="I76" s="5" t="s">
        <v>1856</v>
      </c>
      <c r="J76" s="5" t="s">
        <v>1599</v>
      </c>
      <c r="K76" s="5" t="s">
        <v>1600</v>
      </c>
      <c r="L76" s="5" t="s">
        <v>1601</v>
      </c>
      <c r="M76" s="5" t="s">
        <v>1602</v>
      </c>
      <c r="N76" s="5"/>
      <c r="O76" s="5"/>
      <c r="P76" s="5"/>
      <c r="Q76" s="5"/>
      <c r="R76" s="5"/>
      <c r="S76" s="5"/>
      <c r="T76" s="5"/>
      <c r="U76" s="5"/>
      <c r="V76" s="5"/>
      <c r="W76" s="5"/>
      <c r="X76" s="5"/>
      <c r="Y76" s="5"/>
      <c r="Z76" s="5"/>
      <c r="AA76" s="5"/>
      <c r="AB76" s="5"/>
      <c r="AC76" s="5"/>
      <c r="AD76" s="5"/>
      <c r="AE76" s="5"/>
      <c r="AF76" s="5"/>
      <c r="AG76" s="5"/>
      <c r="AH76" s="5"/>
      <c r="AI76" s="5"/>
      <c r="AJ76" s="143"/>
      <c r="AK76" s="5" t="s">
        <v>1857</v>
      </c>
      <c r="AL76" s="5" t="s">
        <v>1604</v>
      </c>
      <c r="AM76" s="5" t="s">
        <v>1605</v>
      </c>
      <c r="AN76" s="5" t="s">
        <v>1606</v>
      </c>
      <c r="AO76" s="5" t="s">
        <v>1607</v>
      </c>
      <c r="AP76" s="5"/>
      <c r="AQ76" s="5"/>
      <c r="AR76" s="5"/>
      <c r="AS76" s="5"/>
      <c r="AT76" s="5"/>
      <c r="AU76" s="5"/>
      <c r="AV76" s="5"/>
      <c r="AW76" s="5"/>
      <c r="AX76" s="5"/>
      <c r="AY76" s="5"/>
      <c r="AZ76" s="5"/>
      <c r="BA76" s="5"/>
      <c r="BB76" s="5"/>
      <c r="BC76" s="5"/>
      <c r="BD76" s="5"/>
      <c r="BE76" s="5"/>
      <c r="BF76" s="5"/>
      <c r="BG76" s="5"/>
      <c r="BH76" s="5"/>
      <c r="BI76" s="5"/>
      <c r="BJ76" s="5"/>
      <c r="BK76" s="5"/>
      <c r="BL76" s="5"/>
      <c r="BM76" s="84" t="s">
        <v>1858</v>
      </c>
      <c r="BN76" s="145" t="s">
        <v>1609</v>
      </c>
      <c r="BO76" s="145" t="s">
        <v>1610</v>
      </c>
      <c r="BP76" s="145" t="s">
        <v>1611</v>
      </c>
      <c r="BQ76" s="145" t="s">
        <v>1612</v>
      </c>
      <c r="BR76" s="5"/>
      <c r="BS76" s="145"/>
      <c r="BT76" s="145"/>
      <c r="BU76" s="145"/>
      <c r="BV76" s="145"/>
      <c r="BW76" s="145"/>
      <c r="BX76" s="145"/>
      <c r="BY76" s="145"/>
      <c r="BZ76" s="145"/>
      <c r="CA76" s="145"/>
      <c r="CB76" s="145"/>
      <c r="CC76" s="145"/>
      <c r="CD76" s="145"/>
      <c r="CE76" s="145"/>
      <c r="CF76" s="145"/>
      <c r="CG76" s="145"/>
      <c r="CH76" s="145"/>
      <c r="CI76" s="145"/>
      <c r="CJ76" s="150"/>
      <c r="CK76" s="155"/>
      <c r="CL76" s="145"/>
      <c r="CM76" s="145"/>
      <c r="CN76" s="146"/>
      <c r="CO76" s="187" t="s">
        <v>1859</v>
      </c>
      <c r="CP76" s="10" t="s">
        <v>1614</v>
      </c>
      <c r="CQ76" s="10" t="s">
        <v>1615</v>
      </c>
      <c r="CR76" s="10" t="s">
        <v>1616</v>
      </c>
      <c r="CS76" s="10" t="s">
        <v>1617</v>
      </c>
      <c r="CT76" s="10"/>
      <c r="CU76" s="10"/>
      <c r="CV76" s="10"/>
      <c r="CW76" s="10"/>
      <c r="CX76" s="10"/>
      <c r="CY76" s="10"/>
      <c r="CZ76" s="145"/>
      <c r="DA76" s="145"/>
      <c r="DB76" s="145"/>
      <c r="DC76" s="145"/>
      <c r="DD76" s="145"/>
      <c r="DE76" s="145"/>
      <c r="DF76" s="145"/>
      <c r="DG76" s="145"/>
      <c r="DH76" s="145"/>
      <c r="DI76" s="145"/>
      <c r="DJ76" s="145"/>
      <c r="DK76" s="145"/>
      <c r="DL76" s="150"/>
      <c r="DM76" s="5"/>
      <c r="DN76" s="5"/>
      <c r="DO76" s="5"/>
      <c r="DP76" s="5"/>
      <c r="DQ76" s="187" t="s">
        <v>1860</v>
      </c>
      <c r="DR76" s="10" t="s">
        <v>1619</v>
      </c>
      <c r="DS76" s="10" t="s">
        <v>1620</v>
      </c>
      <c r="DT76" s="10" t="s">
        <v>1621</v>
      </c>
      <c r="DU76" s="10" t="s">
        <v>1622</v>
      </c>
      <c r="DV76" s="10"/>
      <c r="DW76" s="10"/>
      <c r="DX76" s="10"/>
      <c r="DY76" s="10"/>
      <c r="DZ76" s="10"/>
      <c r="EA76" s="10"/>
      <c r="EB76" s="5"/>
      <c r="EC76" s="5"/>
      <c r="ED76" s="5"/>
      <c r="EE76" s="145"/>
      <c r="EF76" s="145"/>
      <c r="EG76" s="145"/>
      <c r="EH76" s="145"/>
      <c r="EI76" s="145"/>
      <c r="EJ76" s="145"/>
      <c r="EK76" s="145"/>
      <c r="EL76" s="145"/>
      <c r="EM76" s="145"/>
      <c r="EN76" s="150"/>
      <c r="EO76" s="5"/>
      <c r="EP76" s="5"/>
      <c r="EQ76" s="5"/>
      <c r="ER76" s="5"/>
      <c r="ES76" s="187" t="s">
        <v>1861</v>
      </c>
      <c r="ET76" s="10" t="s">
        <v>1624</v>
      </c>
      <c r="EU76" s="10" t="s">
        <v>1625</v>
      </c>
      <c r="EV76" s="10" t="s">
        <v>1626</v>
      </c>
      <c r="EW76" s="10" t="s">
        <v>1627</v>
      </c>
      <c r="EX76" s="10"/>
      <c r="EY76" s="10"/>
      <c r="EZ76" s="10"/>
      <c r="FA76" s="10"/>
      <c r="FB76" s="10"/>
      <c r="FC76" s="10"/>
      <c r="FD76" s="5"/>
      <c r="FE76" s="5"/>
      <c r="FF76" s="5"/>
      <c r="FG76" s="5"/>
      <c r="FH76" s="5"/>
      <c r="FI76" s="5"/>
      <c r="FJ76" s="5"/>
      <c r="FK76" s="5"/>
      <c r="FL76" s="5"/>
      <c r="FM76" s="5"/>
      <c r="FN76" s="5"/>
      <c r="FO76" s="5"/>
      <c r="FP76" s="96"/>
      <c r="FQ76" s="5"/>
      <c r="FR76" s="5"/>
      <c r="FS76" s="5"/>
      <c r="FT76" s="5"/>
      <c r="FU76" s="187" t="s">
        <v>1862</v>
      </c>
      <c r="FV76" s="10" t="s">
        <v>1629</v>
      </c>
      <c r="FW76" s="10" t="s">
        <v>1630</v>
      </c>
      <c r="FX76" s="10" t="s">
        <v>1631</v>
      </c>
      <c r="FY76" s="10" t="s">
        <v>1632</v>
      </c>
      <c r="FZ76" s="10"/>
      <c r="GA76" s="10"/>
      <c r="GB76" s="10"/>
      <c r="GC76" s="10"/>
      <c r="GD76" s="10"/>
      <c r="GE76" s="10"/>
      <c r="GF76" s="5"/>
      <c r="GG76" s="5"/>
      <c r="GH76" s="5"/>
      <c r="GI76" s="5"/>
      <c r="GJ76" s="5"/>
      <c r="GK76" s="5"/>
      <c r="GL76" s="5"/>
      <c r="GM76" s="5"/>
      <c r="GN76" s="5"/>
      <c r="GO76" s="5"/>
      <c r="GP76" s="5"/>
      <c r="GQ76" s="5"/>
      <c r="GR76" s="96"/>
      <c r="GS76" s="5"/>
      <c r="GT76" s="5"/>
      <c r="GU76" s="5"/>
      <c r="GV76" s="5"/>
      <c r="GW76" s="198" t="s">
        <v>1863</v>
      </c>
      <c r="GX76" s="1" t="s">
        <v>1634</v>
      </c>
      <c r="GY76" s="1" t="s">
        <v>1635</v>
      </c>
      <c r="GZ76" s="1" t="s">
        <v>1636</v>
      </c>
      <c r="HA76" s="1" t="s">
        <v>1637</v>
      </c>
      <c r="HB76" s="1"/>
      <c r="HC76" s="1"/>
      <c r="HD76" s="1"/>
      <c r="HE76" s="1"/>
      <c r="HF76" s="1"/>
      <c r="HG76" s="10"/>
      <c r="HH76" s="5"/>
      <c r="HI76" s="5"/>
      <c r="HJ76" s="5"/>
      <c r="HK76" s="5"/>
      <c r="HL76" s="5"/>
      <c r="HM76" s="5"/>
      <c r="HN76" s="5"/>
      <c r="HO76" s="5"/>
      <c r="HP76" s="5"/>
      <c r="HQ76" s="5"/>
      <c r="HR76" s="5"/>
      <c r="HS76" s="5"/>
      <c r="HT76" s="96"/>
      <c r="HU76" s="5"/>
      <c r="HV76" s="5"/>
      <c r="HW76" s="5"/>
      <c r="HX76" s="5"/>
    </row>
    <row r="77" spans="1:232" s="28" customFormat="1" ht="15" customHeight="1">
      <c r="A77" s="5" t="s">
        <v>331</v>
      </c>
      <c r="B77" s="5" t="s">
        <v>332</v>
      </c>
      <c r="C77" s="5"/>
      <c r="D77" s="5"/>
      <c r="E77" s="5"/>
      <c r="F77" s="5" t="s">
        <v>333</v>
      </c>
      <c r="G77" s="5" t="s">
        <v>1864</v>
      </c>
      <c r="H77" s="87" t="s">
        <v>1745</v>
      </c>
      <c r="I77" s="5" t="s">
        <v>1865</v>
      </c>
      <c r="J77" s="5" t="s">
        <v>1599</v>
      </c>
      <c r="K77" s="5" t="s">
        <v>1600</v>
      </c>
      <c r="L77" s="5" t="s">
        <v>1601</v>
      </c>
      <c r="M77" s="5" t="s">
        <v>1602</v>
      </c>
      <c r="N77" s="5"/>
      <c r="O77" s="5"/>
      <c r="P77" s="5"/>
      <c r="Q77" s="5"/>
      <c r="R77" s="5"/>
      <c r="S77" s="5"/>
      <c r="T77" s="5"/>
      <c r="U77" s="5"/>
      <c r="V77" s="5"/>
      <c r="W77" s="5"/>
      <c r="X77" s="5"/>
      <c r="Y77" s="5"/>
      <c r="Z77" s="5"/>
      <c r="AA77" s="5"/>
      <c r="AB77" s="5"/>
      <c r="AC77" s="5"/>
      <c r="AD77" s="5"/>
      <c r="AE77" s="5"/>
      <c r="AF77" s="5"/>
      <c r="AG77" s="5"/>
      <c r="AH77" s="5"/>
      <c r="AI77" s="5"/>
      <c r="AJ77" s="143"/>
      <c r="AK77" s="5" t="s">
        <v>1866</v>
      </c>
      <c r="AL77" s="5" t="s">
        <v>1604</v>
      </c>
      <c r="AM77" s="5" t="s">
        <v>1605</v>
      </c>
      <c r="AN77" s="5" t="s">
        <v>1606</v>
      </c>
      <c r="AO77" s="5" t="s">
        <v>1607</v>
      </c>
      <c r="AP77" s="5"/>
      <c r="AQ77" s="5"/>
      <c r="AR77" s="5"/>
      <c r="AS77" s="5"/>
      <c r="AT77" s="5"/>
      <c r="AU77" s="5"/>
      <c r="AV77" s="5"/>
      <c r="AW77" s="5"/>
      <c r="AX77" s="5"/>
      <c r="AY77" s="5"/>
      <c r="AZ77" s="5"/>
      <c r="BA77" s="5"/>
      <c r="BB77" s="5"/>
      <c r="BC77" s="5"/>
      <c r="BD77" s="5"/>
      <c r="BE77" s="5"/>
      <c r="BF77" s="5"/>
      <c r="BG77" s="5"/>
      <c r="BH77" s="5"/>
      <c r="BI77" s="5"/>
      <c r="BJ77" s="5"/>
      <c r="BK77" s="5"/>
      <c r="BL77" s="5"/>
      <c r="BM77" s="84" t="s">
        <v>24</v>
      </c>
      <c r="BN77" s="145" t="s">
        <v>18</v>
      </c>
      <c r="BO77" s="145" t="s">
        <v>19</v>
      </c>
      <c r="BP77" s="145" t="s">
        <v>20</v>
      </c>
      <c r="BQ77" s="145" t="s">
        <v>21</v>
      </c>
      <c r="BR77" s="5"/>
      <c r="BS77" s="145"/>
      <c r="BT77" s="145"/>
      <c r="BU77" s="145"/>
      <c r="BV77" s="145"/>
      <c r="BW77" s="145"/>
      <c r="BX77" s="145"/>
      <c r="BY77" s="145"/>
      <c r="BZ77" s="145"/>
      <c r="CA77" s="145"/>
      <c r="CB77" s="145"/>
      <c r="CC77" s="145"/>
      <c r="CD77" s="145"/>
      <c r="CE77" s="145"/>
      <c r="CF77" s="145"/>
      <c r="CG77" s="145"/>
      <c r="CH77" s="145"/>
      <c r="CI77" s="145"/>
      <c r="CJ77" s="150"/>
      <c r="CK77" s="155"/>
      <c r="CL77" s="145"/>
      <c r="CM77" s="145"/>
      <c r="CN77" s="146"/>
      <c r="CO77" s="187" t="s">
        <v>1867</v>
      </c>
      <c r="CP77" s="10" t="s">
        <v>1614</v>
      </c>
      <c r="CQ77" s="10" t="s">
        <v>1615</v>
      </c>
      <c r="CR77" s="10" t="s">
        <v>1616</v>
      </c>
      <c r="CS77" s="10" t="s">
        <v>1617</v>
      </c>
      <c r="CT77" s="10"/>
      <c r="CU77" s="10"/>
      <c r="CV77" s="10"/>
      <c r="CW77" s="10"/>
      <c r="CX77" s="10"/>
      <c r="CY77" s="10"/>
      <c r="CZ77" s="145"/>
      <c r="DA77" s="145"/>
      <c r="DB77" s="145"/>
      <c r="DC77" s="145"/>
      <c r="DD77" s="145"/>
      <c r="DE77" s="145"/>
      <c r="DF77" s="145"/>
      <c r="DG77" s="145"/>
      <c r="DH77" s="145"/>
      <c r="DI77" s="145"/>
      <c r="DJ77" s="145"/>
      <c r="DK77" s="145"/>
      <c r="DL77" s="150"/>
      <c r="DM77" s="5"/>
      <c r="DN77" s="5"/>
      <c r="DO77" s="5"/>
      <c r="DP77" s="5"/>
      <c r="DQ77" s="187" t="s">
        <v>1868</v>
      </c>
      <c r="DR77" s="10" t="s">
        <v>1619</v>
      </c>
      <c r="DS77" s="10" t="s">
        <v>1620</v>
      </c>
      <c r="DT77" s="10" t="s">
        <v>1621</v>
      </c>
      <c r="DU77" s="10" t="s">
        <v>1622</v>
      </c>
      <c r="DV77" s="10"/>
      <c r="DW77" s="10"/>
      <c r="DX77" s="10"/>
      <c r="DY77" s="10"/>
      <c r="DZ77" s="10"/>
      <c r="EA77" s="10"/>
      <c r="EB77" s="5"/>
      <c r="EC77" s="5"/>
      <c r="ED77" s="5"/>
      <c r="EE77" s="145"/>
      <c r="EF77" s="145"/>
      <c r="EG77" s="145"/>
      <c r="EH77" s="145"/>
      <c r="EI77" s="145"/>
      <c r="EJ77" s="145"/>
      <c r="EK77" s="145"/>
      <c r="EL77" s="145"/>
      <c r="EM77" s="145"/>
      <c r="EN77" s="150"/>
      <c r="EO77" s="5"/>
      <c r="EP77" s="5"/>
      <c r="EQ77" s="5"/>
      <c r="ER77" s="5"/>
      <c r="ES77" s="187" t="s">
        <v>1869</v>
      </c>
      <c r="ET77" s="10" t="s">
        <v>1624</v>
      </c>
      <c r="EU77" s="10" t="s">
        <v>1625</v>
      </c>
      <c r="EV77" s="10" t="s">
        <v>1626</v>
      </c>
      <c r="EW77" s="10" t="s">
        <v>1627</v>
      </c>
      <c r="EX77" s="10"/>
      <c r="EY77" s="10"/>
      <c r="EZ77" s="10"/>
      <c r="FA77" s="10"/>
      <c r="FB77" s="10"/>
      <c r="FC77" s="10"/>
      <c r="FD77" s="5"/>
      <c r="FE77" s="5"/>
      <c r="FF77" s="5"/>
      <c r="FG77" s="5"/>
      <c r="FH77" s="5"/>
      <c r="FI77" s="5"/>
      <c r="FJ77" s="5"/>
      <c r="FK77" s="5"/>
      <c r="FL77" s="5"/>
      <c r="FM77" s="5"/>
      <c r="FN77" s="5"/>
      <c r="FO77" s="5"/>
      <c r="FP77" s="96"/>
      <c r="FQ77" s="5"/>
      <c r="FR77" s="5"/>
      <c r="FS77" s="5"/>
      <c r="FT77" s="5"/>
      <c r="FU77" s="187" t="s">
        <v>1870</v>
      </c>
      <c r="FV77" s="10" t="s">
        <v>1629</v>
      </c>
      <c r="FW77" s="10" t="s">
        <v>1630</v>
      </c>
      <c r="FX77" s="10" t="s">
        <v>1631</v>
      </c>
      <c r="FY77" s="10" t="s">
        <v>1632</v>
      </c>
      <c r="FZ77" s="10"/>
      <c r="GA77" s="10"/>
      <c r="GB77" s="10"/>
      <c r="GC77" s="10"/>
      <c r="GD77" s="10"/>
      <c r="GE77" s="10"/>
      <c r="GF77" s="5"/>
      <c r="GG77" s="5"/>
      <c r="GH77" s="5"/>
      <c r="GI77" s="5"/>
      <c r="GJ77" s="5"/>
      <c r="GK77" s="5"/>
      <c r="GL77" s="5"/>
      <c r="GM77" s="5"/>
      <c r="GN77" s="5"/>
      <c r="GO77" s="5"/>
      <c r="GP77" s="5"/>
      <c r="GQ77" s="5"/>
      <c r="GR77" s="96"/>
      <c r="GS77" s="5"/>
      <c r="GT77" s="5"/>
      <c r="GU77" s="5"/>
      <c r="GV77" s="5"/>
      <c r="GW77" s="198" t="s">
        <v>1871</v>
      </c>
      <c r="GX77" s="1" t="s">
        <v>1634</v>
      </c>
      <c r="GY77" s="1" t="s">
        <v>1635</v>
      </c>
      <c r="GZ77" s="1" t="s">
        <v>1636</v>
      </c>
      <c r="HA77" s="1" t="s">
        <v>1637</v>
      </c>
      <c r="HB77" s="1"/>
      <c r="HC77" s="1"/>
      <c r="HD77" s="1"/>
      <c r="HE77" s="1"/>
      <c r="HF77" s="1"/>
      <c r="HG77" s="10"/>
      <c r="HH77" s="5"/>
      <c r="HI77" s="5"/>
      <c r="HJ77" s="5"/>
      <c r="HK77" s="5"/>
      <c r="HL77" s="5"/>
      <c r="HM77" s="5"/>
      <c r="HN77" s="5"/>
      <c r="HO77" s="5"/>
      <c r="HP77" s="5"/>
      <c r="HQ77" s="5"/>
      <c r="HR77" s="5"/>
      <c r="HS77" s="5"/>
      <c r="HT77" s="96"/>
      <c r="HU77" s="5"/>
      <c r="HV77" s="5"/>
      <c r="HW77" s="5"/>
      <c r="HX77" s="5"/>
    </row>
    <row r="78" spans="1:232" s="28" customFormat="1" ht="15" customHeight="1">
      <c r="A78" s="5" t="s">
        <v>331</v>
      </c>
      <c r="B78" s="5" t="s">
        <v>332</v>
      </c>
      <c r="C78" s="5"/>
      <c r="D78" s="5"/>
      <c r="E78" s="5"/>
      <c r="F78" s="5" t="s">
        <v>333</v>
      </c>
      <c r="G78" s="5" t="s">
        <v>1872</v>
      </c>
      <c r="H78" s="87" t="s">
        <v>1873</v>
      </c>
      <c r="I78" s="5" t="s">
        <v>1874</v>
      </c>
      <c r="J78" s="5" t="s">
        <v>1599</v>
      </c>
      <c r="K78" s="5" t="s">
        <v>1600</v>
      </c>
      <c r="L78" s="5" t="s">
        <v>1601</v>
      </c>
      <c r="M78" s="5" t="s">
        <v>1602</v>
      </c>
      <c r="N78" s="5"/>
      <c r="O78" s="5"/>
      <c r="P78" s="5"/>
      <c r="Q78" s="5"/>
      <c r="R78" s="5"/>
      <c r="S78" s="5"/>
      <c r="T78" s="5"/>
      <c r="U78" s="5"/>
      <c r="V78" s="5"/>
      <c r="W78" s="5"/>
      <c r="X78" s="5"/>
      <c r="Y78" s="5"/>
      <c r="Z78" s="5"/>
      <c r="AA78" s="5"/>
      <c r="AB78" s="5"/>
      <c r="AC78" s="5"/>
      <c r="AD78" s="5"/>
      <c r="AE78" s="5"/>
      <c r="AF78" s="5"/>
      <c r="AG78" s="5" t="s">
        <v>1875</v>
      </c>
      <c r="AH78" s="5"/>
      <c r="AI78" s="5"/>
      <c r="AJ78" s="143"/>
      <c r="AK78" s="5" t="s">
        <v>1876</v>
      </c>
      <c r="AL78" s="5" t="s">
        <v>1604</v>
      </c>
      <c r="AM78" s="5" t="s">
        <v>1605</v>
      </c>
      <c r="AN78" s="5" t="s">
        <v>1606</v>
      </c>
      <c r="AO78" s="5" t="s">
        <v>1607</v>
      </c>
      <c r="AP78" s="5"/>
      <c r="AQ78" s="5"/>
      <c r="AR78" s="5"/>
      <c r="AS78" s="5"/>
      <c r="AT78" s="5"/>
      <c r="AU78" s="5"/>
      <c r="AV78" s="5"/>
      <c r="AW78" s="5"/>
      <c r="AX78" s="5"/>
      <c r="AY78" s="5"/>
      <c r="AZ78" s="5"/>
      <c r="BA78" s="5"/>
      <c r="BB78" s="5"/>
      <c r="BC78" s="5"/>
      <c r="BD78" s="5"/>
      <c r="BE78" s="5"/>
      <c r="BF78" s="5"/>
      <c r="BG78" s="5"/>
      <c r="BH78" s="5"/>
      <c r="BI78" s="5"/>
      <c r="BJ78" s="5"/>
      <c r="BK78" s="5"/>
      <c r="BL78" s="5"/>
      <c r="BM78" s="84" t="s">
        <v>25</v>
      </c>
      <c r="BN78" s="145" t="s">
        <v>18</v>
      </c>
      <c r="BO78" s="145" t="s">
        <v>19</v>
      </c>
      <c r="BP78" s="145" t="s">
        <v>20</v>
      </c>
      <c r="BQ78" s="145" t="s">
        <v>21</v>
      </c>
      <c r="BR78" s="5"/>
      <c r="BS78" s="145"/>
      <c r="BT78" s="145"/>
      <c r="BU78" s="145"/>
      <c r="BV78" s="145"/>
      <c r="BW78" s="145"/>
      <c r="BX78" s="145"/>
      <c r="BY78" s="145"/>
      <c r="BZ78" s="145"/>
      <c r="CA78" s="145"/>
      <c r="CB78" s="145"/>
      <c r="CC78" s="145"/>
      <c r="CD78" s="145"/>
      <c r="CE78" s="145"/>
      <c r="CF78" s="145"/>
      <c r="CG78" s="145"/>
      <c r="CH78" s="145"/>
      <c r="CI78" s="145"/>
      <c r="CJ78" s="150"/>
      <c r="CK78" s="155"/>
      <c r="CL78" s="145"/>
      <c r="CM78" s="145"/>
      <c r="CN78" s="146"/>
      <c r="CO78" s="187" t="s">
        <v>1877</v>
      </c>
      <c r="CP78" s="10" t="s">
        <v>1614</v>
      </c>
      <c r="CQ78" s="10" t="s">
        <v>1615</v>
      </c>
      <c r="CR78" s="10" t="s">
        <v>1616</v>
      </c>
      <c r="CS78" s="10" t="s">
        <v>1617</v>
      </c>
      <c r="CT78" s="10"/>
      <c r="CU78" s="10"/>
      <c r="CV78" s="10"/>
      <c r="CW78" s="10"/>
      <c r="CX78" s="10"/>
      <c r="CY78" s="10"/>
      <c r="CZ78" s="145"/>
      <c r="DA78" s="145"/>
      <c r="DB78" s="145"/>
      <c r="DC78" s="145"/>
      <c r="DD78" s="145"/>
      <c r="DE78" s="145"/>
      <c r="DF78" s="145"/>
      <c r="DG78" s="145"/>
      <c r="DH78" s="145"/>
      <c r="DI78" s="145"/>
      <c r="DJ78" s="145"/>
      <c r="DK78" s="145"/>
      <c r="DL78" s="150"/>
      <c r="DM78" s="5"/>
      <c r="DN78" s="5"/>
      <c r="DO78" s="5"/>
      <c r="DP78" s="5"/>
      <c r="DQ78" s="187" t="s">
        <v>1878</v>
      </c>
      <c r="DR78" s="10" t="s">
        <v>1619</v>
      </c>
      <c r="DS78" s="10" t="s">
        <v>1620</v>
      </c>
      <c r="DT78" s="10" t="s">
        <v>1621</v>
      </c>
      <c r="DU78" s="10" t="s">
        <v>1622</v>
      </c>
      <c r="DV78" s="10"/>
      <c r="DW78" s="10"/>
      <c r="DX78" s="10"/>
      <c r="DY78" s="10"/>
      <c r="DZ78" s="10"/>
      <c r="EA78" s="10"/>
      <c r="EB78" s="5"/>
      <c r="EC78" s="5"/>
      <c r="ED78" s="5"/>
      <c r="EE78" s="145"/>
      <c r="EF78" s="145"/>
      <c r="EG78" s="145"/>
      <c r="EH78" s="145"/>
      <c r="EI78" s="145"/>
      <c r="EJ78" s="145"/>
      <c r="EK78" s="145"/>
      <c r="EL78" s="145"/>
      <c r="EM78" s="145"/>
      <c r="EN78" s="150"/>
      <c r="EO78" s="5"/>
      <c r="EP78" s="5"/>
      <c r="EQ78" s="5"/>
      <c r="ER78" s="5"/>
      <c r="ES78" s="187" t="s">
        <v>1879</v>
      </c>
      <c r="ET78" s="10" t="s">
        <v>1624</v>
      </c>
      <c r="EU78" s="10" t="s">
        <v>1625</v>
      </c>
      <c r="EV78" s="10" t="s">
        <v>1626</v>
      </c>
      <c r="EW78" s="10" t="s">
        <v>1627</v>
      </c>
      <c r="EX78" s="10"/>
      <c r="EY78" s="10"/>
      <c r="EZ78" s="10"/>
      <c r="FA78" s="10"/>
      <c r="FB78" s="10"/>
      <c r="FC78" s="10"/>
      <c r="FD78" s="5"/>
      <c r="FE78" s="5"/>
      <c r="FF78" s="5"/>
      <c r="FG78" s="5"/>
      <c r="FH78" s="5"/>
      <c r="FI78" s="5"/>
      <c r="FJ78" s="5"/>
      <c r="FK78" s="5"/>
      <c r="FL78" s="5"/>
      <c r="FM78" s="5"/>
      <c r="FN78" s="5"/>
      <c r="FO78" s="5"/>
      <c r="FP78" s="96"/>
      <c r="FQ78" s="5"/>
      <c r="FR78" s="5"/>
      <c r="FS78" s="5"/>
      <c r="FT78" s="5"/>
      <c r="FU78" s="187" t="s">
        <v>1880</v>
      </c>
      <c r="FV78" s="10" t="s">
        <v>1629</v>
      </c>
      <c r="FW78" s="10" t="s">
        <v>1630</v>
      </c>
      <c r="FX78" s="10" t="s">
        <v>1631</v>
      </c>
      <c r="FY78" s="10" t="s">
        <v>1632</v>
      </c>
      <c r="FZ78" s="10"/>
      <c r="GA78" s="10"/>
      <c r="GB78" s="10"/>
      <c r="GC78" s="10"/>
      <c r="GD78" s="10"/>
      <c r="GE78" s="10"/>
      <c r="GF78" s="5"/>
      <c r="GG78" s="5"/>
      <c r="GH78" s="5"/>
      <c r="GI78" s="5"/>
      <c r="GJ78" s="5"/>
      <c r="GK78" s="5"/>
      <c r="GL78" s="5"/>
      <c r="GM78" s="5"/>
      <c r="GN78" s="5"/>
      <c r="GO78" s="5"/>
      <c r="GP78" s="5"/>
      <c r="GQ78" s="5"/>
      <c r="GR78" s="96"/>
      <c r="GS78" s="5"/>
      <c r="GT78" s="5"/>
      <c r="GU78" s="5"/>
      <c r="GV78" s="5"/>
      <c r="GW78" s="198" t="s">
        <v>1881</v>
      </c>
      <c r="GX78" s="1" t="s">
        <v>1634</v>
      </c>
      <c r="GY78" s="1" t="s">
        <v>1635</v>
      </c>
      <c r="GZ78" s="1" t="s">
        <v>1636</v>
      </c>
      <c r="HA78" s="1" t="s">
        <v>1637</v>
      </c>
      <c r="HB78" s="1"/>
      <c r="HC78" s="1"/>
      <c r="HD78" s="1"/>
      <c r="HE78" s="1"/>
      <c r="HF78" s="1"/>
      <c r="HG78" s="10"/>
      <c r="HH78" s="5"/>
      <c r="HI78" s="5"/>
      <c r="HJ78" s="5"/>
      <c r="HK78" s="5"/>
      <c r="HL78" s="5"/>
      <c r="HM78" s="5"/>
      <c r="HN78" s="5"/>
      <c r="HO78" s="5"/>
      <c r="HP78" s="5"/>
      <c r="HQ78" s="5"/>
      <c r="HR78" s="5"/>
      <c r="HS78" s="5"/>
      <c r="HT78" s="96"/>
      <c r="HU78" s="5"/>
      <c r="HV78" s="5"/>
      <c r="HW78" s="5"/>
      <c r="HX78" s="5"/>
    </row>
    <row r="79" spans="1:232" s="28" customFormat="1" ht="15" customHeight="1">
      <c r="A79" s="5" t="s">
        <v>331</v>
      </c>
      <c r="B79" s="5" t="s">
        <v>332</v>
      </c>
      <c r="C79" s="5"/>
      <c r="D79" s="5"/>
      <c r="E79" s="5"/>
      <c r="F79" s="5" t="s">
        <v>333</v>
      </c>
      <c r="G79" s="5" t="s">
        <v>1882</v>
      </c>
      <c r="H79" s="87" t="s">
        <v>1791</v>
      </c>
      <c r="I79" s="5" t="s">
        <v>1883</v>
      </c>
      <c r="J79" s="5" t="s">
        <v>1599</v>
      </c>
      <c r="K79" s="5" t="s">
        <v>1600</v>
      </c>
      <c r="L79" s="5" t="s">
        <v>1601</v>
      </c>
      <c r="M79" s="5" t="s">
        <v>1602</v>
      </c>
      <c r="N79" s="5"/>
      <c r="O79" s="5"/>
      <c r="P79" s="5"/>
      <c r="Q79" s="5"/>
      <c r="R79" s="5"/>
      <c r="S79" s="5"/>
      <c r="T79" s="5"/>
      <c r="U79" s="5"/>
      <c r="V79" s="5"/>
      <c r="W79" s="5"/>
      <c r="X79" s="5"/>
      <c r="Y79" s="5"/>
      <c r="Z79" s="5"/>
      <c r="AA79" s="5"/>
      <c r="AB79" s="5"/>
      <c r="AC79" s="5"/>
      <c r="AD79" s="5"/>
      <c r="AE79" s="5"/>
      <c r="AF79" s="5"/>
      <c r="AG79" s="5"/>
      <c r="AH79" s="5"/>
      <c r="AI79" s="5"/>
      <c r="AJ79" s="143"/>
      <c r="AK79" s="5" t="s">
        <v>1884</v>
      </c>
      <c r="AL79" s="5" t="s">
        <v>1604</v>
      </c>
      <c r="AM79" s="5" t="s">
        <v>1605</v>
      </c>
      <c r="AN79" s="5" t="s">
        <v>1606</v>
      </c>
      <c r="AO79" s="5" t="s">
        <v>1607</v>
      </c>
      <c r="AP79" s="5"/>
      <c r="AQ79" s="5"/>
      <c r="AR79" s="5"/>
      <c r="AS79" s="5"/>
      <c r="AT79" s="5"/>
      <c r="AU79" s="5"/>
      <c r="AV79" s="5"/>
      <c r="AW79" s="5"/>
      <c r="AX79" s="5"/>
      <c r="AY79" s="5"/>
      <c r="AZ79" s="5"/>
      <c r="BA79" s="5"/>
      <c r="BB79" s="5"/>
      <c r="BC79" s="5"/>
      <c r="BD79" s="5"/>
      <c r="BE79" s="5"/>
      <c r="BF79" s="5"/>
      <c r="BG79" s="5"/>
      <c r="BH79" s="5"/>
      <c r="BI79" s="5"/>
      <c r="BJ79" s="5"/>
      <c r="BK79" s="5"/>
      <c r="BL79" s="5"/>
      <c r="BM79" s="84" t="s">
        <v>1885</v>
      </c>
      <c r="BN79" s="145" t="s">
        <v>1609</v>
      </c>
      <c r="BO79" s="145" t="s">
        <v>1610</v>
      </c>
      <c r="BP79" s="145" t="s">
        <v>1611</v>
      </c>
      <c r="BQ79" s="145" t="s">
        <v>1612</v>
      </c>
      <c r="BR79" s="5"/>
      <c r="BS79" s="145"/>
      <c r="BT79" s="145"/>
      <c r="BU79" s="145"/>
      <c r="BV79" s="145"/>
      <c r="BW79" s="145"/>
      <c r="BX79" s="145"/>
      <c r="BY79" s="145"/>
      <c r="BZ79" s="145"/>
      <c r="CA79" s="145"/>
      <c r="CB79" s="145"/>
      <c r="CC79" s="145"/>
      <c r="CD79" s="145"/>
      <c r="CE79" s="145"/>
      <c r="CF79" s="145"/>
      <c r="CG79" s="145"/>
      <c r="CH79" s="145"/>
      <c r="CI79" s="145"/>
      <c r="CJ79" s="150"/>
      <c r="CK79" s="155"/>
      <c r="CL79" s="145"/>
      <c r="CM79" s="145"/>
      <c r="CN79" s="146"/>
      <c r="CO79" s="187" t="s">
        <v>1886</v>
      </c>
      <c r="CP79" s="10" t="s">
        <v>1614</v>
      </c>
      <c r="CQ79" s="10" t="s">
        <v>1615</v>
      </c>
      <c r="CR79" s="10" t="s">
        <v>1616</v>
      </c>
      <c r="CS79" s="10" t="s">
        <v>1617</v>
      </c>
      <c r="CT79" s="10"/>
      <c r="CU79" s="10"/>
      <c r="CV79" s="10"/>
      <c r="CW79" s="10"/>
      <c r="CX79" s="10"/>
      <c r="CY79" s="10"/>
      <c r="CZ79" s="145"/>
      <c r="DA79" s="145"/>
      <c r="DB79" s="145"/>
      <c r="DC79" s="145"/>
      <c r="DD79" s="145"/>
      <c r="DE79" s="145"/>
      <c r="DF79" s="145"/>
      <c r="DG79" s="145"/>
      <c r="DH79" s="145"/>
      <c r="DI79" s="145"/>
      <c r="DJ79" s="145"/>
      <c r="DK79" s="145"/>
      <c r="DL79" s="150"/>
      <c r="DM79" s="5"/>
      <c r="DN79" s="5"/>
      <c r="DO79" s="5"/>
      <c r="DP79" s="5"/>
      <c r="DQ79" s="187" t="s">
        <v>1887</v>
      </c>
      <c r="DR79" s="10" t="s">
        <v>1619</v>
      </c>
      <c r="DS79" s="10" t="s">
        <v>1620</v>
      </c>
      <c r="DT79" s="10" t="s">
        <v>1621</v>
      </c>
      <c r="DU79" s="10" t="s">
        <v>1622</v>
      </c>
      <c r="DV79" s="10"/>
      <c r="DW79" s="10"/>
      <c r="DX79" s="10"/>
      <c r="DY79" s="10"/>
      <c r="DZ79" s="10"/>
      <c r="EA79" s="10"/>
      <c r="EB79" s="5"/>
      <c r="EC79" s="5"/>
      <c r="ED79" s="5"/>
      <c r="EE79" s="145"/>
      <c r="EF79" s="145"/>
      <c r="EG79" s="145"/>
      <c r="EH79" s="145"/>
      <c r="EI79" s="145"/>
      <c r="EJ79" s="145"/>
      <c r="EK79" s="145"/>
      <c r="EL79" s="145"/>
      <c r="EM79" s="145"/>
      <c r="EN79" s="150"/>
      <c r="EO79" s="5"/>
      <c r="EP79" s="5"/>
      <c r="EQ79" s="5"/>
      <c r="ER79" s="5"/>
      <c r="ES79" s="187" t="s">
        <v>1888</v>
      </c>
      <c r="ET79" s="10" t="s">
        <v>1624</v>
      </c>
      <c r="EU79" s="10" t="s">
        <v>1625</v>
      </c>
      <c r="EV79" s="10" t="s">
        <v>1626</v>
      </c>
      <c r="EW79" s="10" t="s">
        <v>1627</v>
      </c>
      <c r="EX79" s="10"/>
      <c r="EY79" s="10"/>
      <c r="EZ79" s="10"/>
      <c r="FA79" s="10"/>
      <c r="FB79" s="10"/>
      <c r="FC79" s="10"/>
      <c r="FD79" s="5"/>
      <c r="FE79" s="5"/>
      <c r="FF79" s="5"/>
      <c r="FG79" s="5"/>
      <c r="FH79" s="5"/>
      <c r="FI79" s="5"/>
      <c r="FJ79" s="5"/>
      <c r="FK79" s="5"/>
      <c r="FL79" s="5"/>
      <c r="FM79" s="5"/>
      <c r="FN79" s="5"/>
      <c r="FO79" s="5"/>
      <c r="FP79" s="96"/>
      <c r="FQ79" s="5"/>
      <c r="FR79" s="5"/>
      <c r="FS79" s="5"/>
      <c r="FT79" s="5"/>
      <c r="FU79" s="187" t="s">
        <v>1889</v>
      </c>
      <c r="FV79" s="10" t="s">
        <v>1629</v>
      </c>
      <c r="FW79" s="10" t="s">
        <v>1630</v>
      </c>
      <c r="FX79" s="10" t="s">
        <v>1631</v>
      </c>
      <c r="FY79" s="10" t="s">
        <v>1632</v>
      </c>
      <c r="FZ79" s="10"/>
      <c r="GA79" s="10"/>
      <c r="GB79" s="10"/>
      <c r="GC79" s="10"/>
      <c r="GD79" s="10"/>
      <c r="GE79" s="10"/>
      <c r="GF79" s="5"/>
      <c r="GG79" s="5"/>
      <c r="GH79" s="5"/>
      <c r="GI79" s="5"/>
      <c r="GJ79" s="5"/>
      <c r="GK79" s="5"/>
      <c r="GL79" s="5"/>
      <c r="GM79" s="5"/>
      <c r="GN79" s="5"/>
      <c r="GO79" s="5"/>
      <c r="GP79" s="5"/>
      <c r="GQ79" s="5"/>
      <c r="GR79" s="96"/>
      <c r="GS79" s="5"/>
      <c r="GT79" s="5"/>
      <c r="GU79" s="5"/>
      <c r="GV79" s="5"/>
      <c r="GW79" s="198" t="s">
        <v>1890</v>
      </c>
      <c r="GX79" s="1" t="s">
        <v>1634</v>
      </c>
      <c r="GY79" s="1" t="s">
        <v>1635</v>
      </c>
      <c r="GZ79" s="1" t="s">
        <v>1636</v>
      </c>
      <c r="HA79" s="1" t="s">
        <v>1637</v>
      </c>
      <c r="HB79" s="1"/>
      <c r="HC79" s="1"/>
      <c r="HD79" s="1"/>
      <c r="HE79" s="1"/>
      <c r="HF79" s="1"/>
      <c r="HG79" s="10"/>
      <c r="HH79" s="5"/>
      <c r="HI79" s="5"/>
      <c r="HJ79" s="5"/>
      <c r="HK79" s="5"/>
      <c r="HL79" s="5"/>
      <c r="HM79" s="5"/>
      <c r="HN79" s="5"/>
      <c r="HO79" s="5"/>
      <c r="HP79" s="5"/>
      <c r="HQ79" s="5"/>
      <c r="HR79" s="5"/>
      <c r="HS79" s="5"/>
      <c r="HT79" s="96"/>
      <c r="HU79" s="5"/>
      <c r="HV79" s="5"/>
      <c r="HW79" s="5"/>
      <c r="HX79" s="5"/>
    </row>
    <row r="80" spans="1:232" s="28" customFormat="1" ht="15" customHeight="1">
      <c r="A80" s="5" t="s">
        <v>321</v>
      </c>
      <c r="B80" s="5"/>
      <c r="C80" s="5"/>
      <c r="D80" s="5"/>
      <c r="E80" s="5"/>
      <c r="F80" s="5"/>
      <c r="G80" s="5"/>
      <c r="H80" s="87"/>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84"/>
      <c r="BN80" s="5"/>
      <c r="BO80" s="5"/>
      <c r="BP80" s="5"/>
      <c r="BQ80" s="5"/>
      <c r="BR80" s="5"/>
      <c r="BS80" s="145"/>
      <c r="BT80" s="145"/>
      <c r="BU80" s="145"/>
      <c r="BV80" s="145"/>
      <c r="BW80" s="145"/>
      <c r="BX80" s="145"/>
      <c r="BY80" s="145"/>
      <c r="BZ80" s="145"/>
      <c r="CA80" s="145"/>
      <c r="CB80" s="145"/>
      <c r="CC80" s="145"/>
      <c r="CD80" s="145"/>
      <c r="CE80" s="145"/>
      <c r="CF80" s="145"/>
      <c r="CG80" s="145"/>
      <c r="CH80" s="145"/>
      <c r="CI80" s="145"/>
      <c r="CJ80" s="150"/>
      <c r="CK80" s="155"/>
      <c r="CL80" s="145"/>
      <c r="CM80" s="145"/>
      <c r="CN80" s="150"/>
      <c r="CO80" s="187"/>
      <c r="CP80" s="10"/>
      <c r="CQ80" s="10"/>
      <c r="CR80" s="10"/>
      <c r="CS80" s="10"/>
      <c r="CT80" s="10"/>
      <c r="CU80" s="10"/>
      <c r="CV80" s="10"/>
      <c r="CW80" s="10"/>
      <c r="CX80" s="10"/>
      <c r="CY80" s="10"/>
      <c r="CZ80" s="145"/>
      <c r="DA80" s="145"/>
      <c r="DB80" s="145"/>
      <c r="DC80" s="145"/>
      <c r="DD80" s="145"/>
      <c r="DE80" s="145"/>
      <c r="DF80" s="145"/>
      <c r="DG80" s="145"/>
      <c r="DH80" s="145"/>
      <c r="DI80" s="145"/>
      <c r="DJ80" s="145"/>
      <c r="DK80" s="145"/>
      <c r="DL80" s="150"/>
      <c r="DM80" s="5"/>
      <c r="DN80" s="5"/>
      <c r="DO80" s="5"/>
      <c r="DP80" s="5"/>
      <c r="DQ80" s="187"/>
      <c r="DR80" s="10"/>
      <c r="DS80" s="10"/>
      <c r="DT80" s="10"/>
      <c r="DU80" s="10"/>
      <c r="DV80" s="10"/>
      <c r="DW80" s="10"/>
      <c r="DX80" s="10"/>
      <c r="DY80" s="10"/>
      <c r="DZ80" s="10"/>
      <c r="EA80" s="10"/>
      <c r="EB80" s="5"/>
      <c r="EC80" s="5"/>
      <c r="ED80" s="5"/>
      <c r="EE80" s="145"/>
      <c r="EF80" s="145"/>
      <c r="EG80" s="145"/>
      <c r="EH80" s="145"/>
      <c r="EI80" s="145"/>
      <c r="EJ80" s="145"/>
      <c r="EK80" s="145"/>
      <c r="EL80" s="145"/>
      <c r="EM80" s="145"/>
      <c r="EN80" s="150"/>
      <c r="EO80" s="5"/>
      <c r="EP80" s="5"/>
      <c r="EQ80" s="5"/>
      <c r="ER80" s="5"/>
      <c r="ES80" s="187"/>
      <c r="ET80" s="10"/>
      <c r="EU80" s="10"/>
      <c r="EV80" s="10"/>
      <c r="EW80" s="10"/>
      <c r="EX80" s="10"/>
      <c r="EY80" s="10"/>
      <c r="EZ80" s="10"/>
      <c r="FA80" s="10"/>
      <c r="FB80" s="10"/>
      <c r="FC80" s="10"/>
      <c r="FD80" s="5"/>
      <c r="FE80" s="5"/>
      <c r="FF80" s="5"/>
      <c r="FG80" s="5"/>
      <c r="FH80" s="5"/>
      <c r="FI80" s="5"/>
      <c r="FJ80" s="5"/>
      <c r="FK80" s="5"/>
      <c r="FL80" s="5"/>
      <c r="FM80" s="5"/>
      <c r="FN80" s="5"/>
      <c r="FO80" s="5"/>
      <c r="FP80" s="96"/>
      <c r="FQ80" s="5"/>
      <c r="FR80" s="5"/>
      <c r="FS80" s="5"/>
      <c r="FT80" s="5"/>
      <c r="FU80" s="187"/>
      <c r="FV80" s="10"/>
      <c r="FW80" s="10"/>
      <c r="FX80" s="10"/>
      <c r="FY80" s="10"/>
      <c r="FZ80" s="10"/>
      <c r="GA80" s="10"/>
      <c r="GB80" s="10"/>
      <c r="GC80" s="10"/>
      <c r="GD80" s="10"/>
      <c r="GE80" s="10"/>
      <c r="GF80" s="5"/>
      <c r="GG80" s="5"/>
      <c r="GH80" s="5"/>
      <c r="GI80" s="5"/>
      <c r="GJ80" s="5"/>
      <c r="GK80" s="5"/>
      <c r="GL80" s="5"/>
      <c r="GM80" s="5"/>
      <c r="GN80" s="5"/>
      <c r="GO80" s="5"/>
      <c r="GP80" s="5"/>
      <c r="GQ80" s="5"/>
      <c r="GR80" s="96"/>
      <c r="GS80" s="5"/>
      <c r="GT80" s="5"/>
      <c r="GU80" s="5"/>
      <c r="GV80" s="5"/>
      <c r="GW80" s="198"/>
      <c r="GX80" s="1"/>
      <c r="GY80" s="1"/>
      <c r="GZ80" s="1"/>
      <c r="HA80" s="1"/>
      <c r="HB80" s="1"/>
      <c r="HC80" s="1"/>
      <c r="HD80" s="1"/>
      <c r="HE80" s="1"/>
      <c r="HF80" s="1"/>
      <c r="HG80" s="10"/>
      <c r="HH80" s="5"/>
      <c r="HI80" s="5"/>
      <c r="HJ80" s="5"/>
      <c r="HK80" s="5"/>
      <c r="HL80" s="5"/>
      <c r="HM80" s="5"/>
      <c r="HN80" s="5"/>
      <c r="HO80" s="5"/>
      <c r="HP80" s="5"/>
      <c r="HQ80" s="5"/>
      <c r="HR80" s="5"/>
      <c r="HS80" s="5"/>
      <c r="HT80" s="96"/>
      <c r="HU80" s="5"/>
      <c r="HV80" s="5"/>
      <c r="HW80" s="5"/>
      <c r="HX80" s="5"/>
    </row>
    <row r="81" spans="1:232" s="28" customFormat="1" ht="15" customHeight="1">
      <c r="A81" s="5" t="s">
        <v>316</v>
      </c>
      <c r="B81" s="5"/>
      <c r="C81" s="5"/>
      <c r="D81" s="5"/>
      <c r="E81" s="5"/>
      <c r="F81" s="5"/>
      <c r="G81" s="5"/>
      <c r="H81" s="87"/>
      <c r="I81" s="5" t="s">
        <v>1891</v>
      </c>
      <c r="J81" s="5"/>
      <c r="K81" s="5"/>
      <c r="L81" s="5"/>
      <c r="M81" s="5"/>
      <c r="N81" s="5"/>
      <c r="O81" s="5"/>
      <c r="P81" s="5"/>
      <c r="Q81" s="5"/>
      <c r="R81" s="5"/>
      <c r="S81" s="5"/>
      <c r="T81" s="5"/>
      <c r="U81" s="5"/>
      <c r="V81" s="5"/>
      <c r="W81" s="5"/>
      <c r="X81" s="5"/>
      <c r="Y81" s="5"/>
      <c r="Z81" s="5"/>
      <c r="AA81" s="5"/>
      <c r="AB81" s="5"/>
      <c r="AC81" s="5"/>
      <c r="AD81" s="5"/>
      <c r="AE81" s="5"/>
      <c r="AF81" s="5"/>
      <c r="AG81" s="5"/>
      <c r="AH81" s="5"/>
      <c r="AI81" s="5"/>
      <c r="AJ81" s="143"/>
      <c r="AK81" s="5" t="s">
        <v>1892</v>
      </c>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84" t="s">
        <v>26</v>
      </c>
      <c r="BN81" s="5"/>
      <c r="BO81" s="5"/>
      <c r="BP81" s="5"/>
      <c r="BQ81" s="5"/>
      <c r="BR81" s="5"/>
      <c r="BS81" s="5"/>
      <c r="BT81" s="145"/>
      <c r="BU81" s="145"/>
      <c r="BV81" s="145"/>
      <c r="BW81" s="145"/>
      <c r="BX81" s="145"/>
      <c r="BY81" s="145"/>
      <c r="BZ81" s="145"/>
      <c r="CA81" s="145"/>
      <c r="CB81" s="145"/>
      <c r="CC81" s="145"/>
      <c r="CD81" s="145"/>
      <c r="CE81" s="145"/>
      <c r="CF81" s="145"/>
      <c r="CG81" s="145"/>
      <c r="CH81" s="145"/>
      <c r="CI81" s="145"/>
      <c r="CJ81" s="150"/>
      <c r="CK81" s="155"/>
      <c r="CL81" s="145"/>
      <c r="CM81" s="145"/>
      <c r="CN81" s="146"/>
      <c r="CO81" s="187" t="s">
        <v>1893</v>
      </c>
      <c r="CP81" s="10"/>
      <c r="CQ81" s="10"/>
      <c r="CR81" s="10"/>
      <c r="CS81" s="10"/>
      <c r="CT81" s="10"/>
      <c r="CU81" s="10"/>
      <c r="CV81" s="10"/>
      <c r="CW81" s="10"/>
      <c r="CX81" s="10"/>
      <c r="CY81" s="10"/>
      <c r="CZ81" s="145"/>
      <c r="DA81" s="145"/>
      <c r="DB81" s="145"/>
      <c r="DC81" s="145"/>
      <c r="DD81" s="145"/>
      <c r="DE81" s="145"/>
      <c r="DF81" s="145"/>
      <c r="DG81" s="145"/>
      <c r="DH81" s="145"/>
      <c r="DI81" s="145"/>
      <c r="DJ81" s="145"/>
      <c r="DK81" s="145"/>
      <c r="DL81" s="150"/>
      <c r="DM81" s="5"/>
      <c r="DN81" s="5"/>
      <c r="DO81" s="5"/>
      <c r="DP81" s="5"/>
      <c r="DQ81" s="187" t="s">
        <v>1894</v>
      </c>
      <c r="DR81" s="10"/>
      <c r="DS81" s="10"/>
      <c r="DT81" s="10"/>
      <c r="DU81" s="10"/>
      <c r="DV81" s="10"/>
      <c r="DW81" s="10"/>
      <c r="DX81" s="10"/>
      <c r="DY81" s="10"/>
      <c r="DZ81" s="10"/>
      <c r="EA81" s="10"/>
      <c r="EB81" s="5"/>
      <c r="EC81" s="5"/>
      <c r="ED81" s="5"/>
      <c r="EE81" s="145"/>
      <c r="EF81" s="145"/>
      <c r="EG81" s="145"/>
      <c r="EH81" s="145"/>
      <c r="EI81" s="145"/>
      <c r="EJ81" s="145"/>
      <c r="EK81" s="145"/>
      <c r="EL81" s="145"/>
      <c r="EM81" s="145"/>
      <c r="EN81" s="150"/>
      <c r="EO81" s="5"/>
      <c r="EP81" s="5"/>
      <c r="EQ81" s="5"/>
      <c r="ER81" s="5"/>
      <c r="ES81" s="187" t="s">
        <v>1895</v>
      </c>
      <c r="ET81" s="10"/>
      <c r="EU81" s="10"/>
      <c r="EV81" s="10"/>
      <c r="EW81" s="10"/>
      <c r="EX81" s="10"/>
      <c r="EY81" s="10"/>
      <c r="EZ81" s="10"/>
      <c r="FA81" s="10"/>
      <c r="FB81" s="10"/>
      <c r="FC81" s="10"/>
      <c r="FD81" s="5"/>
      <c r="FE81" s="5"/>
      <c r="FF81" s="5"/>
      <c r="FG81" s="5"/>
      <c r="FH81" s="5"/>
      <c r="FI81" s="5"/>
      <c r="FJ81" s="5"/>
      <c r="FK81" s="5"/>
      <c r="FL81" s="5"/>
      <c r="FM81" s="5"/>
      <c r="FN81" s="5"/>
      <c r="FO81" s="5"/>
      <c r="FP81" s="96"/>
      <c r="FQ81" s="5"/>
      <c r="FR81" s="5"/>
      <c r="FS81" s="5"/>
      <c r="FT81" s="5"/>
      <c r="FU81" s="187" t="s">
        <v>1896</v>
      </c>
      <c r="FV81" s="10"/>
      <c r="FW81" s="10"/>
      <c r="FX81" s="10"/>
      <c r="FY81" s="10"/>
      <c r="FZ81" s="10"/>
      <c r="GA81" s="10"/>
      <c r="GB81" s="10"/>
      <c r="GC81" s="10"/>
      <c r="GD81" s="10"/>
      <c r="GE81" s="10"/>
      <c r="GF81" s="5"/>
      <c r="GG81" s="5"/>
      <c r="GH81" s="5"/>
      <c r="GI81" s="5"/>
      <c r="GJ81" s="5"/>
      <c r="GK81" s="5"/>
      <c r="GL81" s="5"/>
      <c r="GM81" s="5"/>
      <c r="GN81" s="5"/>
      <c r="GO81" s="5"/>
      <c r="GP81" s="5"/>
      <c r="GQ81" s="5"/>
      <c r="GR81" s="96"/>
      <c r="GS81" s="5"/>
      <c r="GT81" s="5"/>
      <c r="GU81" s="5"/>
      <c r="GV81" s="5"/>
      <c r="GW81" s="198" t="s">
        <v>1897</v>
      </c>
      <c r="GX81" s="1"/>
      <c r="GY81" s="1"/>
      <c r="GZ81" s="1"/>
      <c r="HA81" s="1"/>
      <c r="HB81" s="1"/>
      <c r="HC81" s="1"/>
      <c r="HD81" s="1"/>
      <c r="HE81" s="1"/>
      <c r="HF81" s="1"/>
      <c r="HG81" s="10"/>
      <c r="HH81" s="5"/>
      <c r="HI81" s="5"/>
      <c r="HJ81" s="5"/>
      <c r="HK81" s="5"/>
      <c r="HL81" s="5"/>
      <c r="HM81" s="5"/>
      <c r="HN81" s="5"/>
      <c r="HO81" s="5"/>
      <c r="HP81" s="5"/>
      <c r="HQ81" s="5"/>
      <c r="HR81" s="5"/>
      <c r="HS81" s="5"/>
      <c r="HT81" s="96"/>
      <c r="HU81" s="5"/>
      <c r="HV81" s="5"/>
      <c r="HW81" s="5"/>
      <c r="HX81" s="5"/>
    </row>
    <row r="82" spans="1:232" s="28" customFormat="1" ht="15" customHeight="1">
      <c r="A82" s="5" t="s">
        <v>331</v>
      </c>
      <c r="B82" s="5" t="s">
        <v>332</v>
      </c>
      <c r="C82" s="5"/>
      <c r="D82" s="5"/>
      <c r="E82" s="5"/>
      <c r="F82" s="5" t="s">
        <v>333</v>
      </c>
      <c r="G82" s="5" t="s">
        <v>1898</v>
      </c>
      <c r="H82" s="87" t="s">
        <v>1899</v>
      </c>
      <c r="I82" s="5" t="s">
        <v>1900</v>
      </c>
      <c r="J82" s="5" t="s">
        <v>1901</v>
      </c>
      <c r="K82" s="5" t="s">
        <v>1902</v>
      </c>
      <c r="L82" s="5" t="s">
        <v>1903</v>
      </c>
      <c r="M82" s="5" t="s">
        <v>1904</v>
      </c>
      <c r="N82" s="5" t="s">
        <v>1905</v>
      </c>
      <c r="O82" s="5"/>
      <c r="P82" s="5"/>
      <c r="Q82" s="5"/>
      <c r="R82" s="5"/>
      <c r="S82" s="5"/>
      <c r="T82" s="5"/>
      <c r="U82" s="5"/>
      <c r="V82" s="5"/>
      <c r="W82" s="5"/>
      <c r="X82" s="5"/>
      <c r="Y82" s="5"/>
      <c r="Z82" s="5"/>
      <c r="AA82" s="5"/>
      <c r="AB82" s="5"/>
      <c r="AC82" s="5"/>
      <c r="AD82" s="5"/>
      <c r="AE82" s="5"/>
      <c r="AF82" s="5"/>
      <c r="AG82" s="5" t="s">
        <v>1906</v>
      </c>
      <c r="AH82" s="5" t="s">
        <v>366</v>
      </c>
      <c r="AI82" s="5" t="s">
        <v>1907</v>
      </c>
      <c r="AJ82" s="172" t="s">
        <v>480</v>
      </c>
      <c r="AK82" s="5" t="s">
        <v>1908</v>
      </c>
      <c r="AL82" s="5" t="s">
        <v>1909</v>
      </c>
      <c r="AM82" s="5" t="s">
        <v>1910</v>
      </c>
      <c r="AN82" s="5" t="s">
        <v>1911</v>
      </c>
      <c r="AO82" s="5" t="s">
        <v>1912</v>
      </c>
      <c r="AP82" s="5" t="s">
        <v>1913</v>
      </c>
      <c r="AQ82" s="5"/>
      <c r="AR82" s="5"/>
      <c r="AS82" s="5"/>
      <c r="AT82" s="5"/>
      <c r="AU82" s="5"/>
      <c r="AV82" s="5"/>
      <c r="AW82" s="5"/>
      <c r="AX82" s="5"/>
      <c r="AY82" s="5"/>
      <c r="AZ82" s="5"/>
      <c r="BA82" s="5"/>
      <c r="BB82" s="5"/>
      <c r="BC82" s="5"/>
      <c r="BD82" s="5"/>
      <c r="BE82" s="5"/>
      <c r="BF82" s="5"/>
      <c r="BG82" s="5"/>
      <c r="BH82" s="5"/>
      <c r="BI82" s="5"/>
      <c r="BJ82" s="5"/>
      <c r="BK82" s="5"/>
      <c r="BL82" s="5"/>
      <c r="BM82" s="84" t="s">
        <v>1914</v>
      </c>
      <c r="BN82" s="5" t="s">
        <v>1915</v>
      </c>
      <c r="BO82" s="5" t="s">
        <v>1916</v>
      </c>
      <c r="BP82" s="5" t="s">
        <v>1917</v>
      </c>
      <c r="BQ82" s="5" t="s">
        <v>1918</v>
      </c>
      <c r="BR82" s="5" t="s">
        <v>1919</v>
      </c>
      <c r="BS82" s="5"/>
      <c r="BT82" s="145"/>
      <c r="BU82" s="145"/>
      <c r="BV82" s="145"/>
      <c r="BW82" s="145"/>
      <c r="BX82" s="145"/>
      <c r="BY82" s="145"/>
      <c r="BZ82" s="145"/>
      <c r="CA82" s="145"/>
      <c r="CB82" s="145"/>
      <c r="CC82" s="145"/>
      <c r="CD82" s="145"/>
      <c r="CE82" s="145"/>
      <c r="CF82" s="145"/>
      <c r="CG82" s="145"/>
      <c r="CH82" s="145"/>
      <c r="CI82" s="145"/>
      <c r="CJ82" s="150"/>
      <c r="CK82" s="155"/>
      <c r="CL82" s="145"/>
      <c r="CM82" s="145"/>
      <c r="CN82" s="173"/>
      <c r="CO82" s="187" t="s">
        <v>1920</v>
      </c>
      <c r="CP82" s="10" t="s">
        <v>1921</v>
      </c>
      <c r="CQ82" s="10" t="s">
        <v>1922</v>
      </c>
      <c r="CR82" s="10" t="s">
        <v>1923</v>
      </c>
      <c r="CS82" s="10" t="s">
        <v>1924</v>
      </c>
      <c r="CT82" s="10" t="s">
        <v>1925</v>
      </c>
      <c r="CU82" s="10"/>
      <c r="CV82" s="10"/>
      <c r="CW82" s="10"/>
      <c r="CX82" s="10"/>
      <c r="CY82" s="10"/>
      <c r="CZ82" s="145"/>
      <c r="DA82" s="145"/>
      <c r="DB82" s="145"/>
      <c r="DC82" s="145"/>
      <c r="DD82" s="145"/>
      <c r="DE82" s="145"/>
      <c r="DF82" s="145"/>
      <c r="DG82" s="145"/>
      <c r="DH82" s="145"/>
      <c r="DI82" s="145"/>
      <c r="DJ82" s="145"/>
      <c r="DK82" s="145"/>
      <c r="DL82" s="150"/>
      <c r="DM82" s="5"/>
      <c r="DN82" s="5"/>
      <c r="DO82" s="5"/>
      <c r="DP82" s="5"/>
      <c r="DQ82" s="187" t="s">
        <v>1926</v>
      </c>
      <c r="DR82" s="10" t="s">
        <v>1927</v>
      </c>
      <c r="DS82" s="10" t="s">
        <v>1928</v>
      </c>
      <c r="DT82" s="10" t="s">
        <v>1929</v>
      </c>
      <c r="DU82" s="10" t="s">
        <v>1930</v>
      </c>
      <c r="DV82" s="10" t="s">
        <v>1931</v>
      </c>
      <c r="DW82" s="10"/>
      <c r="DX82" s="10"/>
      <c r="DY82" s="10"/>
      <c r="DZ82" s="10"/>
      <c r="EA82" s="10"/>
      <c r="EB82" s="5"/>
      <c r="EC82" s="5"/>
      <c r="ED82" s="5"/>
      <c r="EE82" s="145"/>
      <c r="EF82" s="145"/>
      <c r="EG82" s="145"/>
      <c r="EH82" s="145"/>
      <c r="EI82" s="145"/>
      <c r="EJ82" s="145"/>
      <c r="EK82" s="145"/>
      <c r="EL82" s="145"/>
      <c r="EM82" s="145"/>
      <c r="EN82" s="150"/>
      <c r="EO82" s="5"/>
      <c r="EP82" s="5"/>
      <c r="EQ82" s="5"/>
      <c r="ER82" s="5"/>
      <c r="ES82" s="187" t="s">
        <v>1932</v>
      </c>
      <c r="ET82" s="10" t="s">
        <v>1933</v>
      </c>
      <c r="EU82" s="10" t="s">
        <v>1934</v>
      </c>
      <c r="EV82" s="10" t="s">
        <v>1935</v>
      </c>
      <c r="EW82" s="10" t="s">
        <v>1936</v>
      </c>
      <c r="EX82" s="10" t="s">
        <v>1937</v>
      </c>
      <c r="EY82" s="10"/>
      <c r="EZ82" s="10"/>
      <c r="FA82" s="10"/>
      <c r="FB82" s="10"/>
      <c r="FC82" s="10"/>
      <c r="FD82" s="5"/>
      <c r="FE82" s="5"/>
      <c r="FF82" s="5"/>
      <c r="FG82" s="5"/>
      <c r="FH82" s="5"/>
      <c r="FI82" s="5"/>
      <c r="FJ82" s="5"/>
      <c r="FK82" s="5"/>
      <c r="FL82" s="5"/>
      <c r="FM82" s="5"/>
      <c r="FN82" s="5"/>
      <c r="FO82" s="5"/>
      <c r="FP82" s="96"/>
      <c r="FQ82" s="5"/>
      <c r="FR82" s="5"/>
      <c r="FS82" s="5"/>
      <c r="FT82" s="5"/>
      <c r="FU82" s="187" t="s">
        <v>1938</v>
      </c>
      <c r="FV82" s="10" t="s">
        <v>1939</v>
      </c>
      <c r="FW82" s="10" t="s">
        <v>1940</v>
      </c>
      <c r="FX82" s="10" t="s">
        <v>1941</v>
      </c>
      <c r="FY82" s="10" t="s">
        <v>1942</v>
      </c>
      <c r="FZ82" s="10" t="s">
        <v>1943</v>
      </c>
      <c r="GA82" s="10"/>
      <c r="GB82" s="10"/>
      <c r="GC82" s="10"/>
      <c r="GD82" s="10"/>
      <c r="GE82" s="10"/>
      <c r="GF82" s="5"/>
      <c r="GG82" s="5"/>
      <c r="GH82" s="5"/>
      <c r="GI82" s="5"/>
      <c r="GJ82" s="5"/>
      <c r="GK82" s="5"/>
      <c r="GL82" s="5"/>
      <c r="GM82" s="5"/>
      <c r="GN82" s="5"/>
      <c r="GO82" s="5"/>
      <c r="GP82" s="5"/>
      <c r="GQ82" s="5"/>
      <c r="GR82" s="96"/>
      <c r="GS82" s="5"/>
      <c r="GT82" s="5"/>
      <c r="GU82" s="5"/>
      <c r="GV82" s="5"/>
      <c r="GW82" s="198" t="s">
        <v>1944</v>
      </c>
      <c r="GX82" s="1" t="s">
        <v>1945</v>
      </c>
      <c r="GY82" s="1" t="s">
        <v>1946</v>
      </c>
      <c r="GZ82" s="1" t="s">
        <v>1947</v>
      </c>
      <c r="HA82" s="1" t="s">
        <v>1948</v>
      </c>
      <c r="HB82" s="1" t="s">
        <v>1949</v>
      </c>
      <c r="HC82" s="1"/>
      <c r="HD82" s="1"/>
      <c r="HE82" s="1"/>
      <c r="HF82" s="1"/>
      <c r="HG82" s="10"/>
      <c r="HH82" s="5"/>
      <c r="HI82" s="5"/>
      <c r="HJ82" s="5"/>
      <c r="HK82" s="5"/>
      <c r="HL82" s="5"/>
      <c r="HM82" s="5"/>
      <c r="HN82" s="5"/>
      <c r="HO82" s="5"/>
      <c r="HP82" s="5"/>
      <c r="HQ82" s="5"/>
      <c r="HR82" s="5"/>
      <c r="HS82" s="5"/>
      <c r="HT82" s="96"/>
      <c r="HU82" s="5"/>
      <c r="HV82" s="5"/>
      <c r="HW82" s="5"/>
      <c r="HX82" s="5"/>
    </row>
    <row r="83" spans="1:232" s="28" customFormat="1" ht="15" customHeight="1">
      <c r="A83" s="5" t="s">
        <v>331</v>
      </c>
      <c r="B83" s="5" t="s">
        <v>332</v>
      </c>
      <c r="C83" s="5"/>
      <c r="D83" s="5"/>
      <c r="E83" s="5"/>
      <c r="F83" s="5" t="s">
        <v>333</v>
      </c>
      <c r="G83" s="5" t="s">
        <v>1950</v>
      </c>
      <c r="H83" s="87" t="s">
        <v>1951</v>
      </c>
      <c r="I83" s="5" t="s">
        <v>1952</v>
      </c>
      <c r="J83" s="5" t="s">
        <v>1901</v>
      </c>
      <c r="K83" s="5" t="s">
        <v>1902</v>
      </c>
      <c r="L83" s="5" t="s">
        <v>1903</v>
      </c>
      <c r="M83" s="5" t="s">
        <v>1904</v>
      </c>
      <c r="N83" s="5" t="s">
        <v>1905</v>
      </c>
      <c r="O83" s="5"/>
      <c r="P83" s="5"/>
      <c r="Q83" s="5"/>
      <c r="R83" s="5"/>
      <c r="S83" s="5"/>
      <c r="T83" s="5"/>
      <c r="U83" s="5"/>
      <c r="V83" s="5"/>
      <c r="W83" s="5"/>
      <c r="X83" s="5"/>
      <c r="Y83" s="5"/>
      <c r="Z83" s="5"/>
      <c r="AA83" s="5"/>
      <c r="AB83" s="5"/>
      <c r="AC83" s="5"/>
      <c r="AD83" s="5"/>
      <c r="AE83" s="5"/>
      <c r="AF83" s="5"/>
      <c r="AG83" s="5"/>
      <c r="AH83" s="5"/>
      <c r="AI83" s="5"/>
      <c r="AJ83" s="172" t="s">
        <v>480</v>
      </c>
      <c r="AK83" s="5" t="s">
        <v>1953</v>
      </c>
      <c r="AL83" s="5" t="s">
        <v>1909</v>
      </c>
      <c r="AM83" s="5" t="s">
        <v>1910</v>
      </c>
      <c r="AN83" s="5" t="s">
        <v>1911</v>
      </c>
      <c r="AO83" s="5" t="s">
        <v>1912</v>
      </c>
      <c r="AP83" s="5" t="s">
        <v>1913</v>
      </c>
      <c r="AQ83" s="5"/>
      <c r="AR83" s="5"/>
      <c r="AS83" s="5"/>
      <c r="AT83" s="5"/>
      <c r="AU83" s="5"/>
      <c r="AV83" s="5"/>
      <c r="AW83" s="5"/>
      <c r="AX83" s="5"/>
      <c r="AY83" s="5"/>
      <c r="AZ83" s="5"/>
      <c r="BA83" s="5"/>
      <c r="BB83" s="5"/>
      <c r="BC83" s="5"/>
      <c r="BD83" s="5"/>
      <c r="BE83" s="5"/>
      <c r="BF83" s="5"/>
      <c r="BG83" s="5"/>
      <c r="BH83" s="5"/>
      <c r="BI83" s="5"/>
      <c r="BJ83" s="5"/>
      <c r="BK83" s="5"/>
      <c r="BL83" s="5"/>
      <c r="BM83" s="84" t="s">
        <v>1954</v>
      </c>
      <c r="BN83" s="5" t="s">
        <v>1915</v>
      </c>
      <c r="BO83" s="5" t="s">
        <v>1916</v>
      </c>
      <c r="BP83" s="5" t="s">
        <v>1917</v>
      </c>
      <c r="BQ83" s="5" t="s">
        <v>1918</v>
      </c>
      <c r="BR83" s="5" t="s">
        <v>1919</v>
      </c>
      <c r="BS83" s="5"/>
      <c r="BT83" s="145"/>
      <c r="BU83" s="145"/>
      <c r="BV83" s="145"/>
      <c r="BW83" s="145"/>
      <c r="BX83" s="145"/>
      <c r="BY83" s="145"/>
      <c r="BZ83" s="145"/>
      <c r="CA83" s="145"/>
      <c r="CB83" s="145"/>
      <c r="CC83" s="145"/>
      <c r="CD83" s="145"/>
      <c r="CE83" s="145"/>
      <c r="CF83" s="145"/>
      <c r="CG83" s="145"/>
      <c r="CH83" s="145"/>
      <c r="CI83" s="145"/>
      <c r="CJ83" s="150"/>
      <c r="CK83" s="155"/>
      <c r="CL83" s="145"/>
      <c r="CM83" s="145"/>
      <c r="CN83" s="173"/>
      <c r="CO83" s="187" t="s">
        <v>1955</v>
      </c>
      <c r="CP83" s="10" t="s">
        <v>1921</v>
      </c>
      <c r="CQ83" s="10" t="s">
        <v>1922</v>
      </c>
      <c r="CR83" s="10" t="s">
        <v>1923</v>
      </c>
      <c r="CS83" s="10" t="s">
        <v>1924</v>
      </c>
      <c r="CT83" s="10" t="s">
        <v>1925</v>
      </c>
      <c r="CU83" s="10"/>
      <c r="CV83" s="10"/>
      <c r="CW83" s="10"/>
      <c r="CX83" s="10"/>
      <c r="CY83" s="10"/>
      <c r="CZ83" s="145"/>
      <c r="DA83" s="145"/>
      <c r="DB83" s="145"/>
      <c r="DC83" s="145"/>
      <c r="DD83" s="145"/>
      <c r="DE83" s="145"/>
      <c r="DF83" s="145"/>
      <c r="DG83" s="145"/>
      <c r="DH83" s="145"/>
      <c r="DI83" s="145"/>
      <c r="DJ83" s="145"/>
      <c r="DK83" s="145"/>
      <c r="DL83" s="150"/>
      <c r="DM83" s="5"/>
      <c r="DN83" s="5"/>
      <c r="DO83" s="5"/>
      <c r="DP83" s="5"/>
      <c r="DQ83" s="187" t="s">
        <v>1956</v>
      </c>
      <c r="DR83" s="10" t="s">
        <v>1927</v>
      </c>
      <c r="DS83" s="10" t="s">
        <v>1928</v>
      </c>
      <c r="DT83" s="10" t="s">
        <v>1929</v>
      </c>
      <c r="DU83" s="10" t="s">
        <v>1930</v>
      </c>
      <c r="DV83" s="10" t="s">
        <v>1931</v>
      </c>
      <c r="DW83" s="10"/>
      <c r="DX83" s="10"/>
      <c r="DY83" s="10"/>
      <c r="DZ83" s="10"/>
      <c r="EA83" s="10"/>
      <c r="EB83" s="5"/>
      <c r="EC83" s="5"/>
      <c r="ED83" s="5"/>
      <c r="EE83" s="145"/>
      <c r="EF83" s="145"/>
      <c r="EG83" s="145"/>
      <c r="EH83" s="145"/>
      <c r="EI83" s="145"/>
      <c r="EJ83" s="145"/>
      <c r="EK83" s="145"/>
      <c r="EL83" s="145"/>
      <c r="EM83" s="145"/>
      <c r="EN83" s="150"/>
      <c r="EO83" s="5"/>
      <c r="EP83" s="5"/>
      <c r="EQ83" s="5"/>
      <c r="ER83" s="5"/>
      <c r="ES83" s="187" t="s">
        <v>1957</v>
      </c>
      <c r="ET83" s="10" t="s">
        <v>1933</v>
      </c>
      <c r="EU83" s="10" t="s">
        <v>1934</v>
      </c>
      <c r="EV83" s="10" t="s">
        <v>1935</v>
      </c>
      <c r="EW83" s="10" t="s">
        <v>1936</v>
      </c>
      <c r="EX83" s="10" t="s">
        <v>1937</v>
      </c>
      <c r="EY83" s="10"/>
      <c r="EZ83" s="10"/>
      <c r="FA83" s="10"/>
      <c r="FB83" s="10"/>
      <c r="FC83" s="10"/>
      <c r="FD83" s="5"/>
      <c r="FE83" s="5"/>
      <c r="FF83" s="5"/>
      <c r="FG83" s="5"/>
      <c r="FH83" s="5"/>
      <c r="FI83" s="5"/>
      <c r="FJ83" s="5"/>
      <c r="FK83" s="5"/>
      <c r="FL83" s="5"/>
      <c r="FM83" s="5"/>
      <c r="FN83" s="5"/>
      <c r="FO83" s="5"/>
      <c r="FP83" s="96"/>
      <c r="FQ83" s="5"/>
      <c r="FR83" s="5"/>
      <c r="FS83" s="5"/>
      <c r="FT83" s="5"/>
      <c r="FU83" s="187" t="s">
        <v>1958</v>
      </c>
      <c r="FV83" s="10" t="s">
        <v>1939</v>
      </c>
      <c r="FW83" s="10" t="s">
        <v>1940</v>
      </c>
      <c r="FX83" s="10" t="s">
        <v>1941</v>
      </c>
      <c r="FY83" s="10" t="s">
        <v>1942</v>
      </c>
      <c r="FZ83" s="10" t="s">
        <v>1943</v>
      </c>
      <c r="GA83" s="10"/>
      <c r="GB83" s="10"/>
      <c r="GC83" s="10"/>
      <c r="GD83" s="10"/>
      <c r="GE83" s="10"/>
      <c r="GF83" s="5"/>
      <c r="GG83" s="5"/>
      <c r="GH83" s="5"/>
      <c r="GI83" s="5"/>
      <c r="GJ83" s="5"/>
      <c r="GK83" s="5"/>
      <c r="GL83" s="5"/>
      <c r="GM83" s="5"/>
      <c r="GN83" s="5"/>
      <c r="GO83" s="5"/>
      <c r="GP83" s="5"/>
      <c r="GQ83" s="5"/>
      <c r="GR83" s="96"/>
      <c r="GS83" s="5"/>
      <c r="GT83" s="5"/>
      <c r="GU83" s="5"/>
      <c r="GV83" s="5"/>
      <c r="GW83" s="198" t="s">
        <v>1959</v>
      </c>
      <c r="GX83" s="1" t="s">
        <v>1945</v>
      </c>
      <c r="GY83" s="1" t="s">
        <v>1946</v>
      </c>
      <c r="GZ83" s="1" t="s">
        <v>1947</v>
      </c>
      <c r="HA83" s="1" t="s">
        <v>1948</v>
      </c>
      <c r="HB83" s="1" t="s">
        <v>1949</v>
      </c>
      <c r="HC83" s="1"/>
      <c r="HD83" s="1"/>
      <c r="HE83" s="1"/>
      <c r="HF83" s="1"/>
      <c r="HG83" s="10"/>
      <c r="HH83" s="5"/>
      <c r="HI83" s="5"/>
      <c r="HJ83" s="5"/>
      <c r="HK83" s="5"/>
      <c r="HL83" s="5"/>
      <c r="HM83" s="5"/>
      <c r="HN83" s="5"/>
      <c r="HO83" s="5"/>
      <c r="HP83" s="5"/>
      <c r="HQ83" s="5"/>
      <c r="HR83" s="5"/>
      <c r="HS83" s="5"/>
      <c r="HT83" s="96"/>
      <c r="HU83" s="5"/>
      <c r="HV83" s="5"/>
      <c r="HW83" s="5"/>
      <c r="HX83" s="5"/>
    </row>
    <row r="84" spans="1:232" s="28" customFormat="1" ht="15" customHeight="1">
      <c r="A84" s="5" t="s">
        <v>331</v>
      </c>
      <c r="B84" s="5" t="s">
        <v>332</v>
      </c>
      <c r="C84" s="5"/>
      <c r="D84" s="5"/>
      <c r="E84" s="5"/>
      <c r="F84" s="5" t="s">
        <v>333</v>
      </c>
      <c r="G84" s="5" t="s">
        <v>1960</v>
      </c>
      <c r="H84" s="87" t="s">
        <v>1961</v>
      </c>
      <c r="I84" s="5" t="s">
        <v>1962</v>
      </c>
      <c r="J84" s="5" t="s">
        <v>1901</v>
      </c>
      <c r="K84" s="5" t="s">
        <v>1902</v>
      </c>
      <c r="L84" s="5" t="s">
        <v>1903</v>
      </c>
      <c r="M84" s="5" t="s">
        <v>1904</v>
      </c>
      <c r="N84" s="5" t="s">
        <v>1905</v>
      </c>
      <c r="O84" s="5"/>
      <c r="P84" s="5"/>
      <c r="Q84" s="5"/>
      <c r="R84" s="5"/>
      <c r="S84" s="5"/>
      <c r="T84" s="5"/>
      <c r="U84" s="5"/>
      <c r="V84" s="5"/>
      <c r="W84" s="5"/>
      <c r="X84" s="5"/>
      <c r="Y84" s="5"/>
      <c r="Z84" s="5"/>
      <c r="AA84" s="5"/>
      <c r="AB84" s="5"/>
      <c r="AC84" s="5"/>
      <c r="AD84" s="5"/>
      <c r="AE84" s="5"/>
      <c r="AF84" s="5"/>
      <c r="AG84" s="178"/>
      <c r="AH84" s="5"/>
      <c r="AI84" s="5"/>
      <c r="AJ84" s="172" t="s">
        <v>480</v>
      </c>
      <c r="AK84" s="178" t="s">
        <v>1963</v>
      </c>
      <c r="AL84" s="5" t="s">
        <v>1909</v>
      </c>
      <c r="AM84" s="5" t="s">
        <v>1910</v>
      </c>
      <c r="AN84" s="5" t="s">
        <v>1911</v>
      </c>
      <c r="AO84" s="5" t="s">
        <v>1912</v>
      </c>
      <c r="AP84" s="5" t="s">
        <v>1913</v>
      </c>
      <c r="AQ84" s="5"/>
      <c r="AR84" s="5"/>
      <c r="AS84" s="5"/>
      <c r="AT84" s="5"/>
      <c r="AU84" s="5"/>
      <c r="AV84" s="5"/>
      <c r="AW84" s="5"/>
      <c r="AX84" s="5"/>
      <c r="AY84" s="5"/>
      <c r="AZ84" s="5"/>
      <c r="BA84" s="5"/>
      <c r="BB84" s="5"/>
      <c r="BC84" s="5"/>
      <c r="BD84" s="5"/>
      <c r="BE84" s="5"/>
      <c r="BF84" s="5"/>
      <c r="BG84" s="5"/>
      <c r="BH84" s="5"/>
      <c r="BI84" s="5"/>
      <c r="BJ84" s="5"/>
      <c r="BK84" s="5"/>
      <c r="BL84" s="5"/>
      <c r="BM84" s="155" t="s">
        <v>1964</v>
      </c>
      <c r="BN84" s="5" t="s">
        <v>1915</v>
      </c>
      <c r="BO84" s="5" t="s">
        <v>1916</v>
      </c>
      <c r="BP84" s="5" t="s">
        <v>1917</v>
      </c>
      <c r="BQ84" s="5" t="s">
        <v>1918</v>
      </c>
      <c r="BR84" s="5" t="s">
        <v>1919</v>
      </c>
      <c r="BS84" s="5"/>
      <c r="BT84" s="145"/>
      <c r="BU84" s="145"/>
      <c r="BV84" s="145"/>
      <c r="BW84" s="145"/>
      <c r="BX84" s="145"/>
      <c r="BY84" s="145"/>
      <c r="BZ84" s="145"/>
      <c r="CA84" s="145"/>
      <c r="CB84" s="145"/>
      <c r="CC84" s="145"/>
      <c r="CD84" s="145"/>
      <c r="CE84" s="145"/>
      <c r="CF84" s="145"/>
      <c r="CG84" s="145"/>
      <c r="CH84" s="145"/>
      <c r="CI84" s="145"/>
      <c r="CJ84" s="150"/>
      <c r="CK84" s="179"/>
      <c r="CL84" s="145"/>
      <c r="CM84" s="145"/>
      <c r="CN84" s="173"/>
      <c r="CO84" s="187" t="s">
        <v>1965</v>
      </c>
      <c r="CP84" s="10" t="s">
        <v>1921</v>
      </c>
      <c r="CQ84" s="10" t="s">
        <v>1922</v>
      </c>
      <c r="CR84" s="10" t="s">
        <v>1923</v>
      </c>
      <c r="CS84" s="10" t="s">
        <v>1924</v>
      </c>
      <c r="CT84" s="10" t="s">
        <v>1925</v>
      </c>
      <c r="CU84" s="10"/>
      <c r="CV84" s="10"/>
      <c r="CW84" s="10"/>
      <c r="CX84" s="10"/>
      <c r="CY84" s="10"/>
      <c r="CZ84" s="145"/>
      <c r="DA84" s="145"/>
      <c r="DB84" s="145"/>
      <c r="DC84" s="145"/>
      <c r="DD84" s="145"/>
      <c r="DE84" s="145"/>
      <c r="DF84" s="145"/>
      <c r="DG84" s="145"/>
      <c r="DH84" s="145"/>
      <c r="DI84" s="145"/>
      <c r="DJ84" s="145"/>
      <c r="DK84" s="145"/>
      <c r="DL84" s="150"/>
      <c r="DM84" s="5"/>
      <c r="DN84" s="5"/>
      <c r="DO84" s="5"/>
      <c r="DP84" s="5"/>
      <c r="DQ84" s="187" t="s">
        <v>1966</v>
      </c>
      <c r="DR84" s="10" t="s">
        <v>1927</v>
      </c>
      <c r="DS84" s="10" t="s">
        <v>1928</v>
      </c>
      <c r="DT84" s="10" t="s">
        <v>1929</v>
      </c>
      <c r="DU84" s="10" t="s">
        <v>1930</v>
      </c>
      <c r="DV84" s="10" t="s">
        <v>1931</v>
      </c>
      <c r="DW84" s="10"/>
      <c r="DX84" s="10"/>
      <c r="DY84" s="10"/>
      <c r="DZ84" s="10"/>
      <c r="EA84" s="10"/>
      <c r="EB84" s="5"/>
      <c r="EC84" s="5"/>
      <c r="ED84" s="5"/>
      <c r="EE84" s="145"/>
      <c r="EF84" s="145"/>
      <c r="EG84" s="145"/>
      <c r="EH84" s="145"/>
      <c r="EI84" s="145"/>
      <c r="EJ84" s="145"/>
      <c r="EK84" s="145"/>
      <c r="EL84" s="145"/>
      <c r="EM84" s="145"/>
      <c r="EN84" s="150"/>
      <c r="EO84" s="5"/>
      <c r="EP84" s="5"/>
      <c r="EQ84" s="5"/>
      <c r="ER84" s="5"/>
      <c r="ES84" s="187" t="s">
        <v>1967</v>
      </c>
      <c r="ET84" s="10" t="s">
        <v>1933</v>
      </c>
      <c r="EU84" s="10" t="s">
        <v>1934</v>
      </c>
      <c r="EV84" s="10" t="s">
        <v>1935</v>
      </c>
      <c r="EW84" s="10" t="s">
        <v>1936</v>
      </c>
      <c r="EX84" s="10" t="s">
        <v>1937</v>
      </c>
      <c r="EY84" s="10"/>
      <c r="EZ84" s="10"/>
      <c r="FA84" s="10"/>
      <c r="FB84" s="10"/>
      <c r="FC84" s="10"/>
      <c r="FD84" s="5"/>
      <c r="FE84" s="5"/>
      <c r="FF84" s="5"/>
      <c r="FG84" s="5"/>
      <c r="FH84" s="5"/>
      <c r="FI84" s="5"/>
      <c r="FJ84" s="5"/>
      <c r="FK84" s="5"/>
      <c r="FL84" s="5"/>
      <c r="FM84" s="5"/>
      <c r="FN84" s="5"/>
      <c r="FO84" s="5"/>
      <c r="FP84" s="96"/>
      <c r="FQ84" s="5"/>
      <c r="FR84" s="5"/>
      <c r="FS84" s="5"/>
      <c r="FT84" s="5"/>
      <c r="FU84" s="187" t="s">
        <v>1968</v>
      </c>
      <c r="FV84" s="10" t="s">
        <v>1939</v>
      </c>
      <c r="FW84" s="10" t="s">
        <v>1940</v>
      </c>
      <c r="FX84" s="10" t="s">
        <v>1941</v>
      </c>
      <c r="FY84" s="10" t="s">
        <v>1942</v>
      </c>
      <c r="FZ84" s="10" t="s">
        <v>1943</v>
      </c>
      <c r="GA84" s="10"/>
      <c r="GB84" s="10"/>
      <c r="GC84" s="10"/>
      <c r="GD84" s="10"/>
      <c r="GE84" s="10"/>
      <c r="GF84" s="5"/>
      <c r="GG84" s="5"/>
      <c r="GH84" s="5"/>
      <c r="GI84" s="5"/>
      <c r="GJ84" s="5"/>
      <c r="GK84" s="5"/>
      <c r="GL84" s="5"/>
      <c r="GM84" s="5"/>
      <c r="GN84" s="5"/>
      <c r="GO84" s="5"/>
      <c r="GP84" s="5"/>
      <c r="GQ84" s="5"/>
      <c r="GR84" s="96"/>
      <c r="GS84" s="5"/>
      <c r="GT84" s="5"/>
      <c r="GU84" s="5"/>
      <c r="GV84" s="5"/>
      <c r="GW84" s="198" t="s">
        <v>1969</v>
      </c>
      <c r="GX84" s="1" t="s">
        <v>1945</v>
      </c>
      <c r="GY84" s="1" t="s">
        <v>1946</v>
      </c>
      <c r="GZ84" s="1" t="s">
        <v>1947</v>
      </c>
      <c r="HA84" s="1" t="s">
        <v>1948</v>
      </c>
      <c r="HB84" s="1" t="s">
        <v>1949</v>
      </c>
      <c r="HC84" s="1"/>
      <c r="HD84" s="1"/>
      <c r="HE84" s="1"/>
      <c r="HF84" s="1"/>
      <c r="HG84" s="10"/>
      <c r="HH84" s="5"/>
      <c r="HI84" s="5"/>
      <c r="HJ84" s="5"/>
      <c r="HK84" s="5"/>
      <c r="HL84" s="5"/>
      <c r="HM84" s="5"/>
      <c r="HN84" s="5"/>
      <c r="HO84" s="5"/>
      <c r="HP84" s="5"/>
      <c r="HQ84" s="5"/>
      <c r="HR84" s="5"/>
      <c r="HS84" s="5"/>
      <c r="HT84" s="96"/>
      <c r="HU84" s="5"/>
      <c r="HV84" s="5"/>
      <c r="HW84" s="5"/>
      <c r="HX84" s="5"/>
    </row>
    <row r="85" spans="1:232" s="28" customFormat="1" ht="15" customHeight="1">
      <c r="A85" s="5" t="s">
        <v>331</v>
      </c>
      <c r="B85" s="5" t="s">
        <v>332</v>
      </c>
      <c r="C85" s="5"/>
      <c r="D85" s="5"/>
      <c r="E85" s="5"/>
      <c r="F85" s="5" t="s">
        <v>333</v>
      </c>
      <c r="G85" s="5" t="s">
        <v>1970</v>
      </c>
      <c r="H85" s="87" t="s">
        <v>1971</v>
      </c>
      <c r="I85" s="5" t="s">
        <v>1972</v>
      </c>
      <c r="J85" s="5" t="s">
        <v>1901</v>
      </c>
      <c r="K85" s="5" t="s">
        <v>1902</v>
      </c>
      <c r="L85" s="5" t="s">
        <v>1903</v>
      </c>
      <c r="M85" s="5" t="s">
        <v>1904</v>
      </c>
      <c r="N85" s="5" t="s">
        <v>1905</v>
      </c>
      <c r="O85" s="5"/>
      <c r="P85" s="5"/>
      <c r="Q85" s="5"/>
      <c r="R85" s="5"/>
      <c r="S85" s="5"/>
      <c r="T85" s="5"/>
      <c r="U85" s="5"/>
      <c r="V85" s="5"/>
      <c r="W85" s="5"/>
      <c r="X85" s="5"/>
      <c r="Y85" s="5"/>
      <c r="Z85" s="5"/>
      <c r="AA85" s="5"/>
      <c r="AB85" s="5"/>
      <c r="AC85" s="5"/>
      <c r="AD85" s="5"/>
      <c r="AE85" s="5"/>
      <c r="AF85" s="5"/>
      <c r="AG85" s="5"/>
      <c r="AH85" s="5"/>
      <c r="AI85" s="5"/>
      <c r="AJ85" s="172" t="s">
        <v>480</v>
      </c>
      <c r="AK85" s="5" t="s">
        <v>1973</v>
      </c>
      <c r="AL85" s="5" t="s">
        <v>1909</v>
      </c>
      <c r="AM85" s="5" t="s">
        <v>1910</v>
      </c>
      <c r="AN85" s="5" t="s">
        <v>1911</v>
      </c>
      <c r="AO85" s="5" t="s">
        <v>1912</v>
      </c>
      <c r="AP85" s="5" t="s">
        <v>1913</v>
      </c>
      <c r="AQ85" s="5"/>
      <c r="AR85" s="5"/>
      <c r="AS85" s="5"/>
      <c r="AT85" s="5"/>
      <c r="AU85" s="5"/>
      <c r="AV85" s="5"/>
      <c r="AW85" s="5"/>
      <c r="AX85" s="5"/>
      <c r="AY85" s="5"/>
      <c r="AZ85" s="5"/>
      <c r="BA85" s="5"/>
      <c r="BB85" s="5"/>
      <c r="BC85" s="5"/>
      <c r="BD85" s="5"/>
      <c r="BE85" s="5"/>
      <c r="BF85" s="5"/>
      <c r="BG85" s="5"/>
      <c r="BH85" s="5"/>
      <c r="BI85" s="5"/>
      <c r="BJ85" s="5"/>
      <c r="BK85" s="5"/>
      <c r="BL85" s="5"/>
      <c r="BM85" s="155" t="s">
        <v>1974</v>
      </c>
      <c r="BN85" s="5" t="s">
        <v>1915</v>
      </c>
      <c r="BO85" s="5" t="s">
        <v>1916</v>
      </c>
      <c r="BP85" s="5" t="s">
        <v>1917</v>
      </c>
      <c r="BQ85" s="5" t="s">
        <v>1918</v>
      </c>
      <c r="BR85" s="5" t="s">
        <v>1919</v>
      </c>
      <c r="BS85" s="5"/>
      <c r="BT85" s="145"/>
      <c r="BU85" s="145"/>
      <c r="BV85" s="145"/>
      <c r="BW85" s="145"/>
      <c r="BX85" s="145"/>
      <c r="BY85" s="145"/>
      <c r="BZ85" s="145"/>
      <c r="CA85" s="145"/>
      <c r="CB85" s="145"/>
      <c r="CC85" s="145"/>
      <c r="CD85" s="145"/>
      <c r="CE85" s="145"/>
      <c r="CF85" s="145"/>
      <c r="CG85" s="145"/>
      <c r="CH85" s="145"/>
      <c r="CI85" s="145"/>
      <c r="CJ85" s="150"/>
      <c r="CK85" s="155"/>
      <c r="CL85" s="145"/>
      <c r="CM85" s="145"/>
      <c r="CN85" s="173"/>
      <c r="CO85" s="187" t="s">
        <v>1975</v>
      </c>
      <c r="CP85" s="10" t="s">
        <v>1921</v>
      </c>
      <c r="CQ85" s="10" t="s">
        <v>1922</v>
      </c>
      <c r="CR85" s="10" t="s">
        <v>1923</v>
      </c>
      <c r="CS85" s="10" t="s">
        <v>1924</v>
      </c>
      <c r="CT85" s="10" t="s">
        <v>1925</v>
      </c>
      <c r="CU85" s="10"/>
      <c r="CV85" s="10"/>
      <c r="CW85" s="10"/>
      <c r="CX85" s="10"/>
      <c r="CY85" s="10"/>
      <c r="CZ85" s="145"/>
      <c r="DA85" s="145"/>
      <c r="DB85" s="145"/>
      <c r="DC85" s="145"/>
      <c r="DD85" s="145"/>
      <c r="DE85" s="145"/>
      <c r="DF85" s="145"/>
      <c r="DG85" s="145"/>
      <c r="DH85" s="145"/>
      <c r="DI85" s="145"/>
      <c r="DJ85" s="145"/>
      <c r="DK85" s="145"/>
      <c r="DL85" s="150"/>
      <c r="DM85" s="5"/>
      <c r="DN85" s="5"/>
      <c r="DO85" s="5"/>
      <c r="DP85" s="5"/>
      <c r="DQ85" s="187" t="s">
        <v>1976</v>
      </c>
      <c r="DR85" s="10" t="s">
        <v>1927</v>
      </c>
      <c r="DS85" s="10" t="s">
        <v>1928</v>
      </c>
      <c r="DT85" s="10" t="s">
        <v>1929</v>
      </c>
      <c r="DU85" s="10" t="s">
        <v>1930</v>
      </c>
      <c r="DV85" s="10" t="s">
        <v>1931</v>
      </c>
      <c r="DW85" s="10"/>
      <c r="DX85" s="10"/>
      <c r="DY85" s="10"/>
      <c r="DZ85" s="10"/>
      <c r="EA85" s="10"/>
      <c r="EB85" s="5"/>
      <c r="EC85" s="5"/>
      <c r="ED85" s="5"/>
      <c r="EE85" s="145"/>
      <c r="EF85" s="145"/>
      <c r="EG85" s="145"/>
      <c r="EH85" s="145"/>
      <c r="EI85" s="145"/>
      <c r="EJ85" s="145"/>
      <c r="EK85" s="145"/>
      <c r="EL85" s="145"/>
      <c r="EM85" s="145"/>
      <c r="EN85" s="150"/>
      <c r="EO85" s="5"/>
      <c r="EP85" s="5"/>
      <c r="EQ85" s="5"/>
      <c r="ER85" s="5"/>
      <c r="ES85" s="187" t="s">
        <v>1977</v>
      </c>
      <c r="ET85" s="10" t="s">
        <v>1933</v>
      </c>
      <c r="EU85" s="10" t="s">
        <v>1934</v>
      </c>
      <c r="EV85" s="10" t="s">
        <v>1935</v>
      </c>
      <c r="EW85" s="10" t="s">
        <v>1936</v>
      </c>
      <c r="EX85" s="10" t="s">
        <v>1937</v>
      </c>
      <c r="EY85" s="10"/>
      <c r="EZ85" s="10"/>
      <c r="FA85" s="10"/>
      <c r="FB85" s="10"/>
      <c r="FC85" s="10"/>
      <c r="FD85" s="5"/>
      <c r="FE85" s="5"/>
      <c r="FF85" s="5"/>
      <c r="FG85" s="5"/>
      <c r="FH85" s="5"/>
      <c r="FI85" s="5"/>
      <c r="FJ85" s="5"/>
      <c r="FK85" s="5"/>
      <c r="FL85" s="5"/>
      <c r="FM85" s="5"/>
      <c r="FN85" s="5"/>
      <c r="FO85" s="5"/>
      <c r="FP85" s="96"/>
      <c r="FQ85" s="5"/>
      <c r="FR85" s="5"/>
      <c r="FS85" s="5"/>
      <c r="FT85" s="5"/>
      <c r="FU85" s="187" t="s">
        <v>1978</v>
      </c>
      <c r="FV85" s="10" t="s">
        <v>1939</v>
      </c>
      <c r="FW85" s="10" t="s">
        <v>1940</v>
      </c>
      <c r="FX85" s="10" t="s">
        <v>1941</v>
      </c>
      <c r="FY85" s="10" t="s">
        <v>1942</v>
      </c>
      <c r="FZ85" s="10" t="s">
        <v>1943</v>
      </c>
      <c r="GA85" s="10"/>
      <c r="GB85" s="10"/>
      <c r="GC85" s="10"/>
      <c r="GD85" s="10"/>
      <c r="GE85" s="10"/>
      <c r="GF85" s="5"/>
      <c r="GG85" s="5"/>
      <c r="GH85" s="5"/>
      <c r="GI85" s="5"/>
      <c r="GJ85" s="5"/>
      <c r="GK85" s="5"/>
      <c r="GL85" s="5"/>
      <c r="GM85" s="5"/>
      <c r="GN85" s="5"/>
      <c r="GO85" s="5"/>
      <c r="GP85" s="5"/>
      <c r="GQ85" s="5"/>
      <c r="GR85" s="96"/>
      <c r="GS85" s="5"/>
      <c r="GT85" s="5"/>
      <c r="GU85" s="5"/>
      <c r="GV85" s="5"/>
      <c r="GW85" s="198" t="s">
        <v>1979</v>
      </c>
      <c r="GX85" s="1" t="s">
        <v>1945</v>
      </c>
      <c r="GY85" s="1" t="s">
        <v>1946</v>
      </c>
      <c r="GZ85" s="1" t="s">
        <v>1947</v>
      </c>
      <c r="HA85" s="1" t="s">
        <v>1948</v>
      </c>
      <c r="HB85" s="1" t="s">
        <v>1949</v>
      </c>
      <c r="HC85" s="1"/>
      <c r="HD85" s="1"/>
      <c r="HE85" s="1"/>
      <c r="HF85" s="1"/>
      <c r="HG85" s="10"/>
      <c r="HH85" s="5"/>
      <c r="HI85" s="5"/>
      <c r="HJ85" s="5"/>
      <c r="HK85" s="5"/>
      <c r="HL85" s="5"/>
      <c r="HM85" s="5"/>
      <c r="HN85" s="5"/>
      <c r="HO85" s="5"/>
      <c r="HP85" s="5"/>
      <c r="HQ85" s="5"/>
      <c r="HR85" s="5"/>
      <c r="HS85" s="5"/>
      <c r="HT85" s="96"/>
      <c r="HU85" s="5"/>
      <c r="HV85" s="5"/>
      <c r="HW85" s="5"/>
      <c r="HX85" s="5"/>
    </row>
    <row r="86" spans="1:232" s="28" customFormat="1" ht="15" customHeight="1">
      <c r="A86" s="5" t="s">
        <v>331</v>
      </c>
      <c r="B86" s="5" t="s">
        <v>332</v>
      </c>
      <c r="C86" s="5"/>
      <c r="D86" s="5"/>
      <c r="E86" s="5"/>
      <c r="F86" s="5" t="s">
        <v>333</v>
      </c>
      <c r="G86" s="5" t="s">
        <v>1980</v>
      </c>
      <c r="H86" s="87" t="s">
        <v>1981</v>
      </c>
      <c r="I86" s="5" t="s">
        <v>1982</v>
      </c>
      <c r="J86" s="5" t="s">
        <v>1901</v>
      </c>
      <c r="K86" s="5" t="s">
        <v>1902</v>
      </c>
      <c r="L86" s="5" t="s">
        <v>1903</v>
      </c>
      <c r="M86" s="5" t="s">
        <v>1904</v>
      </c>
      <c r="N86" s="5" t="s">
        <v>1905</v>
      </c>
      <c r="O86" s="5"/>
      <c r="P86" s="5"/>
      <c r="Q86" s="5"/>
      <c r="R86" s="5"/>
      <c r="S86" s="5"/>
      <c r="T86" s="5"/>
      <c r="U86" s="5"/>
      <c r="V86" s="5"/>
      <c r="W86" s="5"/>
      <c r="X86" s="5"/>
      <c r="Y86" s="5"/>
      <c r="Z86" s="5"/>
      <c r="AA86" s="5"/>
      <c r="AB86" s="5"/>
      <c r="AC86" s="5"/>
      <c r="AD86" s="5"/>
      <c r="AE86" s="5"/>
      <c r="AF86" s="5"/>
      <c r="AG86" s="5"/>
      <c r="AH86" s="5"/>
      <c r="AI86" s="5"/>
      <c r="AJ86" s="172" t="s">
        <v>480</v>
      </c>
      <c r="AK86" s="5" t="s">
        <v>1983</v>
      </c>
      <c r="AL86" s="5" t="s">
        <v>1909</v>
      </c>
      <c r="AM86" s="5" t="s">
        <v>1910</v>
      </c>
      <c r="AN86" s="5" t="s">
        <v>1911</v>
      </c>
      <c r="AO86" s="5" t="s">
        <v>1912</v>
      </c>
      <c r="AP86" s="5" t="s">
        <v>1913</v>
      </c>
      <c r="AQ86" s="5"/>
      <c r="AR86" s="5"/>
      <c r="AS86" s="5"/>
      <c r="AT86" s="5"/>
      <c r="AU86" s="5"/>
      <c r="AV86" s="5"/>
      <c r="AW86" s="5"/>
      <c r="AX86" s="5"/>
      <c r="AY86" s="5"/>
      <c r="AZ86" s="5"/>
      <c r="BA86" s="5"/>
      <c r="BB86" s="5"/>
      <c r="BC86" s="5"/>
      <c r="BD86" s="5"/>
      <c r="BE86" s="5"/>
      <c r="BF86" s="5"/>
      <c r="BG86" s="5"/>
      <c r="BH86" s="5"/>
      <c r="BI86" s="5"/>
      <c r="BJ86" s="5"/>
      <c r="BK86" s="5"/>
      <c r="BL86" s="5"/>
      <c r="BM86" s="155" t="s">
        <v>1984</v>
      </c>
      <c r="BN86" s="5" t="s">
        <v>1915</v>
      </c>
      <c r="BO86" s="5" t="s">
        <v>1916</v>
      </c>
      <c r="BP86" s="5" t="s">
        <v>1917</v>
      </c>
      <c r="BQ86" s="5" t="s">
        <v>1918</v>
      </c>
      <c r="BR86" s="5" t="s">
        <v>1919</v>
      </c>
      <c r="BS86" s="5"/>
      <c r="BT86" s="145"/>
      <c r="BU86" s="145"/>
      <c r="BV86" s="145"/>
      <c r="BW86" s="145"/>
      <c r="BX86" s="145"/>
      <c r="BY86" s="145"/>
      <c r="BZ86" s="145"/>
      <c r="CA86" s="145"/>
      <c r="CB86" s="145"/>
      <c r="CC86" s="145"/>
      <c r="CD86" s="145"/>
      <c r="CE86" s="145"/>
      <c r="CF86" s="145"/>
      <c r="CG86" s="145"/>
      <c r="CH86" s="145"/>
      <c r="CI86" s="145"/>
      <c r="CJ86" s="150"/>
      <c r="CK86" s="155"/>
      <c r="CL86" s="145"/>
      <c r="CM86" s="145"/>
      <c r="CN86" s="173"/>
      <c r="CO86" s="187" t="s">
        <v>1985</v>
      </c>
      <c r="CP86" s="10" t="s">
        <v>1921</v>
      </c>
      <c r="CQ86" s="10" t="s">
        <v>1922</v>
      </c>
      <c r="CR86" s="10" t="s">
        <v>1923</v>
      </c>
      <c r="CS86" s="10" t="s">
        <v>1924</v>
      </c>
      <c r="CT86" s="10" t="s">
        <v>1925</v>
      </c>
      <c r="CU86" s="10"/>
      <c r="CV86" s="10"/>
      <c r="CW86" s="10"/>
      <c r="CX86" s="10"/>
      <c r="CY86" s="10"/>
      <c r="CZ86" s="145"/>
      <c r="DA86" s="145"/>
      <c r="DB86" s="145"/>
      <c r="DC86" s="145"/>
      <c r="DD86" s="145"/>
      <c r="DE86" s="145"/>
      <c r="DF86" s="145"/>
      <c r="DG86" s="145"/>
      <c r="DH86" s="145"/>
      <c r="DI86" s="145"/>
      <c r="DJ86" s="145"/>
      <c r="DK86" s="145"/>
      <c r="DL86" s="150"/>
      <c r="DM86" s="5"/>
      <c r="DN86" s="5"/>
      <c r="DO86" s="5"/>
      <c r="DP86" s="5"/>
      <c r="DQ86" s="187" t="s">
        <v>1986</v>
      </c>
      <c r="DR86" s="10" t="s">
        <v>1927</v>
      </c>
      <c r="DS86" s="10" t="s">
        <v>1928</v>
      </c>
      <c r="DT86" s="10" t="s">
        <v>1929</v>
      </c>
      <c r="DU86" s="10" t="s">
        <v>1930</v>
      </c>
      <c r="DV86" s="10" t="s">
        <v>1931</v>
      </c>
      <c r="DW86" s="10"/>
      <c r="DX86" s="10"/>
      <c r="DY86" s="10"/>
      <c r="DZ86" s="10"/>
      <c r="EA86" s="10"/>
      <c r="EB86" s="5"/>
      <c r="EC86" s="5"/>
      <c r="ED86" s="5"/>
      <c r="EE86" s="145"/>
      <c r="EF86" s="145"/>
      <c r="EG86" s="145"/>
      <c r="EH86" s="145"/>
      <c r="EI86" s="145"/>
      <c r="EJ86" s="145"/>
      <c r="EK86" s="145"/>
      <c r="EL86" s="145"/>
      <c r="EM86" s="145"/>
      <c r="EN86" s="150"/>
      <c r="EO86" s="5"/>
      <c r="EP86" s="5"/>
      <c r="EQ86" s="5"/>
      <c r="ER86" s="5"/>
      <c r="ES86" s="187" t="s">
        <v>1987</v>
      </c>
      <c r="ET86" s="10" t="s">
        <v>1933</v>
      </c>
      <c r="EU86" s="10" t="s">
        <v>1934</v>
      </c>
      <c r="EV86" s="10" t="s">
        <v>1935</v>
      </c>
      <c r="EW86" s="10" t="s">
        <v>1936</v>
      </c>
      <c r="EX86" s="10" t="s">
        <v>1937</v>
      </c>
      <c r="EY86" s="10"/>
      <c r="EZ86" s="10"/>
      <c r="FA86" s="10"/>
      <c r="FB86" s="10"/>
      <c r="FC86" s="10"/>
      <c r="FD86" s="5"/>
      <c r="FE86" s="5"/>
      <c r="FF86" s="5"/>
      <c r="FG86" s="5"/>
      <c r="FH86" s="5"/>
      <c r="FI86" s="5"/>
      <c r="FJ86" s="5"/>
      <c r="FK86" s="5"/>
      <c r="FL86" s="5"/>
      <c r="FM86" s="5"/>
      <c r="FN86" s="5"/>
      <c r="FO86" s="5"/>
      <c r="FP86" s="96"/>
      <c r="FQ86" s="5"/>
      <c r="FR86" s="5"/>
      <c r="FS86" s="5"/>
      <c r="FT86" s="5"/>
      <c r="FU86" s="198" t="s">
        <v>1988</v>
      </c>
      <c r="FV86" s="1" t="s">
        <v>1939</v>
      </c>
      <c r="FW86" s="1" t="s">
        <v>1940</v>
      </c>
      <c r="FX86" s="1" t="s">
        <v>1941</v>
      </c>
      <c r="FY86" s="1" t="s">
        <v>1942</v>
      </c>
      <c r="FZ86" s="1" t="s">
        <v>1943</v>
      </c>
      <c r="GA86" s="1"/>
      <c r="GB86" s="1"/>
      <c r="GC86" s="10"/>
      <c r="GD86" s="10"/>
      <c r="GE86" s="10"/>
      <c r="GF86" s="5"/>
      <c r="GG86" s="5"/>
      <c r="GH86" s="5"/>
      <c r="GI86" s="5"/>
      <c r="GJ86" s="5"/>
      <c r="GK86" s="5"/>
      <c r="GL86" s="5"/>
      <c r="GM86" s="5"/>
      <c r="GN86" s="5"/>
      <c r="GO86" s="5"/>
      <c r="GP86" s="5"/>
      <c r="GQ86" s="5"/>
      <c r="GR86" s="96"/>
      <c r="GS86" s="5"/>
      <c r="GT86" s="5"/>
      <c r="GU86" s="5"/>
      <c r="GV86" s="5"/>
      <c r="GW86" s="198" t="s">
        <v>1989</v>
      </c>
      <c r="GX86" s="1" t="s">
        <v>1945</v>
      </c>
      <c r="GY86" s="1" t="s">
        <v>1946</v>
      </c>
      <c r="GZ86" s="1" t="s">
        <v>1947</v>
      </c>
      <c r="HA86" s="1" t="s">
        <v>1948</v>
      </c>
      <c r="HB86" s="1" t="s">
        <v>1949</v>
      </c>
      <c r="HC86" s="1"/>
      <c r="HD86" s="1"/>
      <c r="HE86" s="1"/>
      <c r="HF86" s="1"/>
      <c r="HG86" s="10"/>
      <c r="HH86" s="5"/>
      <c r="HI86" s="5"/>
      <c r="HJ86" s="5"/>
      <c r="HK86" s="5"/>
      <c r="HL86" s="5"/>
      <c r="HM86" s="5"/>
      <c r="HN86" s="5"/>
      <c r="HO86" s="5"/>
      <c r="HP86" s="5"/>
      <c r="HQ86" s="5"/>
      <c r="HR86" s="5"/>
      <c r="HS86" s="5"/>
      <c r="HT86" s="96"/>
      <c r="HU86" s="5"/>
      <c r="HV86" s="5"/>
      <c r="HW86" s="5"/>
      <c r="HX86" s="5"/>
    </row>
    <row r="87" spans="1:232" s="28" customFormat="1" ht="15" customHeight="1">
      <c r="A87" s="5" t="s">
        <v>331</v>
      </c>
      <c r="B87" s="5" t="s">
        <v>332</v>
      </c>
      <c r="C87" s="5"/>
      <c r="D87" s="5"/>
      <c r="E87" s="5"/>
      <c r="F87" s="5" t="s">
        <v>333</v>
      </c>
      <c r="G87" s="5" t="s">
        <v>1990</v>
      </c>
      <c r="H87" s="87" t="s">
        <v>1991</v>
      </c>
      <c r="I87" s="5" t="s">
        <v>1992</v>
      </c>
      <c r="J87" s="5" t="s">
        <v>1901</v>
      </c>
      <c r="K87" s="5" t="s">
        <v>1902</v>
      </c>
      <c r="L87" s="5" t="s">
        <v>1903</v>
      </c>
      <c r="M87" s="5" t="s">
        <v>1904</v>
      </c>
      <c r="N87" s="5" t="s">
        <v>1905</v>
      </c>
      <c r="O87" s="5"/>
      <c r="P87" s="5"/>
      <c r="Q87" s="5"/>
      <c r="R87" s="5"/>
      <c r="S87" s="5"/>
      <c r="T87" s="5"/>
      <c r="U87" s="5"/>
      <c r="V87" s="5"/>
      <c r="W87" s="5"/>
      <c r="X87" s="5"/>
      <c r="Y87" s="5"/>
      <c r="Z87" s="5"/>
      <c r="AA87" s="5"/>
      <c r="AB87" s="5"/>
      <c r="AC87" s="5"/>
      <c r="AD87" s="5"/>
      <c r="AE87" s="5"/>
      <c r="AF87" s="5"/>
      <c r="AG87" s="5"/>
      <c r="AH87" s="5"/>
      <c r="AI87" s="5"/>
      <c r="AJ87" s="172" t="s">
        <v>480</v>
      </c>
      <c r="AK87" s="5" t="s">
        <v>1993</v>
      </c>
      <c r="AL87" s="5" t="s">
        <v>1909</v>
      </c>
      <c r="AM87" s="5" t="s">
        <v>1910</v>
      </c>
      <c r="AN87" s="5" t="s">
        <v>1911</v>
      </c>
      <c r="AO87" s="5" t="s">
        <v>1912</v>
      </c>
      <c r="AP87" s="5" t="s">
        <v>1913</v>
      </c>
      <c r="AQ87" s="5"/>
      <c r="AR87" s="5"/>
      <c r="AS87" s="5"/>
      <c r="AT87" s="5"/>
      <c r="AU87" s="5"/>
      <c r="AV87" s="5"/>
      <c r="AW87" s="5"/>
      <c r="AX87" s="5"/>
      <c r="AY87" s="5"/>
      <c r="AZ87" s="5"/>
      <c r="BA87" s="5"/>
      <c r="BB87" s="5"/>
      <c r="BC87" s="5"/>
      <c r="BD87" s="5"/>
      <c r="BE87" s="5"/>
      <c r="BF87" s="5"/>
      <c r="BG87" s="5"/>
      <c r="BH87" s="5"/>
      <c r="BI87" s="5"/>
      <c r="BJ87" s="5"/>
      <c r="BK87" s="5"/>
      <c r="BL87" s="5"/>
      <c r="BM87" s="155" t="s">
        <v>1994</v>
      </c>
      <c r="BN87" s="5" t="s">
        <v>1915</v>
      </c>
      <c r="BO87" s="5" t="s">
        <v>1916</v>
      </c>
      <c r="BP87" s="5" t="s">
        <v>1917</v>
      </c>
      <c r="BQ87" s="5" t="s">
        <v>1918</v>
      </c>
      <c r="BR87" s="5" t="s">
        <v>1919</v>
      </c>
      <c r="BS87" s="5"/>
      <c r="BT87" s="145"/>
      <c r="BU87" s="145"/>
      <c r="BV87" s="145"/>
      <c r="BW87" s="145"/>
      <c r="BX87" s="145"/>
      <c r="BY87" s="145"/>
      <c r="BZ87" s="145"/>
      <c r="CA87" s="145"/>
      <c r="CB87" s="145"/>
      <c r="CC87" s="145"/>
      <c r="CD87" s="145"/>
      <c r="CE87" s="145"/>
      <c r="CF87" s="145"/>
      <c r="CG87" s="145"/>
      <c r="CH87" s="145"/>
      <c r="CI87" s="145"/>
      <c r="CJ87" s="150"/>
      <c r="CK87" s="155"/>
      <c r="CL87" s="145"/>
      <c r="CM87" s="145"/>
      <c r="CN87" s="173"/>
      <c r="CO87" s="187" t="s">
        <v>1995</v>
      </c>
      <c r="CP87" s="10" t="s">
        <v>1921</v>
      </c>
      <c r="CQ87" s="10" t="s">
        <v>1922</v>
      </c>
      <c r="CR87" s="10" t="s">
        <v>1923</v>
      </c>
      <c r="CS87" s="10" t="s">
        <v>1924</v>
      </c>
      <c r="CT87" s="10" t="s">
        <v>1925</v>
      </c>
      <c r="CU87" s="10"/>
      <c r="CV87" s="10"/>
      <c r="CW87" s="10"/>
      <c r="CX87" s="10"/>
      <c r="CY87" s="10"/>
      <c r="CZ87" s="145"/>
      <c r="DA87" s="145"/>
      <c r="DB87" s="145"/>
      <c r="DC87" s="145"/>
      <c r="DD87" s="145"/>
      <c r="DE87" s="145"/>
      <c r="DF87" s="145"/>
      <c r="DG87" s="145"/>
      <c r="DH87" s="145"/>
      <c r="DI87" s="145"/>
      <c r="DJ87" s="145"/>
      <c r="DK87" s="145"/>
      <c r="DL87" s="150"/>
      <c r="DM87" s="5"/>
      <c r="DN87" s="5"/>
      <c r="DO87" s="5"/>
      <c r="DP87" s="5"/>
      <c r="DQ87" s="198" t="s">
        <v>1996</v>
      </c>
      <c r="DR87" s="1" t="s">
        <v>1927</v>
      </c>
      <c r="DS87" s="1" t="s">
        <v>1928</v>
      </c>
      <c r="DT87" s="1" t="s">
        <v>1929</v>
      </c>
      <c r="DU87" s="1" t="s">
        <v>1930</v>
      </c>
      <c r="DV87" s="1" t="s">
        <v>1931</v>
      </c>
      <c r="DW87" s="1"/>
      <c r="DX87" s="10"/>
      <c r="DY87" s="10"/>
      <c r="DZ87" s="10"/>
      <c r="EA87" s="10"/>
      <c r="EB87" s="5"/>
      <c r="EC87" s="5"/>
      <c r="ED87" s="5"/>
      <c r="EE87" s="145"/>
      <c r="EF87" s="145"/>
      <c r="EG87" s="145"/>
      <c r="EH87" s="145"/>
      <c r="EI87" s="145"/>
      <c r="EJ87" s="145"/>
      <c r="EK87" s="145"/>
      <c r="EL87" s="145"/>
      <c r="EM87" s="145"/>
      <c r="EN87" s="150"/>
      <c r="EO87" s="5"/>
      <c r="EP87" s="5"/>
      <c r="EQ87" s="5"/>
      <c r="ER87" s="5"/>
      <c r="ES87" s="187" t="s">
        <v>1997</v>
      </c>
      <c r="ET87" s="10" t="s">
        <v>1933</v>
      </c>
      <c r="EU87" s="10" t="s">
        <v>1934</v>
      </c>
      <c r="EV87" s="10" t="s">
        <v>1935</v>
      </c>
      <c r="EW87" s="10" t="s">
        <v>1936</v>
      </c>
      <c r="EX87" s="10" t="s">
        <v>1937</v>
      </c>
      <c r="EY87" s="10"/>
      <c r="EZ87" s="10"/>
      <c r="FA87" s="10"/>
      <c r="FB87" s="10"/>
      <c r="FC87" s="10"/>
      <c r="FD87" s="5"/>
      <c r="FE87" s="5"/>
      <c r="FF87" s="5"/>
      <c r="FG87" s="5"/>
      <c r="FH87" s="5"/>
      <c r="FI87" s="5"/>
      <c r="FJ87" s="5"/>
      <c r="FK87" s="5"/>
      <c r="FL87" s="5"/>
      <c r="FM87" s="5"/>
      <c r="FN87" s="5"/>
      <c r="FO87" s="5"/>
      <c r="FP87" s="96"/>
      <c r="FQ87" s="5"/>
      <c r="FR87" s="5"/>
      <c r="FS87" s="5"/>
      <c r="FT87" s="5"/>
      <c r="FU87" s="198" t="s">
        <v>1998</v>
      </c>
      <c r="FV87" s="1" t="s">
        <v>1939</v>
      </c>
      <c r="FW87" s="1" t="s">
        <v>1940</v>
      </c>
      <c r="FX87" s="1" t="s">
        <v>1941</v>
      </c>
      <c r="FY87" s="1" t="s">
        <v>1942</v>
      </c>
      <c r="FZ87" s="1" t="s">
        <v>1943</v>
      </c>
      <c r="GA87" s="1"/>
      <c r="GB87" s="1"/>
      <c r="GC87" s="10"/>
      <c r="GD87" s="10"/>
      <c r="GE87" s="10"/>
      <c r="GF87" s="5"/>
      <c r="GG87" s="5"/>
      <c r="GH87" s="5"/>
      <c r="GI87" s="5"/>
      <c r="GJ87" s="5"/>
      <c r="GK87" s="5"/>
      <c r="GL87" s="5"/>
      <c r="GM87" s="5"/>
      <c r="GN87" s="5"/>
      <c r="GO87" s="5"/>
      <c r="GP87" s="5"/>
      <c r="GQ87" s="5"/>
      <c r="GR87" s="96"/>
      <c r="GS87" s="5"/>
      <c r="GT87" s="5"/>
      <c r="GU87" s="5"/>
      <c r="GV87" s="5"/>
      <c r="GW87" s="198" t="s">
        <v>1999</v>
      </c>
      <c r="GX87" s="1" t="s">
        <v>1945</v>
      </c>
      <c r="GY87" s="1" t="s">
        <v>1946</v>
      </c>
      <c r="GZ87" s="1" t="s">
        <v>1947</v>
      </c>
      <c r="HA87" s="1" t="s">
        <v>1948</v>
      </c>
      <c r="HB87" s="1" t="s">
        <v>1949</v>
      </c>
      <c r="HC87" s="1"/>
      <c r="HD87" s="1"/>
      <c r="HE87" s="1"/>
      <c r="HF87" s="1"/>
      <c r="HG87" s="10"/>
      <c r="HH87" s="5"/>
      <c r="HI87" s="5"/>
      <c r="HJ87" s="5"/>
      <c r="HK87" s="5"/>
      <c r="HL87" s="5"/>
      <c r="HM87" s="5"/>
      <c r="HN87" s="5"/>
      <c r="HO87" s="5"/>
      <c r="HP87" s="5"/>
      <c r="HQ87" s="5"/>
      <c r="HR87" s="5"/>
      <c r="HS87" s="5"/>
      <c r="HT87" s="96"/>
      <c r="HU87" s="5"/>
      <c r="HV87" s="5"/>
      <c r="HW87" s="5"/>
      <c r="HX87" s="5"/>
    </row>
    <row r="88" spans="1:232" s="28" customFormat="1" ht="15" customHeight="1">
      <c r="A88" s="5" t="s">
        <v>331</v>
      </c>
      <c r="B88" s="5" t="s">
        <v>332</v>
      </c>
      <c r="C88" s="5"/>
      <c r="D88" s="5"/>
      <c r="E88" s="5"/>
      <c r="F88" s="5" t="s">
        <v>333</v>
      </c>
      <c r="G88" s="5" t="s">
        <v>2000</v>
      </c>
      <c r="H88" s="87" t="s">
        <v>2001</v>
      </c>
      <c r="I88" s="5" t="s">
        <v>2002</v>
      </c>
      <c r="J88" s="5" t="s">
        <v>1901</v>
      </c>
      <c r="K88" s="5" t="s">
        <v>1902</v>
      </c>
      <c r="L88" s="5" t="s">
        <v>1903</v>
      </c>
      <c r="M88" s="5" t="s">
        <v>1904</v>
      </c>
      <c r="N88" s="5" t="s">
        <v>1905</v>
      </c>
      <c r="O88" s="5"/>
      <c r="P88" s="5"/>
      <c r="Q88" s="5"/>
      <c r="R88" s="5"/>
      <c r="S88" s="5"/>
      <c r="T88" s="5"/>
      <c r="U88" s="5"/>
      <c r="V88" s="5"/>
      <c r="W88" s="5"/>
      <c r="X88" s="5"/>
      <c r="Y88" s="5"/>
      <c r="Z88" s="5"/>
      <c r="AA88" s="5"/>
      <c r="AB88" s="5"/>
      <c r="AC88" s="5"/>
      <c r="AD88" s="5"/>
      <c r="AE88" s="5"/>
      <c r="AF88" s="5"/>
      <c r="AG88" s="5"/>
      <c r="AH88" s="5"/>
      <c r="AI88" s="5"/>
      <c r="AJ88" s="172" t="s">
        <v>480</v>
      </c>
      <c r="AK88" s="5" t="s">
        <v>2003</v>
      </c>
      <c r="AL88" s="5" t="s">
        <v>1909</v>
      </c>
      <c r="AM88" s="5" t="s">
        <v>1910</v>
      </c>
      <c r="AN88" s="5" t="s">
        <v>1911</v>
      </c>
      <c r="AO88" s="5" t="s">
        <v>1912</v>
      </c>
      <c r="AP88" s="5" t="s">
        <v>1913</v>
      </c>
      <c r="AQ88" s="5"/>
      <c r="AR88" s="5"/>
      <c r="AS88" s="5"/>
      <c r="AT88" s="5"/>
      <c r="AU88" s="5"/>
      <c r="AV88" s="5"/>
      <c r="AW88" s="5"/>
      <c r="AX88" s="5"/>
      <c r="AY88" s="5"/>
      <c r="AZ88" s="5"/>
      <c r="BA88" s="5"/>
      <c r="BB88" s="5"/>
      <c r="BC88" s="5"/>
      <c r="BD88" s="5"/>
      <c r="BE88" s="5"/>
      <c r="BF88" s="5"/>
      <c r="BG88" s="5"/>
      <c r="BH88" s="5"/>
      <c r="BI88" s="5"/>
      <c r="BJ88" s="5"/>
      <c r="BK88" s="5"/>
      <c r="BL88" s="5"/>
      <c r="BM88" s="155" t="s">
        <v>2004</v>
      </c>
      <c r="BN88" s="5" t="s">
        <v>1915</v>
      </c>
      <c r="BO88" s="5" t="s">
        <v>1916</v>
      </c>
      <c r="BP88" s="5" t="s">
        <v>1917</v>
      </c>
      <c r="BQ88" s="5" t="s">
        <v>1918</v>
      </c>
      <c r="BR88" s="5" t="s">
        <v>1919</v>
      </c>
      <c r="BS88" s="5"/>
      <c r="BT88" s="145"/>
      <c r="BU88" s="145"/>
      <c r="BV88" s="145"/>
      <c r="BW88" s="145"/>
      <c r="BX88" s="145"/>
      <c r="BY88" s="145"/>
      <c r="BZ88" s="145"/>
      <c r="CA88" s="145"/>
      <c r="CB88" s="145"/>
      <c r="CC88" s="145"/>
      <c r="CD88" s="145"/>
      <c r="CE88" s="145"/>
      <c r="CF88" s="145"/>
      <c r="CG88" s="145"/>
      <c r="CH88" s="145"/>
      <c r="CI88" s="145"/>
      <c r="CJ88" s="150"/>
      <c r="CK88" s="155"/>
      <c r="CL88" s="145"/>
      <c r="CM88" s="145"/>
      <c r="CN88" s="173"/>
      <c r="CO88" s="187" t="s">
        <v>2005</v>
      </c>
      <c r="CP88" s="10" t="s">
        <v>1921</v>
      </c>
      <c r="CQ88" s="10" t="s">
        <v>1922</v>
      </c>
      <c r="CR88" s="10" t="s">
        <v>1923</v>
      </c>
      <c r="CS88" s="10" t="s">
        <v>1924</v>
      </c>
      <c r="CT88" s="10" t="s">
        <v>1925</v>
      </c>
      <c r="CU88" s="10"/>
      <c r="CV88" s="10"/>
      <c r="CW88" s="10"/>
      <c r="CX88" s="10"/>
      <c r="CY88" s="10"/>
      <c r="CZ88" s="145"/>
      <c r="DA88" s="145"/>
      <c r="DB88" s="145"/>
      <c r="DC88" s="145"/>
      <c r="DD88" s="145"/>
      <c r="DE88" s="145"/>
      <c r="DF88" s="145"/>
      <c r="DG88" s="145"/>
      <c r="DH88" s="145"/>
      <c r="DI88" s="145"/>
      <c r="DJ88" s="145"/>
      <c r="DK88" s="145"/>
      <c r="DL88" s="150"/>
      <c r="DM88" s="5"/>
      <c r="DN88" s="5"/>
      <c r="DO88" s="5"/>
      <c r="DP88" s="5"/>
      <c r="DQ88" s="198" t="s">
        <v>2006</v>
      </c>
      <c r="DR88" s="1" t="s">
        <v>1927</v>
      </c>
      <c r="DS88" s="1" t="s">
        <v>1928</v>
      </c>
      <c r="DT88" s="1" t="s">
        <v>1929</v>
      </c>
      <c r="DU88" s="1" t="s">
        <v>1930</v>
      </c>
      <c r="DV88" s="1" t="s">
        <v>1931</v>
      </c>
      <c r="DW88" s="1"/>
      <c r="DX88" s="10"/>
      <c r="DY88" s="10"/>
      <c r="DZ88" s="10"/>
      <c r="EA88" s="10"/>
      <c r="EB88" s="5"/>
      <c r="EC88" s="5"/>
      <c r="ED88" s="5"/>
      <c r="EE88" s="145"/>
      <c r="EF88" s="145"/>
      <c r="EG88" s="145"/>
      <c r="EH88" s="145"/>
      <c r="EI88" s="145"/>
      <c r="EJ88" s="145"/>
      <c r="EK88" s="145"/>
      <c r="EL88" s="145"/>
      <c r="EM88" s="145"/>
      <c r="EN88" s="150"/>
      <c r="EO88" s="5"/>
      <c r="EP88" s="5"/>
      <c r="EQ88" s="5"/>
      <c r="ER88" s="5"/>
      <c r="ES88" s="198" t="s">
        <v>2007</v>
      </c>
      <c r="ET88" s="1" t="s">
        <v>1933</v>
      </c>
      <c r="EU88" s="1" t="s">
        <v>1934</v>
      </c>
      <c r="EV88" s="1" t="s">
        <v>1935</v>
      </c>
      <c r="EW88" s="1" t="s">
        <v>1936</v>
      </c>
      <c r="EX88" s="10" t="s">
        <v>1937</v>
      </c>
      <c r="EY88" s="10"/>
      <c r="EZ88" s="10"/>
      <c r="FA88" s="10"/>
      <c r="FB88" s="10"/>
      <c r="FC88" s="10"/>
      <c r="FD88" s="5"/>
      <c r="FE88" s="5"/>
      <c r="FF88" s="5"/>
      <c r="FG88" s="5"/>
      <c r="FH88" s="5"/>
      <c r="FI88" s="5"/>
      <c r="FJ88" s="5"/>
      <c r="FK88" s="5"/>
      <c r="FL88" s="5"/>
      <c r="FM88" s="5"/>
      <c r="FN88" s="5"/>
      <c r="FO88" s="5"/>
      <c r="FP88" s="96"/>
      <c r="FQ88" s="5"/>
      <c r="FR88" s="5"/>
      <c r="FS88" s="5"/>
      <c r="FT88" s="5"/>
      <c r="FU88" s="198" t="s">
        <v>2008</v>
      </c>
      <c r="FV88" s="1" t="s">
        <v>1939</v>
      </c>
      <c r="FW88" s="1" t="s">
        <v>1940</v>
      </c>
      <c r="FX88" s="1" t="s">
        <v>1941</v>
      </c>
      <c r="FY88" s="1" t="s">
        <v>1942</v>
      </c>
      <c r="FZ88" s="1" t="s">
        <v>1943</v>
      </c>
      <c r="GA88" s="1"/>
      <c r="GB88" s="1"/>
      <c r="GC88" s="10"/>
      <c r="GD88" s="10"/>
      <c r="GE88" s="10"/>
      <c r="GF88" s="5"/>
      <c r="GG88" s="5"/>
      <c r="GH88" s="5"/>
      <c r="GI88" s="5"/>
      <c r="GJ88" s="5"/>
      <c r="GK88" s="5"/>
      <c r="GL88" s="5"/>
      <c r="GM88" s="5"/>
      <c r="GN88" s="5"/>
      <c r="GO88" s="5"/>
      <c r="GP88" s="5"/>
      <c r="GQ88" s="5"/>
      <c r="GR88" s="96"/>
      <c r="GS88" s="5"/>
      <c r="GT88" s="5"/>
      <c r="GU88" s="5"/>
      <c r="GV88" s="5"/>
      <c r="GW88" s="198" t="s">
        <v>2009</v>
      </c>
      <c r="GX88" s="1" t="s">
        <v>1945</v>
      </c>
      <c r="GY88" s="1" t="s">
        <v>1946</v>
      </c>
      <c r="GZ88" s="1" t="s">
        <v>1947</v>
      </c>
      <c r="HA88" s="1" t="s">
        <v>1948</v>
      </c>
      <c r="HB88" s="1" t="s">
        <v>1949</v>
      </c>
      <c r="HC88" s="1"/>
      <c r="HD88" s="1"/>
      <c r="HE88" s="1"/>
      <c r="HF88" s="1"/>
      <c r="HG88" s="10"/>
      <c r="HH88" s="5"/>
      <c r="HI88" s="5"/>
      <c r="HJ88" s="5"/>
      <c r="HK88" s="5"/>
      <c r="HL88" s="5"/>
      <c r="HM88" s="5"/>
      <c r="HN88" s="5"/>
      <c r="HO88" s="5"/>
      <c r="HP88" s="5"/>
      <c r="HQ88" s="5"/>
      <c r="HR88" s="5"/>
      <c r="HS88" s="5"/>
      <c r="HT88" s="96"/>
      <c r="HU88" s="5"/>
      <c r="HV88" s="5"/>
      <c r="HW88" s="5"/>
      <c r="HX88" s="5"/>
    </row>
    <row r="89" spans="1:232" s="28" customFormat="1" ht="15" customHeight="1">
      <c r="A89" s="5" t="s">
        <v>331</v>
      </c>
      <c r="B89" s="5" t="s">
        <v>332</v>
      </c>
      <c r="C89" s="5"/>
      <c r="D89" s="5"/>
      <c r="E89" s="5"/>
      <c r="F89" s="5" t="s">
        <v>333</v>
      </c>
      <c r="G89" s="5" t="s">
        <v>2010</v>
      </c>
      <c r="H89" s="87" t="s">
        <v>2011</v>
      </c>
      <c r="I89" s="5" t="s">
        <v>2012</v>
      </c>
      <c r="J89" s="5" t="s">
        <v>1901</v>
      </c>
      <c r="K89" s="5" t="s">
        <v>1902</v>
      </c>
      <c r="L89" s="5" t="s">
        <v>1903</v>
      </c>
      <c r="M89" s="5" t="s">
        <v>1904</v>
      </c>
      <c r="N89" s="5" t="s">
        <v>1905</v>
      </c>
      <c r="O89" s="5"/>
      <c r="P89" s="5"/>
      <c r="Q89" s="5"/>
      <c r="R89" s="5"/>
      <c r="S89" s="5"/>
      <c r="T89" s="5"/>
      <c r="U89" s="5"/>
      <c r="V89" s="5"/>
      <c r="W89" s="5"/>
      <c r="X89" s="5"/>
      <c r="Y89" s="5"/>
      <c r="Z89" s="5"/>
      <c r="AA89" s="5"/>
      <c r="AB89" s="5"/>
      <c r="AC89" s="5"/>
      <c r="AD89" s="5"/>
      <c r="AE89" s="5"/>
      <c r="AF89" s="5"/>
      <c r="AG89" s="5"/>
      <c r="AH89" s="5"/>
      <c r="AI89" s="5"/>
      <c r="AJ89" s="172" t="s">
        <v>480</v>
      </c>
      <c r="AK89" s="5" t="s">
        <v>2013</v>
      </c>
      <c r="AL89" s="5" t="s">
        <v>1909</v>
      </c>
      <c r="AM89" s="5" t="s">
        <v>1910</v>
      </c>
      <c r="AN89" s="5" t="s">
        <v>1911</v>
      </c>
      <c r="AO89" s="5" t="s">
        <v>1912</v>
      </c>
      <c r="AP89" s="5" t="s">
        <v>1913</v>
      </c>
      <c r="AQ89" s="5"/>
      <c r="AR89" s="5"/>
      <c r="AS89" s="5"/>
      <c r="AT89" s="5"/>
      <c r="AU89" s="5"/>
      <c r="AV89" s="5"/>
      <c r="AW89" s="5"/>
      <c r="AX89" s="5"/>
      <c r="AY89" s="5"/>
      <c r="AZ89" s="5"/>
      <c r="BA89" s="5"/>
      <c r="BB89" s="5"/>
      <c r="BC89" s="5"/>
      <c r="BD89" s="5"/>
      <c r="BE89" s="5"/>
      <c r="BF89" s="5"/>
      <c r="BG89" s="5"/>
      <c r="BH89" s="5"/>
      <c r="BI89" s="5"/>
      <c r="BJ89" s="5"/>
      <c r="BK89" s="5"/>
      <c r="BL89" s="5"/>
      <c r="BM89" s="155" t="s">
        <v>2014</v>
      </c>
      <c r="BN89" s="5" t="s">
        <v>1915</v>
      </c>
      <c r="BO89" s="5" t="s">
        <v>1916</v>
      </c>
      <c r="BP89" s="5" t="s">
        <v>1917</v>
      </c>
      <c r="BQ89" s="5" t="s">
        <v>1918</v>
      </c>
      <c r="BR89" s="5" t="s">
        <v>1919</v>
      </c>
      <c r="BS89" s="5"/>
      <c r="BT89" s="145"/>
      <c r="BU89" s="145"/>
      <c r="BV89" s="145"/>
      <c r="BW89" s="145"/>
      <c r="BX89" s="145"/>
      <c r="BY89" s="145"/>
      <c r="BZ89" s="145"/>
      <c r="CA89" s="145"/>
      <c r="CB89" s="145"/>
      <c r="CC89" s="145"/>
      <c r="CD89" s="145"/>
      <c r="CE89" s="145"/>
      <c r="CF89" s="145"/>
      <c r="CG89" s="145"/>
      <c r="CH89" s="145"/>
      <c r="CI89" s="145"/>
      <c r="CJ89" s="150"/>
      <c r="CK89" s="155"/>
      <c r="CL89" s="145"/>
      <c r="CM89" s="145"/>
      <c r="CN89" s="173"/>
      <c r="CO89" s="187" t="s">
        <v>2015</v>
      </c>
      <c r="CP89" s="10" t="s">
        <v>1921</v>
      </c>
      <c r="CQ89" s="10" t="s">
        <v>1922</v>
      </c>
      <c r="CR89" s="10" t="s">
        <v>1923</v>
      </c>
      <c r="CS89" s="10" t="s">
        <v>1924</v>
      </c>
      <c r="CT89" s="10" t="s">
        <v>1925</v>
      </c>
      <c r="CU89" s="10"/>
      <c r="CV89" s="10"/>
      <c r="CW89" s="10"/>
      <c r="CX89" s="10"/>
      <c r="CY89" s="10"/>
      <c r="CZ89" s="145"/>
      <c r="DA89" s="145"/>
      <c r="DB89" s="145"/>
      <c r="DC89" s="145"/>
      <c r="DD89" s="145"/>
      <c r="DE89" s="145"/>
      <c r="DF89" s="145"/>
      <c r="DG89" s="145"/>
      <c r="DH89" s="145"/>
      <c r="DI89" s="145"/>
      <c r="DJ89" s="145"/>
      <c r="DK89" s="145"/>
      <c r="DL89" s="150"/>
      <c r="DM89" s="5"/>
      <c r="DN89" s="5"/>
      <c r="DO89" s="5"/>
      <c r="DP89" s="5"/>
      <c r="DQ89" s="198" t="s">
        <v>2016</v>
      </c>
      <c r="DR89" s="1" t="s">
        <v>1927</v>
      </c>
      <c r="DS89" s="1" t="s">
        <v>1928</v>
      </c>
      <c r="DT89" s="1" t="s">
        <v>1929</v>
      </c>
      <c r="DU89" s="1" t="s">
        <v>1930</v>
      </c>
      <c r="DV89" s="1" t="s">
        <v>1931</v>
      </c>
      <c r="DW89" s="1"/>
      <c r="DX89" s="10"/>
      <c r="DY89" s="10"/>
      <c r="DZ89" s="10"/>
      <c r="EA89" s="10"/>
      <c r="EB89" s="5"/>
      <c r="EC89" s="5"/>
      <c r="ED89" s="5"/>
      <c r="EE89" s="145"/>
      <c r="EF89" s="145"/>
      <c r="EG89" s="145"/>
      <c r="EH89" s="145"/>
      <c r="EI89" s="145"/>
      <c r="EJ89" s="145"/>
      <c r="EK89" s="145"/>
      <c r="EL89" s="145"/>
      <c r="EM89" s="145"/>
      <c r="EN89" s="150"/>
      <c r="EO89" s="5"/>
      <c r="EP89" s="5"/>
      <c r="EQ89" s="5"/>
      <c r="ER89" s="5"/>
      <c r="ES89" s="198" t="s">
        <v>2017</v>
      </c>
      <c r="ET89" s="1" t="s">
        <v>1933</v>
      </c>
      <c r="EU89" s="1" t="s">
        <v>1934</v>
      </c>
      <c r="EV89" s="1" t="s">
        <v>1935</v>
      </c>
      <c r="EW89" s="1" t="s">
        <v>1936</v>
      </c>
      <c r="EX89" s="10" t="s">
        <v>1937</v>
      </c>
      <c r="EY89" s="10"/>
      <c r="EZ89" s="10"/>
      <c r="FA89" s="10"/>
      <c r="FB89" s="10"/>
      <c r="FC89" s="10"/>
      <c r="FD89" s="5"/>
      <c r="FE89" s="5"/>
      <c r="FF89" s="5"/>
      <c r="FG89" s="5"/>
      <c r="FH89" s="5"/>
      <c r="FI89" s="5"/>
      <c r="FJ89" s="5"/>
      <c r="FK89" s="5"/>
      <c r="FL89" s="5"/>
      <c r="FM89" s="5"/>
      <c r="FN89" s="5"/>
      <c r="FO89" s="5"/>
      <c r="FP89" s="96"/>
      <c r="FQ89" s="5"/>
      <c r="FR89" s="5"/>
      <c r="FS89" s="5"/>
      <c r="FT89" s="5"/>
      <c r="FU89" s="198" t="s">
        <v>2018</v>
      </c>
      <c r="FV89" s="1" t="s">
        <v>1939</v>
      </c>
      <c r="FW89" s="1" t="s">
        <v>1940</v>
      </c>
      <c r="FX89" s="1" t="s">
        <v>1941</v>
      </c>
      <c r="FY89" s="1" t="s">
        <v>1942</v>
      </c>
      <c r="FZ89" s="1" t="s">
        <v>1943</v>
      </c>
      <c r="GA89" s="1"/>
      <c r="GB89" s="1"/>
      <c r="GC89" s="10"/>
      <c r="GD89" s="10"/>
      <c r="GE89" s="10"/>
      <c r="GF89" s="5"/>
      <c r="GG89" s="5"/>
      <c r="GH89" s="5"/>
      <c r="GI89" s="5"/>
      <c r="GJ89" s="5"/>
      <c r="GK89" s="5"/>
      <c r="GL89" s="5"/>
      <c r="GM89" s="5"/>
      <c r="GN89" s="5"/>
      <c r="GO89" s="5"/>
      <c r="GP89" s="5"/>
      <c r="GQ89" s="5"/>
      <c r="GR89" s="96"/>
      <c r="GS89" s="5"/>
      <c r="GT89" s="5"/>
      <c r="GU89" s="5"/>
      <c r="GV89" s="5"/>
      <c r="GW89" s="198" t="s">
        <v>2019</v>
      </c>
      <c r="GX89" s="1" t="s">
        <v>1945</v>
      </c>
      <c r="GY89" s="1" t="s">
        <v>1946</v>
      </c>
      <c r="GZ89" s="1" t="s">
        <v>1947</v>
      </c>
      <c r="HA89" s="1" t="s">
        <v>1948</v>
      </c>
      <c r="HB89" s="1" t="s">
        <v>1949</v>
      </c>
      <c r="HC89" s="1"/>
      <c r="HD89" s="1"/>
      <c r="HE89" s="1"/>
      <c r="HF89" s="1"/>
      <c r="HG89" s="10"/>
      <c r="HH89" s="5"/>
      <c r="HI89" s="5"/>
      <c r="HJ89" s="5"/>
      <c r="HK89" s="5"/>
      <c r="HL89" s="5"/>
      <c r="HM89" s="5"/>
      <c r="HN89" s="5"/>
      <c r="HO89" s="5"/>
      <c r="HP89" s="5"/>
      <c r="HQ89" s="5"/>
      <c r="HR89" s="5"/>
      <c r="HS89" s="5"/>
      <c r="HT89" s="96"/>
      <c r="HU89" s="5"/>
      <c r="HV89" s="5"/>
      <c r="HW89" s="5"/>
      <c r="HX89" s="5"/>
    </row>
    <row r="90" spans="1:232" s="28" customFormat="1" ht="15" customHeight="1">
      <c r="A90" s="5" t="s">
        <v>331</v>
      </c>
      <c r="B90" s="5" t="s">
        <v>332</v>
      </c>
      <c r="C90" s="5"/>
      <c r="D90" s="5"/>
      <c r="E90" s="5"/>
      <c r="F90" s="5" t="s">
        <v>333</v>
      </c>
      <c r="G90" s="5" t="s">
        <v>2020</v>
      </c>
      <c r="H90" s="87" t="s">
        <v>2021</v>
      </c>
      <c r="I90" s="5" t="s">
        <v>2022</v>
      </c>
      <c r="J90" s="5" t="s">
        <v>1901</v>
      </c>
      <c r="K90" s="5" t="s">
        <v>1902</v>
      </c>
      <c r="L90" s="5" t="s">
        <v>1903</v>
      </c>
      <c r="M90" s="5" t="s">
        <v>1904</v>
      </c>
      <c r="N90" s="5" t="s">
        <v>1905</v>
      </c>
      <c r="O90" s="5"/>
      <c r="P90" s="5"/>
      <c r="Q90" s="5"/>
      <c r="R90" s="5"/>
      <c r="S90" s="5"/>
      <c r="T90" s="5"/>
      <c r="U90" s="5"/>
      <c r="V90" s="5"/>
      <c r="W90" s="5"/>
      <c r="X90" s="5"/>
      <c r="Y90" s="5"/>
      <c r="Z90" s="5"/>
      <c r="AA90" s="5"/>
      <c r="AB90" s="5"/>
      <c r="AC90" s="5"/>
      <c r="AD90" s="5"/>
      <c r="AE90" s="5"/>
      <c r="AF90" s="5"/>
      <c r="AG90" s="5"/>
      <c r="AH90" s="5"/>
      <c r="AI90" s="5"/>
      <c r="AJ90" s="172" t="s">
        <v>480</v>
      </c>
      <c r="AK90" s="5" t="s">
        <v>2023</v>
      </c>
      <c r="AL90" s="5" t="s">
        <v>1909</v>
      </c>
      <c r="AM90" s="5" t="s">
        <v>1910</v>
      </c>
      <c r="AN90" s="5" t="s">
        <v>1911</v>
      </c>
      <c r="AO90" s="5" t="s">
        <v>1912</v>
      </c>
      <c r="AP90" s="5" t="s">
        <v>1913</v>
      </c>
      <c r="AQ90" s="5"/>
      <c r="AR90" s="5"/>
      <c r="AS90" s="5"/>
      <c r="AT90" s="5"/>
      <c r="AU90" s="5"/>
      <c r="AV90" s="5"/>
      <c r="AW90" s="5"/>
      <c r="AX90" s="5"/>
      <c r="AY90" s="5"/>
      <c r="AZ90" s="5"/>
      <c r="BA90" s="5"/>
      <c r="BB90" s="5"/>
      <c r="BC90" s="5"/>
      <c r="BD90" s="5"/>
      <c r="BE90" s="5"/>
      <c r="BF90" s="5"/>
      <c r="BG90" s="5"/>
      <c r="BH90" s="5"/>
      <c r="BI90" s="5"/>
      <c r="BJ90" s="5"/>
      <c r="BK90" s="5"/>
      <c r="BL90" s="5"/>
      <c r="BM90" s="155" t="s">
        <v>2024</v>
      </c>
      <c r="BN90" s="5" t="s">
        <v>1915</v>
      </c>
      <c r="BO90" s="5" t="s">
        <v>1916</v>
      </c>
      <c r="BP90" s="5" t="s">
        <v>1917</v>
      </c>
      <c r="BQ90" s="5" t="s">
        <v>1918</v>
      </c>
      <c r="BR90" s="5" t="s">
        <v>1919</v>
      </c>
      <c r="BS90" s="5"/>
      <c r="BT90" s="145"/>
      <c r="BU90" s="145"/>
      <c r="BV90" s="145"/>
      <c r="BW90" s="145"/>
      <c r="BX90" s="145"/>
      <c r="BY90" s="145"/>
      <c r="BZ90" s="145"/>
      <c r="CA90" s="145"/>
      <c r="CB90" s="145"/>
      <c r="CC90" s="145"/>
      <c r="CD90" s="145"/>
      <c r="CE90" s="145"/>
      <c r="CF90" s="145"/>
      <c r="CG90" s="145"/>
      <c r="CH90" s="145"/>
      <c r="CI90" s="145"/>
      <c r="CJ90" s="150"/>
      <c r="CK90" s="155"/>
      <c r="CL90" s="145"/>
      <c r="CM90" s="145"/>
      <c r="CN90" s="173"/>
      <c r="CO90" s="198" t="s">
        <v>2025</v>
      </c>
      <c r="CP90" s="1" t="s">
        <v>1921</v>
      </c>
      <c r="CQ90" s="1" t="s">
        <v>1922</v>
      </c>
      <c r="CR90" s="1" t="s">
        <v>1923</v>
      </c>
      <c r="CS90" s="1" t="s">
        <v>1924</v>
      </c>
      <c r="CT90" s="10" t="s">
        <v>1925</v>
      </c>
      <c r="CU90" s="10"/>
      <c r="CV90" s="10"/>
      <c r="CW90" s="10"/>
      <c r="CX90" s="10"/>
      <c r="CY90" s="10"/>
      <c r="CZ90" s="145"/>
      <c r="DA90" s="145"/>
      <c r="DB90" s="145"/>
      <c r="DC90" s="145"/>
      <c r="DD90" s="145"/>
      <c r="DE90" s="145"/>
      <c r="DF90" s="145"/>
      <c r="DG90" s="145"/>
      <c r="DH90" s="145"/>
      <c r="DI90" s="145"/>
      <c r="DJ90" s="145"/>
      <c r="DK90" s="145"/>
      <c r="DL90" s="150"/>
      <c r="DM90" s="5"/>
      <c r="DN90" s="5"/>
      <c r="DO90" s="5"/>
      <c r="DP90" s="5"/>
      <c r="DQ90" s="198" t="s">
        <v>2026</v>
      </c>
      <c r="DR90" s="1" t="s">
        <v>1927</v>
      </c>
      <c r="DS90" s="1" t="s">
        <v>1928</v>
      </c>
      <c r="DT90" s="1" t="s">
        <v>1929</v>
      </c>
      <c r="DU90" s="1" t="s">
        <v>1930</v>
      </c>
      <c r="DV90" s="1" t="s">
        <v>1931</v>
      </c>
      <c r="DW90" s="1"/>
      <c r="DX90" s="10"/>
      <c r="DY90" s="10"/>
      <c r="DZ90" s="10"/>
      <c r="EA90" s="10"/>
      <c r="EB90" s="5"/>
      <c r="EC90" s="5"/>
      <c r="ED90" s="5"/>
      <c r="EE90" s="145"/>
      <c r="EF90" s="145"/>
      <c r="EG90" s="145"/>
      <c r="EH90" s="145"/>
      <c r="EI90" s="145"/>
      <c r="EJ90" s="145"/>
      <c r="EK90" s="145"/>
      <c r="EL90" s="145"/>
      <c r="EM90" s="145"/>
      <c r="EN90" s="150"/>
      <c r="EO90" s="5"/>
      <c r="EP90" s="5"/>
      <c r="EQ90" s="5"/>
      <c r="ER90" s="5"/>
      <c r="ES90" s="198" t="s">
        <v>2027</v>
      </c>
      <c r="ET90" s="1" t="s">
        <v>1933</v>
      </c>
      <c r="EU90" s="1" t="s">
        <v>1934</v>
      </c>
      <c r="EV90" s="1" t="s">
        <v>1935</v>
      </c>
      <c r="EW90" s="1" t="s">
        <v>1936</v>
      </c>
      <c r="EX90" s="10" t="s">
        <v>1937</v>
      </c>
      <c r="EY90" s="10"/>
      <c r="EZ90" s="10"/>
      <c r="FA90" s="10"/>
      <c r="FB90" s="10"/>
      <c r="FC90" s="10"/>
      <c r="FD90" s="5"/>
      <c r="FE90" s="5"/>
      <c r="FF90" s="5"/>
      <c r="FG90" s="5"/>
      <c r="FH90" s="5"/>
      <c r="FI90" s="5"/>
      <c r="FJ90" s="5"/>
      <c r="FK90" s="5"/>
      <c r="FL90" s="5"/>
      <c r="FM90" s="5"/>
      <c r="FN90" s="5"/>
      <c r="FO90" s="5"/>
      <c r="FP90" s="96"/>
      <c r="FQ90" s="5"/>
      <c r="FR90" s="5"/>
      <c r="FS90" s="5"/>
      <c r="FT90" s="5"/>
      <c r="FU90" s="198" t="s">
        <v>2028</v>
      </c>
      <c r="FV90" s="1" t="s">
        <v>1939</v>
      </c>
      <c r="FW90" s="1" t="s">
        <v>1940</v>
      </c>
      <c r="FX90" s="1" t="s">
        <v>1941</v>
      </c>
      <c r="FY90" s="1" t="s">
        <v>1942</v>
      </c>
      <c r="FZ90" s="1" t="s">
        <v>1943</v>
      </c>
      <c r="GA90" s="1"/>
      <c r="GB90" s="1"/>
      <c r="GC90" s="10"/>
      <c r="GD90" s="10"/>
      <c r="GE90" s="10"/>
      <c r="GF90" s="5"/>
      <c r="GG90" s="5"/>
      <c r="GH90" s="5"/>
      <c r="GI90" s="5"/>
      <c r="GJ90" s="5"/>
      <c r="GK90" s="5"/>
      <c r="GL90" s="5"/>
      <c r="GM90" s="5"/>
      <c r="GN90" s="5"/>
      <c r="GO90" s="5"/>
      <c r="GP90" s="5"/>
      <c r="GQ90" s="5"/>
      <c r="GR90" s="96"/>
      <c r="GS90" s="5"/>
      <c r="GT90" s="5"/>
      <c r="GU90" s="5"/>
      <c r="GV90" s="5"/>
      <c r="GW90" s="198" t="s">
        <v>2029</v>
      </c>
      <c r="GX90" s="1" t="s">
        <v>1945</v>
      </c>
      <c r="GY90" s="1" t="s">
        <v>1946</v>
      </c>
      <c r="GZ90" s="1" t="s">
        <v>1947</v>
      </c>
      <c r="HA90" s="1" t="s">
        <v>1948</v>
      </c>
      <c r="HB90" s="1" t="s">
        <v>1949</v>
      </c>
      <c r="HC90" s="1"/>
      <c r="HD90" s="1"/>
      <c r="HE90" s="1"/>
      <c r="HF90" s="1"/>
      <c r="HG90" s="10"/>
      <c r="HH90" s="5"/>
      <c r="HI90" s="5"/>
      <c r="HJ90" s="5"/>
      <c r="HK90" s="5"/>
      <c r="HL90" s="5"/>
      <c r="HM90" s="5"/>
      <c r="HN90" s="5"/>
      <c r="HO90" s="5"/>
      <c r="HP90" s="5"/>
      <c r="HQ90" s="5"/>
      <c r="HR90" s="5"/>
      <c r="HS90" s="5"/>
      <c r="HT90" s="96"/>
      <c r="HU90" s="5"/>
      <c r="HV90" s="5"/>
      <c r="HW90" s="5"/>
      <c r="HX90" s="5"/>
    </row>
    <row r="91" spans="1:232" s="28" customFormat="1" ht="15" customHeight="1">
      <c r="A91" s="5" t="s">
        <v>331</v>
      </c>
      <c r="B91" s="5" t="s">
        <v>332</v>
      </c>
      <c r="C91" s="5"/>
      <c r="D91" s="5"/>
      <c r="E91" s="5"/>
      <c r="F91" s="5" t="s">
        <v>333</v>
      </c>
      <c r="G91" s="5" t="s">
        <v>2030</v>
      </c>
      <c r="H91" s="87" t="s">
        <v>2031</v>
      </c>
      <c r="I91" s="5" t="s">
        <v>2032</v>
      </c>
      <c r="J91" s="5" t="s">
        <v>1901</v>
      </c>
      <c r="K91" s="5" t="s">
        <v>1902</v>
      </c>
      <c r="L91" s="5" t="s">
        <v>1903</v>
      </c>
      <c r="M91" s="5" t="s">
        <v>1904</v>
      </c>
      <c r="N91" s="5" t="s">
        <v>1905</v>
      </c>
      <c r="O91" s="5"/>
      <c r="P91" s="5"/>
      <c r="Q91" s="5"/>
      <c r="R91" s="5"/>
      <c r="S91" s="5"/>
      <c r="T91" s="5"/>
      <c r="U91" s="5"/>
      <c r="V91" s="5"/>
      <c r="W91" s="5"/>
      <c r="X91" s="5"/>
      <c r="Y91" s="5"/>
      <c r="Z91" s="5"/>
      <c r="AA91" s="5"/>
      <c r="AB91" s="5"/>
      <c r="AC91" s="5"/>
      <c r="AD91" s="5"/>
      <c r="AE91" s="5"/>
      <c r="AF91" s="5"/>
      <c r="AG91" s="5"/>
      <c r="AH91" s="5"/>
      <c r="AI91" s="5"/>
      <c r="AJ91" s="172" t="s">
        <v>480</v>
      </c>
      <c r="AK91" s="5" t="s">
        <v>2033</v>
      </c>
      <c r="AL91" s="5" t="s">
        <v>1909</v>
      </c>
      <c r="AM91" s="5" t="s">
        <v>1910</v>
      </c>
      <c r="AN91" s="5" t="s">
        <v>1911</v>
      </c>
      <c r="AO91" s="5" t="s">
        <v>1912</v>
      </c>
      <c r="AP91" s="5" t="s">
        <v>1913</v>
      </c>
      <c r="AQ91" s="5"/>
      <c r="AR91" s="5"/>
      <c r="AS91" s="5"/>
      <c r="AT91" s="5"/>
      <c r="AU91" s="5"/>
      <c r="AV91" s="5"/>
      <c r="AW91" s="5"/>
      <c r="AX91" s="5"/>
      <c r="AY91" s="5"/>
      <c r="AZ91" s="5"/>
      <c r="BA91" s="5"/>
      <c r="BB91" s="5"/>
      <c r="BC91" s="5"/>
      <c r="BD91" s="5"/>
      <c r="BE91" s="5"/>
      <c r="BF91" s="5"/>
      <c r="BG91" s="5"/>
      <c r="BH91" s="5"/>
      <c r="BI91" s="5"/>
      <c r="BJ91" s="5"/>
      <c r="BK91" s="5"/>
      <c r="BL91" s="5"/>
      <c r="BM91" s="155" t="s">
        <v>2034</v>
      </c>
      <c r="BN91" s="5" t="s">
        <v>1915</v>
      </c>
      <c r="BO91" s="5" t="s">
        <v>1916</v>
      </c>
      <c r="BP91" s="5" t="s">
        <v>1917</v>
      </c>
      <c r="BQ91" s="5" t="s">
        <v>1918</v>
      </c>
      <c r="BR91" s="5" t="s">
        <v>1919</v>
      </c>
      <c r="BS91" s="5"/>
      <c r="BT91" s="145"/>
      <c r="BU91" s="145"/>
      <c r="BV91" s="145"/>
      <c r="BW91" s="145"/>
      <c r="BX91" s="145"/>
      <c r="BY91" s="145"/>
      <c r="BZ91" s="145"/>
      <c r="CA91" s="145"/>
      <c r="CB91" s="145"/>
      <c r="CC91" s="145"/>
      <c r="CD91" s="145"/>
      <c r="CE91" s="145"/>
      <c r="CF91" s="145"/>
      <c r="CG91" s="145"/>
      <c r="CH91" s="145"/>
      <c r="CI91" s="145"/>
      <c r="CJ91" s="150"/>
      <c r="CK91" s="155"/>
      <c r="CL91" s="145"/>
      <c r="CM91" s="145"/>
      <c r="CN91" s="173"/>
      <c r="CO91" s="198" t="s">
        <v>2035</v>
      </c>
      <c r="CP91" s="1" t="s">
        <v>1921</v>
      </c>
      <c r="CQ91" s="1" t="s">
        <v>1922</v>
      </c>
      <c r="CR91" s="1" t="s">
        <v>1923</v>
      </c>
      <c r="CS91" s="1" t="s">
        <v>1924</v>
      </c>
      <c r="CT91" s="10" t="s">
        <v>1925</v>
      </c>
      <c r="CU91" s="10"/>
      <c r="CV91" s="10"/>
      <c r="CW91" s="10"/>
      <c r="CX91" s="10"/>
      <c r="CY91" s="10"/>
      <c r="CZ91" s="145"/>
      <c r="DA91" s="145"/>
      <c r="DB91" s="145"/>
      <c r="DC91" s="145"/>
      <c r="DD91" s="145"/>
      <c r="DE91" s="145"/>
      <c r="DF91" s="145"/>
      <c r="DG91" s="145"/>
      <c r="DH91" s="145"/>
      <c r="DI91" s="145"/>
      <c r="DJ91" s="145"/>
      <c r="DK91" s="145"/>
      <c r="DL91" s="150"/>
      <c r="DM91" s="5"/>
      <c r="DN91" s="5"/>
      <c r="DO91" s="5"/>
      <c r="DP91" s="5"/>
      <c r="DQ91" s="198" t="s">
        <v>2036</v>
      </c>
      <c r="DR91" s="1" t="s">
        <v>1927</v>
      </c>
      <c r="DS91" s="1" t="s">
        <v>1928</v>
      </c>
      <c r="DT91" s="1" t="s">
        <v>1929</v>
      </c>
      <c r="DU91" s="1" t="s">
        <v>1930</v>
      </c>
      <c r="DV91" s="1" t="s">
        <v>1931</v>
      </c>
      <c r="DW91" s="1"/>
      <c r="DX91" s="10"/>
      <c r="DY91" s="10"/>
      <c r="DZ91" s="10"/>
      <c r="EA91" s="10"/>
      <c r="EB91" s="5"/>
      <c r="EC91" s="5"/>
      <c r="ED91" s="5"/>
      <c r="EE91" s="145"/>
      <c r="EF91" s="145"/>
      <c r="EG91" s="145"/>
      <c r="EH91" s="145"/>
      <c r="EI91" s="145"/>
      <c r="EJ91" s="145"/>
      <c r="EK91" s="145"/>
      <c r="EL91" s="145"/>
      <c r="EM91" s="145"/>
      <c r="EN91" s="150"/>
      <c r="EO91" s="5"/>
      <c r="EP91" s="5"/>
      <c r="EQ91" s="5"/>
      <c r="ER91" s="5"/>
      <c r="ES91" s="198" t="s">
        <v>2037</v>
      </c>
      <c r="ET91" s="1" t="s">
        <v>1933</v>
      </c>
      <c r="EU91" s="1" t="s">
        <v>1934</v>
      </c>
      <c r="EV91" s="1" t="s">
        <v>1935</v>
      </c>
      <c r="EW91" s="1" t="s">
        <v>1936</v>
      </c>
      <c r="EX91" s="10" t="s">
        <v>1937</v>
      </c>
      <c r="EY91" s="10"/>
      <c r="EZ91" s="10"/>
      <c r="FA91" s="10"/>
      <c r="FB91" s="10"/>
      <c r="FC91" s="10"/>
      <c r="FD91" s="5"/>
      <c r="FE91" s="5"/>
      <c r="FF91" s="5"/>
      <c r="FG91" s="5"/>
      <c r="FH91" s="5"/>
      <c r="FI91" s="5"/>
      <c r="FJ91" s="5"/>
      <c r="FK91" s="5"/>
      <c r="FL91" s="5"/>
      <c r="FM91" s="5"/>
      <c r="FN91" s="5"/>
      <c r="FO91" s="5"/>
      <c r="FP91" s="96"/>
      <c r="FQ91" s="5"/>
      <c r="FR91" s="5"/>
      <c r="FS91" s="5"/>
      <c r="FT91" s="5"/>
      <c r="FU91" s="198" t="s">
        <v>2038</v>
      </c>
      <c r="FV91" s="1" t="s">
        <v>1939</v>
      </c>
      <c r="FW91" s="1" t="s">
        <v>1940</v>
      </c>
      <c r="FX91" s="1" t="s">
        <v>1941</v>
      </c>
      <c r="FY91" s="1" t="s">
        <v>1942</v>
      </c>
      <c r="FZ91" s="1" t="s">
        <v>1943</v>
      </c>
      <c r="GA91" s="1"/>
      <c r="GB91" s="1"/>
      <c r="GC91" s="10"/>
      <c r="GD91" s="10"/>
      <c r="GE91" s="10"/>
      <c r="GF91" s="5"/>
      <c r="GG91" s="5"/>
      <c r="GH91" s="5"/>
      <c r="GI91" s="5"/>
      <c r="GJ91" s="5"/>
      <c r="GK91" s="5"/>
      <c r="GL91" s="5"/>
      <c r="GM91" s="5"/>
      <c r="GN91" s="5"/>
      <c r="GO91" s="5"/>
      <c r="GP91" s="5"/>
      <c r="GQ91" s="5"/>
      <c r="GR91" s="96"/>
      <c r="GS91" s="5"/>
      <c r="GT91" s="5"/>
      <c r="GU91" s="5"/>
      <c r="GV91" s="5"/>
      <c r="GW91" s="198" t="s">
        <v>2039</v>
      </c>
      <c r="GX91" s="1" t="s">
        <v>1945</v>
      </c>
      <c r="GY91" s="1" t="s">
        <v>1946</v>
      </c>
      <c r="GZ91" s="1" t="s">
        <v>1947</v>
      </c>
      <c r="HA91" s="1" t="s">
        <v>1948</v>
      </c>
      <c r="HB91" s="1" t="s">
        <v>1949</v>
      </c>
      <c r="HC91" s="1"/>
      <c r="HD91" s="1"/>
      <c r="HE91" s="1"/>
      <c r="HF91" s="1"/>
      <c r="HG91" s="10"/>
      <c r="HH91" s="5"/>
      <c r="HI91" s="5"/>
      <c r="HJ91" s="5"/>
      <c r="HK91" s="5"/>
      <c r="HL91" s="5"/>
      <c r="HM91" s="5"/>
      <c r="HN91" s="5"/>
      <c r="HO91" s="5"/>
      <c r="HP91" s="5"/>
      <c r="HQ91" s="5"/>
      <c r="HR91" s="5"/>
      <c r="HS91" s="5"/>
      <c r="HT91" s="96"/>
      <c r="HU91" s="5"/>
      <c r="HV91" s="5"/>
      <c r="HW91" s="5"/>
      <c r="HX91" s="5"/>
    </row>
    <row r="92" spans="1:232" s="28" customFormat="1" ht="15" customHeight="1">
      <c r="A92" s="5" t="s">
        <v>321</v>
      </c>
      <c r="B92" s="5"/>
      <c r="C92" s="5"/>
      <c r="D92" s="5"/>
      <c r="E92" s="5"/>
      <c r="F92" s="5"/>
      <c r="G92" s="5"/>
      <c r="H92" s="87"/>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96"/>
      <c r="CK92" s="84"/>
      <c r="CL92" s="5"/>
      <c r="CM92" s="5"/>
      <c r="CN92" s="5"/>
      <c r="CO92" s="1"/>
      <c r="CP92" s="1"/>
      <c r="CQ92" s="1"/>
      <c r="CR92" s="1"/>
      <c r="CS92" s="1"/>
      <c r="CT92" s="10"/>
      <c r="CU92" s="10"/>
      <c r="CV92" s="10"/>
      <c r="CW92" s="10"/>
      <c r="CX92" s="10"/>
      <c r="CY92" s="10"/>
      <c r="CZ92" s="5"/>
      <c r="DA92" s="5"/>
      <c r="DB92" s="5"/>
      <c r="DC92" s="5"/>
      <c r="DD92" s="5"/>
      <c r="DE92" s="5"/>
      <c r="DF92" s="5"/>
      <c r="DG92" s="5"/>
      <c r="DH92" s="5"/>
      <c r="DI92" s="5"/>
      <c r="DJ92" s="5"/>
      <c r="DK92" s="5"/>
      <c r="DL92" s="96"/>
      <c r="DM92" s="5"/>
      <c r="DN92" s="5"/>
      <c r="DO92" s="5"/>
      <c r="DP92" s="5"/>
      <c r="DQ92" s="1"/>
      <c r="DR92" s="1"/>
      <c r="DS92" s="1"/>
      <c r="DT92" s="1"/>
      <c r="DU92" s="1"/>
      <c r="DV92" s="1"/>
      <c r="DW92" s="1"/>
      <c r="DX92" s="10"/>
      <c r="DY92" s="10"/>
      <c r="DZ92" s="10"/>
      <c r="EA92" s="10"/>
      <c r="EB92" s="5"/>
      <c r="EC92" s="5"/>
      <c r="ED92" s="5"/>
      <c r="EE92" s="5"/>
      <c r="EF92" s="5"/>
      <c r="EG92" s="5"/>
      <c r="EH92" s="5"/>
      <c r="EI92" s="5"/>
      <c r="EJ92" s="5"/>
      <c r="EK92" s="5"/>
      <c r="EL92" s="5"/>
      <c r="EM92" s="5"/>
      <c r="EN92" s="96"/>
      <c r="EO92" s="5"/>
      <c r="EP92" s="5"/>
      <c r="EQ92" s="5"/>
      <c r="ER92" s="5"/>
      <c r="ES92" s="1"/>
      <c r="ET92" s="1"/>
      <c r="EU92" s="1"/>
      <c r="EV92" s="1"/>
      <c r="EW92" s="1"/>
      <c r="EX92" s="10"/>
      <c r="EY92" s="10"/>
      <c r="EZ92" s="10"/>
      <c r="FA92" s="10"/>
      <c r="FB92" s="10"/>
      <c r="FC92" s="10"/>
      <c r="FD92" s="5"/>
      <c r="FE92" s="5"/>
      <c r="FF92" s="5"/>
      <c r="FG92" s="5"/>
      <c r="FH92" s="5"/>
      <c r="FI92" s="5"/>
      <c r="FJ92" s="5"/>
      <c r="FK92" s="5"/>
      <c r="FL92" s="5"/>
      <c r="FM92" s="5"/>
      <c r="FN92" s="5"/>
      <c r="FO92" s="5"/>
      <c r="FP92" s="96"/>
      <c r="FQ92" s="5"/>
      <c r="FR92" s="5"/>
      <c r="FS92" s="5"/>
      <c r="FT92" s="5"/>
      <c r="FU92" s="1"/>
      <c r="FV92" s="1"/>
      <c r="FW92" s="1"/>
      <c r="FX92" s="1"/>
      <c r="FY92" s="1"/>
      <c r="FZ92" s="1"/>
      <c r="GA92" s="1"/>
      <c r="GB92" s="1"/>
      <c r="GC92" s="10"/>
      <c r="GD92" s="10"/>
      <c r="GE92" s="10"/>
      <c r="GF92" s="5"/>
      <c r="GG92" s="5"/>
      <c r="GH92" s="5"/>
      <c r="GI92" s="5"/>
      <c r="GJ92" s="5"/>
      <c r="GK92" s="5"/>
      <c r="GL92" s="5"/>
      <c r="GM92" s="5"/>
      <c r="GN92" s="5"/>
      <c r="GO92" s="5"/>
      <c r="GP92" s="5"/>
      <c r="GQ92" s="5"/>
      <c r="GR92" s="96"/>
      <c r="GS92" s="5"/>
      <c r="GT92" s="5"/>
      <c r="GU92" s="5"/>
      <c r="GV92" s="5"/>
      <c r="GW92" s="1"/>
      <c r="GX92" s="1"/>
      <c r="GY92" s="1"/>
      <c r="GZ92" s="1"/>
      <c r="HA92" s="1"/>
      <c r="HB92" s="1"/>
      <c r="HC92" s="1"/>
      <c r="HD92" s="1"/>
      <c r="HE92" s="1"/>
      <c r="HF92" s="1"/>
      <c r="HG92" s="10"/>
      <c r="HH92" s="5"/>
      <c r="HI92" s="5"/>
      <c r="HJ92" s="5"/>
      <c r="HK92" s="5"/>
      <c r="HL92" s="5"/>
      <c r="HM92" s="5"/>
      <c r="HN92" s="5"/>
      <c r="HO92" s="5"/>
      <c r="HP92" s="5"/>
      <c r="HQ92" s="5"/>
      <c r="HR92" s="5"/>
      <c r="HS92" s="5"/>
      <c r="HT92" s="96"/>
      <c r="HU92" s="5"/>
      <c r="HV92" s="5"/>
      <c r="HW92" s="5"/>
      <c r="HX92" s="5"/>
    </row>
    <row r="93" spans="1:232" s="28" customFormat="1" ht="15" customHeight="1">
      <c r="A93" s="5" t="s">
        <v>316</v>
      </c>
      <c r="B93" s="5"/>
      <c r="C93" s="5"/>
      <c r="D93" s="5"/>
      <c r="E93" s="5"/>
      <c r="F93" s="5"/>
      <c r="G93" s="5"/>
      <c r="H93" s="87" t="s">
        <v>368</v>
      </c>
      <c r="I93" s="5" t="s">
        <v>369</v>
      </c>
      <c r="J93" s="5"/>
      <c r="K93" s="5"/>
      <c r="L93" s="5"/>
      <c r="M93" s="5"/>
      <c r="N93" s="5"/>
      <c r="O93" s="5"/>
      <c r="P93" s="5"/>
      <c r="Q93" s="5"/>
      <c r="R93" s="5"/>
      <c r="S93" s="5"/>
      <c r="T93" s="5"/>
      <c r="U93" s="5"/>
      <c r="V93" s="5"/>
      <c r="W93" s="5"/>
      <c r="X93" s="5"/>
      <c r="Y93" s="5"/>
      <c r="Z93" s="5"/>
      <c r="AA93" s="5"/>
      <c r="AB93" s="5"/>
      <c r="AC93" s="5"/>
      <c r="AD93" s="5"/>
      <c r="AE93" s="5"/>
      <c r="AF93" s="5"/>
      <c r="AG93" s="5" t="s">
        <v>365</v>
      </c>
      <c r="AH93" s="5" t="s">
        <v>366</v>
      </c>
      <c r="AI93" s="5" t="s">
        <v>367</v>
      </c>
      <c r="AJ93" s="5"/>
      <c r="AK93" s="5" t="s">
        <v>370</v>
      </c>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t="s">
        <v>27</v>
      </c>
      <c r="BN93" s="5"/>
      <c r="BO93" s="5"/>
      <c r="BP93" s="5"/>
      <c r="BQ93" s="5"/>
      <c r="BR93" s="5"/>
      <c r="BS93" s="5"/>
      <c r="BT93" s="145"/>
      <c r="BU93" s="145"/>
      <c r="BV93" s="145"/>
      <c r="BW93" s="145"/>
      <c r="BX93" s="145"/>
      <c r="BY93" s="145"/>
      <c r="BZ93" s="145"/>
      <c r="CA93" s="145"/>
      <c r="CB93" s="145"/>
      <c r="CC93" s="145"/>
      <c r="CD93" s="145"/>
      <c r="CE93" s="145"/>
      <c r="CF93" s="145"/>
      <c r="CG93" s="145"/>
      <c r="CH93" s="145"/>
      <c r="CI93" s="145"/>
      <c r="CJ93" s="150"/>
      <c r="CK93" s="155"/>
      <c r="CL93" s="145"/>
      <c r="CM93" s="145"/>
      <c r="CN93" s="145"/>
      <c r="CO93" s="1" t="s">
        <v>3313</v>
      </c>
      <c r="CP93" s="1"/>
      <c r="CQ93" s="1"/>
      <c r="CR93" s="1"/>
      <c r="CS93" s="1"/>
      <c r="CT93" s="10"/>
      <c r="CU93" s="10"/>
      <c r="CV93" s="10"/>
      <c r="CW93" s="10"/>
      <c r="CX93" s="10"/>
      <c r="CY93" s="10"/>
      <c r="CZ93" s="145"/>
      <c r="DA93" s="145"/>
      <c r="DB93" s="145"/>
      <c r="DC93" s="145"/>
      <c r="DD93" s="145"/>
      <c r="DE93" s="145"/>
      <c r="DF93" s="145"/>
      <c r="DG93" s="145"/>
      <c r="DH93" s="145"/>
      <c r="DI93" s="145"/>
      <c r="DJ93" s="145"/>
      <c r="DK93" s="145"/>
      <c r="DL93" s="150"/>
      <c r="DM93" s="5"/>
      <c r="DN93" s="5"/>
      <c r="DO93" s="5"/>
      <c r="DP93" s="5"/>
      <c r="DQ93" s="1" t="s">
        <v>3548</v>
      </c>
      <c r="DR93" s="1"/>
      <c r="DS93" s="1"/>
      <c r="DT93" s="1"/>
      <c r="DU93" s="1"/>
      <c r="DV93" s="1"/>
      <c r="DW93" s="1"/>
      <c r="DX93" s="10"/>
      <c r="DY93" s="10"/>
      <c r="DZ93" s="10"/>
      <c r="EA93" s="10"/>
      <c r="EB93" s="5"/>
      <c r="EC93" s="5"/>
      <c r="ED93" s="5"/>
      <c r="EE93" s="145"/>
      <c r="EF93" s="145"/>
      <c r="EG93" s="145"/>
      <c r="EH93" s="145"/>
      <c r="EI93" s="145"/>
      <c r="EJ93" s="145"/>
      <c r="EK93" s="145"/>
      <c r="EL93" s="145"/>
      <c r="EM93" s="145"/>
      <c r="EN93" s="150"/>
      <c r="EO93" s="5"/>
      <c r="EP93" s="5"/>
      <c r="EQ93" s="5"/>
      <c r="ER93" s="5"/>
      <c r="ES93" s="1" t="s">
        <v>3384</v>
      </c>
      <c r="ET93" s="1"/>
      <c r="EU93" s="1"/>
      <c r="EV93" s="1"/>
      <c r="EW93" s="1"/>
      <c r="EX93" s="10"/>
      <c r="EY93" s="10"/>
      <c r="EZ93" s="10"/>
      <c r="FA93" s="10"/>
      <c r="FB93" s="10"/>
      <c r="FC93" s="10"/>
      <c r="FD93" s="5"/>
      <c r="FE93" s="5"/>
      <c r="FF93" s="5"/>
      <c r="FG93" s="5"/>
      <c r="FH93" s="5"/>
      <c r="FI93" s="5"/>
      <c r="FJ93" s="5"/>
      <c r="FK93" s="5"/>
      <c r="FL93" s="5"/>
      <c r="FM93" s="5"/>
      <c r="FN93" s="5"/>
      <c r="FO93" s="5"/>
      <c r="FP93" s="96"/>
      <c r="FQ93" s="5"/>
      <c r="FR93" s="5"/>
      <c r="FS93" s="5"/>
      <c r="FT93" s="5"/>
      <c r="FU93" s="1" t="s">
        <v>3441</v>
      </c>
      <c r="FV93" s="1"/>
      <c r="FW93" s="1"/>
      <c r="FX93" s="1"/>
      <c r="FY93" s="1"/>
      <c r="FZ93" s="1"/>
      <c r="GA93" s="1"/>
      <c r="GB93" s="1"/>
      <c r="GC93" s="10"/>
      <c r="GD93" s="10"/>
      <c r="GE93" s="10"/>
      <c r="GF93" s="5"/>
      <c r="GG93" s="5"/>
      <c r="GH93" s="5"/>
      <c r="GI93" s="5"/>
      <c r="GJ93" s="5"/>
      <c r="GK93" s="5"/>
      <c r="GL93" s="5"/>
      <c r="GM93" s="5"/>
      <c r="GN93" s="5"/>
      <c r="GO93" s="5"/>
      <c r="GP93" s="5"/>
      <c r="GQ93" s="5"/>
      <c r="GR93" s="96"/>
      <c r="GS93" s="5"/>
      <c r="GT93" s="5"/>
      <c r="GU93" s="5"/>
      <c r="GV93" s="5"/>
      <c r="GW93" s="1" t="s">
        <v>2040</v>
      </c>
      <c r="GX93" s="1"/>
      <c r="GY93" s="1"/>
      <c r="GZ93" s="1"/>
      <c r="HA93" s="1"/>
      <c r="HB93" s="1"/>
      <c r="HC93" s="1"/>
      <c r="HD93" s="1"/>
      <c r="HE93" s="1"/>
      <c r="HF93" s="1"/>
      <c r="HG93" s="10"/>
      <c r="HH93" s="5"/>
      <c r="HI93" s="5"/>
      <c r="HJ93" s="5"/>
      <c r="HK93" s="5"/>
      <c r="HL93" s="5"/>
      <c r="HM93" s="5"/>
      <c r="HN93" s="5"/>
      <c r="HO93" s="5"/>
      <c r="HP93" s="5"/>
      <c r="HQ93" s="5"/>
      <c r="HR93" s="5"/>
      <c r="HS93" s="5"/>
      <c r="HT93" s="96"/>
      <c r="HU93" s="5"/>
      <c r="HV93" s="5"/>
      <c r="HW93" s="5"/>
      <c r="HX93" s="5"/>
    </row>
    <row r="94" spans="1:232" s="28" customFormat="1" ht="15" customHeight="1">
      <c r="A94" s="5" t="s">
        <v>331</v>
      </c>
      <c r="B94" s="5" t="s">
        <v>332</v>
      </c>
      <c r="C94" s="5"/>
      <c r="D94" s="5"/>
      <c r="E94" s="5"/>
      <c r="F94" s="5" t="s">
        <v>333</v>
      </c>
      <c r="G94" s="5" t="s">
        <v>371</v>
      </c>
      <c r="H94" s="87" t="s">
        <v>372</v>
      </c>
      <c r="I94" s="5" t="s">
        <v>2041</v>
      </c>
      <c r="J94" s="5" t="s">
        <v>2042</v>
      </c>
      <c r="K94" s="5" t="s">
        <v>2043</v>
      </c>
      <c r="L94" s="5" t="s">
        <v>2044</v>
      </c>
      <c r="M94" s="5"/>
      <c r="N94" s="5"/>
      <c r="O94" s="5"/>
      <c r="P94" s="5"/>
      <c r="Q94" s="5"/>
      <c r="R94" s="5"/>
      <c r="S94" s="5"/>
      <c r="T94" s="5"/>
      <c r="U94" s="5"/>
      <c r="V94" s="5"/>
      <c r="W94" s="5"/>
      <c r="X94" s="5"/>
      <c r="Y94" s="5"/>
      <c r="Z94" s="5"/>
      <c r="AA94" s="5"/>
      <c r="AB94" s="5"/>
      <c r="AC94" s="5"/>
      <c r="AD94" s="5"/>
      <c r="AE94" s="5"/>
      <c r="AF94" s="5"/>
      <c r="AG94" s="5"/>
      <c r="AH94" s="5"/>
      <c r="AI94" s="5"/>
      <c r="AJ94" s="5"/>
      <c r="AK94" s="5" t="s">
        <v>2045</v>
      </c>
      <c r="AL94" s="5" t="s">
        <v>2046</v>
      </c>
      <c r="AM94" s="5" t="s">
        <v>2047</v>
      </c>
      <c r="AN94" s="5" t="s">
        <v>2048</v>
      </c>
      <c r="AO94" s="5"/>
      <c r="AP94" s="5"/>
      <c r="AQ94" s="5"/>
      <c r="AR94" s="5"/>
      <c r="AS94" s="5"/>
      <c r="AT94" s="5"/>
      <c r="AU94" s="5"/>
      <c r="AV94" s="5"/>
      <c r="AW94" s="5"/>
      <c r="AX94" s="5"/>
      <c r="AY94" s="5"/>
      <c r="AZ94" s="5"/>
      <c r="BA94" s="5"/>
      <c r="BB94" s="5"/>
      <c r="BC94" s="5"/>
      <c r="BD94" s="5"/>
      <c r="BE94" s="5"/>
      <c r="BF94" s="5"/>
      <c r="BG94" s="5"/>
      <c r="BH94" s="5"/>
      <c r="BI94" s="5"/>
      <c r="BJ94" s="5"/>
      <c r="BK94" s="5"/>
      <c r="BL94" s="5"/>
      <c r="BM94" s="5" t="s">
        <v>28</v>
      </c>
      <c r="BN94" s="5" t="s">
        <v>29</v>
      </c>
      <c r="BO94" s="5" t="s">
        <v>30</v>
      </c>
      <c r="BP94" s="5" t="s">
        <v>31</v>
      </c>
      <c r="BQ94" s="5"/>
      <c r="BR94" s="5"/>
      <c r="BS94" s="5"/>
      <c r="BT94" s="145"/>
      <c r="BU94" s="145"/>
      <c r="BV94" s="145"/>
      <c r="BW94" s="145"/>
      <c r="BX94" s="145"/>
      <c r="BY94" s="145"/>
      <c r="BZ94" s="145"/>
      <c r="CA94" s="145"/>
      <c r="CB94" s="145"/>
      <c r="CC94" s="145"/>
      <c r="CD94" s="145"/>
      <c r="CE94" s="145"/>
      <c r="CF94" s="145"/>
      <c r="CG94" s="145"/>
      <c r="CH94" s="145"/>
      <c r="CI94" s="145"/>
      <c r="CJ94" s="150"/>
      <c r="CK94" s="155"/>
      <c r="CL94" s="145"/>
      <c r="CM94" s="145"/>
      <c r="CN94" s="145"/>
      <c r="CO94" s="1" t="s">
        <v>3342</v>
      </c>
      <c r="CP94" s="1" t="s">
        <v>3343</v>
      </c>
      <c r="CQ94" s="1" t="s">
        <v>3344</v>
      </c>
      <c r="CR94" s="1" t="s">
        <v>3345</v>
      </c>
      <c r="CS94" s="1"/>
      <c r="CT94" s="10"/>
      <c r="CU94" s="10"/>
      <c r="CV94" s="10"/>
      <c r="CW94" s="10"/>
      <c r="CX94" s="10"/>
      <c r="CY94" s="10"/>
      <c r="CZ94" s="145"/>
      <c r="DA94" s="145"/>
      <c r="DB94" s="145"/>
      <c r="DC94" s="145"/>
      <c r="DD94" s="145"/>
      <c r="DE94" s="145"/>
      <c r="DF94" s="145"/>
      <c r="DG94" s="145"/>
      <c r="DH94" s="145"/>
      <c r="DI94" s="145"/>
      <c r="DJ94" s="145"/>
      <c r="DK94" s="145"/>
      <c r="DL94" s="150"/>
      <c r="DM94" s="5"/>
      <c r="DN94" s="5"/>
      <c r="DO94" s="5"/>
      <c r="DP94" s="5"/>
      <c r="DQ94" s="1" t="s">
        <v>3577</v>
      </c>
      <c r="DR94" s="1" t="s">
        <v>3578</v>
      </c>
      <c r="DS94" s="1" t="s">
        <v>3579</v>
      </c>
      <c r="DT94" s="1" t="s">
        <v>3580</v>
      </c>
      <c r="DU94" s="1"/>
      <c r="DV94" s="1"/>
      <c r="DW94" s="1"/>
      <c r="DX94" s="10"/>
      <c r="DY94" s="10"/>
      <c r="DZ94" s="10"/>
      <c r="EA94" s="10"/>
      <c r="EB94" s="5"/>
      <c r="EC94" s="5"/>
      <c r="ED94" s="5"/>
      <c r="EE94" s="145"/>
      <c r="EF94" s="145"/>
      <c r="EG94" s="145"/>
      <c r="EH94" s="145"/>
      <c r="EI94" s="145"/>
      <c r="EJ94" s="145"/>
      <c r="EK94" s="145"/>
      <c r="EL94" s="145"/>
      <c r="EM94" s="145"/>
      <c r="EN94" s="150"/>
      <c r="EO94" s="5"/>
      <c r="EP94" s="5"/>
      <c r="EQ94" s="5"/>
      <c r="ER94" s="5"/>
      <c r="ES94" s="1" t="s">
        <v>3385</v>
      </c>
      <c r="ET94" s="1" t="s">
        <v>3386</v>
      </c>
      <c r="EU94" s="1" t="s">
        <v>3387</v>
      </c>
      <c r="EV94" s="1" t="s">
        <v>3388</v>
      </c>
      <c r="EW94" s="1"/>
      <c r="EX94" s="10"/>
      <c r="EY94" s="10"/>
      <c r="EZ94" s="10"/>
      <c r="FA94" s="10"/>
      <c r="FB94" s="10"/>
      <c r="FC94" s="10"/>
      <c r="FD94" s="5"/>
      <c r="FE94" s="5"/>
      <c r="FF94" s="5"/>
      <c r="FG94" s="5"/>
      <c r="FH94" s="5"/>
      <c r="FI94" s="5"/>
      <c r="FJ94" s="5"/>
      <c r="FK94" s="5"/>
      <c r="FL94" s="5"/>
      <c r="FM94" s="5"/>
      <c r="FN94" s="5"/>
      <c r="FO94" s="5"/>
      <c r="FP94" s="96"/>
      <c r="FQ94" s="5"/>
      <c r="FR94" s="5"/>
      <c r="FS94" s="5"/>
      <c r="FT94" s="5"/>
      <c r="FU94" s="1" t="s">
        <v>3442</v>
      </c>
      <c r="FV94" s="1" t="s">
        <v>3443</v>
      </c>
      <c r="FW94" s="1" t="s">
        <v>3444</v>
      </c>
      <c r="FX94" s="1" t="s">
        <v>3445</v>
      </c>
      <c r="FY94" s="1"/>
      <c r="FZ94" s="1"/>
      <c r="GA94" s="1"/>
      <c r="GB94" s="1"/>
      <c r="GC94" s="10"/>
      <c r="GD94" s="10"/>
      <c r="GE94" s="10"/>
      <c r="GF94" s="5"/>
      <c r="GG94" s="5"/>
      <c r="GH94" s="5"/>
      <c r="GI94" s="5"/>
      <c r="GJ94" s="5"/>
      <c r="GK94" s="5"/>
      <c r="GL94" s="5"/>
      <c r="GM94" s="5"/>
      <c r="GN94" s="5"/>
      <c r="GO94" s="5"/>
      <c r="GP94" s="5"/>
      <c r="GQ94" s="5"/>
      <c r="GR94" s="96"/>
      <c r="GS94" s="5"/>
      <c r="GT94" s="5"/>
      <c r="GU94" s="5"/>
      <c r="GV94" s="5"/>
      <c r="GW94" s="1" t="s">
        <v>2049</v>
      </c>
      <c r="GX94" s="1" t="s">
        <v>3518</v>
      </c>
      <c r="GY94" s="1" t="s">
        <v>3519</v>
      </c>
      <c r="GZ94" s="1" t="s">
        <v>3520</v>
      </c>
      <c r="HA94" s="1"/>
      <c r="HB94" s="1"/>
      <c r="HC94" s="1"/>
      <c r="HD94" s="1"/>
      <c r="HE94" s="1"/>
      <c r="HF94" s="1"/>
      <c r="HG94" s="10"/>
      <c r="HH94" s="5"/>
      <c r="HI94" s="5"/>
      <c r="HJ94" s="5"/>
      <c r="HK94" s="5"/>
      <c r="HL94" s="5"/>
      <c r="HM94" s="5"/>
      <c r="HN94" s="5"/>
      <c r="HO94" s="5"/>
      <c r="HP94" s="5"/>
      <c r="HQ94" s="5"/>
      <c r="HR94" s="5"/>
      <c r="HS94" s="5"/>
      <c r="HT94" s="96"/>
      <c r="HU94" s="5"/>
      <c r="HV94" s="5"/>
      <c r="HW94" s="5"/>
      <c r="HX94" s="5"/>
    </row>
    <row r="95" spans="1:232" s="28" customFormat="1" ht="15" customHeight="1">
      <c r="A95" s="5" t="s">
        <v>331</v>
      </c>
      <c r="B95" s="5" t="s">
        <v>332</v>
      </c>
      <c r="C95" s="5"/>
      <c r="D95" s="5"/>
      <c r="E95" s="5"/>
      <c r="F95" s="5" t="s">
        <v>333</v>
      </c>
      <c r="G95" s="5" t="s">
        <v>373</v>
      </c>
      <c r="H95" s="87" t="s">
        <v>372</v>
      </c>
      <c r="I95" s="5" t="s">
        <v>2050</v>
      </c>
      <c r="J95" s="5" t="s">
        <v>2042</v>
      </c>
      <c r="K95" s="5" t="s">
        <v>2043</v>
      </c>
      <c r="L95" s="5" t="s">
        <v>2044</v>
      </c>
      <c r="M95" s="5"/>
      <c r="N95" s="5"/>
      <c r="O95" s="5"/>
      <c r="P95" s="5"/>
      <c r="Q95" s="5"/>
      <c r="R95" s="5"/>
      <c r="S95" s="5"/>
      <c r="T95" s="5"/>
      <c r="U95" s="5"/>
      <c r="V95" s="5"/>
      <c r="W95" s="5"/>
      <c r="X95" s="5"/>
      <c r="Y95" s="5"/>
      <c r="Z95" s="5"/>
      <c r="AA95" s="5"/>
      <c r="AB95" s="5"/>
      <c r="AC95" s="5"/>
      <c r="AD95" s="5"/>
      <c r="AE95" s="5"/>
      <c r="AF95" s="5"/>
      <c r="AG95" s="5" t="s">
        <v>319</v>
      </c>
      <c r="AH95" s="5"/>
      <c r="AI95" s="5"/>
      <c r="AJ95" s="5"/>
      <c r="AK95" s="5" t="s">
        <v>2051</v>
      </c>
      <c r="AL95" s="5" t="s">
        <v>2046</v>
      </c>
      <c r="AM95" s="5" t="s">
        <v>2047</v>
      </c>
      <c r="AN95" s="5" t="s">
        <v>2048</v>
      </c>
      <c r="AO95" s="5"/>
      <c r="AP95" s="5"/>
      <c r="AQ95" s="5"/>
      <c r="AR95" s="5"/>
      <c r="AS95" s="5"/>
      <c r="AT95" s="5"/>
      <c r="AU95" s="5"/>
      <c r="AV95" s="5"/>
      <c r="AW95" s="5"/>
      <c r="AX95" s="5"/>
      <c r="AY95" s="5"/>
      <c r="AZ95" s="5"/>
      <c r="BA95" s="5"/>
      <c r="BB95" s="5"/>
      <c r="BC95" s="5"/>
      <c r="BD95" s="5"/>
      <c r="BE95" s="5"/>
      <c r="BF95" s="5"/>
      <c r="BG95" s="5"/>
      <c r="BH95" s="5"/>
      <c r="BI95" s="5"/>
      <c r="BJ95" s="5"/>
      <c r="BK95" s="5"/>
      <c r="BL95" s="5"/>
      <c r="BM95" s="5" t="s">
        <v>32</v>
      </c>
      <c r="BN95" s="5" t="str">
        <f>$BN$94</f>
        <v>0 = No afectado</v>
      </c>
      <c r="BO95" s="5" t="str">
        <f>$BO$94</f>
        <v>1 = Poco afectado</v>
      </c>
      <c r="BP95" s="5" t="str">
        <f>$BP$94</f>
        <v>2 = Muy afectado</v>
      </c>
      <c r="BQ95" s="5"/>
      <c r="BR95" s="5"/>
      <c r="BS95" s="5"/>
      <c r="BT95" s="145"/>
      <c r="BU95" s="145"/>
      <c r="BV95" s="145"/>
      <c r="BW95" s="145"/>
      <c r="BX95" s="145"/>
      <c r="BY95" s="145"/>
      <c r="BZ95" s="145"/>
      <c r="CA95" s="145"/>
      <c r="CB95" s="145"/>
      <c r="CC95" s="145"/>
      <c r="CD95" s="145"/>
      <c r="CE95" s="145"/>
      <c r="CF95" s="145"/>
      <c r="CG95" s="145"/>
      <c r="CH95" s="145"/>
      <c r="CI95" s="145"/>
      <c r="CJ95" s="150"/>
      <c r="CK95" s="155"/>
      <c r="CL95" s="145"/>
      <c r="CM95" s="145"/>
      <c r="CN95" s="145"/>
      <c r="CO95" s="1" t="s">
        <v>3346</v>
      </c>
      <c r="CP95" s="1" t="str">
        <f>$CP$94</f>
        <v>0 = Pas du tout affecté</v>
      </c>
      <c r="CQ95" s="1" t="str">
        <f>$CQ$94</f>
        <v>1 = Légèrement affecté</v>
      </c>
      <c r="CR95" s="1" t="str">
        <f>$CR$94</f>
        <v>2 = Beaucoup affecté</v>
      </c>
      <c r="CS95" s="1"/>
      <c r="CT95" s="10"/>
      <c r="CU95" s="10"/>
      <c r="CV95" s="10"/>
      <c r="CW95" s="10"/>
      <c r="CX95" s="10"/>
      <c r="CY95" s="10"/>
      <c r="CZ95" s="145"/>
      <c r="DA95" s="145"/>
      <c r="DB95" s="145"/>
      <c r="DC95" s="145"/>
      <c r="DD95" s="145"/>
      <c r="DE95" s="145"/>
      <c r="DF95" s="145"/>
      <c r="DG95" s="145"/>
      <c r="DH95" s="145"/>
      <c r="DI95" s="145"/>
      <c r="DJ95" s="145"/>
      <c r="DK95" s="145"/>
      <c r="DL95" s="150"/>
      <c r="DM95" s="5"/>
      <c r="DN95" s="5"/>
      <c r="DO95" s="5"/>
      <c r="DP95" s="5"/>
      <c r="DQ95" s="1" t="s">
        <v>3581</v>
      </c>
      <c r="DR95" s="1" t="str">
        <f>$DR$94</f>
        <v>0 = Nem érintettek</v>
      </c>
      <c r="DS95" s="1" t="str">
        <f>$DS$94</f>
        <v>1 = Kevésbé érintettek</v>
      </c>
      <c r="DT95" s="1" t="str">
        <f>$DT$94</f>
        <v>2 = Nagyon érintettek</v>
      </c>
      <c r="DU95" s="1"/>
      <c r="DV95" s="1"/>
      <c r="DW95" s="1"/>
      <c r="DX95" s="10"/>
      <c r="DY95" s="10"/>
      <c r="DZ95" s="10"/>
      <c r="EA95" s="10"/>
      <c r="EB95" s="5"/>
      <c r="EC95" s="5"/>
      <c r="ED95" s="5"/>
      <c r="EE95" s="145"/>
      <c r="EF95" s="145"/>
      <c r="EG95" s="145"/>
      <c r="EH95" s="145"/>
      <c r="EI95" s="145"/>
      <c r="EJ95" s="145"/>
      <c r="EK95" s="145"/>
      <c r="EL95" s="145"/>
      <c r="EM95" s="145"/>
      <c r="EN95" s="150"/>
      <c r="EO95" s="5"/>
      <c r="EP95" s="5"/>
      <c r="EQ95" s="5"/>
      <c r="ER95" s="5"/>
      <c r="ES95" s="1" t="s">
        <v>3389</v>
      </c>
      <c r="ET95" s="1" t="str">
        <f>$ET$94</f>
        <v>0 = Per nulla limitato/a</v>
      </c>
      <c r="EU95" s="1" t="str">
        <f>$EU$94</f>
        <v>1 = Poco limitato/a</v>
      </c>
      <c r="EV95" s="1" t="str">
        <f>$EV$94</f>
        <v>2 = Molto limitato/a</v>
      </c>
      <c r="EW95" s="1"/>
      <c r="EX95" s="10"/>
      <c r="EY95" s="10"/>
      <c r="EZ95" s="10"/>
      <c r="FA95" s="10"/>
      <c r="FB95" s="10"/>
      <c r="FC95" s="10"/>
      <c r="FD95" s="5"/>
      <c r="FE95" s="5"/>
      <c r="FF95" s="5"/>
      <c r="FG95" s="5"/>
      <c r="FH95" s="5"/>
      <c r="FI95" s="5"/>
      <c r="FJ95" s="5"/>
      <c r="FK95" s="5"/>
      <c r="FL95" s="5"/>
      <c r="FM95" s="5"/>
      <c r="FN95" s="5"/>
      <c r="FO95" s="5"/>
      <c r="FP95" s="96"/>
      <c r="FQ95" s="5"/>
      <c r="FR95" s="5"/>
      <c r="FS95" s="5"/>
      <c r="FT95" s="5"/>
      <c r="FU95" s="1" t="s">
        <v>3446</v>
      </c>
      <c r="FV95" s="1" t="str">
        <f>$FV$94</f>
        <v>0 = совсем не беспокоило</v>
      </c>
      <c r="FW95" s="1" t="str">
        <f>$FW$94</f>
        <v>1 = не сильно беспокоило</v>
      </c>
      <c r="FX95" s="1" t="str">
        <f>$FX$94</f>
        <v>2 = сильно беспокоило</v>
      </c>
      <c r="FY95" s="1"/>
      <c r="FZ95" s="1"/>
      <c r="GA95" s="1"/>
      <c r="GB95" s="1"/>
      <c r="GC95" s="10"/>
      <c r="GD95" s="10"/>
      <c r="GE95" s="10"/>
      <c r="GF95" s="5"/>
      <c r="GG95" s="5"/>
      <c r="GH95" s="5"/>
      <c r="GI95" s="5"/>
      <c r="GJ95" s="5"/>
      <c r="GK95" s="5"/>
      <c r="GL95" s="5"/>
      <c r="GM95" s="5"/>
      <c r="GN95" s="5"/>
      <c r="GO95" s="5"/>
      <c r="GP95" s="5"/>
      <c r="GQ95" s="5"/>
      <c r="GR95" s="96"/>
      <c r="GS95" s="5"/>
      <c r="GT95" s="5"/>
      <c r="GU95" s="5"/>
      <c r="GV95" s="5"/>
      <c r="GW95" s="1" t="s">
        <v>2052</v>
      </c>
      <c r="GX95" s="1" t="str">
        <f>$GX$94</f>
        <v>0 = Nesputano</v>
      </c>
      <c r="GY95" s="1" t="str">
        <f>$GY$94</f>
        <v>1 = Malo sputano</v>
      </c>
      <c r="GZ95" s="1" t="str">
        <f>$GZ$94</f>
        <v>2 = Jako sputano</v>
      </c>
      <c r="HA95" s="1"/>
      <c r="HB95" s="1"/>
      <c r="HC95" s="1"/>
      <c r="HD95" s="1"/>
      <c r="HE95" s="1"/>
      <c r="HF95" s="1"/>
      <c r="HG95" s="10"/>
      <c r="HH95" s="5"/>
      <c r="HI95" s="5"/>
      <c r="HJ95" s="5"/>
      <c r="HK95" s="5"/>
      <c r="HL95" s="5"/>
      <c r="HM95" s="5"/>
      <c r="HN95" s="5"/>
      <c r="HO95" s="5"/>
      <c r="HP95" s="5"/>
      <c r="HQ95" s="5"/>
      <c r="HR95" s="5"/>
      <c r="HS95" s="5"/>
      <c r="HT95" s="96"/>
      <c r="HU95" s="5"/>
      <c r="HV95" s="5"/>
      <c r="HW95" s="5"/>
      <c r="HX95" s="5"/>
    </row>
    <row r="96" spans="1:232" s="28" customFormat="1" ht="15" customHeight="1">
      <c r="A96" s="5" t="s">
        <v>331</v>
      </c>
      <c r="B96" s="5" t="s">
        <v>332</v>
      </c>
      <c r="C96" s="5"/>
      <c r="D96" s="5"/>
      <c r="E96" s="5"/>
      <c r="F96" s="5" t="s">
        <v>333</v>
      </c>
      <c r="G96" s="5" t="s">
        <v>374</v>
      </c>
      <c r="H96" s="87" t="s">
        <v>372</v>
      </c>
      <c r="I96" s="5" t="s">
        <v>2053</v>
      </c>
      <c r="J96" s="5" t="s">
        <v>2042</v>
      </c>
      <c r="K96" s="5" t="s">
        <v>2043</v>
      </c>
      <c r="L96" s="5" t="s">
        <v>2044</v>
      </c>
      <c r="M96" s="5"/>
      <c r="N96" s="5"/>
      <c r="O96" s="5"/>
      <c r="P96" s="5"/>
      <c r="Q96" s="5"/>
      <c r="R96" s="5"/>
      <c r="S96" s="5"/>
      <c r="T96" s="5"/>
      <c r="U96" s="5"/>
      <c r="V96" s="5"/>
      <c r="W96" s="5"/>
      <c r="X96" s="5"/>
      <c r="Y96" s="5"/>
      <c r="Z96" s="5"/>
      <c r="AA96" s="5"/>
      <c r="AB96" s="5"/>
      <c r="AC96" s="5"/>
      <c r="AD96" s="5"/>
      <c r="AE96" s="5"/>
      <c r="AF96" s="5"/>
      <c r="AG96" s="5" t="s">
        <v>319</v>
      </c>
      <c r="AH96" s="5"/>
      <c r="AI96" s="5"/>
      <c r="AJ96" s="5"/>
      <c r="AK96" s="5" t="s">
        <v>2054</v>
      </c>
      <c r="AL96" s="5" t="s">
        <v>2046</v>
      </c>
      <c r="AM96" s="5" t="s">
        <v>2047</v>
      </c>
      <c r="AN96" s="5" t="s">
        <v>2048</v>
      </c>
      <c r="AO96" s="5"/>
      <c r="AP96" s="5"/>
      <c r="AQ96" s="5"/>
      <c r="AR96" s="5"/>
      <c r="AS96" s="5"/>
      <c r="AT96" s="5"/>
      <c r="AU96" s="5"/>
      <c r="AV96" s="5"/>
      <c r="AW96" s="5"/>
      <c r="AX96" s="5"/>
      <c r="AY96" s="5"/>
      <c r="AZ96" s="5"/>
      <c r="BA96" s="5"/>
      <c r="BB96" s="5"/>
      <c r="BC96" s="5"/>
      <c r="BD96" s="5"/>
      <c r="BE96" s="5"/>
      <c r="BF96" s="5"/>
      <c r="BG96" s="5"/>
      <c r="BH96" s="5"/>
      <c r="BI96" s="5"/>
      <c r="BJ96" s="5"/>
      <c r="BK96" s="5"/>
      <c r="BL96" s="5"/>
      <c r="BM96" s="5" t="s">
        <v>33</v>
      </c>
      <c r="BN96" s="5" t="str">
        <f t="shared" ref="BN96:BN108" si="0">$BN$94</f>
        <v>0 = No afectado</v>
      </c>
      <c r="BO96" s="5" t="str">
        <f t="shared" ref="BO96:BO108" si="1">$BO$94</f>
        <v>1 = Poco afectado</v>
      </c>
      <c r="BP96" s="5" t="str">
        <f t="shared" ref="BP96:BP108" si="2">$BP$94</f>
        <v>2 = Muy afectado</v>
      </c>
      <c r="BQ96" s="5"/>
      <c r="BR96" s="5"/>
      <c r="BS96" s="5"/>
      <c r="BT96" s="145"/>
      <c r="BU96" s="145"/>
      <c r="BV96" s="145"/>
      <c r="BW96" s="145"/>
      <c r="BX96" s="145"/>
      <c r="BY96" s="145"/>
      <c r="BZ96" s="145"/>
      <c r="CA96" s="145"/>
      <c r="CB96" s="145"/>
      <c r="CC96" s="145"/>
      <c r="CD96" s="145"/>
      <c r="CE96" s="145"/>
      <c r="CF96" s="145"/>
      <c r="CG96" s="145"/>
      <c r="CH96" s="145"/>
      <c r="CI96" s="145"/>
      <c r="CJ96" s="150"/>
      <c r="CK96" s="155"/>
      <c r="CL96" s="145"/>
      <c r="CM96" s="145"/>
      <c r="CN96" s="145"/>
      <c r="CO96" s="1" t="s">
        <v>3347</v>
      </c>
      <c r="CP96" s="1" t="str">
        <f t="shared" ref="CP96:CP108" si="3">$CP$94</f>
        <v>0 = Pas du tout affecté</v>
      </c>
      <c r="CQ96" s="1" t="str">
        <f t="shared" ref="CQ96:CQ108" si="4">$CQ$94</f>
        <v>1 = Légèrement affecté</v>
      </c>
      <c r="CR96" s="1" t="str">
        <f t="shared" ref="CR96:CR108" si="5">$CR$94</f>
        <v>2 = Beaucoup affecté</v>
      </c>
      <c r="CS96" s="1"/>
      <c r="CT96" s="10"/>
      <c r="CU96" s="10"/>
      <c r="CV96" s="10"/>
      <c r="CW96" s="10"/>
      <c r="CX96" s="10"/>
      <c r="CY96" s="10"/>
      <c r="CZ96" s="145"/>
      <c r="DA96" s="145"/>
      <c r="DB96" s="145"/>
      <c r="DC96" s="145"/>
      <c r="DD96" s="145"/>
      <c r="DE96" s="145"/>
      <c r="DF96" s="145"/>
      <c r="DG96" s="145"/>
      <c r="DH96" s="145"/>
      <c r="DI96" s="145"/>
      <c r="DJ96" s="145"/>
      <c r="DK96" s="145"/>
      <c r="DL96" s="150"/>
      <c r="DM96" s="5"/>
      <c r="DN96" s="5"/>
      <c r="DO96" s="5"/>
      <c r="DP96" s="5"/>
      <c r="DQ96" s="1" t="s">
        <v>3582</v>
      </c>
      <c r="DR96" s="1" t="str">
        <f t="shared" ref="DR96:DR108" si="6">$DR$94</f>
        <v>0 = Nem érintettek</v>
      </c>
      <c r="DS96" s="1" t="str">
        <f t="shared" ref="DS96:DS108" si="7">$DS$94</f>
        <v>1 = Kevésbé érintettek</v>
      </c>
      <c r="DT96" s="1" t="str">
        <f t="shared" ref="DT96:DT108" si="8">$DT$94</f>
        <v>2 = Nagyon érintettek</v>
      </c>
      <c r="DU96" s="1"/>
      <c r="DV96" s="1"/>
      <c r="DW96" s="1"/>
      <c r="DX96" s="10"/>
      <c r="DY96" s="10"/>
      <c r="DZ96" s="10"/>
      <c r="EA96" s="10"/>
      <c r="EB96" s="5"/>
      <c r="EC96" s="5"/>
      <c r="ED96" s="5"/>
      <c r="EE96" s="145"/>
      <c r="EF96" s="145"/>
      <c r="EG96" s="145"/>
      <c r="EH96" s="145"/>
      <c r="EI96" s="145"/>
      <c r="EJ96" s="145"/>
      <c r="EK96" s="145"/>
      <c r="EL96" s="145"/>
      <c r="EM96" s="145"/>
      <c r="EN96" s="150"/>
      <c r="EO96" s="5"/>
      <c r="EP96" s="5"/>
      <c r="EQ96" s="5"/>
      <c r="ER96" s="5"/>
      <c r="ES96" s="1" t="s">
        <v>3390</v>
      </c>
      <c r="ET96" s="1" t="str">
        <f t="shared" ref="ET96:ET108" si="9">$ET$94</f>
        <v>0 = Per nulla limitato/a</v>
      </c>
      <c r="EU96" s="1" t="str">
        <f t="shared" ref="EU96:EU108" si="10">$EU$94</f>
        <v>1 = Poco limitato/a</v>
      </c>
      <c r="EV96" s="1" t="str">
        <f t="shared" ref="EV96:EV108" si="11">$EV$94</f>
        <v>2 = Molto limitato/a</v>
      </c>
      <c r="EW96" s="1"/>
      <c r="EX96" s="10"/>
      <c r="EY96" s="10"/>
      <c r="EZ96" s="10"/>
      <c r="FA96" s="10"/>
      <c r="FB96" s="10"/>
      <c r="FC96" s="10"/>
      <c r="FD96" s="5"/>
      <c r="FE96" s="5"/>
      <c r="FF96" s="5"/>
      <c r="FG96" s="5"/>
      <c r="FH96" s="5"/>
      <c r="FI96" s="5"/>
      <c r="FJ96" s="5"/>
      <c r="FK96" s="5"/>
      <c r="FL96" s="5"/>
      <c r="FM96" s="5"/>
      <c r="FN96" s="5"/>
      <c r="FO96" s="5"/>
      <c r="FP96" s="96"/>
      <c r="FQ96" s="5"/>
      <c r="FR96" s="5"/>
      <c r="FS96" s="5"/>
      <c r="FT96" s="5"/>
      <c r="FU96" s="1" t="s">
        <v>3447</v>
      </c>
      <c r="FV96" s="1" t="str">
        <f t="shared" ref="FV96:FV108" si="12">$FV$94</f>
        <v>0 = совсем не беспокоило</v>
      </c>
      <c r="FW96" s="1" t="str">
        <f t="shared" ref="FW96:FW108" si="13">$FW$94</f>
        <v>1 = не сильно беспокоило</v>
      </c>
      <c r="FX96" s="1" t="str">
        <f t="shared" ref="FX96:FX108" si="14">$FX$94</f>
        <v>2 = сильно беспокоило</v>
      </c>
      <c r="FY96" s="1"/>
      <c r="FZ96" s="1"/>
      <c r="GA96" s="1"/>
      <c r="GB96" s="1"/>
      <c r="GC96" s="10"/>
      <c r="GD96" s="10"/>
      <c r="GE96" s="10"/>
      <c r="GF96" s="5"/>
      <c r="GG96" s="5"/>
      <c r="GH96" s="5"/>
      <c r="GI96" s="5"/>
      <c r="GJ96" s="5"/>
      <c r="GK96" s="5"/>
      <c r="GL96" s="5"/>
      <c r="GM96" s="5"/>
      <c r="GN96" s="5"/>
      <c r="GO96" s="5"/>
      <c r="GP96" s="5"/>
      <c r="GQ96" s="5"/>
      <c r="GR96" s="96"/>
      <c r="GS96" s="5"/>
      <c r="GT96" s="5"/>
      <c r="GU96" s="5"/>
      <c r="GV96" s="5"/>
      <c r="GW96" s="1" t="s">
        <v>2055</v>
      </c>
      <c r="GX96" s="1" t="str">
        <f t="shared" ref="GX96:GX108" si="15">$GX$94</f>
        <v>0 = Nesputano</v>
      </c>
      <c r="GY96" s="1" t="str">
        <f t="shared" ref="GY96:GY108" si="16">$GY$94</f>
        <v>1 = Malo sputano</v>
      </c>
      <c r="GZ96" s="1" t="str">
        <f t="shared" ref="GZ96:GZ108" si="17">$GZ$94</f>
        <v>2 = Jako sputano</v>
      </c>
      <c r="HA96" s="1"/>
      <c r="HB96" s="1"/>
      <c r="HC96" s="1"/>
      <c r="HD96" s="1"/>
      <c r="HE96" s="1"/>
      <c r="HF96" s="1"/>
      <c r="HG96" s="10"/>
      <c r="HH96" s="5"/>
      <c r="HI96" s="5"/>
      <c r="HJ96" s="5"/>
      <c r="HK96" s="5"/>
      <c r="HL96" s="5"/>
      <c r="HM96" s="5"/>
      <c r="HN96" s="5"/>
      <c r="HO96" s="5"/>
      <c r="HP96" s="5"/>
      <c r="HQ96" s="5"/>
      <c r="HR96" s="5"/>
      <c r="HS96" s="5"/>
      <c r="HT96" s="96"/>
      <c r="HU96" s="5"/>
      <c r="HV96" s="5"/>
      <c r="HW96" s="5"/>
      <c r="HX96" s="5"/>
    </row>
    <row r="97" spans="1:232" s="28" customFormat="1" ht="15" customHeight="1">
      <c r="A97" s="5" t="s">
        <v>331</v>
      </c>
      <c r="B97" s="5" t="s">
        <v>332</v>
      </c>
      <c r="C97" s="5"/>
      <c r="D97" s="5"/>
      <c r="E97" s="5"/>
      <c r="F97" s="5" t="s">
        <v>333</v>
      </c>
      <c r="G97" s="5" t="s">
        <v>375</v>
      </c>
      <c r="H97" s="87" t="s">
        <v>376</v>
      </c>
      <c r="I97" s="5" t="s">
        <v>2056</v>
      </c>
      <c r="J97" s="5" t="s">
        <v>2042</v>
      </c>
      <c r="K97" s="5" t="s">
        <v>2043</v>
      </c>
      <c r="L97" s="5" t="s">
        <v>2044</v>
      </c>
      <c r="M97" s="5"/>
      <c r="N97" s="5"/>
      <c r="O97" s="5"/>
      <c r="P97" s="5"/>
      <c r="Q97" s="5"/>
      <c r="R97" s="5"/>
      <c r="S97" s="5"/>
      <c r="T97" s="5"/>
      <c r="U97" s="5"/>
      <c r="V97" s="5"/>
      <c r="W97" s="5"/>
      <c r="X97" s="5"/>
      <c r="Y97" s="5"/>
      <c r="Z97" s="5"/>
      <c r="AA97" s="5"/>
      <c r="AB97" s="5"/>
      <c r="AC97" s="5"/>
      <c r="AD97" s="5"/>
      <c r="AE97" s="5"/>
      <c r="AF97" s="5"/>
      <c r="AG97" s="5" t="s">
        <v>319</v>
      </c>
      <c r="AH97" s="5"/>
      <c r="AI97" s="5"/>
      <c r="AJ97" s="5"/>
      <c r="AK97" s="5" t="s">
        <v>2057</v>
      </c>
      <c r="AL97" s="5" t="s">
        <v>2046</v>
      </c>
      <c r="AM97" s="5" t="s">
        <v>2047</v>
      </c>
      <c r="AN97" s="5" t="s">
        <v>2048</v>
      </c>
      <c r="AO97" s="5"/>
      <c r="AP97" s="5"/>
      <c r="AQ97" s="5"/>
      <c r="AR97" s="5"/>
      <c r="AS97" s="5"/>
      <c r="AT97" s="5"/>
      <c r="AU97" s="5"/>
      <c r="AV97" s="5"/>
      <c r="AW97" s="5"/>
      <c r="AX97" s="5"/>
      <c r="AY97" s="5"/>
      <c r="AZ97" s="5"/>
      <c r="BA97" s="5"/>
      <c r="BB97" s="5"/>
      <c r="BC97" s="5"/>
      <c r="BD97" s="5"/>
      <c r="BE97" s="5"/>
      <c r="BF97" s="5"/>
      <c r="BG97" s="5"/>
      <c r="BH97" s="5"/>
      <c r="BI97" s="5"/>
      <c r="BJ97" s="5"/>
      <c r="BK97" s="5"/>
      <c r="BL97" s="5"/>
      <c r="BM97" s="5" t="s">
        <v>34</v>
      </c>
      <c r="BN97" s="5" t="str">
        <f t="shared" si="0"/>
        <v>0 = No afectado</v>
      </c>
      <c r="BO97" s="5" t="str">
        <f t="shared" si="1"/>
        <v>1 = Poco afectado</v>
      </c>
      <c r="BP97" s="5" t="str">
        <f t="shared" si="2"/>
        <v>2 = Muy afectado</v>
      </c>
      <c r="BQ97" s="5"/>
      <c r="BR97" s="5"/>
      <c r="BS97" s="5"/>
      <c r="BT97" s="145"/>
      <c r="BU97" s="145"/>
      <c r="BV97" s="145"/>
      <c r="BW97" s="145"/>
      <c r="BX97" s="145"/>
      <c r="BY97" s="145"/>
      <c r="BZ97" s="145"/>
      <c r="CA97" s="145"/>
      <c r="CB97" s="145"/>
      <c r="CC97" s="145"/>
      <c r="CD97" s="145"/>
      <c r="CE97" s="145"/>
      <c r="CF97" s="145"/>
      <c r="CG97" s="145"/>
      <c r="CH97" s="145"/>
      <c r="CI97" s="145"/>
      <c r="CJ97" s="150"/>
      <c r="CK97" s="155"/>
      <c r="CL97" s="145"/>
      <c r="CM97" s="145"/>
      <c r="CN97" s="145"/>
      <c r="CO97" s="1" t="s">
        <v>3348</v>
      </c>
      <c r="CP97" s="1" t="str">
        <f t="shared" si="3"/>
        <v>0 = Pas du tout affecté</v>
      </c>
      <c r="CQ97" s="1" t="str">
        <f t="shared" si="4"/>
        <v>1 = Légèrement affecté</v>
      </c>
      <c r="CR97" s="1" t="str">
        <f t="shared" si="5"/>
        <v>2 = Beaucoup affecté</v>
      </c>
      <c r="CS97" s="1"/>
      <c r="CT97" s="10"/>
      <c r="CU97" s="10"/>
      <c r="CV97" s="10"/>
      <c r="CW97" s="10"/>
      <c r="CX97" s="10"/>
      <c r="CY97" s="10"/>
      <c r="CZ97" s="145"/>
      <c r="DA97" s="145"/>
      <c r="DB97" s="145"/>
      <c r="DC97" s="145"/>
      <c r="DD97" s="145"/>
      <c r="DE97" s="145"/>
      <c r="DF97" s="145"/>
      <c r="DG97" s="145"/>
      <c r="DH97" s="145"/>
      <c r="DI97" s="145"/>
      <c r="DJ97" s="145"/>
      <c r="DK97" s="145"/>
      <c r="DL97" s="150"/>
      <c r="DM97" s="5"/>
      <c r="DN97" s="5"/>
      <c r="DO97" s="5"/>
      <c r="DP97" s="5"/>
      <c r="DQ97" s="1" t="s">
        <v>3583</v>
      </c>
      <c r="DR97" s="1" t="str">
        <f t="shared" si="6"/>
        <v>0 = Nem érintettek</v>
      </c>
      <c r="DS97" s="1" t="str">
        <f t="shared" si="7"/>
        <v>1 = Kevésbé érintettek</v>
      </c>
      <c r="DT97" s="1" t="str">
        <f t="shared" si="8"/>
        <v>2 = Nagyon érintettek</v>
      </c>
      <c r="DU97" s="1"/>
      <c r="DV97" s="1"/>
      <c r="DW97" s="1"/>
      <c r="DX97" s="10"/>
      <c r="DY97" s="10"/>
      <c r="DZ97" s="10"/>
      <c r="EA97" s="10"/>
      <c r="EB97" s="5"/>
      <c r="EC97" s="5"/>
      <c r="ED97" s="5"/>
      <c r="EE97" s="145"/>
      <c r="EF97" s="145"/>
      <c r="EG97" s="145"/>
      <c r="EH97" s="145"/>
      <c r="EI97" s="145"/>
      <c r="EJ97" s="145"/>
      <c r="EK97" s="145"/>
      <c r="EL97" s="145"/>
      <c r="EM97" s="145"/>
      <c r="EN97" s="150"/>
      <c r="EO97" s="5"/>
      <c r="EP97" s="5"/>
      <c r="EQ97" s="5"/>
      <c r="ER97" s="5"/>
      <c r="ES97" s="1" t="s">
        <v>3391</v>
      </c>
      <c r="ET97" s="1" t="str">
        <f t="shared" si="9"/>
        <v>0 = Per nulla limitato/a</v>
      </c>
      <c r="EU97" s="1" t="str">
        <f t="shared" si="10"/>
        <v>1 = Poco limitato/a</v>
      </c>
      <c r="EV97" s="1" t="str">
        <f t="shared" si="11"/>
        <v>2 = Molto limitato/a</v>
      </c>
      <c r="EW97" s="1"/>
      <c r="EX97" s="10"/>
      <c r="EY97" s="10"/>
      <c r="EZ97" s="10"/>
      <c r="FA97" s="10"/>
      <c r="FB97" s="10"/>
      <c r="FC97" s="10"/>
      <c r="FD97" s="5"/>
      <c r="FE97" s="5"/>
      <c r="FF97" s="5"/>
      <c r="FG97" s="5"/>
      <c r="FH97" s="5"/>
      <c r="FI97" s="5"/>
      <c r="FJ97" s="5"/>
      <c r="FK97" s="5"/>
      <c r="FL97" s="5"/>
      <c r="FM97" s="5"/>
      <c r="FN97" s="5"/>
      <c r="FO97" s="5"/>
      <c r="FP97" s="96"/>
      <c r="FQ97" s="5"/>
      <c r="FR97" s="5"/>
      <c r="FS97" s="5"/>
      <c r="FT97" s="5"/>
      <c r="FU97" s="1" t="s">
        <v>3448</v>
      </c>
      <c r="FV97" s="1" t="str">
        <f t="shared" si="12"/>
        <v>0 = совсем не беспокоило</v>
      </c>
      <c r="FW97" s="1" t="str">
        <f t="shared" si="13"/>
        <v>1 = не сильно беспокоило</v>
      </c>
      <c r="FX97" s="1" t="str">
        <f t="shared" si="14"/>
        <v>2 = сильно беспокоило</v>
      </c>
      <c r="FY97" s="1"/>
      <c r="FZ97" s="1"/>
      <c r="GA97" s="1"/>
      <c r="GB97" s="1"/>
      <c r="GC97" s="10"/>
      <c r="GD97" s="10"/>
      <c r="GE97" s="10"/>
      <c r="GF97" s="5"/>
      <c r="GG97" s="5"/>
      <c r="GH97" s="5"/>
      <c r="GI97" s="5"/>
      <c r="GJ97" s="5"/>
      <c r="GK97" s="5"/>
      <c r="GL97" s="5"/>
      <c r="GM97" s="5"/>
      <c r="GN97" s="5"/>
      <c r="GO97" s="5"/>
      <c r="GP97" s="5"/>
      <c r="GQ97" s="5"/>
      <c r="GR97" s="96"/>
      <c r="GS97" s="5"/>
      <c r="GT97" s="5"/>
      <c r="GU97" s="5"/>
      <c r="GV97" s="5"/>
      <c r="GW97" s="1" t="s">
        <v>2058</v>
      </c>
      <c r="GX97" s="1" t="str">
        <f t="shared" si="15"/>
        <v>0 = Nesputano</v>
      </c>
      <c r="GY97" s="1" t="str">
        <f t="shared" si="16"/>
        <v>1 = Malo sputano</v>
      </c>
      <c r="GZ97" s="1" t="str">
        <f t="shared" si="17"/>
        <v>2 = Jako sputano</v>
      </c>
      <c r="HA97" s="1"/>
      <c r="HB97" s="1"/>
      <c r="HC97" s="1"/>
      <c r="HD97" s="1"/>
      <c r="HE97" s="1"/>
      <c r="HF97" s="1"/>
      <c r="HG97" s="10"/>
      <c r="HH97" s="5"/>
      <c r="HI97" s="5"/>
      <c r="HJ97" s="5"/>
      <c r="HK97" s="5"/>
      <c r="HL97" s="5"/>
      <c r="HM97" s="5"/>
      <c r="HN97" s="5"/>
      <c r="HO97" s="5"/>
      <c r="HP97" s="5"/>
      <c r="HQ97" s="5"/>
      <c r="HR97" s="5"/>
      <c r="HS97" s="5"/>
      <c r="HT97" s="96"/>
      <c r="HU97" s="5"/>
      <c r="HV97" s="5"/>
      <c r="HW97" s="5"/>
      <c r="HX97" s="5"/>
    </row>
    <row r="98" spans="1:232" s="28" customFormat="1" ht="15" customHeight="1">
      <c r="A98" s="5" t="s">
        <v>331</v>
      </c>
      <c r="B98" s="5" t="s">
        <v>332</v>
      </c>
      <c r="C98" s="5"/>
      <c r="D98" s="5"/>
      <c r="E98" s="5"/>
      <c r="F98" s="5" t="s">
        <v>333</v>
      </c>
      <c r="G98" s="5" t="s">
        <v>377</v>
      </c>
      <c r="H98" s="87" t="s">
        <v>378</v>
      </c>
      <c r="I98" s="5" t="s">
        <v>2059</v>
      </c>
      <c r="J98" s="5" t="s">
        <v>2042</v>
      </c>
      <c r="K98" s="5" t="s">
        <v>2043</v>
      </c>
      <c r="L98" s="5" t="s">
        <v>2044</v>
      </c>
      <c r="M98" s="5"/>
      <c r="N98" s="5"/>
      <c r="O98" s="5"/>
      <c r="P98" s="5"/>
      <c r="Q98" s="5"/>
      <c r="R98" s="5"/>
      <c r="S98" s="5"/>
      <c r="T98" s="5"/>
      <c r="U98" s="5"/>
      <c r="V98" s="5"/>
      <c r="W98" s="5"/>
      <c r="X98" s="5"/>
      <c r="Y98" s="5"/>
      <c r="Z98" s="5"/>
      <c r="AA98" s="5"/>
      <c r="AB98" s="5"/>
      <c r="AC98" s="5"/>
      <c r="AD98" s="5"/>
      <c r="AE98" s="5"/>
      <c r="AF98" s="5"/>
      <c r="AG98" s="5" t="s">
        <v>319</v>
      </c>
      <c r="AH98" s="5"/>
      <c r="AI98" s="5"/>
      <c r="AJ98" s="5"/>
      <c r="AK98" s="5" t="s">
        <v>2060</v>
      </c>
      <c r="AL98" s="5" t="s">
        <v>2046</v>
      </c>
      <c r="AM98" s="5" t="s">
        <v>2047</v>
      </c>
      <c r="AN98" s="5" t="s">
        <v>2048</v>
      </c>
      <c r="AO98" s="5"/>
      <c r="AP98" s="5"/>
      <c r="AQ98" s="5"/>
      <c r="AR98" s="5"/>
      <c r="AS98" s="5"/>
      <c r="AT98" s="5"/>
      <c r="AU98" s="5"/>
      <c r="AV98" s="5"/>
      <c r="AW98" s="5"/>
      <c r="AX98" s="5"/>
      <c r="AY98" s="5"/>
      <c r="AZ98" s="5"/>
      <c r="BA98" s="5"/>
      <c r="BB98" s="5"/>
      <c r="BC98" s="5"/>
      <c r="BD98" s="5"/>
      <c r="BE98" s="5"/>
      <c r="BF98" s="5"/>
      <c r="BG98" s="5"/>
      <c r="BH98" s="5"/>
      <c r="BI98" s="5"/>
      <c r="BJ98" s="5"/>
      <c r="BK98" s="5"/>
      <c r="BL98" s="5"/>
      <c r="BM98" s="5" t="s">
        <v>35</v>
      </c>
      <c r="BN98" s="5" t="str">
        <f t="shared" si="0"/>
        <v>0 = No afectado</v>
      </c>
      <c r="BO98" s="5" t="str">
        <f t="shared" si="1"/>
        <v>1 = Poco afectado</v>
      </c>
      <c r="BP98" s="5" t="str">
        <f t="shared" si="2"/>
        <v>2 = Muy afectado</v>
      </c>
      <c r="BQ98" s="5"/>
      <c r="BR98" s="5"/>
      <c r="BS98" s="5"/>
      <c r="BT98" s="145"/>
      <c r="BU98" s="145"/>
      <c r="BV98" s="145"/>
      <c r="BW98" s="145"/>
      <c r="BX98" s="145"/>
      <c r="BY98" s="145"/>
      <c r="BZ98" s="145"/>
      <c r="CA98" s="145"/>
      <c r="CB98" s="145"/>
      <c r="CC98" s="145"/>
      <c r="CD98" s="145"/>
      <c r="CE98" s="145"/>
      <c r="CF98" s="145"/>
      <c r="CG98" s="145"/>
      <c r="CH98" s="145"/>
      <c r="CI98" s="145"/>
      <c r="CJ98" s="150"/>
      <c r="CK98" s="155"/>
      <c r="CL98" s="145"/>
      <c r="CM98" s="145"/>
      <c r="CN98" s="145"/>
      <c r="CO98" s="1" t="s">
        <v>3349</v>
      </c>
      <c r="CP98" s="1" t="str">
        <f t="shared" si="3"/>
        <v>0 = Pas du tout affecté</v>
      </c>
      <c r="CQ98" s="1" t="str">
        <f t="shared" si="4"/>
        <v>1 = Légèrement affecté</v>
      </c>
      <c r="CR98" s="1" t="str">
        <f t="shared" si="5"/>
        <v>2 = Beaucoup affecté</v>
      </c>
      <c r="CS98" s="1"/>
      <c r="CT98" s="10"/>
      <c r="CU98" s="10"/>
      <c r="CV98" s="10"/>
      <c r="CW98" s="10"/>
      <c r="CX98" s="10"/>
      <c r="CY98" s="10"/>
      <c r="CZ98" s="145"/>
      <c r="DA98" s="145"/>
      <c r="DB98" s="145"/>
      <c r="DC98" s="145"/>
      <c r="DD98" s="145"/>
      <c r="DE98" s="145"/>
      <c r="DF98" s="145"/>
      <c r="DG98" s="145"/>
      <c r="DH98" s="145"/>
      <c r="DI98" s="145"/>
      <c r="DJ98" s="145"/>
      <c r="DK98" s="145"/>
      <c r="DL98" s="150"/>
      <c r="DM98" s="5"/>
      <c r="DN98" s="5"/>
      <c r="DO98" s="5"/>
      <c r="DP98" s="5"/>
      <c r="DQ98" s="1" t="s">
        <v>3584</v>
      </c>
      <c r="DR98" s="1" t="str">
        <f t="shared" si="6"/>
        <v>0 = Nem érintettek</v>
      </c>
      <c r="DS98" s="1" t="str">
        <f t="shared" si="7"/>
        <v>1 = Kevésbé érintettek</v>
      </c>
      <c r="DT98" s="1" t="str">
        <f t="shared" si="8"/>
        <v>2 = Nagyon érintettek</v>
      </c>
      <c r="DU98" s="1"/>
      <c r="DV98" s="1"/>
      <c r="DW98" s="1"/>
      <c r="DX98" s="10"/>
      <c r="DY98" s="10"/>
      <c r="DZ98" s="10"/>
      <c r="EA98" s="10"/>
      <c r="EB98" s="5"/>
      <c r="EC98" s="5"/>
      <c r="ED98" s="5"/>
      <c r="EE98" s="145"/>
      <c r="EF98" s="145"/>
      <c r="EG98" s="145"/>
      <c r="EH98" s="145"/>
      <c r="EI98" s="145"/>
      <c r="EJ98" s="145"/>
      <c r="EK98" s="145"/>
      <c r="EL98" s="145"/>
      <c r="EM98" s="145"/>
      <c r="EN98" s="150"/>
      <c r="EO98" s="5"/>
      <c r="EP98" s="5"/>
      <c r="EQ98" s="5"/>
      <c r="ER98" s="5"/>
      <c r="ES98" s="1" t="s">
        <v>3392</v>
      </c>
      <c r="ET98" s="1" t="str">
        <f t="shared" si="9"/>
        <v>0 = Per nulla limitato/a</v>
      </c>
      <c r="EU98" s="1" t="str">
        <f t="shared" si="10"/>
        <v>1 = Poco limitato/a</v>
      </c>
      <c r="EV98" s="1" t="str">
        <f t="shared" si="11"/>
        <v>2 = Molto limitato/a</v>
      </c>
      <c r="EW98" s="1"/>
      <c r="EX98" s="10"/>
      <c r="EY98" s="10"/>
      <c r="EZ98" s="10"/>
      <c r="FA98" s="10"/>
      <c r="FB98" s="10"/>
      <c r="FC98" s="10"/>
      <c r="FD98" s="5"/>
      <c r="FE98" s="5"/>
      <c r="FF98" s="5"/>
      <c r="FG98" s="5"/>
      <c r="FH98" s="5"/>
      <c r="FI98" s="5"/>
      <c r="FJ98" s="5"/>
      <c r="FK98" s="5"/>
      <c r="FL98" s="5"/>
      <c r="FM98" s="5"/>
      <c r="FN98" s="5"/>
      <c r="FO98" s="5"/>
      <c r="FP98" s="96"/>
      <c r="FQ98" s="5"/>
      <c r="FR98" s="5"/>
      <c r="FS98" s="5"/>
      <c r="FT98" s="5"/>
      <c r="FU98" s="1" t="s">
        <v>3449</v>
      </c>
      <c r="FV98" s="1" t="str">
        <f t="shared" si="12"/>
        <v>0 = совсем не беспокоило</v>
      </c>
      <c r="FW98" s="1" t="str">
        <f t="shared" si="13"/>
        <v>1 = не сильно беспокоило</v>
      </c>
      <c r="FX98" s="1" t="str">
        <f t="shared" si="14"/>
        <v>2 = сильно беспокоило</v>
      </c>
      <c r="FY98" s="1"/>
      <c r="FZ98" s="1"/>
      <c r="GA98" s="1"/>
      <c r="GB98" s="1"/>
      <c r="GC98" s="10"/>
      <c r="GD98" s="10"/>
      <c r="GE98" s="10"/>
      <c r="GF98" s="5"/>
      <c r="GG98" s="5"/>
      <c r="GH98" s="5"/>
      <c r="GI98" s="5"/>
      <c r="GJ98" s="5"/>
      <c r="GK98" s="5"/>
      <c r="GL98" s="5"/>
      <c r="GM98" s="5"/>
      <c r="GN98" s="5"/>
      <c r="GO98" s="5"/>
      <c r="GP98" s="5"/>
      <c r="GQ98" s="5"/>
      <c r="GR98" s="96"/>
      <c r="GS98" s="5"/>
      <c r="GT98" s="5"/>
      <c r="GU98" s="5"/>
      <c r="GV98" s="5"/>
      <c r="GW98" s="1" t="s">
        <v>2061</v>
      </c>
      <c r="GX98" s="1" t="str">
        <f t="shared" si="15"/>
        <v>0 = Nesputano</v>
      </c>
      <c r="GY98" s="1" t="str">
        <f t="shared" si="16"/>
        <v>1 = Malo sputano</v>
      </c>
      <c r="GZ98" s="1" t="str">
        <f t="shared" si="17"/>
        <v>2 = Jako sputano</v>
      </c>
      <c r="HA98" s="1"/>
      <c r="HB98" s="1"/>
      <c r="HC98" s="1"/>
      <c r="HD98" s="1"/>
      <c r="HE98" s="1"/>
      <c r="HF98" s="1"/>
      <c r="HG98" s="10"/>
      <c r="HH98" s="5"/>
      <c r="HI98" s="5"/>
      <c r="HJ98" s="5"/>
      <c r="HK98" s="5"/>
      <c r="HL98" s="5"/>
      <c r="HM98" s="5"/>
      <c r="HN98" s="5"/>
      <c r="HO98" s="5"/>
      <c r="HP98" s="5"/>
      <c r="HQ98" s="5"/>
      <c r="HR98" s="5"/>
      <c r="HS98" s="5"/>
      <c r="HT98" s="96"/>
      <c r="HU98" s="5"/>
      <c r="HV98" s="5"/>
      <c r="HW98" s="5"/>
      <c r="HX98" s="5"/>
    </row>
    <row r="99" spans="1:232" s="28" customFormat="1" ht="15" customHeight="1">
      <c r="A99" s="5" t="s">
        <v>331</v>
      </c>
      <c r="B99" s="5" t="s">
        <v>332</v>
      </c>
      <c r="C99" s="5"/>
      <c r="D99" s="5"/>
      <c r="E99" s="5"/>
      <c r="F99" s="5" t="s">
        <v>333</v>
      </c>
      <c r="G99" s="5" t="s">
        <v>379</v>
      </c>
      <c r="H99" s="87" t="s">
        <v>380</v>
      </c>
      <c r="I99" s="5" t="s">
        <v>2062</v>
      </c>
      <c r="J99" s="5" t="s">
        <v>2042</v>
      </c>
      <c r="K99" s="5" t="s">
        <v>2043</v>
      </c>
      <c r="L99" s="5" t="s">
        <v>2044</v>
      </c>
      <c r="M99" s="5"/>
      <c r="N99" s="5"/>
      <c r="O99" s="5"/>
      <c r="P99" s="5"/>
      <c r="Q99" s="5"/>
      <c r="R99" s="5"/>
      <c r="S99" s="5"/>
      <c r="T99" s="5"/>
      <c r="U99" s="5"/>
      <c r="V99" s="5"/>
      <c r="W99" s="5"/>
      <c r="X99" s="5"/>
      <c r="Y99" s="5"/>
      <c r="Z99" s="5"/>
      <c r="AA99" s="5"/>
      <c r="AB99" s="5"/>
      <c r="AC99" s="5"/>
      <c r="AD99" s="5"/>
      <c r="AE99" s="5"/>
      <c r="AF99" s="5"/>
      <c r="AG99" s="5"/>
      <c r="AH99" s="5"/>
      <c r="AI99" s="5"/>
      <c r="AJ99" s="5"/>
      <c r="AK99" s="5" t="s">
        <v>2063</v>
      </c>
      <c r="AL99" s="5" t="s">
        <v>2046</v>
      </c>
      <c r="AM99" s="5" t="s">
        <v>2047</v>
      </c>
      <c r="AN99" s="5" t="s">
        <v>2048</v>
      </c>
      <c r="AO99" s="5"/>
      <c r="AP99" s="5"/>
      <c r="AQ99" s="5"/>
      <c r="AR99" s="5"/>
      <c r="AS99" s="5"/>
      <c r="AT99" s="5"/>
      <c r="AU99" s="5"/>
      <c r="AV99" s="5"/>
      <c r="AW99" s="5"/>
      <c r="AX99" s="5"/>
      <c r="AY99" s="5"/>
      <c r="AZ99" s="5"/>
      <c r="BA99" s="5"/>
      <c r="BB99" s="5"/>
      <c r="BC99" s="5"/>
      <c r="BD99" s="5"/>
      <c r="BE99" s="5"/>
      <c r="BF99" s="5"/>
      <c r="BG99" s="5"/>
      <c r="BH99" s="5"/>
      <c r="BI99" s="5"/>
      <c r="BJ99" s="5"/>
      <c r="BK99" s="5"/>
      <c r="BL99" s="5"/>
      <c r="BM99" s="5" t="s">
        <v>36</v>
      </c>
      <c r="BN99" s="5" t="str">
        <f t="shared" si="0"/>
        <v>0 = No afectado</v>
      </c>
      <c r="BO99" s="5" t="str">
        <f t="shared" si="1"/>
        <v>1 = Poco afectado</v>
      </c>
      <c r="BP99" s="5" t="str">
        <f t="shared" si="2"/>
        <v>2 = Muy afectado</v>
      </c>
      <c r="BQ99" s="5"/>
      <c r="BR99" s="5"/>
      <c r="BS99" s="5"/>
      <c r="BT99" s="145"/>
      <c r="BU99" s="145"/>
      <c r="BV99" s="145"/>
      <c r="BW99" s="145"/>
      <c r="BX99" s="145"/>
      <c r="BY99" s="145"/>
      <c r="BZ99" s="145"/>
      <c r="CA99" s="145"/>
      <c r="CB99" s="145"/>
      <c r="CC99" s="145"/>
      <c r="CD99" s="145"/>
      <c r="CE99" s="145"/>
      <c r="CF99" s="145"/>
      <c r="CG99" s="145"/>
      <c r="CH99" s="145"/>
      <c r="CI99" s="145"/>
      <c r="CJ99" s="150"/>
      <c r="CK99" s="155"/>
      <c r="CL99" s="145"/>
      <c r="CM99" s="145"/>
      <c r="CN99" s="145"/>
      <c r="CO99" s="1" t="s">
        <v>3350</v>
      </c>
      <c r="CP99" s="1" t="str">
        <f t="shared" si="3"/>
        <v>0 = Pas du tout affecté</v>
      </c>
      <c r="CQ99" s="1" t="str">
        <f t="shared" si="4"/>
        <v>1 = Légèrement affecté</v>
      </c>
      <c r="CR99" s="1" t="str">
        <f t="shared" si="5"/>
        <v>2 = Beaucoup affecté</v>
      </c>
      <c r="CS99" s="1"/>
      <c r="CT99" s="10"/>
      <c r="CU99" s="10"/>
      <c r="CV99" s="10"/>
      <c r="CW99" s="10"/>
      <c r="CX99" s="10"/>
      <c r="CY99" s="10"/>
      <c r="CZ99" s="145"/>
      <c r="DA99" s="145"/>
      <c r="DB99" s="145"/>
      <c r="DC99" s="145"/>
      <c r="DD99" s="145"/>
      <c r="DE99" s="145"/>
      <c r="DF99" s="145"/>
      <c r="DG99" s="145"/>
      <c r="DH99" s="145"/>
      <c r="DI99" s="145"/>
      <c r="DJ99" s="145"/>
      <c r="DK99" s="145"/>
      <c r="DL99" s="150"/>
      <c r="DM99" s="5"/>
      <c r="DN99" s="5"/>
      <c r="DO99" s="5"/>
      <c r="DP99" s="5"/>
      <c r="DQ99" s="1" t="s">
        <v>3585</v>
      </c>
      <c r="DR99" s="1" t="str">
        <f t="shared" si="6"/>
        <v>0 = Nem érintettek</v>
      </c>
      <c r="DS99" s="1" t="str">
        <f t="shared" si="7"/>
        <v>1 = Kevésbé érintettek</v>
      </c>
      <c r="DT99" s="1" t="str">
        <f t="shared" si="8"/>
        <v>2 = Nagyon érintettek</v>
      </c>
      <c r="DU99" s="1"/>
      <c r="DV99" s="1"/>
      <c r="DW99" s="1"/>
      <c r="DX99" s="10"/>
      <c r="DY99" s="10"/>
      <c r="DZ99" s="10"/>
      <c r="EA99" s="10"/>
      <c r="EB99" s="5"/>
      <c r="EC99" s="5"/>
      <c r="ED99" s="5"/>
      <c r="EE99" s="145"/>
      <c r="EF99" s="145"/>
      <c r="EG99" s="145"/>
      <c r="EH99" s="145"/>
      <c r="EI99" s="145"/>
      <c r="EJ99" s="145"/>
      <c r="EK99" s="145"/>
      <c r="EL99" s="145"/>
      <c r="EM99" s="145"/>
      <c r="EN99" s="150"/>
      <c r="EO99" s="5"/>
      <c r="EP99" s="5"/>
      <c r="EQ99" s="5"/>
      <c r="ER99" s="5"/>
      <c r="ES99" s="1" t="s">
        <v>3393</v>
      </c>
      <c r="ET99" s="1" t="str">
        <f t="shared" si="9"/>
        <v>0 = Per nulla limitato/a</v>
      </c>
      <c r="EU99" s="1" t="str">
        <f t="shared" si="10"/>
        <v>1 = Poco limitato/a</v>
      </c>
      <c r="EV99" s="1" t="str">
        <f t="shared" si="11"/>
        <v>2 = Molto limitato/a</v>
      </c>
      <c r="EW99" s="1"/>
      <c r="EX99" s="10"/>
      <c r="EY99" s="10"/>
      <c r="EZ99" s="10"/>
      <c r="FA99" s="10"/>
      <c r="FB99" s="10"/>
      <c r="FC99" s="10"/>
      <c r="FD99" s="5"/>
      <c r="FE99" s="5"/>
      <c r="FF99" s="5"/>
      <c r="FG99" s="5"/>
      <c r="FH99" s="5"/>
      <c r="FI99" s="5"/>
      <c r="FJ99" s="5"/>
      <c r="FK99" s="5"/>
      <c r="FL99" s="5"/>
      <c r="FM99" s="5"/>
      <c r="FN99" s="5"/>
      <c r="FO99" s="5"/>
      <c r="FP99" s="96"/>
      <c r="FQ99" s="5"/>
      <c r="FR99" s="5"/>
      <c r="FS99" s="5"/>
      <c r="FT99" s="5"/>
      <c r="FU99" s="1" t="s">
        <v>3450</v>
      </c>
      <c r="FV99" s="1" t="str">
        <f t="shared" si="12"/>
        <v>0 = совсем не беспокоило</v>
      </c>
      <c r="FW99" s="1" t="str">
        <f t="shared" si="13"/>
        <v>1 = не сильно беспокоило</v>
      </c>
      <c r="FX99" s="1" t="str">
        <f t="shared" si="14"/>
        <v>2 = сильно беспокоило</v>
      </c>
      <c r="FY99" s="1"/>
      <c r="FZ99" s="1"/>
      <c r="GA99" s="1"/>
      <c r="GB99" s="1"/>
      <c r="GC99" s="10"/>
      <c r="GD99" s="10"/>
      <c r="GE99" s="10"/>
      <c r="GF99" s="5"/>
      <c r="GG99" s="5"/>
      <c r="GH99" s="5"/>
      <c r="GI99" s="5"/>
      <c r="GJ99" s="5"/>
      <c r="GK99" s="5"/>
      <c r="GL99" s="5"/>
      <c r="GM99" s="5"/>
      <c r="GN99" s="5"/>
      <c r="GO99" s="5"/>
      <c r="GP99" s="5"/>
      <c r="GQ99" s="5"/>
      <c r="GR99" s="96"/>
      <c r="GS99" s="5"/>
      <c r="GT99" s="5"/>
      <c r="GU99" s="5"/>
      <c r="GV99" s="5"/>
      <c r="GW99" s="1" t="s">
        <v>2064</v>
      </c>
      <c r="GX99" s="1" t="str">
        <f t="shared" si="15"/>
        <v>0 = Nesputano</v>
      </c>
      <c r="GY99" s="1" t="str">
        <f t="shared" si="16"/>
        <v>1 = Malo sputano</v>
      </c>
      <c r="GZ99" s="1" t="str">
        <f t="shared" si="17"/>
        <v>2 = Jako sputano</v>
      </c>
      <c r="HA99" s="1"/>
      <c r="HB99" s="1"/>
      <c r="HC99" s="1"/>
      <c r="HD99" s="1"/>
      <c r="HE99" s="1"/>
      <c r="HF99" s="1"/>
      <c r="HG99" s="10"/>
      <c r="HH99" s="5"/>
      <c r="HI99" s="5"/>
      <c r="HJ99" s="5"/>
      <c r="HK99" s="5"/>
      <c r="HL99" s="5"/>
      <c r="HM99" s="5"/>
      <c r="HN99" s="5"/>
      <c r="HO99" s="5"/>
      <c r="HP99" s="5"/>
      <c r="HQ99" s="5"/>
      <c r="HR99" s="5"/>
      <c r="HS99" s="5"/>
      <c r="HT99" s="96"/>
      <c r="HU99" s="5"/>
      <c r="HV99" s="5"/>
      <c r="HW99" s="5"/>
      <c r="HX99" s="5"/>
    </row>
    <row r="100" spans="1:232" s="28" customFormat="1" ht="15" customHeight="1">
      <c r="A100" s="5" t="s">
        <v>331</v>
      </c>
      <c r="B100" s="5" t="s">
        <v>332</v>
      </c>
      <c r="C100" s="5"/>
      <c r="D100" s="5"/>
      <c r="E100" s="5"/>
      <c r="F100" s="5" t="s">
        <v>333</v>
      </c>
      <c r="G100" s="5" t="s">
        <v>381</v>
      </c>
      <c r="H100" s="87" t="s">
        <v>382</v>
      </c>
      <c r="I100" s="5" t="s">
        <v>2065</v>
      </c>
      <c r="J100" s="5" t="s">
        <v>2042</v>
      </c>
      <c r="K100" s="5" t="s">
        <v>2043</v>
      </c>
      <c r="L100" s="5" t="s">
        <v>2044</v>
      </c>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t="s">
        <v>2066</v>
      </c>
      <c r="AL100" s="5" t="s">
        <v>2046</v>
      </c>
      <c r="AM100" s="5" t="s">
        <v>2047</v>
      </c>
      <c r="AN100" s="5" t="s">
        <v>2048</v>
      </c>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t="s">
        <v>37</v>
      </c>
      <c r="BN100" s="5" t="str">
        <f t="shared" si="0"/>
        <v>0 = No afectado</v>
      </c>
      <c r="BO100" s="5" t="str">
        <f t="shared" si="1"/>
        <v>1 = Poco afectado</v>
      </c>
      <c r="BP100" s="5" t="str">
        <f t="shared" si="2"/>
        <v>2 = Muy afectado</v>
      </c>
      <c r="BQ100" s="5"/>
      <c r="BR100" s="5"/>
      <c r="BS100" s="5"/>
      <c r="BT100" s="145"/>
      <c r="BU100" s="145"/>
      <c r="BV100" s="145"/>
      <c r="BW100" s="145"/>
      <c r="BX100" s="145"/>
      <c r="BY100" s="145"/>
      <c r="BZ100" s="145"/>
      <c r="CA100" s="145"/>
      <c r="CB100" s="145"/>
      <c r="CC100" s="145"/>
      <c r="CD100" s="145"/>
      <c r="CE100" s="145"/>
      <c r="CF100" s="145"/>
      <c r="CG100" s="145"/>
      <c r="CH100" s="145"/>
      <c r="CI100" s="145"/>
      <c r="CJ100" s="150"/>
      <c r="CK100" s="155"/>
      <c r="CL100" s="145"/>
      <c r="CM100" s="145"/>
      <c r="CN100" s="145"/>
      <c r="CO100" s="1" t="s">
        <v>3351</v>
      </c>
      <c r="CP100" s="1" t="str">
        <f t="shared" si="3"/>
        <v>0 = Pas du tout affecté</v>
      </c>
      <c r="CQ100" s="1" t="str">
        <f t="shared" si="4"/>
        <v>1 = Légèrement affecté</v>
      </c>
      <c r="CR100" s="1" t="str">
        <f t="shared" si="5"/>
        <v>2 = Beaucoup affecté</v>
      </c>
      <c r="CS100" s="1"/>
      <c r="CT100" s="10"/>
      <c r="CU100" s="10"/>
      <c r="CV100" s="10"/>
      <c r="CW100" s="10"/>
      <c r="CX100" s="10"/>
      <c r="CY100" s="10"/>
      <c r="CZ100" s="145"/>
      <c r="DA100" s="145"/>
      <c r="DB100" s="145"/>
      <c r="DC100" s="145"/>
      <c r="DD100" s="145"/>
      <c r="DE100" s="145"/>
      <c r="DF100" s="145"/>
      <c r="DG100" s="145"/>
      <c r="DH100" s="145"/>
      <c r="DI100" s="145"/>
      <c r="DJ100" s="145"/>
      <c r="DK100" s="145"/>
      <c r="DL100" s="150"/>
      <c r="DM100" s="5"/>
      <c r="DN100" s="5"/>
      <c r="DO100" s="5"/>
      <c r="DP100" s="5"/>
      <c r="DQ100" s="1" t="s">
        <v>3586</v>
      </c>
      <c r="DR100" s="1" t="str">
        <f t="shared" si="6"/>
        <v>0 = Nem érintettek</v>
      </c>
      <c r="DS100" s="1" t="str">
        <f t="shared" si="7"/>
        <v>1 = Kevésbé érintettek</v>
      </c>
      <c r="DT100" s="1" t="str">
        <f t="shared" si="8"/>
        <v>2 = Nagyon érintettek</v>
      </c>
      <c r="DU100" s="1"/>
      <c r="DV100" s="1"/>
      <c r="DW100" s="1"/>
      <c r="DX100" s="10"/>
      <c r="DY100" s="10"/>
      <c r="DZ100" s="10"/>
      <c r="EA100" s="10"/>
      <c r="EB100" s="5"/>
      <c r="EC100" s="5"/>
      <c r="ED100" s="5"/>
      <c r="EE100" s="145"/>
      <c r="EF100" s="145"/>
      <c r="EG100" s="145"/>
      <c r="EH100" s="145"/>
      <c r="EI100" s="145"/>
      <c r="EJ100" s="145"/>
      <c r="EK100" s="145"/>
      <c r="EL100" s="145"/>
      <c r="EM100" s="145"/>
      <c r="EN100" s="150"/>
      <c r="EO100" s="5"/>
      <c r="EP100" s="5"/>
      <c r="EQ100" s="5"/>
      <c r="ER100" s="5"/>
      <c r="ES100" s="1" t="s">
        <v>3394</v>
      </c>
      <c r="ET100" s="1" t="str">
        <f t="shared" si="9"/>
        <v>0 = Per nulla limitato/a</v>
      </c>
      <c r="EU100" s="1" t="str">
        <f t="shared" si="10"/>
        <v>1 = Poco limitato/a</v>
      </c>
      <c r="EV100" s="1" t="str">
        <f t="shared" si="11"/>
        <v>2 = Molto limitato/a</v>
      </c>
      <c r="EW100" s="1"/>
      <c r="EX100" s="10"/>
      <c r="EY100" s="10"/>
      <c r="EZ100" s="10"/>
      <c r="FA100" s="10"/>
      <c r="FB100" s="10"/>
      <c r="FC100" s="10"/>
      <c r="FD100" s="5"/>
      <c r="FE100" s="5"/>
      <c r="FF100" s="5"/>
      <c r="FG100" s="5"/>
      <c r="FH100" s="5"/>
      <c r="FI100" s="5"/>
      <c r="FJ100" s="5"/>
      <c r="FK100" s="5"/>
      <c r="FL100" s="5"/>
      <c r="FM100" s="5"/>
      <c r="FN100" s="5"/>
      <c r="FO100" s="5"/>
      <c r="FP100" s="96"/>
      <c r="FQ100" s="5"/>
      <c r="FR100" s="5"/>
      <c r="FS100" s="5"/>
      <c r="FT100" s="5"/>
      <c r="FU100" s="1" t="s">
        <v>3451</v>
      </c>
      <c r="FV100" s="1" t="str">
        <f t="shared" si="12"/>
        <v>0 = совсем не беспокоило</v>
      </c>
      <c r="FW100" s="1" t="str">
        <f t="shared" si="13"/>
        <v>1 = не сильно беспокоило</v>
      </c>
      <c r="FX100" s="1" t="str">
        <f t="shared" si="14"/>
        <v>2 = сильно беспокоило</v>
      </c>
      <c r="FY100" s="1"/>
      <c r="FZ100" s="1"/>
      <c r="GA100" s="1"/>
      <c r="GB100" s="1"/>
      <c r="GC100" s="10"/>
      <c r="GD100" s="10"/>
      <c r="GE100" s="10"/>
      <c r="GF100" s="5"/>
      <c r="GG100" s="5"/>
      <c r="GH100" s="5"/>
      <c r="GI100" s="5"/>
      <c r="GJ100" s="5"/>
      <c r="GK100" s="5"/>
      <c r="GL100" s="5"/>
      <c r="GM100" s="5"/>
      <c r="GN100" s="5"/>
      <c r="GO100" s="5"/>
      <c r="GP100" s="5"/>
      <c r="GQ100" s="5"/>
      <c r="GR100" s="96"/>
      <c r="GS100" s="5"/>
      <c r="GT100" s="5"/>
      <c r="GU100" s="5"/>
      <c r="GV100" s="5"/>
      <c r="GW100" s="1" t="s">
        <v>2067</v>
      </c>
      <c r="GX100" s="1" t="str">
        <f t="shared" si="15"/>
        <v>0 = Nesputano</v>
      </c>
      <c r="GY100" s="1" t="str">
        <f t="shared" si="16"/>
        <v>1 = Malo sputano</v>
      </c>
      <c r="GZ100" s="1" t="str">
        <f t="shared" si="17"/>
        <v>2 = Jako sputano</v>
      </c>
      <c r="HA100" s="1"/>
      <c r="HB100" s="1"/>
      <c r="HC100" s="1"/>
      <c r="HD100" s="1"/>
      <c r="HE100" s="1"/>
      <c r="HF100" s="1"/>
      <c r="HG100" s="10"/>
      <c r="HH100" s="5"/>
      <c r="HI100" s="5"/>
      <c r="HJ100" s="5"/>
      <c r="HK100" s="5"/>
      <c r="HL100" s="5"/>
      <c r="HM100" s="5"/>
      <c r="HN100" s="5"/>
      <c r="HO100" s="5"/>
      <c r="HP100" s="5"/>
      <c r="HQ100" s="5"/>
      <c r="HR100" s="5"/>
      <c r="HS100" s="5"/>
      <c r="HT100" s="96"/>
      <c r="HU100" s="5"/>
      <c r="HV100" s="5"/>
      <c r="HW100" s="5"/>
      <c r="HX100" s="5"/>
    </row>
    <row r="101" spans="1:232" s="28" customFormat="1" ht="15" customHeight="1">
      <c r="A101" s="5" t="s">
        <v>331</v>
      </c>
      <c r="B101" s="5" t="s">
        <v>332</v>
      </c>
      <c r="C101" s="5"/>
      <c r="D101" s="5"/>
      <c r="E101" s="5"/>
      <c r="F101" s="5" t="s">
        <v>333</v>
      </c>
      <c r="G101" s="5" t="s">
        <v>383</v>
      </c>
      <c r="H101" s="87" t="s">
        <v>384</v>
      </c>
      <c r="I101" s="5" t="s">
        <v>2068</v>
      </c>
      <c r="J101" s="5" t="s">
        <v>2042</v>
      </c>
      <c r="K101" s="5" t="s">
        <v>2043</v>
      </c>
      <c r="L101" s="5" t="s">
        <v>2044</v>
      </c>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t="s">
        <v>2069</v>
      </c>
      <c r="AL101" s="5" t="s">
        <v>2046</v>
      </c>
      <c r="AM101" s="5" t="s">
        <v>2047</v>
      </c>
      <c r="AN101" s="5" t="s">
        <v>2048</v>
      </c>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t="s">
        <v>38</v>
      </c>
      <c r="BN101" s="5" t="str">
        <f t="shared" si="0"/>
        <v>0 = No afectado</v>
      </c>
      <c r="BO101" s="5" t="str">
        <f t="shared" si="1"/>
        <v>1 = Poco afectado</v>
      </c>
      <c r="BP101" s="5" t="str">
        <f t="shared" si="2"/>
        <v>2 = Muy afectado</v>
      </c>
      <c r="BQ101" s="5"/>
      <c r="BR101" s="5"/>
      <c r="BS101" s="5"/>
      <c r="BT101" s="145"/>
      <c r="BU101" s="145"/>
      <c r="BV101" s="145"/>
      <c r="BW101" s="145"/>
      <c r="BX101" s="145"/>
      <c r="BY101" s="145"/>
      <c r="BZ101" s="145"/>
      <c r="CA101" s="145"/>
      <c r="CB101" s="145"/>
      <c r="CC101" s="145"/>
      <c r="CD101" s="145"/>
      <c r="CE101" s="145"/>
      <c r="CF101" s="145"/>
      <c r="CG101" s="145"/>
      <c r="CH101" s="145"/>
      <c r="CI101" s="145"/>
      <c r="CJ101" s="150"/>
      <c r="CK101" s="155"/>
      <c r="CL101" s="145"/>
      <c r="CM101" s="145"/>
      <c r="CN101" s="145"/>
      <c r="CO101" s="1" t="s">
        <v>3352</v>
      </c>
      <c r="CP101" s="1" t="str">
        <f t="shared" si="3"/>
        <v>0 = Pas du tout affecté</v>
      </c>
      <c r="CQ101" s="1" t="str">
        <f t="shared" si="4"/>
        <v>1 = Légèrement affecté</v>
      </c>
      <c r="CR101" s="1" t="str">
        <f t="shared" si="5"/>
        <v>2 = Beaucoup affecté</v>
      </c>
      <c r="CS101" s="1"/>
      <c r="CT101" s="10"/>
      <c r="CU101" s="10"/>
      <c r="CV101" s="10"/>
      <c r="CW101" s="10"/>
      <c r="CX101" s="10"/>
      <c r="CY101" s="10"/>
      <c r="CZ101" s="145"/>
      <c r="DA101" s="145"/>
      <c r="DB101" s="145"/>
      <c r="DC101" s="145"/>
      <c r="DD101" s="145"/>
      <c r="DE101" s="145"/>
      <c r="DF101" s="145"/>
      <c r="DG101" s="145"/>
      <c r="DH101" s="145"/>
      <c r="DI101" s="145"/>
      <c r="DJ101" s="145"/>
      <c r="DK101" s="145"/>
      <c r="DL101" s="150"/>
      <c r="DM101" s="5"/>
      <c r="DN101" s="5"/>
      <c r="DO101" s="5"/>
      <c r="DP101" s="5"/>
      <c r="DQ101" s="1" t="s">
        <v>3587</v>
      </c>
      <c r="DR101" s="1" t="str">
        <f t="shared" si="6"/>
        <v>0 = Nem érintettek</v>
      </c>
      <c r="DS101" s="1" t="str">
        <f t="shared" si="7"/>
        <v>1 = Kevésbé érintettek</v>
      </c>
      <c r="DT101" s="1" t="str">
        <f t="shared" si="8"/>
        <v>2 = Nagyon érintettek</v>
      </c>
      <c r="DU101" s="1"/>
      <c r="DV101" s="1"/>
      <c r="DW101" s="1"/>
      <c r="DX101" s="10"/>
      <c r="DY101" s="10"/>
      <c r="DZ101" s="10"/>
      <c r="EA101" s="10"/>
      <c r="EB101" s="5"/>
      <c r="EC101" s="5"/>
      <c r="ED101" s="5"/>
      <c r="EE101" s="145"/>
      <c r="EF101" s="145"/>
      <c r="EG101" s="145"/>
      <c r="EH101" s="145"/>
      <c r="EI101" s="145"/>
      <c r="EJ101" s="145"/>
      <c r="EK101" s="145"/>
      <c r="EL101" s="145"/>
      <c r="EM101" s="145"/>
      <c r="EN101" s="150"/>
      <c r="EO101" s="5"/>
      <c r="EP101" s="5"/>
      <c r="EQ101" s="5"/>
      <c r="ER101" s="5"/>
      <c r="ES101" s="1" t="s">
        <v>3395</v>
      </c>
      <c r="ET101" s="1" t="str">
        <f t="shared" si="9"/>
        <v>0 = Per nulla limitato/a</v>
      </c>
      <c r="EU101" s="1" t="str">
        <f t="shared" si="10"/>
        <v>1 = Poco limitato/a</v>
      </c>
      <c r="EV101" s="1" t="str">
        <f t="shared" si="11"/>
        <v>2 = Molto limitato/a</v>
      </c>
      <c r="EW101" s="1"/>
      <c r="EX101" s="10"/>
      <c r="EY101" s="10"/>
      <c r="EZ101" s="10"/>
      <c r="FA101" s="10"/>
      <c r="FB101" s="10"/>
      <c r="FC101" s="10"/>
      <c r="FD101" s="5"/>
      <c r="FE101" s="5"/>
      <c r="FF101" s="5"/>
      <c r="FG101" s="5"/>
      <c r="FH101" s="5"/>
      <c r="FI101" s="5"/>
      <c r="FJ101" s="5"/>
      <c r="FK101" s="5"/>
      <c r="FL101" s="5"/>
      <c r="FM101" s="5"/>
      <c r="FN101" s="5"/>
      <c r="FO101" s="5"/>
      <c r="FP101" s="96"/>
      <c r="FQ101" s="5"/>
      <c r="FR101" s="5"/>
      <c r="FS101" s="5"/>
      <c r="FT101" s="5"/>
      <c r="FU101" s="1" t="s">
        <v>3452</v>
      </c>
      <c r="FV101" s="1" t="str">
        <f t="shared" si="12"/>
        <v>0 = совсем не беспокоило</v>
      </c>
      <c r="FW101" s="1" t="str">
        <f t="shared" si="13"/>
        <v>1 = не сильно беспокоило</v>
      </c>
      <c r="FX101" s="1" t="str">
        <f t="shared" si="14"/>
        <v>2 = сильно беспокоило</v>
      </c>
      <c r="FY101" s="1"/>
      <c r="FZ101" s="1"/>
      <c r="GA101" s="1"/>
      <c r="GB101" s="1"/>
      <c r="GC101" s="10"/>
      <c r="GD101" s="10"/>
      <c r="GE101" s="10"/>
      <c r="GF101" s="5"/>
      <c r="GG101" s="5"/>
      <c r="GH101" s="5"/>
      <c r="GI101" s="5"/>
      <c r="GJ101" s="5"/>
      <c r="GK101" s="5"/>
      <c r="GL101" s="5"/>
      <c r="GM101" s="5"/>
      <c r="GN101" s="5"/>
      <c r="GO101" s="5"/>
      <c r="GP101" s="5"/>
      <c r="GQ101" s="5"/>
      <c r="GR101" s="96"/>
      <c r="GS101" s="5"/>
      <c r="GT101" s="5"/>
      <c r="GU101" s="5"/>
      <c r="GV101" s="5"/>
      <c r="GW101" s="1" t="s">
        <v>2070</v>
      </c>
      <c r="GX101" s="1" t="str">
        <f t="shared" si="15"/>
        <v>0 = Nesputano</v>
      </c>
      <c r="GY101" s="1" t="str">
        <f t="shared" si="16"/>
        <v>1 = Malo sputano</v>
      </c>
      <c r="GZ101" s="1" t="str">
        <f t="shared" si="17"/>
        <v>2 = Jako sputano</v>
      </c>
      <c r="HA101" s="1"/>
      <c r="HB101" s="1"/>
      <c r="HC101" s="1"/>
      <c r="HD101" s="1"/>
      <c r="HE101" s="1"/>
      <c r="HF101" s="1"/>
      <c r="HG101" s="10"/>
      <c r="HH101" s="5"/>
      <c r="HI101" s="5"/>
      <c r="HJ101" s="5"/>
      <c r="HK101" s="5"/>
      <c r="HL101" s="5"/>
      <c r="HM101" s="5"/>
      <c r="HN101" s="5"/>
      <c r="HO101" s="5"/>
      <c r="HP101" s="5"/>
      <c r="HQ101" s="5"/>
      <c r="HR101" s="5"/>
      <c r="HS101" s="5"/>
      <c r="HT101" s="96"/>
      <c r="HU101" s="5"/>
      <c r="HV101" s="5"/>
      <c r="HW101" s="5"/>
      <c r="HX101" s="5"/>
    </row>
    <row r="102" spans="1:232" s="28" customFormat="1" ht="15" customHeight="1">
      <c r="A102" s="5" t="s">
        <v>331</v>
      </c>
      <c r="B102" s="5" t="s">
        <v>332</v>
      </c>
      <c r="C102" s="5"/>
      <c r="D102" s="5"/>
      <c r="E102" s="5"/>
      <c r="F102" s="5" t="s">
        <v>333</v>
      </c>
      <c r="G102" s="5" t="s">
        <v>385</v>
      </c>
      <c r="H102" s="87" t="s">
        <v>386</v>
      </c>
      <c r="I102" s="5" t="s">
        <v>2071</v>
      </c>
      <c r="J102" s="5" t="s">
        <v>2042</v>
      </c>
      <c r="K102" s="5" t="s">
        <v>2043</v>
      </c>
      <c r="L102" s="5" t="s">
        <v>2044</v>
      </c>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t="s">
        <v>2072</v>
      </c>
      <c r="AL102" s="5" t="s">
        <v>2046</v>
      </c>
      <c r="AM102" s="5" t="s">
        <v>2047</v>
      </c>
      <c r="AN102" s="5" t="s">
        <v>2048</v>
      </c>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t="s">
        <v>39</v>
      </c>
      <c r="BN102" s="5" t="str">
        <f t="shared" si="0"/>
        <v>0 = No afectado</v>
      </c>
      <c r="BO102" s="5" t="str">
        <f t="shared" si="1"/>
        <v>1 = Poco afectado</v>
      </c>
      <c r="BP102" s="5" t="str">
        <f t="shared" si="2"/>
        <v>2 = Muy afectado</v>
      </c>
      <c r="BQ102" s="5"/>
      <c r="BR102" s="5"/>
      <c r="BS102" s="5"/>
      <c r="BT102" s="145"/>
      <c r="BU102" s="145"/>
      <c r="BV102" s="145"/>
      <c r="BW102" s="145"/>
      <c r="BX102" s="145"/>
      <c r="BY102" s="145"/>
      <c r="BZ102" s="145"/>
      <c r="CA102" s="145"/>
      <c r="CB102" s="145"/>
      <c r="CC102" s="145"/>
      <c r="CD102" s="145"/>
      <c r="CE102" s="145"/>
      <c r="CF102" s="145"/>
      <c r="CG102" s="145"/>
      <c r="CH102" s="145"/>
      <c r="CI102" s="145"/>
      <c r="CJ102" s="150"/>
      <c r="CK102" s="155"/>
      <c r="CL102" s="145"/>
      <c r="CM102" s="145"/>
      <c r="CN102" s="145"/>
      <c r="CO102" s="1" t="s">
        <v>3353</v>
      </c>
      <c r="CP102" s="1" t="str">
        <f t="shared" si="3"/>
        <v>0 = Pas du tout affecté</v>
      </c>
      <c r="CQ102" s="1" t="str">
        <f t="shared" si="4"/>
        <v>1 = Légèrement affecté</v>
      </c>
      <c r="CR102" s="1" t="str">
        <f t="shared" si="5"/>
        <v>2 = Beaucoup affecté</v>
      </c>
      <c r="CS102" s="1"/>
      <c r="CT102" s="10"/>
      <c r="CU102" s="10"/>
      <c r="CV102" s="10"/>
      <c r="CW102" s="10"/>
      <c r="CX102" s="10"/>
      <c r="CY102" s="10"/>
      <c r="CZ102" s="145"/>
      <c r="DA102" s="145"/>
      <c r="DB102" s="145"/>
      <c r="DC102" s="145"/>
      <c r="DD102" s="145"/>
      <c r="DE102" s="145"/>
      <c r="DF102" s="145"/>
      <c r="DG102" s="145"/>
      <c r="DH102" s="145"/>
      <c r="DI102" s="145"/>
      <c r="DJ102" s="145"/>
      <c r="DK102" s="145"/>
      <c r="DL102" s="150"/>
      <c r="DM102" s="5"/>
      <c r="DN102" s="5"/>
      <c r="DO102" s="5"/>
      <c r="DP102" s="5"/>
      <c r="DQ102" s="1" t="s">
        <v>3588</v>
      </c>
      <c r="DR102" s="1" t="str">
        <f t="shared" si="6"/>
        <v>0 = Nem érintettek</v>
      </c>
      <c r="DS102" s="1" t="str">
        <f t="shared" si="7"/>
        <v>1 = Kevésbé érintettek</v>
      </c>
      <c r="DT102" s="1" t="str">
        <f t="shared" si="8"/>
        <v>2 = Nagyon érintettek</v>
      </c>
      <c r="DU102" s="1"/>
      <c r="DV102" s="1"/>
      <c r="DW102" s="1"/>
      <c r="DX102" s="10"/>
      <c r="DY102" s="10"/>
      <c r="DZ102" s="10"/>
      <c r="EA102" s="10"/>
      <c r="EB102" s="5"/>
      <c r="EC102" s="5"/>
      <c r="ED102" s="5"/>
      <c r="EE102" s="145"/>
      <c r="EF102" s="145"/>
      <c r="EG102" s="145"/>
      <c r="EH102" s="145"/>
      <c r="EI102" s="145"/>
      <c r="EJ102" s="145"/>
      <c r="EK102" s="145"/>
      <c r="EL102" s="145"/>
      <c r="EM102" s="145"/>
      <c r="EN102" s="150"/>
      <c r="EO102" s="5"/>
      <c r="EP102" s="5"/>
      <c r="EQ102" s="5"/>
      <c r="ER102" s="5"/>
      <c r="ES102" s="1" t="s">
        <v>3396</v>
      </c>
      <c r="ET102" s="1" t="str">
        <f t="shared" si="9"/>
        <v>0 = Per nulla limitato/a</v>
      </c>
      <c r="EU102" s="1" t="str">
        <f t="shared" si="10"/>
        <v>1 = Poco limitato/a</v>
      </c>
      <c r="EV102" s="1" t="str">
        <f t="shared" si="11"/>
        <v>2 = Molto limitato/a</v>
      </c>
      <c r="EW102" s="1"/>
      <c r="EX102" s="10"/>
      <c r="EY102" s="10"/>
      <c r="EZ102" s="10"/>
      <c r="FA102" s="10"/>
      <c r="FB102" s="10"/>
      <c r="FC102" s="10"/>
      <c r="FD102" s="5"/>
      <c r="FE102" s="5"/>
      <c r="FF102" s="5"/>
      <c r="FG102" s="5"/>
      <c r="FH102" s="5"/>
      <c r="FI102" s="5"/>
      <c r="FJ102" s="5"/>
      <c r="FK102" s="5"/>
      <c r="FL102" s="5"/>
      <c r="FM102" s="5"/>
      <c r="FN102" s="5"/>
      <c r="FO102" s="5"/>
      <c r="FP102" s="96"/>
      <c r="FQ102" s="5"/>
      <c r="FR102" s="5"/>
      <c r="FS102" s="5"/>
      <c r="FT102" s="5"/>
      <c r="FU102" s="1" t="s">
        <v>3453</v>
      </c>
      <c r="FV102" s="1" t="str">
        <f t="shared" si="12"/>
        <v>0 = совсем не беспокоило</v>
      </c>
      <c r="FW102" s="1" t="str">
        <f t="shared" si="13"/>
        <v>1 = не сильно беспокоило</v>
      </c>
      <c r="FX102" s="1" t="str">
        <f t="shared" si="14"/>
        <v>2 = сильно беспокоило</v>
      </c>
      <c r="FY102" s="1"/>
      <c r="FZ102" s="1"/>
      <c r="GA102" s="1"/>
      <c r="GB102" s="1"/>
      <c r="GC102" s="10"/>
      <c r="GD102" s="10"/>
      <c r="GE102" s="10"/>
      <c r="GF102" s="5"/>
      <c r="GG102" s="5"/>
      <c r="GH102" s="5"/>
      <c r="GI102" s="5"/>
      <c r="GJ102" s="5"/>
      <c r="GK102" s="5"/>
      <c r="GL102" s="5"/>
      <c r="GM102" s="5"/>
      <c r="GN102" s="5"/>
      <c r="GO102" s="5"/>
      <c r="GP102" s="5"/>
      <c r="GQ102" s="5"/>
      <c r="GR102" s="96"/>
      <c r="GS102" s="5"/>
      <c r="GT102" s="5"/>
      <c r="GU102" s="5"/>
      <c r="GV102" s="5"/>
      <c r="GW102" s="1" t="s">
        <v>2073</v>
      </c>
      <c r="GX102" s="1" t="str">
        <f t="shared" si="15"/>
        <v>0 = Nesputano</v>
      </c>
      <c r="GY102" s="1" t="str">
        <f t="shared" si="16"/>
        <v>1 = Malo sputano</v>
      </c>
      <c r="GZ102" s="1" t="str">
        <f t="shared" si="17"/>
        <v>2 = Jako sputano</v>
      </c>
      <c r="HA102" s="1"/>
      <c r="HB102" s="1"/>
      <c r="HC102" s="1"/>
      <c r="HD102" s="1"/>
      <c r="HE102" s="1"/>
      <c r="HF102" s="1"/>
      <c r="HG102" s="10"/>
      <c r="HH102" s="5"/>
      <c r="HI102" s="5"/>
      <c r="HJ102" s="5"/>
      <c r="HK102" s="5"/>
      <c r="HL102" s="5"/>
      <c r="HM102" s="5"/>
      <c r="HN102" s="5"/>
      <c r="HO102" s="5"/>
      <c r="HP102" s="5"/>
      <c r="HQ102" s="5"/>
      <c r="HR102" s="5"/>
      <c r="HS102" s="5"/>
      <c r="HT102" s="96"/>
      <c r="HU102" s="5"/>
      <c r="HV102" s="5"/>
      <c r="HW102" s="5"/>
      <c r="HX102" s="5"/>
    </row>
    <row r="103" spans="1:232" s="28" customFormat="1" ht="15" customHeight="1">
      <c r="A103" s="5" t="s">
        <v>331</v>
      </c>
      <c r="B103" s="5" t="s">
        <v>332</v>
      </c>
      <c r="C103" s="5"/>
      <c r="D103" s="5"/>
      <c r="E103" s="5"/>
      <c r="F103" s="5" t="s">
        <v>333</v>
      </c>
      <c r="G103" s="5" t="s">
        <v>387</v>
      </c>
      <c r="H103" s="87" t="s">
        <v>388</v>
      </c>
      <c r="I103" s="5" t="s">
        <v>2074</v>
      </c>
      <c r="J103" s="5" t="s">
        <v>2042</v>
      </c>
      <c r="K103" s="5" t="s">
        <v>2043</v>
      </c>
      <c r="L103" s="5" t="s">
        <v>2044</v>
      </c>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t="s">
        <v>2075</v>
      </c>
      <c r="AL103" s="5" t="s">
        <v>2046</v>
      </c>
      <c r="AM103" s="5" t="s">
        <v>2047</v>
      </c>
      <c r="AN103" s="5" t="s">
        <v>2048</v>
      </c>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t="s">
        <v>40</v>
      </c>
      <c r="BN103" s="5" t="str">
        <f t="shared" si="0"/>
        <v>0 = No afectado</v>
      </c>
      <c r="BO103" s="5" t="str">
        <f t="shared" si="1"/>
        <v>1 = Poco afectado</v>
      </c>
      <c r="BP103" s="5" t="str">
        <f t="shared" si="2"/>
        <v>2 = Muy afectado</v>
      </c>
      <c r="BQ103" s="5"/>
      <c r="BR103" s="5"/>
      <c r="BS103" s="5"/>
      <c r="BT103" s="145"/>
      <c r="BU103" s="145"/>
      <c r="BV103" s="145"/>
      <c r="BW103" s="145"/>
      <c r="BX103" s="145"/>
      <c r="BY103" s="145"/>
      <c r="BZ103" s="145"/>
      <c r="CA103" s="145"/>
      <c r="CB103" s="145"/>
      <c r="CC103" s="145"/>
      <c r="CD103" s="145"/>
      <c r="CE103" s="145"/>
      <c r="CF103" s="145"/>
      <c r="CG103" s="145"/>
      <c r="CH103" s="145"/>
      <c r="CI103" s="145"/>
      <c r="CJ103" s="150"/>
      <c r="CK103" s="155"/>
      <c r="CL103" s="145"/>
      <c r="CM103" s="145"/>
      <c r="CN103" s="145"/>
      <c r="CO103" s="1" t="s">
        <v>3354</v>
      </c>
      <c r="CP103" s="1" t="str">
        <f t="shared" si="3"/>
        <v>0 = Pas du tout affecté</v>
      </c>
      <c r="CQ103" s="1" t="str">
        <f t="shared" si="4"/>
        <v>1 = Légèrement affecté</v>
      </c>
      <c r="CR103" s="1" t="str">
        <f t="shared" si="5"/>
        <v>2 = Beaucoup affecté</v>
      </c>
      <c r="CS103" s="1"/>
      <c r="CT103" s="10"/>
      <c r="CU103" s="10"/>
      <c r="CV103" s="10"/>
      <c r="CW103" s="10"/>
      <c r="CX103" s="10"/>
      <c r="CY103" s="10"/>
      <c r="CZ103" s="145"/>
      <c r="DA103" s="145"/>
      <c r="DB103" s="145"/>
      <c r="DC103" s="145"/>
      <c r="DD103" s="145"/>
      <c r="DE103" s="145"/>
      <c r="DF103" s="145"/>
      <c r="DG103" s="145"/>
      <c r="DH103" s="145"/>
      <c r="DI103" s="145"/>
      <c r="DJ103" s="145"/>
      <c r="DK103" s="145"/>
      <c r="DL103" s="150"/>
      <c r="DM103" s="5"/>
      <c r="DN103" s="5"/>
      <c r="DO103" s="5"/>
      <c r="DP103" s="5"/>
      <c r="DQ103" s="1" t="s">
        <v>3589</v>
      </c>
      <c r="DR103" s="1" t="str">
        <f t="shared" si="6"/>
        <v>0 = Nem érintettek</v>
      </c>
      <c r="DS103" s="1" t="str">
        <f t="shared" si="7"/>
        <v>1 = Kevésbé érintettek</v>
      </c>
      <c r="DT103" s="1" t="str">
        <f t="shared" si="8"/>
        <v>2 = Nagyon érintettek</v>
      </c>
      <c r="DU103" s="1"/>
      <c r="DV103" s="1"/>
      <c r="DW103" s="1"/>
      <c r="DX103" s="10"/>
      <c r="DY103" s="10"/>
      <c r="DZ103" s="10"/>
      <c r="EA103" s="10"/>
      <c r="EB103" s="5"/>
      <c r="EC103" s="5"/>
      <c r="ED103" s="5"/>
      <c r="EE103" s="145"/>
      <c r="EF103" s="145"/>
      <c r="EG103" s="145"/>
      <c r="EH103" s="145"/>
      <c r="EI103" s="145"/>
      <c r="EJ103" s="145"/>
      <c r="EK103" s="145"/>
      <c r="EL103" s="145"/>
      <c r="EM103" s="145"/>
      <c r="EN103" s="150"/>
      <c r="EO103" s="5"/>
      <c r="EP103" s="5"/>
      <c r="EQ103" s="5"/>
      <c r="ER103" s="5"/>
      <c r="ES103" s="1" t="s">
        <v>3397</v>
      </c>
      <c r="ET103" s="1" t="str">
        <f t="shared" si="9"/>
        <v>0 = Per nulla limitato/a</v>
      </c>
      <c r="EU103" s="1" t="str">
        <f t="shared" si="10"/>
        <v>1 = Poco limitato/a</v>
      </c>
      <c r="EV103" s="1" t="str">
        <f t="shared" si="11"/>
        <v>2 = Molto limitato/a</v>
      </c>
      <c r="EW103" s="1"/>
      <c r="EX103" s="10"/>
      <c r="EY103" s="10"/>
      <c r="EZ103" s="10"/>
      <c r="FA103" s="10"/>
      <c r="FB103" s="10"/>
      <c r="FC103" s="10"/>
      <c r="FD103" s="5"/>
      <c r="FE103" s="5"/>
      <c r="FF103" s="5"/>
      <c r="FG103" s="5"/>
      <c r="FH103" s="5"/>
      <c r="FI103" s="5"/>
      <c r="FJ103" s="5"/>
      <c r="FK103" s="5"/>
      <c r="FL103" s="5"/>
      <c r="FM103" s="5"/>
      <c r="FN103" s="5"/>
      <c r="FO103" s="5"/>
      <c r="FP103" s="96"/>
      <c r="FQ103" s="5"/>
      <c r="FR103" s="5"/>
      <c r="FS103" s="5"/>
      <c r="FT103" s="5"/>
      <c r="FU103" s="1" t="s">
        <v>3454</v>
      </c>
      <c r="FV103" s="1" t="str">
        <f t="shared" si="12"/>
        <v>0 = совсем не беспокоило</v>
      </c>
      <c r="FW103" s="1" t="str">
        <f t="shared" si="13"/>
        <v>1 = не сильно беспокоило</v>
      </c>
      <c r="FX103" s="1" t="str">
        <f t="shared" si="14"/>
        <v>2 = сильно беспокоило</v>
      </c>
      <c r="FY103" s="1"/>
      <c r="FZ103" s="1"/>
      <c r="GA103" s="1"/>
      <c r="GB103" s="1"/>
      <c r="GC103" s="10"/>
      <c r="GD103" s="10"/>
      <c r="GE103" s="10"/>
      <c r="GF103" s="5"/>
      <c r="GG103" s="5"/>
      <c r="GH103" s="5"/>
      <c r="GI103" s="5"/>
      <c r="GJ103" s="5"/>
      <c r="GK103" s="5"/>
      <c r="GL103" s="5"/>
      <c r="GM103" s="5"/>
      <c r="GN103" s="5"/>
      <c r="GO103" s="5"/>
      <c r="GP103" s="5"/>
      <c r="GQ103" s="5"/>
      <c r="GR103" s="96"/>
      <c r="GS103" s="5"/>
      <c r="GT103" s="5"/>
      <c r="GU103" s="5"/>
      <c r="GV103" s="5"/>
      <c r="GW103" s="1" t="s">
        <v>2076</v>
      </c>
      <c r="GX103" s="1" t="str">
        <f t="shared" si="15"/>
        <v>0 = Nesputano</v>
      </c>
      <c r="GY103" s="1" t="str">
        <f t="shared" si="16"/>
        <v>1 = Malo sputano</v>
      </c>
      <c r="GZ103" s="1" t="str">
        <f t="shared" si="17"/>
        <v>2 = Jako sputano</v>
      </c>
      <c r="HA103" s="1"/>
      <c r="HB103" s="1"/>
      <c r="HC103" s="1"/>
      <c r="HD103" s="1"/>
      <c r="HE103" s="1"/>
      <c r="HF103" s="1"/>
      <c r="HG103" s="10"/>
      <c r="HH103" s="5"/>
      <c r="HI103" s="5"/>
      <c r="HJ103" s="5"/>
      <c r="HK103" s="5"/>
      <c r="HL103" s="5"/>
      <c r="HM103" s="5"/>
      <c r="HN103" s="5"/>
      <c r="HO103" s="5"/>
      <c r="HP103" s="5"/>
      <c r="HQ103" s="5"/>
      <c r="HR103" s="5"/>
      <c r="HS103" s="5"/>
      <c r="HT103" s="96"/>
      <c r="HU103" s="5"/>
      <c r="HV103" s="5"/>
      <c r="HW103" s="5"/>
      <c r="HX103" s="5"/>
    </row>
    <row r="104" spans="1:232" s="28" customFormat="1" ht="15" customHeight="1">
      <c r="A104" s="5" t="s">
        <v>331</v>
      </c>
      <c r="B104" s="5" t="s">
        <v>332</v>
      </c>
      <c r="C104" s="5"/>
      <c r="D104" s="5"/>
      <c r="E104" s="5"/>
      <c r="F104" s="5" t="s">
        <v>333</v>
      </c>
      <c r="G104" s="5" t="s">
        <v>389</v>
      </c>
      <c r="H104" s="87" t="s">
        <v>390</v>
      </c>
      <c r="I104" s="5" t="s">
        <v>2077</v>
      </c>
      <c r="J104" s="5" t="s">
        <v>2042</v>
      </c>
      <c r="K104" s="5" t="s">
        <v>2043</v>
      </c>
      <c r="L104" s="5" t="s">
        <v>2044</v>
      </c>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t="s">
        <v>2078</v>
      </c>
      <c r="AL104" s="5" t="s">
        <v>2046</v>
      </c>
      <c r="AM104" s="5" t="s">
        <v>2047</v>
      </c>
      <c r="AN104" s="5" t="s">
        <v>2048</v>
      </c>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t="s">
        <v>41</v>
      </c>
      <c r="BN104" s="5" t="str">
        <f t="shared" si="0"/>
        <v>0 = No afectado</v>
      </c>
      <c r="BO104" s="5" t="str">
        <f t="shared" si="1"/>
        <v>1 = Poco afectado</v>
      </c>
      <c r="BP104" s="5" t="str">
        <f t="shared" si="2"/>
        <v>2 = Muy afectado</v>
      </c>
      <c r="BQ104" s="5"/>
      <c r="BR104" s="5"/>
      <c r="BS104" s="5"/>
      <c r="BT104" s="145"/>
      <c r="BU104" s="145"/>
      <c r="BV104" s="145"/>
      <c r="BW104" s="145"/>
      <c r="BX104" s="145"/>
      <c r="BY104" s="145"/>
      <c r="BZ104" s="145"/>
      <c r="CA104" s="145"/>
      <c r="CB104" s="145"/>
      <c r="CC104" s="145"/>
      <c r="CD104" s="145"/>
      <c r="CE104" s="145"/>
      <c r="CF104" s="145"/>
      <c r="CG104" s="145"/>
      <c r="CH104" s="145"/>
      <c r="CI104" s="145"/>
      <c r="CJ104" s="150"/>
      <c r="CK104" s="155"/>
      <c r="CL104" s="145"/>
      <c r="CM104" s="145"/>
      <c r="CN104" s="145"/>
      <c r="CO104" s="1" t="s">
        <v>3355</v>
      </c>
      <c r="CP104" s="1" t="str">
        <f t="shared" si="3"/>
        <v>0 = Pas du tout affecté</v>
      </c>
      <c r="CQ104" s="1" t="str">
        <f t="shared" si="4"/>
        <v>1 = Légèrement affecté</v>
      </c>
      <c r="CR104" s="1" t="str">
        <f t="shared" si="5"/>
        <v>2 = Beaucoup affecté</v>
      </c>
      <c r="CS104" s="1"/>
      <c r="CT104" s="10"/>
      <c r="CU104" s="10"/>
      <c r="CV104" s="10"/>
      <c r="CW104" s="10"/>
      <c r="CX104" s="10"/>
      <c r="CY104" s="10"/>
      <c r="CZ104" s="145"/>
      <c r="DA104" s="145"/>
      <c r="DB104" s="145"/>
      <c r="DC104" s="145"/>
      <c r="DD104" s="145"/>
      <c r="DE104" s="145"/>
      <c r="DF104" s="145"/>
      <c r="DG104" s="145"/>
      <c r="DH104" s="145"/>
      <c r="DI104" s="145"/>
      <c r="DJ104" s="145"/>
      <c r="DK104" s="145"/>
      <c r="DL104" s="150"/>
      <c r="DM104" s="5"/>
      <c r="DN104" s="5"/>
      <c r="DO104" s="5"/>
      <c r="DP104" s="5"/>
      <c r="DQ104" s="1" t="s">
        <v>3590</v>
      </c>
      <c r="DR104" s="1" t="str">
        <f t="shared" si="6"/>
        <v>0 = Nem érintettek</v>
      </c>
      <c r="DS104" s="1" t="str">
        <f t="shared" si="7"/>
        <v>1 = Kevésbé érintettek</v>
      </c>
      <c r="DT104" s="1" t="str">
        <f t="shared" si="8"/>
        <v>2 = Nagyon érintettek</v>
      </c>
      <c r="DU104" s="1"/>
      <c r="DV104" s="1"/>
      <c r="DW104" s="1"/>
      <c r="DX104" s="10"/>
      <c r="DY104" s="10"/>
      <c r="DZ104" s="10"/>
      <c r="EA104" s="10"/>
      <c r="EB104" s="5"/>
      <c r="EC104" s="5"/>
      <c r="ED104" s="5"/>
      <c r="EE104" s="145"/>
      <c r="EF104" s="145"/>
      <c r="EG104" s="145"/>
      <c r="EH104" s="145"/>
      <c r="EI104" s="145"/>
      <c r="EJ104" s="145"/>
      <c r="EK104" s="145"/>
      <c r="EL104" s="145"/>
      <c r="EM104" s="145"/>
      <c r="EN104" s="150"/>
      <c r="EO104" s="5"/>
      <c r="EP104" s="5"/>
      <c r="EQ104" s="5"/>
      <c r="ER104" s="5"/>
      <c r="ES104" s="1" t="s">
        <v>3398</v>
      </c>
      <c r="ET104" s="1" t="str">
        <f t="shared" si="9"/>
        <v>0 = Per nulla limitato/a</v>
      </c>
      <c r="EU104" s="1" t="str">
        <f t="shared" si="10"/>
        <v>1 = Poco limitato/a</v>
      </c>
      <c r="EV104" s="1" t="str">
        <f t="shared" si="11"/>
        <v>2 = Molto limitato/a</v>
      </c>
      <c r="EW104" s="1"/>
      <c r="EX104" s="10"/>
      <c r="EY104" s="10"/>
      <c r="EZ104" s="10"/>
      <c r="FA104" s="10"/>
      <c r="FB104" s="10"/>
      <c r="FC104" s="10"/>
      <c r="FD104" s="5"/>
      <c r="FE104" s="5"/>
      <c r="FF104" s="5"/>
      <c r="FG104" s="5"/>
      <c r="FH104" s="5"/>
      <c r="FI104" s="5"/>
      <c r="FJ104" s="5"/>
      <c r="FK104" s="5"/>
      <c r="FL104" s="5"/>
      <c r="FM104" s="5"/>
      <c r="FN104" s="5"/>
      <c r="FO104" s="5"/>
      <c r="FP104" s="96"/>
      <c r="FQ104" s="5"/>
      <c r="FR104" s="5"/>
      <c r="FS104" s="5"/>
      <c r="FT104" s="5"/>
      <c r="FU104" s="1" t="s">
        <v>3455</v>
      </c>
      <c r="FV104" s="1" t="str">
        <f t="shared" si="12"/>
        <v>0 = совсем не беспокоило</v>
      </c>
      <c r="FW104" s="1" t="str">
        <f t="shared" si="13"/>
        <v>1 = не сильно беспокоило</v>
      </c>
      <c r="FX104" s="1" t="str">
        <f t="shared" si="14"/>
        <v>2 = сильно беспокоило</v>
      </c>
      <c r="FY104" s="1"/>
      <c r="FZ104" s="1"/>
      <c r="GA104" s="1"/>
      <c r="GB104" s="1"/>
      <c r="GC104" s="10"/>
      <c r="GD104" s="10"/>
      <c r="GE104" s="10"/>
      <c r="GF104" s="5"/>
      <c r="GG104" s="5"/>
      <c r="GH104" s="5"/>
      <c r="GI104" s="5"/>
      <c r="GJ104" s="5"/>
      <c r="GK104" s="5"/>
      <c r="GL104" s="5"/>
      <c r="GM104" s="5"/>
      <c r="GN104" s="5"/>
      <c r="GO104" s="5"/>
      <c r="GP104" s="5"/>
      <c r="GQ104" s="5"/>
      <c r="GR104" s="96"/>
      <c r="GS104" s="5"/>
      <c r="GT104" s="5"/>
      <c r="GU104" s="5"/>
      <c r="GV104" s="5"/>
      <c r="GW104" s="1" t="s">
        <v>2079</v>
      </c>
      <c r="GX104" s="1" t="str">
        <f t="shared" si="15"/>
        <v>0 = Nesputano</v>
      </c>
      <c r="GY104" s="1" t="str">
        <f t="shared" si="16"/>
        <v>1 = Malo sputano</v>
      </c>
      <c r="GZ104" s="1" t="str">
        <f t="shared" si="17"/>
        <v>2 = Jako sputano</v>
      </c>
      <c r="HA104" s="1"/>
      <c r="HB104" s="1"/>
      <c r="HC104" s="1"/>
      <c r="HD104" s="1"/>
      <c r="HE104" s="1"/>
      <c r="HF104" s="1"/>
      <c r="HG104" s="10"/>
      <c r="HH104" s="5"/>
      <c r="HI104" s="5"/>
      <c r="HJ104" s="5"/>
      <c r="HK104" s="5"/>
      <c r="HL104" s="5"/>
      <c r="HM104" s="5"/>
      <c r="HN104" s="5"/>
      <c r="HO104" s="5"/>
      <c r="HP104" s="5"/>
      <c r="HQ104" s="5"/>
      <c r="HR104" s="5"/>
      <c r="HS104" s="5"/>
      <c r="HT104" s="96"/>
      <c r="HU104" s="5"/>
      <c r="HV104" s="5"/>
      <c r="HW104" s="5"/>
      <c r="HX104" s="5"/>
    </row>
    <row r="105" spans="1:232" s="28" customFormat="1" ht="15" customHeight="1">
      <c r="A105" s="5" t="s">
        <v>331</v>
      </c>
      <c r="B105" s="5" t="s">
        <v>332</v>
      </c>
      <c r="C105" s="5"/>
      <c r="D105" s="5"/>
      <c r="E105" s="5"/>
      <c r="F105" s="5" t="s">
        <v>333</v>
      </c>
      <c r="G105" s="5" t="s">
        <v>391</v>
      </c>
      <c r="H105" s="87" t="s">
        <v>392</v>
      </c>
      <c r="I105" s="5" t="s">
        <v>2080</v>
      </c>
      <c r="J105" s="5" t="s">
        <v>2042</v>
      </c>
      <c r="K105" s="5" t="s">
        <v>2043</v>
      </c>
      <c r="L105" s="5" t="s">
        <v>2044</v>
      </c>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t="s">
        <v>2081</v>
      </c>
      <c r="AL105" s="5" t="s">
        <v>2046</v>
      </c>
      <c r="AM105" s="5" t="s">
        <v>2047</v>
      </c>
      <c r="AN105" s="5" t="s">
        <v>2048</v>
      </c>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t="s">
        <v>42</v>
      </c>
      <c r="BN105" s="5" t="str">
        <f t="shared" si="0"/>
        <v>0 = No afectado</v>
      </c>
      <c r="BO105" s="5" t="str">
        <f t="shared" si="1"/>
        <v>1 = Poco afectado</v>
      </c>
      <c r="BP105" s="5" t="str">
        <f t="shared" si="2"/>
        <v>2 = Muy afectado</v>
      </c>
      <c r="BQ105" s="5"/>
      <c r="BR105" s="5"/>
      <c r="BS105" s="5"/>
      <c r="BT105" s="145"/>
      <c r="BU105" s="145"/>
      <c r="BV105" s="145"/>
      <c r="BW105" s="145"/>
      <c r="BX105" s="145"/>
      <c r="BY105" s="145"/>
      <c r="BZ105" s="145"/>
      <c r="CA105" s="145"/>
      <c r="CB105" s="145"/>
      <c r="CC105" s="145"/>
      <c r="CD105" s="145"/>
      <c r="CE105" s="145"/>
      <c r="CF105" s="145"/>
      <c r="CG105" s="145"/>
      <c r="CH105" s="145"/>
      <c r="CI105" s="145"/>
      <c r="CJ105" s="150"/>
      <c r="CK105" s="155"/>
      <c r="CL105" s="145"/>
      <c r="CM105" s="145"/>
      <c r="CN105" s="145"/>
      <c r="CO105" s="1" t="s">
        <v>3356</v>
      </c>
      <c r="CP105" s="1" t="str">
        <f t="shared" si="3"/>
        <v>0 = Pas du tout affecté</v>
      </c>
      <c r="CQ105" s="1" t="str">
        <f t="shared" si="4"/>
        <v>1 = Légèrement affecté</v>
      </c>
      <c r="CR105" s="1" t="str">
        <f t="shared" si="5"/>
        <v>2 = Beaucoup affecté</v>
      </c>
      <c r="CS105" s="1"/>
      <c r="CT105" s="10"/>
      <c r="CU105" s="10"/>
      <c r="CV105" s="10"/>
      <c r="CW105" s="10"/>
      <c r="CX105" s="10"/>
      <c r="CY105" s="10"/>
      <c r="CZ105" s="145"/>
      <c r="DA105" s="145"/>
      <c r="DB105" s="145"/>
      <c r="DC105" s="145"/>
      <c r="DD105" s="145"/>
      <c r="DE105" s="145"/>
      <c r="DF105" s="145"/>
      <c r="DG105" s="145"/>
      <c r="DH105" s="145"/>
      <c r="DI105" s="145"/>
      <c r="DJ105" s="145"/>
      <c r="DK105" s="145"/>
      <c r="DL105" s="150"/>
      <c r="DM105" s="5"/>
      <c r="DN105" s="5"/>
      <c r="DO105" s="5"/>
      <c r="DP105" s="5"/>
      <c r="DQ105" s="1" t="s">
        <v>3591</v>
      </c>
      <c r="DR105" s="1" t="str">
        <f t="shared" si="6"/>
        <v>0 = Nem érintettek</v>
      </c>
      <c r="DS105" s="1" t="str">
        <f t="shared" si="7"/>
        <v>1 = Kevésbé érintettek</v>
      </c>
      <c r="DT105" s="1" t="str">
        <f t="shared" si="8"/>
        <v>2 = Nagyon érintettek</v>
      </c>
      <c r="DU105" s="1"/>
      <c r="DV105" s="1"/>
      <c r="DW105" s="1"/>
      <c r="DX105" s="10"/>
      <c r="DY105" s="10"/>
      <c r="DZ105" s="10"/>
      <c r="EA105" s="10"/>
      <c r="EB105" s="5"/>
      <c r="EC105" s="5"/>
      <c r="ED105" s="5"/>
      <c r="EE105" s="145"/>
      <c r="EF105" s="145"/>
      <c r="EG105" s="145"/>
      <c r="EH105" s="145"/>
      <c r="EI105" s="145"/>
      <c r="EJ105" s="145"/>
      <c r="EK105" s="145"/>
      <c r="EL105" s="145"/>
      <c r="EM105" s="145"/>
      <c r="EN105" s="150"/>
      <c r="EO105" s="5"/>
      <c r="EP105" s="5"/>
      <c r="EQ105" s="5"/>
      <c r="ER105" s="5"/>
      <c r="ES105" s="1" t="s">
        <v>3399</v>
      </c>
      <c r="ET105" s="1" t="str">
        <f t="shared" si="9"/>
        <v>0 = Per nulla limitato/a</v>
      </c>
      <c r="EU105" s="1" t="str">
        <f t="shared" si="10"/>
        <v>1 = Poco limitato/a</v>
      </c>
      <c r="EV105" s="1" t="str">
        <f t="shared" si="11"/>
        <v>2 = Molto limitato/a</v>
      </c>
      <c r="EW105" s="1"/>
      <c r="EX105" s="10"/>
      <c r="EY105" s="10"/>
      <c r="EZ105" s="10"/>
      <c r="FA105" s="10"/>
      <c r="FB105" s="10"/>
      <c r="FC105" s="10"/>
      <c r="FD105" s="5"/>
      <c r="FE105" s="5"/>
      <c r="FF105" s="5"/>
      <c r="FG105" s="5"/>
      <c r="FH105" s="5"/>
      <c r="FI105" s="5"/>
      <c r="FJ105" s="5"/>
      <c r="FK105" s="5"/>
      <c r="FL105" s="5"/>
      <c r="FM105" s="5"/>
      <c r="FN105" s="5"/>
      <c r="FO105" s="5"/>
      <c r="FP105" s="96"/>
      <c r="FQ105" s="5"/>
      <c r="FR105" s="5"/>
      <c r="FS105" s="5"/>
      <c r="FT105" s="5"/>
      <c r="FU105" s="1" t="s">
        <v>3456</v>
      </c>
      <c r="FV105" s="1" t="str">
        <f t="shared" si="12"/>
        <v>0 = совсем не беспокоило</v>
      </c>
      <c r="FW105" s="1" t="str">
        <f t="shared" si="13"/>
        <v>1 = не сильно беспокоило</v>
      </c>
      <c r="FX105" s="1" t="str">
        <f t="shared" si="14"/>
        <v>2 = сильно беспокоило</v>
      </c>
      <c r="FY105" s="1"/>
      <c r="FZ105" s="1"/>
      <c r="GA105" s="1"/>
      <c r="GB105" s="1"/>
      <c r="GC105" s="10"/>
      <c r="GD105" s="10"/>
      <c r="GE105" s="10"/>
      <c r="GF105" s="5"/>
      <c r="GG105" s="5"/>
      <c r="GH105" s="5"/>
      <c r="GI105" s="5"/>
      <c r="GJ105" s="5"/>
      <c r="GK105" s="5"/>
      <c r="GL105" s="5"/>
      <c r="GM105" s="5"/>
      <c r="GN105" s="5"/>
      <c r="GO105" s="5"/>
      <c r="GP105" s="5"/>
      <c r="GQ105" s="5"/>
      <c r="GR105" s="96"/>
      <c r="GS105" s="5"/>
      <c r="GT105" s="5"/>
      <c r="GU105" s="5"/>
      <c r="GV105" s="5"/>
      <c r="GW105" s="1" t="s">
        <v>2082</v>
      </c>
      <c r="GX105" s="1" t="str">
        <f t="shared" si="15"/>
        <v>0 = Nesputano</v>
      </c>
      <c r="GY105" s="1" t="str">
        <f t="shared" si="16"/>
        <v>1 = Malo sputano</v>
      </c>
      <c r="GZ105" s="1" t="str">
        <f t="shared" si="17"/>
        <v>2 = Jako sputano</v>
      </c>
      <c r="HA105" s="1"/>
      <c r="HB105" s="1"/>
      <c r="HC105" s="1"/>
      <c r="HD105" s="1"/>
      <c r="HE105" s="1"/>
      <c r="HF105" s="1"/>
      <c r="HG105" s="10"/>
      <c r="HH105" s="5"/>
      <c r="HI105" s="5"/>
      <c r="HJ105" s="5"/>
      <c r="HK105" s="5"/>
      <c r="HL105" s="5"/>
      <c r="HM105" s="5"/>
      <c r="HN105" s="5"/>
      <c r="HO105" s="5"/>
      <c r="HP105" s="5"/>
      <c r="HQ105" s="5"/>
      <c r="HR105" s="5"/>
      <c r="HS105" s="5"/>
      <c r="HT105" s="96"/>
      <c r="HU105" s="5"/>
      <c r="HV105" s="5"/>
      <c r="HW105" s="5"/>
      <c r="HX105" s="5"/>
    </row>
    <row r="106" spans="1:232" s="28" customFormat="1" ht="15" customHeight="1">
      <c r="A106" s="5" t="s">
        <v>331</v>
      </c>
      <c r="B106" s="5" t="s">
        <v>332</v>
      </c>
      <c r="C106" s="5"/>
      <c r="D106" s="5"/>
      <c r="E106" s="5"/>
      <c r="F106" s="5" t="s">
        <v>333</v>
      </c>
      <c r="G106" s="5" t="s">
        <v>393</v>
      </c>
      <c r="H106" s="87" t="s">
        <v>394</v>
      </c>
      <c r="I106" s="5" t="s">
        <v>2083</v>
      </c>
      <c r="J106" s="5" t="s">
        <v>2042</v>
      </c>
      <c r="K106" s="5" t="s">
        <v>2043</v>
      </c>
      <c r="L106" s="5" t="s">
        <v>2044</v>
      </c>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t="s">
        <v>2084</v>
      </c>
      <c r="AL106" s="5" t="s">
        <v>2046</v>
      </c>
      <c r="AM106" s="5" t="s">
        <v>2047</v>
      </c>
      <c r="AN106" s="5" t="s">
        <v>2048</v>
      </c>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t="s">
        <v>43</v>
      </c>
      <c r="BN106" s="5" t="str">
        <f t="shared" si="0"/>
        <v>0 = No afectado</v>
      </c>
      <c r="BO106" s="5" t="str">
        <f t="shared" si="1"/>
        <v>1 = Poco afectado</v>
      </c>
      <c r="BP106" s="5" t="str">
        <f t="shared" si="2"/>
        <v>2 = Muy afectado</v>
      </c>
      <c r="BQ106" s="5"/>
      <c r="BR106" s="5"/>
      <c r="BS106" s="5"/>
      <c r="BT106" s="145"/>
      <c r="BU106" s="145"/>
      <c r="BV106" s="145"/>
      <c r="BW106" s="145"/>
      <c r="BX106" s="145"/>
      <c r="BY106" s="145"/>
      <c r="BZ106" s="145"/>
      <c r="CA106" s="145"/>
      <c r="CB106" s="145"/>
      <c r="CC106" s="145"/>
      <c r="CD106" s="145"/>
      <c r="CE106" s="145"/>
      <c r="CF106" s="145"/>
      <c r="CG106" s="145"/>
      <c r="CH106" s="145"/>
      <c r="CI106" s="145"/>
      <c r="CJ106" s="150"/>
      <c r="CK106" s="155"/>
      <c r="CL106" s="145"/>
      <c r="CM106" s="145"/>
      <c r="CN106" s="145"/>
      <c r="CO106" s="1" t="s">
        <v>3357</v>
      </c>
      <c r="CP106" s="1" t="str">
        <f t="shared" si="3"/>
        <v>0 = Pas du tout affecté</v>
      </c>
      <c r="CQ106" s="1" t="str">
        <f t="shared" si="4"/>
        <v>1 = Légèrement affecté</v>
      </c>
      <c r="CR106" s="1" t="str">
        <f t="shared" si="5"/>
        <v>2 = Beaucoup affecté</v>
      </c>
      <c r="CS106" s="1"/>
      <c r="CT106" s="10"/>
      <c r="CU106" s="10"/>
      <c r="CV106" s="10"/>
      <c r="CW106" s="10"/>
      <c r="CX106" s="10"/>
      <c r="CY106" s="10"/>
      <c r="CZ106" s="145"/>
      <c r="DA106" s="145"/>
      <c r="DB106" s="145"/>
      <c r="DC106" s="145"/>
      <c r="DD106" s="145"/>
      <c r="DE106" s="145"/>
      <c r="DF106" s="145"/>
      <c r="DG106" s="145"/>
      <c r="DH106" s="145"/>
      <c r="DI106" s="145"/>
      <c r="DJ106" s="145"/>
      <c r="DK106" s="145"/>
      <c r="DL106" s="150"/>
      <c r="DM106" s="5"/>
      <c r="DN106" s="5"/>
      <c r="DO106" s="5"/>
      <c r="DP106" s="5"/>
      <c r="DQ106" s="1" t="s">
        <v>3592</v>
      </c>
      <c r="DR106" s="1" t="str">
        <f t="shared" si="6"/>
        <v>0 = Nem érintettek</v>
      </c>
      <c r="DS106" s="1" t="str">
        <f t="shared" si="7"/>
        <v>1 = Kevésbé érintettek</v>
      </c>
      <c r="DT106" s="1" t="str">
        <f t="shared" si="8"/>
        <v>2 = Nagyon érintettek</v>
      </c>
      <c r="DU106" s="1"/>
      <c r="DV106" s="1"/>
      <c r="DW106" s="1"/>
      <c r="DX106" s="10"/>
      <c r="DY106" s="10"/>
      <c r="DZ106" s="10"/>
      <c r="EA106" s="10"/>
      <c r="EB106" s="5"/>
      <c r="EC106" s="5"/>
      <c r="ED106" s="5"/>
      <c r="EE106" s="145"/>
      <c r="EF106" s="145"/>
      <c r="EG106" s="145"/>
      <c r="EH106" s="145"/>
      <c r="EI106" s="145"/>
      <c r="EJ106" s="145"/>
      <c r="EK106" s="145"/>
      <c r="EL106" s="145"/>
      <c r="EM106" s="145"/>
      <c r="EN106" s="150"/>
      <c r="EO106" s="5"/>
      <c r="EP106" s="5"/>
      <c r="EQ106" s="5"/>
      <c r="ER106" s="5"/>
      <c r="ES106" s="1" t="s">
        <v>3400</v>
      </c>
      <c r="ET106" s="1" t="str">
        <f t="shared" si="9"/>
        <v>0 = Per nulla limitato/a</v>
      </c>
      <c r="EU106" s="1" t="str">
        <f t="shared" si="10"/>
        <v>1 = Poco limitato/a</v>
      </c>
      <c r="EV106" s="1" t="str">
        <f t="shared" si="11"/>
        <v>2 = Molto limitato/a</v>
      </c>
      <c r="EW106" s="1"/>
      <c r="EX106" s="10"/>
      <c r="EY106" s="10"/>
      <c r="EZ106" s="10"/>
      <c r="FA106" s="10"/>
      <c r="FB106" s="10"/>
      <c r="FC106" s="10"/>
      <c r="FD106" s="5"/>
      <c r="FE106" s="5"/>
      <c r="FF106" s="5"/>
      <c r="FG106" s="5"/>
      <c r="FH106" s="5"/>
      <c r="FI106" s="5"/>
      <c r="FJ106" s="5"/>
      <c r="FK106" s="5"/>
      <c r="FL106" s="5"/>
      <c r="FM106" s="5"/>
      <c r="FN106" s="5"/>
      <c r="FO106" s="5"/>
      <c r="FP106" s="96"/>
      <c r="FQ106" s="5"/>
      <c r="FR106" s="5"/>
      <c r="FS106" s="5"/>
      <c r="FT106" s="5"/>
      <c r="FU106" s="1" t="s">
        <v>3457</v>
      </c>
      <c r="FV106" s="1" t="str">
        <f t="shared" si="12"/>
        <v>0 = совсем не беспокоило</v>
      </c>
      <c r="FW106" s="1" t="str">
        <f t="shared" si="13"/>
        <v>1 = не сильно беспокоило</v>
      </c>
      <c r="FX106" s="1" t="str">
        <f t="shared" si="14"/>
        <v>2 = сильно беспокоило</v>
      </c>
      <c r="FY106" s="1"/>
      <c r="FZ106" s="1"/>
      <c r="GA106" s="1"/>
      <c r="GB106" s="1"/>
      <c r="GC106" s="10"/>
      <c r="GD106" s="10"/>
      <c r="GE106" s="10"/>
      <c r="GF106" s="5"/>
      <c r="GG106" s="5"/>
      <c r="GH106" s="5"/>
      <c r="GI106" s="5"/>
      <c r="GJ106" s="5"/>
      <c r="GK106" s="5"/>
      <c r="GL106" s="5"/>
      <c r="GM106" s="5"/>
      <c r="GN106" s="5"/>
      <c r="GO106" s="5"/>
      <c r="GP106" s="5"/>
      <c r="GQ106" s="5"/>
      <c r="GR106" s="96"/>
      <c r="GS106" s="5"/>
      <c r="GT106" s="5"/>
      <c r="GU106" s="5"/>
      <c r="GV106" s="5"/>
      <c r="GW106" s="1" t="s">
        <v>2085</v>
      </c>
      <c r="GX106" s="1" t="str">
        <f t="shared" si="15"/>
        <v>0 = Nesputano</v>
      </c>
      <c r="GY106" s="1" t="str">
        <f t="shared" si="16"/>
        <v>1 = Malo sputano</v>
      </c>
      <c r="GZ106" s="1" t="str">
        <f t="shared" si="17"/>
        <v>2 = Jako sputano</v>
      </c>
      <c r="HA106" s="1"/>
      <c r="HB106" s="1"/>
      <c r="HC106" s="1"/>
      <c r="HD106" s="1"/>
      <c r="HE106" s="1"/>
      <c r="HF106" s="1"/>
      <c r="HG106" s="10"/>
      <c r="HH106" s="5"/>
      <c r="HI106" s="5"/>
      <c r="HJ106" s="5"/>
      <c r="HK106" s="5"/>
      <c r="HL106" s="5"/>
      <c r="HM106" s="5"/>
      <c r="HN106" s="5"/>
      <c r="HO106" s="5"/>
      <c r="HP106" s="5"/>
      <c r="HQ106" s="5"/>
      <c r="HR106" s="5"/>
      <c r="HS106" s="5"/>
      <c r="HT106" s="96"/>
      <c r="HU106" s="5"/>
      <c r="HV106" s="5"/>
      <c r="HW106" s="5"/>
      <c r="HX106" s="5"/>
    </row>
    <row r="107" spans="1:232" s="28" customFormat="1" ht="15" customHeight="1">
      <c r="A107" s="5" t="s">
        <v>331</v>
      </c>
      <c r="B107" s="5" t="s">
        <v>332</v>
      </c>
      <c r="C107" s="5"/>
      <c r="D107" s="5"/>
      <c r="E107" s="5"/>
      <c r="F107" s="5" t="s">
        <v>333</v>
      </c>
      <c r="G107" s="5" t="s">
        <v>395</v>
      </c>
      <c r="H107" s="87" t="s">
        <v>396</v>
      </c>
      <c r="I107" s="5" t="s">
        <v>2086</v>
      </c>
      <c r="J107" s="5" t="s">
        <v>2042</v>
      </c>
      <c r="K107" s="5" t="s">
        <v>2043</v>
      </c>
      <c r="L107" s="5" t="s">
        <v>2044</v>
      </c>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t="s">
        <v>2087</v>
      </c>
      <c r="AL107" s="5" t="s">
        <v>2046</v>
      </c>
      <c r="AM107" s="5" t="s">
        <v>2047</v>
      </c>
      <c r="AN107" s="5" t="s">
        <v>2048</v>
      </c>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t="s">
        <v>44</v>
      </c>
      <c r="BN107" s="5" t="str">
        <f t="shared" si="0"/>
        <v>0 = No afectado</v>
      </c>
      <c r="BO107" s="5" t="str">
        <f t="shared" si="1"/>
        <v>1 = Poco afectado</v>
      </c>
      <c r="BP107" s="5" t="str">
        <f t="shared" si="2"/>
        <v>2 = Muy afectado</v>
      </c>
      <c r="BQ107" s="5"/>
      <c r="BR107" s="5"/>
      <c r="BS107" s="5"/>
      <c r="BT107" s="145"/>
      <c r="BU107" s="145"/>
      <c r="BV107" s="145"/>
      <c r="BW107" s="145"/>
      <c r="BX107" s="145"/>
      <c r="BY107" s="145"/>
      <c r="BZ107" s="145"/>
      <c r="CA107" s="145"/>
      <c r="CB107" s="145"/>
      <c r="CC107" s="145"/>
      <c r="CD107" s="145"/>
      <c r="CE107" s="145"/>
      <c r="CF107" s="145"/>
      <c r="CG107" s="145"/>
      <c r="CH107" s="145"/>
      <c r="CI107" s="145"/>
      <c r="CJ107" s="150"/>
      <c r="CK107" s="155"/>
      <c r="CL107" s="145"/>
      <c r="CM107" s="145"/>
      <c r="CN107" s="145"/>
      <c r="CO107" s="1" t="s">
        <v>3358</v>
      </c>
      <c r="CP107" s="1" t="str">
        <f t="shared" si="3"/>
        <v>0 = Pas du tout affecté</v>
      </c>
      <c r="CQ107" s="1" t="str">
        <f t="shared" si="4"/>
        <v>1 = Légèrement affecté</v>
      </c>
      <c r="CR107" s="1" t="str">
        <f t="shared" si="5"/>
        <v>2 = Beaucoup affecté</v>
      </c>
      <c r="CS107" s="1"/>
      <c r="CT107" s="10"/>
      <c r="CU107" s="10"/>
      <c r="CV107" s="10"/>
      <c r="CW107" s="10"/>
      <c r="CX107" s="10"/>
      <c r="CY107" s="10"/>
      <c r="CZ107" s="145"/>
      <c r="DA107" s="145"/>
      <c r="DB107" s="145"/>
      <c r="DC107" s="145"/>
      <c r="DD107" s="145"/>
      <c r="DE107" s="145"/>
      <c r="DF107" s="145"/>
      <c r="DG107" s="145"/>
      <c r="DH107" s="145"/>
      <c r="DI107" s="145"/>
      <c r="DJ107" s="145"/>
      <c r="DK107" s="145"/>
      <c r="DL107" s="150"/>
      <c r="DM107" s="5"/>
      <c r="DN107" s="5"/>
      <c r="DO107" s="5"/>
      <c r="DP107" s="5"/>
      <c r="DQ107" s="1" t="s">
        <v>3593</v>
      </c>
      <c r="DR107" s="1" t="str">
        <f t="shared" si="6"/>
        <v>0 = Nem érintettek</v>
      </c>
      <c r="DS107" s="1" t="str">
        <f t="shared" si="7"/>
        <v>1 = Kevésbé érintettek</v>
      </c>
      <c r="DT107" s="1" t="str">
        <f t="shared" si="8"/>
        <v>2 = Nagyon érintettek</v>
      </c>
      <c r="DU107" s="1"/>
      <c r="DV107" s="1"/>
      <c r="DW107" s="1"/>
      <c r="DX107" s="10"/>
      <c r="DY107" s="10"/>
      <c r="DZ107" s="10"/>
      <c r="EA107" s="10"/>
      <c r="EB107" s="5"/>
      <c r="EC107" s="5"/>
      <c r="ED107" s="5"/>
      <c r="EE107" s="145"/>
      <c r="EF107" s="145"/>
      <c r="EG107" s="145"/>
      <c r="EH107" s="145"/>
      <c r="EI107" s="145"/>
      <c r="EJ107" s="145"/>
      <c r="EK107" s="145"/>
      <c r="EL107" s="145"/>
      <c r="EM107" s="145"/>
      <c r="EN107" s="150"/>
      <c r="EO107" s="5"/>
      <c r="EP107" s="5"/>
      <c r="EQ107" s="5"/>
      <c r="ER107" s="5"/>
      <c r="ES107" s="1" t="s">
        <v>3401</v>
      </c>
      <c r="ET107" s="1" t="str">
        <f t="shared" si="9"/>
        <v>0 = Per nulla limitato/a</v>
      </c>
      <c r="EU107" s="1" t="str">
        <f t="shared" si="10"/>
        <v>1 = Poco limitato/a</v>
      </c>
      <c r="EV107" s="1" t="str">
        <f t="shared" si="11"/>
        <v>2 = Molto limitato/a</v>
      </c>
      <c r="EW107" s="1"/>
      <c r="EX107" s="10"/>
      <c r="EY107" s="10"/>
      <c r="EZ107" s="10"/>
      <c r="FA107" s="10"/>
      <c r="FB107" s="10"/>
      <c r="FC107" s="10"/>
      <c r="FD107" s="5"/>
      <c r="FE107" s="5"/>
      <c r="FF107" s="5"/>
      <c r="FG107" s="5"/>
      <c r="FH107" s="5"/>
      <c r="FI107" s="5"/>
      <c r="FJ107" s="5"/>
      <c r="FK107" s="5"/>
      <c r="FL107" s="5"/>
      <c r="FM107" s="5"/>
      <c r="FN107" s="5"/>
      <c r="FO107" s="5"/>
      <c r="FP107" s="96"/>
      <c r="FQ107" s="5"/>
      <c r="FR107" s="5"/>
      <c r="FS107" s="5"/>
      <c r="FT107" s="5"/>
      <c r="FU107" s="1" t="s">
        <v>3458</v>
      </c>
      <c r="FV107" s="1" t="str">
        <f t="shared" si="12"/>
        <v>0 = совсем не беспокоило</v>
      </c>
      <c r="FW107" s="1" t="str">
        <f t="shared" si="13"/>
        <v>1 = не сильно беспокоило</v>
      </c>
      <c r="FX107" s="1" t="str">
        <f t="shared" si="14"/>
        <v>2 = сильно беспокоило</v>
      </c>
      <c r="FY107" s="1"/>
      <c r="FZ107" s="1"/>
      <c r="GA107" s="1"/>
      <c r="GB107" s="1"/>
      <c r="GC107" s="10"/>
      <c r="GD107" s="10"/>
      <c r="GE107" s="10"/>
      <c r="GF107" s="5"/>
      <c r="GG107" s="5"/>
      <c r="GH107" s="5"/>
      <c r="GI107" s="5"/>
      <c r="GJ107" s="5"/>
      <c r="GK107" s="5"/>
      <c r="GL107" s="5"/>
      <c r="GM107" s="5"/>
      <c r="GN107" s="5"/>
      <c r="GO107" s="5"/>
      <c r="GP107" s="5"/>
      <c r="GQ107" s="5"/>
      <c r="GR107" s="96"/>
      <c r="GS107" s="5"/>
      <c r="GT107" s="5"/>
      <c r="GU107" s="5"/>
      <c r="GV107" s="5"/>
      <c r="GW107" s="1" t="s">
        <v>2088</v>
      </c>
      <c r="GX107" s="1" t="str">
        <f t="shared" si="15"/>
        <v>0 = Nesputano</v>
      </c>
      <c r="GY107" s="1" t="str">
        <f t="shared" si="16"/>
        <v>1 = Malo sputano</v>
      </c>
      <c r="GZ107" s="1" t="str">
        <f t="shared" si="17"/>
        <v>2 = Jako sputano</v>
      </c>
      <c r="HA107" s="1"/>
      <c r="HB107" s="1"/>
      <c r="HC107" s="1"/>
      <c r="HD107" s="1"/>
      <c r="HE107" s="1"/>
      <c r="HF107" s="1"/>
      <c r="HG107" s="10"/>
      <c r="HH107" s="5"/>
      <c r="HI107" s="5"/>
      <c r="HJ107" s="5"/>
      <c r="HK107" s="5"/>
      <c r="HL107" s="5"/>
      <c r="HM107" s="5"/>
      <c r="HN107" s="5"/>
      <c r="HO107" s="5"/>
      <c r="HP107" s="5"/>
      <c r="HQ107" s="5"/>
      <c r="HR107" s="5"/>
      <c r="HS107" s="5"/>
      <c r="HT107" s="96"/>
      <c r="HU107" s="5"/>
      <c r="HV107" s="5"/>
      <c r="HW107" s="5"/>
      <c r="HX107" s="5"/>
    </row>
    <row r="108" spans="1:232" s="28" customFormat="1" ht="15" customHeight="1">
      <c r="A108" s="5" t="s">
        <v>331</v>
      </c>
      <c r="B108" s="5" t="s">
        <v>332</v>
      </c>
      <c r="C108" s="5"/>
      <c r="D108" s="5"/>
      <c r="E108" s="5"/>
      <c r="F108" s="5" t="s">
        <v>333</v>
      </c>
      <c r="G108" s="5" t="s">
        <v>397</v>
      </c>
      <c r="H108" s="87" t="s">
        <v>398</v>
      </c>
      <c r="I108" s="5" t="s">
        <v>2089</v>
      </c>
      <c r="J108" s="5" t="s">
        <v>2042</v>
      </c>
      <c r="K108" s="5" t="s">
        <v>2043</v>
      </c>
      <c r="L108" s="5" t="s">
        <v>2044</v>
      </c>
      <c r="M108" s="5"/>
      <c r="N108" s="5"/>
      <c r="O108" s="5"/>
      <c r="P108" s="5"/>
      <c r="Q108" s="5"/>
      <c r="R108" s="5"/>
      <c r="S108" s="5"/>
      <c r="T108" s="5"/>
      <c r="U108" s="5"/>
      <c r="V108" s="5"/>
      <c r="W108" s="5"/>
      <c r="X108" s="5"/>
      <c r="Y108" s="5"/>
      <c r="Z108" s="5"/>
      <c r="AA108" s="5"/>
      <c r="AB108" s="5"/>
      <c r="AC108" s="5"/>
      <c r="AD108" s="5"/>
      <c r="AE108" s="5"/>
      <c r="AF108" s="5"/>
      <c r="AG108" s="5" t="s">
        <v>319</v>
      </c>
      <c r="AH108" s="5"/>
      <c r="AI108" s="5"/>
      <c r="AJ108" s="5"/>
      <c r="AK108" s="5" t="s">
        <v>2090</v>
      </c>
      <c r="AL108" s="5" t="s">
        <v>2046</v>
      </c>
      <c r="AM108" s="5" t="s">
        <v>2047</v>
      </c>
      <c r="AN108" s="5" t="s">
        <v>2048</v>
      </c>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t="s">
        <v>45</v>
      </c>
      <c r="BN108" s="5" t="str">
        <f t="shared" si="0"/>
        <v>0 = No afectado</v>
      </c>
      <c r="BO108" s="5" t="str">
        <f t="shared" si="1"/>
        <v>1 = Poco afectado</v>
      </c>
      <c r="BP108" s="5" t="str">
        <f t="shared" si="2"/>
        <v>2 = Muy afectado</v>
      </c>
      <c r="BQ108" s="5"/>
      <c r="BR108" s="5"/>
      <c r="BS108" s="5"/>
      <c r="BT108" s="145"/>
      <c r="BU108" s="145"/>
      <c r="BV108" s="145"/>
      <c r="BW108" s="145"/>
      <c r="BX108" s="145"/>
      <c r="BY108" s="145"/>
      <c r="BZ108" s="145"/>
      <c r="CA108" s="145"/>
      <c r="CB108" s="145"/>
      <c r="CC108" s="145"/>
      <c r="CD108" s="145"/>
      <c r="CE108" s="145"/>
      <c r="CF108" s="145"/>
      <c r="CG108" s="145"/>
      <c r="CH108" s="145"/>
      <c r="CI108" s="145"/>
      <c r="CJ108" s="150"/>
      <c r="CK108" s="155"/>
      <c r="CL108" s="145"/>
      <c r="CM108" s="145"/>
      <c r="CN108" s="145"/>
      <c r="CO108" s="1" t="s">
        <v>3359</v>
      </c>
      <c r="CP108" s="1" t="str">
        <f t="shared" si="3"/>
        <v>0 = Pas du tout affecté</v>
      </c>
      <c r="CQ108" s="1" t="str">
        <f t="shared" si="4"/>
        <v>1 = Légèrement affecté</v>
      </c>
      <c r="CR108" s="1" t="str">
        <f t="shared" si="5"/>
        <v>2 = Beaucoup affecté</v>
      </c>
      <c r="CS108" s="1"/>
      <c r="CT108" s="10"/>
      <c r="CU108" s="10"/>
      <c r="CV108" s="10"/>
      <c r="CW108" s="10"/>
      <c r="CX108" s="10"/>
      <c r="CY108" s="10"/>
      <c r="CZ108" s="145"/>
      <c r="DA108" s="145"/>
      <c r="DB108" s="145"/>
      <c r="DC108" s="145"/>
      <c r="DD108" s="145"/>
      <c r="DE108" s="145"/>
      <c r="DF108" s="145"/>
      <c r="DG108" s="145"/>
      <c r="DH108" s="145"/>
      <c r="DI108" s="145"/>
      <c r="DJ108" s="145"/>
      <c r="DK108" s="145"/>
      <c r="DL108" s="150"/>
      <c r="DM108" s="5"/>
      <c r="DN108" s="5"/>
      <c r="DO108" s="5"/>
      <c r="DP108" s="5"/>
      <c r="DQ108" s="1" t="s">
        <v>3594</v>
      </c>
      <c r="DR108" s="1" t="str">
        <f t="shared" si="6"/>
        <v>0 = Nem érintettek</v>
      </c>
      <c r="DS108" s="1" t="str">
        <f t="shared" si="7"/>
        <v>1 = Kevésbé érintettek</v>
      </c>
      <c r="DT108" s="1" t="str">
        <f t="shared" si="8"/>
        <v>2 = Nagyon érintettek</v>
      </c>
      <c r="DU108" s="1"/>
      <c r="DV108" s="1"/>
      <c r="DW108" s="1"/>
      <c r="DX108" s="10"/>
      <c r="DY108" s="10"/>
      <c r="DZ108" s="10"/>
      <c r="EA108" s="10"/>
      <c r="EB108" s="5"/>
      <c r="EC108" s="5"/>
      <c r="ED108" s="5"/>
      <c r="EE108" s="145"/>
      <c r="EF108" s="145"/>
      <c r="EG108" s="145"/>
      <c r="EH108" s="145"/>
      <c r="EI108" s="145"/>
      <c r="EJ108" s="145"/>
      <c r="EK108" s="145"/>
      <c r="EL108" s="145"/>
      <c r="EM108" s="145"/>
      <c r="EN108" s="150"/>
      <c r="EO108" s="5"/>
      <c r="EP108" s="5"/>
      <c r="EQ108" s="5"/>
      <c r="ER108" s="5"/>
      <c r="ES108" s="1" t="s">
        <v>3402</v>
      </c>
      <c r="ET108" s="1" t="str">
        <f t="shared" si="9"/>
        <v>0 = Per nulla limitato/a</v>
      </c>
      <c r="EU108" s="1" t="str">
        <f t="shared" si="10"/>
        <v>1 = Poco limitato/a</v>
      </c>
      <c r="EV108" s="1" t="str">
        <f t="shared" si="11"/>
        <v>2 = Molto limitato/a</v>
      </c>
      <c r="EW108" s="1"/>
      <c r="EX108" s="10"/>
      <c r="EY108" s="10"/>
      <c r="EZ108" s="10"/>
      <c r="FA108" s="10"/>
      <c r="FB108" s="10"/>
      <c r="FC108" s="10"/>
      <c r="FD108" s="5"/>
      <c r="FE108" s="5"/>
      <c r="FF108" s="5"/>
      <c r="FG108" s="5"/>
      <c r="FH108" s="5"/>
      <c r="FI108" s="5"/>
      <c r="FJ108" s="5"/>
      <c r="FK108" s="5"/>
      <c r="FL108" s="5"/>
      <c r="FM108" s="5"/>
      <c r="FN108" s="5"/>
      <c r="FO108" s="5"/>
      <c r="FP108" s="96"/>
      <c r="FQ108" s="5"/>
      <c r="FR108" s="5"/>
      <c r="FS108" s="5"/>
      <c r="FT108" s="5"/>
      <c r="FU108" s="1" t="s">
        <v>3459</v>
      </c>
      <c r="FV108" s="1" t="str">
        <f t="shared" si="12"/>
        <v>0 = совсем не беспокоило</v>
      </c>
      <c r="FW108" s="1" t="str">
        <f t="shared" si="13"/>
        <v>1 = не сильно беспокоило</v>
      </c>
      <c r="FX108" s="1" t="str">
        <f t="shared" si="14"/>
        <v>2 = сильно беспокоило</v>
      </c>
      <c r="FY108" s="1"/>
      <c r="FZ108" s="1"/>
      <c r="GA108" s="1"/>
      <c r="GB108" s="1"/>
      <c r="GC108" s="10"/>
      <c r="GD108" s="10"/>
      <c r="GE108" s="10"/>
      <c r="GF108" s="5"/>
      <c r="GG108" s="5"/>
      <c r="GH108" s="5"/>
      <c r="GI108" s="5"/>
      <c r="GJ108" s="5"/>
      <c r="GK108" s="5"/>
      <c r="GL108" s="5"/>
      <c r="GM108" s="5"/>
      <c r="GN108" s="5"/>
      <c r="GO108" s="5"/>
      <c r="GP108" s="5"/>
      <c r="GQ108" s="5"/>
      <c r="GR108" s="96"/>
      <c r="GS108" s="5"/>
      <c r="GT108" s="5"/>
      <c r="GU108" s="5"/>
      <c r="GV108" s="5"/>
      <c r="GW108" s="1" t="s">
        <v>2091</v>
      </c>
      <c r="GX108" s="1" t="str">
        <f t="shared" si="15"/>
        <v>0 = Nesputano</v>
      </c>
      <c r="GY108" s="1" t="str">
        <f t="shared" si="16"/>
        <v>1 = Malo sputano</v>
      </c>
      <c r="GZ108" s="1" t="str">
        <f t="shared" si="17"/>
        <v>2 = Jako sputano</v>
      </c>
      <c r="HA108" s="1"/>
      <c r="HB108" s="1"/>
      <c r="HC108" s="1"/>
      <c r="HD108" s="1"/>
      <c r="HE108" s="1"/>
      <c r="HF108" s="1"/>
      <c r="HG108" s="10"/>
      <c r="HH108" s="5"/>
      <c r="HI108" s="5"/>
      <c r="HJ108" s="5"/>
      <c r="HK108" s="5"/>
      <c r="HL108" s="5"/>
      <c r="HM108" s="5"/>
      <c r="HN108" s="5"/>
      <c r="HO108" s="5"/>
      <c r="HP108" s="5"/>
      <c r="HQ108" s="5"/>
      <c r="HR108" s="5"/>
      <c r="HS108" s="5"/>
      <c r="HT108" s="96"/>
      <c r="HU108" s="5"/>
      <c r="HV108" s="5"/>
      <c r="HW108" s="5"/>
      <c r="HX108" s="5"/>
    </row>
    <row r="109" spans="1:232" s="28" customFormat="1" ht="15" customHeight="1">
      <c r="A109" s="5" t="s">
        <v>321</v>
      </c>
      <c r="B109" s="5"/>
      <c r="C109" s="5"/>
      <c r="D109" s="5"/>
      <c r="E109" s="5"/>
      <c r="F109" s="5"/>
      <c r="G109" s="5"/>
      <c r="H109" s="87"/>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145"/>
      <c r="BN109" s="145"/>
      <c r="BO109" s="145"/>
      <c r="BP109" s="145"/>
      <c r="BQ109" s="145"/>
      <c r="BR109" s="145"/>
      <c r="BS109" s="145"/>
      <c r="BT109" s="145"/>
      <c r="BU109" s="145"/>
      <c r="BV109" s="145"/>
      <c r="BW109" s="145"/>
      <c r="BX109" s="145"/>
      <c r="BY109" s="145"/>
      <c r="BZ109" s="145"/>
      <c r="CA109" s="145"/>
      <c r="CB109" s="145"/>
      <c r="CC109" s="145"/>
      <c r="CD109" s="145"/>
      <c r="CE109" s="145"/>
      <c r="CF109" s="145"/>
      <c r="CG109" s="145"/>
      <c r="CH109" s="145"/>
      <c r="CI109" s="145"/>
      <c r="CJ109" s="150"/>
      <c r="CK109" s="155"/>
      <c r="CL109" s="145"/>
      <c r="CM109" s="145"/>
      <c r="CN109" s="145"/>
      <c r="CO109" s="10"/>
      <c r="CP109" s="10"/>
      <c r="CQ109" s="10"/>
      <c r="CR109" s="10"/>
      <c r="CS109" s="10"/>
      <c r="CT109" s="10"/>
      <c r="CU109" s="10"/>
      <c r="CV109" s="10"/>
      <c r="CW109" s="10"/>
      <c r="CX109" s="10"/>
      <c r="CY109" s="10"/>
      <c r="CZ109" s="145"/>
      <c r="DA109" s="145"/>
      <c r="DB109" s="145"/>
      <c r="DC109" s="145"/>
      <c r="DD109" s="145"/>
      <c r="DE109" s="145"/>
      <c r="DF109" s="145"/>
      <c r="DG109" s="145"/>
      <c r="DH109" s="145"/>
      <c r="DI109" s="145"/>
      <c r="DJ109" s="145"/>
      <c r="DK109" s="145"/>
      <c r="DL109" s="150"/>
      <c r="DM109" s="5"/>
      <c r="DN109" s="5"/>
      <c r="DO109" s="5"/>
      <c r="DP109" s="5"/>
      <c r="DQ109" s="1"/>
      <c r="DR109" s="1"/>
      <c r="DS109" s="1"/>
      <c r="DT109" s="1"/>
      <c r="DU109" s="1"/>
      <c r="DV109" s="1"/>
      <c r="DW109" s="1"/>
      <c r="DX109" s="10"/>
      <c r="DY109" s="10"/>
      <c r="DZ109" s="10"/>
      <c r="EA109" s="10"/>
      <c r="EB109" s="5"/>
      <c r="EC109" s="5"/>
      <c r="ED109" s="5"/>
      <c r="EE109" s="145"/>
      <c r="EF109" s="145"/>
      <c r="EG109" s="145"/>
      <c r="EH109" s="145"/>
      <c r="EI109" s="145"/>
      <c r="EJ109" s="145"/>
      <c r="EK109" s="145"/>
      <c r="EL109" s="145"/>
      <c r="EM109" s="145"/>
      <c r="EN109" s="150"/>
      <c r="EO109" s="5"/>
      <c r="EP109" s="5"/>
      <c r="EQ109" s="5"/>
      <c r="ER109" s="5"/>
      <c r="ES109" s="1"/>
      <c r="ET109" s="1"/>
      <c r="EU109" s="1"/>
      <c r="EV109" s="1"/>
      <c r="EW109" s="1"/>
      <c r="EX109" s="10"/>
      <c r="EY109" s="10"/>
      <c r="EZ109" s="10"/>
      <c r="FA109" s="10"/>
      <c r="FB109" s="10"/>
      <c r="FC109" s="10"/>
      <c r="FD109" s="5"/>
      <c r="FE109" s="5"/>
      <c r="FF109" s="5"/>
      <c r="FG109" s="5"/>
      <c r="FH109" s="5"/>
      <c r="FI109" s="5"/>
      <c r="FJ109" s="5"/>
      <c r="FK109" s="5"/>
      <c r="FL109" s="5"/>
      <c r="FM109" s="5"/>
      <c r="FN109" s="5"/>
      <c r="FO109" s="5"/>
      <c r="FP109" s="96"/>
      <c r="FQ109" s="5"/>
      <c r="FR109" s="5"/>
      <c r="FS109" s="5"/>
      <c r="FT109" s="5"/>
      <c r="FU109" s="1"/>
      <c r="FV109" s="1"/>
      <c r="FW109" s="1"/>
      <c r="FX109" s="1"/>
      <c r="FY109" s="1"/>
      <c r="FZ109" s="1"/>
      <c r="GA109" s="1"/>
      <c r="GB109" s="1"/>
      <c r="GC109" s="10"/>
      <c r="GD109" s="10"/>
      <c r="GE109" s="10"/>
      <c r="GF109" s="5"/>
      <c r="GG109" s="5"/>
      <c r="GH109" s="5"/>
      <c r="GI109" s="5"/>
      <c r="GJ109" s="5"/>
      <c r="GK109" s="5"/>
      <c r="GL109" s="5"/>
      <c r="GM109" s="5"/>
      <c r="GN109" s="5"/>
      <c r="GO109" s="5"/>
      <c r="GP109" s="5"/>
      <c r="GQ109" s="5"/>
      <c r="GR109" s="96"/>
      <c r="GS109" s="5"/>
      <c r="GT109" s="5"/>
      <c r="GU109" s="5"/>
      <c r="GV109" s="5"/>
      <c r="GW109" s="1"/>
      <c r="GX109" s="1"/>
      <c r="GY109" s="1"/>
      <c r="GZ109" s="1"/>
      <c r="HA109" s="1"/>
      <c r="HB109" s="1"/>
      <c r="HC109" s="1"/>
      <c r="HD109" s="1"/>
      <c r="HE109" s="1"/>
      <c r="HF109" s="1"/>
      <c r="HG109" s="10"/>
      <c r="HH109" s="5"/>
      <c r="HI109" s="5"/>
      <c r="HJ109" s="5"/>
      <c r="HK109" s="5"/>
      <c r="HL109" s="5"/>
      <c r="HM109" s="5"/>
      <c r="HN109" s="5"/>
      <c r="HO109" s="5"/>
      <c r="HP109" s="5"/>
      <c r="HQ109" s="5"/>
      <c r="HR109" s="5"/>
      <c r="HS109" s="5"/>
      <c r="HT109" s="96"/>
      <c r="HU109" s="5"/>
      <c r="HV109" s="5"/>
      <c r="HW109" s="5"/>
      <c r="HX109" s="5"/>
    </row>
    <row r="110" spans="1:232" s="28" customFormat="1" ht="15" customHeight="1">
      <c r="A110" s="5" t="s">
        <v>316</v>
      </c>
      <c r="B110" s="5"/>
      <c r="C110" s="5"/>
      <c r="D110" s="5"/>
      <c r="E110" s="5"/>
      <c r="F110" s="5"/>
      <c r="G110" s="5"/>
      <c r="H110" s="87" t="s">
        <v>392</v>
      </c>
      <c r="I110" s="5" t="s">
        <v>399</v>
      </c>
      <c r="J110" s="5"/>
      <c r="K110" s="5"/>
      <c r="L110" s="5"/>
      <c r="M110" s="5"/>
      <c r="N110" s="5"/>
      <c r="O110" s="5"/>
      <c r="P110" s="5"/>
      <c r="Q110" s="5"/>
      <c r="R110" s="5"/>
      <c r="S110" s="5"/>
      <c r="T110" s="5"/>
      <c r="U110" s="5"/>
      <c r="V110" s="5"/>
      <c r="W110" s="5"/>
      <c r="X110" s="5"/>
      <c r="Y110" s="5"/>
      <c r="Z110" s="5"/>
      <c r="AA110" s="5"/>
      <c r="AB110" s="5"/>
      <c r="AC110" s="5"/>
      <c r="AD110" s="5"/>
      <c r="AE110" s="5"/>
      <c r="AF110" s="5"/>
      <c r="AG110" s="5" t="s">
        <v>401</v>
      </c>
      <c r="AH110" s="5" t="s">
        <v>366</v>
      </c>
      <c r="AI110" s="5" t="s">
        <v>402</v>
      </c>
      <c r="AJ110" s="5" t="s">
        <v>400</v>
      </c>
      <c r="AK110" s="5" t="s">
        <v>403</v>
      </c>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t="s">
        <v>2092</v>
      </c>
      <c r="BN110" s="5"/>
      <c r="BO110" s="5"/>
      <c r="BP110" s="5"/>
      <c r="BQ110" s="5"/>
      <c r="BR110" s="5"/>
      <c r="BS110" s="145"/>
      <c r="BT110" s="145"/>
      <c r="BU110" s="145"/>
      <c r="BV110" s="145"/>
      <c r="BW110" s="145"/>
      <c r="BX110" s="145"/>
      <c r="BY110" s="145"/>
      <c r="BZ110" s="145"/>
      <c r="CA110" s="145"/>
      <c r="CB110" s="145"/>
      <c r="CC110" s="145"/>
      <c r="CD110" s="145"/>
      <c r="CE110" s="145"/>
      <c r="CF110" s="145"/>
      <c r="CG110" s="145"/>
      <c r="CH110" s="145"/>
      <c r="CI110" s="145"/>
      <c r="CJ110" s="150"/>
      <c r="CK110" s="155"/>
      <c r="CL110" s="145"/>
      <c r="CM110" s="145"/>
      <c r="CN110" s="145"/>
      <c r="CO110" s="10" t="s">
        <v>2093</v>
      </c>
      <c r="CP110" s="10"/>
      <c r="CQ110" s="10"/>
      <c r="CR110" s="10"/>
      <c r="CS110" s="10"/>
      <c r="CT110" s="10"/>
      <c r="CU110" s="10"/>
      <c r="CV110" s="10"/>
      <c r="CW110" s="10"/>
      <c r="CX110" s="10"/>
      <c r="CY110" s="10"/>
      <c r="CZ110" s="145"/>
      <c r="DA110" s="145"/>
      <c r="DB110" s="145"/>
      <c r="DC110" s="145"/>
      <c r="DD110" s="145"/>
      <c r="DE110" s="145"/>
      <c r="DF110" s="145"/>
      <c r="DG110" s="145"/>
      <c r="DH110" s="145"/>
      <c r="DI110" s="145"/>
      <c r="DJ110" s="145"/>
      <c r="DK110" s="145"/>
      <c r="DL110" s="150"/>
      <c r="DM110" s="5"/>
      <c r="DN110" s="5"/>
      <c r="DO110" s="5"/>
      <c r="DP110" s="5"/>
      <c r="DQ110" s="1" t="s">
        <v>2094</v>
      </c>
      <c r="DR110" s="1"/>
      <c r="DS110" s="1"/>
      <c r="DT110" s="1"/>
      <c r="DU110" s="1"/>
      <c r="DV110" s="1"/>
      <c r="DW110" s="1"/>
      <c r="DX110" s="10"/>
      <c r="DY110" s="10"/>
      <c r="DZ110" s="10"/>
      <c r="EA110" s="10"/>
      <c r="EB110" s="5"/>
      <c r="EC110" s="5"/>
      <c r="ED110" s="5"/>
      <c r="EE110" s="145"/>
      <c r="EF110" s="145"/>
      <c r="EG110" s="145"/>
      <c r="EH110" s="145"/>
      <c r="EI110" s="145"/>
      <c r="EJ110" s="145"/>
      <c r="EK110" s="145"/>
      <c r="EL110" s="145"/>
      <c r="EM110" s="145"/>
      <c r="EN110" s="150"/>
      <c r="EO110" s="5"/>
      <c r="EP110" s="5"/>
      <c r="EQ110" s="5"/>
      <c r="ER110" s="5"/>
      <c r="ES110" s="1" t="s">
        <v>2095</v>
      </c>
      <c r="ET110" s="1"/>
      <c r="EU110" s="1"/>
      <c r="EV110" s="1"/>
      <c r="EW110" s="1"/>
      <c r="EX110" s="10"/>
      <c r="EY110" s="10"/>
      <c r="EZ110" s="10"/>
      <c r="FA110" s="10"/>
      <c r="FB110" s="10"/>
      <c r="FC110" s="10"/>
      <c r="FD110" s="5"/>
      <c r="FE110" s="5"/>
      <c r="FF110" s="5"/>
      <c r="FG110" s="5"/>
      <c r="FH110" s="5"/>
      <c r="FI110" s="5"/>
      <c r="FJ110" s="5"/>
      <c r="FK110" s="5"/>
      <c r="FL110" s="5"/>
      <c r="FM110" s="5"/>
      <c r="FN110" s="5"/>
      <c r="FO110" s="5"/>
      <c r="FP110" s="96"/>
      <c r="FQ110" s="5"/>
      <c r="FR110" s="5"/>
      <c r="FS110" s="5"/>
      <c r="FT110" s="5"/>
      <c r="FU110" s="10" t="s">
        <v>2096</v>
      </c>
      <c r="FV110" s="10"/>
      <c r="FW110" s="10"/>
      <c r="FX110" s="10"/>
      <c r="FY110" s="10"/>
      <c r="FZ110" s="10"/>
      <c r="GA110" s="10"/>
      <c r="GB110" s="10"/>
      <c r="GC110" s="10"/>
      <c r="GD110" s="10"/>
      <c r="GE110" s="10"/>
      <c r="GF110" s="5"/>
      <c r="GG110" s="5"/>
      <c r="GH110" s="5"/>
      <c r="GI110" s="5"/>
      <c r="GJ110" s="5"/>
      <c r="GK110" s="5"/>
      <c r="GL110" s="5"/>
      <c r="GM110" s="5"/>
      <c r="GN110" s="5"/>
      <c r="GO110" s="5"/>
      <c r="GP110" s="5"/>
      <c r="GQ110" s="5"/>
      <c r="GR110" s="96"/>
      <c r="GS110" s="5"/>
      <c r="GT110" s="5"/>
      <c r="GU110" s="5"/>
      <c r="GV110" s="5"/>
      <c r="GW110" s="1" t="s">
        <v>2097</v>
      </c>
      <c r="GX110" s="1"/>
      <c r="GY110" s="1"/>
      <c r="GZ110" s="1"/>
      <c r="HA110" s="1"/>
      <c r="HB110" s="1"/>
      <c r="HC110" s="1"/>
      <c r="HD110" s="1"/>
      <c r="HE110" s="1"/>
      <c r="HF110" s="1"/>
      <c r="HG110" s="10"/>
      <c r="HH110" s="5"/>
      <c r="HI110" s="5"/>
      <c r="HJ110" s="5"/>
      <c r="HK110" s="5"/>
      <c r="HL110" s="5"/>
      <c r="HM110" s="5"/>
      <c r="HN110" s="5"/>
      <c r="HO110" s="5"/>
      <c r="HP110" s="5"/>
      <c r="HQ110" s="5"/>
      <c r="HR110" s="5"/>
      <c r="HS110" s="5"/>
      <c r="HT110" s="96"/>
      <c r="HU110" s="5"/>
      <c r="HV110" s="5"/>
      <c r="HW110" s="5"/>
      <c r="HX110" s="5"/>
    </row>
    <row r="111" spans="1:232" s="28" customFormat="1" ht="15" customHeight="1">
      <c r="A111" s="5" t="s">
        <v>331</v>
      </c>
      <c r="B111" s="5" t="s">
        <v>332</v>
      </c>
      <c r="C111" s="5"/>
      <c r="D111" s="5"/>
      <c r="E111" s="5"/>
      <c r="F111" s="5" t="s">
        <v>333</v>
      </c>
      <c r="G111" s="5" t="s">
        <v>404</v>
      </c>
      <c r="H111" s="87"/>
      <c r="I111" s="5" t="s">
        <v>2098</v>
      </c>
      <c r="J111" s="5" t="s">
        <v>2099</v>
      </c>
      <c r="K111" s="5" t="s">
        <v>2100</v>
      </c>
      <c r="L111" s="5" t="s">
        <v>1510</v>
      </c>
      <c r="M111" s="5" t="s">
        <v>1511</v>
      </c>
      <c r="N111" s="5" t="s">
        <v>1512</v>
      </c>
      <c r="O111" s="5"/>
      <c r="P111" s="5"/>
      <c r="Q111" s="5"/>
      <c r="R111" s="5"/>
      <c r="S111" s="5"/>
      <c r="T111" s="5"/>
      <c r="U111" s="5"/>
      <c r="V111" s="5"/>
      <c r="W111" s="5"/>
      <c r="X111" s="5"/>
      <c r="Y111" s="5"/>
      <c r="Z111" s="5"/>
      <c r="AA111" s="5"/>
      <c r="AB111" s="5"/>
      <c r="AC111" s="5"/>
      <c r="AD111" s="5"/>
      <c r="AE111" s="5"/>
      <c r="AF111" s="5"/>
      <c r="AG111" s="5"/>
      <c r="AH111" s="5"/>
      <c r="AI111" s="5"/>
      <c r="AJ111" s="5"/>
      <c r="AK111" s="5" t="s">
        <v>2101</v>
      </c>
      <c r="AL111" s="5" t="s">
        <v>2102</v>
      </c>
      <c r="AM111" s="5" t="s">
        <v>1517</v>
      </c>
      <c r="AN111" s="5" t="s">
        <v>2103</v>
      </c>
      <c r="AO111" s="5" t="s">
        <v>2104</v>
      </c>
      <c r="AP111" s="5" t="s">
        <v>1520</v>
      </c>
      <c r="AQ111" s="5"/>
      <c r="AR111" s="5"/>
      <c r="AS111" s="5"/>
      <c r="AT111" s="5"/>
      <c r="AU111" s="5"/>
      <c r="AV111" s="5"/>
      <c r="AW111" s="5"/>
      <c r="AX111" s="5"/>
      <c r="AY111" s="5"/>
      <c r="AZ111" s="5"/>
      <c r="BA111" s="5"/>
      <c r="BB111" s="5"/>
      <c r="BC111" s="5"/>
      <c r="BD111" s="5"/>
      <c r="BE111" s="5"/>
      <c r="BF111" s="5"/>
      <c r="BG111" s="5"/>
      <c r="BH111" s="5"/>
      <c r="BI111" s="5"/>
      <c r="BJ111" s="5"/>
      <c r="BK111" s="5"/>
      <c r="BL111" s="5"/>
      <c r="BM111" s="5" t="s">
        <v>2105</v>
      </c>
      <c r="BN111" s="5" t="s">
        <v>2106</v>
      </c>
      <c r="BO111" s="5" t="s">
        <v>2107</v>
      </c>
      <c r="BP111" s="5" t="s">
        <v>1524</v>
      </c>
      <c r="BQ111" s="5" t="s">
        <v>1525</v>
      </c>
      <c r="BR111" s="5" t="s">
        <v>1526</v>
      </c>
      <c r="BS111" s="145"/>
      <c r="BT111" s="145"/>
      <c r="BU111" s="145"/>
      <c r="BV111" s="145"/>
      <c r="BW111" s="145"/>
      <c r="BX111" s="145"/>
      <c r="BY111" s="145"/>
      <c r="BZ111" s="145"/>
      <c r="CA111" s="145"/>
      <c r="CB111" s="145"/>
      <c r="CC111" s="145"/>
      <c r="CD111" s="145"/>
      <c r="CE111" s="145"/>
      <c r="CF111" s="145"/>
      <c r="CG111" s="145"/>
      <c r="CH111" s="145"/>
      <c r="CI111" s="145"/>
      <c r="CJ111" s="150"/>
      <c r="CK111" s="155"/>
      <c r="CL111" s="145"/>
      <c r="CM111" s="145"/>
      <c r="CN111" s="145"/>
      <c r="CO111" s="10" t="s">
        <v>2108</v>
      </c>
      <c r="CP111" s="10" t="s">
        <v>2109</v>
      </c>
      <c r="CQ111" s="10" t="s">
        <v>2110</v>
      </c>
      <c r="CR111" s="10" t="s">
        <v>1530</v>
      </c>
      <c r="CS111" s="10" t="s">
        <v>1531</v>
      </c>
      <c r="CT111" s="10" t="s">
        <v>1532</v>
      </c>
      <c r="CU111" s="10"/>
      <c r="CV111" s="10"/>
      <c r="CW111" s="10"/>
      <c r="CX111" s="10"/>
      <c r="CY111" s="10"/>
      <c r="CZ111" s="145"/>
      <c r="DA111" s="145"/>
      <c r="DB111" s="145"/>
      <c r="DC111" s="145"/>
      <c r="DD111" s="145"/>
      <c r="DE111" s="145"/>
      <c r="DF111" s="145"/>
      <c r="DG111" s="145"/>
      <c r="DH111" s="145"/>
      <c r="DI111" s="145"/>
      <c r="DJ111" s="145"/>
      <c r="DK111" s="145"/>
      <c r="DL111" s="150"/>
      <c r="DM111" s="5"/>
      <c r="DN111" s="5"/>
      <c r="DO111" s="5"/>
      <c r="DP111" s="5"/>
      <c r="DQ111" s="1" t="s">
        <v>2111</v>
      </c>
      <c r="DR111" s="1" t="s">
        <v>2112</v>
      </c>
      <c r="DS111" s="1" t="s">
        <v>2113</v>
      </c>
      <c r="DT111" s="1" t="s">
        <v>1536</v>
      </c>
      <c r="DU111" s="1" t="s">
        <v>1537</v>
      </c>
      <c r="DV111" s="1" t="s">
        <v>1538</v>
      </c>
      <c r="DW111" s="1"/>
      <c r="DX111" s="10"/>
      <c r="DY111" s="10"/>
      <c r="DZ111" s="10"/>
      <c r="EA111" s="10"/>
      <c r="EB111" s="5"/>
      <c r="EC111" s="5"/>
      <c r="ED111" s="5"/>
      <c r="EE111" s="145"/>
      <c r="EF111" s="145"/>
      <c r="EG111" s="145"/>
      <c r="EH111" s="145"/>
      <c r="EI111" s="145"/>
      <c r="EJ111" s="145"/>
      <c r="EK111" s="145"/>
      <c r="EL111" s="145"/>
      <c r="EM111" s="145"/>
      <c r="EN111" s="150"/>
      <c r="EO111" s="5"/>
      <c r="EP111" s="5"/>
      <c r="EQ111" s="5"/>
      <c r="ER111" s="5"/>
      <c r="ES111" s="1" t="s">
        <v>2114</v>
      </c>
      <c r="ET111" s="1" t="s">
        <v>2115</v>
      </c>
      <c r="EU111" s="1" t="s">
        <v>1541</v>
      </c>
      <c r="EV111" s="1" t="s">
        <v>1542</v>
      </c>
      <c r="EW111" s="1" t="s">
        <v>2116</v>
      </c>
      <c r="EX111" s="10" t="s">
        <v>1544</v>
      </c>
      <c r="EY111" s="10"/>
      <c r="EZ111" s="10"/>
      <c r="FA111" s="10"/>
      <c r="FB111" s="10"/>
      <c r="FC111" s="10"/>
      <c r="FD111" s="5"/>
      <c r="FE111" s="5"/>
      <c r="FF111" s="5"/>
      <c r="FG111" s="5"/>
      <c r="FH111" s="5"/>
      <c r="FI111" s="5"/>
      <c r="FJ111" s="5"/>
      <c r="FK111" s="5"/>
      <c r="FL111" s="5"/>
      <c r="FM111" s="5"/>
      <c r="FN111" s="5"/>
      <c r="FO111" s="5"/>
      <c r="FP111" s="96"/>
      <c r="FQ111" s="5"/>
      <c r="FR111" s="5"/>
      <c r="FS111" s="5"/>
      <c r="FT111" s="5"/>
      <c r="FU111" s="10" t="s">
        <v>2117</v>
      </c>
      <c r="FV111" s="10" t="s">
        <v>2118</v>
      </c>
      <c r="FW111" s="10" t="s">
        <v>2119</v>
      </c>
      <c r="FX111" s="10" t="s">
        <v>1548</v>
      </c>
      <c r="FY111" s="10" t="s">
        <v>1549</v>
      </c>
      <c r="FZ111" s="10" t="s">
        <v>1550</v>
      </c>
      <c r="GA111" s="10"/>
      <c r="GB111" s="10"/>
      <c r="GC111" s="10"/>
      <c r="GD111" s="10"/>
      <c r="GE111" s="10"/>
      <c r="GF111" s="5"/>
      <c r="GG111" s="5"/>
      <c r="GH111" s="5"/>
      <c r="GI111" s="5"/>
      <c r="GJ111" s="5"/>
      <c r="GK111" s="5"/>
      <c r="GL111" s="5"/>
      <c r="GM111" s="5"/>
      <c r="GN111" s="5"/>
      <c r="GO111" s="5"/>
      <c r="GP111" s="5"/>
      <c r="GQ111" s="5"/>
      <c r="GR111" s="96"/>
      <c r="GS111" s="5"/>
      <c r="GT111" s="5"/>
      <c r="GU111" s="5"/>
      <c r="GV111" s="5"/>
      <c r="GW111" s="1" t="s">
        <v>2120</v>
      </c>
      <c r="GX111" s="1" t="s">
        <v>2121</v>
      </c>
      <c r="GY111" s="1" t="s">
        <v>2122</v>
      </c>
      <c r="GZ111" s="1" t="s">
        <v>1554</v>
      </c>
      <c r="HA111" s="1" t="s">
        <v>1555</v>
      </c>
      <c r="HB111" s="1" t="s">
        <v>1556</v>
      </c>
      <c r="HC111" s="1"/>
      <c r="HD111" s="1"/>
      <c r="HE111" s="1"/>
      <c r="HF111" s="1"/>
      <c r="HG111" s="10"/>
      <c r="HH111" s="5"/>
      <c r="HI111" s="5"/>
      <c r="HJ111" s="5"/>
      <c r="HK111" s="5"/>
      <c r="HL111" s="5"/>
      <c r="HM111" s="5"/>
      <c r="HN111" s="5"/>
      <c r="HO111" s="5"/>
      <c r="HP111" s="5"/>
      <c r="HQ111" s="5"/>
      <c r="HR111" s="5"/>
      <c r="HS111" s="5"/>
      <c r="HT111" s="96"/>
      <c r="HU111" s="5"/>
      <c r="HV111" s="5"/>
      <c r="HW111" s="5"/>
      <c r="HX111" s="5"/>
    </row>
    <row r="112" spans="1:232" s="28" customFormat="1" ht="15" customHeight="1">
      <c r="A112" s="5" t="s">
        <v>331</v>
      </c>
      <c r="B112" s="5" t="s">
        <v>332</v>
      </c>
      <c r="C112" s="5"/>
      <c r="D112" s="5"/>
      <c r="E112" s="5"/>
      <c r="F112" s="5" t="s">
        <v>333</v>
      </c>
      <c r="G112" s="5" t="s">
        <v>405</v>
      </c>
      <c r="H112" s="87"/>
      <c r="I112" s="5" t="s">
        <v>2123</v>
      </c>
      <c r="J112" s="5" t="s">
        <v>2099</v>
      </c>
      <c r="K112" s="5" t="s">
        <v>2100</v>
      </c>
      <c r="L112" s="5" t="s">
        <v>1510</v>
      </c>
      <c r="M112" s="5" t="s">
        <v>1511</v>
      </c>
      <c r="N112" s="5" t="s">
        <v>1512</v>
      </c>
      <c r="O112" s="5"/>
      <c r="P112" s="5"/>
      <c r="Q112" s="5"/>
      <c r="R112" s="5"/>
      <c r="S112" s="5"/>
      <c r="T112" s="5"/>
      <c r="U112" s="5"/>
      <c r="V112" s="5"/>
      <c r="W112" s="5"/>
      <c r="X112" s="5"/>
      <c r="Y112" s="5"/>
      <c r="Z112" s="5"/>
      <c r="AA112" s="5"/>
      <c r="AB112" s="5"/>
      <c r="AC112" s="5"/>
      <c r="AD112" s="5"/>
      <c r="AE112" s="5"/>
      <c r="AF112" s="5"/>
      <c r="AG112" s="5"/>
      <c r="AH112" s="5"/>
      <c r="AI112" s="5"/>
      <c r="AJ112" s="5"/>
      <c r="AK112" s="5" t="s">
        <v>2124</v>
      </c>
      <c r="AL112" s="5" t="s">
        <v>2102</v>
      </c>
      <c r="AM112" s="5" t="s">
        <v>1517</v>
      </c>
      <c r="AN112" s="5" t="s">
        <v>2103</v>
      </c>
      <c r="AO112" s="5" t="s">
        <v>2104</v>
      </c>
      <c r="AP112" s="5" t="s">
        <v>1520</v>
      </c>
      <c r="AQ112" s="5"/>
      <c r="AR112" s="5"/>
      <c r="AS112" s="5"/>
      <c r="AT112" s="5"/>
      <c r="AU112" s="5"/>
      <c r="AV112" s="5"/>
      <c r="AW112" s="5"/>
      <c r="AX112" s="5"/>
      <c r="AY112" s="5"/>
      <c r="AZ112" s="5"/>
      <c r="BA112" s="5"/>
      <c r="BB112" s="5"/>
      <c r="BC112" s="5"/>
      <c r="BD112" s="5"/>
      <c r="BE112" s="5"/>
      <c r="BF112" s="5"/>
      <c r="BG112" s="5"/>
      <c r="BH112" s="5"/>
      <c r="BI112" s="5"/>
      <c r="BJ112" s="5"/>
      <c r="BK112" s="5"/>
      <c r="BL112" s="5"/>
      <c r="BM112" s="5" t="s">
        <v>2125</v>
      </c>
      <c r="BN112" s="5" t="s">
        <v>2106</v>
      </c>
      <c r="BO112" s="5" t="s">
        <v>2107</v>
      </c>
      <c r="BP112" s="5" t="s">
        <v>1524</v>
      </c>
      <c r="BQ112" s="5" t="s">
        <v>1525</v>
      </c>
      <c r="BR112" s="5" t="s">
        <v>1526</v>
      </c>
      <c r="BS112" s="145"/>
      <c r="BT112" s="145"/>
      <c r="BU112" s="145"/>
      <c r="BV112" s="145"/>
      <c r="BW112" s="145"/>
      <c r="BX112" s="145"/>
      <c r="BY112" s="145"/>
      <c r="BZ112" s="145"/>
      <c r="CA112" s="145"/>
      <c r="CB112" s="145"/>
      <c r="CC112" s="145"/>
      <c r="CD112" s="145"/>
      <c r="CE112" s="145"/>
      <c r="CF112" s="145"/>
      <c r="CG112" s="145"/>
      <c r="CH112" s="145"/>
      <c r="CI112" s="145"/>
      <c r="CJ112" s="150"/>
      <c r="CK112" s="155"/>
      <c r="CL112" s="145"/>
      <c r="CM112" s="145"/>
      <c r="CN112" s="145"/>
      <c r="CO112" s="10" t="s">
        <v>2126</v>
      </c>
      <c r="CP112" s="10" t="s">
        <v>2109</v>
      </c>
      <c r="CQ112" s="10" t="s">
        <v>2110</v>
      </c>
      <c r="CR112" s="10" t="s">
        <v>1530</v>
      </c>
      <c r="CS112" s="10" t="s">
        <v>1531</v>
      </c>
      <c r="CT112" s="10" t="s">
        <v>1532</v>
      </c>
      <c r="CU112" s="10"/>
      <c r="CV112" s="10"/>
      <c r="CW112" s="10"/>
      <c r="CX112" s="10"/>
      <c r="CY112" s="10"/>
      <c r="CZ112" s="145"/>
      <c r="DA112" s="145"/>
      <c r="DB112" s="145"/>
      <c r="DC112" s="145"/>
      <c r="DD112" s="145"/>
      <c r="DE112" s="145"/>
      <c r="DF112" s="145"/>
      <c r="DG112" s="145"/>
      <c r="DH112" s="145"/>
      <c r="DI112" s="145"/>
      <c r="DJ112" s="145"/>
      <c r="DK112" s="145"/>
      <c r="DL112" s="150"/>
      <c r="DM112" s="5"/>
      <c r="DN112" s="5"/>
      <c r="DO112" s="5"/>
      <c r="DP112" s="5"/>
      <c r="DQ112" s="1" t="s">
        <v>2127</v>
      </c>
      <c r="DR112" s="1" t="s">
        <v>2112</v>
      </c>
      <c r="DS112" s="1" t="s">
        <v>2113</v>
      </c>
      <c r="DT112" s="1" t="s">
        <v>1536</v>
      </c>
      <c r="DU112" s="1" t="s">
        <v>1537</v>
      </c>
      <c r="DV112" s="1" t="s">
        <v>1538</v>
      </c>
      <c r="DW112" s="1"/>
      <c r="DX112" s="10"/>
      <c r="DY112" s="10"/>
      <c r="DZ112" s="10"/>
      <c r="EA112" s="10"/>
      <c r="EB112" s="5"/>
      <c r="EC112" s="5"/>
      <c r="ED112" s="5"/>
      <c r="EE112" s="145"/>
      <c r="EF112" s="145"/>
      <c r="EG112" s="145"/>
      <c r="EH112" s="145"/>
      <c r="EI112" s="145"/>
      <c r="EJ112" s="145"/>
      <c r="EK112" s="145"/>
      <c r="EL112" s="145"/>
      <c r="EM112" s="145"/>
      <c r="EN112" s="150"/>
      <c r="EO112" s="5"/>
      <c r="EP112" s="5"/>
      <c r="EQ112" s="5"/>
      <c r="ER112" s="5"/>
      <c r="ES112" s="10" t="s">
        <v>2128</v>
      </c>
      <c r="ET112" s="10" t="s">
        <v>2115</v>
      </c>
      <c r="EU112" s="10" t="s">
        <v>1541</v>
      </c>
      <c r="EV112" s="10" t="s">
        <v>1542</v>
      </c>
      <c r="EW112" s="10" t="s">
        <v>2116</v>
      </c>
      <c r="EX112" s="10" t="s">
        <v>1544</v>
      </c>
      <c r="EY112" s="10"/>
      <c r="EZ112" s="10"/>
      <c r="FA112" s="10"/>
      <c r="FB112" s="10"/>
      <c r="FC112" s="10"/>
      <c r="FD112" s="5"/>
      <c r="FE112" s="5"/>
      <c r="FF112" s="5"/>
      <c r="FG112" s="5"/>
      <c r="FH112" s="5"/>
      <c r="FI112" s="5"/>
      <c r="FJ112" s="5"/>
      <c r="FK112" s="5"/>
      <c r="FL112" s="5"/>
      <c r="FM112" s="5"/>
      <c r="FN112" s="5"/>
      <c r="FO112" s="5"/>
      <c r="FP112" s="96"/>
      <c r="FQ112" s="5"/>
      <c r="FR112" s="5"/>
      <c r="FS112" s="5"/>
      <c r="FT112" s="5"/>
      <c r="FU112" s="10" t="s">
        <v>2129</v>
      </c>
      <c r="FV112" s="10" t="s">
        <v>2118</v>
      </c>
      <c r="FW112" s="10" t="s">
        <v>2119</v>
      </c>
      <c r="FX112" s="10" t="s">
        <v>1548</v>
      </c>
      <c r="FY112" s="10" t="s">
        <v>1549</v>
      </c>
      <c r="FZ112" s="10" t="s">
        <v>1550</v>
      </c>
      <c r="GA112" s="10"/>
      <c r="GB112" s="10"/>
      <c r="GC112" s="10"/>
      <c r="GD112" s="10"/>
      <c r="GE112" s="10"/>
      <c r="GF112" s="5"/>
      <c r="GG112" s="5"/>
      <c r="GH112" s="5"/>
      <c r="GI112" s="5"/>
      <c r="GJ112" s="5"/>
      <c r="GK112" s="5"/>
      <c r="GL112" s="5"/>
      <c r="GM112" s="5"/>
      <c r="GN112" s="5"/>
      <c r="GO112" s="5"/>
      <c r="GP112" s="5"/>
      <c r="GQ112" s="5"/>
      <c r="GR112" s="96"/>
      <c r="GS112" s="5"/>
      <c r="GT112" s="5"/>
      <c r="GU112" s="5"/>
      <c r="GV112" s="5"/>
      <c r="GW112" s="1" t="s">
        <v>2130</v>
      </c>
      <c r="GX112" s="1" t="s">
        <v>2121</v>
      </c>
      <c r="GY112" s="1" t="s">
        <v>2122</v>
      </c>
      <c r="GZ112" s="1" t="s">
        <v>1554</v>
      </c>
      <c r="HA112" s="1" t="s">
        <v>1555</v>
      </c>
      <c r="HB112" s="1" t="s">
        <v>1556</v>
      </c>
      <c r="HC112" s="1"/>
      <c r="HD112" s="1"/>
      <c r="HE112" s="1"/>
      <c r="HF112" s="1"/>
      <c r="HG112" s="10"/>
      <c r="HH112" s="5"/>
      <c r="HI112" s="5"/>
      <c r="HJ112" s="5"/>
      <c r="HK112" s="5"/>
      <c r="HL112" s="5"/>
      <c r="HM112" s="5"/>
      <c r="HN112" s="5"/>
      <c r="HO112" s="5"/>
      <c r="HP112" s="5"/>
      <c r="HQ112" s="5"/>
      <c r="HR112" s="5"/>
      <c r="HS112" s="5"/>
      <c r="HT112" s="96"/>
      <c r="HU112" s="5"/>
      <c r="HV112" s="5"/>
      <c r="HW112" s="5"/>
      <c r="HX112" s="5"/>
    </row>
    <row r="113" spans="1:232" s="28" customFormat="1" ht="15" customHeight="1">
      <c r="A113" s="5" t="s">
        <v>331</v>
      </c>
      <c r="B113" s="5" t="s">
        <v>332</v>
      </c>
      <c r="C113" s="5"/>
      <c r="D113" s="5"/>
      <c r="E113" s="5"/>
      <c r="F113" s="5" t="s">
        <v>333</v>
      </c>
      <c r="G113" s="5" t="s">
        <v>406</v>
      </c>
      <c r="H113" s="87"/>
      <c r="I113" s="5" t="s">
        <v>2131</v>
      </c>
      <c r="J113" s="5" t="s">
        <v>2099</v>
      </c>
      <c r="K113" s="5" t="s">
        <v>2100</v>
      </c>
      <c r="L113" s="5" t="s">
        <v>1510</v>
      </c>
      <c r="M113" s="5" t="s">
        <v>1511</v>
      </c>
      <c r="N113" s="5" t="s">
        <v>1512</v>
      </c>
      <c r="O113" s="5"/>
      <c r="P113" s="5"/>
      <c r="Q113" s="5"/>
      <c r="R113" s="5"/>
      <c r="S113" s="5"/>
      <c r="T113" s="5"/>
      <c r="U113" s="5"/>
      <c r="V113" s="5"/>
      <c r="W113" s="5"/>
      <c r="X113" s="5"/>
      <c r="Y113" s="5"/>
      <c r="Z113" s="5"/>
      <c r="AA113" s="5"/>
      <c r="AB113" s="5"/>
      <c r="AC113" s="5"/>
      <c r="AD113" s="5"/>
      <c r="AE113" s="5"/>
      <c r="AF113" s="5"/>
      <c r="AG113" s="5"/>
      <c r="AH113" s="5"/>
      <c r="AI113" s="5"/>
      <c r="AJ113" s="5"/>
      <c r="AK113" s="5" t="s">
        <v>2132</v>
      </c>
      <c r="AL113" s="5" t="s">
        <v>2102</v>
      </c>
      <c r="AM113" s="5" t="s">
        <v>1517</v>
      </c>
      <c r="AN113" s="5" t="s">
        <v>2103</v>
      </c>
      <c r="AO113" s="5" t="s">
        <v>2104</v>
      </c>
      <c r="AP113" s="5" t="s">
        <v>1520</v>
      </c>
      <c r="AQ113" s="5"/>
      <c r="AR113" s="5"/>
      <c r="AS113" s="5"/>
      <c r="AT113" s="5"/>
      <c r="AU113" s="5"/>
      <c r="AV113" s="5"/>
      <c r="AW113" s="5"/>
      <c r="AX113" s="5"/>
      <c r="AY113" s="5"/>
      <c r="AZ113" s="5"/>
      <c r="BA113" s="5"/>
      <c r="BB113" s="5"/>
      <c r="BC113" s="5"/>
      <c r="BD113" s="5"/>
      <c r="BE113" s="5"/>
      <c r="BF113" s="5"/>
      <c r="BG113" s="5"/>
      <c r="BH113" s="5"/>
      <c r="BI113" s="5"/>
      <c r="BJ113" s="5"/>
      <c r="BK113" s="5"/>
      <c r="BL113" s="5"/>
      <c r="BM113" s="5" t="s">
        <v>2133</v>
      </c>
      <c r="BN113" s="5" t="s">
        <v>2106</v>
      </c>
      <c r="BO113" s="5" t="s">
        <v>2107</v>
      </c>
      <c r="BP113" s="5" t="s">
        <v>1524</v>
      </c>
      <c r="BQ113" s="5" t="s">
        <v>1525</v>
      </c>
      <c r="BR113" s="5" t="s">
        <v>1526</v>
      </c>
      <c r="BS113" s="145"/>
      <c r="BT113" s="145"/>
      <c r="BU113" s="145"/>
      <c r="BV113" s="145"/>
      <c r="BW113" s="145"/>
      <c r="BX113" s="145"/>
      <c r="BY113" s="145"/>
      <c r="BZ113" s="145"/>
      <c r="CA113" s="145"/>
      <c r="CB113" s="145"/>
      <c r="CC113" s="145"/>
      <c r="CD113" s="145"/>
      <c r="CE113" s="145"/>
      <c r="CF113" s="145"/>
      <c r="CG113" s="145"/>
      <c r="CH113" s="145"/>
      <c r="CI113" s="145"/>
      <c r="CJ113" s="150"/>
      <c r="CK113" s="155"/>
      <c r="CL113" s="145"/>
      <c r="CM113" s="145"/>
      <c r="CN113" s="145"/>
      <c r="CO113" s="1" t="s">
        <v>2134</v>
      </c>
      <c r="CP113" s="10" t="s">
        <v>2109</v>
      </c>
      <c r="CQ113" s="10" t="s">
        <v>2110</v>
      </c>
      <c r="CR113" s="10" t="s">
        <v>1530</v>
      </c>
      <c r="CS113" s="10" t="s">
        <v>1531</v>
      </c>
      <c r="CT113" s="10" t="s">
        <v>1532</v>
      </c>
      <c r="CU113" s="10"/>
      <c r="CV113" s="10"/>
      <c r="CW113" s="10"/>
      <c r="CX113" s="10"/>
      <c r="CY113" s="10"/>
      <c r="CZ113" s="145"/>
      <c r="DA113" s="145"/>
      <c r="DB113" s="145"/>
      <c r="DC113" s="145"/>
      <c r="DD113" s="145"/>
      <c r="DE113" s="145"/>
      <c r="DF113" s="145"/>
      <c r="DG113" s="145"/>
      <c r="DH113" s="145"/>
      <c r="DI113" s="145"/>
      <c r="DJ113" s="145"/>
      <c r="DK113" s="145"/>
      <c r="DL113" s="150"/>
      <c r="DM113" s="5"/>
      <c r="DN113" s="5"/>
      <c r="DO113" s="5"/>
      <c r="DP113" s="5"/>
      <c r="DQ113" s="1" t="s">
        <v>2135</v>
      </c>
      <c r="DR113" s="1" t="s">
        <v>2112</v>
      </c>
      <c r="DS113" s="1" t="s">
        <v>2113</v>
      </c>
      <c r="DT113" s="1" t="s">
        <v>1536</v>
      </c>
      <c r="DU113" s="1" t="s">
        <v>1537</v>
      </c>
      <c r="DV113" s="1" t="s">
        <v>1538</v>
      </c>
      <c r="DW113" s="1"/>
      <c r="DX113" s="10"/>
      <c r="DY113" s="10"/>
      <c r="DZ113" s="10"/>
      <c r="EA113" s="10"/>
      <c r="EB113" s="5"/>
      <c r="EC113" s="5"/>
      <c r="ED113" s="5"/>
      <c r="EE113" s="145"/>
      <c r="EF113" s="145"/>
      <c r="EG113" s="145"/>
      <c r="EH113" s="145"/>
      <c r="EI113" s="145"/>
      <c r="EJ113" s="145"/>
      <c r="EK113" s="145"/>
      <c r="EL113" s="145"/>
      <c r="EM113" s="145"/>
      <c r="EN113" s="150"/>
      <c r="EO113" s="5"/>
      <c r="EP113" s="5"/>
      <c r="EQ113" s="5"/>
      <c r="ER113" s="5"/>
      <c r="ES113" s="10" t="s">
        <v>2136</v>
      </c>
      <c r="ET113" s="10" t="s">
        <v>2115</v>
      </c>
      <c r="EU113" s="10" t="s">
        <v>1541</v>
      </c>
      <c r="EV113" s="10" t="s">
        <v>1542</v>
      </c>
      <c r="EW113" s="10" t="s">
        <v>2116</v>
      </c>
      <c r="EX113" s="10" t="s">
        <v>1544</v>
      </c>
      <c r="EY113" s="10"/>
      <c r="EZ113" s="10"/>
      <c r="FA113" s="10"/>
      <c r="FB113" s="10"/>
      <c r="FC113" s="10"/>
      <c r="FD113" s="5"/>
      <c r="FE113" s="5"/>
      <c r="FF113" s="5"/>
      <c r="FG113" s="5"/>
      <c r="FH113" s="5"/>
      <c r="FI113" s="5"/>
      <c r="FJ113" s="5"/>
      <c r="FK113" s="5"/>
      <c r="FL113" s="5"/>
      <c r="FM113" s="5"/>
      <c r="FN113" s="5"/>
      <c r="FO113" s="5"/>
      <c r="FP113" s="96"/>
      <c r="FQ113" s="5"/>
      <c r="FR113" s="5"/>
      <c r="FS113" s="5"/>
      <c r="FT113" s="5"/>
      <c r="FU113" s="1" t="s">
        <v>2137</v>
      </c>
      <c r="FV113" s="1" t="s">
        <v>2118</v>
      </c>
      <c r="FW113" s="1" t="s">
        <v>2119</v>
      </c>
      <c r="FX113" s="10" t="s">
        <v>1548</v>
      </c>
      <c r="FY113" s="10" t="s">
        <v>1549</v>
      </c>
      <c r="FZ113" s="10" t="s">
        <v>1550</v>
      </c>
      <c r="GA113" s="10"/>
      <c r="GB113" s="10"/>
      <c r="GC113" s="10"/>
      <c r="GD113" s="10"/>
      <c r="GE113" s="10"/>
      <c r="GF113" s="5"/>
      <c r="GG113" s="5"/>
      <c r="GH113" s="5"/>
      <c r="GI113" s="5"/>
      <c r="GJ113" s="5"/>
      <c r="GK113" s="5"/>
      <c r="GL113" s="5"/>
      <c r="GM113" s="5"/>
      <c r="GN113" s="5"/>
      <c r="GO113" s="5"/>
      <c r="GP113" s="5"/>
      <c r="GQ113" s="5"/>
      <c r="GR113" s="96"/>
      <c r="GS113" s="5"/>
      <c r="GT113" s="5"/>
      <c r="GU113" s="5"/>
      <c r="GV113" s="5"/>
      <c r="GW113" s="1" t="s">
        <v>2138</v>
      </c>
      <c r="GX113" s="1" t="s">
        <v>2121</v>
      </c>
      <c r="GY113" s="1" t="s">
        <v>2122</v>
      </c>
      <c r="GZ113" s="1" t="s">
        <v>1554</v>
      </c>
      <c r="HA113" s="1" t="s">
        <v>1555</v>
      </c>
      <c r="HB113" s="1" t="s">
        <v>1556</v>
      </c>
      <c r="HC113" s="1"/>
      <c r="HD113" s="1"/>
      <c r="HE113" s="1"/>
      <c r="HF113" s="1"/>
      <c r="HG113" s="10"/>
      <c r="HH113" s="5"/>
      <c r="HI113" s="5"/>
      <c r="HJ113" s="5"/>
      <c r="HK113" s="5"/>
      <c r="HL113" s="5"/>
      <c r="HM113" s="5"/>
      <c r="HN113" s="5"/>
      <c r="HO113" s="5"/>
      <c r="HP113" s="5"/>
      <c r="HQ113" s="5"/>
      <c r="HR113" s="5"/>
      <c r="HS113" s="5"/>
      <c r="HT113" s="96"/>
      <c r="HU113" s="5"/>
      <c r="HV113" s="5"/>
      <c r="HW113" s="5"/>
      <c r="HX113" s="5"/>
    </row>
    <row r="114" spans="1:232" s="28" customFormat="1" ht="15" customHeight="1">
      <c r="A114" s="5" t="s">
        <v>331</v>
      </c>
      <c r="B114" s="5" t="s">
        <v>332</v>
      </c>
      <c r="C114" s="5"/>
      <c r="D114" s="5"/>
      <c r="E114" s="5"/>
      <c r="F114" s="5" t="s">
        <v>333</v>
      </c>
      <c r="G114" s="5" t="s">
        <v>407</v>
      </c>
      <c r="H114" s="87"/>
      <c r="I114" s="5" t="s">
        <v>2139</v>
      </c>
      <c r="J114" s="5" t="s">
        <v>2099</v>
      </c>
      <c r="K114" s="5" t="s">
        <v>2100</v>
      </c>
      <c r="L114" s="5" t="s">
        <v>1510</v>
      </c>
      <c r="M114" s="5" t="s">
        <v>1511</v>
      </c>
      <c r="N114" s="5" t="s">
        <v>1512</v>
      </c>
      <c r="O114" s="5"/>
      <c r="P114" s="5"/>
      <c r="Q114" s="5"/>
      <c r="R114" s="5"/>
      <c r="S114" s="5"/>
      <c r="T114" s="5"/>
      <c r="U114" s="5"/>
      <c r="V114" s="5"/>
      <c r="W114" s="5"/>
      <c r="X114" s="5"/>
      <c r="Y114" s="5"/>
      <c r="Z114" s="5"/>
      <c r="AA114" s="5"/>
      <c r="AB114" s="5"/>
      <c r="AC114" s="5"/>
      <c r="AD114" s="5"/>
      <c r="AE114" s="5"/>
      <c r="AF114" s="5"/>
      <c r="AG114" s="5"/>
      <c r="AH114" s="5"/>
      <c r="AI114" s="5"/>
      <c r="AJ114" s="172" t="s">
        <v>345</v>
      </c>
      <c r="AK114" s="5" t="s">
        <v>2140</v>
      </c>
      <c r="AL114" s="5" t="s">
        <v>2102</v>
      </c>
      <c r="AM114" s="5" t="s">
        <v>1517</v>
      </c>
      <c r="AN114" s="5" t="s">
        <v>2103</v>
      </c>
      <c r="AO114" s="5" t="s">
        <v>2104</v>
      </c>
      <c r="AP114" s="5" t="s">
        <v>1520</v>
      </c>
      <c r="AQ114" s="5"/>
      <c r="AR114" s="5"/>
      <c r="AS114" s="5"/>
      <c r="AT114" s="5"/>
      <c r="AU114" s="5"/>
      <c r="AV114" s="5"/>
      <c r="AW114" s="5"/>
      <c r="AX114" s="5"/>
      <c r="AY114" s="5"/>
      <c r="AZ114" s="5"/>
      <c r="BA114" s="5"/>
      <c r="BB114" s="5"/>
      <c r="BC114" s="5"/>
      <c r="BD114" s="5"/>
      <c r="BE114" s="5"/>
      <c r="BF114" s="5"/>
      <c r="BG114" s="5"/>
      <c r="BH114" s="5"/>
      <c r="BI114" s="5"/>
      <c r="BJ114" s="5"/>
      <c r="BK114" s="5"/>
      <c r="BL114" s="5"/>
      <c r="BM114" s="5" t="s">
        <v>2141</v>
      </c>
      <c r="BN114" s="5" t="s">
        <v>2106</v>
      </c>
      <c r="BO114" s="5" t="s">
        <v>2107</v>
      </c>
      <c r="BP114" s="5" t="s">
        <v>1524</v>
      </c>
      <c r="BQ114" s="5" t="s">
        <v>1525</v>
      </c>
      <c r="BR114" s="5" t="s">
        <v>1526</v>
      </c>
      <c r="BS114" s="145"/>
      <c r="BT114" s="145"/>
      <c r="BU114" s="145"/>
      <c r="BV114" s="145"/>
      <c r="BW114" s="145"/>
      <c r="BX114" s="145"/>
      <c r="BY114" s="145"/>
      <c r="BZ114" s="145"/>
      <c r="CA114" s="145"/>
      <c r="CB114" s="145"/>
      <c r="CC114" s="145"/>
      <c r="CD114" s="145"/>
      <c r="CE114" s="145"/>
      <c r="CF114" s="145"/>
      <c r="CG114" s="145"/>
      <c r="CH114" s="145"/>
      <c r="CI114" s="145"/>
      <c r="CJ114" s="150"/>
      <c r="CK114" s="155"/>
      <c r="CL114" s="145"/>
      <c r="CM114" s="145"/>
      <c r="CN114" s="173"/>
      <c r="CO114" s="1" t="s">
        <v>2142</v>
      </c>
      <c r="CP114" s="10" t="s">
        <v>2109</v>
      </c>
      <c r="CQ114" s="10" t="s">
        <v>2110</v>
      </c>
      <c r="CR114" s="10" t="s">
        <v>1530</v>
      </c>
      <c r="CS114" s="10" t="s">
        <v>1531</v>
      </c>
      <c r="CT114" s="10" t="s">
        <v>1532</v>
      </c>
      <c r="CU114" s="10"/>
      <c r="CV114" s="10"/>
      <c r="CW114" s="10"/>
      <c r="CX114" s="10"/>
      <c r="CY114" s="10"/>
      <c r="CZ114" s="145"/>
      <c r="DA114" s="145"/>
      <c r="DB114" s="145"/>
      <c r="DC114" s="145"/>
      <c r="DD114" s="145"/>
      <c r="DE114" s="145"/>
      <c r="DF114" s="145"/>
      <c r="DG114" s="145"/>
      <c r="DH114" s="145"/>
      <c r="DI114" s="145"/>
      <c r="DJ114" s="145"/>
      <c r="DK114" s="145"/>
      <c r="DL114" s="150"/>
      <c r="DM114" s="5"/>
      <c r="DN114" s="5"/>
      <c r="DO114" s="5"/>
      <c r="DP114" s="5"/>
      <c r="DQ114" s="1" t="s">
        <v>2143</v>
      </c>
      <c r="DR114" s="1" t="s">
        <v>2112</v>
      </c>
      <c r="DS114" s="1" t="s">
        <v>2113</v>
      </c>
      <c r="DT114" s="1" t="s">
        <v>1536</v>
      </c>
      <c r="DU114" s="1" t="s">
        <v>1537</v>
      </c>
      <c r="DV114" s="1" t="s">
        <v>1538</v>
      </c>
      <c r="DW114" s="1"/>
      <c r="DX114" s="10"/>
      <c r="DY114" s="10"/>
      <c r="DZ114" s="10"/>
      <c r="EA114" s="10"/>
      <c r="EB114" s="5"/>
      <c r="EC114" s="5"/>
      <c r="ED114" s="5"/>
      <c r="EE114" s="145"/>
      <c r="EF114" s="145"/>
      <c r="EG114" s="145"/>
      <c r="EH114" s="145"/>
      <c r="EI114" s="145"/>
      <c r="EJ114" s="145"/>
      <c r="EK114" s="145"/>
      <c r="EL114" s="145"/>
      <c r="EM114" s="145"/>
      <c r="EN114" s="150"/>
      <c r="EO114" s="5"/>
      <c r="EP114" s="5"/>
      <c r="EQ114" s="5"/>
      <c r="ER114" s="5"/>
      <c r="ES114" s="1" t="s">
        <v>2144</v>
      </c>
      <c r="ET114" s="10" t="s">
        <v>2115</v>
      </c>
      <c r="EU114" s="10" t="s">
        <v>1541</v>
      </c>
      <c r="EV114" s="10" t="s">
        <v>1542</v>
      </c>
      <c r="EW114" s="10" t="s">
        <v>2116</v>
      </c>
      <c r="EX114" s="10" t="s">
        <v>1544</v>
      </c>
      <c r="EY114" s="10"/>
      <c r="EZ114" s="10"/>
      <c r="FA114" s="10"/>
      <c r="FB114" s="10"/>
      <c r="FC114" s="10"/>
      <c r="FD114" s="5"/>
      <c r="FE114" s="5"/>
      <c r="FF114" s="5"/>
      <c r="FG114" s="5"/>
      <c r="FH114" s="5"/>
      <c r="FI114" s="5"/>
      <c r="FJ114" s="5"/>
      <c r="FK114" s="5"/>
      <c r="FL114" s="5"/>
      <c r="FM114" s="5"/>
      <c r="FN114" s="5"/>
      <c r="FO114" s="5"/>
      <c r="FP114" s="96"/>
      <c r="FQ114" s="5"/>
      <c r="FR114" s="5"/>
      <c r="FS114" s="5"/>
      <c r="FT114" s="5"/>
      <c r="FU114" s="1" t="s">
        <v>2145</v>
      </c>
      <c r="FV114" s="1" t="s">
        <v>2118</v>
      </c>
      <c r="FW114" s="1" t="s">
        <v>2119</v>
      </c>
      <c r="FX114" s="10" t="s">
        <v>1548</v>
      </c>
      <c r="FY114" s="10" t="s">
        <v>1549</v>
      </c>
      <c r="FZ114" s="10" t="s">
        <v>1550</v>
      </c>
      <c r="GA114" s="10"/>
      <c r="GB114" s="10"/>
      <c r="GC114" s="10"/>
      <c r="GD114" s="10"/>
      <c r="GE114" s="10"/>
      <c r="GF114" s="5"/>
      <c r="GG114" s="5"/>
      <c r="GH114" s="5"/>
      <c r="GI114" s="5"/>
      <c r="GJ114" s="5"/>
      <c r="GK114" s="5"/>
      <c r="GL114" s="5"/>
      <c r="GM114" s="5"/>
      <c r="GN114" s="5"/>
      <c r="GO114" s="5"/>
      <c r="GP114" s="5"/>
      <c r="GQ114" s="5"/>
      <c r="GR114" s="96"/>
      <c r="GS114" s="5"/>
      <c r="GT114" s="5"/>
      <c r="GU114" s="5"/>
      <c r="GV114" s="5"/>
      <c r="GW114" s="1" t="s">
        <v>2146</v>
      </c>
      <c r="GX114" s="1" t="s">
        <v>2121</v>
      </c>
      <c r="GY114" s="1" t="s">
        <v>2122</v>
      </c>
      <c r="GZ114" s="1" t="s">
        <v>1554</v>
      </c>
      <c r="HA114" s="1" t="s">
        <v>1555</v>
      </c>
      <c r="HB114" s="1" t="s">
        <v>1556</v>
      </c>
      <c r="HC114" s="1"/>
      <c r="HD114" s="1"/>
      <c r="HE114" s="1"/>
      <c r="HF114" s="1"/>
      <c r="HG114" s="10"/>
      <c r="HH114" s="5"/>
      <c r="HI114" s="5"/>
      <c r="HJ114" s="5"/>
      <c r="HK114" s="5"/>
      <c r="HL114" s="5"/>
      <c r="HM114" s="5"/>
      <c r="HN114" s="5"/>
      <c r="HO114" s="5"/>
      <c r="HP114" s="5"/>
      <c r="HQ114" s="5"/>
      <c r="HR114" s="5"/>
      <c r="HS114" s="5"/>
      <c r="HT114" s="96"/>
      <c r="HU114" s="5"/>
      <c r="HV114" s="5"/>
      <c r="HW114" s="5"/>
      <c r="HX114" s="5"/>
    </row>
    <row r="115" spans="1:232" s="28" customFormat="1" ht="15" customHeight="1">
      <c r="A115" s="5" t="s">
        <v>331</v>
      </c>
      <c r="B115" s="5" t="s">
        <v>332</v>
      </c>
      <c r="C115" s="5"/>
      <c r="D115" s="5"/>
      <c r="E115" s="5"/>
      <c r="F115" s="5" t="s">
        <v>333</v>
      </c>
      <c r="G115" s="5" t="s">
        <v>408</v>
      </c>
      <c r="H115" s="87"/>
      <c r="I115" s="5" t="s">
        <v>2147</v>
      </c>
      <c r="J115" s="5" t="s">
        <v>2099</v>
      </c>
      <c r="K115" s="5" t="s">
        <v>2100</v>
      </c>
      <c r="L115" s="5" t="s">
        <v>1510</v>
      </c>
      <c r="M115" s="5" t="s">
        <v>1511</v>
      </c>
      <c r="N115" s="5" t="s">
        <v>1512</v>
      </c>
      <c r="O115" s="5"/>
      <c r="P115" s="5"/>
      <c r="Q115" s="5"/>
      <c r="R115" s="5"/>
      <c r="S115" s="5"/>
      <c r="T115" s="5"/>
      <c r="U115" s="5"/>
      <c r="V115" s="5"/>
      <c r="W115" s="5"/>
      <c r="X115" s="5"/>
      <c r="Y115" s="5"/>
      <c r="Z115" s="5"/>
      <c r="AA115" s="5"/>
      <c r="AB115" s="5"/>
      <c r="AC115" s="5"/>
      <c r="AD115" s="5"/>
      <c r="AE115" s="5"/>
      <c r="AF115" s="5"/>
      <c r="AG115" s="5"/>
      <c r="AH115" s="5"/>
      <c r="AI115" s="5"/>
      <c r="AJ115" s="172" t="s">
        <v>345</v>
      </c>
      <c r="AK115" s="5" t="s">
        <v>2148</v>
      </c>
      <c r="AL115" s="5" t="s">
        <v>2102</v>
      </c>
      <c r="AM115" s="5" t="s">
        <v>1517</v>
      </c>
      <c r="AN115" s="5" t="s">
        <v>2103</v>
      </c>
      <c r="AO115" s="5" t="s">
        <v>2104</v>
      </c>
      <c r="AP115" s="5" t="s">
        <v>1520</v>
      </c>
      <c r="AQ115" s="5"/>
      <c r="AR115" s="5"/>
      <c r="AS115" s="5"/>
      <c r="AT115" s="5"/>
      <c r="AU115" s="5"/>
      <c r="AV115" s="5"/>
      <c r="AW115" s="5"/>
      <c r="AX115" s="5"/>
      <c r="AY115" s="5"/>
      <c r="AZ115" s="5"/>
      <c r="BA115" s="5"/>
      <c r="BB115" s="5"/>
      <c r="BC115" s="5"/>
      <c r="BD115" s="5"/>
      <c r="BE115" s="5"/>
      <c r="BF115" s="5"/>
      <c r="BG115" s="5"/>
      <c r="BH115" s="5"/>
      <c r="BI115" s="5"/>
      <c r="BJ115" s="5"/>
      <c r="BK115" s="5"/>
      <c r="BL115" s="5"/>
      <c r="BM115" s="5" t="s">
        <v>2149</v>
      </c>
      <c r="BN115" s="5" t="s">
        <v>2106</v>
      </c>
      <c r="BO115" s="5" t="s">
        <v>2107</v>
      </c>
      <c r="BP115" s="5" t="s">
        <v>1524</v>
      </c>
      <c r="BQ115" s="5" t="s">
        <v>1525</v>
      </c>
      <c r="BR115" s="5" t="s">
        <v>1526</v>
      </c>
      <c r="BS115" s="145"/>
      <c r="BT115" s="145"/>
      <c r="BU115" s="145"/>
      <c r="BV115" s="145"/>
      <c r="BW115" s="145"/>
      <c r="BX115" s="145"/>
      <c r="BY115" s="145"/>
      <c r="BZ115" s="145"/>
      <c r="CA115" s="145"/>
      <c r="CB115" s="145"/>
      <c r="CC115" s="145"/>
      <c r="CD115" s="145"/>
      <c r="CE115" s="145"/>
      <c r="CF115" s="145"/>
      <c r="CG115" s="145"/>
      <c r="CH115" s="145"/>
      <c r="CI115" s="145"/>
      <c r="CJ115" s="150"/>
      <c r="CK115" s="155"/>
      <c r="CL115" s="145"/>
      <c r="CM115" s="145"/>
      <c r="CN115" s="173"/>
      <c r="CO115" s="1" t="s">
        <v>2150</v>
      </c>
      <c r="CP115" s="10" t="s">
        <v>2109</v>
      </c>
      <c r="CQ115" s="10" t="s">
        <v>2110</v>
      </c>
      <c r="CR115" s="10" t="s">
        <v>1530</v>
      </c>
      <c r="CS115" s="10" t="s">
        <v>1531</v>
      </c>
      <c r="CT115" s="10" t="s">
        <v>1532</v>
      </c>
      <c r="CU115" s="10"/>
      <c r="CV115" s="10"/>
      <c r="CW115" s="10"/>
      <c r="CX115" s="10"/>
      <c r="CY115" s="10"/>
      <c r="CZ115" s="145"/>
      <c r="DA115" s="145"/>
      <c r="DB115" s="145"/>
      <c r="DC115" s="145"/>
      <c r="DD115" s="145"/>
      <c r="DE115" s="145"/>
      <c r="DF115" s="145"/>
      <c r="DG115" s="145"/>
      <c r="DH115" s="145"/>
      <c r="DI115" s="145"/>
      <c r="DJ115" s="145"/>
      <c r="DK115" s="145"/>
      <c r="DL115" s="150"/>
      <c r="DM115" s="5"/>
      <c r="DN115" s="5"/>
      <c r="DO115" s="5"/>
      <c r="DP115" s="5"/>
      <c r="DQ115" s="1" t="s">
        <v>2151</v>
      </c>
      <c r="DR115" s="10" t="s">
        <v>2112</v>
      </c>
      <c r="DS115" s="10" t="s">
        <v>2113</v>
      </c>
      <c r="DT115" s="10" t="s">
        <v>1536</v>
      </c>
      <c r="DU115" s="10" t="s">
        <v>1537</v>
      </c>
      <c r="DV115" s="10" t="s">
        <v>1538</v>
      </c>
      <c r="DW115" s="10"/>
      <c r="DX115" s="10"/>
      <c r="DY115" s="10"/>
      <c r="DZ115" s="10"/>
      <c r="EA115" s="10"/>
      <c r="EB115" s="5"/>
      <c r="EC115" s="5"/>
      <c r="ED115" s="5"/>
      <c r="EE115" s="145"/>
      <c r="EF115" s="145"/>
      <c r="EG115" s="145"/>
      <c r="EH115" s="145"/>
      <c r="EI115" s="145"/>
      <c r="EJ115" s="145"/>
      <c r="EK115" s="145"/>
      <c r="EL115" s="145"/>
      <c r="EM115" s="145"/>
      <c r="EN115" s="150"/>
      <c r="EO115" s="5"/>
      <c r="EP115" s="5"/>
      <c r="EQ115" s="5"/>
      <c r="ER115" s="5"/>
      <c r="ES115" s="1" t="s">
        <v>2152</v>
      </c>
      <c r="ET115" s="10" t="s">
        <v>2115</v>
      </c>
      <c r="EU115" s="10" t="s">
        <v>1541</v>
      </c>
      <c r="EV115" s="10" t="s">
        <v>1542</v>
      </c>
      <c r="EW115" s="10" t="s">
        <v>2116</v>
      </c>
      <c r="EX115" s="10" t="s">
        <v>1544</v>
      </c>
      <c r="EY115" s="10"/>
      <c r="EZ115" s="10"/>
      <c r="FA115" s="10"/>
      <c r="FB115" s="10"/>
      <c r="FC115" s="10"/>
      <c r="FD115" s="5"/>
      <c r="FE115" s="5"/>
      <c r="FF115" s="5"/>
      <c r="FG115" s="5"/>
      <c r="FH115" s="5"/>
      <c r="FI115" s="5"/>
      <c r="FJ115" s="5"/>
      <c r="FK115" s="5"/>
      <c r="FL115" s="5"/>
      <c r="FM115" s="5"/>
      <c r="FN115" s="5"/>
      <c r="FO115" s="5"/>
      <c r="FP115" s="96"/>
      <c r="FQ115" s="5"/>
      <c r="FR115" s="5"/>
      <c r="FS115" s="5"/>
      <c r="FT115" s="5"/>
      <c r="FU115" s="1" t="s">
        <v>2153</v>
      </c>
      <c r="FV115" s="1" t="s">
        <v>2118</v>
      </c>
      <c r="FW115" s="1" t="s">
        <v>2119</v>
      </c>
      <c r="FX115" s="10" t="s">
        <v>1548</v>
      </c>
      <c r="FY115" s="10" t="s">
        <v>1549</v>
      </c>
      <c r="FZ115" s="10" t="s">
        <v>1550</v>
      </c>
      <c r="GA115" s="10"/>
      <c r="GB115" s="10"/>
      <c r="GC115" s="10"/>
      <c r="GD115" s="10"/>
      <c r="GE115" s="10"/>
      <c r="GF115" s="5"/>
      <c r="GG115" s="5"/>
      <c r="GH115" s="5"/>
      <c r="GI115" s="5"/>
      <c r="GJ115" s="5"/>
      <c r="GK115" s="5"/>
      <c r="GL115" s="5"/>
      <c r="GM115" s="5"/>
      <c r="GN115" s="5"/>
      <c r="GO115" s="5"/>
      <c r="GP115" s="5"/>
      <c r="GQ115" s="5"/>
      <c r="GR115" s="96"/>
      <c r="GS115" s="5"/>
      <c r="GT115" s="5"/>
      <c r="GU115" s="5"/>
      <c r="GV115" s="5"/>
      <c r="GW115" s="1" t="s">
        <v>2154</v>
      </c>
      <c r="GX115" s="1" t="s">
        <v>2121</v>
      </c>
      <c r="GY115" s="1" t="s">
        <v>2122</v>
      </c>
      <c r="GZ115" s="1" t="s">
        <v>1554</v>
      </c>
      <c r="HA115" s="1" t="s">
        <v>1555</v>
      </c>
      <c r="HB115" s="1" t="s">
        <v>1556</v>
      </c>
      <c r="HC115" s="1"/>
      <c r="HD115" s="1"/>
      <c r="HE115" s="1"/>
      <c r="HF115" s="1"/>
      <c r="HG115" s="10"/>
      <c r="HH115" s="5"/>
      <c r="HI115" s="5"/>
      <c r="HJ115" s="5"/>
      <c r="HK115" s="5"/>
      <c r="HL115" s="5"/>
      <c r="HM115" s="5"/>
      <c r="HN115" s="5"/>
      <c r="HO115" s="5"/>
      <c r="HP115" s="5"/>
      <c r="HQ115" s="5"/>
      <c r="HR115" s="5"/>
      <c r="HS115" s="5"/>
      <c r="HT115" s="96"/>
      <c r="HU115" s="5"/>
      <c r="HV115" s="5"/>
      <c r="HW115" s="5"/>
      <c r="HX115" s="5"/>
    </row>
    <row r="116" spans="1:232" s="28" customFormat="1" ht="15" customHeight="1">
      <c r="A116" s="5" t="s">
        <v>316</v>
      </c>
      <c r="B116" s="5"/>
      <c r="C116" s="5"/>
      <c r="D116" s="5"/>
      <c r="E116" s="5"/>
      <c r="F116" s="5"/>
      <c r="G116" s="5"/>
      <c r="H116" s="87"/>
      <c r="I116" s="5" t="s">
        <v>409</v>
      </c>
      <c r="J116" s="5"/>
      <c r="K116" s="5"/>
      <c r="L116" s="5"/>
      <c r="M116" s="5"/>
      <c r="N116" s="5"/>
      <c r="O116" s="5"/>
      <c r="P116" s="5"/>
      <c r="Q116" s="5"/>
      <c r="R116" s="5"/>
      <c r="S116" s="5"/>
      <c r="T116" s="5"/>
      <c r="U116" s="5"/>
      <c r="V116" s="5"/>
      <c r="W116" s="5"/>
      <c r="X116" s="5"/>
      <c r="Y116" s="5"/>
      <c r="Z116" s="5"/>
      <c r="AA116" s="5"/>
      <c r="AB116" s="5"/>
      <c r="AC116" s="5"/>
      <c r="AD116" s="5"/>
      <c r="AE116" s="5"/>
      <c r="AF116" s="5"/>
      <c r="AG116" s="5" t="s">
        <v>410</v>
      </c>
      <c r="AH116" s="5" t="s">
        <v>366</v>
      </c>
      <c r="AI116" s="5" t="s">
        <v>367</v>
      </c>
      <c r="AJ116" s="5"/>
      <c r="AK116" s="5" t="s">
        <v>411</v>
      </c>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t="s">
        <v>46</v>
      </c>
      <c r="BN116" s="5"/>
      <c r="BO116" s="5"/>
      <c r="BP116" s="5"/>
      <c r="BQ116" s="5"/>
      <c r="BR116" s="145"/>
      <c r="BS116" s="145"/>
      <c r="BT116" s="145"/>
      <c r="BU116" s="145"/>
      <c r="BV116" s="145"/>
      <c r="BW116" s="145"/>
      <c r="BX116" s="145"/>
      <c r="BY116" s="145"/>
      <c r="BZ116" s="145"/>
      <c r="CA116" s="145"/>
      <c r="CB116" s="145"/>
      <c r="CC116" s="145"/>
      <c r="CD116" s="145"/>
      <c r="CE116" s="145"/>
      <c r="CF116" s="145"/>
      <c r="CG116" s="145"/>
      <c r="CH116" s="145"/>
      <c r="CI116" s="145"/>
      <c r="CJ116" s="150"/>
      <c r="CK116" s="155"/>
      <c r="CL116" s="145"/>
      <c r="CM116" s="145"/>
      <c r="CN116" s="145"/>
      <c r="CO116" s="1" t="s">
        <v>3360</v>
      </c>
      <c r="CP116" s="10"/>
      <c r="CQ116" s="10"/>
      <c r="CR116" s="10"/>
      <c r="CS116" s="10"/>
      <c r="CT116" s="10"/>
      <c r="CU116" s="10"/>
      <c r="CV116" s="10"/>
      <c r="CW116" s="10"/>
      <c r="CX116" s="10"/>
      <c r="CY116" s="10"/>
      <c r="CZ116" s="145"/>
      <c r="DA116" s="145"/>
      <c r="DB116" s="145"/>
      <c r="DC116" s="145"/>
      <c r="DD116" s="145"/>
      <c r="DE116" s="145"/>
      <c r="DF116" s="145"/>
      <c r="DG116" s="145"/>
      <c r="DH116" s="145"/>
      <c r="DI116" s="145"/>
      <c r="DJ116" s="145"/>
      <c r="DK116" s="145"/>
      <c r="DL116" s="150"/>
      <c r="DM116" s="5"/>
      <c r="DN116" s="5"/>
      <c r="DO116" s="5"/>
      <c r="DP116" s="5"/>
      <c r="DQ116" s="1" t="s">
        <v>3595</v>
      </c>
      <c r="DR116" s="10"/>
      <c r="DS116" s="10"/>
      <c r="DT116" s="10"/>
      <c r="DU116" s="10"/>
      <c r="DV116" s="10"/>
      <c r="DW116" s="10"/>
      <c r="DX116" s="10"/>
      <c r="DY116" s="10"/>
      <c r="DZ116" s="10"/>
      <c r="EA116" s="10"/>
      <c r="EB116" s="5"/>
      <c r="EC116" s="5"/>
      <c r="ED116" s="5"/>
      <c r="EE116" s="145"/>
      <c r="EF116" s="145"/>
      <c r="EG116" s="145"/>
      <c r="EH116" s="145"/>
      <c r="EI116" s="145"/>
      <c r="EJ116" s="145"/>
      <c r="EK116" s="145"/>
      <c r="EL116" s="145"/>
      <c r="EM116" s="145"/>
      <c r="EN116" s="150"/>
      <c r="EO116" s="5"/>
      <c r="EP116" s="5"/>
      <c r="EQ116" s="5"/>
      <c r="ER116" s="5"/>
      <c r="ES116" s="1" t="s">
        <v>3403</v>
      </c>
      <c r="ET116" s="10"/>
      <c r="EU116" s="10"/>
      <c r="EV116" s="10"/>
      <c r="EW116" s="10"/>
      <c r="EX116" s="10"/>
      <c r="EY116" s="10"/>
      <c r="EZ116" s="10"/>
      <c r="FA116" s="10"/>
      <c r="FB116" s="10"/>
      <c r="FC116" s="10"/>
      <c r="FD116" s="5"/>
      <c r="FE116" s="5"/>
      <c r="FF116" s="5"/>
      <c r="FG116" s="5"/>
      <c r="FH116" s="5"/>
      <c r="FI116" s="5"/>
      <c r="FJ116" s="5"/>
      <c r="FK116" s="5"/>
      <c r="FL116" s="5"/>
      <c r="FM116" s="5"/>
      <c r="FN116" s="5"/>
      <c r="FO116" s="5"/>
      <c r="FP116" s="96"/>
      <c r="FQ116" s="5"/>
      <c r="FR116" s="5"/>
      <c r="FS116" s="5"/>
      <c r="FT116" s="5"/>
      <c r="FU116" s="1" t="s">
        <v>3460</v>
      </c>
      <c r="FV116" s="1"/>
      <c r="FW116" s="1"/>
      <c r="FX116" s="10"/>
      <c r="FY116" s="10"/>
      <c r="FZ116" s="10"/>
      <c r="GA116" s="10"/>
      <c r="GB116" s="10"/>
      <c r="GC116" s="10"/>
      <c r="GD116" s="10"/>
      <c r="GE116" s="10"/>
      <c r="GF116" s="5"/>
      <c r="GG116" s="5"/>
      <c r="GH116" s="5"/>
      <c r="GI116" s="5"/>
      <c r="GJ116" s="5"/>
      <c r="GK116" s="5"/>
      <c r="GL116" s="5"/>
      <c r="GM116" s="5"/>
      <c r="GN116" s="5"/>
      <c r="GO116" s="5"/>
      <c r="GP116" s="5"/>
      <c r="GQ116" s="5"/>
      <c r="GR116" s="96"/>
      <c r="GS116" s="5"/>
      <c r="GT116" s="5"/>
      <c r="GU116" s="5"/>
      <c r="GV116" s="5"/>
      <c r="GW116" s="1" t="s">
        <v>3521</v>
      </c>
      <c r="GX116" s="1"/>
      <c r="GY116" s="1"/>
      <c r="GZ116" s="1"/>
      <c r="HA116" s="1"/>
      <c r="HB116" s="1"/>
      <c r="HC116" s="1"/>
      <c r="HD116" s="1"/>
      <c r="HE116" s="1"/>
      <c r="HF116" s="1"/>
      <c r="HG116" s="10"/>
      <c r="HH116" s="5"/>
      <c r="HI116" s="5"/>
      <c r="HJ116" s="5"/>
      <c r="HK116" s="5"/>
      <c r="HL116" s="5"/>
      <c r="HM116" s="5"/>
      <c r="HN116" s="5"/>
      <c r="HO116" s="5"/>
      <c r="HP116" s="5"/>
      <c r="HQ116" s="5"/>
      <c r="HR116" s="5"/>
      <c r="HS116" s="5"/>
      <c r="HT116" s="96"/>
      <c r="HU116" s="5"/>
      <c r="HV116" s="5"/>
      <c r="HW116" s="5"/>
      <c r="HX116" s="5"/>
    </row>
    <row r="117" spans="1:232" s="28" customFormat="1" ht="15" customHeight="1">
      <c r="A117" s="5" t="s">
        <v>331</v>
      </c>
      <c r="B117" s="5" t="s">
        <v>332</v>
      </c>
      <c r="C117" s="5"/>
      <c r="D117" s="5"/>
      <c r="E117" s="5"/>
      <c r="F117" s="5" t="s">
        <v>333</v>
      </c>
      <c r="G117" s="5" t="s">
        <v>412</v>
      </c>
      <c r="H117" s="87" t="s">
        <v>413</v>
      </c>
      <c r="I117" s="5" t="s">
        <v>2155</v>
      </c>
      <c r="J117" s="5" t="s">
        <v>2156</v>
      </c>
      <c r="K117" s="5" t="s">
        <v>2157</v>
      </c>
      <c r="L117" s="5" t="s">
        <v>2158</v>
      </c>
      <c r="M117" s="5" t="s">
        <v>2159</v>
      </c>
      <c r="N117" s="5"/>
      <c r="O117" s="5"/>
      <c r="P117" s="5"/>
      <c r="Q117" s="5"/>
      <c r="R117" s="5"/>
      <c r="S117" s="5"/>
      <c r="T117" s="5"/>
      <c r="U117" s="5"/>
      <c r="V117" s="5"/>
      <c r="W117" s="5"/>
      <c r="X117" s="5"/>
      <c r="Y117" s="5"/>
      <c r="Z117" s="5"/>
      <c r="AA117" s="5"/>
      <c r="AB117" s="5"/>
      <c r="AC117" s="5"/>
      <c r="AD117" s="5"/>
      <c r="AE117" s="5"/>
      <c r="AF117" s="5"/>
      <c r="AG117" s="5"/>
      <c r="AH117" s="5"/>
      <c r="AI117" s="5"/>
      <c r="AJ117" s="5"/>
      <c r="AK117" s="5" t="s">
        <v>2160</v>
      </c>
      <c r="AL117" s="5" t="s">
        <v>2161</v>
      </c>
      <c r="AM117" s="5" t="s">
        <v>2162</v>
      </c>
      <c r="AN117" s="5" t="s">
        <v>2163</v>
      </c>
      <c r="AO117" s="5" t="s">
        <v>2164</v>
      </c>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t="s">
        <v>2165</v>
      </c>
      <c r="BN117" s="5" t="s">
        <v>2166</v>
      </c>
      <c r="BO117" s="5" t="s">
        <v>2167</v>
      </c>
      <c r="BP117" s="5" t="s">
        <v>2168</v>
      </c>
      <c r="BQ117" s="5" t="s">
        <v>2169</v>
      </c>
      <c r="BR117" s="5"/>
      <c r="BS117" s="5"/>
      <c r="BT117" s="145"/>
      <c r="BU117" s="145"/>
      <c r="BV117" s="145"/>
      <c r="BW117" s="145"/>
      <c r="BX117" s="145"/>
      <c r="BY117" s="145"/>
      <c r="BZ117" s="145"/>
      <c r="CA117" s="145"/>
      <c r="CB117" s="145"/>
      <c r="CC117" s="145"/>
      <c r="CD117" s="145"/>
      <c r="CE117" s="145"/>
      <c r="CF117" s="145"/>
      <c r="CG117" s="145"/>
      <c r="CH117" s="145"/>
      <c r="CI117" s="145"/>
      <c r="CJ117" s="150"/>
      <c r="CK117" s="155"/>
      <c r="CL117" s="145"/>
      <c r="CM117" s="145"/>
      <c r="CN117" s="145"/>
      <c r="CO117" s="1" t="s">
        <v>2170</v>
      </c>
      <c r="CP117" s="10" t="s">
        <v>2171</v>
      </c>
      <c r="CQ117" s="10" t="s">
        <v>2172</v>
      </c>
      <c r="CR117" s="10" t="s">
        <v>2173</v>
      </c>
      <c r="CS117" s="10" t="s">
        <v>2174</v>
      </c>
      <c r="CT117" s="10"/>
      <c r="CU117" s="10"/>
      <c r="CV117" s="10"/>
      <c r="CW117" s="10"/>
      <c r="CX117" s="10"/>
      <c r="CY117" s="10"/>
      <c r="CZ117" s="145"/>
      <c r="DA117" s="145"/>
      <c r="DB117" s="145"/>
      <c r="DC117" s="145"/>
      <c r="DD117" s="145"/>
      <c r="DE117" s="145"/>
      <c r="DF117" s="145"/>
      <c r="DG117" s="145"/>
      <c r="DH117" s="145"/>
      <c r="DI117" s="145"/>
      <c r="DJ117" s="145"/>
      <c r="DK117" s="145"/>
      <c r="DL117" s="150"/>
      <c r="DM117" s="5"/>
      <c r="DN117" s="5"/>
      <c r="DO117" s="5"/>
      <c r="DP117" s="5"/>
      <c r="DQ117" s="1" t="s">
        <v>2175</v>
      </c>
      <c r="DR117" s="10" t="s">
        <v>2176</v>
      </c>
      <c r="DS117" s="10" t="s">
        <v>2177</v>
      </c>
      <c r="DT117" s="10" t="s">
        <v>2178</v>
      </c>
      <c r="DU117" s="10" t="s">
        <v>2179</v>
      </c>
      <c r="DV117" s="10"/>
      <c r="DW117" s="10"/>
      <c r="DX117" s="10"/>
      <c r="DY117" s="10"/>
      <c r="DZ117" s="10"/>
      <c r="EA117" s="10"/>
      <c r="EB117" s="5"/>
      <c r="EC117" s="5"/>
      <c r="ED117" s="5"/>
      <c r="EE117" s="145"/>
      <c r="EF117" s="145"/>
      <c r="EG117" s="145"/>
      <c r="EH117" s="145"/>
      <c r="EI117" s="145"/>
      <c r="EJ117" s="145"/>
      <c r="EK117" s="145"/>
      <c r="EL117" s="145"/>
      <c r="EM117" s="145"/>
      <c r="EN117" s="150"/>
      <c r="EO117" s="5"/>
      <c r="EP117" s="5"/>
      <c r="EQ117" s="5"/>
      <c r="ER117" s="5"/>
      <c r="ES117" s="1" t="s">
        <v>2180</v>
      </c>
      <c r="ET117" s="10" t="s">
        <v>2181</v>
      </c>
      <c r="EU117" s="10" t="s">
        <v>2182</v>
      </c>
      <c r="EV117" s="10" t="s">
        <v>2183</v>
      </c>
      <c r="EW117" s="10" t="s">
        <v>2184</v>
      </c>
      <c r="EX117" s="10"/>
      <c r="EY117" s="10"/>
      <c r="EZ117" s="10"/>
      <c r="FA117" s="10"/>
      <c r="FB117" s="10"/>
      <c r="FC117" s="10"/>
      <c r="FD117" s="5"/>
      <c r="FE117" s="5"/>
      <c r="FF117" s="5"/>
      <c r="FG117" s="5"/>
      <c r="FH117" s="5"/>
      <c r="FI117" s="5"/>
      <c r="FJ117" s="5"/>
      <c r="FK117" s="5"/>
      <c r="FL117" s="5"/>
      <c r="FM117" s="5"/>
      <c r="FN117" s="5"/>
      <c r="FO117" s="5"/>
      <c r="FP117" s="96"/>
      <c r="FQ117" s="5"/>
      <c r="FR117" s="5"/>
      <c r="FS117" s="5"/>
      <c r="FT117" s="5"/>
      <c r="FU117" s="1" t="s">
        <v>2185</v>
      </c>
      <c r="FV117" s="1" t="s">
        <v>2186</v>
      </c>
      <c r="FW117" s="1" t="s">
        <v>2187</v>
      </c>
      <c r="FX117" s="10" t="s">
        <v>2188</v>
      </c>
      <c r="FY117" s="10" t="s">
        <v>2189</v>
      </c>
      <c r="FZ117" s="10"/>
      <c r="GA117" s="10"/>
      <c r="GB117" s="10"/>
      <c r="GC117" s="10"/>
      <c r="GD117" s="10"/>
      <c r="GE117" s="10"/>
      <c r="GF117" s="5"/>
      <c r="GG117" s="5"/>
      <c r="GH117" s="5"/>
      <c r="GI117" s="5"/>
      <c r="GJ117" s="5"/>
      <c r="GK117" s="5"/>
      <c r="GL117" s="5"/>
      <c r="GM117" s="5"/>
      <c r="GN117" s="5"/>
      <c r="GO117" s="5"/>
      <c r="GP117" s="5"/>
      <c r="GQ117" s="5"/>
      <c r="GR117" s="96"/>
      <c r="GS117" s="5"/>
      <c r="GT117" s="5"/>
      <c r="GU117" s="5"/>
      <c r="GV117" s="5"/>
      <c r="GW117" s="1" t="s">
        <v>2190</v>
      </c>
      <c r="GX117" s="1" t="s">
        <v>2191</v>
      </c>
      <c r="GY117" s="1" t="s">
        <v>2192</v>
      </c>
      <c r="GZ117" s="1" t="s">
        <v>2193</v>
      </c>
      <c r="HA117" s="1" t="s">
        <v>2194</v>
      </c>
      <c r="HB117" s="1"/>
      <c r="HC117" s="1"/>
      <c r="HD117" s="1"/>
      <c r="HE117" s="1"/>
      <c r="HF117" s="1"/>
      <c r="HG117" s="10"/>
      <c r="HH117" s="5"/>
      <c r="HI117" s="5"/>
      <c r="HJ117" s="5"/>
      <c r="HK117" s="5"/>
      <c r="HL117" s="5"/>
      <c r="HM117" s="5"/>
      <c r="HN117" s="5"/>
      <c r="HO117" s="5"/>
      <c r="HP117" s="5"/>
      <c r="HQ117" s="5"/>
      <c r="HR117" s="5"/>
      <c r="HS117" s="5"/>
      <c r="HT117" s="96"/>
      <c r="HU117" s="5"/>
      <c r="HV117" s="5"/>
      <c r="HW117" s="5"/>
      <c r="HX117" s="5"/>
    </row>
    <row r="118" spans="1:232" s="28" customFormat="1" ht="15" customHeight="1">
      <c r="A118" s="5" t="s">
        <v>331</v>
      </c>
      <c r="B118" s="5" t="s">
        <v>332</v>
      </c>
      <c r="C118" s="5"/>
      <c r="D118" s="5"/>
      <c r="E118" s="5"/>
      <c r="F118" s="5" t="s">
        <v>333</v>
      </c>
      <c r="G118" s="5" t="s">
        <v>414</v>
      </c>
      <c r="H118" s="87" t="s">
        <v>413</v>
      </c>
      <c r="I118" s="5" t="s">
        <v>2195</v>
      </c>
      <c r="J118" s="5" t="s">
        <v>2156</v>
      </c>
      <c r="K118" s="5" t="s">
        <v>2157</v>
      </c>
      <c r="L118" s="5" t="s">
        <v>2158</v>
      </c>
      <c r="M118" s="5" t="s">
        <v>2159</v>
      </c>
      <c r="N118" s="5"/>
      <c r="O118" s="5"/>
      <c r="P118" s="5"/>
      <c r="Q118" s="5"/>
      <c r="R118" s="5"/>
      <c r="S118" s="5"/>
      <c r="T118" s="5"/>
      <c r="U118" s="5"/>
      <c r="V118" s="5"/>
      <c r="W118" s="5"/>
      <c r="X118" s="5"/>
      <c r="Y118" s="5"/>
      <c r="Z118" s="5"/>
      <c r="AA118" s="5"/>
      <c r="AB118" s="5"/>
      <c r="AC118" s="5"/>
      <c r="AD118" s="5"/>
      <c r="AE118" s="5"/>
      <c r="AF118" s="5"/>
      <c r="AG118" s="5"/>
      <c r="AH118" s="5"/>
      <c r="AI118" s="5"/>
      <c r="AJ118" s="5"/>
      <c r="AK118" s="5" t="s">
        <v>2196</v>
      </c>
      <c r="AL118" s="5" t="s">
        <v>2161</v>
      </c>
      <c r="AM118" s="5" t="s">
        <v>2162</v>
      </c>
      <c r="AN118" s="5" t="s">
        <v>2163</v>
      </c>
      <c r="AO118" s="5" t="s">
        <v>2164</v>
      </c>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t="s">
        <v>2197</v>
      </c>
      <c r="BN118" s="5" t="s">
        <v>2166</v>
      </c>
      <c r="BO118" s="5" t="s">
        <v>2167</v>
      </c>
      <c r="BP118" s="5" t="s">
        <v>2168</v>
      </c>
      <c r="BQ118" s="5" t="s">
        <v>2169</v>
      </c>
      <c r="BR118" s="5"/>
      <c r="BS118" s="5"/>
      <c r="BT118" s="145"/>
      <c r="BU118" s="145"/>
      <c r="BV118" s="145"/>
      <c r="BW118" s="145"/>
      <c r="BX118" s="145"/>
      <c r="BY118" s="145"/>
      <c r="BZ118" s="145"/>
      <c r="CA118" s="145"/>
      <c r="CB118" s="145"/>
      <c r="CC118" s="145"/>
      <c r="CD118" s="145"/>
      <c r="CE118" s="145"/>
      <c r="CF118" s="145"/>
      <c r="CG118" s="145"/>
      <c r="CH118" s="145"/>
      <c r="CI118" s="145"/>
      <c r="CJ118" s="150"/>
      <c r="CK118" s="155"/>
      <c r="CL118" s="145"/>
      <c r="CM118" s="145"/>
      <c r="CN118" s="145"/>
      <c r="CO118" s="1" t="s">
        <v>2198</v>
      </c>
      <c r="CP118" s="10" t="s">
        <v>2171</v>
      </c>
      <c r="CQ118" s="10" t="s">
        <v>2172</v>
      </c>
      <c r="CR118" s="10" t="s">
        <v>2173</v>
      </c>
      <c r="CS118" s="10" t="s">
        <v>2174</v>
      </c>
      <c r="CT118" s="10"/>
      <c r="CU118" s="10"/>
      <c r="CV118" s="10"/>
      <c r="CW118" s="10"/>
      <c r="CX118" s="10"/>
      <c r="CY118" s="10"/>
      <c r="CZ118" s="145"/>
      <c r="DA118" s="145"/>
      <c r="DB118" s="145"/>
      <c r="DC118" s="145"/>
      <c r="DD118" s="145"/>
      <c r="DE118" s="145"/>
      <c r="DF118" s="145"/>
      <c r="DG118" s="145"/>
      <c r="DH118" s="145"/>
      <c r="DI118" s="145"/>
      <c r="DJ118" s="145"/>
      <c r="DK118" s="145"/>
      <c r="DL118" s="150"/>
      <c r="DM118" s="5"/>
      <c r="DN118" s="5"/>
      <c r="DO118" s="5"/>
      <c r="DP118" s="5"/>
      <c r="DQ118" s="1" t="s">
        <v>2199</v>
      </c>
      <c r="DR118" s="10" t="s">
        <v>2176</v>
      </c>
      <c r="DS118" s="10" t="s">
        <v>2177</v>
      </c>
      <c r="DT118" s="10" t="s">
        <v>2178</v>
      </c>
      <c r="DU118" s="10" t="s">
        <v>2179</v>
      </c>
      <c r="DV118" s="10"/>
      <c r="DW118" s="10"/>
      <c r="DX118" s="10"/>
      <c r="DY118" s="10"/>
      <c r="DZ118" s="10"/>
      <c r="EA118" s="10"/>
      <c r="EB118" s="5"/>
      <c r="EC118" s="5"/>
      <c r="ED118" s="5"/>
      <c r="EE118" s="145"/>
      <c r="EF118" s="145"/>
      <c r="EG118" s="145"/>
      <c r="EH118" s="145"/>
      <c r="EI118" s="145"/>
      <c r="EJ118" s="145"/>
      <c r="EK118" s="145"/>
      <c r="EL118" s="145"/>
      <c r="EM118" s="145"/>
      <c r="EN118" s="150"/>
      <c r="EO118" s="5"/>
      <c r="EP118" s="5"/>
      <c r="EQ118" s="5"/>
      <c r="ER118" s="5"/>
      <c r="ES118" s="1" t="s">
        <v>2200</v>
      </c>
      <c r="ET118" s="10" t="s">
        <v>2181</v>
      </c>
      <c r="EU118" s="10" t="s">
        <v>2182</v>
      </c>
      <c r="EV118" s="10" t="s">
        <v>2183</v>
      </c>
      <c r="EW118" s="10" t="s">
        <v>2184</v>
      </c>
      <c r="EX118" s="10"/>
      <c r="EY118" s="10"/>
      <c r="EZ118" s="10"/>
      <c r="FA118" s="10"/>
      <c r="FB118" s="10"/>
      <c r="FC118" s="10"/>
      <c r="FD118" s="5"/>
      <c r="FE118" s="5"/>
      <c r="FF118" s="5"/>
      <c r="FG118" s="5"/>
      <c r="FH118" s="5"/>
      <c r="FI118" s="5"/>
      <c r="FJ118" s="5"/>
      <c r="FK118" s="5"/>
      <c r="FL118" s="5"/>
      <c r="FM118" s="5"/>
      <c r="FN118" s="5"/>
      <c r="FO118" s="5"/>
      <c r="FP118" s="96"/>
      <c r="FQ118" s="5"/>
      <c r="FR118" s="5"/>
      <c r="FS118" s="5"/>
      <c r="FT118" s="5"/>
      <c r="FU118" s="1" t="s">
        <v>2201</v>
      </c>
      <c r="FV118" s="1" t="s">
        <v>2186</v>
      </c>
      <c r="FW118" s="1" t="s">
        <v>2187</v>
      </c>
      <c r="FX118" s="10" t="s">
        <v>2188</v>
      </c>
      <c r="FY118" s="10" t="s">
        <v>2189</v>
      </c>
      <c r="FZ118" s="10"/>
      <c r="GA118" s="10"/>
      <c r="GB118" s="10"/>
      <c r="GC118" s="10"/>
      <c r="GD118" s="10"/>
      <c r="GE118" s="10"/>
      <c r="GF118" s="5"/>
      <c r="GG118" s="5"/>
      <c r="GH118" s="5"/>
      <c r="GI118" s="5"/>
      <c r="GJ118" s="5"/>
      <c r="GK118" s="5"/>
      <c r="GL118" s="5"/>
      <c r="GM118" s="5"/>
      <c r="GN118" s="5"/>
      <c r="GO118" s="5"/>
      <c r="GP118" s="5"/>
      <c r="GQ118" s="5"/>
      <c r="GR118" s="96"/>
      <c r="GS118" s="5"/>
      <c r="GT118" s="5"/>
      <c r="GU118" s="5"/>
      <c r="GV118" s="5"/>
      <c r="GW118" s="1" t="s">
        <v>2202</v>
      </c>
      <c r="GX118" s="1" t="s">
        <v>2191</v>
      </c>
      <c r="GY118" s="1" t="s">
        <v>2192</v>
      </c>
      <c r="GZ118" s="1" t="s">
        <v>2193</v>
      </c>
      <c r="HA118" s="1" t="s">
        <v>2194</v>
      </c>
      <c r="HB118" s="1"/>
      <c r="HC118" s="1"/>
      <c r="HD118" s="1"/>
      <c r="HE118" s="1"/>
      <c r="HF118" s="1"/>
      <c r="HG118" s="10"/>
      <c r="HH118" s="5"/>
      <c r="HI118" s="5"/>
      <c r="HJ118" s="5"/>
      <c r="HK118" s="5"/>
      <c r="HL118" s="5"/>
      <c r="HM118" s="5"/>
      <c r="HN118" s="5"/>
      <c r="HO118" s="5"/>
      <c r="HP118" s="5"/>
      <c r="HQ118" s="5"/>
      <c r="HR118" s="5"/>
      <c r="HS118" s="5"/>
      <c r="HT118" s="96"/>
      <c r="HU118" s="5"/>
      <c r="HV118" s="5"/>
      <c r="HW118" s="5"/>
      <c r="HX118" s="5"/>
    </row>
    <row r="119" spans="1:232" s="28" customFormat="1" ht="15" customHeight="1">
      <c r="A119" s="5" t="s">
        <v>331</v>
      </c>
      <c r="B119" s="5" t="s">
        <v>332</v>
      </c>
      <c r="C119" s="5"/>
      <c r="D119" s="5"/>
      <c r="E119" s="5"/>
      <c r="F119" s="5" t="s">
        <v>333</v>
      </c>
      <c r="G119" s="5" t="s">
        <v>415</v>
      </c>
      <c r="H119" s="87" t="s">
        <v>413</v>
      </c>
      <c r="I119" s="5" t="s">
        <v>2203</v>
      </c>
      <c r="J119" s="5" t="s">
        <v>2156</v>
      </c>
      <c r="K119" s="5" t="s">
        <v>2157</v>
      </c>
      <c r="L119" s="5" t="s">
        <v>2158</v>
      </c>
      <c r="M119" s="5" t="s">
        <v>2159</v>
      </c>
      <c r="N119" s="5"/>
      <c r="O119" s="5"/>
      <c r="P119" s="5"/>
      <c r="Q119" s="5"/>
      <c r="R119" s="5"/>
      <c r="S119" s="5"/>
      <c r="T119" s="5"/>
      <c r="U119" s="5"/>
      <c r="V119" s="5"/>
      <c r="W119" s="5"/>
      <c r="X119" s="5"/>
      <c r="Y119" s="5"/>
      <c r="Z119" s="5"/>
      <c r="AA119" s="5"/>
      <c r="AB119" s="5"/>
      <c r="AC119" s="5"/>
      <c r="AD119" s="5"/>
      <c r="AE119" s="5"/>
      <c r="AF119" s="5"/>
      <c r="AG119" s="5"/>
      <c r="AH119" s="5"/>
      <c r="AI119" s="5"/>
      <c r="AJ119" s="5"/>
      <c r="AK119" s="5" t="s">
        <v>2204</v>
      </c>
      <c r="AL119" s="5" t="s">
        <v>2161</v>
      </c>
      <c r="AM119" s="5" t="s">
        <v>2162</v>
      </c>
      <c r="AN119" s="5" t="s">
        <v>2163</v>
      </c>
      <c r="AO119" s="5" t="s">
        <v>2164</v>
      </c>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t="s">
        <v>2205</v>
      </c>
      <c r="BN119" s="5" t="s">
        <v>2166</v>
      </c>
      <c r="BO119" s="5" t="s">
        <v>2167</v>
      </c>
      <c r="BP119" s="5" t="s">
        <v>2168</v>
      </c>
      <c r="BQ119" s="5" t="s">
        <v>2169</v>
      </c>
      <c r="BR119" s="5"/>
      <c r="BS119" s="5"/>
      <c r="BT119" s="145"/>
      <c r="BU119" s="145"/>
      <c r="BV119" s="145"/>
      <c r="BW119" s="145"/>
      <c r="BX119" s="145"/>
      <c r="BY119" s="145"/>
      <c r="BZ119" s="145"/>
      <c r="CA119" s="145"/>
      <c r="CB119" s="145"/>
      <c r="CC119" s="145"/>
      <c r="CD119" s="145"/>
      <c r="CE119" s="145"/>
      <c r="CF119" s="145"/>
      <c r="CG119" s="145"/>
      <c r="CH119" s="145"/>
      <c r="CI119" s="145"/>
      <c r="CJ119" s="150"/>
      <c r="CK119" s="155"/>
      <c r="CL119" s="145"/>
      <c r="CM119" s="145"/>
      <c r="CN119" s="145"/>
      <c r="CO119" s="1" t="s">
        <v>2206</v>
      </c>
      <c r="CP119" s="10" t="s">
        <v>2171</v>
      </c>
      <c r="CQ119" s="10" t="s">
        <v>2172</v>
      </c>
      <c r="CR119" s="10" t="s">
        <v>2173</v>
      </c>
      <c r="CS119" s="10" t="s">
        <v>2174</v>
      </c>
      <c r="CT119" s="10"/>
      <c r="CU119" s="10"/>
      <c r="CV119" s="10"/>
      <c r="CW119" s="10"/>
      <c r="CX119" s="10"/>
      <c r="CY119" s="10"/>
      <c r="CZ119" s="145"/>
      <c r="DA119" s="145"/>
      <c r="DB119" s="145"/>
      <c r="DC119" s="145"/>
      <c r="DD119" s="145"/>
      <c r="DE119" s="145"/>
      <c r="DF119" s="145"/>
      <c r="DG119" s="145"/>
      <c r="DH119" s="145"/>
      <c r="DI119" s="145"/>
      <c r="DJ119" s="145"/>
      <c r="DK119" s="145"/>
      <c r="DL119" s="150"/>
      <c r="DM119" s="5"/>
      <c r="DN119" s="5"/>
      <c r="DO119" s="5"/>
      <c r="DP119" s="5"/>
      <c r="DQ119" s="1" t="s">
        <v>2207</v>
      </c>
      <c r="DR119" s="10" t="s">
        <v>2176</v>
      </c>
      <c r="DS119" s="10" t="s">
        <v>2177</v>
      </c>
      <c r="DT119" s="10" t="s">
        <v>2178</v>
      </c>
      <c r="DU119" s="10" t="s">
        <v>2179</v>
      </c>
      <c r="DV119" s="10"/>
      <c r="DW119" s="10"/>
      <c r="DX119" s="10"/>
      <c r="DY119" s="10"/>
      <c r="DZ119" s="10"/>
      <c r="EA119" s="10"/>
      <c r="EB119" s="5"/>
      <c r="EC119" s="5"/>
      <c r="ED119" s="5"/>
      <c r="EE119" s="145"/>
      <c r="EF119" s="145"/>
      <c r="EG119" s="145"/>
      <c r="EH119" s="145"/>
      <c r="EI119" s="145"/>
      <c r="EJ119" s="145"/>
      <c r="EK119" s="145"/>
      <c r="EL119" s="145"/>
      <c r="EM119" s="145"/>
      <c r="EN119" s="150"/>
      <c r="EO119" s="5"/>
      <c r="EP119" s="5"/>
      <c r="EQ119" s="5"/>
      <c r="ER119" s="5"/>
      <c r="ES119" s="1" t="s">
        <v>2208</v>
      </c>
      <c r="ET119" s="10" t="s">
        <v>2181</v>
      </c>
      <c r="EU119" s="10" t="s">
        <v>2182</v>
      </c>
      <c r="EV119" s="10" t="s">
        <v>2183</v>
      </c>
      <c r="EW119" s="10" t="s">
        <v>2184</v>
      </c>
      <c r="EX119" s="10"/>
      <c r="EY119" s="10"/>
      <c r="EZ119" s="10"/>
      <c r="FA119" s="10"/>
      <c r="FB119" s="10"/>
      <c r="FC119" s="10"/>
      <c r="FD119" s="5"/>
      <c r="FE119" s="5"/>
      <c r="FF119" s="5"/>
      <c r="FG119" s="5"/>
      <c r="FH119" s="5"/>
      <c r="FI119" s="5"/>
      <c r="FJ119" s="5"/>
      <c r="FK119" s="5"/>
      <c r="FL119" s="5"/>
      <c r="FM119" s="5"/>
      <c r="FN119" s="5"/>
      <c r="FO119" s="5"/>
      <c r="FP119" s="96"/>
      <c r="FQ119" s="5"/>
      <c r="FR119" s="5"/>
      <c r="FS119" s="5"/>
      <c r="FT119" s="5"/>
      <c r="FU119" s="1" t="s">
        <v>2209</v>
      </c>
      <c r="FV119" s="1" t="s">
        <v>2186</v>
      </c>
      <c r="FW119" s="1" t="s">
        <v>2187</v>
      </c>
      <c r="FX119" s="10" t="s">
        <v>2188</v>
      </c>
      <c r="FY119" s="10" t="s">
        <v>2189</v>
      </c>
      <c r="FZ119" s="10"/>
      <c r="GA119" s="10"/>
      <c r="GB119" s="10"/>
      <c r="GC119" s="10"/>
      <c r="GD119" s="10"/>
      <c r="GE119" s="10"/>
      <c r="GF119" s="5"/>
      <c r="GG119" s="5"/>
      <c r="GH119" s="5"/>
      <c r="GI119" s="5"/>
      <c r="GJ119" s="5"/>
      <c r="GK119" s="5"/>
      <c r="GL119" s="5"/>
      <c r="GM119" s="5"/>
      <c r="GN119" s="5"/>
      <c r="GO119" s="5"/>
      <c r="GP119" s="5"/>
      <c r="GQ119" s="5"/>
      <c r="GR119" s="96"/>
      <c r="GS119" s="5"/>
      <c r="GT119" s="5"/>
      <c r="GU119" s="5"/>
      <c r="GV119" s="5"/>
      <c r="GW119" s="1" t="s">
        <v>2210</v>
      </c>
      <c r="GX119" s="1" t="s">
        <v>2191</v>
      </c>
      <c r="GY119" s="1" t="s">
        <v>2192</v>
      </c>
      <c r="GZ119" s="1" t="s">
        <v>2193</v>
      </c>
      <c r="HA119" s="1" t="s">
        <v>2194</v>
      </c>
      <c r="HB119" s="1"/>
      <c r="HC119" s="1"/>
      <c r="HD119" s="1"/>
      <c r="HE119" s="1"/>
      <c r="HF119" s="1"/>
      <c r="HG119" s="10"/>
      <c r="HH119" s="5"/>
      <c r="HI119" s="5"/>
      <c r="HJ119" s="5"/>
      <c r="HK119" s="5"/>
      <c r="HL119" s="5"/>
      <c r="HM119" s="5"/>
      <c r="HN119" s="5"/>
      <c r="HO119" s="5"/>
      <c r="HP119" s="5"/>
      <c r="HQ119" s="5"/>
      <c r="HR119" s="5"/>
      <c r="HS119" s="5"/>
      <c r="HT119" s="96"/>
      <c r="HU119" s="5"/>
      <c r="HV119" s="5"/>
      <c r="HW119" s="5"/>
      <c r="HX119" s="5"/>
    </row>
    <row r="120" spans="1:232" s="28" customFormat="1" ht="15" customHeight="1">
      <c r="A120" s="5" t="s">
        <v>331</v>
      </c>
      <c r="B120" s="5" t="s">
        <v>332</v>
      </c>
      <c r="C120" s="5"/>
      <c r="D120" s="5"/>
      <c r="E120" s="5"/>
      <c r="F120" s="5" t="s">
        <v>333</v>
      </c>
      <c r="G120" s="5" t="s">
        <v>416</v>
      </c>
      <c r="H120" s="87" t="s">
        <v>413</v>
      </c>
      <c r="I120" s="5" t="s">
        <v>2211</v>
      </c>
      <c r="J120" s="5" t="s">
        <v>2156</v>
      </c>
      <c r="K120" s="5" t="s">
        <v>2157</v>
      </c>
      <c r="L120" s="5" t="s">
        <v>2158</v>
      </c>
      <c r="M120" s="5" t="s">
        <v>2159</v>
      </c>
      <c r="N120" s="5"/>
      <c r="O120" s="5"/>
      <c r="P120" s="5"/>
      <c r="Q120" s="5"/>
      <c r="R120" s="5"/>
      <c r="S120" s="5"/>
      <c r="T120" s="5"/>
      <c r="U120" s="5"/>
      <c r="V120" s="5"/>
      <c r="W120" s="5"/>
      <c r="X120" s="5"/>
      <c r="Y120" s="5"/>
      <c r="Z120" s="5"/>
      <c r="AA120" s="5"/>
      <c r="AB120" s="5"/>
      <c r="AC120" s="5"/>
      <c r="AD120" s="5"/>
      <c r="AE120" s="5"/>
      <c r="AF120" s="5"/>
      <c r="AG120" s="5"/>
      <c r="AH120" s="5"/>
      <c r="AI120" s="5"/>
      <c r="AJ120" s="5"/>
      <c r="AK120" s="5" t="s">
        <v>2212</v>
      </c>
      <c r="AL120" s="5" t="s">
        <v>2161</v>
      </c>
      <c r="AM120" s="5" t="s">
        <v>2162</v>
      </c>
      <c r="AN120" s="5" t="s">
        <v>2163</v>
      </c>
      <c r="AO120" s="5" t="s">
        <v>2164</v>
      </c>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t="s">
        <v>2213</v>
      </c>
      <c r="BN120" s="5" t="s">
        <v>2166</v>
      </c>
      <c r="BO120" s="5" t="s">
        <v>2167</v>
      </c>
      <c r="BP120" s="5" t="s">
        <v>2168</v>
      </c>
      <c r="BQ120" s="5" t="s">
        <v>2169</v>
      </c>
      <c r="BR120" s="5"/>
      <c r="BS120" s="5"/>
      <c r="BT120" s="145"/>
      <c r="BU120" s="145"/>
      <c r="BV120" s="145"/>
      <c r="BW120" s="145"/>
      <c r="BX120" s="145"/>
      <c r="BY120" s="145"/>
      <c r="BZ120" s="145"/>
      <c r="CA120" s="145"/>
      <c r="CB120" s="145"/>
      <c r="CC120" s="145"/>
      <c r="CD120" s="145"/>
      <c r="CE120" s="145"/>
      <c r="CF120" s="145"/>
      <c r="CG120" s="145"/>
      <c r="CH120" s="145"/>
      <c r="CI120" s="145"/>
      <c r="CJ120" s="150"/>
      <c r="CK120" s="155"/>
      <c r="CL120" s="145"/>
      <c r="CM120" s="145"/>
      <c r="CN120" s="145"/>
      <c r="CO120" s="1" t="s">
        <v>2214</v>
      </c>
      <c r="CP120" s="10" t="s">
        <v>2171</v>
      </c>
      <c r="CQ120" s="10" t="s">
        <v>2172</v>
      </c>
      <c r="CR120" s="10" t="s">
        <v>2173</v>
      </c>
      <c r="CS120" s="10" t="s">
        <v>2174</v>
      </c>
      <c r="CT120" s="10"/>
      <c r="CU120" s="10"/>
      <c r="CV120" s="10"/>
      <c r="CW120" s="10"/>
      <c r="CX120" s="10"/>
      <c r="CY120" s="10"/>
      <c r="CZ120" s="145"/>
      <c r="DA120" s="145"/>
      <c r="DB120" s="145"/>
      <c r="DC120" s="145"/>
      <c r="DD120" s="145"/>
      <c r="DE120" s="145"/>
      <c r="DF120" s="145"/>
      <c r="DG120" s="145"/>
      <c r="DH120" s="145"/>
      <c r="DI120" s="145"/>
      <c r="DJ120" s="145"/>
      <c r="DK120" s="145"/>
      <c r="DL120" s="150"/>
      <c r="DM120" s="5"/>
      <c r="DN120" s="5"/>
      <c r="DO120" s="5"/>
      <c r="DP120" s="5"/>
      <c r="DQ120" s="10" t="s">
        <v>2215</v>
      </c>
      <c r="DR120" s="10" t="s">
        <v>2176</v>
      </c>
      <c r="DS120" s="10" t="s">
        <v>2177</v>
      </c>
      <c r="DT120" s="10" t="s">
        <v>2178</v>
      </c>
      <c r="DU120" s="10" t="s">
        <v>2179</v>
      </c>
      <c r="DV120" s="10"/>
      <c r="DW120" s="10"/>
      <c r="DX120" s="10"/>
      <c r="DY120" s="10"/>
      <c r="DZ120" s="10"/>
      <c r="EA120" s="10"/>
      <c r="EB120" s="5"/>
      <c r="EC120" s="5"/>
      <c r="ED120" s="5"/>
      <c r="EE120" s="145"/>
      <c r="EF120" s="145"/>
      <c r="EG120" s="145"/>
      <c r="EH120" s="145"/>
      <c r="EI120" s="145"/>
      <c r="EJ120" s="145"/>
      <c r="EK120" s="145"/>
      <c r="EL120" s="145"/>
      <c r="EM120" s="145"/>
      <c r="EN120" s="150"/>
      <c r="EO120" s="5"/>
      <c r="EP120" s="5"/>
      <c r="EQ120" s="5"/>
      <c r="ER120" s="5"/>
      <c r="ES120" s="1" t="s">
        <v>2216</v>
      </c>
      <c r="ET120" s="10" t="s">
        <v>2181</v>
      </c>
      <c r="EU120" s="10" t="s">
        <v>2182</v>
      </c>
      <c r="EV120" s="10" t="s">
        <v>2183</v>
      </c>
      <c r="EW120" s="10" t="s">
        <v>2184</v>
      </c>
      <c r="EX120" s="10"/>
      <c r="EY120" s="10"/>
      <c r="EZ120" s="10"/>
      <c r="FA120" s="10"/>
      <c r="FB120" s="10"/>
      <c r="FC120" s="10"/>
      <c r="FD120" s="5"/>
      <c r="FE120" s="5"/>
      <c r="FF120" s="5"/>
      <c r="FG120" s="5"/>
      <c r="FH120" s="5"/>
      <c r="FI120" s="5"/>
      <c r="FJ120" s="5"/>
      <c r="FK120" s="5"/>
      <c r="FL120" s="5"/>
      <c r="FM120" s="5"/>
      <c r="FN120" s="5"/>
      <c r="FO120" s="5"/>
      <c r="FP120" s="96"/>
      <c r="FQ120" s="5"/>
      <c r="FR120" s="5"/>
      <c r="FS120" s="5"/>
      <c r="FT120" s="5"/>
      <c r="FU120" s="1" t="s">
        <v>2217</v>
      </c>
      <c r="FV120" s="1" t="s">
        <v>2186</v>
      </c>
      <c r="FW120" s="1" t="s">
        <v>2187</v>
      </c>
      <c r="FX120" s="10" t="s">
        <v>2188</v>
      </c>
      <c r="FY120" s="10" t="s">
        <v>2189</v>
      </c>
      <c r="FZ120" s="10"/>
      <c r="GA120" s="10"/>
      <c r="GB120" s="10"/>
      <c r="GC120" s="10"/>
      <c r="GD120" s="10"/>
      <c r="GE120" s="10"/>
      <c r="GF120" s="5"/>
      <c r="GG120" s="5"/>
      <c r="GH120" s="5"/>
      <c r="GI120" s="5"/>
      <c r="GJ120" s="5"/>
      <c r="GK120" s="5"/>
      <c r="GL120" s="5"/>
      <c r="GM120" s="5"/>
      <c r="GN120" s="5"/>
      <c r="GO120" s="5"/>
      <c r="GP120" s="5"/>
      <c r="GQ120" s="5"/>
      <c r="GR120" s="96"/>
      <c r="GS120" s="5"/>
      <c r="GT120" s="5"/>
      <c r="GU120" s="5"/>
      <c r="GV120" s="5"/>
      <c r="GW120" s="1" t="s">
        <v>2218</v>
      </c>
      <c r="GX120" s="1" t="s">
        <v>2191</v>
      </c>
      <c r="GY120" s="1" t="s">
        <v>2192</v>
      </c>
      <c r="GZ120" s="1" t="s">
        <v>2193</v>
      </c>
      <c r="HA120" s="1" t="s">
        <v>2194</v>
      </c>
      <c r="HB120" s="1"/>
      <c r="HC120" s="1"/>
      <c r="HD120" s="1"/>
      <c r="HE120" s="1"/>
      <c r="HF120" s="1"/>
      <c r="HG120" s="10"/>
      <c r="HH120" s="5"/>
      <c r="HI120" s="5"/>
      <c r="HJ120" s="5"/>
      <c r="HK120" s="5"/>
      <c r="HL120" s="5"/>
      <c r="HM120" s="5"/>
      <c r="HN120" s="5"/>
      <c r="HO120" s="5"/>
      <c r="HP120" s="5"/>
      <c r="HQ120" s="5"/>
      <c r="HR120" s="5"/>
      <c r="HS120" s="5"/>
      <c r="HT120" s="96"/>
      <c r="HU120" s="5"/>
      <c r="HV120" s="5"/>
      <c r="HW120" s="5"/>
      <c r="HX120" s="5"/>
    </row>
    <row r="121" spans="1:232" s="28" customFormat="1" ht="15" customHeight="1">
      <c r="A121" s="5" t="s">
        <v>331</v>
      </c>
      <c r="B121" s="5" t="s">
        <v>332</v>
      </c>
      <c r="C121" s="5"/>
      <c r="D121" s="5"/>
      <c r="E121" s="5"/>
      <c r="F121" s="5" t="s">
        <v>333</v>
      </c>
      <c r="G121" s="5" t="s">
        <v>417</v>
      </c>
      <c r="H121" s="87" t="s">
        <v>413</v>
      </c>
      <c r="I121" s="5" t="s">
        <v>2219</v>
      </c>
      <c r="J121" s="5" t="s">
        <v>2156</v>
      </c>
      <c r="K121" s="5" t="s">
        <v>2157</v>
      </c>
      <c r="L121" s="5" t="s">
        <v>2158</v>
      </c>
      <c r="M121" s="5" t="s">
        <v>2159</v>
      </c>
      <c r="N121" s="5"/>
      <c r="O121" s="5"/>
      <c r="P121" s="5"/>
      <c r="Q121" s="5"/>
      <c r="R121" s="5"/>
      <c r="S121" s="5"/>
      <c r="T121" s="5"/>
      <c r="U121" s="5"/>
      <c r="V121" s="5"/>
      <c r="W121" s="5"/>
      <c r="X121" s="5"/>
      <c r="Y121" s="5"/>
      <c r="Z121" s="5"/>
      <c r="AA121" s="5"/>
      <c r="AB121" s="5"/>
      <c r="AC121" s="5"/>
      <c r="AD121" s="5"/>
      <c r="AE121" s="5"/>
      <c r="AF121" s="5"/>
      <c r="AG121" s="5"/>
      <c r="AH121" s="5"/>
      <c r="AI121" s="5"/>
      <c r="AJ121" s="5"/>
      <c r="AK121" s="5" t="s">
        <v>2220</v>
      </c>
      <c r="AL121" s="5" t="s">
        <v>2161</v>
      </c>
      <c r="AM121" s="5" t="s">
        <v>2162</v>
      </c>
      <c r="AN121" s="5" t="s">
        <v>2163</v>
      </c>
      <c r="AO121" s="5" t="s">
        <v>2164</v>
      </c>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t="s">
        <v>2221</v>
      </c>
      <c r="BN121" s="5" t="s">
        <v>2166</v>
      </c>
      <c r="BO121" s="5" t="s">
        <v>2167</v>
      </c>
      <c r="BP121" s="5" t="s">
        <v>2168</v>
      </c>
      <c r="BQ121" s="5" t="s">
        <v>2169</v>
      </c>
      <c r="BR121" s="5"/>
      <c r="BS121" s="5"/>
      <c r="BT121" s="145"/>
      <c r="BU121" s="145"/>
      <c r="BV121" s="145"/>
      <c r="BW121" s="145"/>
      <c r="BX121" s="145"/>
      <c r="BY121" s="145"/>
      <c r="BZ121" s="145"/>
      <c r="CA121" s="145"/>
      <c r="CB121" s="145"/>
      <c r="CC121" s="145"/>
      <c r="CD121" s="145"/>
      <c r="CE121" s="145"/>
      <c r="CF121" s="145"/>
      <c r="CG121" s="145"/>
      <c r="CH121" s="145"/>
      <c r="CI121" s="145"/>
      <c r="CJ121" s="150"/>
      <c r="CK121" s="155"/>
      <c r="CL121" s="145"/>
      <c r="CM121" s="145"/>
      <c r="CN121" s="145"/>
      <c r="CO121" s="1" t="s">
        <v>2222</v>
      </c>
      <c r="CP121" s="10" t="s">
        <v>2171</v>
      </c>
      <c r="CQ121" s="10" t="s">
        <v>2172</v>
      </c>
      <c r="CR121" s="10" t="s">
        <v>2173</v>
      </c>
      <c r="CS121" s="10" t="s">
        <v>2174</v>
      </c>
      <c r="CT121" s="10"/>
      <c r="CU121" s="10"/>
      <c r="CV121" s="10"/>
      <c r="CW121" s="10"/>
      <c r="CX121" s="10"/>
      <c r="CY121" s="10"/>
      <c r="CZ121" s="145"/>
      <c r="DA121" s="145"/>
      <c r="DB121" s="145"/>
      <c r="DC121" s="145"/>
      <c r="DD121" s="145"/>
      <c r="DE121" s="145"/>
      <c r="DF121" s="145"/>
      <c r="DG121" s="145"/>
      <c r="DH121" s="145"/>
      <c r="DI121" s="145"/>
      <c r="DJ121" s="145"/>
      <c r="DK121" s="145"/>
      <c r="DL121" s="150"/>
      <c r="DM121" s="5"/>
      <c r="DN121" s="5"/>
      <c r="DO121" s="5"/>
      <c r="DP121" s="5"/>
      <c r="DQ121" s="10" t="s">
        <v>2223</v>
      </c>
      <c r="DR121" s="10" t="s">
        <v>2176</v>
      </c>
      <c r="DS121" s="10" t="s">
        <v>2177</v>
      </c>
      <c r="DT121" s="10" t="s">
        <v>2178</v>
      </c>
      <c r="DU121" s="10" t="s">
        <v>2179</v>
      </c>
      <c r="DV121" s="10"/>
      <c r="DW121" s="10"/>
      <c r="DX121" s="10"/>
      <c r="DY121" s="10"/>
      <c r="DZ121" s="10"/>
      <c r="EA121" s="10"/>
      <c r="EB121" s="5"/>
      <c r="EC121" s="5"/>
      <c r="ED121" s="5"/>
      <c r="EE121" s="145"/>
      <c r="EF121" s="145"/>
      <c r="EG121" s="145"/>
      <c r="EH121" s="145"/>
      <c r="EI121" s="145"/>
      <c r="EJ121" s="145"/>
      <c r="EK121" s="145"/>
      <c r="EL121" s="145"/>
      <c r="EM121" s="145"/>
      <c r="EN121" s="150"/>
      <c r="EO121" s="5"/>
      <c r="EP121" s="5"/>
      <c r="EQ121" s="5"/>
      <c r="ER121" s="5"/>
      <c r="ES121" s="1" t="s">
        <v>2224</v>
      </c>
      <c r="ET121" s="10" t="s">
        <v>2181</v>
      </c>
      <c r="EU121" s="10" t="s">
        <v>2182</v>
      </c>
      <c r="EV121" s="10" t="s">
        <v>2183</v>
      </c>
      <c r="EW121" s="10" t="s">
        <v>2184</v>
      </c>
      <c r="EX121" s="10"/>
      <c r="EY121" s="10"/>
      <c r="EZ121" s="10"/>
      <c r="FA121" s="10"/>
      <c r="FB121" s="10"/>
      <c r="FC121" s="10"/>
      <c r="FD121" s="5"/>
      <c r="FE121" s="5"/>
      <c r="FF121" s="5"/>
      <c r="FG121" s="5"/>
      <c r="FH121" s="5"/>
      <c r="FI121" s="5"/>
      <c r="FJ121" s="5"/>
      <c r="FK121" s="5"/>
      <c r="FL121" s="5"/>
      <c r="FM121" s="5"/>
      <c r="FN121" s="5"/>
      <c r="FO121" s="5"/>
      <c r="FP121" s="96"/>
      <c r="FQ121" s="5"/>
      <c r="FR121" s="5"/>
      <c r="FS121" s="5"/>
      <c r="FT121" s="5"/>
      <c r="FU121" s="1" t="s">
        <v>2225</v>
      </c>
      <c r="FV121" s="1" t="s">
        <v>2186</v>
      </c>
      <c r="FW121" s="1" t="s">
        <v>2187</v>
      </c>
      <c r="FX121" s="10" t="s">
        <v>2188</v>
      </c>
      <c r="FY121" s="10" t="s">
        <v>2189</v>
      </c>
      <c r="FZ121" s="10"/>
      <c r="GA121" s="10"/>
      <c r="GB121" s="10"/>
      <c r="GC121" s="10"/>
      <c r="GD121" s="10"/>
      <c r="GE121" s="10"/>
      <c r="GF121" s="5"/>
      <c r="GG121" s="5"/>
      <c r="GH121" s="5"/>
      <c r="GI121" s="5"/>
      <c r="GJ121" s="5"/>
      <c r="GK121" s="5"/>
      <c r="GL121" s="5"/>
      <c r="GM121" s="5"/>
      <c r="GN121" s="5"/>
      <c r="GO121" s="5"/>
      <c r="GP121" s="5"/>
      <c r="GQ121" s="5"/>
      <c r="GR121" s="96"/>
      <c r="GS121" s="5"/>
      <c r="GT121" s="5"/>
      <c r="GU121" s="5"/>
      <c r="GV121" s="5"/>
      <c r="GW121" s="1" t="s">
        <v>2226</v>
      </c>
      <c r="GX121" s="1" t="s">
        <v>2191</v>
      </c>
      <c r="GY121" s="1" t="s">
        <v>2192</v>
      </c>
      <c r="GZ121" s="1" t="s">
        <v>2193</v>
      </c>
      <c r="HA121" s="1" t="s">
        <v>2194</v>
      </c>
      <c r="HB121" s="1"/>
      <c r="HC121" s="1"/>
      <c r="HD121" s="1"/>
      <c r="HE121" s="1"/>
      <c r="HF121" s="1"/>
      <c r="HG121" s="10"/>
      <c r="HH121" s="5"/>
      <c r="HI121" s="5"/>
      <c r="HJ121" s="5"/>
      <c r="HK121" s="5"/>
      <c r="HL121" s="5"/>
      <c r="HM121" s="5"/>
      <c r="HN121" s="5"/>
      <c r="HO121" s="5"/>
      <c r="HP121" s="5"/>
      <c r="HQ121" s="5"/>
      <c r="HR121" s="5"/>
      <c r="HS121" s="5"/>
      <c r="HT121" s="96"/>
      <c r="HU121" s="5"/>
      <c r="HV121" s="5"/>
      <c r="HW121" s="5"/>
      <c r="HX121" s="5"/>
    </row>
    <row r="122" spans="1:232" s="28" customFormat="1" ht="15" customHeight="1">
      <c r="A122" s="5" t="s">
        <v>331</v>
      </c>
      <c r="B122" s="5" t="s">
        <v>332</v>
      </c>
      <c r="C122" s="5"/>
      <c r="D122" s="5"/>
      <c r="E122" s="5"/>
      <c r="F122" s="5" t="s">
        <v>333</v>
      </c>
      <c r="G122" s="5" t="s">
        <v>418</v>
      </c>
      <c r="H122" s="87" t="s">
        <v>413</v>
      </c>
      <c r="I122" s="5" t="s">
        <v>2227</v>
      </c>
      <c r="J122" s="5" t="s">
        <v>2156</v>
      </c>
      <c r="K122" s="5" t="s">
        <v>2157</v>
      </c>
      <c r="L122" s="5" t="s">
        <v>2158</v>
      </c>
      <c r="M122" s="5" t="s">
        <v>2159</v>
      </c>
      <c r="N122" s="5"/>
      <c r="O122" s="5"/>
      <c r="P122" s="5"/>
      <c r="Q122" s="5"/>
      <c r="R122" s="5"/>
      <c r="S122" s="5"/>
      <c r="T122" s="5"/>
      <c r="U122" s="5"/>
      <c r="V122" s="5"/>
      <c r="W122" s="5"/>
      <c r="X122" s="5"/>
      <c r="Y122" s="5"/>
      <c r="Z122" s="5"/>
      <c r="AA122" s="5"/>
      <c r="AB122" s="5"/>
      <c r="AC122" s="5"/>
      <c r="AD122" s="5"/>
      <c r="AE122" s="5"/>
      <c r="AF122" s="5"/>
      <c r="AG122" s="5"/>
      <c r="AH122" s="5"/>
      <c r="AI122" s="5"/>
      <c r="AJ122" s="5"/>
      <c r="AK122" s="5" t="s">
        <v>2228</v>
      </c>
      <c r="AL122" s="5" t="s">
        <v>2161</v>
      </c>
      <c r="AM122" s="5" t="s">
        <v>2162</v>
      </c>
      <c r="AN122" s="5" t="s">
        <v>2163</v>
      </c>
      <c r="AO122" s="5" t="s">
        <v>2164</v>
      </c>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t="s">
        <v>2229</v>
      </c>
      <c r="BN122" s="5" t="s">
        <v>2166</v>
      </c>
      <c r="BO122" s="5" t="s">
        <v>2167</v>
      </c>
      <c r="BP122" s="5" t="s">
        <v>2168</v>
      </c>
      <c r="BQ122" s="5" t="s">
        <v>2169</v>
      </c>
      <c r="BR122" s="5"/>
      <c r="BS122" s="5"/>
      <c r="BT122" s="145"/>
      <c r="BU122" s="145"/>
      <c r="BV122" s="145"/>
      <c r="BW122" s="145"/>
      <c r="BX122" s="145"/>
      <c r="BY122" s="145"/>
      <c r="BZ122" s="145"/>
      <c r="CA122" s="145"/>
      <c r="CB122" s="145"/>
      <c r="CC122" s="145"/>
      <c r="CD122" s="145"/>
      <c r="CE122" s="145"/>
      <c r="CF122" s="145"/>
      <c r="CG122" s="145"/>
      <c r="CH122" s="145"/>
      <c r="CI122" s="145"/>
      <c r="CJ122" s="150"/>
      <c r="CK122" s="155"/>
      <c r="CL122" s="145"/>
      <c r="CM122" s="145"/>
      <c r="CN122" s="145"/>
      <c r="CO122" s="1" t="s">
        <v>2230</v>
      </c>
      <c r="CP122" s="10" t="s">
        <v>2171</v>
      </c>
      <c r="CQ122" s="10" t="s">
        <v>2172</v>
      </c>
      <c r="CR122" s="10" t="s">
        <v>2173</v>
      </c>
      <c r="CS122" s="10" t="s">
        <v>2174</v>
      </c>
      <c r="CT122" s="10"/>
      <c r="CU122" s="10"/>
      <c r="CV122" s="10"/>
      <c r="CW122" s="10"/>
      <c r="CX122" s="10"/>
      <c r="CY122" s="10"/>
      <c r="CZ122" s="145"/>
      <c r="DA122" s="145"/>
      <c r="DB122" s="145"/>
      <c r="DC122" s="145"/>
      <c r="DD122" s="145"/>
      <c r="DE122" s="145"/>
      <c r="DF122" s="145"/>
      <c r="DG122" s="145"/>
      <c r="DH122" s="145"/>
      <c r="DI122" s="145"/>
      <c r="DJ122" s="145"/>
      <c r="DK122" s="145"/>
      <c r="DL122" s="150"/>
      <c r="DM122" s="5"/>
      <c r="DN122" s="5"/>
      <c r="DO122" s="5"/>
      <c r="DP122" s="5"/>
      <c r="DQ122" s="10" t="s">
        <v>2231</v>
      </c>
      <c r="DR122" s="10" t="s">
        <v>2176</v>
      </c>
      <c r="DS122" s="10" t="s">
        <v>2177</v>
      </c>
      <c r="DT122" s="10" t="s">
        <v>2178</v>
      </c>
      <c r="DU122" s="10" t="s">
        <v>2179</v>
      </c>
      <c r="DV122" s="10"/>
      <c r="DW122" s="10"/>
      <c r="DX122" s="10"/>
      <c r="DY122" s="10"/>
      <c r="DZ122" s="10"/>
      <c r="EA122" s="10"/>
      <c r="EB122" s="5"/>
      <c r="EC122" s="5"/>
      <c r="ED122" s="5"/>
      <c r="EE122" s="145"/>
      <c r="EF122" s="145"/>
      <c r="EG122" s="145"/>
      <c r="EH122" s="145"/>
      <c r="EI122" s="145"/>
      <c r="EJ122" s="145"/>
      <c r="EK122" s="145"/>
      <c r="EL122" s="145"/>
      <c r="EM122" s="145"/>
      <c r="EN122" s="150"/>
      <c r="EO122" s="5"/>
      <c r="EP122" s="5"/>
      <c r="EQ122" s="5"/>
      <c r="ER122" s="5"/>
      <c r="ES122" s="1" t="s">
        <v>2232</v>
      </c>
      <c r="ET122" s="10" t="s">
        <v>2181</v>
      </c>
      <c r="EU122" s="10" t="s">
        <v>2182</v>
      </c>
      <c r="EV122" s="10" t="s">
        <v>2183</v>
      </c>
      <c r="EW122" s="10" t="s">
        <v>2184</v>
      </c>
      <c r="EX122" s="10"/>
      <c r="EY122" s="10"/>
      <c r="EZ122" s="10"/>
      <c r="FA122" s="10"/>
      <c r="FB122" s="10"/>
      <c r="FC122" s="10"/>
      <c r="FD122" s="5"/>
      <c r="FE122" s="5"/>
      <c r="FF122" s="5"/>
      <c r="FG122" s="5"/>
      <c r="FH122" s="5"/>
      <c r="FI122" s="5"/>
      <c r="FJ122" s="5"/>
      <c r="FK122" s="5"/>
      <c r="FL122" s="5"/>
      <c r="FM122" s="5"/>
      <c r="FN122" s="5"/>
      <c r="FO122" s="5"/>
      <c r="FP122" s="96"/>
      <c r="FQ122" s="5"/>
      <c r="FR122" s="5"/>
      <c r="FS122" s="5"/>
      <c r="FT122" s="5"/>
      <c r="FU122" s="1" t="s">
        <v>2233</v>
      </c>
      <c r="FV122" s="1" t="s">
        <v>2186</v>
      </c>
      <c r="FW122" s="1" t="s">
        <v>2187</v>
      </c>
      <c r="FX122" s="10" t="s">
        <v>2188</v>
      </c>
      <c r="FY122" s="10" t="s">
        <v>2189</v>
      </c>
      <c r="FZ122" s="10"/>
      <c r="GA122" s="10"/>
      <c r="GB122" s="10"/>
      <c r="GC122" s="10"/>
      <c r="GD122" s="10"/>
      <c r="GE122" s="10"/>
      <c r="GF122" s="5"/>
      <c r="GG122" s="5"/>
      <c r="GH122" s="5"/>
      <c r="GI122" s="5"/>
      <c r="GJ122" s="5"/>
      <c r="GK122" s="5"/>
      <c r="GL122" s="5"/>
      <c r="GM122" s="5"/>
      <c r="GN122" s="5"/>
      <c r="GO122" s="5"/>
      <c r="GP122" s="5"/>
      <c r="GQ122" s="5"/>
      <c r="GR122" s="96"/>
      <c r="GS122" s="5"/>
      <c r="GT122" s="5"/>
      <c r="GU122" s="5"/>
      <c r="GV122" s="5"/>
      <c r="GW122" s="1" t="s">
        <v>2234</v>
      </c>
      <c r="GX122" s="1" t="s">
        <v>2191</v>
      </c>
      <c r="GY122" s="1" t="s">
        <v>2192</v>
      </c>
      <c r="GZ122" s="1" t="s">
        <v>2193</v>
      </c>
      <c r="HA122" s="1" t="s">
        <v>2194</v>
      </c>
      <c r="HB122" s="1"/>
      <c r="HC122" s="1"/>
      <c r="HD122" s="1"/>
      <c r="HE122" s="1"/>
      <c r="HF122" s="1"/>
      <c r="HG122" s="10"/>
      <c r="HH122" s="5"/>
      <c r="HI122" s="5"/>
      <c r="HJ122" s="5"/>
      <c r="HK122" s="5"/>
      <c r="HL122" s="5"/>
      <c r="HM122" s="5"/>
      <c r="HN122" s="5"/>
      <c r="HO122" s="5"/>
      <c r="HP122" s="5"/>
      <c r="HQ122" s="5"/>
      <c r="HR122" s="5"/>
      <c r="HS122" s="5"/>
      <c r="HT122" s="96"/>
      <c r="HU122" s="5"/>
      <c r="HV122" s="5"/>
      <c r="HW122" s="5"/>
      <c r="HX122" s="5"/>
    </row>
    <row r="123" spans="1:232" s="28" customFormat="1" ht="15" customHeight="1">
      <c r="A123" s="5" t="s">
        <v>331</v>
      </c>
      <c r="B123" s="5" t="s">
        <v>332</v>
      </c>
      <c r="C123" s="5"/>
      <c r="D123" s="5"/>
      <c r="E123" s="5"/>
      <c r="F123" s="5" t="s">
        <v>333</v>
      </c>
      <c r="G123" s="5" t="s">
        <v>419</v>
      </c>
      <c r="H123" s="87" t="s">
        <v>413</v>
      </c>
      <c r="I123" s="5" t="s">
        <v>2235</v>
      </c>
      <c r="J123" s="5" t="s">
        <v>2156</v>
      </c>
      <c r="K123" s="5" t="s">
        <v>2157</v>
      </c>
      <c r="L123" s="5" t="s">
        <v>2158</v>
      </c>
      <c r="M123" s="5" t="s">
        <v>2159</v>
      </c>
      <c r="N123" s="5"/>
      <c r="O123" s="5"/>
      <c r="P123" s="5"/>
      <c r="Q123" s="5"/>
      <c r="R123" s="5"/>
      <c r="S123" s="5"/>
      <c r="T123" s="5"/>
      <c r="U123" s="5"/>
      <c r="V123" s="5"/>
      <c r="W123" s="5"/>
      <c r="X123" s="5"/>
      <c r="Y123" s="5"/>
      <c r="Z123" s="5"/>
      <c r="AA123" s="5"/>
      <c r="AB123" s="5"/>
      <c r="AC123" s="5"/>
      <c r="AD123" s="5"/>
      <c r="AE123" s="5"/>
      <c r="AF123" s="5"/>
      <c r="AG123" s="5"/>
      <c r="AH123" s="5"/>
      <c r="AI123" s="5"/>
      <c r="AJ123" s="5"/>
      <c r="AK123" s="5" t="s">
        <v>2236</v>
      </c>
      <c r="AL123" s="5" t="s">
        <v>2161</v>
      </c>
      <c r="AM123" s="5" t="s">
        <v>2162</v>
      </c>
      <c r="AN123" s="5" t="s">
        <v>2163</v>
      </c>
      <c r="AO123" s="5" t="s">
        <v>2164</v>
      </c>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t="s">
        <v>2237</v>
      </c>
      <c r="BN123" s="5" t="s">
        <v>2166</v>
      </c>
      <c r="BO123" s="5" t="s">
        <v>2167</v>
      </c>
      <c r="BP123" s="5" t="s">
        <v>2168</v>
      </c>
      <c r="BQ123" s="5" t="s">
        <v>2169</v>
      </c>
      <c r="BR123" s="5"/>
      <c r="BS123" s="5"/>
      <c r="BT123" s="145"/>
      <c r="BU123" s="145"/>
      <c r="BV123" s="145"/>
      <c r="BW123" s="145"/>
      <c r="BX123" s="145"/>
      <c r="BY123" s="145"/>
      <c r="BZ123" s="145"/>
      <c r="CA123" s="145"/>
      <c r="CB123" s="145"/>
      <c r="CC123" s="145"/>
      <c r="CD123" s="145"/>
      <c r="CE123" s="145"/>
      <c r="CF123" s="145"/>
      <c r="CG123" s="145"/>
      <c r="CH123" s="145"/>
      <c r="CI123" s="145"/>
      <c r="CJ123" s="150"/>
      <c r="CK123" s="155"/>
      <c r="CL123" s="145"/>
      <c r="CM123" s="145"/>
      <c r="CN123" s="145"/>
      <c r="CO123" s="1" t="s">
        <v>2238</v>
      </c>
      <c r="CP123" s="10" t="s">
        <v>2171</v>
      </c>
      <c r="CQ123" s="10" t="s">
        <v>2172</v>
      </c>
      <c r="CR123" s="10" t="s">
        <v>2173</v>
      </c>
      <c r="CS123" s="10" t="s">
        <v>2174</v>
      </c>
      <c r="CT123" s="10"/>
      <c r="CU123" s="10"/>
      <c r="CV123" s="10"/>
      <c r="CW123" s="10"/>
      <c r="CX123" s="10"/>
      <c r="CY123" s="10"/>
      <c r="CZ123" s="145"/>
      <c r="DA123" s="145"/>
      <c r="DB123" s="145"/>
      <c r="DC123" s="145"/>
      <c r="DD123" s="145"/>
      <c r="DE123" s="145"/>
      <c r="DF123" s="145"/>
      <c r="DG123" s="145"/>
      <c r="DH123" s="145"/>
      <c r="DI123" s="145"/>
      <c r="DJ123" s="145"/>
      <c r="DK123" s="145"/>
      <c r="DL123" s="150"/>
      <c r="DM123" s="5"/>
      <c r="DN123" s="5"/>
      <c r="DO123" s="5"/>
      <c r="DP123" s="5"/>
      <c r="DQ123" s="10" t="s">
        <v>2239</v>
      </c>
      <c r="DR123" s="10" t="s">
        <v>2176</v>
      </c>
      <c r="DS123" s="10" t="s">
        <v>2177</v>
      </c>
      <c r="DT123" s="10" t="s">
        <v>2178</v>
      </c>
      <c r="DU123" s="10" t="s">
        <v>2179</v>
      </c>
      <c r="DV123" s="10"/>
      <c r="DW123" s="10"/>
      <c r="DX123" s="10"/>
      <c r="DY123" s="10"/>
      <c r="DZ123" s="10"/>
      <c r="EA123" s="10"/>
      <c r="EB123" s="5"/>
      <c r="EC123" s="5"/>
      <c r="ED123" s="5"/>
      <c r="EE123" s="145"/>
      <c r="EF123" s="145"/>
      <c r="EG123" s="145"/>
      <c r="EH123" s="145"/>
      <c r="EI123" s="145"/>
      <c r="EJ123" s="145"/>
      <c r="EK123" s="145"/>
      <c r="EL123" s="145"/>
      <c r="EM123" s="145"/>
      <c r="EN123" s="150"/>
      <c r="EO123" s="5"/>
      <c r="EP123" s="5"/>
      <c r="EQ123" s="5"/>
      <c r="ER123" s="5"/>
      <c r="ES123" s="1" t="s">
        <v>2240</v>
      </c>
      <c r="ET123" s="10" t="s">
        <v>2181</v>
      </c>
      <c r="EU123" s="10" t="s">
        <v>2182</v>
      </c>
      <c r="EV123" s="10" t="s">
        <v>2183</v>
      </c>
      <c r="EW123" s="10" t="s">
        <v>2184</v>
      </c>
      <c r="EX123" s="10"/>
      <c r="EY123" s="10"/>
      <c r="EZ123" s="10"/>
      <c r="FA123" s="10"/>
      <c r="FB123" s="10"/>
      <c r="FC123" s="10"/>
      <c r="FD123" s="5"/>
      <c r="FE123" s="5"/>
      <c r="FF123" s="5"/>
      <c r="FG123" s="5"/>
      <c r="FH123" s="5"/>
      <c r="FI123" s="5"/>
      <c r="FJ123" s="5"/>
      <c r="FK123" s="5"/>
      <c r="FL123" s="5"/>
      <c r="FM123" s="5"/>
      <c r="FN123" s="5"/>
      <c r="FO123" s="5"/>
      <c r="FP123" s="96"/>
      <c r="FQ123" s="5"/>
      <c r="FR123" s="5"/>
      <c r="FS123" s="5"/>
      <c r="FT123" s="5"/>
      <c r="FU123" s="1" t="s">
        <v>2241</v>
      </c>
      <c r="FV123" s="1" t="s">
        <v>2186</v>
      </c>
      <c r="FW123" s="1" t="s">
        <v>2187</v>
      </c>
      <c r="FX123" s="10" t="s">
        <v>2188</v>
      </c>
      <c r="FY123" s="10" t="s">
        <v>2189</v>
      </c>
      <c r="FZ123" s="10"/>
      <c r="GA123" s="10"/>
      <c r="GB123" s="10"/>
      <c r="GC123" s="10"/>
      <c r="GD123" s="10"/>
      <c r="GE123" s="10"/>
      <c r="GF123" s="5"/>
      <c r="GG123" s="5"/>
      <c r="GH123" s="5"/>
      <c r="GI123" s="5"/>
      <c r="GJ123" s="5"/>
      <c r="GK123" s="5"/>
      <c r="GL123" s="5"/>
      <c r="GM123" s="5"/>
      <c r="GN123" s="5"/>
      <c r="GO123" s="5"/>
      <c r="GP123" s="5"/>
      <c r="GQ123" s="5"/>
      <c r="GR123" s="96"/>
      <c r="GS123" s="5"/>
      <c r="GT123" s="5"/>
      <c r="GU123" s="5"/>
      <c r="GV123" s="5"/>
      <c r="GW123" s="1" t="s">
        <v>2242</v>
      </c>
      <c r="GX123" s="1" t="s">
        <v>2191</v>
      </c>
      <c r="GY123" s="1" t="s">
        <v>2192</v>
      </c>
      <c r="GZ123" s="1" t="s">
        <v>2193</v>
      </c>
      <c r="HA123" s="1" t="s">
        <v>2194</v>
      </c>
      <c r="HB123" s="1"/>
      <c r="HC123" s="1"/>
      <c r="HD123" s="1"/>
      <c r="HE123" s="1"/>
      <c r="HF123" s="1"/>
      <c r="HG123" s="10"/>
      <c r="HH123" s="5"/>
      <c r="HI123" s="5"/>
      <c r="HJ123" s="5"/>
      <c r="HK123" s="5"/>
      <c r="HL123" s="5"/>
      <c r="HM123" s="5"/>
      <c r="HN123" s="5"/>
      <c r="HO123" s="5"/>
      <c r="HP123" s="5"/>
      <c r="HQ123" s="5"/>
      <c r="HR123" s="5"/>
      <c r="HS123" s="5"/>
      <c r="HT123" s="96"/>
      <c r="HU123" s="5"/>
      <c r="HV123" s="5"/>
      <c r="HW123" s="5"/>
      <c r="HX123" s="5"/>
    </row>
    <row r="124" spans="1:232" s="28" customFormat="1" ht="15" customHeight="1">
      <c r="A124" s="5" t="s">
        <v>331</v>
      </c>
      <c r="B124" s="5" t="s">
        <v>332</v>
      </c>
      <c r="C124" s="5"/>
      <c r="D124" s="5"/>
      <c r="E124" s="5"/>
      <c r="F124" s="5" t="s">
        <v>333</v>
      </c>
      <c r="G124" s="5" t="s">
        <v>420</v>
      </c>
      <c r="H124" s="87" t="s">
        <v>413</v>
      </c>
      <c r="I124" s="5" t="s">
        <v>2243</v>
      </c>
      <c r="J124" s="5" t="s">
        <v>2156</v>
      </c>
      <c r="K124" s="5" t="s">
        <v>2157</v>
      </c>
      <c r="L124" s="5" t="s">
        <v>2158</v>
      </c>
      <c r="M124" s="5" t="s">
        <v>2159</v>
      </c>
      <c r="N124" s="5"/>
      <c r="O124" s="5"/>
      <c r="P124" s="5"/>
      <c r="Q124" s="5"/>
      <c r="R124" s="5"/>
      <c r="S124" s="5"/>
      <c r="T124" s="5"/>
      <c r="U124" s="5"/>
      <c r="V124" s="5"/>
      <c r="W124" s="5"/>
      <c r="X124" s="5"/>
      <c r="Y124" s="5"/>
      <c r="Z124" s="5"/>
      <c r="AA124" s="5"/>
      <c r="AB124" s="5"/>
      <c r="AC124" s="5"/>
      <c r="AD124" s="5"/>
      <c r="AE124" s="5"/>
      <c r="AF124" s="5"/>
      <c r="AG124" s="5"/>
      <c r="AH124" s="5"/>
      <c r="AI124" s="5"/>
      <c r="AJ124" s="5"/>
      <c r="AK124" s="5" t="s">
        <v>2244</v>
      </c>
      <c r="AL124" s="5" t="s">
        <v>2161</v>
      </c>
      <c r="AM124" s="5" t="s">
        <v>2162</v>
      </c>
      <c r="AN124" s="5" t="s">
        <v>2163</v>
      </c>
      <c r="AO124" s="5" t="s">
        <v>2164</v>
      </c>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t="s">
        <v>2245</v>
      </c>
      <c r="BN124" s="5" t="s">
        <v>2166</v>
      </c>
      <c r="BO124" s="5" t="s">
        <v>2167</v>
      </c>
      <c r="BP124" s="5" t="s">
        <v>2168</v>
      </c>
      <c r="BQ124" s="5" t="s">
        <v>2169</v>
      </c>
      <c r="BR124" s="5"/>
      <c r="BS124" s="5"/>
      <c r="BT124" s="145"/>
      <c r="BU124" s="145"/>
      <c r="BV124" s="145"/>
      <c r="BW124" s="145"/>
      <c r="BX124" s="145"/>
      <c r="BY124" s="145"/>
      <c r="BZ124" s="145"/>
      <c r="CA124" s="145"/>
      <c r="CB124" s="145"/>
      <c r="CC124" s="145"/>
      <c r="CD124" s="145"/>
      <c r="CE124" s="145"/>
      <c r="CF124" s="145"/>
      <c r="CG124" s="145"/>
      <c r="CH124" s="145"/>
      <c r="CI124" s="145"/>
      <c r="CJ124" s="150"/>
      <c r="CK124" s="155"/>
      <c r="CL124" s="145"/>
      <c r="CM124" s="145"/>
      <c r="CN124" s="145"/>
      <c r="CO124" s="1" t="s">
        <v>2246</v>
      </c>
      <c r="CP124" s="10" t="s">
        <v>2171</v>
      </c>
      <c r="CQ124" s="10" t="s">
        <v>2172</v>
      </c>
      <c r="CR124" s="10" t="s">
        <v>2173</v>
      </c>
      <c r="CS124" s="10" t="s">
        <v>2174</v>
      </c>
      <c r="CT124" s="10"/>
      <c r="CU124" s="10"/>
      <c r="CV124" s="10"/>
      <c r="CW124" s="10"/>
      <c r="CX124" s="10"/>
      <c r="CY124" s="10"/>
      <c r="CZ124" s="145"/>
      <c r="DA124" s="145"/>
      <c r="DB124" s="145"/>
      <c r="DC124" s="145"/>
      <c r="DD124" s="145"/>
      <c r="DE124" s="145"/>
      <c r="DF124" s="145"/>
      <c r="DG124" s="145"/>
      <c r="DH124" s="145"/>
      <c r="DI124" s="145"/>
      <c r="DJ124" s="145"/>
      <c r="DK124" s="145"/>
      <c r="DL124" s="150"/>
      <c r="DM124" s="5"/>
      <c r="DN124" s="5"/>
      <c r="DO124" s="5"/>
      <c r="DP124" s="5"/>
      <c r="DQ124" s="1" t="s">
        <v>2247</v>
      </c>
      <c r="DR124" s="10" t="s">
        <v>2176</v>
      </c>
      <c r="DS124" s="10" t="s">
        <v>2177</v>
      </c>
      <c r="DT124" s="10" t="s">
        <v>2178</v>
      </c>
      <c r="DU124" s="10" t="s">
        <v>2179</v>
      </c>
      <c r="DV124" s="10"/>
      <c r="DW124" s="10"/>
      <c r="DX124" s="10"/>
      <c r="DY124" s="10"/>
      <c r="DZ124" s="10"/>
      <c r="EA124" s="10"/>
      <c r="EB124" s="5"/>
      <c r="EC124" s="5"/>
      <c r="ED124" s="5"/>
      <c r="EE124" s="145"/>
      <c r="EF124" s="145"/>
      <c r="EG124" s="145"/>
      <c r="EH124" s="145"/>
      <c r="EI124" s="145"/>
      <c r="EJ124" s="145"/>
      <c r="EK124" s="145"/>
      <c r="EL124" s="145"/>
      <c r="EM124" s="145"/>
      <c r="EN124" s="150"/>
      <c r="EO124" s="5"/>
      <c r="EP124" s="5"/>
      <c r="EQ124" s="5"/>
      <c r="ER124" s="5"/>
      <c r="ES124" s="1" t="s">
        <v>2248</v>
      </c>
      <c r="ET124" s="10" t="s">
        <v>2181</v>
      </c>
      <c r="EU124" s="10" t="s">
        <v>2182</v>
      </c>
      <c r="EV124" s="10" t="s">
        <v>2183</v>
      </c>
      <c r="EW124" s="10" t="s">
        <v>2184</v>
      </c>
      <c r="EX124" s="10"/>
      <c r="EY124" s="10"/>
      <c r="EZ124" s="10"/>
      <c r="FA124" s="10"/>
      <c r="FB124" s="10"/>
      <c r="FC124" s="10"/>
      <c r="FD124" s="5"/>
      <c r="FE124" s="5"/>
      <c r="FF124" s="5"/>
      <c r="FG124" s="5"/>
      <c r="FH124" s="5"/>
      <c r="FI124" s="5"/>
      <c r="FJ124" s="5"/>
      <c r="FK124" s="5"/>
      <c r="FL124" s="5"/>
      <c r="FM124" s="5"/>
      <c r="FN124" s="5"/>
      <c r="FO124" s="5"/>
      <c r="FP124" s="96"/>
      <c r="FQ124" s="5"/>
      <c r="FR124" s="5"/>
      <c r="FS124" s="5"/>
      <c r="FT124" s="5"/>
      <c r="FU124" s="1" t="s">
        <v>2249</v>
      </c>
      <c r="FV124" s="1" t="s">
        <v>2186</v>
      </c>
      <c r="FW124" s="1" t="s">
        <v>2187</v>
      </c>
      <c r="FX124" s="10" t="s">
        <v>2188</v>
      </c>
      <c r="FY124" s="10" t="s">
        <v>2189</v>
      </c>
      <c r="FZ124" s="10"/>
      <c r="GA124" s="10"/>
      <c r="GB124" s="10"/>
      <c r="GC124" s="10"/>
      <c r="GD124" s="10"/>
      <c r="GE124" s="10"/>
      <c r="GF124" s="5"/>
      <c r="GG124" s="5"/>
      <c r="GH124" s="5"/>
      <c r="GI124" s="5"/>
      <c r="GJ124" s="5"/>
      <c r="GK124" s="5"/>
      <c r="GL124" s="5"/>
      <c r="GM124" s="5"/>
      <c r="GN124" s="5"/>
      <c r="GO124" s="5"/>
      <c r="GP124" s="5"/>
      <c r="GQ124" s="5"/>
      <c r="GR124" s="96"/>
      <c r="GS124" s="5"/>
      <c r="GT124" s="5"/>
      <c r="GU124" s="5"/>
      <c r="GV124" s="5"/>
      <c r="GW124" s="1" t="s">
        <v>2250</v>
      </c>
      <c r="GX124" s="1" t="s">
        <v>2191</v>
      </c>
      <c r="GY124" s="1" t="s">
        <v>2192</v>
      </c>
      <c r="GZ124" s="1" t="s">
        <v>2193</v>
      </c>
      <c r="HA124" s="1" t="s">
        <v>2194</v>
      </c>
      <c r="HB124" s="1"/>
      <c r="HC124" s="1"/>
      <c r="HD124" s="1"/>
      <c r="HE124" s="1"/>
      <c r="HF124" s="1"/>
      <c r="HG124" s="10"/>
      <c r="HH124" s="5"/>
      <c r="HI124" s="5"/>
      <c r="HJ124" s="5"/>
      <c r="HK124" s="5"/>
      <c r="HL124" s="5"/>
      <c r="HM124" s="5"/>
      <c r="HN124" s="5"/>
      <c r="HO124" s="5"/>
      <c r="HP124" s="5"/>
      <c r="HQ124" s="5"/>
      <c r="HR124" s="5"/>
      <c r="HS124" s="5"/>
      <c r="HT124" s="96"/>
      <c r="HU124" s="5"/>
      <c r="HV124" s="5"/>
      <c r="HW124" s="5"/>
      <c r="HX124" s="5"/>
    </row>
    <row r="125" spans="1:232" s="28" customFormat="1" ht="15" customHeight="1">
      <c r="A125" s="5" t="s">
        <v>331</v>
      </c>
      <c r="B125" s="5" t="s">
        <v>332</v>
      </c>
      <c r="C125" s="5"/>
      <c r="D125" s="5"/>
      <c r="E125" s="5"/>
      <c r="F125" s="5" t="s">
        <v>421</v>
      </c>
      <c r="G125" s="5" t="s">
        <v>422</v>
      </c>
      <c r="H125" s="87" t="s">
        <v>413</v>
      </c>
      <c r="I125" s="5" t="s">
        <v>2251</v>
      </c>
      <c r="J125" s="5" t="s">
        <v>2156</v>
      </c>
      <c r="K125" s="5" t="s">
        <v>2157</v>
      </c>
      <c r="L125" s="5" t="s">
        <v>2158</v>
      </c>
      <c r="M125" s="5" t="s">
        <v>2159</v>
      </c>
      <c r="N125" s="5"/>
      <c r="O125" s="5"/>
      <c r="P125" s="5"/>
      <c r="Q125" s="5"/>
      <c r="R125" s="5"/>
      <c r="S125" s="5"/>
      <c r="T125" s="5"/>
      <c r="U125" s="5"/>
      <c r="V125" s="5"/>
      <c r="W125" s="5"/>
      <c r="X125" s="5"/>
      <c r="Y125" s="5"/>
      <c r="Z125" s="5"/>
      <c r="AA125" s="5"/>
      <c r="AB125" s="5"/>
      <c r="AC125" s="5"/>
      <c r="AD125" s="5"/>
      <c r="AE125" s="5"/>
      <c r="AF125" s="5"/>
      <c r="AG125" s="5"/>
      <c r="AH125" s="5"/>
      <c r="AI125" s="5"/>
      <c r="AJ125" s="5"/>
      <c r="AK125" s="5" t="s">
        <v>2252</v>
      </c>
      <c r="AL125" s="5" t="s">
        <v>2161</v>
      </c>
      <c r="AM125" s="5" t="s">
        <v>2162</v>
      </c>
      <c r="AN125" s="5" t="s">
        <v>2163</v>
      </c>
      <c r="AO125" s="5" t="s">
        <v>2164</v>
      </c>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t="s">
        <v>2253</v>
      </c>
      <c r="BN125" s="5" t="s">
        <v>2166</v>
      </c>
      <c r="BO125" s="5" t="s">
        <v>2167</v>
      </c>
      <c r="BP125" s="5" t="s">
        <v>2168</v>
      </c>
      <c r="BQ125" s="5" t="s">
        <v>2169</v>
      </c>
      <c r="BR125" s="5"/>
      <c r="BS125" s="5"/>
      <c r="BT125" s="145"/>
      <c r="BU125" s="145"/>
      <c r="BV125" s="145"/>
      <c r="BW125" s="145"/>
      <c r="BX125" s="145"/>
      <c r="BY125" s="145"/>
      <c r="BZ125" s="145"/>
      <c r="CA125" s="145"/>
      <c r="CB125" s="145"/>
      <c r="CC125" s="145"/>
      <c r="CD125" s="145"/>
      <c r="CE125" s="145"/>
      <c r="CF125" s="145"/>
      <c r="CG125" s="145"/>
      <c r="CH125" s="145"/>
      <c r="CI125" s="145"/>
      <c r="CJ125" s="150"/>
      <c r="CK125" s="155"/>
      <c r="CL125" s="145"/>
      <c r="CM125" s="145"/>
      <c r="CN125" s="145"/>
      <c r="CO125" s="1" t="s">
        <v>2254</v>
      </c>
      <c r="CP125" s="10" t="s">
        <v>2171</v>
      </c>
      <c r="CQ125" s="10" t="s">
        <v>2172</v>
      </c>
      <c r="CR125" s="10" t="s">
        <v>2173</v>
      </c>
      <c r="CS125" s="10" t="s">
        <v>2174</v>
      </c>
      <c r="CT125" s="10"/>
      <c r="CU125" s="10"/>
      <c r="CV125" s="10"/>
      <c r="CW125" s="10"/>
      <c r="CX125" s="10"/>
      <c r="CY125" s="10"/>
      <c r="CZ125" s="145"/>
      <c r="DA125" s="145"/>
      <c r="DB125" s="145"/>
      <c r="DC125" s="145"/>
      <c r="DD125" s="145"/>
      <c r="DE125" s="145"/>
      <c r="DF125" s="145"/>
      <c r="DG125" s="145"/>
      <c r="DH125" s="145"/>
      <c r="DI125" s="145"/>
      <c r="DJ125" s="145"/>
      <c r="DK125" s="145"/>
      <c r="DL125" s="150"/>
      <c r="DM125" s="5"/>
      <c r="DN125" s="5"/>
      <c r="DO125" s="5"/>
      <c r="DP125" s="5"/>
      <c r="DQ125" s="1" t="s">
        <v>2255</v>
      </c>
      <c r="DR125" s="10" t="s">
        <v>2176</v>
      </c>
      <c r="DS125" s="10" t="s">
        <v>2177</v>
      </c>
      <c r="DT125" s="10" t="s">
        <v>2178</v>
      </c>
      <c r="DU125" s="10" t="s">
        <v>2179</v>
      </c>
      <c r="DV125" s="10"/>
      <c r="DW125" s="10"/>
      <c r="DX125" s="10"/>
      <c r="DY125" s="10"/>
      <c r="DZ125" s="10"/>
      <c r="EA125" s="10"/>
      <c r="EB125" s="5"/>
      <c r="EC125" s="5"/>
      <c r="ED125" s="5"/>
      <c r="EE125" s="145"/>
      <c r="EF125" s="145"/>
      <c r="EG125" s="145"/>
      <c r="EH125" s="145"/>
      <c r="EI125" s="145"/>
      <c r="EJ125" s="145"/>
      <c r="EK125" s="145"/>
      <c r="EL125" s="145"/>
      <c r="EM125" s="145"/>
      <c r="EN125" s="150"/>
      <c r="EO125" s="5"/>
      <c r="EP125" s="5"/>
      <c r="EQ125" s="5"/>
      <c r="ER125" s="5"/>
      <c r="ES125" s="1" t="s">
        <v>2256</v>
      </c>
      <c r="ET125" s="10" t="s">
        <v>2181</v>
      </c>
      <c r="EU125" s="10" t="s">
        <v>2182</v>
      </c>
      <c r="EV125" s="10" t="s">
        <v>2183</v>
      </c>
      <c r="EW125" s="10" t="s">
        <v>2184</v>
      </c>
      <c r="EX125" s="10"/>
      <c r="EY125" s="10"/>
      <c r="EZ125" s="10"/>
      <c r="FA125" s="10"/>
      <c r="FB125" s="10"/>
      <c r="FC125" s="10"/>
      <c r="FD125" s="5"/>
      <c r="FE125" s="5"/>
      <c r="FF125" s="5"/>
      <c r="FG125" s="5"/>
      <c r="FH125" s="5"/>
      <c r="FI125" s="5"/>
      <c r="FJ125" s="5"/>
      <c r="FK125" s="5"/>
      <c r="FL125" s="5"/>
      <c r="FM125" s="5"/>
      <c r="FN125" s="5"/>
      <c r="FO125" s="5"/>
      <c r="FP125" s="96"/>
      <c r="FQ125" s="5"/>
      <c r="FR125" s="5"/>
      <c r="FS125" s="5"/>
      <c r="FT125" s="5"/>
      <c r="FU125" s="1" t="s">
        <v>2257</v>
      </c>
      <c r="FV125" s="1" t="s">
        <v>2186</v>
      </c>
      <c r="FW125" s="1" t="s">
        <v>2187</v>
      </c>
      <c r="FX125" s="10" t="s">
        <v>2188</v>
      </c>
      <c r="FY125" s="10" t="s">
        <v>2189</v>
      </c>
      <c r="FZ125" s="10"/>
      <c r="GA125" s="10"/>
      <c r="GB125" s="10"/>
      <c r="GC125" s="10"/>
      <c r="GD125" s="10"/>
      <c r="GE125" s="10"/>
      <c r="GF125" s="5"/>
      <c r="GG125" s="5"/>
      <c r="GH125" s="5"/>
      <c r="GI125" s="5"/>
      <c r="GJ125" s="5"/>
      <c r="GK125" s="5"/>
      <c r="GL125" s="5"/>
      <c r="GM125" s="5"/>
      <c r="GN125" s="5"/>
      <c r="GO125" s="5"/>
      <c r="GP125" s="5"/>
      <c r="GQ125" s="5"/>
      <c r="GR125" s="96"/>
      <c r="GS125" s="5"/>
      <c r="GT125" s="5"/>
      <c r="GU125" s="5"/>
      <c r="GV125" s="5"/>
      <c r="GW125" s="1" t="s">
        <v>2258</v>
      </c>
      <c r="GX125" s="1" t="s">
        <v>2191</v>
      </c>
      <c r="GY125" s="1" t="s">
        <v>2192</v>
      </c>
      <c r="GZ125" s="1" t="s">
        <v>2193</v>
      </c>
      <c r="HA125" s="1" t="s">
        <v>2194</v>
      </c>
      <c r="HB125" s="1"/>
      <c r="HC125" s="1"/>
      <c r="HD125" s="1"/>
      <c r="HE125" s="1"/>
      <c r="HF125" s="1"/>
      <c r="HG125" s="10"/>
      <c r="HH125" s="5"/>
      <c r="HI125" s="5"/>
      <c r="HJ125" s="5"/>
      <c r="HK125" s="5"/>
      <c r="HL125" s="5"/>
      <c r="HM125" s="5"/>
      <c r="HN125" s="5"/>
      <c r="HO125" s="5"/>
      <c r="HP125" s="5"/>
      <c r="HQ125" s="5"/>
      <c r="HR125" s="5"/>
      <c r="HS125" s="5"/>
      <c r="HT125" s="96"/>
      <c r="HU125" s="5"/>
      <c r="HV125" s="5"/>
      <c r="HW125" s="5"/>
      <c r="HX125" s="5"/>
    </row>
    <row r="126" spans="1:232" s="28" customFormat="1" ht="15" customHeight="1">
      <c r="A126" s="5" t="s">
        <v>321</v>
      </c>
      <c r="B126" s="5"/>
      <c r="C126" s="5"/>
      <c r="D126" s="5"/>
      <c r="E126" s="5"/>
      <c r="F126" s="5"/>
      <c r="G126" s="5"/>
      <c r="H126" s="87"/>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145"/>
      <c r="BO126" s="145"/>
      <c r="BP126" s="145"/>
      <c r="BQ126" s="145"/>
      <c r="BR126" s="145"/>
      <c r="BS126" s="145"/>
      <c r="BT126" s="145"/>
      <c r="BU126" s="145"/>
      <c r="BV126" s="145"/>
      <c r="BW126" s="145"/>
      <c r="BX126" s="145"/>
      <c r="BY126" s="145"/>
      <c r="BZ126" s="145"/>
      <c r="CA126" s="145"/>
      <c r="CB126" s="145"/>
      <c r="CC126" s="145"/>
      <c r="CD126" s="145"/>
      <c r="CE126" s="145"/>
      <c r="CF126" s="145"/>
      <c r="CG126" s="145"/>
      <c r="CH126" s="145"/>
      <c r="CI126" s="145"/>
      <c r="CJ126" s="150"/>
      <c r="CK126" s="155"/>
      <c r="CL126" s="145"/>
      <c r="CM126" s="145"/>
      <c r="CN126" s="145"/>
      <c r="CO126" s="1"/>
      <c r="CP126" s="10"/>
      <c r="CQ126" s="10"/>
      <c r="CR126" s="10"/>
      <c r="CS126" s="10"/>
      <c r="CT126" s="10"/>
      <c r="CU126" s="10"/>
      <c r="CV126" s="10"/>
      <c r="CW126" s="10"/>
      <c r="CX126" s="10"/>
      <c r="CY126" s="10"/>
      <c r="CZ126" s="145"/>
      <c r="DA126" s="145"/>
      <c r="DB126" s="145"/>
      <c r="DC126" s="145"/>
      <c r="DD126" s="145"/>
      <c r="DE126" s="145"/>
      <c r="DF126" s="145"/>
      <c r="DG126" s="145"/>
      <c r="DH126" s="145"/>
      <c r="DI126" s="145"/>
      <c r="DJ126" s="145"/>
      <c r="DK126" s="145"/>
      <c r="DL126" s="150"/>
      <c r="DM126" s="5"/>
      <c r="DN126" s="5"/>
      <c r="DO126" s="5"/>
      <c r="DP126" s="5"/>
      <c r="DQ126" s="1"/>
      <c r="DR126" s="10"/>
      <c r="DS126" s="10"/>
      <c r="DT126" s="10"/>
      <c r="DU126" s="10"/>
      <c r="DV126" s="10"/>
      <c r="DW126" s="10"/>
      <c r="DX126" s="10"/>
      <c r="DY126" s="10"/>
      <c r="DZ126" s="10"/>
      <c r="EA126" s="10"/>
      <c r="EB126" s="5"/>
      <c r="EC126" s="5"/>
      <c r="ED126" s="5"/>
      <c r="EE126" s="145"/>
      <c r="EF126" s="145"/>
      <c r="EG126" s="145"/>
      <c r="EH126" s="145"/>
      <c r="EI126" s="145"/>
      <c r="EJ126" s="145"/>
      <c r="EK126" s="145"/>
      <c r="EL126" s="145"/>
      <c r="EM126" s="145"/>
      <c r="EN126" s="150"/>
      <c r="EO126" s="5"/>
      <c r="EP126" s="5"/>
      <c r="EQ126" s="5"/>
      <c r="ER126" s="5"/>
      <c r="ES126" s="1"/>
      <c r="ET126" s="10"/>
      <c r="EU126" s="10"/>
      <c r="EV126" s="10"/>
      <c r="EW126" s="10"/>
      <c r="EX126" s="10"/>
      <c r="EY126" s="10"/>
      <c r="EZ126" s="10"/>
      <c r="FA126" s="10"/>
      <c r="FB126" s="10"/>
      <c r="FC126" s="10"/>
      <c r="FD126" s="5"/>
      <c r="FE126" s="5"/>
      <c r="FF126" s="5"/>
      <c r="FG126" s="5"/>
      <c r="FH126" s="5"/>
      <c r="FI126" s="5"/>
      <c r="FJ126" s="5"/>
      <c r="FK126" s="5"/>
      <c r="FL126" s="5"/>
      <c r="FM126" s="5"/>
      <c r="FN126" s="5"/>
      <c r="FO126" s="5"/>
      <c r="FP126" s="96"/>
      <c r="FQ126" s="5"/>
      <c r="FR126" s="5"/>
      <c r="FS126" s="5"/>
      <c r="FT126" s="5"/>
      <c r="FU126" s="1"/>
      <c r="FV126" s="1"/>
      <c r="FW126" s="1"/>
      <c r="FX126" s="10"/>
      <c r="FY126" s="10"/>
      <c r="FZ126" s="10"/>
      <c r="GA126" s="10"/>
      <c r="GB126" s="10"/>
      <c r="GC126" s="10"/>
      <c r="GD126" s="10"/>
      <c r="GE126" s="10"/>
      <c r="GF126" s="5"/>
      <c r="GG126" s="5"/>
      <c r="GH126" s="5"/>
      <c r="GI126" s="5"/>
      <c r="GJ126" s="5"/>
      <c r="GK126" s="5"/>
      <c r="GL126" s="5"/>
      <c r="GM126" s="5"/>
      <c r="GN126" s="5"/>
      <c r="GO126" s="5"/>
      <c r="GP126" s="5"/>
      <c r="GQ126" s="5"/>
      <c r="GR126" s="96"/>
      <c r="GS126" s="5"/>
      <c r="GT126" s="5"/>
      <c r="GU126" s="5"/>
      <c r="GV126" s="5"/>
      <c r="GW126" s="1"/>
      <c r="GX126" s="1"/>
      <c r="GY126" s="1"/>
      <c r="GZ126" s="1"/>
      <c r="HA126" s="1"/>
      <c r="HB126" s="1"/>
      <c r="HC126" s="1"/>
      <c r="HD126" s="1"/>
      <c r="HE126" s="1"/>
      <c r="HF126" s="1"/>
      <c r="HG126" s="10"/>
      <c r="HH126" s="5"/>
      <c r="HI126" s="5"/>
      <c r="HJ126" s="5"/>
      <c r="HK126" s="5"/>
      <c r="HL126" s="5"/>
      <c r="HM126" s="5"/>
      <c r="HN126" s="5"/>
      <c r="HO126" s="5"/>
      <c r="HP126" s="5"/>
      <c r="HQ126" s="5"/>
      <c r="HR126" s="5"/>
      <c r="HS126" s="5"/>
      <c r="HT126" s="96"/>
      <c r="HU126" s="5"/>
      <c r="HV126" s="5"/>
      <c r="HW126" s="5"/>
      <c r="HX126" s="5"/>
    </row>
    <row r="127" spans="1:232" s="28" customFormat="1" ht="15" customHeight="1">
      <c r="A127" s="5" t="s">
        <v>331</v>
      </c>
      <c r="B127" s="5" t="s">
        <v>346</v>
      </c>
      <c r="C127" s="5"/>
      <c r="D127" s="5"/>
      <c r="E127" s="5"/>
      <c r="F127" s="5" t="s">
        <v>333</v>
      </c>
      <c r="G127" s="5" t="s">
        <v>423</v>
      </c>
      <c r="H127" s="87" t="s">
        <v>424</v>
      </c>
      <c r="I127" s="5" t="s">
        <v>425</v>
      </c>
      <c r="J127" s="5" t="s">
        <v>1113</v>
      </c>
      <c r="K127" s="5" t="s">
        <v>1222</v>
      </c>
      <c r="L127" s="5"/>
      <c r="M127" s="5"/>
      <c r="N127" s="5"/>
      <c r="O127" s="5"/>
      <c r="P127" s="5"/>
      <c r="Q127" s="5"/>
      <c r="R127" s="5"/>
      <c r="S127" s="5"/>
      <c r="T127" s="5"/>
      <c r="U127" s="5"/>
      <c r="V127" s="5"/>
      <c r="W127" s="5"/>
      <c r="X127" s="5"/>
      <c r="Y127" s="5"/>
      <c r="Z127" s="5"/>
      <c r="AA127" s="5"/>
      <c r="AB127" s="5"/>
      <c r="AC127" s="5"/>
      <c r="AD127" s="5"/>
      <c r="AE127" s="5"/>
      <c r="AF127" s="5"/>
      <c r="AG127" s="5" t="s">
        <v>426</v>
      </c>
      <c r="AH127" s="5" t="s">
        <v>366</v>
      </c>
      <c r="AI127" s="5" t="s">
        <v>367</v>
      </c>
      <c r="AJ127" s="5"/>
      <c r="AK127" s="5" t="s">
        <v>427</v>
      </c>
      <c r="AL127" s="5" t="s">
        <v>1116</v>
      </c>
      <c r="AM127" s="5" t="s">
        <v>1117</v>
      </c>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t="s">
        <v>47</v>
      </c>
      <c r="BN127" s="5" t="s">
        <v>14</v>
      </c>
      <c r="BO127" s="5" t="s">
        <v>48</v>
      </c>
      <c r="BP127" s="5"/>
      <c r="BQ127" s="5"/>
      <c r="BR127" s="5"/>
      <c r="BS127" s="5"/>
      <c r="BT127" s="5"/>
      <c r="BU127" s="5"/>
      <c r="BV127" s="5"/>
      <c r="BW127" s="5"/>
      <c r="BX127" s="5"/>
      <c r="BY127" s="5"/>
      <c r="BZ127" s="5"/>
      <c r="CA127" s="5"/>
      <c r="CB127" s="5"/>
      <c r="CC127" s="5"/>
      <c r="CD127" s="5"/>
      <c r="CE127" s="5"/>
      <c r="CF127" s="5"/>
      <c r="CG127" s="5"/>
      <c r="CH127" s="5"/>
      <c r="CI127" s="5"/>
      <c r="CJ127" s="96"/>
      <c r="CK127" s="84"/>
      <c r="CL127" s="5"/>
      <c r="CM127" s="5"/>
      <c r="CN127" s="5"/>
      <c r="CO127" s="1" t="s">
        <v>2259</v>
      </c>
      <c r="CP127" s="1" t="s">
        <v>2260</v>
      </c>
      <c r="CQ127" s="1" t="s">
        <v>2261</v>
      </c>
      <c r="CR127" s="1"/>
      <c r="CS127" s="1"/>
      <c r="CT127" s="1"/>
      <c r="CU127" s="1"/>
      <c r="CV127" s="1"/>
      <c r="CW127" s="1"/>
      <c r="CX127" s="1"/>
      <c r="CY127" s="1"/>
      <c r="CZ127" s="5"/>
      <c r="DA127" s="5"/>
      <c r="DB127" s="5"/>
      <c r="DC127" s="5"/>
      <c r="DD127" s="5"/>
      <c r="DE127" s="5"/>
      <c r="DF127" s="5"/>
      <c r="DG127" s="5"/>
      <c r="DH127" s="5"/>
      <c r="DI127" s="5"/>
      <c r="DJ127" s="5"/>
      <c r="DK127" s="5"/>
      <c r="DL127" s="96"/>
      <c r="DM127" s="5"/>
      <c r="DN127" s="5"/>
      <c r="DO127" s="5"/>
      <c r="DP127" s="5"/>
      <c r="DQ127" s="1" t="s">
        <v>2262</v>
      </c>
      <c r="DR127" s="1" t="s">
        <v>2263</v>
      </c>
      <c r="DS127" s="1" t="s">
        <v>2264</v>
      </c>
      <c r="DT127" s="1"/>
      <c r="DU127" s="1"/>
      <c r="DV127" s="1"/>
      <c r="DW127" s="1"/>
      <c r="DX127" s="1"/>
      <c r="DY127" s="1"/>
      <c r="DZ127" s="1"/>
      <c r="EA127" s="1"/>
      <c r="EB127" s="5"/>
      <c r="EC127" s="5"/>
      <c r="ED127" s="5"/>
      <c r="EE127" s="5"/>
      <c r="EF127" s="5"/>
      <c r="EG127" s="5"/>
      <c r="EH127" s="5"/>
      <c r="EI127" s="5"/>
      <c r="EJ127" s="5"/>
      <c r="EK127" s="5"/>
      <c r="EL127" s="5"/>
      <c r="EM127" s="5"/>
      <c r="EN127" s="96"/>
      <c r="EO127" s="5"/>
      <c r="EP127" s="5"/>
      <c r="EQ127" s="5"/>
      <c r="ER127" s="5"/>
      <c r="ES127" s="1" t="s">
        <v>2265</v>
      </c>
      <c r="ET127" s="1" t="s">
        <v>14</v>
      </c>
      <c r="EU127" s="1" t="s">
        <v>2266</v>
      </c>
      <c r="EV127" s="1"/>
      <c r="EW127" s="1"/>
      <c r="EX127" s="1"/>
      <c r="EY127" s="1"/>
      <c r="EZ127" s="1"/>
      <c r="FA127" s="1"/>
      <c r="FB127" s="1"/>
      <c r="FC127" s="1"/>
      <c r="FD127" s="5"/>
      <c r="FE127" s="5"/>
      <c r="FF127" s="5"/>
      <c r="FG127" s="5"/>
      <c r="FH127" s="5"/>
      <c r="FI127" s="5"/>
      <c r="FJ127" s="5"/>
      <c r="FK127" s="5"/>
      <c r="FL127" s="5"/>
      <c r="FM127" s="5"/>
      <c r="FN127" s="5"/>
      <c r="FO127" s="5"/>
      <c r="FP127" s="96"/>
      <c r="FQ127" s="5"/>
      <c r="FR127" s="5"/>
      <c r="FS127" s="5"/>
      <c r="FT127" s="5"/>
      <c r="FU127" s="1" t="s">
        <v>2267</v>
      </c>
      <c r="FV127" s="1" t="s">
        <v>2268</v>
      </c>
      <c r="FW127" s="1" t="s">
        <v>2269</v>
      </c>
      <c r="FX127" s="1"/>
      <c r="FY127" s="1"/>
      <c r="FZ127" s="1"/>
      <c r="GA127" s="1"/>
      <c r="GB127" s="1"/>
      <c r="GC127" s="1"/>
      <c r="GD127" s="1"/>
      <c r="GE127" s="1"/>
      <c r="GF127" s="5"/>
      <c r="GG127" s="5"/>
      <c r="GH127" s="5"/>
      <c r="GI127" s="5"/>
      <c r="GJ127" s="5"/>
      <c r="GK127" s="5"/>
      <c r="GL127" s="5"/>
      <c r="GM127" s="5"/>
      <c r="GN127" s="5"/>
      <c r="GO127" s="5"/>
      <c r="GP127" s="5"/>
      <c r="GQ127" s="5"/>
      <c r="GR127" s="96"/>
      <c r="GS127" s="5"/>
      <c r="GT127" s="5"/>
      <c r="GU127" s="5"/>
      <c r="GV127" s="5"/>
      <c r="GW127" s="1" t="s">
        <v>3522</v>
      </c>
      <c r="GX127" s="1" t="s">
        <v>3515</v>
      </c>
      <c r="GY127" s="1" t="s">
        <v>3523</v>
      </c>
      <c r="GZ127" s="1"/>
      <c r="HA127" s="1"/>
      <c r="HB127" s="1"/>
      <c r="HC127" s="1"/>
      <c r="HD127" s="1"/>
      <c r="HE127" s="1"/>
      <c r="HF127" s="1"/>
      <c r="HG127" s="1"/>
      <c r="HH127" s="5"/>
      <c r="HI127" s="5"/>
      <c r="HJ127" s="5"/>
      <c r="HK127" s="5"/>
      <c r="HL127" s="5"/>
      <c r="HM127" s="5"/>
      <c r="HN127" s="5"/>
      <c r="HO127" s="5"/>
      <c r="HP127" s="5"/>
      <c r="HQ127" s="5"/>
      <c r="HR127" s="5"/>
      <c r="HS127" s="5"/>
      <c r="HT127" s="96"/>
      <c r="HU127" s="5"/>
      <c r="HV127" s="5"/>
      <c r="HW127" s="5"/>
      <c r="HX127" s="5"/>
    </row>
    <row r="128" spans="1:232" s="28" customFormat="1" ht="15" customHeight="1">
      <c r="A128" s="5" t="s">
        <v>316</v>
      </c>
      <c r="B128" s="5"/>
      <c r="C128" s="5"/>
      <c r="D128" s="5"/>
      <c r="E128" s="5"/>
      <c r="F128" s="5"/>
      <c r="G128" s="5"/>
      <c r="H128" s="87"/>
      <c r="I128" s="5" t="s">
        <v>428</v>
      </c>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t="s">
        <v>2270</v>
      </c>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t="s">
        <v>49</v>
      </c>
      <c r="BN128" s="5"/>
      <c r="BO128" s="5"/>
      <c r="BP128" s="5"/>
      <c r="BQ128" s="145"/>
      <c r="BR128" s="145"/>
      <c r="BS128" s="145"/>
      <c r="BT128" s="145"/>
      <c r="BU128" s="145"/>
      <c r="BV128" s="145"/>
      <c r="BW128" s="145"/>
      <c r="BX128" s="145"/>
      <c r="BY128" s="145"/>
      <c r="BZ128" s="145"/>
      <c r="CA128" s="145"/>
      <c r="CB128" s="145"/>
      <c r="CC128" s="145"/>
      <c r="CD128" s="145"/>
      <c r="CE128" s="145"/>
      <c r="CF128" s="145"/>
      <c r="CG128" s="145"/>
      <c r="CH128" s="145"/>
      <c r="CI128" s="145"/>
      <c r="CJ128" s="150"/>
      <c r="CK128" s="155"/>
      <c r="CL128" s="145"/>
      <c r="CM128" s="145"/>
      <c r="CN128" s="145"/>
      <c r="CO128" s="1" t="s">
        <v>3316</v>
      </c>
      <c r="CP128" s="10"/>
      <c r="CQ128" s="10"/>
      <c r="CR128" s="10"/>
      <c r="CS128" s="10"/>
      <c r="CT128" s="10"/>
      <c r="CU128" s="10"/>
      <c r="CV128" s="10"/>
      <c r="CW128" s="10"/>
      <c r="CX128" s="10"/>
      <c r="CY128" s="10"/>
      <c r="CZ128" s="145"/>
      <c r="DA128" s="145"/>
      <c r="DB128" s="145"/>
      <c r="DC128" s="145"/>
      <c r="DD128" s="145"/>
      <c r="DE128" s="145"/>
      <c r="DF128" s="145"/>
      <c r="DG128" s="145"/>
      <c r="DH128" s="145"/>
      <c r="DI128" s="145"/>
      <c r="DJ128" s="145"/>
      <c r="DK128" s="145"/>
      <c r="DL128" s="150"/>
      <c r="DM128" s="5"/>
      <c r="DN128" s="5"/>
      <c r="DO128" s="5"/>
      <c r="DP128" s="5"/>
      <c r="DQ128" s="1" t="s">
        <v>3551</v>
      </c>
      <c r="DR128" s="10"/>
      <c r="DS128" s="10"/>
      <c r="DT128" s="10"/>
      <c r="DU128" s="10"/>
      <c r="DV128" s="10"/>
      <c r="DW128" s="10"/>
      <c r="DX128" s="10"/>
      <c r="DY128" s="10"/>
      <c r="DZ128" s="10"/>
      <c r="EA128" s="10"/>
      <c r="EB128" s="5"/>
      <c r="EC128" s="5"/>
      <c r="ED128" s="5"/>
      <c r="EE128" s="145"/>
      <c r="EF128" s="145"/>
      <c r="EG128" s="145"/>
      <c r="EH128" s="145"/>
      <c r="EI128" s="145"/>
      <c r="EJ128" s="145"/>
      <c r="EK128" s="145"/>
      <c r="EL128" s="145"/>
      <c r="EM128" s="145"/>
      <c r="EN128" s="150"/>
      <c r="EO128" s="5"/>
      <c r="EP128" s="5"/>
      <c r="EQ128" s="5"/>
      <c r="ER128" s="5"/>
      <c r="ES128" s="1" t="s">
        <v>3404</v>
      </c>
      <c r="ET128" s="10"/>
      <c r="EU128" s="10"/>
      <c r="EV128" s="10"/>
      <c r="EW128" s="10"/>
      <c r="EX128" s="10"/>
      <c r="EY128" s="10"/>
      <c r="EZ128" s="10"/>
      <c r="FA128" s="10"/>
      <c r="FB128" s="10"/>
      <c r="FC128" s="10"/>
      <c r="FD128" s="5"/>
      <c r="FE128" s="5"/>
      <c r="FF128" s="5"/>
      <c r="FG128" s="5"/>
      <c r="FH128" s="5"/>
      <c r="FI128" s="5"/>
      <c r="FJ128" s="5"/>
      <c r="FK128" s="5"/>
      <c r="FL128" s="5"/>
      <c r="FM128" s="5"/>
      <c r="FN128" s="5"/>
      <c r="FO128" s="5"/>
      <c r="FP128" s="96"/>
      <c r="FQ128" s="5"/>
      <c r="FR128" s="5"/>
      <c r="FS128" s="5"/>
      <c r="FT128" s="5"/>
      <c r="FU128" s="1" t="s">
        <v>3461</v>
      </c>
      <c r="FV128" s="1"/>
      <c r="FW128" s="1"/>
      <c r="FX128" s="10"/>
      <c r="FY128" s="10"/>
      <c r="FZ128" s="10"/>
      <c r="GA128" s="10"/>
      <c r="GB128" s="10"/>
      <c r="GC128" s="10"/>
      <c r="GD128" s="10"/>
      <c r="GE128" s="10"/>
      <c r="GF128" s="5"/>
      <c r="GG128" s="5"/>
      <c r="GH128" s="5"/>
      <c r="GI128" s="5"/>
      <c r="GJ128" s="5"/>
      <c r="GK128" s="5"/>
      <c r="GL128" s="5"/>
      <c r="GM128" s="5"/>
      <c r="GN128" s="5"/>
      <c r="GO128" s="5"/>
      <c r="GP128" s="5"/>
      <c r="GQ128" s="5"/>
      <c r="GR128" s="96"/>
      <c r="GS128" s="5"/>
      <c r="GT128" s="5"/>
      <c r="GU128" s="5"/>
      <c r="GV128" s="5"/>
      <c r="GW128" s="1" t="s">
        <v>3491</v>
      </c>
      <c r="GX128" s="1"/>
      <c r="GY128" s="1"/>
      <c r="GZ128" s="1"/>
      <c r="HA128" s="1"/>
      <c r="HB128" s="1"/>
      <c r="HC128" s="1"/>
      <c r="HD128" s="1"/>
      <c r="HE128" s="1"/>
      <c r="HF128" s="1"/>
      <c r="HG128" s="10"/>
      <c r="HH128" s="5"/>
      <c r="HI128" s="5"/>
      <c r="HJ128" s="5"/>
      <c r="HK128" s="5"/>
      <c r="HL128" s="5"/>
      <c r="HM128" s="5"/>
      <c r="HN128" s="5"/>
      <c r="HO128" s="5"/>
      <c r="HP128" s="5"/>
      <c r="HQ128" s="5"/>
      <c r="HR128" s="5"/>
      <c r="HS128" s="5"/>
      <c r="HT128" s="96"/>
      <c r="HU128" s="5"/>
      <c r="HV128" s="5"/>
      <c r="HW128" s="5"/>
      <c r="HX128" s="5"/>
    </row>
    <row r="129" spans="1:232" s="28" customFormat="1" ht="15" customHeight="1">
      <c r="A129" s="5" t="s">
        <v>331</v>
      </c>
      <c r="B129" s="5" t="s">
        <v>346</v>
      </c>
      <c r="C129" s="5"/>
      <c r="D129" s="5"/>
      <c r="E129" s="5"/>
      <c r="F129" s="5" t="s">
        <v>421</v>
      </c>
      <c r="G129" s="5" t="s">
        <v>430</v>
      </c>
      <c r="H129" s="87" t="s">
        <v>424</v>
      </c>
      <c r="I129" s="5" t="s">
        <v>2271</v>
      </c>
      <c r="J129" s="5" t="s">
        <v>1113</v>
      </c>
      <c r="K129" s="5" t="s">
        <v>1222</v>
      </c>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t="s">
        <v>2272</v>
      </c>
      <c r="AL129" s="5" t="s">
        <v>1116</v>
      </c>
      <c r="AM129" s="5" t="s">
        <v>1117</v>
      </c>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t="s">
        <v>2273</v>
      </c>
      <c r="BN129" s="5" t="s">
        <v>1116</v>
      </c>
      <c r="BO129" s="5" t="s">
        <v>1119</v>
      </c>
      <c r="BP129" s="5"/>
      <c r="BQ129" s="145"/>
      <c r="BR129" s="145"/>
      <c r="BS129" s="145"/>
      <c r="BT129" s="145"/>
      <c r="BU129" s="145"/>
      <c r="BV129" s="145"/>
      <c r="BW129" s="145"/>
      <c r="BX129" s="145"/>
      <c r="BY129" s="145"/>
      <c r="BZ129" s="145"/>
      <c r="CA129" s="145"/>
      <c r="CB129" s="145"/>
      <c r="CC129" s="145"/>
      <c r="CD129" s="145"/>
      <c r="CE129" s="145"/>
      <c r="CF129" s="145"/>
      <c r="CG129" s="145"/>
      <c r="CH129" s="145"/>
      <c r="CI129" s="145"/>
      <c r="CJ129" s="150"/>
      <c r="CK129" s="155"/>
      <c r="CL129" s="145"/>
      <c r="CM129" s="145"/>
      <c r="CN129" s="145"/>
      <c r="CO129" s="1" t="s">
        <v>2274</v>
      </c>
      <c r="CP129" s="10" t="s">
        <v>2260</v>
      </c>
      <c r="CQ129" s="10" t="s">
        <v>2261</v>
      </c>
      <c r="CR129" s="10"/>
      <c r="CS129" s="10"/>
      <c r="CT129" s="10"/>
      <c r="CU129" s="10"/>
      <c r="CV129" s="10"/>
      <c r="CW129" s="10"/>
      <c r="CX129" s="10"/>
      <c r="CY129" s="10"/>
      <c r="CZ129" s="145"/>
      <c r="DA129" s="145"/>
      <c r="DB129" s="145"/>
      <c r="DC129" s="145"/>
      <c r="DD129" s="145"/>
      <c r="DE129" s="145"/>
      <c r="DF129" s="145"/>
      <c r="DG129" s="145"/>
      <c r="DH129" s="145"/>
      <c r="DI129" s="145"/>
      <c r="DJ129" s="145"/>
      <c r="DK129" s="145"/>
      <c r="DL129" s="150"/>
      <c r="DM129" s="5"/>
      <c r="DN129" s="5"/>
      <c r="DO129" s="5"/>
      <c r="DP129" s="5"/>
      <c r="DQ129" s="1" t="s">
        <v>2275</v>
      </c>
      <c r="DR129" s="10" t="s">
        <v>2263</v>
      </c>
      <c r="DS129" s="10" t="s">
        <v>2264</v>
      </c>
      <c r="DT129" s="10"/>
      <c r="DU129" s="10"/>
      <c r="DV129" s="10"/>
      <c r="DW129" s="10"/>
      <c r="DX129" s="10"/>
      <c r="DY129" s="10"/>
      <c r="DZ129" s="10"/>
      <c r="EA129" s="10"/>
      <c r="EB129" s="5"/>
      <c r="EC129" s="5"/>
      <c r="ED129" s="5"/>
      <c r="EE129" s="145"/>
      <c r="EF129" s="145"/>
      <c r="EG129" s="145"/>
      <c r="EH129" s="145"/>
      <c r="EI129" s="145"/>
      <c r="EJ129" s="145"/>
      <c r="EK129" s="145"/>
      <c r="EL129" s="145"/>
      <c r="EM129" s="145"/>
      <c r="EN129" s="150"/>
      <c r="EO129" s="5"/>
      <c r="EP129" s="5"/>
      <c r="EQ129" s="5"/>
      <c r="ER129" s="5"/>
      <c r="ES129" s="1" t="s">
        <v>2276</v>
      </c>
      <c r="ET129" s="10" t="s">
        <v>14</v>
      </c>
      <c r="EU129" s="10" t="s">
        <v>2266</v>
      </c>
      <c r="EV129" s="10"/>
      <c r="EW129" s="10"/>
      <c r="EX129" s="10"/>
      <c r="EY129" s="10"/>
      <c r="EZ129" s="10"/>
      <c r="FA129" s="10"/>
      <c r="FB129" s="10"/>
      <c r="FC129" s="10"/>
      <c r="FD129" s="5"/>
      <c r="FE129" s="5"/>
      <c r="FF129" s="5"/>
      <c r="FG129" s="5"/>
      <c r="FH129" s="5"/>
      <c r="FI129" s="5"/>
      <c r="FJ129" s="5"/>
      <c r="FK129" s="5"/>
      <c r="FL129" s="5"/>
      <c r="FM129" s="5"/>
      <c r="FN129" s="5"/>
      <c r="FO129" s="5"/>
      <c r="FP129" s="96"/>
      <c r="FQ129" s="5"/>
      <c r="FR129" s="5"/>
      <c r="FS129" s="5"/>
      <c r="FT129" s="5"/>
      <c r="FU129" s="1" t="s">
        <v>2277</v>
      </c>
      <c r="FV129" s="1" t="s">
        <v>2268</v>
      </c>
      <c r="FW129" s="1" t="s">
        <v>2269</v>
      </c>
      <c r="FX129" s="10"/>
      <c r="FY129" s="10"/>
      <c r="FZ129" s="10"/>
      <c r="GA129" s="10"/>
      <c r="GB129" s="10"/>
      <c r="GC129" s="10"/>
      <c r="GD129" s="10"/>
      <c r="GE129" s="10"/>
      <c r="GF129" s="5"/>
      <c r="GG129" s="5"/>
      <c r="GH129" s="5"/>
      <c r="GI129" s="5"/>
      <c r="GJ129" s="5"/>
      <c r="GK129" s="5"/>
      <c r="GL129" s="5"/>
      <c r="GM129" s="5"/>
      <c r="GN129" s="5"/>
      <c r="GO129" s="5"/>
      <c r="GP129" s="5"/>
      <c r="GQ129" s="5"/>
      <c r="GR129" s="96"/>
      <c r="GS129" s="5"/>
      <c r="GT129" s="5"/>
      <c r="GU129" s="5"/>
      <c r="GV129" s="5"/>
      <c r="GW129" s="1" t="s">
        <v>3524</v>
      </c>
      <c r="GX129" s="1" t="str">
        <f>$GX$127</f>
        <v>0 = Ne</v>
      </c>
      <c r="GY129" s="1" t="str">
        <f>$GY$127</f>
        <v>1 = Da</v>
      </c>
      <c r="GZ129" s="1"/>
      <c r="HA129" s="1"/>
      <c r="HB129" s="1"/>
      <c r="HC129" s="1"/>
      <c r="HD129" s="1"/>
      <c r="HE129" s="1"/>
      <c r="HF129" s="1"/>
      <c r="HG129" s="10"/>
      <c r="HH129" s="5"/>
      <c r="HI129" s="5"/>
      <c r="HJ129" s="5"/>
      <c r="HK129" s="5"/>
      <c r="HL129" s="5"/>
      <c r="HM129" s="5"/>
      <c r="HN129" s="5"/>
      <c r="HO129" s="5"/>
      <c r="HP129" s="5"/>
      <c r="HQ129" s="5"/>
      <c r="HR129" s="5"/>
      <c r="HS129" s="5"/>
      <c r="HT129" s="96"/>
      <c r="HU129" s="5"/>
      <c r="HV129" s="5"/>
      <c r="HW129" s="5"/>
      <c r="HX129" s="5"/>
    </row>
    <row r="130" spans="1:232" s="28" customFormat="1" ht="15" customHeight="1">
      <c r="A130" s="5" t="s">
        <v>331</v>
      </c>
      <c r="B130" s="5" t="s">
        <v>346</v>
      </c>
      <c r="C130" s="5"/>
      <c r="D130" s="5"/>
      <c r="E130" s="5"/>
      <c r="F130" s="5" t="s">
        <v>421</v>
      </c>
      <c r="G130" s="5" t="s">
        <v>431</v>
      </c>
      <c r="H130" s="87" t="s">
        <v>424</v>
      </c>
      <c r="I130" s="5" t="s">
        <v>2278</v>
      </c>
      <c r="J130" s="5" t="s">
        <v>1113</v>
      </c>
      <c r="K130" s="5" t="s">
        <v>1222</v>
      </c>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t="s">
        <v>2279</v>
      </c>
      <c r="AL130" s="5" t="s">
        <v>1116</v>
      </c>
      <c r="AM130" s="5" t="s">
        <v>1117</v>
      </c>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t="s">
        <v>2280</v>
      </c>
      <c r="BN130" s="5" t="s">
        <v>1116</v>
      </c>
      <c r="BO130" s="5" t="s">
        <v>1119</v>
      </c>
      <c r="BP130" s="5"/>
      <c r="BQ130" s="145"/>
      <c r="BR130" s="145"/>
      <c r="BS130" s="145"/>
      <c r="BT130" s="145"/>
      <c r="BU130" s="145"/>
      <c r="BV130" s="145"/>
      <c r="BW130" s="145"/>
      <c r="BX130" s="145"/>
      <c r="BY130" s="145"/>
      <c r="BZ130" s="145"/>
      <c r="CA130" s="145"/>
      <c r="CB130" s="145"/>
      <c r="CC130" s="145"/>
      <c r="CD130" s="145"/>
      <c r="CE130" s="145"/>
      <c r="CF130" s="145"/>
      <c r="CG130" s="145"/>
      <c r="CH130" s="145"/>
      <c r="CI130" s="145"/>
      <c r="CJ130" s="150"/>
      <c r="CK130" s="155"/>
      <c r="CL130" s="145"/>
      <c r="CM130" s="145"/>
      <c r="CN130" s="145"/>
      <c r="CO130" s="1" t="s">
        <v>2281</v>
      </c>
      <c r="CP130" s="10" t="s">
        <v>2260</v>
      </c>
      <c r="CQ130" s="10" t="s">
        <v>2261</v>
      </c>
      <c r="CR130" s="10"/>
      <c r="CS130" s="10"/>
      <c r="CT130" s="10"/>
      <c r="CU130" s="10"/>
      <c r="CV130" s="10"/>
      <c r="CW130" s="10"/>
      <c r="CX130" s="10"/>
      <c r="CY130" s="10"/>
      <c r="CZ130" s="145"/>
      <c r="DA130" s="145"/>
      <c r="DB130" s="145"/>
      <c r="DC130" s="145"/>
      <c r="DD130" s="145"/>
      <c r="DE130" s="145"/>
      <c r="DF130" s="145"/>
      <c r="DG130" s="145"/>
      <c r="DH130" s="145"/>
      <c r="DI130" s="145"/>
      <c r="DJ130" s="145"/>
      <c r="DK130" s="145"/>
      <c r="DL130" s="150"/>
      <c r="DM130" s="5"/>
      <c r="DN130" s="5"/>
      <c r="DO130" s="5"/>
      <c r="DP130" s="5"/>
      <c r="DQ130" s="1" t="s">
        <v>2282</v>
      </c>
      <c r="DR130" s="10" t="s">
        <v>2263</v>
      </c>
      <c r="DS130" s="10" t="s">
        <v>2264</v>
      </c>
      <c r="DT130" s="10"/>
      <c r="DU130" s="10"/>
      <c r="DV130" s="10"/>
      <c r="DW130" s="10"/>
      <c r="DX130" s="10"/>
      <c r="DY130" s="10"/>
      <c r="DZ130" s="10"/>
      <c r="EA130" s="10"/>
      <c r="EB130" s="5"/>
      <c r="EC130" s="5"/>
      <c r="ED130" s="5"/>
      <c r="EE130" s="145"/>
      <c r="EF130" s="145"/>
      <c r="EG130" s="145"/>
      <c r="EH130" s="145"/>
      <c r="EI130" s="145"/>
      <c r="EJ130" s="145"/>
      <c r="EK130" s="145"/>
      <c r="EL130" s="145"/>
      <c r="EM130" s="145"/>
      <c r="EN130" s="150"/>
      <c r="EO130" s="5"/>
      <c r="EP130" s="5"/>
      <c r="EQ130" s="5"/>
      <c r="ER130" s="5"/>
      <c r="ES130" s="1" t="s">
        <v>2283</v>
      </c>
      <c r="ET130" s="10" t="s">
        <v>14</v>
      </c>
      <c r="EU130" s="10" t="s">
        <v>2266</v>
      </c>
      <c r="EV130" s="10"/>
      <c r="EW130" s="10"/>
      <c r="EX130" s="10"/>
      <c r="EY130" s="10"/>
      <c r="EZ130" s="10"/>
      <c r="FA130" s="10"/>
      <c r="FB130" s="10"/>
      <c r="FC130" s="10"/>
      <c r="FD130" s="5"/>
      <c r="FE130" s="5"/>
      <c r="FF130" s="5"/>
      <c r="FG130" s="5"/>
      <c r="FH130" s="5"/>
      <c r="FI130" s="5"/>
      <c r="FJ130" s="5"/>
      <c r="FK130" s="5"/>
      <c r="FL130" s="5"/>
      <c r="FM130" s="5"/>
      <c r="FN130" s="5"/>
      <c r="FO130" s="5"/>
      <c r="FP130" s="96"/>
      <c r="FQ130" s="5"/>
      <c r="FR130" s="5"/>
      <c r="FS130" s="5"/>
      <c r="FT130" s="5"/>
      <c r="FU130" s="1" t="s">
        <v>2284</v>
      </c>
      <c r="FV130" s="1" t="s">
        <v>2268</v>
      </c>
      <c r="FW130" s="1" t="s">
        <v>2269</v>
      </c>
      <c r="FX130" s="10"/>
      <c r="FY130" s="10"/>
      <c r="FZ130" s="10"/>
      <c r="GA130" s="10"/>
      <c r="GB130" s="10"/>
      <c r="GC130" s="10"/>
      <c r="GD130" s="10"/>
      <c r="GE130" s="10"/>
      <c r="GF130" s="5"/>
      <c r="GG130" s="5"/>
      <c r="GH130" s="5"/>
      <c r="GI130" s="5"/>
      <c r="GJ130" s="5"/>
      <c r="GK130" s="5"/>
      <c r="GL130" s="5"/>
      <c r="GM130" s="5"/>
      <c r="GN130" s="5"/>
      <c r="GO130" s="5"/>
      <c r="GP130" s="5"/>
      <c r="GQ130" s="5"/>
      <c r="GR130" s="96"/>
      <c r="GS130" s="5"/>
      <c r="GT130" s="5"/>
      <c r="GU130" s="5"/>
      <c r="GV130" s="5"/>
      <c r="GW130" s="1" t="s">
        <v>3525</v>
      </c>
      <c r="GX130" s="1" t="str">
        <f t="shared" ref="GX130:GX131" si="18">$GX$127</f>
        <v>0 = Ne</v>
      </c>
      <c r="GY130" s="1" t="str">
        <f>$GY$127</f>
        <v>1 = Da</v>
      </c>
      <c r="GZ130" s="1"/>
      <c r="HA130" s="1"/>
      <c r="HB130" s="1"/>
      <c r="HC130" s="1"/>
      <c r="HD130" s="1"/>
      <c r="HE130" s="1"/>
      <c r="HF130" s="1"/>
      <c r="HG130" s="10"/>
      <c r="HH130" s="5"/>
      <c r="HI130" s="5"/>
      <c r="HJ130" s="5"/>
      <c r="HK130" s="5"/>
      <c r="HL130" s="5"/>
      <c r="HM130" s="5"/>
      <c r="HN130" s="5"/>
      <c r="HO130" s="5"/>
      <c r="HP130" s="5"/>
      <c r="HQ130" s="5"/>
      <c r="HR130" s="5"/>
      <c r="HS130" s="5"/>
      <c r="HT130" s="96"/>
      <c r="HU130" s="5"/>
      <c r="HV130" s="5"/>
      <c r="HW130" s="5"/>
      <c r="HX130" s="5"/>
    </row>
    <row r="131" spans="1:232" s="28" customFormat="1" ht="15" customHeight="1">
      <c r="A131" s="5" t="s">
        <v>331</v>
      </c>
      <c r="B131" s="5" t="s">
        <v>346</v>
      </c>
      <c r="C131" s="5"/>
      <c r="D131" s="5"/>
      <c r="E131" s="5"/>
      <c r="F131" s="5" t="s">
        <v>421</v>
      </c>
      <c r="G131" s="5" t="s">
        <v>432</v>
      </c>
      <c r="H131" s="87" t="s">
        <v>424</v>
      </c>
      <c r="I131" s="5" t="s">
        <v>2285</v>
      </c>
      <c r="J131" s="5" t="s">
        <v>1113</v>
      </c>
      <c r="K131" s="5" t="s">
        <v>1222</v>
      </c>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t="s">
        <v>2286</v>
      </c>
      <c r="AL131" s="5" t="s">
        <v>1116</v>
      </c>
      <c r="AM131" s="5" t="s">
        <v>1117</v>
      </c>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t="s">
        <v>2287</v>
      </c>
      <c r="BN131" s="5" t="s">
        <v>1116</v>
      </c>
      <c r="BO131" s="5" t="s">
        <v>1119</v>
      </c>
      <c r="BP131" s="5"/>
      <c r="BQ131" s="5"/>
      <c r="BR131" s="5"/>
      <c r="BS131" s="5"/>
      <c r="BT131" s="5"/>
      <c r="BU131" s="5"/>
      <c r="BV131" s="5"/>
      <c r="BW131" s="5"/>
      <c r="BX131" s="5"/>
      <c r="BY131" s="5"/>
      <c r="BZ131" s="5"/>
      <c r="CA131" s="5"/>
      <c r="CB131" s="5"/>
      <c r="CC131" s="5"/>
      <c r="CD131" s="5"/>
      <c r="CE131" s="5"/>
      <c r="CF131" s="5"/>
      <c r="CG131" s="5"/>
      <c r="CH131" s="5"/>
      <c r="CI131" s="5"/>
      <c r="CJ131" s="96"/>
      <c r="CK131" s="132"/>
      <c r="CL131" s="5"/>
      <c r="CM131" s="5"/>
      <c r="CN131" s="5"/>
      <c r="CO131" s="1" t="s">
        <v>2288</v>
      </c>
      <c r="CP131" s="1" t="s">
        <v>2260</v>
      </c>
      <c r="CQ131" s="1" t="s">
        <v>2261</v>
      </c>
      <c r="CR131" s="1"/>
      <c r="CS131" s="1"/>
      <c r="CT131" s="1"/>
      <c r="CU131" s="1"/>
      <c r="CV131" s="1"/>
      <c r="CW131" s="1"/>
      <c r="CX131" s="1"/>
      <c r="CY131" s="1"/>
      <c r="CZ131" s="5"/>
      <c r="DA131" s="5"/>
      <c r="DB131" s="5"/>
      <c r="DC131" s="5"/>
      <c r="DD131" s="5"/>
      <c r="DE131" s="5"/>
      <c r="DF131" s="5"/>
      <c r="DG131" s="5"/>
      <c r="DH131" s="5"/>
      <c r="DI131" s="5"/>
      <c r="DJ131" s="5"/>
      <c r="DK131" s="5"/>
      <c r="DL131" s="96"/>
      <c r="DM131" s="5"/>
      <c r="DN131" s="5"/>
      <c r="DO131" s="5"/>
      <c r="DP131" s="5"/>
      <c r="DQ131" s="1" t="s">
        <v>2289</v>
      </c>
      <c r="DR131" s="1" t="s">
        <v>2263</v>
      </c>
      <c r="DS131" s="1" t="s">
        <v>2264</v>
      </c>
      <c r="DT131" s="1"/>
      <c r="DU131" s="1"/>
      <c r="DV131" s="1"/>
      <c r="DW131" s="1"/>
      <c r="DX131" s="1"/>
      <c r="DY131" s="1"/>
      <c r="DZ131" s="1"/>
      <c r="EA131" s="1"/>
      <c r="EB131" s="5"/>
      <c r="EC131" s="5"/>
      <c r="ED131" s="5"/>
      <c r="EE131" s="5"/>
      <c r="EF131" s="5"/>
      <c r="EG131" s="5"/>
      <c r="EH131" s="5"/>
      <c r="EI131" s="5"/>
      <c r="EJ131" s="5"/>
      <c r="EK131" s="5"/>
      <c r="EL131" s="5"/>
      <c r="EM131" s="5"/>
      <c r="EN131" s="96"/>
      <c r="EO131" s="5"/>
      <c r="EP131" s="5"/>
      <c r="EQ131" s="5"/>
      <c r="ER131" s="5"/>
      <c r="ES131" s="1" t="s">
        <v>2290</v>
      </c>
      <c r="ET131" s="1" t="s">
        <v>14</v>
      </c>
      <c r="EU131" s="1" t="s">
        <v>2266</v>
      </c>
      <c r="EV131" s="1"/>
      <c r="EW131" s="1"/>
      <c r="EX131" s="1"/>
      <c r="EY131" s="1"/>
      <c r="EZ131" s="1"/>
      <c r="FA131" s="1"/>
      <c r="FB131" s="1"/>
      <c r="FC131" s="1"/>
      <c r="FD131" s="5"/>
      <c r="FE131" s="5"/>
      <c r="FF131" s="5"/>
      <c r="FG131" s="5"/>
      <c r="FH131" s="5"/>
      <c r="FI131" s="5"/>
      <c r="FJ131" s="5"/>
      <c r="FK131" s="5"/>
      <c r="FL131" s="5"/>
      <c r="FM131" s="5"/>
      <c r="FN131" s="5"/>
      <c r="FO131" s="5"/>
      <c r="FP131" s="96"/>
      <c r="FQ131" s="5"/>
      <c r="FR131" s="5"/>
      <c r="FS131" s="5"/>
      <c r="FT131" s="5"/>
      <c r="FU131" s="1" t="s">
        <v>2291</v>
      </c>
      <c r="FV131" s="1" t="s">
        <v>2268</v>
      </c>
      <c r="FW131" s="1" t="s">
        <v>2269</v>
      </c>
      <c r="FX131" s="1"/>
      <c r="FY131" s="1"/>
      <c r="FZ131" s="1"/>
      <c r="GA131" s="1"/>
      <c r="GB131" s="1"/>
      <c r="GC131" s="1"/>
      <c r="GD131" s="1"/>
      <c r="GE131" s="1"/>
      <c r="GF131" s="5"/>
      <c r="GG131" s="5"/>
      <c r="GH131" s="5"/>
      <c r="GI131" s="5"/>
      <c r="GJ131" s="5"/>
      <c r="GK131" s="5"/>
      <c r="GL131" s="5"/>
      <c r="GM131" s="5"/>
      <c r="GN131" s="5"/>
      <c r="GO131" s="5"/>
      <c r="GP131" s="5"/>
      <c r="GQ131" s="5"/>
      <c r="GR131" s="96"/>
      <c r="GS131" s="5"/>
      <c r="GT131" s="5"/>
      <c r="GU131" s="5"/>
      <c r="GV131" s="5"/>
      <c r="GW131" s="1" t="s">
        <v>3526</v>
      </c>
      <c r="GX131" s="1" t="str">
        <f t="shared" si="18"/>
        <v>0 = Ne</v>
      </c>
      <c r="GY131" s="1" t="str">
        <f>$GY$127</f>
        <v>1 = Da</v>
      </c>
      <c r="GZ131" s="1"/>
      <c r="HA131" s="1"/>
      <c r="HB131" s="1"/>
      <c r="HC131" s="1"/>
      <c r="HD131" s="1"/>
      <c r="HE131" s="1"/>
      <c r="HF131" s="1"/>
      <c r="HG131" s="1"/>
      <c r="HH131" s="5"/>
      <c r="HI131" s="5"/>
      <c r="HJ131" s="5"/>
      <c r="HK131" s="5"/>
      <c r="HL131" s="5"/>
      <c r="HM131" s="5"/>
      <c r="HN131" s="5"/>
      <c r="HO131" s="5"/>
      <c r="HP131" s="5"/>
      <c r="HQ131" s="5"/>
      <c r="HR131" s="5"/>
      <c r="HS131" s="5"/>
      <c r="HT131" s="96"/>
      <c r="HU131" s="5"/>
      <c r="HV131" s="5"/>
      <c r="HW131" s="5"/>
      <c r="HX131" s="5"/>
    </row>
    <row r="132" spans="1:232" s="28" customFormat="1" ht="15" customHeight="1">
      <c r="A132" s="5" t="s">
        <v>316</v>
      </c>
      <c r="B132" s="5"/>
      <c r="C132" s="5"/>
      <c r="D132" s="5"/>
      <c r="E132" s="5"/>
      <c r="F132" s="5"/>
      <c r="G132" s="5"/>
      <c r="H132" s="87"/>
      <c r="I132" s="5" t="s">
        <v>409</v>
      </c>
      <c r="J132" s="5"/>
      <c r="K132" s="5"/>
      <c r="L132" s="5"/>
      <c r="M132" s="5"/>
      <c r="N132" s="5"/>
      <c r="O132" s="5"/>
      <c r="P132" s="5"/>
      <c r="Q132" s="5"/>
      <c r="R132" s="5"/>
      <c r="S132" s="5"/>
      <c r="T132" s="5"/>
      <c r="U132" s="5"/>
      <c r="V132" s="5"/>
      <c r="W132" s="5"/>
      <c r="X132" s="5"/>
      <c r="Y132" s="5"/>
      <c r="Z132" s="5"/>
      <c r="AA132" s="5"/>
      <c r="AB132" s="5"/>
      <c r="AC132" s="5"/>
      <c r="AD132" s="5"/>
      <c r="AE132" s="5"/>
      <c r="AF132" s="5"/>
      <c r="AG132" s="5" t="s">
        <v>433</v>
      </c>
      <c r="AH132" s="5" t="s">
        <v>366</v>
      </c>
      <c r="AI132" s="5" t="s">
        <v>367</v>
      </c>
      <c r="AJ132" s="5"/>
      <c r="AK132" s="5" t="s">
        <v>434</v>
      </c>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t="s">
        <v>46</v>
      </c>
      <c r="BN132" s="5"/>
      <c r="BO132" s="5"/>
      <c r="BP132" s="5"/>
      <c r="BQ132" s="145"/>
      <c r="BR132" s="145"/>
      <c r="BS132" s="145"/>
      <c r="BT132" s="145"/>
      <c r="BU132" s="145"/>
      <c r="BV132" s="145"/>
      <c r="BW132" s="145"/>
      <c r="BX132" s="145"/>
      <c r="BY132" s="145"/>
      <c r="BZ132" s="145"/>
      <c r="CA132" s="145"/>
      <c r="CB132" s="145"/>
      <c r="CC132" s="145"/>
      <c r="CD132" s="145"/>
      <c r="CE132" s="145"/>
      <c r="CF132" s="145"/>
      <c r="CG132" s="145"/>
      <c r="CH132" s="145"/>
      <c r="CI132" s="145"/>
      <c r="CJ132" s="150"/>
      <c r="CK132" s="155"/>
      <c r="CL132" s="145"/>
      <c r="CM132" s="145"/>
      <c r="CN132" s="145"/>
      <c r="CO132" s="1" t="s">
        <v>3360</v>
      </c>
      <c r="CP132" s="10"/>
      <c r="CQ132" s="10"/>
      <c r="CR132" s="10"/>
      <c r="CS132" s="10"/>
      <c r="CT132" s="10"/>
      <c r="CU132" s="10"/>
      <c r="CV132" s="10"/>
      <c r="CW132" s="10"/>
      <c r="CX132" s="10"/>
      <c r="CY132" s="10"/>
      <c r="CZ132" s="145"/>
      <c r="DA132" s="145"/>
      <c r="DB132" s="145"/>
      <c r="DC132" s="145"/>
      <c r="DD132" s="145"/>
      <c r="DE132" s="145"/>
      <c r="DF132" s="145"/>
      <c r="DG132" s="145"/>
      <c r="DH132" s="145"/>
      <c r="DI132" s="145"/>
      <c r="DJ132" s="145"/>
      <c r="DK132" s="145"/>
      <c r="DL132" s="150"/>
      <c r="DM132" s="5"/>
      <c r="DN132" s="5"/>
      <c r="DO132" s="5"/>
      <c r="DP132" s="5"/>
      <c r="DQ132" s="1" t="s">
        <v>3595</v>
      </c>
      <c r="DR132" s="10"/>
      <c r="DS132" s="10"/>
      <c r="DT132" s="10"/>
      <c r="DU132" s="10"/>
      <c r="DV132" s="10"/>
      <c r="DW132" s="10"/>
      <c r="DX132" s="10"/>
      <c r="DY132" s="10"/>
      <c r="DZ132" s="10"/>
      <c r="EA132" s="10"/>
      <c r="EB132" s="5"/>
      <c r="EC132" s="5"/>
      <c r="ED132" s="5"/>
      <c r="EE132" s="145"/>
      <c r="EF132" s="145"/>
      <c r="EG132" s="145"/>
      <c r="EH132" s="145"/>
      <c r="EI132" s="145"/>
      <c r="EJ132" s="145"/>
      <c r="EK132" s="145"/>
      <c r="EL132" s="145"/>
      <c r="EM132" s="145"/>
      <c r="EN132" s="150"/>
      <c r="EO132" s="5"/>
      <c r="EP132" s="5"/>
      <c r="EQ132" s="5"/>
      <c r="ER132" s="5"/>
      <c r="ES132" s="1" t="s">
        <v>3403</v>
      </c>
      <c r="ET132" s="10"/>
      <c r="EU132" s="10"/>
      <c r="EV132" s="10"/>
      <c r="EW132" s="10"/>
      <c r="EX132" s="10"/>
      <c r="EY132" s="10"/>
      <c r="EZ132" s="10"/>
      <c r="FA132" s="10"/>
      <c r="FB132" s="10"/>
      <c r="FC132" s="10"/>
      <c r="FD132" s="5"/>
      <c r="FE132" s="5"/>
      <c r="FF132" s="5"/>
      <c r="FG132" s="5"/>
      <c r="FH132" s="5"/>
      <c r="FI132" s="5"/>
      <c r="FJ132" s="5"/>
      <c r="FK132" s="5"/>
      <c r="FL132" s="5"/>
      <c r="FM132" s="5"/>
      <c r="FN132" s="5"/>
      <c r="FO132" s="5"/>
      <c r="FP132" s="96"/>
      <c r="FQ132" s="5"/>
      <c r="FR132" s="5"/>
      <c r="FS132" s="5"/>
      <c r="FT132" s="5"/>
      <c r="FU132" s="1" t="s">
        <v>3460</v>
      </c>
      <c r="FV132" s="1"/>
      <c r="FW132" s="1"/>
      <c r="FX132" s="10"/>
      <c r="FY132" s="10"/>
      <c r="FZ132" s="10"/>
      <c r="GA132" s="10"/>
      <c r="GB132" s="10"/>
      <c r="GC132" s="10"/>
      <c r="GD132" s="10"/>
      <c r="GE132" s="10"/>
      <c r="GF132" s="5"/>
      <c r="GG132" s="5"/>
      <c r="GH132" s="5"/>
      <c r="GI132" s="5"/>
      <c r="GJ132" s="5"/>
      <c r="GK132" s="5"/>
      <c r="GL132" s="5"/>
      <c r="GM132" s="5"/>
      <c r="GN132" s="5"/>
      <c r="GO132" s="5"/>
      <c r="GP132" s="5"/>
      <c r="GQ132" s="5"/>
      <c r="GR132" s="96"/>
      <c r="GS132" s="5"/>
      <c r="GT132" s="5"/>
      <c r="GU132" s="5"/>
      <c r="GV132" s="5"/>
      <c r="GW132" s="1" t="s">
        <v>3521</v>
      </c>
      <c r="GX132" s="1"/>
      <c r="GY132" s="1"/>
      <c r="GZ132" s="1"/>
      <c r="HA132" s="1"/>
      <c r="HB132" s="1"/>
      <c r="HC132" s="1"/>
      <c r="HD132" s="1"/>
      <c r="HE132" s="1"/>
      <c r="HF132" s="1"/>
      <c r="HG132" s="10"/>
      <c r="HH132" s="5"/>
      <c r="HI132" s="5"/>
      <c r="HJ132" s="5"/>
      <c r="HK132" s="5"/>
      <c r="HL132" s="5"/>
      <c r="HM132" s="5"/>
      <c r="HN132" s="5"/>
      <c r="HO132" s="5"/>
      <c r="HP132" s="5"/>
      <c r="HQ132" s="5"/>
      <c r="HR132" s="5"/>
      <c r="HS132" s="5"/>
      <c r="HT132" s="96"/>
      <c r="HU132" s="5"/>
      <c r="HV132" s="5"/>
      <c r="HW132" s="5"/>
      <c r="HX132" s="5"/>
    </row>
    <row r="133" spans="1:232" s="28" customFormat="1" ht="15" customHeight="1">
      <c r="A133" s="5" t="s">
        <v>331</v>
      </c>
      <c r="B133" s="5" t="s">
        <v>332</v>
      </c>
      <c r="C133" s="5"/>
      <c r="D133" s="5"/>
      <c r="E133" s="5"/>
      <c r="F133" s="5" t="s">
        <v>333</v>
      </c>
      <c r="G133" s="5" t="s">
        <v>435</v>
      </c>
      <c r="H133" s="87" t="s">
        <v>436</v>
      </c>
      <c r="I133" s="5" t="s">
        <v>2292</v>
      </c>
      <c r="J133" s="5" t="s">
        <v>2156</v>
      </c>
      <c r="K133" s="5" t="s">
        <v>2157</v>
      </c>
      <c r="L133" s="5" t="s">
        <v>2158</v>
      </c>
      <c r="M133" s="5" t="s">
        <v>2159</v>
      </c>
      <c r="N133" s="5"/>
      <c r="O133" s="5"/>
      <c r="P133" s="5"/>
      <c r="Q133" s="5"/>
      <c r="R133" s="5"/>
      <c r="S133" s="5"/>
      <c r="T133" s="5"/>
      <c r="U133" s="5"/>
      <c r="V133" s="5"/>
      <c r="W133" s="5"/>
      <c r="X133" s="5"/>
      <c r="Y133" s="5"/>
      <c r="Z133" s="5"/>
      <c r="AA133" s="5"/>
      <c r="AB133" s="5"/>
      <c r="AC133" s="5"/>
      <c r="AD133" s="5"/>
      <c r="AE133" s="5"/>
      <c r="AF133" s="5"/>
      <c r="AG133" s="5"/>
      <c r="AH133" s="5"/>
      <c r="AI133" s="5"/>
      <c r="AJ133" s="5"/>
      <c r="AK133" s="5" t="s">
        <v>2293</v>
      </c>
      <c r="AL133" s="5" t="s">
        <v>2294</v>
      </c>
      <c r="AM133" s="5" t="s">
        <v>2162</v>
      </c>
      <c r="AN133" s="5" t="s">
        <v>2295</v>
      </c>
      <c r="AO133" s="5" t="s">
        <v>2164</v>
      </c>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t="s">
        <v>2296</v>
      </c>
      <c r="BN133" s="5" t="s">
        <v>2166</v>
      </c>
      <c r="BO133" s="5" t="s">
        <v>2167</v>
      </c>
      <c r="BP133" s="5" t="s">
        <v>2168</v>
      </c>
      <c r="BQ133" s="5" t="s">
        <v>2169</v>
      </c>
      <c r="BR133" s="145"/>
      <c r="BS133" s="145"/>
      <c r="BT133" s="145"/>
      <c r="BU133" s="145"/>
      <c r="BV133" s="145"/>
      <c r="BW133" s="145"/>
      <c r="BX133" s="145"/>
      <c r="BY133" s="145"/>
      <c r="BZ133" s="145"/>
      <c r="CA133" s="145"/>
      <c r="CB133" s="145"/>
      <c r="CC133" s="145"/>
      <c r="CD133" s="145"/>
      <c r="CE133" s="145"/>
      <c r="CF133" s="145"/>
      <c r="CG133" s="145"/>
      <c r="CH133" s="145"/>
      <c r="CI133" s="145"/>
      <c r="CJ133" s="150"/>
      <c r="CK133" s="155"/>
      <c r="CL133" s="145"/>
      <c r="CM133" s="145"/>
      <c r="CN133" s="145"/>
      <c r="CO133" s="1" t="s">
        <v>2297</v>
      </c>
      <c r="CP133" s="10" t="s">
        <v>2171</v>
      </c>
      <c r="CQ133" s="10" t="s">
        <v>2172</v>
      </c>
      <c r="CR133" s="10" t="s">
        <v>2173</v>
      </c>
      <c r="CS133" s="10" t="s">
        <v>2174</v>
      </c>
      <c r="CT133" s="10"/>
      <c r="CU133" s="10"/>
      <c r="CV133" s="10"/>
      <c r="CW133" s="10"/>
      <c r="CX133" s="10"/>
      <c r="CY133" s="10"/>
      <c r="CZ133" s="145"/>
      <c r="DA133" s="145"/>
      <c r="DB133" s="145"/>
      <c r="DC133" s="145"/>
      <c r="DD133" s="145"/>
      <c r="DE133" s="145"/>
      <c r="DF133" s="145"/>
      <c r="DG133" s="145"/>
      <c r="DH133" s="145"/>
      <c r="DI133" s="145"/>
      <c r="DJ133" s="145"/>
      <c r="DK133" s="145"/>
      <c r="DL133" s="150"/>
      <c r="DM133" s="5"/>
      <c r="DN133" s="5"/>
      <c r="DO133" s="5"/>
      <c r="DP133" s="5"/>
      <c r="DQ133" s="1" t="s">
        <v>2298</v>
      </c>
      <c r="DR133" s="10" t="s">
        <v>2176</v>
      </c>
      <c r="DS133" s="10" t="s">
        <v>2177</v>
      </c>
      <c r="DT133" s="10" t="s">
        <v>2178</v>
      </c>
      <c r="DU133" s="10" t="s">
        <v>2179</v>
      </c>
      <c r="DV133" s="10"/>
      <c r="DW133" s="10"/>
      <c r="DX133" s="10"/>
      <c r="DY133" s="10"/>
      <c r="DZ133" s="10"/>
      <c r="EA133" s="10"/>
      <c r="EB133" s="5"/>
      <c r="EC133" s="5"/>
      <c r="ED133" s="5"/>
      <c r="EE133" s="145"/>
      <c r="EF133" s="145"/>
      <c r="EG133" s="145"/>
      <c r="EH133" s="145"/>
      <c r="EI133" s="145"/>
      <c r="EJ133" s="145"/>
      <c r="EK133" s="145"/>
      <c r="EL133" s="145"/>
      <c r="EM133" s="145"/>
      <c r="EN133" s="150"/>
      <c r="EO133" s="5"/>
      <c r="EP133" s="5"/>
      <c r="EQ133" s="5"/>
      <c r="ER133" s="5"/>
      <c r="ES133" s="1" t="s">
        <v>2299</v>
      </c>
      <c r="ET133" s="10" t="s">
        <v>2181</v>
      </c>
      <c r="EU133" s="10" t="s">
        <v>2182</v>
      </c>
      <c r="EV133" s="10" t="s">
        <v>2183</v>
      </c>
      <c r="EW133" s="10" t="s">
        <v>2184</v>
      </c>
      <c r="EX133" s="10"/>
      <c r="EY133" s="10"/>
      <c r="EZ133" s="10"/>
      <c r="FA133" s="10"/>
      <c r="FB133" s="10"/>
      <c r="FC133" s="10"/>
      <c r="FD133" s="5"/>
      <c r="FE133" s="5"/>
      <c r="FF133" s="5"/>
      <c r="FG133" s="5"/>
      <c r="FH133" s="5"/>
      <c r="FI133" s="5"/>
      <c r="FJ133" s="5"/>
      <c r="FK133" s="5"/>
      <c r="FL133" s="5"/>
      <c r="FM133" s="5"/>
      <c r="FN133" s="5"/>
      <c r="FO133" s="5"/>
      <c r="FP133" s="96"/>
      <c r="FQ133" s="5"/>
      <c r="FR133" s="5"/>
      <c r="FS133" s="5"/>
      <c r="FT133" s="5"/>
      <c r="FU133" s="1" t="s">
        <v>2300</v>
      </c>
      <c r="FV133" s="1" t="s">
        <v>2186</v>
      </c>
      <c r="FW133" s="1" t="s">
        <v>2187</v>
      </c>
      <c r="FX133" s="10" t="s">
        <v>2188</v>
      </c>
      <c r="FY133" s="10" t="s">
        <v>2189</v>
      </c>
      <c r="FZ133" s="10"/>
      <c r="GA133" s="10"/>
      <c r="GB133" s="10"/>
      <c r="GC133" s="10"/>
      <c r="GD133" s="10"/>
      <c r="GE133" s="10"/>
      <c r="GF133" s="5"/>
      <c r="GG133" s="5"/>
      <c r="GH133" s="5"/>
      <c r="GI133" s="5"/>
      <c r="GJ133" s="5"/>
      <c r="GK133" s="5"/>
      <c r="GL133" s="5"/>
      <c r="GM133" s="5"/>
      <c r="GN133" s="5"/>
      <c r="GO133" s="5"/>
      <c r="GP133" s="5"/>
      <c r="GQ133" s="5"/>
      <c r="GR133" s="96"/>
      <c r="GS133" s="5"/>
      <c r="GT133" s="5"/>
      <c r="GU133" s="5"/>
      <c r="GV133" s="5"/>
      <c r="GW133" s="1" t="s">
        <v>3527</v>
      </c>
      <c r="GX133" s="1" t="s">
        <v>2191</v>
      </c>
      <c r="GY133" s="1" t="s">
        <v>3528</v>
      </c>
      <c r="GZ133" s="1" t="s">
        <v>3529</v>
      </c>
      <c r="HA133" s="1" t="s">
        <v>3530</v>
      </c>
      <c r="HB133" s="1"/>
      <c r="HC133" s="1"/>
      <c r="HD133" s="1"/>
      <c r="HE133" s="1"/>
      <c r="HF133" s="1"/>
      <c r="HG133" s="10"/>
      <c r="HH133" s="5"/>
      <c r="HI133" s="5"/>
      <c r="HJ133" s="5"/>
      <c r="HK133" s="5"/>
      <c r="HL133" s="5"/>
      <c r="HM133" s="5"/>
      <c r="HN133" s="5"/>
      <c r="HO133" s="5"/>
      <c r="HP133" s="5"/>
      <c r="HQ133" s="5"/>
      <c r="HR133" s="5"/>
      <c r="HS133" s="5"/>
      <c r="HT133" s="96"/>
      <c r="HU133" s="5"/>
      <c r="HV133" s="5"/>
      <c r="HW133" s="5"/>
      <c r="HX133" s="5"/>
    </row>
    <row r="134" spans="1:232" s="28" customFormat="1" ht="15" customHeight="1">
      <c r="A134" s="5" t="s">
        <v>331</v>
      </c>
      <c r="B134" s="5" t="s">
        <v>332</v>
      </c>
      <c r="C134" s="5"/>
      <c r="D134" s="5"/>
      <c r="E134" s="5"/>
      <c r="F134" s="5" t="s">
        <v>333</v>
      </c>
      <c r="G134" s="5" t="s">
        <v>437</v>
      </c>
      <c r="H134" s="87" t="s">
        <v>436</v>
      </c>
      <c r="I134" s="5" t="s">
        <v>2301</v>
      </c>
      <c r="J134" s="5" t="s">
        <v>2156</v>
      </c>
      <c r="K134" s="5" t="s">
        <v>2157</v>
      </c>
      <c r="L134" s="5" t="s">
        <v>2158</v>
      </c>
      <c r="M134" s="5" t="s">
        <v>2159</v>
      </c>
      <c r="N134" s="5"/>
      <c r="O134" s="5"/>
      <c r="P134" s="5"/>
      <c r="Q134" s="5"/>
      <c r="R134" s="5"/>
      <c r="S134" s="5"/>
      <c r="T134" s="5"/>
      <c r="U134" s="5"/>
      <c r="V134" s="5"/>
      <c r="W134" s="5"/>
      <c r="X134" s="5"/>
      <c r="Y134" s="5"/>
      <c r="Z134" s="5"/>
      <c r="AA134" s="5"/>
      <c r="AB134" s="5"/>
      <c r="AC134" s="5"/>
      <c r="AD134" s="5"/>
      <c r="AE134" s="5"/>
      <c r="AF134" s="5"/>
      <c r="AG134" s="5"/>
      <c r="AH134" s="5"/>
      <c r="AI134" s="5"/>
      <c r="AJ134" s="5"/>
      <c r="AK134" s="5" t="s">
        <v>2302</v>
      </c>
      <c r="AL134" s="5" t="s">
        <v>2294</v>
      </c>
      <c r="AM134" s="5" t="s">
        <v>2162</v>
      </c>
      <c r="AN134" s="5" t="s">
        <v>2295</v>
      </c>
      <c r="AO134" s="5" t="s">
        <v>2164</v>
      </c>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t="s">
        <v>2303</v>
      </c>
      <c r="BN134" s="5" t="s">
        <v>2166</v>
      </c>
      <c r="BO134" s="5" t="s">
        <v>2167</v>
      </c>
      <c r="BP134" s="5" t="s">
        <v>2168</v>
      </c>
      <c r="BQ134" s="5" t="s">
        <v>2169</v>
      </c>
      <c r="BR134" s="145"/>
      <c r="BS134" s="145"/>
      <c r="BT134" s="145"/>
      <c r="BU134" s="145"/>
      <c r="BV134" s="145"/>
      <c r="BW134" s="145"/>
      <c r="BX134" s="145"/>
      <c r="BY134" s="145"/>
      <c r="BZ134" s="145"/>
      <c r="CA134" s="145"/>
      <c r="CB134" s="145"/>
      <c r="CC134" s="145"/>
      <c r="CD134" s="145"/>
      <c r="CE134" s="145"/>
      <c r="CF134" s="145"/>
      <c r="CG134" s="145"/>
      <c r="CH134" s="145"/>
      <c r="CI134" s="145"/>
      <c r="CJ134" s="150"/>
      <c r="CK134" s="155"/>
      <c r="CL134" s="145"/>
      <c r="CM134" s="145"/>
      <c r="CN134" s="145"/>
      <c r="CO134" s="1" t="s">
        <v>2304</v>
      </c>
      <c r="CP134" s="10" t="s">
        <v>2171</v>
      </c>
      <c r="CQ134" s="10" t="s">
        <v>2172</v>
      </c>
      <c r="CR134" s="10" t="s">
        <v>2173</v>
      </c>
      <c r="CS134" s="10" t="s">
        <v>2174</v>
      </c>
      <c r="CT134" s="10"/>
      <c r="CU134" s="10"/>
      <c r="CV134" s="10"/>
      <c r="CW134" s="10"/>
      <c r="CX134" s="10"/>
      <c r="CY134" s="10"/>
      <c r="CZ134" s="145"/>
      <c r="DA134" s="145"/>
      <c r="DB134" s="145"/>
      <c r="DC134" s="145"/>
      <c r="DD134" s="145"/>
      <c r="DE134" s="145"/>
      <c r="DF134" s="145"/>
      <c r="DG134" s="145"/>
      <c r="DH134" s="145"/>
      <c r="DI134" s="145"/>
      <c r="DJ134" s="145"/>
      <c r="DK134" s="145"/>
      <c r="DL134" s="150"/>
      <c r="DM134" s="5"/>
      <c r="DN134" s="5"/>
      <c r="DO134" s="5"/>
      <c r="DP134" s="5"/>
      <c r="DQ134" s="1" t="s">
        <v>2305</v>
      </c>
      <c r="DR134" s="10" t="s">
        <v>2176</v>
      </c>
      <c r="DS134" s="10" t="s">
        <v>2177</v>
      </c>
      <c r="DT134" s="10" t="s">
        <v>2178</v>
      </c>
      <c r="DU134" s="10" t="s">
        <v>2179</v>
      </c>
      <c r="DV134" s="10"/>
      <c r="DW134" s="10"/>
      <c r="DX134" s="10"/>
      <c r="DY134" s="10"/>
      <c r="DZ134" s="10"/>
      <c r="EA134" s="10"/>
      <c r="EB134" s="5"/>
      <c r="EC134" s="5"/>
      <c r="ED134" s="5"/>
      <c r="EE134" s="145"/>
      <c r="EF134" s="145"/>
      <c r="EG134" s="145"/>
      <c r="EH134" s="145"/>
      <c r="EI134" s="145"/>
      <c r="EJ134" s="145"/>
      <c r="EK134" s="145"/>
      <c r="EL134" s="145"/>
      <c r="EM134" s="145"/>
      <c r="EN134" s="150"/>
      <c r="EO134" s="5"/>
      <c r="EP134" s="5"/>
      <c r="EQ134" s="5"/>
      <c r="ER134" s="5"/>
      <c r="ES134" s="1" t="s">
        <v>2306</v>
      </c>
      <c r="ET134" s="10" t="s">
        <v>2181</v>
      </c>
      <c r="EU134" s="10" t="s">
        <v>2182</v>
      </c>
      <c r="EV134" s="10" t="s">
        <v>2183</v>
      </c>
      <c r="EW134" s="10" t="s">
        <v>2184</v>
      </c>
      <c r="EX134" s="10"/>
      <c r="EY134" s="10"/>
      <c r="EZ134" s="10"/>
      <c r="FA134" s="10"/>
      <c r="FB134" s="10"/>
      <c r="FC134" s="10"/>
      <c r="FD134" s="5"/>
      <c r="FE134" s="5"/>
      <c r="FF134" s="5"/>
      <c r="FG134" s="5"/>
      <c r="FH134" s="5"/>
      <c r="FI134" s="5"/>
      <c r="FJ134" s="5"/>
      <c r="FK134" s="5"/>
      <c r="FL134" s="5"/>
      <c r="FM134" s="5"/>
      <c r="FN134" s="5"/>
      <c r="FO134" s="5"/>
      <c r="FP134" s="96"/>
      <c r="FQ134" s="5"/>
      <c r="FR134" s="5"/>
      <c r="FS134" s="5"/>
      <c r="FT134" s="5"/>
      <c r="FU134" s="1" t="s">
        <v>2307</v>
      </c>
      <c r="FV134" s="1" t="s">
        <v>2186</v>
      </c>
      <c r="FW134" s="1" t="s">
        <v>2187</v>
      </c>
      <c r="FX134" s="10" t="s">
        <v>2188</v>
      </c>
      <c r="FY134" s="10" t="s">
        <v>2189</v>
      </c>
      <c r="FZ134" s="10"/>
      <c r="GA134" s="10"/>
      <c r="GB134" s="10"/>
      <c r="GC134" s="10"/>
      <c r="GD134" s="10"/>
      <c r="GE134" s="10"/>
      <c r="GF134" s="5"/>
      <c r="GG134" s="5"/>
      <c r="GH134" s="5"/>
      <c r="GI134" s="5"/>
      <c r="GJ134" s="5"/>
      <c r="GK134" s="5"/>
      <c r="GL134" s="5"/>
      <c r="GM134" s="5"/>
      <c r="GN134" s="5"/>
      <c r="GO134" s="5"/>
      <c r="GP134" s="5"/>
      <c r="GQ134" s="5"/>
      <c r="GR134" s="96"/>
      <c r="GS134" s="5"/>
      <c r="GT134" s="5"/>
      <c r="GU134" s="5"/>
      <c r="GV134" s="5"/>
      <c r="GW134" s="1" t="s">
        <v>3531</v>
      </c>
      <c r="GX134" s="1" t="str">
        <f>$GX$133</f>
        <v>0 = Uopšte ne</v>
      </c>
      <c r="GY134" s="1" t="str">
        <f>$GY$133</f>
        <v>1 = Pojedinim danima</v>
      </c>
      <c r="GZ134" s="1" t="str">
        <f>$GZ$133</f>
        <v>2 = Češće nego svakog drugog dana</v>
      </c>
      <c r="HA134" s="1" t="str">
        <f>$HA$133</f>
        <v>3 = Skoro svakog dana</v>
      </c>
      <c r="HB134" s="1"/>
      <c r="HC134" s="1"/>
      <c r="HD134" s="1"/>
      <c r="HE134" s="1"/>
      <c r="HF134" s="1"/>
      <c r="HG134" s="10"/>
      <c r="HH134" s="5"/>
      <c r="HI134" s="5"/>
      <c r="HJ134" s="5"/>
      <c r="HK134" s="5"/>
      <c r="HL134" s="5"/>
      <c r="HM134" s="5"/>
      <c r="HN134" s="5"/>
      <c r="HO134" s="5"/>
      <c r="HP134" s="5"/>
      <c r="HQ134" s="5"/>
      <c r="HR134" s="5"/>
      <c r="HS134" s="5"/>
      <c r="HT134" s="96"/>
      <c r="HU134" s="5"/>
      <c r="HV134" s="5"/>
      <c r="HW134" s="5"/>
      <c r="HX134" s="5"/>
    </row>
    <row r="135" spans="1:232" s="28" customFormat="1" ht="15" customHeight="1">
      <c r="A135" s="5" t="s">
        <v>331</v>
      </c>
      <c r="B135" s="5" t="s">
        <v>332</v>
      </c>
      <c r="C135" s="5"/>
      <c r="D135" s="5"/>
      <c r="E135" s="5"/>
      <c r="F135" s="5" t="s">
        <v>333</v>
      </c>
      <c r="G135" s="5" t="s">
        <v>438</v>
      </c>
      <c r="H135" s="87" t="s">
        <v>436</v>
      </c>
      <c r="I135" s="5" t="s">
        <v>2308</v>
      </c>
      <c r="J135" s="5" t="s">
        <v>2156</v>
      </c>
      <c r="K135" s="5" t="s">
        <v>2157</v>
      </c>
      <c r="L135" s="5" t="s">
        <v>2158</v>
      </c>
      <c r="M135" s="5" t="s">
        <v>2159</v>
      </c>
      <c r="N135" s="5"/>
      <c r="O135" s="5"/>
      <c r="P135" s="5"/>
      <c r="Q135" s="5"/>
      <c r="R135" s="5"/>
      <c r="S135" s="5"/>
      <c r="T135" s="5"/>
      <c r="U135" s="5"/>
      <c r="V135" s="5"/>
      <c r="W135" s="5"/>
      <c r="X135" s="5"/>
      <c r="Y135" s="5"/>
      <c r="Z135" s="5"/>
      <c r="AA135" s="5"/>
      <c r="AB135" s="5"/>
      <c r="AC135" s="5"/>
      <c r="AD135" s="5"/>
      <c r="AE135" s="5"/>
      <c r="AF135" s="5"/>
      <c r="AG135" s="5"/>
      <c r="AH135" s="5"/>
      <c r="AI135" s="5"/>
      <c r="AJ135" s="5"/>
      <c r="AK135" s="5" t="s">
        <v>2309</v>
      </c>
      <c r="AL135" s="5" t="s">
        <v>2294</v>
      </c>
      <c r="AM135" s="5" t="s">
        <v>2162</v>
      </c>
      <c r="AN135" s="5" t="s">
        <v>2295</v>
      </c>
      <c r="AO135" s="5" t="s">
        <v>2164</v>
      </c>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t="s">
        <v>2310</v>
      </c>
      <c r="BN135" s="5" t="s">
        <v>2166</v>
      </c>
      <c r="BO135" s="5" t="s">
        <v>2167</v>
      </c>
      <c r="BP135" s="5" t="s">
        <v>2168</v>
      </c>
      <c r="BQ135" s="5" t="s">
        <v>2169</v>
      </c>
      <c r="BR135" s="145"/>
      <c r="BS135" s="145"/>
      <c r="BT135" s="145"/>
      <c r="BU135" s="145"/>
      <c r="BV135" s="145"/>
      <c r="BW135" s="145"/>
      <c r="BX135" s="145"/>
      <c r="BY135" s="145"/>
      <c r="BZ135" s="145"/>
      <c r="CA135" s="145"/>
      <c r="CB135" s="145"/>
      <c r="CC135" s="145"/>
      <c r="CD135" s="145"/>
      <c r="CE135" s="145"/>
      <c r="CF135" s="145"/>
      <c r="CG135" s="145"/>
      <c r="CH135" s="145"/>
      <c r="CI135" s="145"/>
      <c r="CJ135" s="150"/>
      <c r="CK135" s="155"/>
      <c r="CL135" s="145"/>
      <c r="CM135" s="145"/>
      <c r="CN135" s="145"/>
      <c r="CO135" s="1" t="s">
        <v>2311</v>
      </c>
      <c r="CP135" s="10" t="s">
        <v>2171</v>
      </c>
      <c r="CQ135" s="10" t="s">
        <v>2172</v>
      </c>
      <c r="CR135" s="10" t="s">
        <v>2173</v>
      </c>
      <c r="CS135" s="10" t="s">
        <v>2174</v>
      </c>
      <c r="CT135" s="10"/>
      <c r="CU135" s="10"/>
      <c r="CV135" s="10"/>
      <c r="CW135" s="10"/>
      <c r="CX135" s="10"/>
      <c r="CY135" s="10"/>
      <c r="CZ135" s="145"/>
      <c r="DA135" s="145"/>
      <c r="DB135" s="145"/>
      <c r="DC135" s="145"/>
      <c r="DD135" s="145"/>
      <c r="DE135" s="145"/>
      <c r="DF135" s="145"/>
      <c r="DG135" s="145"/>
      <c r="DH135" s="145"/>
      <c r="DI135" s="145"/>
      <c r="DJ135" s="145"/>
      <c r="DK135" s="145"/>
      <c r="DL135" s="150"/>
      <c r="DM135" s="5"/>
      <c r="DN135" s="5"/>
      <c r="DO135" s="5"/>
      <c r="DP135" s="5"/>
      <c r="DQ135" s="1" t="s">
        <v>2312</v>
      </c>
      <c r="DR135" s="10" t="s">
        <v>2176</v>
      </c>
      <c r="DS135" s="10" t="s">
        <v>2177</v>
      </c>
      <c r="DT135" s="10" t="s">
        <v>2178</v>
      </c>
      <c r="DU135" s="10" t="s">
        <v>2179</v>
      </c>
      <c r="DV135" s="10"/>
      <c r="DW135" s="10"/>
      <c r="DX135" s="10"/>
      <c r="DY135" s="10"/>
      <c r="DZ135" s="10"/>
      <c r="EA135" s="10"/>
      <c r="EB135" s="5"/>
      <c r="EC135" s="5"/>
      <c r="ED135" s="5"/>
      <c r="EE135" s="145"/>
      <c r="EF135" s="145"/>
      <c r="EG135" s="145"/>
      <c r="EH135" s="145"/>
      <c r="EI135" s="145"/>
      <c r="EJ135" s="145"/>
      <c r="EK135" s="145"/>
      <c r="EL135" s="145"/>
      <c r="EM135" s="145"/>
      <c r="EN135" s="150"/>
      <c r="EO135" s="5"/>
      <c r="EP135" s="5"/>
      <c r="EQ135" s="5"/>
      <c r="ER135" s="5"/>
      <c r="ES135" s="1" t="s">
        <v>2313</v>
      </c>
      <c r="ET135" s="10" t="s">
        <v>2181</v>
      </c>
      <c r="EU135" s="10" t="s">
        <v>2182</v>
      </c>
      <c r="EV135" s="10" t="s">
        <v>2183</v>
      </c>
      <c r="EW135" s="10" t="s">
        <v>2184</v>
      </c>
      <c r="EX135" s="10"/>
      <c r="EY135" s="10"/>
      <c r="EZ135" s="10"/>
      <c r="FA135" s="10"/>
      <c r="FB135" s="10"/>
      <c r="FC135" s="10"/>
      <c r="FD135" s="5"/>
      <c r="FE135" s="5"/>
      <c r="FF135" s="5"/>
      <c r="FG135" s="5"/>
      <c r="FH135" s="5"/>
      <c r="FI135" s="5"/>
      <c r="FJ135" s="5"/>
      <c r="FK135" s="5"/>
      <c r="FL135" s="5"/>
      <c r="FM135" s="5"/>
      <c r="FN135" s="5"/>
      <c r="FO135" s="5"/>
      <c r="FP135" s="96"/>
      <c r="FQ135" s="5"/>
      <c r="FR135" s="5"/>
      <c r="FS135" s="5"/>
      <c r="FT135" s="5"/>
      <c r="FU135" s="1" t="s">
        <v>2314</v>
      </c>
      <c r="FV135" s="1" t="s">
        <v>2186</v>
      </c>
      <c r="FW135" s="1" t="s">
        <v>2187</v>
      </c>
      <c r="FX135" s="10" t="s">
        <v>2188</v>
      </c>
      <c r="FY135" s="10" t="s">
        <v>2189</v>
      </c>
      <c r="FZ135" s="10"/>
      <c r="GA135" s="10"/>
      <c r="GB135" s="10"/>
      <c r="GC135" s="10"/>
      <c r="GD135" s="10"/>
      <c r="GE135" s="10"/>
      <c r="GF135" s="5"/>
      <c r="GG135" s="5"/>
      <c r="GH135" s="5"/>
      <c r="GI135" s="5"/>
      <c r="GJ135" s="5"/>
      <c r="GK135" s="5"/>
      <c r="GL135" s="5"/>
      <c r="GM135" s="5"/>
      <c r="GN135" s="5"/>
      <c r="GO135" s="5"/>
      <c r="GP135" s="5"/>
      <c r="GQ135" s="5"/>
      <c r="GR135" s="96"/>
      <c r="GS135" s="5"/>
      <c r="GT135" s="5"/>
      <c r="GU135" s="5"/>
      <c r="GV135" s="5"/>
      <c r="GW135" s="1" t="s">
        <v>3532</v>
      </c>
      <c r="GX135" s="1" t="str">
        <f t="shared" ref="GX135:GX140" si="19">$GX$133</f>
        <v>0 = Uopšte ne</v>
      </c>
      <c r="GY135" s="1" t="str">
        <f t="shared" ref="GY135:GY140" si="20">$GY$133</f>
        <v>1 = Pojedinim danima</v>
      </c>
      <c r="GZ135" s="1" t="str">
        <f t="shared" ref="GZ135:GZ140" si="21">$GZ$133</f>
        <v>2 = Češće nego svakog drugog dana</v>
      </c>
      <c r="HA135" s="1" t="str">
        <f t="shared" ref="HA135:HA140" si="22">$HA$133</f>
        <v>3 = Skoro svakog dana</v>
      </c>
      <c r="HB135" s="1"/>
      <c r="HC135" s="1"/>
      <c r="HD135" s="1"/>
      <c r="HE135" s="1"/>
      <c r="HF135" s="1"/>
      <c r="HG135" s="10"/>
      <c r="HH135" s="5"/>
      <c r="HI135" s="5"/>
      <c r="HJ135" s="5"/>
      <c r="HK135" s="5"/>
      <c r="HL135" s="5"/>
      <c r="HM135" s="5"/>
      <c r="HN135" s="5"/>
      <c r="HO135" s="5"/>
      <c r="HP135" s="5"/>
      <c r="HQ135" s="5"/>
      <c r="HR135" s="5"/>
      <c r="HS135" s="5"/>
      <c r="HT135" s="96"/>
      <c r="HU135" s="5"/>
      <c r="HV135" s="5"/>
      <c r="HW135" s="5"/>
      <c r="HX135" s="5"/>
    </row>
    <row r="136" spans="1:232" s="28" customFormat="1" ht="15" customHeight="1">
      <c r="A136" s="5" t="s">
        <v>331</v>
      </c>
      <c r="B136" s="5" t="s">
        <v>332</v>
      </c>
      <c r="C136" s="5"/>
      <c r="D136" s="5"/>
      <c r="E136" s="5"/>
      <c r="F136" s="5" t="s">
        <v>333</v>
      </c>
      <c r="G136" s="5" t="s">
        <v>439</v>
      </c>
      <c r="H136" s="87" t="s">
        <v>436</v>
      </c>
      <c r="I136" s="5" t="s">
        <v>2315</v>
      </c>
      <c r="J136" s="5" t="s">
        <v>2156</v>
      </c>
      <c r="K136" s="5" t="s">
        <v>2157</v>
      </c>
      <c r="L136" s="5" t="s">
        <v>2158</v>
      </c>
      <c r="M136" s="5" t="s">
        <v>2159</v>
      </c>
      <c r="N136" s="5"/>
      <c r="O136" s="5"/>
      <c r="P136" s="5"/>
      <c r="Q136" s="5"/>
      <c r="R136" s="5"/>
      <c r="S136" s="5"/>
      <c r="T136" s="5"/>
      <c r="U136" s="5"/>
      <c r="V136" s="5"/>
      <c r="W136" s="5"/>
      <c r="X136" s="5"/>
      <c r="Y136" s="5"/>
      <c r="Z136" s="5"/>
      <c r="AA136" s="5"/>
      <c r="AB136" s="5"/>
      <c r="AC136" s="5"/>
      <c r="AD136" s="5"/>
      <c r="AE136" s="5"/>
      <c r="AF136" s="5"/>
      <c r="AG136" s="5"/>
      <c r="AH136" s="5"/>
      <c r="AI136" s="5"/>
      <c r="AJ136" s="5"/>
      <c r="AK136" s="5" t="s">
        <v>2316</v>
      </c>
      <c r="AL136" s="5" t="s">
        <v>2294</v>
      </c>
      <c r="AM136" s="5" t="s">
        <v>2162</v>
      </c>
      <c r="AN136" s="5" t="s">
        <v>2295</v>
      </c>
      <c r="AO136" s="5" t="s">
        <v>2164</v>
      </c>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t="s">
        <v>2317</v>
      </c>
      <c r="BN136" s="5" t="s">
        <v>2166</v>
      </c>
      <c r="BO136" s="5" t="s">
        <v>2167</v>
      </c>
      <c r="BP136" s="5" t="s">
        <v>2168</v>
      </c>
      <c r="BQ136" s="5" t="s">
        <v>2169</v>
      </c>
      <c r="BR136" s="145"/>
      <c r="BS136" s="145"/>
      <c r="BT136" s="145"/>
      <c r="BU136" s="145"/>
      <c r="BV136" s="145"/>
      <c r="BW136" s="145"/>
      <c r="BX136" s="145"/>
      <c r="BY136" s="145"/>
      <c r="BZ136" s="145"/>
      <c r="CA136" s="145"/>
      <c r="CB136" s="145"/>
      <c r="CC136" s="145"/>
      <c r="CD136" s="145"/>
      <c r="CE136" s="145"/>
      <c r="CF136" s="145"/>
      <c r="CG136" s="145"/>
      <c r="CH136" s="145"/>
      <c r="CI136" s="145"/>
      <c r="CJ136" s="150"/>
      <c r="CK136" s="155"/>
      <c r="CL136" s="145"/>
      <c r="CM136" s="145"/>
      <c r="CN136" s="145"/>
      <c r="CO136" s="1" t="s">
        <v>2318</v>
      </c>
      <c r="CP136" s="10" t="s">
        <v>2171</v>
      </c>
      <c r="CQ136" s="10" t="s">
        <v>2172</v>
      </c>
      <c r="CR136" s="10" t="s">
        <v>2173</v>
      </c>
      <c r="CS136" s="10" t="s">
        <v>2174</v>
      </c>
      <c r="CT136" s="10"/>
      <c r="CU136" s="10"/>
      <c r="CV136" s="10"/>
      <c r="CW136" s="10"/>
      <c r="CX136" s="10"/>
      <c r="CY136" s="10"/>
      <c r="CZ136" s="145"/>
      <c r="DA136" s="145"/>
      <c r="DB136" s="145"/>
      <c r="DC136" s="145"/>
      <c r="DD136" s="145"/>
      <c r="DE136" s="145"/>
      <c r="DF136" s="145"/>
      <c r="DG136" s="145"/>
      <c r="DH136" s="145"/>
      <c r="DI136" s="145"/>
      <c r="DJ136" s="145"/>
      <c r="DK136" s="145"/>
      <c r="DL136" s="150"/>
      <c r="DM136" s="5"/>
      <c r="DN136" s="5"/>
      <c r="DO136" s="5"/>
      <c r="DP136" s="5"/>
      <c r="DQ136" s="1" t="s">
        <v>2319</v>
      </c>
      <c r="DR136" s="10" t="s">
        <v>2176</v>
      </c>
      <c r="DS136" s="10" t="s">
        <v>2177</v>
      </c>
      <c r="DT136" s="10" t="s">
        <v>2178</v>
      </c>
      <c r="DU136" s="10" t="s">
        <v>2179</v>
      </c>
      <c r="DV136" s="10"/>
      <c r="DW136" s="10"/>
      <c r="DX136" s="10"/>
      <c r="DY136" s="10"/>
      <c r="DZ136" s="10"/>
      <c r="EA136" s="10"/>
      <c r="EB136" s="5"/>
      <c r="EC136" s="5"/>
      <c r="ED136" s="5"/>
      <c r="EE136" s="145"/>
      <c r="EF136" s="145"/>
      <c r="EG136" s="145"/>
      <c r="EH136" s="145"/>
      <c r="EI136" s="145"/>
      <c r="EJ136" s="145"/>
      <c r="EK136" s="145"/>
      <c r="EL136" s="145"/>
      <c r="EM136" s="145"/>
      <c r="EN136" s="150"/>
      <c r="EO136" s="5"/>
      <c r="EP136" s="5"/>
      <c r="EQ136" s="5"/>
      <c r="ER136" s="5"/>
      <c r="ES136" s="1" t="s">
        <v>2320</v>
      </c>
      <c r="ET136" s="10" t="s">
        <v>2181</v>
      </c>
      <c r="EU136" s="10" t="s">
        <v>2182</v>
      </c>
      <c r="EV136" s="10" t="s">
        <v>2183</v>
      </c>
      <c r="EW136" s="10" t="s">
        <v>2184</v>
      </c>
      <c r="EX136" s="10"/>
      <c r="EY136" s="10"/>
      <c r="EZ136" s="10"/>
      <c r="FA136" s="10"/>
      <c r="FB136" s="10"/>
      <c r="FC136" s="10"/>
      <c r="FD136" s="5"/>
      <c r="FE136" s="5"/>
      <c r="FF136" s="5"/>
      <c r="FG136" s="5"/>
      <c r="FH136" s="5"/>
      <c r="FI136" s="5"/>
      <c r="FJ136" s="5"/>
      <c r="FK136" s="5"/>
      <c r="FL136" s="5"/>
      <c r="FM136" s="5"/>
      <c r="FN136" s="5"/>
      <c r="FO136" s="5"/>
      <c r="FP136" s="96"/>
      <c r="FQ136" s="5"/>
      <c r="FR136" s="5"/>
      <c r="FS136" s="5"/>
      <c r="FT136" s="5"/>
      <c r="FU136" s="1" t="s">
        <v>2321</v>
      </c>
      <c r="FV136" s="1" t="s">
        <v>2186</v>
      </c>
      <c r="FW136" s="1" t="s">
        <v>2187</v>
      </c>
      <c r="FX136" s="10" t="s">
        <v>2188</v>
      </c>
      <c r="FY136" s="10" t="s">
        <v>2189</v>
      </c>
      <c r="FZ136" s="10"/>
      <c r="GA136" s="10"/>
      <c r="GB136" s="10"/>
      <c r="GC136" s="10"/>
      <c r="GD136" s="10"/>
      <c r="GE136" s="10"/>
      <c r="GF136" s="5"/>
      <c r="GG136" s="5"/>
      <c r="GH136" s="5"/>
      <c r="GI136" s="5"/>
      <c r="GJ136" s="5"/>
      <c r="GK136" s="5"/>
      <c r="GL136" s="5"/>
      <c r="GM136" s="5"/>
      <c r="GN136" s="5"/>
      <c r="GO136" s="5"/>
      <c r="GP136" s="5"/>
      <c r="GQ136" s="5"/>
      <c r="GR136" s="96"/>
      <c r="GS136" s="5"/>
      <c r="GT136" s="5"/>
      <c r="GU136" s="5"/>
      <c r="GV136" s="5"/>
      <c r="GW136" s="1" t="s">
        <v>3533</v>
      </c>
      <c r="GX136" s="1" t="str">
        <f t="shared" si="19"/>
        <v>0 = Uopšte ne</v>
      </c>
      <c r="GY136" s="1" t="str">
        <f t="shared" si="20"/>
        <v>1 = Pojedinim danima</v>
      </c>
      <c r="GZ136" s="1" t="str">
        <f t="shared" si="21"/>
        <v>2 = Češće nego svakog drugog dana</v>
      </c>
      <c r="HA136" s="1" t="str">
        <f t="shared" si="22"/>
        <v>3 = Skoro svakog dana</v>
      </c>
      <c r="HB136" s="1"/>
      <c r="HC136" s="1"/>
      <c r="HD136" s="1"/>
      <c r="HE136" s="1"/>
      <c r="HF136" s="1"/>
      <c r="HG136" s="10"/>
      <c r="HH136" s="5"/>
      <c r="HI136" s="5"/>
      <c r="HJ136" s="5"/>
      <c r="HK136" s="5"/>
      <c r="HL136" s="5"/>
      <c r="HM136" s="5"/>
      <c r="HN136" s="5"/>
      <c r="HO136" s="5"/>
      <c r="HP136" s="5"/>
      <c r="HQ136" s="5"/>
      <c r="HR136" s="5"/>
      <c r="HS136" s="5"/>
      <c r="HT136" s="96"/>
      <c r="HU136" s="5"/>
      <c r="HV136" s="5"/>
      <c r="HW136" s="5"/>
      <c r="HX136" s="5"/>
    </row>
    <row r="137" spans="1:232" s="28" customFormat="1" ht="15" customHeight="1">
      <c r="A137" s="5" t="s">
        <v>331</v>
      </c>
      <c r="B137" s="5" t="s">
        <v>332</v>
      </c>
      <c r="C137" s="5"/>
      <c r="D137" s="5"/>
      <c r="E137" s="5"/>
      <c r="F137" s="5" t="s">
        <v>333</v>
      </c>
      <c r="G137" s="5" t="s">
        <v>440</v>
      </c>
      <c r="H137" s="87" t="s">
        <v>436</v>
      </c>
      <c r="I137" s="5" t="s">
        <v>2322</v>
      </c>
      <c r="J137" s="5" t="s">
        <v>2156</v>
      </c>
      <c r="K137" s="5" t="s">
        <v>2157</v>
      </c>
      <c r="L137" s="5" t="s">
        <v>2158</v>
      </c>
      <c r="M137" s="5" t="s">
        <v>2159</v>
      </c>
      <c r="N137" s="5"/>
      <c r="O137" s="5"/>
      <c r="P137" s="5"/>
      <c r="Q137" s="5"/>
      <c r="R137" s="5"/>
      <c r="S137" s="5"/>
      <c r="T137" s="5"/>
      <c r="U137" s="5"/>
      <c r="V137" s="5"/>
      <c r="W137" s="5"/>
      <c r="X137" s="5"/>
      <c r="Y137" s="5"/>
      <c r="Z137" s="5"/>
      <c r="AA137" s="5"/>
      <c r="AB137" s="5"/>
      <c r="AC137" s="5"/>
      <c r="AD137" s="5"/>
      <c r="AE137" s="5"/>
      <c r="AF137" s="5"/>
      <c r="AG137" s="5"/>
      <c r="AH137" s="5"/>
      <c r="AI137" s="5"/>
      <c r="AJ137" s="5"/>
      <c r="AK137" s="5" t="s">
        <v>2323</v>
      </c>
      <c r="AL137" s="5" t="s">
        <v>2294</v>
      </c>
      <c r="AM137" s="5" t="s">
        <v>2162</v>
      </c>
      <c r="AN137" s="5" t="s">
        <v>2295</v>
      </c>
      <c r="AO137" s="5" t="s">
        <v>2164</v>
      </c>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t="s">
        <v>2324</v>
      </c>
      <c r="BN137" s="5" t="s">
        <v>2166</v>
      </c>
      <c r="BO137" s="5" t="s">
        <v>2167</v>
      </c>
      <c r="BP137" s="5" t="s">
        <v>2168</v>
      </c>
      <c r="BQ137" s="5" t="s">
        <v>2169</v>
      </c>
      <c r="BR137" s="5"/>
      <c r="BS137" s="5"/>
      <c r="BT137" s="5"/>
      <c r="BU137" s="145"/>
      <c r="BV137" s="145"/>
      <c r="BW137" s="145"/>
      <c r="BX137" s="145"/>
      <c r="BY137" s="145"/>
      <c r="BZ137" s="145"/>
      <c r="CA137" s="145"/>
      <c r="CB137" s="145"/>
      <c r="CC137" s="145"/>
      <c r="CD137" s="145"/>
      <c r="CE137" s="145"/>
      <c r="CF137" s="145"/>
      <c r="CG137" s="145"/>
      <c r="CH137" s="145"/>
      <c r="CI137" s="145"/>
      <c r="CJ137" s="150"/>
      <c r="CK137" s="155"/>
      <c r="CL137" s="145"/>
      <c r="CM137" s="145"/>
      <c r="CN137" s="145"/>
      <c r="CO137" s="1" t="s">
        <v>2325</v>
      </c>
      <c r="CP137" s="10" t="s">
        <v>2171</v>
      </c>
      <c r="CQ137" s="10" t="s">
        <v>2172</v>
      </c>
      <c r="CR137" s="10" t="s">
        <v>2173</v>
      </c>
      <c r="CS137" s="10" t="s">
        <v>2174</v>
      </c>
      <c r="CT137" s="10"/>
      <c r="CU137" s="10"/>
      <c r="CV137" s="10"/>
      <c r="CW137" s="10"/>
      <c r="CX137" s="10"/>
      <c r="CY137" s="10"/>
      <c r="CZ137" s="145"/>
      <c r="DA137" s="145"/>
      <c r="DB137" s="145"/>
      <c r="DC137" s="145"/>
      <c r="DD137" s="145"/>
      <c r="DE137" s="145"/>
      <c r="DF137" s="145"/>
      <c r="DG137" s="145"/>
      <c r="DH137" s="145"/>
      <c r="DI137" s="145"/>
      <c r="DJ137" s="145"/>
      <c r="DK137" s="145"/>
      <c r="DL137" s="150"/>
      <c r="DM137" s="5"/>
      <c r="DN137" s="5"/>
      <c r="DO137" s="5"/>
      <c r="DP137" s="5"/>
      <c r="DQ137" s="1" t="s">
        <v>2326</v>
      </c>
      <c r="DR137" s="10" t="s">
        <v>2176</v>
      </c>
      <c r="DS137" s="10" t="s">
        <v>2177</v>
      </c>
      <c r="DT137" s="10" t="s">
        <v>2178</v>
      </c>
      <c r="DU137" s="10" t="s">
        <v>2179</v>
      </c>
      <c r="DV137" s="10"/>
      <c r="DW137" s="10"/>
      <c r="DX137" s="10"/>
      <c r="DY137" s="10"/>
      <c r="DZ137" s="10"/>
      <c r="EA137" s="10"/>
      <c r="EB137" s="5"/>
      <c r="EC137" s="5"/>
      <c r="ED137" s="5"/>
      <c r="EE137" s="145"/>
      <c r="EF137" s="145"/>
      <c r="EG137" s="145"/>
      <c r="EH137" s="145"/>
      <c r="EI137" s="145"/>
      <c r="EJ137" s="145"/>
      <c r="EK137" s="145"/>
      <c r="EL137" s="145"/>
      <c r="EM137" s="145"/>
      <c r="EN137" s="150"/>
      <c r="EO137" s="5"/>
      <c r="EP137" s="5"/>
      <c r="EQ137" s="5"/>
      <c r="ER137" s="5"/>
      <c r="ES137" s="1" t="s">
        <v>2327</v>
      </c>
      <c r="ET137" s="10" t="s">
        <v>2181</v>
      </c>
      <c r="EU137" s="10" t="s">
        <v>2182</v>
      </c>
      <c r="EV137" s="10" t="s">
        <v>2183</v>
      </c>
      <c r="EW137" s="10" t="s">
        <v>2184</v>
      </c>
      <c r="EX137" s="10"/>
      <c r="EY137" s="10"/>
      <c r="EZ137" s="10"/>
      <c r="FA137" s="10"/>
      <c r="FB137" s="10"/>
      <c r="FC137" s="10"/>
      <c r="FD137" s="5"/>
      <c r="FE137" s="5"/>
      <c r="FF137" s="5"/>
      <c r="FG137" s="5"/>
      <c r="FH137" s="5"/>
      <c r="FI137" s="5"/>
      <c r="FJ137" s="5"/>
      <c r="FK137" s="5"/>
      <c r="FL137" s="5"/>
      <c r="FM137" s="5"/>
      <c r="FN137" s="5"/>
      <c r="FO137" s="5"/>
      <c r="FP137" s="96"/>
      <c r="FQ137" s="5"/>
      <c r="FR137" s="5"/>
      <c r="FS137" s="5"/>
      <c r="FT137" s="5"/>
      <c r="FU137" s="1" t="s">
        <v>2328</v>
      </c>
      <c r="FV137" s="1" t="s">
        <v>2186</v>
      </c>
      <c r="FW137" s="1" t="s">
        <v>2187</v>
      </c>
      <c r="FX137" s="10" t="s">
        <v>2188</v>
      </c>
      <c r="FY137" s="10" t="s">
        <v>2189</v>
      </c>
      <c r="FZ137" s="10"/>
      <c r="GA137" s="10"/>
      <c r="GB137" s="10"/>
      <c r="GC137" s="10"/>
      <c r="GD137" s="10"/>
      <c r="GE137" s="10"/>
      <c r="GF137" s="5"/>
      <c r="GG137" s="5"/>
      <c r="GH137" s="5"/>
      <c r="GI137" s="5"/>
      <c r="GJ137" s="5"/>
      <c r="GK137" s="5"/>
      <c r="GL137" s="5"/>
      <c r="GM137" s="5"/>
      <c r="GN137" s="5"/>
      <c r="GO137" s="5"/>
      <c r="GP137" s="5"/>
      <c r="GQ137" s="5"/>
      <c r="GR137" s="96"/>
      <c r="GS137" s="5"/>
      <c r="GT137" s="5"/>
      <c r="GU137" s="5"/>
      <c r="GV137" s="5"/>
      <c r="GW137" s="1" t="s">
        <v>3534</v>
      </c>
      <c r="GX137" s="1" t="str">
        <f t="shared" si="19"/>
        <v>0 = Uopšte ne</v>
      </c>
      <c r="GY137" s="1" t="str">
        <f t="shared" si="20"/>
        <v>1 = Pojedinim danima</v>
      </c>
      <c r="GZ137" s="1" t="str">
        <f t="shared" si="21"/>
        <v>2 = Češće nego svakog drugog dana</v>
      </c>
      <c r="HA137" s="1" t="str">
        <f t="shared" si="22"/>
        <v>3 = Skoro svakog dana</v>
      </c>
      <c r="HB137" s="1"/>
      <c r="HC137" s="1"/>
      <c r="HD137" s="1"/>
      <c r="HE137" s="1"/>
      <c r="HF137" s="1"/>
      <c r="HG137" s="10"/>
      <c r="HH137" s="5"/>
      <c r="HI137" s="5"/>
      <c r="HJ137" s="5"/>
      <c r="HK137" s="5"/>
      <c r="HL137" s="5"/>
      <c r="HM137" s="5"/>
      <c r="HN137" s="5"/>
      <c r="HO137" s="5"/>
      <c r="HP137" s="5"/>
      <c r="HQ137" s="5"/>
      <c r="HR137" s="5"/>
      <c r="HS137" s="5"/>
      <c r="HT137" s="96"/>
      <c r="HU137" s="5"/>
      <c r="HV137" s="5"/>
      <c r="HW137" s="5"/>
      <c r="HX137" s="5"/>
    </row>
    <row r="138" spans="1:232" s="28" customFormat="1" ht="15" customHeight="1">
      <c r="A138" s="5" t="s">
        <v>331</v>
      </c>
      <c r="B138" s="5" t="s">
        <v>332</v>
      </c>
      <c r="C138" s="5"/>
      <c r="D138" s="5"/>
      <c r="E138" s="5"/>
      <c r="F138" s="5" t="s">
        <v>333</v>
      </c>
      <c r="G138" s="5" t="s">
        <v>441</v>
      </c>
      <c r="H138" s="87" t="s">
        <v>436</v>
      </c>
      <c r="I138" s="5" t="s">
        <v>2329</v>
      </c>
      <c r="J138" s="5" t="s">
        <v>2156</v>
      </c>
      <c r="K138" s="5" t="s">
        <v>2157</v>
      </c>
      <c r="L138" s="5" t="s">
        <v>2158</v>
      </c>
      <c r="M138" s="5" t="s">
        <v>2159</v>
      </c>
      <c r="N138" s="5"/>
      <c r="O138" s="5"/>
      <c r="P138" s="5"/>
      <c r="Q138" s="5"/>
      <c r="R138" s="5"/>
      <c r="S138" s="5"/>
      <c r="T138" s="5"/>
      <c r="U138" s="5"/>
      <c r="V138" s="5"/>
      <c r="W138" s="5"/>
      <c r="X138" s="5"/>
      <c r="Y138" s="5"/>
      <c r="Z138" s="5"/>
      <c r="AA138" s="5"/>
      <c r="AB138" s="5"/>
      <c r="AC138" s="5"/>
      <c r="AD138" s="5"/>
      <c r="AE138" s="5"/>
      <c r="AF138" s="5"/>
      <c r="AG138" s="5"/>
      <c r="AH138" s="5"/>
      <c r="AI138" s="5"/>
      <c r="AJ138" s="5"/>
      <c r="AK138" s="5" t="s">
        <v>2330</v>
      </c>
      <c r="AL138" s="5" t="s">
        <v>2294</v>
      </c>
      <c r="AM138" s="5" t="s">
        <v>2162</v>
      </c>
      <c r="AN138" s="5" t="s">
        <v>2295</v>
      </c>
      <c r="AO138" s="5" t="s">
        <v>2164</v>
      </c>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t="s">
        <v>2331</v>
      </c>
      <c r="BN138" s="5" t="s">
        <v>2166</v>
      </c>
      <c r="BO138" s="5" t="s">
        <v>2167</v>
      </c>
      <c r="BP138" s="5" t="s">
        <v>2168</v>
      </c>
      <c r="BQ138" s="5" t="s">
        <v>2169</v>
      </c>
      <c r="BR138" s="5"/>
      <c r="BS138" s="5"/>
      <c r="BT138" s="5"/>
      <c r="BU138" s="145"/>
      <c r="BV138" s="145"/>
      <c r="BW138" s="145"/>
      <c r="BX138" s="145"/>
      <c r="BY138" s="145"/>
      <c r="BZ138" s="145"/>
      <c r="CA138" s="145"/>
      <c r="CB138" s="145"/>
      <c r="CC138" s="145"/>
      <c r="CD138" s="145"/>
      <c r="CE138" s="145"/>
      <c r="CF138" s="145"/>
      <c r="CG138" s="145"/>
      <c r="CH138" s="145"/>
      <c r="CI138" s="145"/>
      <c r="CJ138" s="150"/>
      <c r="CK138" s="155"/>
      <c r="CL138" s="145"/>
      <c r="CM138" s="145"/>
      <c r="CN138" s="145"/>
      <c r="CO138" s="1" t="s">
        <v>2332</v>
      </c>
      <c r="CP138" s="10" t="s">
        <v>2171</v>
      </c>
      <c r="CQ138" s="10" t="s">
        <v>2172</v>
      </c>
      <c r="CR138" s="10" t="s">
        <v>2173</v>
      </c>
      <c r="CS138" s="10" t="s">
        <v>2174</v>
      </c>
      <c r="CT138" s="10"/>
      <c r="CU138" s="10"/>
      <c r="CV138" s="10"/>
      <c r="CW138" s="10"/>
      <c r="CX138" s="10"/>
      <c r="CY138" s="10"/>
      <c r="CZ138" s="145"/>
      <c r="DA138" s="145"/>
      <c r="DB138" s="145"/>
      <c r="DC138" s="145"/>
      <c r="DD138" s="145"/>
      <c r="DE138" s="145"/>
      <c r="DF138" s="145"/>
      <c r="DG138" s="145"/>
      <c r="DH138" s="145"/>
      <c r="DI138" s="145"/>
      <c r="DJ138" s="145"/>
      <c r="DK138" s="145"/>
      <c r="DL138" s="150"/>
      <c r="DM138" s="5"/>
      <c r="DN138" s="5"/>
      <c r="DO138" s="5"/>
      <c r="DP138" s="5"/>
      <c r="DQ138" s="1" t="s">
        <v>2333</v>
      </c>
      <c r="DR138" s="10" t="s">
        <v>2176</v>
      </c>
      <c r="DS138" s="10" t="s">
        <v>2177</v>
      </c>
      <c r="DT138" s="10" t="s">
        <v>2178</v>
      </c>
      <c r="DU138" s="10" t="s">
        <v>2179</v>
      </c>
      <c r="DV138" s="10"/>
      <c r="DW138" s="10"/>
      <c r="DX138" s="10"/>
      <c r="DY138" s="10"/>
      <c r="DZ138" s="10"/>
      <c r="EA138" s="10"/>
      <c r="EB138" s="5"/>
      <c r="EC138" s="5"/>
      <c r="ED138" s="5"/>
      <c r="EE138" s="145"/>
      <c r="EF138" s="145"/>
      <c r="EG138" s="145"/>
      <c r="EH138" s="145"/>
      <c r="EI138" s="145"/>
      <c r="EJ138" s="145"/>
      <c r="EK138" s="145"/>
      <c r="EL138" s="145"/>
      <c r="EM138" s="145"/>
      <c r="EN138" s="150"/>
      <c r="EO138" s="5"/>
      <c r="EP138" s="5"/>
      <c r="EQ138" s="5"/>
      <c r="ER138" s="5"/>
      <c r="ES138" s="1" t="s">
        <v>2334</v>
      </c>
      <c r="ET138" s="10" t="s">
        <v>2181</v>
      </c>
      <c r="EU138" s="10" t="s">
        <v>2182</v>
      </c>
      <c r="EV138" s="10" t="s">
        <v>2183</v>
      </c>
      <c r="EW138" s="10" t="s">
        <v>2184</v>
      </c>
      <c r="EX138" s="10"/>
      <c r="EY138" s="10"/>
      <c r="EZ138" s="10"/>
      <c r="FA138" s="10"/>
      <c r="FB138" s="10"/>
      <c r="FC138" s="10"/>
      <c r="FD138" s="5"/>
      <c r="FE138" s="5"/>
      <c r="FF138" s="5"/>
      <c r="FG138" s="5"/>
      <c r="FH138" s="5"/>
      <c r="FI138" s="5"/>
      <c r="FJ138" s="5"/>
      <c r="FK138" s="5"/>
      <c r="FL138" s="5"/>
      <c r="FM138" s="5"/>
      <c r="FN138" s="5"/>
      <c r="FO138" s="5"/>
      <c r="FP138" s="96"/>
      <c r="FQ138" s="5"/>
      <c r="FR138" s="5"/>
      <c r="FS138" s="5"/>
      <c r="FT138" s="5"/>
      <c r="FU138" s="1" t="s">
        <v>2335</v>
      </c>
      <c r="FV138" s="1" t="s">
        <v>2186</v>
      </c>
      <c r="FW138" s="1" t="s">
        <v>2187</v>
      </c>
      <c r="FX138" s="10" t="s">
        <v>2188</v>
      </c>
      <c r="FY138" s="10" t="s">
        <v>2189</v>
      </c>
      <c r="FZ138" s="10"/>
      <c r="GA138" s="10"/>
      <c r="GB138" s="10"/>
      <c r="GC138" s="10"/>
      <c r="GD138" s="10"/>
      <c r="GE138" s="10"/>
      <c r="GF138" s="5"/>
      <c r="GG138" s="5"/>
      <c r="GH138" s="5"/>
      <c r="GI138" s="5"/>
      <c r="GJ138" s="5"/>
      <c r="GK138" s="5"/>
      <c r="GL138" s="5"/>
      <c r="GM138" s="5"/>
      <c r="GN138" s="5"/>
      <c r="GO138" s="5"/>
      <c r="GP138" s="5"/>
      <c r="GQ138" s="5"/>
      <c r="GR138" s="96"/>
      <c r="GS138" s="5"/>
      <c r="GT138" s="5"/>
      <c r="GU138" s="5"/>
      <c r="GV138" s="5"/>
      <c r="GW138" s="1" t="s">
        <v>3535</v>
      </c>
      <c r="GX138" s="1" t="str">
        <f t="shared" si="19"/>
        <v>0 = Uopšte ne</v>
      </c>
      <c r="GY138" s="1" t="str">
        <f t="shared" si="20"/>
        <v>1 = Pojedinim danima</v>
      </c>
      <c r="GZ138" s="1" t="str">
        <f t="shared" si="21"/>
        <v>2 = Češće nego svakog drugog dana</v>
      </c>
      <c r="HA138" s="1" t="str">
        <f t="shared" si="22"/>
        <v>3 = Skoro svakog dana</v>
      </c>
      <c r="HB138" s="1"/>
      <c r="HC138" s="1"/>
      <c r="HD138" s="1"/>
      <c r="HE138" s="1"/>
      <c r="HF138" s="1"/>
      <c r="HG138" s="10"/>
      <c r="HH138" s="5"/>
      <c r="HI138" s="5"/>
      <c r="HJ138" s="5"/>
      <c r="HK138" s="5"/>
      <c r="HL138" s="5"/>
      <c r="HM138" s="5"/>
      <c r="HN138" s="5"/>
      <c r="HO138" s="5"/>
      <c r="HP138" s="5"/>
      <c r="HQ138" s="5"/>
      <c r="HR138" s="5"/>
      <c r="HS138" s="5"/>
      <c r="HT138" s="96"/>
      <c r="HU138" s="5"/>
      <c r="HV138" s="5"/>
      <c r="HW138" s="5"/>
      <c r="HX138" s="5"/>
    </row>
    <row r="139" spans="1:232" s="28" customFormat="1" ht="15" customHeight="1">
      <c r="A139" s="5" t="s">
        <v>331</v>
      </c>
      <c r="B139" s="5" t="s">
        <v>332</v>
      </c>
      <c r="C139" s="5"/>
      <c r="D139" s="5"/>
      <c r="E139" s="5"/>
      <c r="F139" s="5" t="s">
        <v>333</v>
      </c>
      <c r="G139" s="5" t="s">
        <v>442</v>
      </c>
      <c r="H139" s="87" t="s">
        <v>436</v>
      </c>
      <c r="I139" s="5" t="s">
        <v>2336</v>
      </c>
      <c r="J139" s="5" t="s">
        <v>2156</v>
      </c>
      <c r="K139" s="5" t="s">
        <v>2157</v>
      </c>
      <c r="L139" s="5" t="s">
        <v>2158</v>
      </c>
      <c r="M139" s="5" t="s">
        <v>2159</v>
      </c>
      <c r="N139" s="5"/>
      <c r="O139" s="5"/>
      <c r="P139" s="5"/>
      <c r="Q139" s="5"/>
      <c r="R139" s="5"/>
      <c r="S139" s="5"/>
      <c r="T139" s="5"/>
      <c r="U139" s="5"/>
      <c r="V139" s="5"/>
      <c r="W139" s="5"/>
      <c r="X139" s="5"/>
      <c r="Y139" s="5"/>
      <c r="Z139" s="5"/>
      <c r="AA139" s="5"/>
      <c r="AB139" s="5"/>
      <c r="AC139" s="5"/>
      <c r="AD139" s="5"/>
      <c r="AE139" s="5"/>
      <c r="AF139" s="5"/>
      <c r="AG139" s="5"/>
      <c r="AH139" s="5"/>
      <c r="AI139" s="5"/>
      <c r="AJ139" s="5"/>
      <c r="AK139" s="5" t="s">
        <v>2337</v>
      </c>
      <c r="AL139" s="5" t="s">
        <v>2294</v>
      </c>
      <c r="AM139" s="5" t="s">
        <v>2162</v>
      </c>
      <c r="AN139" s="5" t="s">
        <v>2295</v>
      </c>
      <c r="AO139" s="5" t="s">
        <v>2164</v>
      </c>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t="s">
        <v>2338</v>
      </c>
      <c r="BN139" s="5" t="s">
        <v>2166</v>
      </c>
      <c r="BO139" s="5" t="s">
        <v>2167</v>
      </c>
      <c r="BP139" s="5" t="s">
        <v>2168</v>
      </c>
      <c r="BQ139" s="5" t="s">
        <v>2169</v>
      </c>
      <c r="BR139" s="5"/>
      <c r="BS139" s="5"/>
      <c r="BT139" s="5"/>
      <c r="BU139" s="145"/>
      <c r="BV139" s="145"/>
      <c r="BW139" s="145"/>
      <c r="BX139" s="145"/>
      <c r="BY139" s="145"/>
      <c r="BZ139" s="145"/>
      <c r="CA139" s="145"/>
      <c r="CB139" s="145"/>
      <c r="CC139" s="145"/>
      <c r="CD139" s="145"/>
      <c r="CE139" s="145"/>
      <c r="CF139" s="145"/>
      <c r="CG139" s="145"/>
      <c r="CH139" s="145"/>
      <c r="CI139" s="145"/>
      <c r="CJ139" s="150"/>
      <c r="CK139" s="155"/>
      <c r="CL139" s="145"/>
      <c r="CM139" s="145"/>
      <c r="CN139" s="145"/>
      <c r="CO139" s="1" t="s">
        <v>2339</v>
      </c>
      <c r="CP139" s="10" t="s">
        <v>2171</v>
      </c>
      <c r="CQ139" s="10" t="s">
        <v>2172</v>
      </c>
      <c r="CR139" s="10" t="s">
        <v>2173</v>
      </c>
      <c r="CS139" s="10" t="s">
        <v>2174</v>
      </c>
      <c r="CT139" s="10"/>
      <c r="CU139" s="10"/>
      <c r="CV139" s="10"/>
      <c r="CW139" s="10"/>
      <c r="CX139" s="10"/>
      <c r="CY139" s="10"/>
      <c r="CZ139" s="145"/>
      <c r="DA139" s="145"/>
      <c r="DB139" s="145"/>
      <c r="DC139" s="145"/>
      <c r="DD139" s="145"/>
      <c r="DE139" s="145"/>
      <c r="DF139" s="145"/>
      <c r="DG139" s="145"/>
      <c r="DH139" s="145"/>
      <c r="DI139" s="145"/>
      <c r="DJ139" s="145"/>
      <c r="DK139" s="145"/>
      <c r="DL139" s="150"/>
      <c r="DM139" s="5"/>
      <c r="DN139" s="5"/>
      <c r="DO139" s="5"/>
      <c r="DP139" s="5"/>
      <c r="DQ139" s="1" t="s">
        <v>2340</v>
      </c>
      <c r="DR139" s="10" t="s">
        <v>2176</v>
      </c>
      <c r="DS139" s="10" t="s">
        <v>2177</v>
      </c>
      <c r="DT139" s="10" t="s">
        <v>2178</v>
      </c>
      <c r="DU139" s="10" t="s">
        <v>2179</v>
      </c>
      <c r="DV139" s="10"/>
      <c r="DW139" s="10"/>
      <c r="DX139" s="10"/>
      <c r="DY139" s="10"/>
      <c r="DZ139" s="10"/>
      <c r="EA139" s="10"/>
      <c r="EB139" s="5"/>
      <c r="EC139" s="5"/>
      <c r="ED139" s="5"/>
      <c r="EE139" s="145"/>
      <c r="EF139" s="145"/>
      <c r="EG139" s="145"/>
      <c r="EH139" s="145"/>
      <c r="EI139" s="145"/>
      <c r="EJ139" s="145"/>
      <c r="EK139" s="145"/>
      <c r="EL139" s="145"/>
      <c r="EM139" s="145"/>
      <c r="EN139" s="150"/>
      <c r="EO139" s="5"/>
      <c r="EP139" s="5"/>
      <c r="EQ139" s="5"/>
      <c r="ER139" s="5"/>
      <c r="ES139" s="1" t="s">
        <v>2341</v>
      </c>
      <c r="ET139" s="10" t="s">
        <v>2181</v>
      </c>
      <c r="EU139" s="10" t="s">
        <v>2182</v>
      </c>
      <c r="EV139" s="10" t="s">
        <v>2183</v>
      </c>
      <c r="EW139" s="10" t="s">
        <v>2184</v>
      </c>
      <c r="EX139" s="10"/>
      <c r="EY139" s="10"/>
      <c r="EZ139" s="10"/>
      <c r="FA139" s="10"/>
      <c r="FB139" s="10"/>
      <c r="FC139" s="10"/>
      <c r="FD139" s="5"/>
      <c r="FE139" s="5"/>
      <c r="FF139" s="5"/>
      <c r="FG139" s="5"/>
      <c r="FH139" s="5"/>
      <c r="FI139" s="5"/>
      <c r="FJ139" s="5"/>
      <c r="FK139" s="5"/>
      <c r="FL139" s="5"/>
      <c r="FM139" s="5"/>
      <c r="FN139" s="5"/>
      <c r="FO139" s="5"/>
      <c r="FP139" s="96"/>
      <c r="FQ139" s="5"/>
      <c r="FR139" s="5"/>
      <c r="FS139" s="5"/>
      <c r="FT139" s="5"/>
      <c r="FU139" s="1" t="s">
        <v>2342</v>
      </c>
      <c r="FV139" s="1" t="s">
        <v>2186</v>
      </c>
      <c r="FW139" s="1" t="s">
        <v>2187</v>
      </c>
      <c r="FX139" s="10" t="s">
        <v>2188</v>
      </c>
      <c r="FY139" s="10" t="s">
        <v>2189</v>
      </c>
      <c r="FZ139" s="10"/>
      <c r="GA139" s="10"/>
      <c r="GB139" s="10"/>
      <c r="GC139" s="10"/>
      <c r="GD139" s="10"/>
      <c r="GE139" s="10"/>
      <c r="GF139" s="5"/>
      <c r="GG139" s="5"/>
      <c r="GH139" s="5"/>
      <c r="GI139" s="5"/>
      <c r="GJ139" s="5"/>
      <c r="GK139" s="5"/>
      <c r="GL139" s="5"/>
      <c r="GM139" s="5"/>
      <c r="GN139" s="5"/>
      <c r="GO139" s="5"/>
      <c r="GP139" s="5"/>
      <c r="GQ139" s="5"/>
      <c r="GR139" s="96"/>
      <c r="GS139" s="5"/>
      <c r="GT139" s="5"/>
      <c r="GU139" s="5"/>
      <c r="GV139" s="5"/>
      <c r="GW139" s="1" t="s">
        <v>3536</v>
      </c>
      <c r="GX139" s="1" t="str">
        <f t="shared" si="19"/>
        <v>0 = Uopšte ne</v>
      </c>
      <c r="GY139" s="1" t="str">
        <f t="shared" si="20"/>
        <v>1 = Pojedinim danima</v>
      </c>
      <c r="GZ139" s="1" t="str">
        <f t="shared" si="21"/>
        <v>2 = Češće nego svakog drugog dana</v>
      </c>
      <c r="HA139" s="1" t="str">
        <f t="shared" si="22"/>
        <v>3 = Skoro svakog dana</v>
      </c>
      <c r="HB139" s="1"/>
      <c r="HC139" s="1"/>
      <c r="HD139" s="1"/>
      <c r="HE139" s="1"/>
      <c r="HF139" s="1"/>
      <c r="HG139" s="10"/>
      <c r="HH139" s="5"/>
      <c r="HI139" s="5"/>
      <c r="HJ139" s="5"/>
      <c r="HK139" s="5"/>
      <c r="HL139" s="5"/>
      <c r="HM139" s="5"/>
      <c r="HN139" s="5"/>
      <c r="HO139" s="5"/>
      <c r="HP139" s="5"/>
      <c r="HQ139" s="5"/>
      <c r="HR139" s="5"/>
      <c r="HS139" s="5"/>
      <c r="HT139" s="96"/>
      <c r="HU139" s="5"/>
      <c r="HV139" s="5"/>
      <c r="HW139" s="5"/>
      <c r="HX139" s="5"/>
    </row>
    <row r="140" spans="1:232" s="132" customFormat="1" ht="15" customHeight="1">
      <c r="A140" s="5" t="s">
        <v>331</v>
      </c>
      <c r="B140" s="5" t="s">
        <v>332</v>
      </c>
      <c r="C140" s="5"/>
      <c r="D140" s="5"/>
      <c r="E140" s="5"/>
      <c r="F140" s="5" t="s">
        <v>333</v>
      </c>
      <c r="G140" s="5" t="s">
        <v>443</v>
      </c>
      <c r="H140" s="87"/>
      <c r="I140" s="180" t="s">
        <v>2343</v>
      </c>
      <c r="J140" s="180" t="s">
        <v>2156</v>
      </c>
      <c r="K140" s="180" t="s">
        <v>2157</v>
      </c>
      <c r="L140" s="180" t="s">
        <v>2158</v>
      </c>
      <c r="M140" s="180" t="s">
        <v>2159</v>
      </c>
      <c r="N140" s="180"/>
      <c r="O140" s="180"/>
      <c r="P140" s="180"/>
      <c r="Q140" s="180"/>
      <c r="R140" s="180"/>
      <c r="S140" s="5"/>
      <c r="T140" s="5"/>
      <c r="U140" s="5"/>
      <c r="V140" s="5"/>
      <c r="W140" s="5"/>
      <c r="X140" s="5"/>
      <c r="Y140" s="5"/>
      <c r="Z140" s="5"/>
      <c r="AA140" s="5"/>
      <c r="AB140" s="5"/>
      <c r="AC140" s="5"/>
      <c r="AD140" s="5"/>
      <c r="AE140" s="5"/>
      <c r="AF140" s="5"/>
      <c r="AG140" s="5"/>
      <c r="AH140" s="5"/>
      <c r="AI140" s="5"/>
      <c r="AJ140" s="172" t="s">
        <v>444</v>
      </c>
      <c r="AK140" s="5" t="s">
        <v>2344</v>
      </c>
      <c r="AL140" s="5" t="s">
        <v>2294</v>
      </c>
      <c r="AM140" s="5" t="s">
        <v>2162</v>
      </c>
      <c r="AN140" s="5" t="s">
        <v>2295</v>
      </c>
      <c r="AO140" s="5" t="s">
        <v>2164</v>
      </c>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197" t="s">
        <v>50</v>
      </c>
      <c r="BN140" s="5" t="s">
        <v>51</v>
      </c>
      <c r="BO140" s="5" t="s">
        <v>52</v>
      </c>
      <c r="BP140" s="5" t="s">
        <v>53</v>
      </c>
      <c r="BQ140" s="5" t="s">
        <v>54</v>
      </c>
      <c r="BR140" s="180"/>
      <c r="BS140" s="180"/>
      <c r="BT140" s="180"/>
      <c r="BU140" s="181"/>
      <c r="BV140" s="181"/>
      <c r="BW140" s="145"/>
      <c r="BX140" s="145"/>
      <c r="BY140" s="145"/>
      <c r="BZ140" s="145"/>
      <c r="CA140" s="147"/>
      <c r="CB140" s="145"/>
      <c r="CC140" s="145"/>
      <c r="CD140" s="145"/>
      <c r="CE140" s="145"/>
      <c r="CF140" s="145"/>
      <c r="CG140" s="145"/>
      <c r="CH140" s="145"/>
      <c r="CI140" s="145"/>
      <c r="CJ140" s="150"/>
      <c r="CK140" s="155"/>
      <c r="CL140" s="145"/>
      <c r="CM140" s="145"/>
      <c r="CN140" s="182"/>
      <c r="CO140" s="109" t="s">
        <v>3361</v>
      </c>
      <c r="CP140" s="10" t="s">
        <v>2171</v>
      </c>
      <c r="CQ140" s="10" t="s">
        <v>2172</v>
      </c>
      <c r="CR140" s="10" t="s">
        <v>2173</v>
      </c>
      <c r="CS140" s="10" t="s">
        <v>2174</v>
      </c>
      <c r="CT140" s="113"/>
      <c r="CU140" s="113"/>
      <c r="CV140" s="113"/>
      <c r="CW140" s="113"/>
      <c r="CX140" s="113"/>
      <c r="CY140" s="10"/>
      <c r="CZ140" s="145"/>
      <c r="DA140" s="145"/>
      <c r="DB140" s="145"/>
      <c r="DC140" s="147"/>
      <c r="DD140" s="145"/>
      <c r="DE140" s="145"/>
      <c r="DF140" s="145"/>
      <c r="DG140" s="145"/>
      <c r="DH140" s="145"/>
      <c r="DI140" s="145"/>
      <c r="DJ140" s="145"/>
      <c r="DK140" s="145"/>
      <c r="DL140" s="150"/>
      <c r="DM140" s="5"/>
      <c r="DN140" s="5"/>
      <c r="DO140" s="5"/>
      <c r="DP140" s="5"/>
      <c r="DQ140" s="109" t="s">
        <v>3596</v>
      </c>
      <c r="DR140" s="10" t="s">
        <v>2176</v>
      </c>
      <c r="DS140" s="10" t="s">
        <v>2177</v>
      </c>
      <c r="DT140" s="10" t="s">
        <v>2178</v>
      </c>
      <c r="DU140" s="10" t="s">
        <v>2179</v>
      </c>
      <c r="DV140" s="113"/>
      <c r="DW140" s="113"/>
      <c r="DX140" s="113"/>
      <c r="DY140" s="113"/>
      <c r="DZ140" s="113"/>
      <c r="EA140" s="10"/>
      <c r="EB140" s="5"/>
      <c r="EC140" s="5"/>
      <c r="ED140" s="5"/>
      <c r="EE140" s="147"/>
      <c r="EF140" s="145"/>
      <c r="EG140" s="145"/>
      <c r="EH140" s="145"/>
      <c r="EI140" s="145"/>
      <c r="EJ140" s="145"/>
      <c r="EK140" s="145"/>
      <c r="EL140" s="145"/>
      <c r="EM140" s="145"/>
      <c r="EN140" s="150"/>
      <c r="EO140" s="5"/>
      <c r="EP140" s="5"/>
      <c r="EQ140" s="5"/>
      <c r="ER140" s="5"/>
      <c r="ES140" s="109" t="s">
        <v>3405</v>
      </c>
      <c r="ET140" s="10" t="s">
        <v>2181</v>
      </c>
      <c r="EU140" s="10" t="s">
        <v>2182</v>
      </c>
      <c r="EV140" s="10" t="s">
        <v>2183</v>
      </c>
      <c r="EW140" s="10" t="s">
        <v>2184</v>
      </c>
      <c r="EX140" s="10"/>
      <c r="EY140" s="113"/>
      <c r="EZ140" s="113"/>
      <c r="FA140" s="113"/>
      <c r="FB140" s="113"/>
      <c r="FC140" s="10"/>
      <c r="FD140" s="5"/>
      <c r="FE140" s="5"/>
      <c r="FF140" s="5"/>
      <c r="FH140" s="5"/>
      <c r="FI140" s="5"/>
      <c r="FJ140" s="5"/>
      <c r="FK140" s="5"/>
      <c r="FL140" s="5"/>
      <c r="FM140" s="5"/>
      <c r="FN140" s="5"/>
      <c r="FO140" s="5"/>
      <c r="FP140" s="96"/>
      <c r="FQ140" s="5"/>
      <c r="FR140" s="5"/>
      <c r="FS140" s="5"/>
      <c r="FT140" s="5"/>
      <c r="FU140" s="109" t="s">
        <v>3462</v>
      </c>
      <c r="FV140" s="1" t="s">
        <v>2186</v>
      </c>
      <c r="FW140" s="1" t="s">
        <v>2187</v>
      </c>
      <c r="FX140" s="10" t="s">
        <v>2188</v>
      </c>
      <c r="FY140" s="10" t="s">
        <v>2189</v>
      </c>
      <c r="FZ140" s="113"/>
      <c r="GA140" s="113"/>
      <c r="GB140" s="113"/>
      <c r="GC140" s="113"/>
      <c r="GD140" s="113"/>
      <c r="GE140" s="10"/>
      <c r="GF140" s="5"/>
      <c r="GG140" s="5"/>
      <c r="GH140" s="5"/>
      <c r="GJ140" s="5"/>
      <c r="GK140" s="5"/>
      <c r="GL140" s="5"/>
      <c r="GM140" s="5"/>
      <c r="GN140" s="5"/>
      <c r="GO140" s="5"/>
      <c r="GP140" s="5"/>
      <c r="GQ140" s="5"/>
      <c r="GR140" s="96"/>
      <c r="GS140" s="5"/>
      <c r="GT140" s="5"/>
      <c r="GU140" s="5"/>
      <c r="GV140" s="5"/>
      <c r="GW140" s="109" t="s">
        <v>3537</v>
      </c>
      <c r="GX140" s="1" t="str">
        <f t="shared" si="19"/>
        <v>0 = Uopšte ne</v>
      </c>
      <c r="GY140" s="1" t="str">
        <f t="shared" si="20"/>
        <v>1 = Pojedinim danima</v>
      </c>
      <c r="GZ140" s="1" t="str">
        <f t="shared" si="21"/>
        <v>2 = Češće nego svakog drugog dana</v>
      </c>
      <c r="HA140" s="1" t="str">
        <f t="shared" si="22"/>
        <v>3 = Skoro svakog dana</v>
      </c>
      <c r="HB140" s="6"/>
      <c r="HC140" s="6"/>
      <c r="HD140" s="6"/>
      <c r="HE140" s="6"/>
      <c r="HF140" s="6"/>
      <c r="HG140" s="10"/>
      <c r="HH140" s="5"/>
      <c r="HI140" s="5"/>
      <c r="HJ140" s="5"/>
      <c r="HL140" s="5"/>
      <c r="HM140" s="5"/>
      <c r="HN140" s="5"/>
      <c r="HO140" s="5"/>
      <c r="HP140" s="5"/>
      <c r="HQ140" s="5"/>
      <c r="HR140" s="5"/>
      <c r="HS140" s="5"/>
      <c r="HT140" s="96"/>
      <c r="HU140" s="5"/>
      <c r="HV140" s="5"/>
      <c r="HW140" s="5"/>
      <c r="HX140" s="5"/>
    </row>
    <row r="141" spans="1:232" s="28" customFormat="1" ht="15" customHeight="1">
      <c r="A141" s="5" t="s">
        <v>331</v>
      </c>
      <c r="B141" s="5" t="s">
        <v>332</v>
      </c>
      <c r="C141" s="5"/>
      <c r="D141" s="5"/>
      <c r="E141" s="5"/>
      <c r="F141" s="5" t="s">
        <v>421</v>
      </c>
      <c r="G141" s="5" t="s">
        <v>445</v>
      </c>
      <c r="H141" s="87" t="s">
        <v>446</v>
      </c>
      <c r="I141" s="5" t="s">
        <v>2345</v>
      </c>
      <c r="J141" s="5" t="s">
        <v>2346</v>
      </c>
      <c r="K141" s="5" t="s">
        <v>2347</v>
      </c>
      <c r="L141" s="5" t="s">
        <v>2348</v>
      </c>
      <c r="M141" s="5" t="s">
        <v>2349</v>
      </c>
      <c r="N141" s="5"/>
      <c r="O141" s="5"/>
      <c r="P141" s="5"/>
      <c r="Q141" s="5"/>
      <c r="R141" s="5"/>
      <c r="S141" s="5"/>
      <c r="T141" s="5"/>
      <c r="U141" s="5"/>
      <c r="V141" s="5"/>
      <c r="W141" s="5"/>
      <c r="X141" s="5"/>
      <c r="Y141" s="5"/>
      <c r="Z141" s="5"/>
      <c r="AA141" s="5"/>
      <c r="AB141" s="5"/>
      <c r="AC141" s="5"/>
      <c r="AD141" s="5"/>
      <c r="AE141" s="5"/>
      <c r="AF141" s="5"/>
      <c r="AG141" s="5" t="s">
        <v>447</v>
      </c>
      <c r="AH141" s="5" t="s">
        <v>366</v>
      </c>
      <c r="AI141" s="5" t="s">
        <v>367</v>
      </c>
      <c r="AJ141" s="5"/>
      <c r="AK141" s="5" t="s">
        <v>2350</v>
      </c>
      <c r="AL141" s="5" t="s">
        <v>2351</v>
      </c>
      <c r="AM141" s="5" t="s">
        <v>2352</v>
      </c>
      <c r="AN141" s="5" t="s">
        <v>2353</v>
      </c>
      <c r="AO141" s="5" t="s">
        <v>2354</v>
      </c>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t="s">
        <v>2355</v>
      </c>
      <c r="BN141" s="5" t="s">
        <v>2356</v>
      </c>
      <c r="BO141" s="5" t="s">
        <v>2357</v>
      </c>
      <c r="BP141" s="5" t="s">
        <v>2358</v>
      </c>
      <c r="BQ141" s="5" t="s">
        <v>2359</v>
      </c>
      <c r="BR141" s="5"/>
      <c r="BS141" s="5"/>
      <c r="BT141" s="5"/>
      <c r="BU141" s="145"/>
      <c r="BV141" s="145"/>
      <c r="BW141" s="145"/>
      <c r="BX141" s="145"/>
      <c r="BY141" s="145"/>
      <c r="BZ141" s="145"/>
      <c r="CA141" s="145"/>
      <c r="CB141" s="145"/>
      <c r="CC141" s="145"/>
      <c r="CD141" s="145"/>
      <c r="CE141" s="145"/>
      <c r="CF141" s="145"/>
      <c r="CG141" s="145"/>
      <c r="CH141" s="145"/>
      <c r="CI141" s="145"/>
      <c r="CJ141" s="150"/>
      <c r="CK141" s="155"/>
      <c r="CL141" s="145"/>
      <c r="CM141" s="145"/>
      <c r="CN141" s="145"/>
      <c r="CO141" s="1" t="s">
        <v>2360</v>
      </c>
      <c r="CP141" s="10" t="s">
        <v>2361</v>
      </c>
      <c r="CQ141" s="10" t="s">
        <v>2362</v>
      </c>
      <c r="CR141" s="10" t="s">
        <v>2363</v>
      </c>
      <c r="CS141" s="10" t="s">
        <v>2364</v>
      </c>
      <c r="CT141" s="10"/>
      <c r="CU141" s="10"/>
      <c r="CV141" s="10"/>
      <c r="CW141" s="10"/>
      <c r="CX141" s="10"/>
      <c r="CY141" s="10"/>
      <c r="CZ141" s="145"/>
      <c r="DA141" s="145"/>
      <c r="DB141" s="145"/>
      <c r="DC141" s="145"/>
      <c r="DD141" s="145"/>
      <c r="DE141" s="145"/>
      <c r="DF141" s="145"/>
      <c r="DG141" s="145"/>
      <c r="DH141" s="145"/>
      <c r="DI141" s="145"/>
      <c r="DJ141" s="145"/>
      <c r="DK141" s="145"/>
      <c r="DL141" s="150"/>
      <c r="DM141" s="5"/>
      <c r="DN141" s="5"/>
      <c r="DO141" s="5"/>
      <c r="DP141" s="5"/>
      <c r="DQ141" s="1" t="s">
        <v>2365</v>
      </c>
      <c r="DR141" s="10" t="s">
        <v>2366</v>
      </c>
      <c r="DS141" s="10" t="s">
        <v>2367</v>
      </c>
      <c r="DT141" s="10" t="s">
        <v>2368</v>
      </c>
      <c r="DU141" s="10" t="s">
        <v>2369</v>
      </c>
      <c r="DV141" s="10"/>
      <c r="DW141" s="10"/>
      <c r="DX141" s="10"/>
      <c r="DY141" s="10"/>
      <c r="DZ141" s="10"/>
      <c r="EA141" s="10"/>
      <c r="EB141" s="5"/>
      <c r="EC141" s="5"/>
      <c r="ED141" s="5"/>
      <c r="EE141" s="145"/>
      <c r="EF141" s="145"/>
      <c r="EG141" s="145"/>
      <c r="EH141" s="145"/>
      <c r="EI141" s="145"/>
      <c r="EJ141" s="145"/>
      <c r="EK141" s="145"/>
      <c r="EL141" s="145"/>
      <c r="EM141" s="145"/>
      <c r="EN141" s="150"/>
      <c r="EO141" s="5"/>
      <c r="EP141" s="5"/>
      <c r="EQ141" s="5"/>
      <c r="ER141" s="5"/>
      <c r="ES141" s="1" t="s">
        <v>2370</v>
      </c>
      <c r="ET141" s="10" t="s">
        <v>2371</v>
      </c>
      <c r="EU141" s="10" t="s">
        <v>2372</v>
      </c>
      <c r="EV141" s="10" t="s">
        <v>2373</v>
      </c>
      <c r="EW141" s="10" t="s">
        <v>2374</v>
      </c>
      <c r="EX141" s="10"/>
      <c r="EY141" s="10"/>
      <c r="EZ141" s="10"/>
      <c r="FA141" s="10"/>
      <c r="FB141" s="10"/>
      <c r="FC141" s="10"/>
      <c r="FD141" s="5"/>
      <c r="FE141" s="5"/>
      <c r="FF141" s="5"/>
      <c r="FG141" s="5"/>
      <c r="FH141" s="5"/>
      <c r="FI141" s="5"/>
      <c r="FJ141" s="5"/>
      <c r="FK141" s="5"/>
      <c r="FL141" s="5"/>
      <c r="FM141" s="5"/>
      <c r="FN141" s="5"/>
      <c r="FO141" s="5"/>
      <c r="FP141" s="96"/>
      <c r="FQ141" s="5"/>
      <c r="FR141" s="5"/>
      <c r="FS141" s="5"/>
      <c r="FT141" s="5"/>
      <c r="FU141" s="1" t="s">
        <v>2375</v>
      </c>
      <c r="FV141" s="1" t="s">
        <v>2376</v>
      </c>
      <c r="FW141" s="1" t="s">
        <v>2377</v>
      </c>
      <c r="FX141" s="10" t="s">
        <v>2378</v>
      </c>
      <c r="FY141" s="10" t="s">
        <v>2379</v>
      </c>
      <c r="FZ141" s="10"/>
      <c r="GA141" s="10"/>
      <c r="GB141" s="10"/>
      <c r="GC141" s="10"/>
      <c r="GD141" s="10"/>
      <c r="GE141" s="10"/>
      <c r="GF141" s="5"/>
      <c r="GG141" s="5"/>
      <c r="GH141" s="5"/>
      <c r="GI141" s="5"/>
      <c r="GJ141" s="5"/>
      <c r="GK141" s="5"/>
      <c r="GL141" s="5"/>
      <c r="GM141" s="5"/>
      <c r="GN141" s="5"/>
      <c r="GO141" s="5"/>
      <c r="GP141" s="5"/>
      <c r="GQ141" s="5"/>
      <c r="GR141" s="96"/>
      <c r="GS141" s="5"/>
      <c r="GT141" s="5"/>
      <c r="GU141" s="5"/>
      <c r="GV141" s="5"/>
      <c r="GW141" s="1" t="s">
        <v>2380</v>
      </c>
      <c r="GX141" s="1" t="s">
        <v>2381</v>
      </c>
      <c r="GY141" s="1" t="s">
        <v>2382</v>
      </c>
      <c r="GZ141" s="1" t="s">
        <v>2383</v>
      </c>
      <c r="HA141" s="1" t="s">
        <v>2384</v>
      </c>
      <c r="HB141" s="1"/>
      <c r="HC141" s="1"/>
      <c r="HD141" s="1"/>
      <c r="HE141" s="1"/>
      <c r="HF141" s="1"/>
      <c r="HG141" s="10"/>
      <c r="HH141" s="5"/>
      <c r="HI141" s="5"/>
      <c r="HJ141" s="5"/>
      <c r="HK141" s="5"/>
      <c r="HL141" s="5"/>
      <c r="HM141" s="5"/>
      <c r="HN141" s="5"/>
      <c r="HO141" s="5"/>
      <c r="HP141" s="5"/>
      <c r="HQ141" s="5"/>
      <c r="HR141" s="5"/>
      <c r="HS141" s="5"/>
      <c r="HT141" s="96"/>
      <c r="HU141" s="5"/>
      <c r="HV141" s="5"/>
      <c r="HW141" s="5"/>
      <c r="HX141" s="5"/>
    </row>
    <row r="142" spans="1:232" s="28" customFormat="1" ht="15" customHeight="1">
      <c r="A142" s="5" t="s">
        <v>321</v>
      </c>
      <c r="B142" s="5"/>
      <c r="C142" s="5"/>
      <c r="D142" s="5"/>
      <c r="E142" s="5"/>
      <c r="F142" s="5"/>
      <c r="G142" s="5"/>
      <c r="H142" s="87"/>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145"/>
      <c r="BN142" s="5"/>
      <c r="BO142" s="5"/>
      <c r="BP142" s="5"/>
      <c r="BQ142" s="5"/>
      <c r="BR142" s="5"/>
      <c r="BS142" s="5"/>
      <c r="BT142" s="5"/>
      <c r="BU142" s="145"/>
      <c r="BV142" s="145"/>
      <c r="BW142" s="145"/>
      <c r="BX142" s="145"/>
      <c r="BY142" s="145"/>
      <c r="BZ142" s="145"/>
      <c r="CA142" s="145"/>
      <c r="CB142" s="145"/>
      <c r="CC142" s="145"/>
      <c r="CD142" s="145"/>
      <c r="CE142" s="145"/>
      <c r="CF142" s="145"/>
      <c r="CG142" s="145"/>
      <c r="CH142" s="145"/>
      <c r="CI142" s="145"/>
      <c r="CJ142" s="150"/>
      <c r="CK142" s="155"/>
      <c r="CL142" s="145"/>
      <c r="CM142" s="145"/>
      <c r="CN142" s="145"/>
      <c r="CO142" s="1"/>
      <c r="CP142" s="10"/>
      <c r="CQ142" s="10"/>
      <c r="CR142" s="10"/>
      <c r="CS142" s="10"/>
      <c r="CT142" s="10"/>
      <c r="CU142" s="10"/>
      <c r="CV142" s="10"/>
      <c r="CW142" s="10"/>
      <c r="CX142" s="10"/>
      <c r="CY142" s="10"/>
      <c r="CZ142" s="145"/>
      <c r="DA142" s="145"/>
      <c r="DB142" s="145"/>
      <c r="DC142" s="145"/>
      <c r="DD142" s="145"/>
      <c r="DE142" s="145"/>
      <c r="DF142" s="145"/>
      <c r="DG142" s="145"/>
      <c r="DH142" s="145"/>
      <c r="DI142" s="145"/>
      <c r="DJ142" s="145"/>
      <c r="DK142" s="145"/>
      <c r="DL142" s="150"/>
      <c r="DM142" s="5"/>
      <c r="DN142" s="5"/>
      <c r="DO142" s="5"/>
      <c r="DP142" s="5"/>
      <c r="DQ142" s="1"/>
      <c r="DR142" s="10"/>
      <c r="DS142" s="10"/>
      <c r="DT142" s="10"/>
      <c r="DU142" s="10"/>
      <c r="DV142" s="10"/>
      <c r="DW142" s="10"/>
      <c r="DX142" s="10"/>
      <c r="DY142" s="10"/>
      <c r="DZ142" s="10"/>
      <c r="EA142" s="10"/>
      <c r="EB142" s="5"/>
      <c r="EC142" s="5"/>
      <c r="ED142" s="5"/>
      <c r="EE142" s="145"/>
      <c r="EF142" s="145"/>
      <c r="EG142" s="145"/>
      <c r="EH142" s="145"/>
      <c r="EI142" s="145"/>
      <c r="EJ142" s="145"/>
      <c r="EK142" s="145"/>
      <c r="EL142" s="145"/>
      <c r="EM142" s="145"/>
      <c r="EN142" s="150"/>
      <c r="EO142" s="5"/>
      <c r="EP142" s="5"/>
      <c r="EQ142" s="5"/>
      <c r="ER142" s="5"/>
      <c r="ES142" s="1"/>
      <c r="ET142" s="10"/>
      <c r="EU142" s="10"/>
      <c r="EV142" s="10"/>
      <c r="EW142" s="10"/>
      <c r="EX142" s="10"/>
      <c r="EY142" s="10"/>
      <c r="EZ142" s="10"/>
      <c r="FA142" s="10"/>
      <c r="FB142" s="10"/>
      <c r="FC142" s="10"/>
      <c r="FD142" s="5"/>
      <c r="FE142" s="5"/>
      <c r="FF142" s="5"/>
      <c r="FG142" s="5"/>
      <c r="FH142" s="5"/>
      <c r="FI142" s="5"/>
      <c r="FJ142" s="5"/>
      <c r="FK142" s="5"/>
      <c r="FL142" s="5"/>
      <c r="FM142" s="5"/>
      <c r="FN142" s="5"/>
      <c r="FO142" s="5"/>
      <c r="FP142" s="96"/>
      <c r="FQ142" s="5"/>
      <c r="FR142" s="5"/>
      <c r="FS142" s="5"/>
      <c r="FT142" s="5"/>
      <c r="FU142" s="1"/>
      <c r="FV142" s="1"/>
      <c r="FW142" s="1"/>
      <c r="FX142" s="10"/>
      <c r="FY142" s="10"/>
      <c r="FZ142" s="10"/>
      <c r="GA142" s="10"/>
      <c r="GB142" s="10"/>
      <c r="GC142" s="10"/>
      <c r="GD142" s="10"/>
      <c r="GE142" s="10"/>
      <c r="GF142" s="5"/>
      <c r="GG142" s="5"/>
      <c r="GH142" s="5"/>
      <c r="GI142" s="5"/>
      <c r="GJ142" s="5"/>
      <c r="GK142" s="5"/>
      <c r="GL142" s="5"/>
      <c r="GM142" s="5"/>
      <c r="GN142" s="5"/>
      <c r="GO142" s="5"/>
      <c r="GP142" s="5"/>
      <c r="GQ142" s="5"/>
      <c r="GR142" s="96"/>
      <c r="GS142" s="5"/>
      <c r="GT142" s="5"/>
      <c r="GU142" s="5"/>
      <c r="GV142" s="5"/>
      <c r="GW142" s="1"/>
      <c r="GX142" s="1"/>
      <c r="GY142" s="1"/>
      <c r="GZ142" s="1"/>
      <c r="HA142" s="1"/>
      <c r="HB142" s="1"/>
      <c r="HC142" s="1"/>
      <c r="HD142" s="1"/>
      <c r="HE142" s="1"/>
      <c r="HF142" s="1"/>
      <c r="HG142" s="10"/>
      <c r="HH142" s="5"/>
      <c r="HI142" s="5"/>
      <c r="HJ142" s="5"/>
      <c r="HK142" s="5"/>
      <c r="HL142" s="5"/>
      <c r="HM142" s="5"/>
      <c r="HN142" s="5"/>
      <c r="HO142" s="5"/>
      <c r="HP142" s="5"/>
      <c r="HQ142" s="5"/>
      <c r="HR142" s="5"/>
      <c r="HS142" s="5"/>
      <c r="HT142" s="96"/>
      <c r="HU142" s="5"/>
      <c r="HV142" s="5"/>
      <c r="HW142" s="5"/>
      <c r="HX142" s="5"/>
    </row>
    <row r="143" spans="1:232" s="28" customFormat="1" ht="15" customHeight="1">
      <c r="A143" s="5" t="s">
        <v>316</v>
      </c>
      <c r="B143" s="5"/>
      <c r="C143" s="5"/>
      <c r="D143" s="5"/>
      <c r="E143" s="5"/>
      <c r="F143" s="5"/>
      <c r="G143" s="5"/>
      <c r="H143" s="87" t="s">
        <v>448</v>
      </c>
      <c r="I143" s="5" t="s">
        <v>2385</v>
      </c>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t="s">
        <v>451</v>
      </c>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t="s">
        <v>55</v>
      </c>
      <c r="BN143" s="5"/>
      <c r="BO143" s="5"/>
      <c r="BP143" s="5"/>
      <c r="BQ143" s="5"/>
      <c r="BR143" s="5"/>
      <c r="BS143" s="5"/>
      <c r="BT143" s="5"/>
      <c r="BU143" s="145"/>
      <c r="BV143" s="145"/>
      <c r="BW143" s="145"/>
      <c r="BX143" s="145"/>
      <c r="BY143" s="145"/>
      <c r="BZ143" s="145"/>
      <c r="CA143" s="145"/>
      <c r="CB143" s="145"/>
      <c r="CC143" s="145"/>
      <c r="CD143" s="145"/>
      <c r="CE143" s="145"/>
      <c r="CF143" s="145"/>
      <c r="CG143" s="145"/>
      <c r="CH143" s="145"/>
      <c r="CI143" s="145"/>
      <c r="CJ143" s="150"/>
      <c r="CK143" s="155"/>
      <c r="CL143" s="145"/>
      <c r="CM143" s="145"/>
      <c r="CN143" s="145"/>
      <c r="CO143" s="1" t="s">
        <v>3362</v>
      </c>
      <c r="CP143" s="10"/>
      <c r="CQ143" s="10"/>
      <c r="CR143" s="10"/>
      <c r="CS143" s="10"/>
      <c r="CT143" s="10"/>
      <c r="CU143" s="10"/>
      <c r="CV143" s="10"/>
      <c r="CW143" s="10"/>
      <c r="CX143" s="10"/>
      <c r="CY143" s="10"/>
      <c r="CZ143" s="145"/>
      <c r="DA143" s="145"/>
      <c r="DB143" s="145"/>
      <c r="DC143" s="145"/>
      <c r="DD143" s="145"/>
      <c r="DE143" s="145"/>
      <c r="DF143" s="145"/>
      <c r="DG143" s="145"/>
      <c r="DH143" s="145"/>
      <c r="DI143" s="145"/>
      <c r="DJ143" s="145"/>
      <c r="DK143" s="145"/>
      <c r="DL143" s="150"/>
      <c r="DM143" s="5"/>
      <c r="DN143" s="5"/>
      <c r="DO143" s="5"/>
      <c r="DP143" s="5"/>
      <c r="DQ143" s="1" t="s">
        <v>3597</v>
      </c>
      <c r="DR143" s="10"/>
      <c r="DS143" s="10"/>
      <c r="DT143" s="10"/>
      <c r="DU143" s="10"/>
      <c r="DV143" s="10"/>
      <c r="DW143" s="10"/>
      <c r="DX143" s="10"/>
      <c r="DY143" s="10"/>
      <c r="DZ143" s="10"/>
      <c r="EA143" s="10"/>
      <c r="EB143" s="5"/>
      <c r="EC143" s="5"/>
      <c r="ED143" s="5"/>
      <c r="EE143" s="145"/>
      <c r="EF143" s="145"/>
      <c r="EG143" s="145"/>
      <c r="EH143" s="145"/>
      <c r="EI143" s="145"/>
      <c r="EJ143" s="145"/>
      <c r="EK143" s="145"/>
      <c r="EL143" s="145"/>
      <c r="EM143" s="145"/>
      <c r="EN143" s="150"/>
      <c r="EO143" s="5"/>
      <c r="EP143" s="5"/>
      <c r="EQ143" s="5"/>
      <c r="ER143" s="5"/>
      <c r="ES143" s="1" t="s">
        <v>3406</v>
      </c>
      <c r="ET143" s="10"/>
      <c r="EU143" s="10"/>
      <c r="EV143" s="10"/>
      <c r="EW143" s="10"/>
      <c r="EX143" s="10"/>
      <c r="EY143" s="10"/>
      <c r="EZ143" s="10"/>
      <c r="FA143" s="10"/>
      <c r="FB143" s="10"/>
      <c r="FC143" s="10"/>
      <c r="FD143" s="5"/>
      <c r="FE143" s="5"/>
      <c r="FF143" s="5"/>
      <c r="FG143" s="5"/>
      <c r="FH143" s="5"/>
      <c r="FI143" s="5"/>
      <c r="FJ143" s="5"/>
      <c r="FK143" s="5"/>
      <c r="FL143" s="5"/>
      <c r="FM143" s="5"/>
      <c r="FN143" s="5"/>
      <c r="FO143" s="5"/>
      <c r="FP143" s="96"/>
      <c r="FQ143" s="5"/>
      <c r="FR143" s="5"/>
      <c r="FS143" s="5"/>
      <c r="FT143" s="5"/>
      <c r="FU143" s="1" t="s">
        <v>3463</v>
      </c>
      <c r="FV143" s="1"/>
      <c r="FW143" s="1"/>
      <c r="FX143" s="10"/>
      <c r="FY143" s="10"/>
      <c r="FZ143" s="10"/>
      <c r="GA143" s="10"/>
      <c r="GB143" s="10"/>
      <c r="GC143" s="10"/>
      <c r="GD143" s="10"/>
      <c r="GE143" s="10"/>
      <c r="GF143" s="5"/>
      <c r="GG143" s="5"/>
      <c r="GH143" s="5"/>
      <c r="GI143" s="5"/>
      <c r="GJ143" s="5"/>
      <c r="GK143" s="5"/>
      <c r="GL143" s="5"/>
      <c r="GM143" s="5"/>
      <c r="GN143" s="5"/>
      <c r="GO143" s="5"/>
      <c r="GP143" s="5"/>
      <c r="GQ143" s="5"/>
      <c r="GR143" s="96"/>
      <c r="GS143" s="5"/>
      <c r="GT143" s="5"/>
      <c r="GU143" s="5"/>
      <c r="GV143" s="5"/>
      <c r="GW143" s="1" t="s">
        <v>3538</v>
      </c>
      <c r="GX143" s="1"/>
      <c r="GY143" s="1"/>
      <c r="GZ143" s="1"/>
      <c r="HA143" s="1"/>
      <c r="HB143" s="1"/>
      <c r="HC143" s="1"/>
      <c r="HD143" s="1"/>
      <c r="HE143" s="1"/>
      <c r="HF143" s="1"/>
      <c r="HG143" s="10"/>
      <c r="HH143" s="5"/>
      <c r="HI143" s="5"/>
      <c r="HJ143" s="5"/>
      <c r="HK143" s="5"/>
      <c r="HL143" s="5"/>
      <c r="HM143" s="5"/>
      <c r="HN143" s="5"/>
      <c r="HO143" s="5"/>
      <c r="HP143" s="5"/>
      <c r="HQ143" s="5"/>
      <c r="HR143" s="5"/>
      <c r="HS143" s="5"/>
      <c r="HT143" s="96"/>
      <c r="HU143" s="5"/>
      <c r="HV143" s="5"/>
      <c r="HW143" s="5"/>
      <c r="HX143" s="5"/>
    </row>
    <row r="144" spans="1:232" s="28" customFormat="1" ht="15" customHeight="1">
      <c r="A144" s="5" t="s">
        <v>331</v>
      </c>
      <c r="B144" s="5" t="s">
        <v>332</v>
      </c>
      <c r="C144" s="5"/>
      <c r="D144" s="5"/>
      <c r="E144" s="5"/>
      <c r="F144" s="5" t="s">
        <v>333</v>
      </c>
      <c r="G144" s="5" t="s">
        <v>452</v>
      </c>
      <c r="H144" s="87" t="s">
        <v>453</v>
      </c>
      <c r="I144" s="5" t="s">
        <v>2386</v>
      </c>
      <c r="J144" s="5" t="s">
        <v>2387</v>
      </c>
      <c r="K144" s="5" t="s">
        <v>2388</v>
      </c>
      <c r="L144" s="5" t="s">
        <v>1245</v>
      </c>
      <c r="M144" s="5" t="s">
        <v>2389</v>
      </c>
      <c r="N144" s="5" t="s">
        <v>2390</v>
      </c>
      <c r="O144" s="5"/>
      <c r="P144" s="5"/>
      <c r="Q144" s="5"/>
      <c r="R144" s="5"/>
      <c r="S144" s="5"/>
      <c r="T144" s="5"/>
      <c r="U144" s="5"/>
      <c r="V144" s="5"/>
      <c r="W144" s="5"/>
      <c r="X144" s="5"/>
      <c r="Y144" s="5"/>
      <c r="Z144" s="5"/>
      <c r="AA144" s="5"/>
      <c r="AB144" s="5"/>
      <c r="AC144" s="5"/>
      <c r="AD144" s="5"/>
      <c r="AE144" s="5"/>
      <c r="AF144" s="5"/>
      <c r="AG144" s="5" t="s">
        <v>2391</v>
      </c>
      <c r="AH144" s="5" t="s">
        <v>366</v>
      </c>
      <c r="AI144" s="5" t="s">
        <v>2392</v>
      </c>
      <c r="AJ144" s="5"/>
      <c r="AK144" s="5" t="s">
        <v>2393</v>
      </c>
      <c r="AL144" s="5" t="s">
        <v>2394</v>
      </c>
      <c r="AM144" s="5" t="s">
        <v>2395</v>
      </c>
      <c r="AN144" s="5" t="s">
        <v>2396</v>
      </c>
      <c r="AO144" s="5" t="s">
        <v>2397</v>
      </c>
      <c r="AP144" s="5" t="s">
        <v>2398</v>
      </c>
      <c r="AQ144" s="5"/>
      <c r="AR144" s="5"/>
      <c r="AS144" s="5"/>
      <c r="AT144" s="5"/>
      <c r="AU144" s="5"/>
      <c r="AV144" s="5"/>
      <c r="AW144" s="5"/>
      <c r="AX144" s="5"/>
      <c r="AY144" s="5"/>
      <c r="AZ144" s="5"/>
      <c r="BA144" s="5"/>
      <c r="BB144" s="5"/>
      <c r="BC144" s="5"/>
      <c r="BD144" s="5"/>
      <c r="BE144" s="5"/>
      <c r="BF144" s="5"/>
      <c r="BG144" s="5"/>
      <c r="BH144" s="5"/>
      <c r="BI144" s="5"/>
      <c r="BJ144" s="5"/>
      <c r="BK144" s="5"/>
      <c r="BL144" s="5"/>
      <c r="BM144" s="5" t="s">
        <v>2399</v>
      </c>
      <c r="BN144" s="5" t="s">
        <v>2400</v>
      </c>
      <c r="BO144" s="5" t="s">
        <v>2401</v>
      </c>
      <c r="BP144" s="5" t="s">
        <v>2402</v>
      </c>
      <c r="BQ144" s="5" t="s">
        <v>2403</v>
      </c>
      <c r="BR144" s="5" t="s">
        <v>2404</v>
      </c>
      <c r="BS144" s="5"/>
      <c r="BT144" s="5"/>
      <c r="BU144" s="145"/>
      <c r="BV144" s="145"/>
      <c r="BW144" s="145"/>
      <c r="BX144" s="145"/>
      <c r="BY144" s="145"/>
      <c r="BZ144" s="145"/>
      <c r="CA144" s="145"/>
      <c r="CB144" s="145"/>
      <c r="CC144" s="145"/>
      <c r="CD144" s="145"/>
      <c r="CE144" s="145"/>
      <c r="CF144" s="145"/>
      <c r="CG144" s="145"/>
      <c r="CH144" s="145"/>
      <c r="CI144" s="145"/>
      <c r="CJ144" s="150"/>
      <c r="CK144" s="155"/>
      <c r="CL144" s="145"/>
      <c r="CM144" s="145"/>
      <c r="CN144" s="145"/>
      <c r="CO144" s="1" t="s">
        <v>2405</v>
      </c>
      <c r="CP144" s="10" t="s">
        <v>2406</v>
      </c>
      <c r="CQ144" s="10" t="s">
        <v>2407</v>
      </c>
      <c r="CR144" s="10" t="s">
        <v>2408</v>
      </c>
      <c r="CS144" s="10" t="s">
        <v>2409</v>
      </c>
      <c r="CT144" s="10" t="s">
        <v>2410</v>
      </c>
      <c r="CU144" s="10"/>
      <c r="CV144" s="10"/>
      <c r="CW144" s="10"/>
      <c r="CX144" s="10"/>
      <c r="CY144" s="10"/>
      <c r="CZ144" s="145"/>
      <c r="DA144" s="145"/>
      <c r="DB144" s="145"/>
      <c r="DC144" s="145"/>
      <c r="DD144" s="145"/>
      <c r="DE144" s="145"/>
      <c r="DF144" s="145"/>
      <c r="DG144" s="145"/>
      <c r="DH144" s="145"/>
      <c r="DI144" s="145"/>
      <c r="DJ144" s="145"/>
      <c r="DK144" s="145"/>
      <c r="DL144" s="150"/>
      <c r="DM144" s="5"/>
      <c r="DN144" s="5"/>
      <c r="DO144" s="5"/>
      <c r="DP144" s="5"/>
      <c r="DQ144" s="1" t="s">
        <v>2411</v>
      </c>
      <c r="DR144" s="10" t="s">
        <v>2412</v>
      </c>
      <c r="DS144" s="10" t="s">
        <v>2413</v>
      </c>
      <c r="DT144" s="10" t="s">
        <v>2414</v>
      </c>
      <c r="DU144" s="10" t="s">
        <v>2415</v>
      </c>
      <c r="DV144" s="10" t="s">
        <v>2416</v>
      </c>
      <c r="DW144" s="10"/>
      <c r="DX144" s="10"/>
      <c r="DY144" s="10"/>
      <c r="DZ144" s="10"/>
      <c r="EA144" s="10"/>
      <c r="EB144" s="5"/>
      <c r="EC144" s="5"/>
      <c r="ED144" s="5"/>
      <c r="EE144" s="145"/>
      <c r="EF144" s="145"/>
      <c r="EG144" s="145"/>
      <c r="EH144" s="145"/>
      <c r="EI144" s="145"/>
      <c r="EJ144" s="145"/>
      <c r="EK144" s="145"/>
      <c r="EL144" s="145"/>
      <c r="EM144" s="145"/>
      <c r="EN144" s="150"/>
      <c r="EO144" s="5"/>
      <c r="EP144" s="5"/>
      <c r="EQ144" s="5"/>
      <c r="ER144" s="5"/>
      <c r="ES144" s="1" t="s">
        <v>2417</v>
      </c>
      <c r="ET144" s="10" t="s">
        <v>2418</v>
      </c>
      <c r="EU144" s="10" t="s">
        <v>2419</v>
      </c>
      <c r="EV144" s="10" t="s">
        <v>2420</v>
      </c>
      <c r="EW144" s="10" t="s">
        <v>2421</v>
      </c>
      <c r="EX144" s="10" t="s">
        <v>2422</v>
      </c>
      <c r="EY144" s="10"/>
      <c r="EZ144" s="10"/>
      <c r="FA144" s="10"/>
      <c r="FB144" s="10"/>
      <c r="FC144" s="10"/>
      <c r="FD144" s="5"/>
      <c r="FE144" s="5"/>
      <c r="FF144" s="5"/>
      <c r="FG144" s="5"/>
      <c r="FH144" s="5"/>
      <c r="FI144" s="5"/>
      <c r="FJ144" s="5"/>
      <c r="FK144" s="5"/>
      <c r="FL144" s="5"/>
      <c r="FM144" s="5"/>
      <c r="FN144" s="5"/>
      <c r="FO144" s="5"/>
      <c r="FP144" s="96"/>
      <c r="FQ144" s="5"/>
      <c r="FR144" s="5"/>
      <c r="FS144" s="5"/>
      <c r="FT144" s="5"/>
      <c r="FU144" s="1" t="s">
        <v>2423</v>
      </c>
      <c r="FV144" s="1" t="s">
        <v>2424</v>
      </c>
      <c r="FW144" s="1" t="s">
        <v>2425</v>
      </c>
      <c r="FX144" s="10" t="s">
        <v>2426</v>
      </c>
      <c r="FY144" s="10" t="s">
        <v>2427</v>
      </c>
      <c r="FZ144" s="10" t="s">
        <v>2428</v>
      </c>
      <c r="GA144" s="10"/>
      <c r="GB144" s="10"/>
      <c r="GC144" s="10"/>
      <c r="GD144" s="10"/>
      <c r="GE144" s="10"/>
      <c r="GF144" s="5"/>
      <c r="GG144" s="5"/>
      <c r="GH144" s="5"/>
      <c r="GI144" s="5"/>
      <c r="GJ144" s="5"/>
      <c r="GK144" s="5"/>
      <c r="GL144" s="5"/>
      <c r="GM144" s="5"/>
      <c r="GN144" s="5"/>
      <c r="GO144" s="5"/>
      <c r="GP144" s="5"/>
      <c r="GQ144" s="5"/>
      <c r="GR144" s="96"/>
      <c r="GS144" s="5"/>
      <c r="GT144" s="5"/>
      <c r="GU144" s="5"/>
      <c r="GV144" s="5"/>
      <c r="GW144" s="1" t="s">
        <v>2429</v>
      </c>
      <c r="GX144" s="1" t="s">
        <v>2430</v>
      </c>
      <c r="GY144" s="1" t="s">
        <v>2431</v>
      </c>
      <c r="GZ144" s="1" t="s">
        <v>2432</v>
      </c>
      <c r="HA144" s="1" t="s">
        <v>2433</v>
      </c>
      <c r="HB144" s="1" t="s">
        <v>2434</v>
      </c>
      <c r="HC144" s="1"/>
      <c r="HD144" s="1"/>
      <c r="HE144" s="1"/>
      <c r="HF144" s="1"/>
      <c r="HG144" s="10"/>
      <c r="HH144" s="5"/>
      <c r="HI144" s="5"/>
      <c r="HJ144" s="5"/>
      <c r="HK144" s="5"/>
      <c r="HL144" s="5"/>
      <c r="HM144" s="5"/>
      <c r="HN144" s="5"/>
      <c r="HO144" s="5"/>
      <c r="HP144" s="5"/>
      <c r="HQ144" s="5"/>
      <c r="HR144" s="5"/>
      <c r="HS144" s="5"/>
      <c r="HT144" s="96"/>
      <c r="HU144" s="5"/>
      <c r="HV144" s="5"/>
      <c r="HW144" s="5"/>
      <c r="HX144" s="5"/>
    </row>
    <row r="145" spans="1:232" s="28" customFormat="1" ht="15" customHeight="1">
      <c r="A145" s="5" t="s">
        <v>331</v>
      </c>
      <c r="B145" s="5" t="s">
        <v>332</v>
      </c>
      <c r="C145" s="5"/>
      <c r="D145" s="5"/>
      <c r="E145" s="5"/>
      <c r="F145" s="5" t="s">
        <v>333</v>
      </c>
      <c r="G145" s="5" t="s">
        <v>454</v>
      </c>
      <c r="H145" s="87" t="s">
        <v>453</v>
      </c>
      <c r="I145" s="5" t="s">
        <v>2435</v>
      </c>
      <c r="J145" s="5" t="s">
        <v>2436</v>
      </c>
      <c r="K145" s="5" t="s">
        <v>2437</v>
      </c>
      <c r="L145" s="5" t="s">
        <v>2438</v>
      </c>
      <c r="M145" s="5" t="s">
        <v>2439</v>
      </c>
      <c r="N145" s="5" t="s">
        <v>2440</v>
      </c>
      <c r="O145" s="5"/>
      <c r="P145" s="5"/>
      <c r="Q145" s="5"/>
      <c r="R145" s="5"/>
      <c r="S145" s="5"/>
      <c r="T145" s="5"/>
      <c r="U145" s="5"/>
      <c r="V145" s="5"/>
      <c r="W145" s="5"/>
      <c r="X145" s="5"/>
      <c r="Y145" s="5"/>
      <c r="Z145" s="5"/>
      <c r="AA145" s="5"/>
      <c r="AB145" s="5"/>
      <c r="AC145" s="5"/>
      <c r="AD145" s="5"/>
      <c r="AE145" s="5"/>
      <c r="AF145" s="5"/>
      <c r="AG145" s="5"/>
      <c r="AH145" s="5"/>
      <c r="AI145" s="5"/>
      <c r="AJ145" s="5"/>
      <c r="AK145" s="5" t="s">
        <v>2441</v>
      </c>
      <c r="AL145" s="5" t="s">
        <v>2442</v>
      </c>
      <c r="AM145" s="5" t="s">
        <v>2443</v>
      </c>
      <c r="AN145" s="5" t="s">
        <v>2444</v>
      </c>
      <c r="AO145" s="5" t="s">
        <v>2445</v>
      </c>
      <c r="AP145" s="5" t="s">
        <v>2446</v>
      </c>
      <c r="AQ145" s="5"/>
      <c r="AR145" s="5"/>
      <c r="AS145" s="5"/>
      <c r="AT145" s="5"/>
      <c r="AU145" s="5"/>
      <c r="AV145" s="5"/>
      <c r="AW145" s="5"/>
      <c r="AX145" s="5"/>
      <c r="AY145" s="5"/>
      <c r="AZ145" s="5"/>
      <c r="BA145" s="5"/>
      <c r="BB145" s="5"/>
      <c r="BC145" s="5"/>
      <c r="BD145" s="5"/>
      <c r="BE145" s="5"/>
      <c r="BF145" s="5"/>
      <c r="BG145" s="5"/>
      <c r="BH145" s="5"/>
      <c r="BI145" s="5"/>
      <c r="BJ145" s="5"/>
      <c r="BK145" s="5"/>
      <c r="BL145" s="5"/>
      <c r="BM145" s="5" t="s">
        <v>2447</v>
      </c>
      <c r="BN145" s="5" t="s">
        <v>2448</v>
      </c>
      <c r="BO145" s="5" t="s">
        <v>2449</v>
      </c>
      <c r="BP145" s="5" t="s">
        <v>2402</v>
      </c>
      <c r="BQ145" s="5" t="s">
        <v>2450</v>
      </c>
      <c r="BR145" s="5" t="s">
        <v>2451</v>
      </c>
      <c r="BS145" s="5"/>
      <c r="BT145" s="5"/>
      <c r="BU145" s="145"/>
      <c r="BV145" s="145"/>
      <c r="BW145" s="145"/>
      <c r="BX145" s="145"/>
      <c r="BY145" s="145"/>
      <c r="BZ145" s="145"/>
      <c r="CA145" s="145"/>
      <c r="CB145" s="145"/>
      <c r="CC145" s="145"/>
      <c r="CD145" s="145"/>
      <c r="CE145" s="145"/>
      <c r="CF145" s="145"/>
      <c r="CG145" s="145"/>
      <c r="CH145" s="145"/>
      <c r="CI145" s="145"/>
      <c r="CJ145" s="150"/>
      <c r="CK145" s="155"/>
      <c r="CL145" s="145"/>
      <c r="CM145" s="145"/>
      <c r="CN145" s="145"/>
      <c r="CO145" s="1" t="s">
        <v>2452</v>
      </c>
      <c r="CP145" s="10" t="s">
        <v>2453</v>
      </c>
      <c r="CQ145" s="10" t="s">
        <v>2454</v>
      </c>
      <c r="CR145" s="10" t="s">
        <v>2455</v>
      </c>
      <c r="CS145" s="10" t="s">
        <v>2456</v>
      </c>
      <c r="CT145" s="10" t="s">
        <v>2457</v>
      </c>
      <c r="CU145" s="10"/>
      <c r="CV145" s="10"/>
      <c r="CW145" s="10"/>
      <c r="CX145" s="10"/>
      <c r="CY145" s="10"/>
      <c r="CZ145" s="145"/>
      <c r="DA145" s="145"/>
      <c r="DB145" s="145"/>
      <c r="DC145" s="145"/>
      <c r="DD145" s="145"/>
      <c r="DE145" s="145"/>
      <c r="DF145" s="145"/>
      <c r="DG145" s="145"/>
      <c r="DH145" s="145"/>
      <c r="DI145" s="145"/>
      <c r="DJ145" s="145"/>
      <c r="DK145" s="145"/>
      <c r="DL145" s="150"/>
      <c r="DM145" s="5"/>
      <c r="DN145" s="5"/>
      <c r="DO145" s="5"/>
      <c r="DP145" s="5"/>
      <c r="DQ145" s="1" t="s">
        <v>2458</v>
      </c>
      <c r="DR145" s="10" t="s">
        <v>2459</v>
      </c>
      <c r="DS145" s="10" t="s">
        <v>2460</v>
      </c>
      <c r="DT145" s="10" t="s">
        <v>2414</v>
      </c>
      <c r="DU145" s="10" t="s">
        <v>2461</v>
      </c>
      <c r="DV145" s="10" t="s">
        <v>2462</v>
      </c>
      <c r="DW145" s="10"/>
      <c r="DX145" s="10"/>
      <c r="DY145" s="10"/>
      <c r="DZ145" s="10"/>
      <c r="EA145" s="10"/>
      <c r="EB145" s="5"/>
      <c r="EC145" s="5"/>
      <c r="ED145" s="5"/>
      <c r="EE145" s="145"/>
      <c r="EF145" s="145"/>
      <c r="EG145" s="145"/>
      <c r="EH145" s="145"/>
      <c r="EI145" s="145"/>
      <c r="EJ145" s="145"/>
      <c r="EK145" s="145"/>
      <c r="EL145" s="145"/>
      <c r="EM145" s="145"/>
      <c r="EN145" s="150"/>
      <c r="EO145" s="5"/>
      <c r="EP145" s="5"/>
      <c r="EQ145" s="5"/>
      <c r="ER145" s="5"/>
      <c r="ES145" s="1" t="s">
        <v>2463</v>
      </c>
      <c r="ET145" s="10" t="s">
        <v>2464</v>
      </c>
      <c r="EU145" s="10" t="s">
        <v>2465</v>
      </c>
      <c r="EV145" s="10" t="s">
        <v>2466</v>
      </c>
      <c r="EW145" s="10" t="s">
        <v>2467</v>
      </c>
      <c r="EX145" s="10" t="s">
        <v>2468</v>
      </c>
      <c r="EY145" s="10"/>
      <c r="EZ145" s="10"/>
      <c r="FA145" s="10"/>
      <c r="FB145" s="10"/>
      <c r="FC145" s="10"/>
      <c r="FD145" s="5"/>
      <c r="FE145" s="5"/>
      <c r="FF145" s="5"/>
      <c r="FG145" s="5"/>
      <c r="FH145" s="5"/>
      <c r="FI145" s="5"/>
      <c r="FJ145" s="5"/>
      <c r="FK145" s="5"/>
      <c r="FL145" s="5"/>
      <c r="FM145" s="5"/>
      <c r="FN145" s="5"/>
      <c r="FO145" s="5"/>
      <c r="FP145" s="96"/>
      <c r="FQ145" s="5"/>
      <c r="FR145" s="5"/>
      <c r="FS145" s="5"/>
      <c r="FT145" s="5"/>
      <c r="FU145" s="1" t="s">
        <v>2469</v>
      </c>
      <c r="FV145" s="1" t="s">
        <v>2470</v>
      </c>
      <c r="FW145" s="1" t="s">
        <v>2471</v>
      </c>
      <c r="FX145" s="10" t="s">
        <v>2472</v>
      </c>
      <c r="FY145" s="10" t="s">
        <v>2473</v>
      </c>
      <c r="FZ145" s="10" t="s">
        <v>2474</v>
      </c>
      <c r="GA145" s="10"/>
      <c r="GB145" s="10"/>
      <c r="GC145" s="10"/>
      <c r="GD145" s="10"/>
      <c r="GE145" s="10"/>
      <c r="GF145" s="5"/>
      <c r="GG145" s="5"/>
      <c r="GH145" s="5"/>
      <c r="GI145" s="5"/>
      <c r="GJ145" s="5"/>
      <c r="GK145" s="5"/>
      <c r="GL145" s="5"/>
      <c r="GM145" s="5"/>
      <c r="GN145" s="5"/>
      <c r="GO145" s="5"/>
      <c r="GP145" s="5"/>
      <c r="GQ145" s="5"/>
      <c r="GR145" s="96"/>
      <c r="GS145" s="5"/>
      <c r="GT145" s="5"/>
      <c r="GU145" s="5"/>
      <c r="GV145" s="5"/>
      <c r="GW145" s="1" t="s">
        <v>2475</v>
      </c>
      <c r="GX145" s="1" t="s">
        <v>2476</v>
      </c>
      <c r="GY145" s="1" t="s">
        <v>2477</v>
      </c>
      <c r="GZ145" s="1" t="s">
        <v>2478</v>
      </c>
      <c r="HA145" s="1" t="s">
        <v>2479</v>
      </c>
      <c r="HB145" s="1" t="s">
        <v>2480</v>
      </c>
      <c r="HC145" s="1"/>
      <c r="HD145" s="1"/>
      <c r="HE145" s="1"/>
      <c r="HF145" s="1"/>
      <c r="HG145" s="10"/>
      <c r="HH145" s="5"/>
      <c r="HI145" s="5"/>
      <c r="HJ145" s="5"/>
      <c r="HK145" s="5"/>
      <c r="HL145" s="5"/>
      <c r="HM145" s="5"/>
      <c r="HN145" s="5"/>
      <c r="HO145" s="5"/>
      <c r="HP145" s="5"/>
      <c r="HQ145" s="5"/>
      <c r="HR145" s="5"/>
      <c r="HS145" s="5"/>
      <c r="HT145" s="96"/>
      <c r="HU145" s="5"/>
      <c r="HV145" s="5"/>
      <c r="HW145" s="5"/>
      <c r="HX145" s="5"/>
    </row>
    <row r="146" spans="1:232" s="28" customFormat="1" ht="15" customHeight="1">
      <c r="A146" s="5" t="s">
        <v>316</v>
      </c>
      <c r="B146" s="5"/>
      <c r="C146" s="5"/>
      <c r="D146" s="5"/>
      <c r="E146" s="5"/>
      <c r="F146" s="5"/>
      <c r="G146" s="5"/>
      <c r="H146" s="87"/>
      <c r="I146" s="5" t="s">
        <v>2481</v>
      </c>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t="s">
        <v>2482</v>
      </c>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t="s">
        <v>56</v>
      </c>
      <c r="BN146" s="5"/>
      <c r="BO146" s="5"/>
      <c r="BP146" s="5"/>
      <c r="BQ146" s="5"/>
      <c r="BR146" s="5"/>
      <c r="BS146" s="5"/>
      <c r="BT146" s="5"/>
      <c r="BU146" s="145"/>
      <c r="BV146" s="145"/>
      <c r="BW146" s="145"/>
      <c r="BX146" s="145"/>
      <c r="BY146" s="145"/>
      <c r="BZ146" s="145"/>
      <c r="CA146" s="145"/>
      <c r="CB146" s="145"/>
      <c r="CC146" s="145"/>
      <c r="CD146" s="145"/>
      <c r="CE146" s="145"/>
      <c r="CF146" s="145"/>
      <c r="CG146" s="145"/>
      <c r="CH146" s="145"/>
      <c r="CI146" s="145"/>
      <c r="CJ146" s="150"/>
      <c r="CK146" s="155"/>
      <c r="CL146" s="145"/>
      <c r="CM146" s="145"/>
      <c r="CN146" s="145"/>
      <c r="CO146" s="1" t="s">
        <v>3363</v>
      </c>
      <c r="CP146" s="10"/>
      <c r="CQ146" s="10"/>
      <c r="CR146" s="10"/>
      <c r="CS146" s="10"/>
      <c r="CT146" s="10"/>
      <c r="CU146" s="10"/>
      <c r="CV146" s="10"/>
      <c r="CW146" s="10"/>
      <c r="CX146" s="10"/>
      <c r="CY146" s="10"/>
      <c r="CZ146" s="145"/>
      <c r="DA146" s="145"/>
      <c r="DB146" s="145"/>
      <c r="DC146" s="145"/>
      <c r="DD146" s="145"/>
      <c r="DE146" s="145"/>
      <c r="DF146" s="145"/>
      <c r="DG146" s="145"/>
      <c r="DH146" s="145"/>
      <c r="DI146" s="145"/>
      <c r="DJ146" s="145"/>
      <c r="DK146" s="145"/>
      <c r="DL146" s="150"/>
      <c r="DM146" s="5"/>
      <c r="DN146" s="5"/>
      <c r="DO146" s="5"/>
      <c r="DP146" s="5"/>
      <c r="DQ146" s="1" t="s">
        <v>3598</v>
      </c>
      <c r="DR146" s="10"/>
      <c r="DS146" s="10"/>
      <c r="DT146" s="10"/>
      <c r="DU146" s="10"/>
      <c r="DV146" s="10"/>
      <c r="DW146" s="10"/>
      <c r="DX146" s="10"/>
      <c r="DY146" s="10"/>
      <c r="DZ146" s="10"/>
      <c r="EA146" s="10"/>
      <c r="EB146" s="5"/>
      <c r="EC146" s="5"/>
      <c r="ED146" s="5"/>
      <c r="EE146" s="145"/>
      <c r="EF146" s="145"/>
      <c r="EG146" s="145"/>
      <c r="EH146" s="145"/>
      <c r="EI146" s="145"/>
      <c r="EJ146" s="145"/>
      <c r="EK146" s="145"/>
      <c r="EL146" s="145"/>
      <c r="EM146" s="145"/>
      <c r="EN146" s="150"/>
      <c r="EO146" s="5"/>
      <c r="EP146" s="5"/>
      <c r="EQ146" s="5"/>
      <c r="ER146" s="5"/>
      <c r="ES146" s="1" t="s">
        <v>2483</v>
      </c>
      <c r="ET146" s="10"/>
      <c r="EU146" s="10"/>
      <c r="EV146" s="10"/>
      <c r="EW146" s="10"/>
      <c r="EX146" s="10"/>
      <c r="EY146" s="10"/>
      <c r="EZ146" s="10"/>
      <c r="FA146" s="10"/>
      <c r="FB146" s="10"/>
      <c r="FC146" s="10"/>
      <c r="FD146" s="5"/>
      <c r="FE146" s="5"/>
      <c r="FF146" s="5"/>
      <c r="FG146" s="5"/>
      <c r="FH146" s="5"/>
      <c r="FI146" s="5"/>
      <c r="FJ146" s="5"/>
      <c r="FK146" s="5"/>
      <c r="FL146" s="5"/>
      <c r="FM146" s="5"/>
      <c r="FN146" s="5"/>
      <c r="FO146" s="5"/>
      <c r="FP146" s="96"/>
      <c r="FQ146" s="5"/>
      <c r="FR146" s="5"/>
      <c r="FS146" s="5"/>
      <c r="FT146" s="5"/>
      <c r="FU146" s="1" t="s">
        <v>3464</v>
      </c>
      <c r="FV146" s="1"/>
      <c r="FW146" s="1"/>
      <c r="FX146" s="10"/>
      <c r="FY146" s="10"/>
      <c r="FZ146" s="10"/>
      <c r="GA146" s="10"/>
      <c r="GB146" s="10"/>
      <c r="GC146" s="10"/>
      <c r="GD146" s="10"/>
      <c r="GE146" s="10"/>
      <c r="GF146" s="5"/>
      <c r="GG146" s="5"/>
      <c r="GH146" s="5"/>
      <c r="GI146" s="5"/>
      <c r="GJ146" s="5"/>
      <c r="GK146" s="5"/>
      <c r="GL146" s="5"/>
      <c r="GM146" s="5"/>
      <c r="GN146" s="5"/>
      <c r="GO146" s="5"/>
      <c r="GP146" s="5"/>
      <c r="GQ146" s="5"/>
      <c r="GR146" s="96"/>
      <c r="GS146" s="5"/>
      <c r="GT146" s="5"/>
      <c r="GU146" s="5"/>
      <c r="GV146" s="5"/>
      <c r="GW146" s="1" t="s">
        <v>3539</v>
      </c>
      <c r="GX146" s="1"/>
      <c r="GY146" s="1"/>
      <c r="GZ146" s="1"/>
      <c r="HA146" s="1"/>
      <c r="HB146" s="1"/>
      <c r="HC146" s="1"/>
      <c r="HD146" s="1"/>
      <c r="HE146" s="1"/>
      <c r="HF146" s="1"/>
      <c r="HG146" s="10"/>
      <c r="HH146" s="5"/>
      <c r="HI146" s="5"/>
      <c r="HJ146" s="5"/>
      <c r="HK146" s="5"/>
      <c r="HL146" s="5"/>
      <c r="HM146" s="5"/>
      <c r="HN146" s="5"/>
      <c r="HO146" s="5"/>
      <c r="HP146" s="5"/>
      <c r="HQ146" s="5"/>
      <c r="HR146" s="5"/>
      <c r="HS146" s="5"/>
      <c r="HT146" s="96"/>
      <c r="HU146" s="5"/>
      <c r="HV146" s="5"/>
      <c r="HW146" s="5"/>
      <c r="HX146" s="5"/>
    </row>
    <row r="147" spans="1:232" s="28" customFormat="1" ht="15" customHeight="1">
      <c r="A147" s="5" t="s">
        <v>331</v>
      </c>
      <c r="B147" s="5" t="s">
        <v>332</v>
      </c>
      <c r="C147" s="5"/>
      <c r="D147" s="5"/>
      <c r="E147" s="5"/>
      <c r="F147" s="5" t="s">
        <v>333</v>
      </c>
      <c r="G147" s="5" t="s">
        <v>2484</v>
      </c>
      <c r="H147" s="87" t="s">
        <v>458</v>
      </c>
      <c r="I147" s="5" t="s">
        <v>2485</v>
      </c>
      <c r="J147" s="5" t="s">
        <v>1599</v>
      </c>
      <c r="K147" s="5" t="s">
        <v>2486</v>
      </c>
      <c r="L147" s="5" t="s">
        <v>1245</v>
      </c>
      <c r="M147" s="5" t="s">
        <v>2487</v>
      </c>
      <c r="N147" s="5" t="s">
        <v>2488</v>
      </c>
      <c r="O147" s="5"/>
      <c r="P147" s="5"/>
      <c r="Q147" s="5"/>
      <c r="R147" s="5"/>
      <c r="S147" s="5"/>
      <c r="T147" s="5"/>
      <c r="U147" s="5"/>
      <c r="V147" s="5"/>
      <c r="W147" s="5"/>
      <c r="X147" s="5"/>
      <c r="Y147" s="5"/>
      <c r="Z147" s="5"/>
      <c r="AA147" s="5"/>
      <c r="AB147" s="5"/>
      <c r="AC147" s="5"/>
      <c r="AD147" s="5"/>
      <c r="AE147" s="5"/>
      <c r="AF147" s="5"/>
      <c r="AG147" s="5"/>
      <c r="AH147" s="5"/>
      <c r="AI147" s="5"/>
      <c r="AJ147" s="5"/>
      <c r="AK147" s="5" t="s">
        <v>2489</v>
      </c>
      <c r="AL147" s="5" t="s">
        <v>2490</v>
      </c>
      <c r="AM147" s="5" t="s">
        <v>2491</v>
      </c>
      <c r="AN147" s="5" t="s">
        <v>2492</v>
      </c>
      <c r="AO147" s="5" t="s">
        <v>2493</v>
      </c>
      <c r="AP147" s="5" t="s">
        <v>2494</v>
      </c>
      <c r="AQ147" s="5"/>
      <c r="AR147" s="5"/>
      <c r="AS147" s="5"/>
      <c r="AT147" s="5"/>
      <c r="AU147" s="5"/>
      <c r="AV147" s="5"/>
      <c r="AW147" s="5"/>
      <c r="AX147" s="5"/>
      <c r="AY147" s="5"/>
      <c r="AZ147" s="5"/>
      <c r="BA147" s="5"/>
      <c r="BB147" s="5"/>
      <c r="BC147" s="5"/>
      <c r="BD147" s="5"/>
      <c r="BE147" s="5"/>
      <c r="BF147" s="5"/>
      <c r="BG147" s="5"/>
      <c r="BH147" s="5"/>
      <c r="BI147" s="5"/>
      <c r="BJ147" s="5"/>
      <c r="BK147" s="5"/>
      <c r="BL147" s="5"/>
      <c r="BM147" s="5" t="s">
        <v>2495</v>
      </c>
      <c r="BN147" s="5" t="s">
        <v>2496</v>
      </c>
      <c r="BO147" s="5" t="s">
        <v>2497</v>
      </c>
      <c r="BP147" s="5" t="s">
        <v>2498</v>
      </c>
      <c r="BQ147" s="5" t="s">
        <v>2499</v>
      </c>
      <c r="BR147" s="5" t="s">
        <v>2500</v>
      </c>
      <c r="BS147" s="5"/>
      <c r="BT147" s="5"/>
      <c r="BU147" s="145"/>
      <c r="BV147" s="145"/>
      <c r="BW147" s="145"/>
      <c r="BX147" s="145"/>
      <c r="BY147" s="145"/>
      <c r="BZ147" s="145"/>
      <c r="CA147" s="145"/>
      <c r="CB147" s="145"/>
      <c r="CC147" s="145"/>
      <c r="CD147" s="145"/>
      <c r="CE147" s="145"/>
      <c r="CF147" s="145"/>
      <c r="CG147" s="145"/>
      <c r="CH147" s="145"/>
      <c r="CI147" s="145"/>
      <c r="CJ147" s="150"/>
      <c r="CK147" s="155"/>
      <c r="CL147" s="145"/>
      <c r="CM147" s="145"/>
      <c r="CN147" s="145"/>
      <c r="CO147" s="1" t="s">
        <v>2501</v>
      </c>
      <c r="CP147" s="10" t="s">
        <v>2502</v>
      </c>
      <c r="CQ147" s="10" t="s">
        <v>2503</v>
      </c>
      <c r="CR147" s="10" t="s">
        <v>2504</v>
      </c>
      <c r="CS147" s="10" t="s">
        <v>2505</v>
      </c>
      <c r="CT147" s="10" t="s">
        <v>2506</v>
      </c>
      <c r="CU147" s="10"/>
      <c r="CV147" s="10"/>
      <c r="CW147" s="10"/>
      <c r="CX147" s="10"/>
      <c r="CY147" s="10"/>
      <c r="CZ147" s="145"/>
      <c r="DA147" s="145"/>
      <c r="DB147" s="145"/>
      <c r="DC147" s="145"/>
      <c r="DD147" s="145"/>
      <c r="DE147" s="145"/>
      <c r="DF147" s="145"/>
      <c r="DG147" s="145"/>
      <c r="DH147" s="145"/>
      <c r="DI147" s="145"/>
      <c r="DJ147" s="145"/>
      <c r="DK147" s="145"/>
      <c r="DL147" s="150"/>
      <c r="DM147" s="5"/>
      <c r="DN147" s="5"/>
      <c r="DO147" s="5"/>
      <c r="DP147" s="5"/>
      <c r="DQ147" s="1" t="s">
        <v>3620</v>
      </c>
      <c r="DR147" s="10" t="s">
        <v>2507</v>
      </c>
      <c r="DS147" s="10" t="s">
        <v>2508</v>
      </c>
      <c r="DT147" s="10" t="s">
        <v>2414</v>
      </c>
      <c r="DU147" s="10" t="s">
        <v>2509</v>
      </c>
      <c r="DV147" s="10" t="s">
        <v>2510</v>
      </c>
      <c r="DW147" s="10"/>
      <c r="DX147" s="10"/>
      <c r="DY147" s="10"/>
      <c r="DZ147" s="10"/>
      <c r="EA147" s="10"/>
      <c r="EB147" s="5"/>
      <c r="EC147" s="5"/>
      <c r="ED147" s="5"/>
      <c r="EE147" s="145"/>
      <c r="EF147" s="145"/>
      <c r="EG147" s="145"/>
      <c r="EH147" s="145"/>
      <c r="EI147" s="145"/>
      <c r="EJ147" s="145"/>
      <c r="EK147" s="145"/>
      <c r="EL147" s="145"/>
      <c r="EM147" s="145"/>
      <c r="EN147" s="150"/>
      <c r="EO147" s="5"/>
      <c r="EP147" s="5"/>
      <c r="EQ147" s="5"/>
      <c r="ER147" s="5"/>
      <c r="ES147" s="1" t="s">
        <v>2511</v>
      </c>
      <c r="ET147" s="10" t="s">
        <v>2512</v>
      </c>
      <c r="EU147" s="10" t="s">
        <v>2401</v>
      </c>
      <c r="EV147" s="10" t="s">
        <v>2513</v>
      </c>
      <c r="EW147" s="10" t="s">
        <v>2514</v>
      </c>
      <c r="EX147" s="10" t="s">
        <v>2515</v>
      </c>
      <c r="EY147" s="10"/>
      <c r="EZ147" s="10"/>
      <c r="FA147" s="10"/>
      <c r="FB147" s="10"/>
      <c r="FC147" s="10"/>
      <c r="FD147" s="5"/>
      <c r="FE147" s="5"/>
      <c r="FF147" s="5"/>
      <c r="FG147" s="5"/>
      <c r="FH147" s="5"/>
      <c r="FI147" s="5"/>
      <c r="FJ147" s="5"/>
      <c r="FK147" s="5"/>
      <c r="FL147" s="5"/>
      <c r="FM147" s="5"/>
      <c r="FN147" s="5"/>
      <c r="FO147" s="5"/>
      <c r="FP147" s="96"/>
      <c r="FQ147" s="5"/>
      <c r="FR147" s="5"/>
      <c r="FS147" s="5"/>
      <c r="FT147" s="5"/>
      <c r="FU147" s="1" t="s">
        <v>2516</v>
      </c>
      <c r="FV147" s="1" t="s">
        <v>2517</v>
      </c>
      <c r="FW147" s="1" t="s">
        <v>2518</v>
      </c>
      <c r="FX147" s="10" t="s">
        <v>2519</v>
      </c>
      <c r="FY147" s="10" t="s">
        <v>2520</v>
      </c>
      <c r="FZ147" s="10" t="s">
        <v>2521</v>
      </c>
      <c r="GA147" s="10"/>
      <c r="GB147" s="10"/>
      <c r="GC147" s="10"/>
      <c r="GD147" s="10"/>
      <c r="GE147" s="10"/>
      <c r="GF147" s="5"/>
      <c r="GG147" s="5"/>
      <c r="GH147" s="5"/>
      <c r="GI147" s="5"/>
      <c r="GJ147" s="5"/>
      <c r="GK147" s="5"/>
      <c r="GL147" s="5"/>
      <c r="GM147" s="5"/>
      <c r="GN147" s="5"/>
      <c r="GO147" s="5"/>
      <c r="GP147" s="5"/>
      <c r="GQ147" s="5"/>
      <c r="GR147" s="96"/>
      <c r="GS147" s="5"/>
      <c r="GT147" s="5"/>
      <c r="GU147" s="5"/>
      <c r="GV147" s="5"/>
      <c r="GW147" s="1" t="s">
        <v>2522</v>
      </c>
      <c r="GX147" s="1" t="s">
        <v>1634</v>
      </c>
      <c r="GY147" s="1" t="s">
        <v>2523</v>
      </c>
      <c r="GZ147" s="1" t="s">
        <v>2432</v>
      </c>
      <c r="HA147" s="1" t="s">
        <v>2524</v>
      </c>
      <c r="HB147" s="1" t="s">
        <v>2525</v>
      </c>
      <c r="HC147" s="1"/>
      <c r="HD147" s="1"/>
      <c r="HE147" s="1"/>
      <c r="HF147" s="1"/>
      <c r="HG147" s="10"/>
      <c r="HH147" s="5"/>
      <c r="HI147" s="5"/>
      <c r="HJ147" s="5"/>
      <c r="HK147" s="5"/>
      <c r="HL147" s="5"/>
      <c r="HM147" s="5"/>
      <c r="HN147" s="5"/>
      <c r="HO147" s="5"/>
      <c r="HP147" s="5"/>
      <c r="HQ147" s="5"/>
      <c r="HR147" s="5"/>
      <c r="HS147" s="5"/>
      <c r="HT147" s="96"/>
      <c r="HU147" s="5"/>
      <c r="HV147" s="5"/>
      <c r="HW147" s="5"/>
      <c r="HX147" s="5"/>
    </row>
    <row r="148" spans="1:232" s="28" customFormat="1" ht="15" customHeight="1">
      <c r="A148" s="5" t="s">
        <v>331</v>
      </c>
      <c r="B148" s="5" t="s">
        <v>332</v>
      </c>
      <c r="C148" s="5"/>
      <c r="D148" s="5"/>
      <c r="E148" s="5"/>
      <c r="F148" s="5" t="s">
        <v>333</v>
      </c>
      <c r="G148" s="5" t="s">
        <v>2526</v>
      </c>
      <c r="H148" s="87" t="s">
        <v>458</v>
      </c>
      <c r="I148" s="5" t="s">
        <v>2527</v>
      </c>
      <c r="J148" s="5" t="s">
        <v>1599</v>
      </c>
      <c r="K148" s="5" t="s">
        <v>2486</v>
      </c>
      <c r="L148" s="5" t="s">
        <v>1245</v>
      </c>
      <c r="M148" s="5" t="s">
        <v>2487</v>
      </c>
      <c r="N148" s="5" t="s">
        <v>2488</v>
      </c>
      <c r="O148" s="5"/>
      <c r="P148" s="5"/>
      <c r="Q148" s="5"/>
      <c r="R148" s="5"/>
      <c r="S148" s="5"/>
      <c r="T148" s="5"/>
      <c r="U148" s="5"/>
      <c r="V148" s="5"/>
      <c r="W148" s="5"/>
      <c r="X148" s="5"/>
      <c r="Y148" s="5"/>
      <c r="Z148" s="5"/>
      <c r="AA148" s="5"/>
      <c r="AB148" s="5"/>
      <c r="AC148" s="5"/>
      <c r="AD148" s="5"/>
      <c r="AE148" s="5"/>
      <c r="AF148" s="5"/>
      <c r="AG148" s="5"/>
      <c r="AH148" s="5"/>
      <c r="AI148" s="5"/>
      <c r="AJ148" s="5"/>
      <c r="AK148" s="5" t="s">
        <v>2528</v>
      </c>
      <c r="AL148" s="5" t="s">
        <v>2490</v>
      </c>
      <c r="AM148" s="5" t="s">
        <v>2491</v>
      </c>
      <c r="AN148" s="5" t="s">
        <v>2492</v>
      </c>
      <c r="AO148" s="5" t="s">
        <v>2493</v>
      </c>
      <c r="AP148" s="5" t="s">
        <v>2494</v>
      </c>
      <c r="AQ148" s="5"/>
      <c r="AR148" s="5"/>
      <c r="AS148" s="5"/>
      <c r="AT148" s="5"/>
      <c r="AU148" s="5"/>
      <c r="AV148" s="5"/>
      <c r="AW148" s="5"/>
      <c r="AX148" s="5"/>
      <c r="AY148" s="5"/>
      <c r="AZ148" s="5"/>
      <c r="BA148" s="5"/>
      <c r="BB148" s="5"/>
      <c r="BC148" s="5"/>
      <c r="BD148" s="5"/>
      <c r="BE148" s="5"/>
      <c r="BF148" s="5"/>
      <c r="BG148" s="5"/>
      <c r="BH148" s="5"/>
      <c r="BI148" s="5"/>
      <c r="BJ148" s="5"/>
      <c r="BK148" s="5"/>
      <c r="BL148" s="5"/>
      <c r="BM148" s="5" t="s">
        <v>2529</v>
      </c>
      <c r="BN148" s="5" t="s">
        <v>2496</v>
      </c>
      <c r="BO148" s="5" t="s">
        <v>2497</v>
      </c>
      <c r="BP148" s="5" t="s">
        <v>2498</v>
      </c>
      <c r="BQ148" s="5" t="s">
        <v>2499</v>
      </c>
      <c r="BR148" s="5" t="s">
        <v>2500</v>
      </c>
      <c r="BS148" s="5"/>
      <c r="BT148" s="5"/>
      <c r="BU148" s="145"/>
      <c r="BV148" s="145"/>
      <c r="BW148" s="145"/>
      <c r="BX148" s="145"/>
      <c r="BY148" s="145"/>
      <c r="BZ148" s="145"/>
      <c r="CA148" s="145"/>
      <c r="CB148" s="145"/>
      <c r="CC148" s="145"/>
      <c r="CD148" s="145"/>
      <c r="CE148" s="145"/>
      <c r="CF148" s="145"/>
      <c r="CG148" s="145"/>
      <c r="CH148" s="145"/>
      <c r="CI148" s="145"/>
      <c r="CJ148" s="150"/>
      <c r="CK148" s="155"/>
      <c r="CL148" s="145"/>
      <c r="CM148" s="145"/>
      <c r="CN148" s="145"/>
      <c r="CO148" s="1" t="s">
        <v>2530</v>
      </c>
      <c r="CP148" s="10" t="s">
        <v>2502</v>
      </c>
      <c r="CQ148" s="10" t="s">
        <v>2503</v>
      </c>
      <c r="CR148" s="10" t="s">
        <v>2504</v>
      </c>
      <c r="CS148" s="10" t="s">
        <v>2505</v>
      </c>
      <c r="CT148" s="10" t="s">
        <v>2506</v>
      </c>
      <c r="CU148" s="10"/>
      <c r="CV148" s="10"/>
      <c r="CW148" s="10"/>
      <c r="CX148" s="10"/>
      <c r="CY148" s="10"/>
      <c r="CZ148" s="145"/>
      <c r="DA148" s="145"/>
      <c r="DB148" s="145"/>
      <c r="DC148" s="145"/>
      <c r="DD148" s="145"/>
      <c r="DE148" s="145"/>
      <c r="DF148" s="145"/>
      <c r="DG148" s="145"/>
      <c r="DH148" s="145"/>
      <c r="DI148" s="145"/>
      <c r="DJ148" s="145"/>
      <c r="DK148" s="145"/>
      <c r="DL148" s="150"/>
      <c r="DM148" s="5"/>
      <c r="DN148" s="5"/>
      <c r="DO148" s="5"/>
      <c r="DP148" s="5"/>
      <c r="DQ148" s="1" t="s">
        <v>3618</v>
      </c>
      <c r="DR148" s="10" t="s">
        <v>2507</v>
      </c>
      <c r="DS148" s="10" t="s">
        <v>2508</v>
      </c>
      <c r="DT148" s="10" t="s">
        <v>2414</v>
      </c>
      <c r="DU148" s="10" t="s">
        <v>2509</v>
      </c>
      <c r="DV148" s="10" t="s">
        <v>2510</v>
      </c>
      <c r="DW148" s="10"/>
      <c r="DX148" s="10"/>
      <c r="DY148" s="10"/>
      <c r="DZ148" s="10"/>
      <c r="EA148" s="10"/>
      <c r="EB148" s="5"/>
      <c r="EC148" s="5"/>
      <c r="ED148" s="5"/>
      <c r="EE148" s="145"/>
      <c r="EF148" s="145"/>
      <c r="EG148" s="145"/>
      <c r="EH148" s="145"/>
      <c r="EI148" s="145"/>
      <c r="EJ148" s="145"/>
      <c r="EK148" s="145"/>
      <c r="EL148" s="145"/>
      <c r="EM148" s="145"/>
      <c r="EN148" s="150"/>
      <c r="EO148" s="5"/>
      <c r="EP148" s="5"/>
      <c r="EQ148" s="5"/>
      <c r="ER148" s="5"/>
      <c r="ES148" s="1" t="s">
        <v>2527</v>
      </c>
      <c r="ET148" s="10" t="s">
        <v>2512</v>
      </c>
      <c r="EU148" s="10" t="s">
        <v>2401</v>
      </c>
      <c r="EV148" s="10" t="s">
        <v>2513</v>
      </c>
      <c r="EW148" s="10" t="s">
        <v>2514</v>
      </c>
      <c r="EX148" s="10" t="s">
        <v>2515</v>
      </c>
      <c r="EY148" s="10"/>
      <c r="EZ148" s="10"/>
      <c r="FA148" s="10"/>
      <c r="FB148" s="10"/>
      <c r="FC148" s="10"/>
      <c r="FD148" s="5"/>
      <c r="FE148" s="5"/>
      <c r="FF148" s="5"/>
      <c r="FG148" s="5"/>
      <c r="FH148" s="5"/>
      <c r="FI148" s="5"/>
      <c r="FJ148" s="5"/>
      <c r="FK148" s="5"/>
      <c r="FL148" s="5"/>
      <c r="FM148" s="5"/>
      <c r="FN148" s="5"/>
      <c r="FO148" s="5"/>
      <c r="FP148" s="96"/>
      <c r="FQ148" s="5"/>
      <c r="FR148" s="5"/>
      <c r="FS148" s="5"/>
      <c r="FT148" s="5"/>
      <c r="FU148" s="200" t="s">
        <v>2531</v>
      </c>
      <c r="FV148" s="1" t="s">
        <v>2517</v>
      </c>
      <c r="FW148" s="1" t="s">
        <v>2518</v>
      </c>
      <c r="FX148" s="10" t="s">
        <v>2519</v>
      </c>
      <c r="FY148" s="10" t="s">
        <v>2520</v>
      </c>
      <c r="FZ148" s="10" t="s">
        <v>2521</v>
      </c>
      <c r="GA148" s="10"/>
      <c r="GB148" s="10"/>
      <c r="GC148" s="10"/>
      <c r="GD148" s="10"/>
      <c r="GE148" s="10"/>
      <c r="GF148" s="5"/>
      <c r="GG148" s="5"/>
      <c r="GH148" s="5"/>
      <c r="GI148" s="5"/>
      <c r="GJ148" s="5"/>
      <c r="GK148" s="5"/>
      <c r="GL148" s="5"/>
      <c r="GM148" s="5"/>
      <c r="GN148" s="5"/>
      <c r="GO148" s="5"/>
      <c r="GP148" s="5"/>
      <c r="GQ148" s="5"/>
      <c r="GR148" s="96"/>
      <c r="GS148" s="5"/>
      <c r="GT148" s="5"/>
      <c r="GU148" s="5"/>
      <c r="GV148" s="5"/>
      <c r="GW148" s="1" t="s">
        <v>2532</v>
      </c>
      <c r="GX148" s="1" t="s">
        <v>1634</v>
      </c>
      <c r="GY148" s="1" t="s">
        <v>2523</v>
      </c>
      <c r="GZ148" s="1" t="s">
        <v>2432</v>
      </c>
      <c r="HA148" s="1" t="s">
        <v>2524</v>
      </c>
      <c r="HB148" s="1" t="s">
        <v>2525</v>
      </c>
      <c r="HC148" s="1"/>
      <c r="HD148" s="1"/>
      <c r="HE148" s="1"/>
      <c r="HF148" s="1"/>
      <c r="HG148" s="10"/>
      <c r="HH148" s="5"/>
      <c r="HI148" s="5"/>
      <c r="HJ148" s="5"/>
      <c r="HK148" s="5"/>
      <c r="HL148" s="5"/>
      <c r="HM148" s="5"/>
      <c r="HN148" s="5"/>
      <c r="HO148" s="5"/>
      <c r="HP148" s="5"/>
      <c r="HQ148" s="5"/>
      <c r="HR148" s="5"/>
      <c r="HS148" s="5"/>
      <c r="HT148" s="96"/>
      <c r="HU148" s="5"/>
      <c r="HV148" s="5"/>
      <c r="HW148" s="5"/>
      <c r="HX148" s="5"/>
    </row>
    <row r="149" spans="1:232" s="28" customFormat="1" ht="15" customHeight="1">
      <c r="A149" s="5" t="s">
        <v>331</v>
      </c>
      <c r="B149" s="5" t="s">
        <v>332</v>
      </c>
      <c r="C149" s="5"/>
      <c r="D149" s="5"/>
      <c r="E149" s="5"/>
      <c r="F149" s="5" t="s">
        <v>333</v>
      </c>
      <c r="G149" s="5" t="s">
        <v>2533</v>
      </c>
      <c r="H149" s="87" t="s">
        <v>466</v>
      </c>
      <c r="I149" s="5" t="s">
        <v>2534</v>
      </c>
      <c r="J149" s="5" t="s">
        <v>1599</v>
      </c>
      <c r="K149" s="5" t="s">
        <v>2486</v>
      </c>
      <c r="L149" s="5" t="s">
        <v>1245</v>
      </c>
      <c r="M149" s="5" t="s">
        <v>2487</v>
      </c>
      <c r="N149" s="5" t="s">
        <v>2488</v>
      </c>
      <c r="O149" s="5"/>
      <c r="P149" s="5"/>
      <c r="Q149" s="5"/>
      <c r="R149" s="5"/>
      <c r="S149" s="5"/>
      <c r="T149" s="5"/>
      <c r="U149" s="5"/>
      <c r="V149" s="5"/>
      <c r="W149" s="5"/>
      <c r="X149" s="5"/>
      <c r="Y149" s="5"/>
      <c r="Z149" s="5"/>
      <c r="AA149" s="5"/>
      <c r="AB149" s="5"/>
      <c r="AC149" s="5"/>
      <c r="AD149" s="5"/>
      <c r="AE149" s="5"/>
      <c r="AF149" s="5"/>
      <c r="AG149" s="5"/>
      <c r="AH149" s="5"/>
      <c r="AI149" s="5"/>
      <c r="AJ149" s="5"/>
      <c r="AK149" s="5" t="s">
        <v>2535</v>
      </c>
      <c r="AL149" s="5" t="s">
        <v>2490</v>
      </c>
      <c r="AM149" s="5" t="s">
        <v>2491</v>
      </c>
      <c r="AN149" s="5" t="s">
        <v>2492</v>
      </c>
      <c r="AO149" s="5" t="s">
        <v>2493</v>
      </c>
      <c r="AP149" s="5" t="s">
        <v>2494</v>
      </c>
      <c r="AQ149" s="5"/>
      <c r="AR149" s="5"/>
      <c r="AS149" s="5"/>
      <c r="AT149" s="5"/>
      <c r="AU149" s="5"/>
      <c r="AV149" s="5"/>
      <c r="AW149" s="5"/>
      <c r="AX149" s="5"/>
      <c r="AY149" s="5"/>
      <c r="AZ149" s="5"/>
      <c r="BA149" s="5"/>
      <c r="BB149" s="5"/>
      <c r="BC149" s="5"/>
      <c r="BD149" s="5"/>
      <c r="BE149" s="5"/>
      <c r="BF149" s="5"/>
      <c r="BG149" s="5"/>
      <c r="BH149" s="5"/>
      <c r="BI149" s="5"/>
      <c r="BJ149" s="5"/>
      <c r="BK149" s="5"/>
      <c r="BL149" s="5"/>
      <c r="BM149" s="5" t="s">
        <v>2536</v>
      </c>
      <c r="BN149" s="5" t="s">
        <v>2496</v>
      </c>
      <c r="BO149" s="5" t="s">
        <v>2497</v>
      </c>
      <c r="BP149" s="5" t="s">
        <v>2498</v>
      </c>
      <c r="BQ149" s="5" t="s">
        <v>2499</v>
      </c>
      <c r="BR149" s="5" t="s">
        <v>2500</v>
      </c>
      <c r="BS149" s="5"/>
      <c r="BT149" s="5"/>
      <c r="BU149" s="145"/>
      <c r="BV149" s="145"/>
      <c r="BW149" s="145"/>
      <c r="BX149" s="145"/>
      <c r="BY149" s="145"/>
      <c r="BZ149" s="145"/>
      <c r="CA149" s="145"/>
      <c r="CB149" s="145"/>
      <c r="CC149" s="145"/>
      <c r="CD149" s="145"/>
      <c r="CE149" s="145"/>
      <c r="CF149" s="145"/>
      <c r="CG149" s="145"/>
      <c r="CH149" s="145"/>
      <c r="CI149" s="145"/>
      <c r="CJ149" s="150"/>
      <c r="CK149" s="155"/>
      <c r="CL149" s="145"/>
      <c r="CM149" s="145"/>
      <c r="CN149" s="145"/>
      <c r="CO149" s="1" t="s">
        <v>2537</v>
      </c>
      <c r="CP149" s="10" t="s">
        <v>2502</v>
      </c>
      <c r="CQ149" s="10" t="s">
        <v>2503</v>
      </c>
      <c r="CR149" s="10" t="s">
        <v>2504</v>
      </c>
      <c r="CS149" s="10" t="s">
        <v>2505</v>
      </c>
      <c r="CT149" s="10" t="s">
        <v>2506</v>
      </c>
      <c r="CU149" s="10"/>
      <c r="CV149" s="10"/>
      <c r="CW149" s="10"/>
      <c r="CX149" s="10"/>
      <c r="CY149" s="10"/>
      <c r="CZ149" s="145"/>
      <c r="DA149" s="145"/>
      <c r="DB149" s="145"/>
      <c r="DC149" s="145"/>
      <c r="DD149" s="145"/>
      <c r="DE149" s="145"/>
      <c r="DF149" s="145"/>
      <c r="DG149" s="145"/>
      <c r="DH149" s="145"/>
      <c r="DI149" s="145"/>
      <c r="DJ149" s="145"/>
      <c r="DK149" s="145"/>
      <c r="DL149" s="150"/>
      <c r="DM149" s="5"/>
      <c r="DN149" s="5"/>
      <c r="DO149" s="5"/>
      <c r="DP149" s="5"/>
      <c r="DQ149" s="1" t="s">
        <v>2538</v>
      </c>
      <c r="DR149" s="10" t="s">
        <v>2507</v>
      </c>
      <c r="DS149" s="10" t="s">
        <v>2508</v>
      </c>
      <c r="DT149" s="10" t="s">
        <v>2414</v>
      </c>
      <c r="DU149" s="10" t="s">
        <v>2509</v>
      </c>
      <c r="DV149" s="10" t="s">
        <v>2510</v>
      </c>
      <c r="DW149" s="10"/>
      <c r="DX149" s="10"/>
      <c r="DY149" s="10"/>
      <c r="DZ149" s="10"/>
      <c r="EA149" s="10"/>
      <c r="EB149" s="5"/>
      <c r="EC149" s="5"/>
      <c r="ED149" s="5"/>
      <c r="EE149" s="145"/>
      <c r="EF149" s="145"/>
      <c r="EG149" s="145"/>
      <c r="EH149" s="145"/>
      <c r="EI149" s="145"/>
      <c r="EJ149" s="145"/>
      <c r="EK149" s="145"/>
      <c r="EL149" s="145"/>
      <c r="EM149" s="145"/>
      <c r="EN149" s="150"/>
      <c r="EO149" s="5"/>
      <c r="EP149" s="5"/>
      <c r="EQ149" s="5"/>
      <c r="ER149" s="5"/>
      <c r="ES149" s="1" t="s">
        <v>2539</v>
      </c>
      <c r="ET149" s="10" t="s">
        <v>2512</v>
      </c>
      <c r="EU149" s="10" t="s">
        <v>2401</v>
      </c>
      <c r="EV149" s="10" t="s">
        <v>2513</v>
      </c>
      <c r="EW149" s="10" t="s">
        <v>2514</v>
      </c>
      <c r="EX149" s="10" t="s">
        <v>2515</v>
      </c>
      <c r="EY149" s="10"/>
      <c r="EZ149" s="10"/>
      <c r="FA149" s="10"/>
      <c r="FB149" s="10"/>
      <c r="FC149" s="10"/>
      <c r="FD149" s="5"/>
      <c r="FE149" s="5"/>
      <c r="FF149" s="5"/>
      <c r="FG149" s="5"/>
      <c r="FH149" s="5"/>
      <c r="FI149" s="5"/>
      <c r="FJ149" s="5"/>
      <c r="FK149" s="5"/>
      <c r="FL149" s="5"/>
      <c r="FM149" s="5"/>
      <c r="FN149" s="5"/>
      <c r="FO149" s="5"/>
      <c r="FP149" s="96"/>
      <c r="FQ149" s="5"/>
      <c r="FR149" s="5"/>
      <c r="FS149" s="5"/>
      <c r="FT149" s="5"/>
      <c r="FU149" s="200" t="s">
        <v>2540</v>
      </c>
      <c r="FV149" s="1" t="s">
        <v>2517</v>
      </c>
      <c r="FW149" s="1" t="s">
        <v>2518</v>
      </c>
      <c r="FX149" s="10" t="s">
        <v>2519</v>
      </c>
      <c r="FY149" s="10" t="s">
        <v>2520</v>
      </c>
      <c r="FZ149" s="10" t="s">
        <v>2521</v>
      </c>
      <c r="GA149" s="10"/>
      <c r="GB149" s="10"/>
      <c r="GC149" s="10"/>
      <c r="GD149" s="10"/>
      <c r="GE149" s="10"/>
      <c r="GF149" s="5"/>
      <c r="GG149" s="5"/>
      <c r="GH149" s="5"/>
      <c r="GI149" s="5"/>
      <c r="GJ149" s="5"/>
      <c r="GK149" s="5"/>
      <c r="GL149" s="5"/>
      <c r="GM149" s="5"/>
      <c r="GN149" s="5"/>
      <c r="GO149" s="5"/>
      <c r="GP149" s="5"/>
      <c r="GQ149" s="5"/>
      <c r="GR149" s="96"/>
      <c r="GS149" s="5"/>
      <c r="GT149" s="5"/>
      <c r="GU149" s="5"/>
      <c r="GV149" s="5"/>
      <c r="GW149" s="1" t="s">
        <v>2541</v>
      </c>
      <c r="GX149" s="1" t="s">
        <v>1634</v>
      </c>
      <c r="GY149" s="1" t="s">
        <v>2523</v>
      </c>
      <c r="GZ149" s="1" t="s">
        <v>2432</v>
      </c>
      <c r="HA149" s="1" t="s">
        <v>2524</v>
      </c>
      <c r="HB149" s="1" t="s">
        <v>2525</v>
      </c>
      <c r="HC149" s="1"/>
      <c r="HD149" s="1"/>
      <c r="HE149" s="1"/>
      <c r="HF149" s="1"/>
      <c r="HG149" s="10"/>
      <c r="HH149" s="5"/>
      <c r="HI149" s="5"/>
      <c r="HJ149" s="5"/>
      <c r="HK149" s="5"/>
      <c r="HL149" s="5"/>
      <c r="HM149" s="5"/>
      <c r="HN149" s="5"/>
      <c r="HO149" s="5"/>
      <c r="HP149" s="5"/>
      <c r="HQ149" s="5"/>
      <c r="HR149" s="5"/>
      <c r="HS149" s="5"/>
      <c r="HT149" s="96"/>
      <c r="HU149" s="5"/>
      <c r="HV149" s="5"/>
      <c r="HW149" s="5"/>
      <c r="HX149" s="5"/>
    </row>
    <row r="150" spans="1:232" s="28" customFormat="1" ht="15" customHeight="1">
      <c r="A150" s="5" t="s">
        <v>331</v>
      </c>
      <c r="B150" s="5" t="s">
        <v>332</v>
      </c>
      <c r="C150" s="5"/>
      <c r="D150" s="5"/>
      <c r="E150" s="5"/>
      <c r="F150" s="5" t="s">
        <v>333</v>
      </c>
      <c r="G150" s="5" t="s">
        <v>2542</v>
      </c>
      <c r="H150" s="87" t="s">
        <v>466</v>
      </c>
      <c r="I150" s="5" t="s">
        <v>2543</v>
      </c>
      <c r="J150" s="5" t="s">
        <v>1599</v>
      </c>
      <c r="K150" s="5" t="s">
        <v>2486</v>
      </c>
      <c r="L150" s="5" t="s">
        <v>1245</v>
      </c>
      <c r="M150" s="5" t="s">
        <v>2487</v>
      </c>
      <c r="N150" s="5" t="s">
        <v>2488</v>
      </c>
      <c r="O150" s="5"/>
      <c r="P150" s="5"/>
      <c r="Q150" s="5"/>
      <c r="R150" s="5"/>
      <c r="S150" s="5"/>
      <c r="T150" s="5"/>
      <c r="U150" s="5"/>
      <c r="V150" s="5"/>
      <c r="W150" s="5"/>
      <c r="X150" s="5"/>
      <c r="Y150" s="5"/>
      <c r="Z150" s="5"/>
      <c r="AA150" s="5"/>
      <c r="AB150" s="5"/>
      <c r="AC150" s="5"/>
      <c r="AD150" s="5"/>
      <c r="AE150" s="5"/>
      <c r="AF150" s="5"/>
      <c r="AG150" s="5"/>
      <c r="AH150" s="5"/>
      <c r="AI150" s="5"/>
      <c r="AJ150" s="5"/>
      <c r="AK150" s="5" t="s">
        <v>2544</v>
      </c>
      <c r="AL150" s="5" t="s">
        <v>2490</v>
      </c>
      <c r="AM150" s="5" t="s">
        <v>2491</v>
      </c>
      <c r="AN150" s="5" t="s">
        <v>2492</v>
      </c>
      <c r="AO150" s="5" t="s">
        <v>2493</v>
      </c>
      <c r="AP150" s="5" t="s">
        <v>2494</v>
      </c>
      <c r="AQ150" s="5"/>
      <c r="AR150" s="5"/>
      <c r="AS150" s="5"/>
      <c r="AT150" s="5"/>
      <c r="AU150" s="5"/>
      <c r="AV150" s="5"/>
      <c r="AW150" s="5"/>
      <c r="AX150" s="5"/>
      <c r="AY150" s="5"/>
      <c r="AZ150" s="5"/>
      <c r="BA150" s="5"/>
      <c r="BB150" s="5"/>
      <c r="BC150" s="5"/>
      <c r="BD150" s="5"/>
      <c r="BE150" s="5"/>
      <c r="BF150" s="5"/>
      <c r="BG150" s="5"/>
      <c r="BH150" s="5"/>
      <c r="BI150" s="5"/>
      <c r="BJ150" s="5"/>
      <c r="BK150" s="5"/>
      <c r="BL150" s="5"/>
      <c r="BM150" s="5" t="s">
        <v>2545</v>
      </c>
      <c r="BN150" s="5" t="s">
        <v>2496</v>
      </c>
      <c r="BO150" s="5" t="s">
        <v>2497</v>
      </c>
      <c r="BP150" s="5" t="s">
        <v>2498</v>
      </c>
      <c r="BQ150" s="5" t="s">
        <v>2499</v>
      </c>
      <c r="BR150" s="5" t="s">
        <v>2500</v>
      </c>
      <c r="BS150" s="5"/>
      <c r="BT150" s="5"/>
      <c r="BU150" s="145"/>
      <c r="BV150" s="145"/>
      <c r="BW150" s="145"/>
      <c r="BX150" s="145"/>
      <c r="BY150" s="145"/>
      <c r="BZ150" s="145"/>
      <c r="CA150" s="145"/>
      <c r="CB150" s="145"/>
      <c r="CC150" s="145"/>
      <c r="CD150" s="145"/>
      <c r="CE150" s="145"/>
      <c r="CF150" s="145"/>
      <c r="CG150" s="145"/>
      <c r="CH150" s="145"/>
      <c r="CI150" s="145"/>
      <c r="CJ150" s="150"/>
      <c r="CK150" s="155"/>
      <c r="CL150" s="145"/>
      <c r="CM150" s="145"/>
      <c r="CN150" s="145"/>
      <c r="CO150" s="1" t="s">
        <v>2546</v>
      </c>
      <c r="CP150" s="10" t="s">
        <v>2502</v>
      </c>
      <c r="CQ150" s="10" t="s">
        <v>2503</v>
      </c>
      <c r="CR150" s="10" t="s">
        <v>2504</v>
      </c>
      <c r="CS150" s="10" t="s">
        <v>2505</v>
      </c>
      <c r="CT150" s="10" t="s">
        <v>2506</v>
      </c>
      <c r="CU150" s="10"/>
      <c r="CV150" s="10"/>
      <c r="CW150" s="10"/>
      <c r="CX150" s="10"/>
      <c r="CY150" s="10"/>
      <c r="CZ150" s="145"/>
      <c r="DA150" s="145"/>
      <c r="DB150" s="145"/>
      <c r="DC150" s="145"/>
      <c r="DD150" s="145"/>
      <c r="DE150" s="145"/>
      <c r="DF150" s="145"/>
      <c r="DG150" s="145"/>
      <c r="DH150" s="145"/>
      <c r="DI150" s="145"/>
      <c r="DJ150" s="145"/>
      <c r="DK150" s="145"/>
      <c r="DL150" s="150"/>
      <c r="DM150" s="5"/>
      <c r="DN150" s="5"/>
      <c r="DO150" s="5"/>
      <c r="DP150" s="5"/>
      <c r="DQ150" s="1" t="s">
        <v>2547</v>
      </c>
      <c r="DR150" s="10" t="s">
        <v>2507</v>
      </c>
      <c r="DS150" s="10" t="s">
        <v>2508</v>
      </c>
      <c r="DT150" s="10" t="s">
        <v>2414</v>
      </c>
      <c r="DU150" s="10" t="s">
        <v>2509</v>
      </c>
      <c r="DV150" s="10" t="s">
        <v>2510</v>
      </c>
      <c r="DW150" s="10"/>
      <c r="DX150" s="10"/>
      <c r="DY150" s="10"/>
      <c r="DZ150" s="10"/>
      <c r="EA150" s="10"/>
      <c r="EB150" s="5"/>
      <c r="EC150" s="5"/>
      <c r="ED150" s="5"/>
      <c r="EE150" s="145"/>
      <c r="EF150" s="145"/>
      <c r="EG150" s="145"/>
      <c r="EH150" s="145"/>
      <c r="EI150" s="145"/>
      <c r="EJ150" s="145"/>
      <c r="EK150" s="145"/>
      <c r="EL150" s="145"/>
      <c r="EM150" s="145"/>
      <c r="EN150" s="150"/>
      <c r="EO150" s="5"/>
      <c r="EP150" s="5"/>
      <c r="EQ150" s="5"/>
      <c r="ER150" s="5"/>
      <c r="ES150" s="1" t="s">
        <v>2548</v>
      </c>
      <c r="ET150" s="10" t="s">
        <v>2512</v>
      </c>
      <c r="EU150" s="10" t="s">
        <v>2401</v>
      </c>
      <c r="EV150" s="10" t="s">
        <v>2513</v>
      </c>
      <c r="EW150" s="10" t="s">
        <v>2514</v>
      </c>
      <c r="EX150" s="10" t="s">
        <v>2515</v>
      </c>
      <c r="EY150" s="10"/>
      <c r="EZ150" s="10"/>
      <c r="FA150" s="10"/>
      <c r="FB150" s="10"/>
      <c r="FC150" s="10"/>
      <c r="FD150" s="5"/>
      <c r="FE150" s="5"/>
      <c r="FF150" s="5"/>
      <c r="FG150" s="5"/>
      <c r="FH150" s="5"/>
      <c r="FI150" s="5"/>
      <c r="FJ150" s="5"/>
      <c r="FK150" s="5"/>
      <c r="FL150" s="5"/>
      <c r="FM150" s="5"/>
      <c r="FN150" s="5"/>
      <c r="FO150" s="5"/>
      <c r="FP150" s="96"/>
      <c r="FQ150" s="5"/>
      <c r="FR150" s="5"/>
      <c r="FS150" s="5"/>
      <c r="FT150" s="5"/>
      <c r="FU150" s="200" t="s">
        <v>2549</v>
      </c>
      <c r="FV150" s="1" t="s">
        <v>2517</v>
      </c>
      <c r="FW150" s="1" t="s">
        <v>2518</v>
      </c>
      <c r="FX150" s="10" t="s">
        <v>2519</v>
      </c>
      <c r="FY150" s="10" t="s">
        <v>2520</v>
      </c>
      <c r="FZ150" s="10" t="s">
        <v>2521</v>
      </c>
      <c r="GA150" s="10"/>
      <c r="GB150" s="10"/>
      <c r="GC150" s="10"/>
      <c r="GD150" s="10"/>
      <c r="GE150" s="10"/>
      <c r="GF150" s="5"/>
      <c r="GG150" s="5"/>
      <c r="GH150" s="5"/>
      <c r="GI150" s="5"/>
      <c r="GJ150" s="5"/>
      <c r="GK150" s="5"/>
      <c r="GL150" s="5"/>
      <c r="GM150" s="5"/>
      <c r="GN150" s="5"/>
      <c r="GO150" s="5"/>
      <c r="GP150" s="5"/>
      <c r="GQ150" s="5"/>
      <c r="GR150" s="96"/>
      <c r="GS150" s="5"/>
      <c r="GT150" s="5"/>
      <c r="GU150" s="5"/>
      <c r="GV150" s="5"/>
      <c r="GW150" s="1" t="s">
        <v>2550</v>
      </c>
      <c r="GX150" s="1" t="s">
        <v>1634</v>
      </c>
      <c r="GY150" s="1" t="s">
        <v>2523</v>
      </c>
      <c r="GZ150" s="1" t="s">
        <v>2432</v>
      </c>
      <c r="HA150" s="1" t="s">
        <v>2524</v>
      </c>
      <c r="HB150" s="1" t="s">
        <v>2525</v>
      </c>
      <c r="HC150" s="1"/>
      <c r="HD150" s="1"/>
      <c r="HE150" s="1"/>
      <c r="HF150" s="1"/>
      <c r="HG150" s="10"/>
      <c r="HH150" s="5"/>
      <c r="HI150" s="5"/>
      <c r="HJ150" s="5"/>
      <c r="HK150" s="5"/>
      <c r="HL150" s="5"/>
      <c r="HM150" s="5"/>
      <c r="HN150" s="5"/>
      <c r="HO150" s="5"/>
      <c r="HP150" s="5"/>
      <c r="HQ150" s="5"/>
      <c r="HR150" s="5"/>
      <c r="HS150" s="5"/>
      <c r="HT150" s="96"/>
      <c r="HU150" s="5"/>
      <c r="HV150" s="5"/>
      <c r="HW150" s="5"/>
      <c r="HX150" s="5"/>
    </row>
    <row r="151" spans="1:232" s="28" customFormat="1" ht="15" customHeight="1">
      <c r="A151" s="5" t="s">
        <v>331</v>
      </c>
      <c r="B151" s="5" t="s">
        <v>332</v>
      </c>
      <c r="C151" s="5"/>
      <c r="D151" s="5"/>
      <c r="E151" s="5"/>
      <c r="F151" s="5" t="s">
        <v>333</v>
      </c>
      <c r="G151" s="5" t="s">
        <v>2551</v>
      </c>
      <c r="H151" s="87" t="s">
        <v>466</v>
      </c>
      <c r="I151" s="5" t="s">
        <v>2552</v>
      </c>
      <c r="J151" s="5" t="s">
        <v>1599</v>
      </c>
      <c r="K151" s="5" t="s">
        <v>2486</v>
      </c>
      <c r="L151" s="5" t="s">
        <v>1245</v>
      </c>
      <c r="M151" s="5" t="s">
        <v>2487</v>
      </c>
      <c r="N151" s="5" t="s">
        <v>2488</v>
      </c>
      <c r="O151" s="5"/>
      <c r="P151" s="5"/>
      <c r="Q151" s="5"/>
      <c r="R151" s="5"/>
      <c r="S151" s="5"/>
      <c r="T151" s="5"/>
      <c r="U151" s="5"/>
      <c r="V151" s="5"/>
      <c r="W151" s="5"/>
      <c r="X151" s="5"/>
      <c r="Y151" s="5"/>
      <c r="Z151" s="5"/>
      <c r="AA151" s="5"/>
      <c r="AB151" s="5"/>
      <c r="AC151" s="5"/>
      <c r="AD151" s="5"/>
      <c r="AE151" s="5"/>
      <c r="AF151" s="5"/>
      <c r="AG151" s="5"/>
      <c r="AH151" s="5"/>
      <c r="AI151" s="5"/>
      <c r="AJ151" s="5"/>
      <c r="AK151" s="5" t="s">
        <v>2553</v>
      </c>
      <c r="AL151" s="5" t="s">
        <v>2490</v>
      </c>
      <c r="AM151" s="5" t="s">
        <v>2491</v>
      </c>
      <c r="AN151" s="5" t="s">
        <v>2492</v>
      </c>
      <c r="AO151" s="5" t="s">
        <v>2493</v>
      </c>
      <c r="AP151" s="5" t="s">
        <v>2554</v>
      </c>
      <c r="AQ151" s="5"/>
      <c r="AR151" s="5"/>
      <c r="AS151" s="5"/>
      <c r="AT151" s="5"/>
      <c r="AU151" s="5"/>
      <c r="AV151" s="5"/>
      <c r="AW151" s="5"/>
      <c r="AX151" s="5"/>
      <c r="AY151" s="5"/>
      <c r="AZ151" s="5"/>
      <c r="BA151" s="5"/>
      <c r="BB151" s="5"/>
      <c r="BC151" s="5"/>
      <c r="BD151" s="5"/>
      <c r="BE151" s="5"/>
      <c r="BF151" s="5"/>
      <c r="BG151" s="5"/>
      <c r="BH151" s="5"/>
      <c r="BI151" s="5"/>
      <c r="BJ151" s="5"/>
      <c r="BK151" s="5"/>
      <c r="BL151" s="5"/>
      <c r="BM151" s="5" t="s">
        <v>2555</v>
      </c>
      <c r="BN151" s="5" t="s">
        <v>2496</v>
      </c>
      <c r="BO151" s="5" t="s">
        <v>2497</v>
      </c>
      <c r="BP151" s="5" t="s">
        <v>2498</v>
      </c>
      <c r="BQ151" s="5" t="s">
        <v>2499</v>
      </c>
      <c r="BR151" s="5" t="s">
        <v>2500</v>
      </c>
      <c r="BS151" s="5"/>
      <c r="BT151" s="5"/>
      <c r="BU151" s="145"/>
      <c r="BV151" s="145"/>
      <c r="BW151" s="145"/>
      <c r="BX151" s="145"/>
      <c r="BY151" s="145"/>
      <c r="BZ151" s="145"/>
      <c r="CA151" s="145"/>
      <c r="CB151" s="145"/>
      <c r="CC151" s="145"/>
      <c r="CD151" s="145"/>
      <c r="CE151" s="145"/>
      <c r="CF151" s="145"/>
      <c r="CG151" s="145"/>
      <c r="CH151" s="145"/>
      <c r="CI151" s="145"/>
      <c r="CJ151" s="150"/>
      <c r="CK151" s="155"/>
      <c r="CL151" s="145"/>
      <c r="CM151" s="145"/>
      <c r="CN151" s="145"/>
      <c r="CO151" s="1" t="s">
        <v>2556</v>
      </c>
      <c r="CP151" s="10" t="s">
        <v>2502</v>
      </c>
      <c r="CQ151" s="10" t="s">
        <v>2503</v>
      </c>
      <c r="CR151" s="10" t="s">
        <v>2504</v>
      </c>
      <c r="CS151" s="10" t="s">
        <v>2505</v>
      </c>
      <c r="CT151" s="10" t="s">
        <v>2557</v>
      </c>
      <c r="CU151" s="10"/>
      <c r="CV151" s="10"/>
      <c r="CW151" s="10"/>
      <c r="CX151" s="10"/>
      <c r="CY151" s="10"/>
      <c r="CZ151" s="145"/>
      <c r="DA151" s="145"/>
      <c r="DB151" s="145"/>
      <c r="DC151" s="145"/>
      <c r="DD151" s="145"/>
      <c r="DE151" s="145"/>
      <c r="DF151" s="145"/>
      <c r="DG151" s="145"/>
      <c r="DH151" s="145"/>
      <c r="DI151" s="145"/>
      <c r="DJ151" s="145"/>
      <c r="DK151" s="145"/>
      <c r="DL151" s="150"/>
      <c r="DM151" s="5"/>
      <c r="DN151" s="5"/>
      <c r="DO151" s="5"/>
      <c r="DP151" s="5"/>
      <c r="DQ151" s="1" t="s">
        <v>2558</v>
      </c>
      <c r="DR151" s="10" t="s">
        <v>2559</v>
      </c>
      <c r="DS151" s="10" t="s">
        <v>2508</v>
      </c>
      <c r="DT151" s="10" t="s">
        <v>2414</v>
      </c>
      <c r="DU151" s="10" t="s">
        <v>2560</v>
      </c>
      <c r="DV151" s="10" t="s">
        <v>2510</v>
      </c>
      <c r="DW151" s="10"/>
      <c r="DX151" s="10"/>
      <c r="DY151" s="10"/>
      <c r="DZ151" s="10"/>
      <c r="EA151" s="10"/>
      <c r="EB151" s="5"/>
      <c r="EC151" s="5"/>
      <c r="ED151" s="5"/>
      <c r="EE151" s="145"/>
      <c r="EF151" s="145"/>
      <c r="EG151" s="145"/>
      <c r="EH151" s="145"/>
      <c r="EI151" s="145"/>
      <c r="EJ151" s="145"/>
      <c r="EK151" s="145"/>
      <c r="EL151" s="145"/>
      <c r="EM151" s="145"/>
      <c r="EN151" s="150"/>
      <c r="EO151" s="5"/>
      <c r="EP151" s="5"/>
      <c r="EQ151" s="5"/>
      <c r="ER151" s="5"/>
      <c r="ES151" s="1" t="s">
        <v>2561</v>
      </c>
      <c r="ET151" s="10" t="s">
        <v>2512</v>
      </c>
      <c r="EU151" s="10" t="s">
        <v>2401</v>
      </c>
      <c r="EV151" s="10" t="s">
        <v>2513</v>
      </c>
      <c r="EW151" s="10" t="s">
        <v>2514</v>
      </c>
      <c r="EX151" s="10" t="s">
        <v>2515</v>
      </c>
      <c r="EY151" s="10"/>
      <c r="EZ151" s="10"/>
      <c r="FA151" s="10"/>
      <c r="FB151" s="10"/>
      <c r="FC151" s="10"/>
      <c r="FD151" s="5"/>
      <c r="FE151" s="5"/>
      <c r="FF151" s="5"/>
      <c r="FG151" s="5"/>
      <c r="FH151" s="5"/>
      <c r="FI151" s="5"/>
      <c r="FJ151" s="5"/>
      <c r="FK151" s="5"/>
      <c r="FL151" s="5"/>
      <c r="FM151" s="5"/>
      <c r="FN151" s="5"/>
      <c r="FO151" s="5"/>
      <c r="FP151" s="96"/>
      <c r="FQ151" s="5"/>
      <c r="FR151" s="5"/>
      <c r="FS151" s="5"/>
      <c r="FT151" s="5"/>
      <c r="FU151" s="201" t="s">
        <v>2562</v>
      </c>
      <c r="FV151" s="1" t="s">
        <v>2517</v>
      </c>
      <c r="FW151" s="1" t="s">
        <v>2518</v>
      </c>
      <c r="FX151" s="10" t="s">
        <v>2519</v>
      </c>
      <c r="FY151" s="10" t="s">
        <v>2520</v>
      </c>
      <c r="FZ151" s="10" t="s">
        <v>2521</v>
      </c>
      <c r="GA151" s="10"/>
      <c r="GB151" s="10"/>
      <c r="GC151" s="10"/>
      <c r="GD151" s="10"/>
      <c r="GE151" s="10"/>
      <c r="GF151" s="5"/>
      <c r="GG151" s="5"/>
      <c r="GH151" s="5"/>
      <c r="GI151" s="5"/>
      <c r="GJ151" s="5"/>
      <c r="GK151" s="5"/>
      <c r="GL151" s="5"/>
      <c r="GM151" s="5"/>
      <c r="GN151" s="5"/>
      <c r="GO151" s="5"/>
      <c r="GP151" s="5"/>
      <c r="GQ151" s="5"/>
      <c r="GR151" s="96"/>
      <c r="GS151" s="5"/>
      <c r="GT151" s="5"/>
      <c r="GU151" s="5"/>
      <c r="GV151" s="5"/>
      <c r="GW151" s="1" t="s">
        <v>2563</v>
      </c>
      <c r="GX151" s="1" t="s">
        <v>1634</v>
      </c>
      <c r="GY151" s="1" t="s">
        <v>2523</v>
      </c>
      <c r="GZ151" s="1" t="s">
        <v>2432</v>
      </c>
      <c r="HA151" s="1" t="s">
        <v>2524</v>
      </c>
      <c r="HB151" s="1" t="s">
        <v>2525</v>
      </c>
      <c r="HC151" s="1"/>
      <c r="HD151" s="1"/>
      <c r="HE151" s="1"/>
      <c r="HF151" s="1"/>
      <c r="HG151" s="10"/>
      <c r="HH151" s="5"/>
      <c r="HI151" s="5"/>
      <c r="HJ151" s="5"/>
      <c r="HK151" s="5"/>
      <c r="HL151" s="5"/>
      <c r="HM151" s="5"/>
      <c r="HN151" s="5"/>
      <c r="HO151" s="5"/>
      <c r="HP151" s="5"/>
      <c r="HQ151" s="5"/>
      <c r="HR151" s="5"/>
      <c r="HS151" s="5"/>
      <c r="HT151" s="96"/>
      <c r="HU151" s="5"/>
      <c r="HV151" s="5"/>
      <c r="HW151" s="5"/>
      <c r="HX151" s="5"/>
    </row>
    <row r="152" spans="1:232" s="28" customFormat="1" ht="15" customHeight="1">
      <c r="A152" s="5" t="s">
        <v>331</v>
      </c>
      <c r="B152" s="5" t="s">
        <v>332</v>
      </c>
      <c r="C152" s="5"/>
      <c r="D152" s="5"/>
      <c r="E152" s="5"/>
      <c r="F152" s="5" t="s">
        <v>333</v>
      </c>
      <c r="G152" s="5" t="s">
        <v>2564</v>
      </c>
      <c r="H152" s="87" t="s">
        <v>460</v>
      </c>
      <c r="I152" s="5" t="s">
        <v>2565</v>
      </c>
      <c r="J152" s="5" t="s">
        <v>1599</v>
      </c>
      <c r="K152" s="5" t="s">
        <v>2486</v>
      </c>
      <c r="L152" s="5" t="s">
        <v>1245</v>
      </c>
      <c r="M152" s="5" t="s">
        <v>2487</v>
      </c>
      <c r="N152" s="5" t="s">
        <v>2488</v>
      </c>
      <c r="O152" s="5"/>
      <c r="P152" s="5"/>
      <c r="Q152" s="5"/>
      <c r="R152" s="5"/>
      <c r="S152" s="5"/>
      <c r="T152" s="5"/>
      <c r="U152" s="5"/>
      <c r="V152" s="5"/>
      <c r="W152" s="5"/>
      <c r="X152" s="5"/>
      <c r="Y152" s="5"/>
      <c r="Z152" s="5"/>
      <c r="AA152" s="5"/>
      <c r="AB152" s="5"/>
      <c r="AC152" s="5"/>
      <c r="AD152" s="5"/>
      <c r="AE152" s="5"/>
      <c r="AF152" s="5"/>
      <c r="AG152" s="5"/>
      <c r="AH152" s="5"/>
      <c r="AI152" s="5"/>
      <c r="AJ152" s="5"/>
      <c r="AK152" s="5" t="s">
        <v>2566</v>
      </c>
      <c r="AL152" s="5" t="s">
        <v>2490</v>
      </c>
      <c r="AM152" s="5" t="s">
        <v>2491</v>
      </c>
      <c r="AN152" s="5" t="s">
        <v>2492</v>
      </c>
      <c r="AO152" s="5" t="s">
        <v>2493</v>
      </c>
      <c r="AP152" s="5" t="s">
        <v>2554</v>
      </c>
      <c r="AQ152" s="5"/>
      <c r="AR152" s="5"/>
      <c r="AS152" s="5"/>
      <c r="AT152" s="5"/>
      <c r="AU152" s="5"/>
      <c r="AV152" s="5"/>
      <c r="AW152" s="5"/>
      <c r="AX152" s="5"/>
      <c r="AY152" s="5"/>
      <c r="AZ152" s="5"/>
      <c r="BA152" s="5"/>
      <c r="BB152" s="5"/>
      <c r="BC152" s="5"/>
      <c r="BD152" s="5"/>
      <c r="BE152" s="5"/>
      <c r="BF152" s="5"/>
      <c r="BG152" s="5"/>
      <c r="BH152" s="5"/>
      <c r="BI152" s="5"/>
      <c r="BJ152" s="5"/>
      <c r="BK152" s="5"/>
      <c r="BL152" s="5"/>
      <c r="BM152" s="157" t="s">
        <v>2567</v>
      </c>
      <c r="BN152" s="5" t="s">
        <v>2496</v>
      </c>
      <c r="BO152" s="5" t="s">
        <v>2497</v>
      </c>
      <c r="BP152" s="5" t="s">
        <v>2498</v>
      </c>
      <c r="BQ152" s="5" t="s">
        <v>2499</v>
      </c>
      <c r="BR152" s="5" t="s">
        <v>2500</v>
      </c>
      <c r="BS152" s="5"/>
      <c r="BT152" s="5"/>
      <c r="BU152" s="145"/>
      <c r="BV152" s="145"/>
      <c r="BW152" s="145"/>
      <c r="BX152" s="145"/>
      <c r="BY152" s="145"/>
      <c r="BZ152" s="145"/>
      <c r="CA152" s="145"/>
      <c r="CB152" s="145"/>
      <c r="CC152" s="145"/>
      <c r="CD152" s="145"/>
      <c r="CE152" s="145"/>
      <c r="CF152" s="145"/>
      <c r="CG152" s="145"/>
      <c r="CH152" s="145"/>
      <c r="CI152" s="145"/>
      <c r="CJ152" s="150"/>
      <c r="CK152" s="155"/>
      <c r="CL152" s="145"/>
      <c r="CM152" s="145"/>
      <c r="CN152" s="145"/>
      <c r="CO152" s="1" t="s">
        <v>2568</v>
      </c>
      <c r="CP152" s="10" t="s">
        <v>2502</v>
      </c>
      <c r="CQ152" s="10" t="s">
        <v>2503</v>
      </c>
      <c r="CR152" s="10" t="s">
        <v>2504</v>
      </c>
      <c r="CS152" s="10" t="s">
        <v>2505</v>
      </c>
      <c r="CT152" s="10" t="s">
        <v>2557</v>
      </c>
      <c r="CU152" s="10"/>
      <c r="CV152" s="10"/>
      <c r="CW152" s="10"/>
      <c r="CX152" s="10"/>
      <c r="CY152" s="10"/>
      <c r="CZ152" s="145"/>
      <c r="DA152" s="145"/>
      <c r="DB152" s="145"/>
      <c r="DC152" s="145"/>
      <c r="DD152" s="145"/>
      <c r="DE152" s="145"/>
      <c r="DF152" s="145"/>
      <c r="DG152" s="145"/>
      <c r="DH152" s="145"/>
      <c r="DI152" s="145"/>
      <c r="DJ152" s="145"/>
      <c r="DK152" s="145"/>
      <c r="DL152" s="150"/>
      <c r="DM152" s="5"/>
      <c r="DN152" s="5"/>
      <c r="DO152" s="5"/>
      <c r="DP152" s="5"/>
      <c r="DQ152" s="1" t="s">
        <v>2569</v>
      </c>
      <c r="DR152" s="10" t="s">
        <v>2559</v>
      </c>
      <c r="DS152" s="10" t="s">
        <v>2508</v>
      </c>
      <c r="DT152" s="10" t="s">
        <v>2414</v>
      </c>
      <c r="DU152" s="10" t="s">
        <v>2560</v>
      </c>
      <c r="DV152" s="10" t="s">
        <v>2510</v>
      </c>
      <c r="DW152" s="10"/>
      <c r="DX152" s="10"/>
      <c r="DY152" s="10"/>
      <c r="DZ152" s="10"/>
      <c r="EA152" s="10"/>
      <c r="EB152" s="5"/>
      <c r="EC152" s="5"/>
      <c r="ED152" s="5"/>
      <c r="EE152" s="145"/>
      <c r="EF152" s="145"/>
      <c r="EG152" s="145"/>
      <c r="EH152" s="145"/>
      <c r="EI152" s="145"/>
      <c r="EJ152" s="145"/>
      <c r="EK152" s="145"/>
      <c r="EL152" s="145"/>
      <c r="EM152" s="145"/>
      <c r="EN152" s="150"/>
      <c r="EO152" s="5"/>
      <c r="EP152" s="5"/>
      <c r="EQ152" s="5"/>
      <c r="ER152" s="5"/>
      <c r="ES152" s="1" t="s">
        <v>2570</v>
      </c>
      <c r="ET152" s="10" t="s">
        <v>2512</v>
      </c>
      <c r="EU152" s="10" t="s">
        <v>2401</v>
      </c>
      <c r="EV152" s="10" t="s">
        <v>2513</v>
      </c>
      <c r="EW152" s="10" t="s">
        <v>2514</v>
      </c>
      <c r="EX152" s="10" t="s">
        <v>2515</v>
      </c>
      <c r="EY152" s="10"/>
      <c r="EZ152" s="10"/>
      <c r="FA152" s="10"/>
      <c r="FB152" s="10"/>
      <c r="FC152" s="10"/>
      <c r="FD152" s="5"/>
      <c r="FE152" s="5"/>
      <c r="FF152" s="5"/>
      <c r="FG152" s="5"/>
      <c r="FH152" s="5"/>
      <c r="FI152" s="5"/>
      <c r="FJ152" s="5"/>
      <c r="FK152" s="5"/>
      <c r="FL152" s="5"/>
      <c r="FM152" s="5"/>
      <c r="FN152" s="5"/>
      <c r="FO152" s="5"/>
      <c r="FP152" s="96"/>
      <c r="FQ152" s="5"/>
      <c r="FR152" s="5"/>
      <c r="FS152" s="5"/>
      <c r="FT152" s="5"/>
      <c r="FU152" s="200" t="s">
        <v>2571</v>
      </c>
      <c r="FV152" s="1" t="s">
        <v>2517</v>
      </c>
      <c r="FW152" s="1" t="s">
        <v>2518</v>
      </c>
      <c r="FX152" s="10" t="s">
        <v>2519</v>
      </c>
      <c r="FY152" s="10" t="s">
        <v>2520</v>
      </c>
      <c r="FZ152" s="10" t="s">
        <v>2521</v>
      </c>
      <c r="GA152" s="10"/>
      <c r="GB152" s="10"/>
      <c r="GC152" s="10"/>
      <c r="GD152" s="10"/>
      <c r="GE152" s="10"/>
      <c r="GF152" s="5"/>
      <c r="GG152" s="5"/>
      <c r="GH152" s="5"/>
      <c r="GI152" s="5"/>
      <c r="GJ152" s="5"/>
      <c r="GK152" s="5"/>
      <c r="GL152" s="5"/>
      <c r="GM152" s="5"/>
      <c r="GN152" s="5"/>
      <c r="GO152" s="5"/>
      <c r="GP152" s="5"/>
      <c r="GQ152" s="5"/>
      <c r="GR152" s="96"/>
      <c r="GS152" s="5"/>
      <c r="GT152" s="5"/>
      <c r="GU152" s="5"/>
      <c r="GV152" s="5"/>
      <c r="GW152" s="1" t="s">
        <v>2572</v>
      </c>
      <c r="GX152" s="1" t="s">
        <v>1634</v>
      </c>
      <c r="GY152" s="1" t="s">
        <v>2523</v>
      </c>
      <c r="GZ152" s="1" t="s">
        <v>2432</v>
      </c>
      <c r="HA152" s="1" t="s">
        <v>2524</v>
      </c>
      <c r="HB152" s="1" t="s">
        <v>2525</v>
      </c>
      <c r="HC152" s="1"/>
      <c r="HD152" s="1"/>
      <c r="HE152" s="1"/>
      <c r="HF152" s="1"/>
      <c r="HG152" s="10"/>
      <c r="HH152" s="5"/>
      <c r="HI152" s="5"/>
      <c r="HJ152" s="5"/>
      <c r="HK152" s="5"/>
      <c r="HL152" s="5"/>
      <c r="HM152" s="5"/>
      <c r="HN152" s="5"/>
      <c r="HO152" s="5"/>
      <c r="HP152" s="5"/>
      <c r="HQ152" s="5"/>
      <c r="HR152" s="5"/>
      <c r="HS152" s="5"/>
      <c r="HT152" s="96"/>
      <c r="HU152" s="5"/>
      <c r="HV152" s="5"/>
      <c r="HW152" s="5"/>
      <c r="HX152" s="5"/>
    </row>
    <row r="153" spans="1:232" s="28" customFormat="1" ht="15" customHeight="1">
      <c r="A153" s="5" t="s">
        <v>331</v>
      </c>
      <c r="B153" s="5" t="s">
        <v>332</v>
      </c>
      <c r="C153" s="5"/>
      <c r="D153" s="5"/>
      <c r="E153" s="5"/>
      <c r="F153" s="5" t="s">
        <v>333</v>
      </c>
      <c r="G153" s="5" t="s">
        <v>2573</v>
      </c>
      <c r="H153" s="87" t="s">
        <v>460</v>
      </c>
      <c r="I153" s="5" t="s">
        <v>2574</v>
      </c>
      <c r="J153" s="5" t="s">
        <v>1599</v>
      </c>
      <c r="K153" s="5" t="s">
        <v>2486</v>
      </c>
      <c r="L153" s="5" t="s">
        <v>1245</v>
      </c>
      <c r="M153" s="5" t="s">
        <v>2487</v>
      </c>
      <c r="N153" s="5" t="s">
        <v>2488</v>
      </c>
      <c r="O153" s="5"/>
      <c r="P153" s="5"/>
      <c r="Q153" s="5"/>
      <c r="R153" s="5"/>
      <c r="S153" s="5"/>
      <c r="T153" s="5"/>
      <c r="U153" s="5"/>
      <c r="V153" s="5"/>
      <c r="W153" s="5"/>
      <c r="X153" s="5"/>
      <c r="Y153" s="5"/>
      <c r="Z153" s="5"/>
      <c r="AA153" s="5"/>
      <c r="AB153" s="5"/>
      <c r="AC153" s="5"/>
      <c r="AD153" s="5"/>
      <c r="AE153" s="5"/>
      <c r="AF153" s="5"/>
      <c r="AG153" s="5"/>
      <c r="AH153" s="5"/>
      <c r="AI153" s="5"/>
      <c r="AJ153" s="5"/>
      <c r="AK153" s="5" t="s">
        <v>2575</v>
      </c>
      <c r="AL153" s="5" t="s">
        <v>2490</v>
      </c>
      <c r="AM153" s="5" t="s">
        <v>2491</v>
      </c>
      <c r="AN153" s="5" t="s">
        <v>2492</v>
      </c>
      <c r="AO153" s="5" t="s">
        <v>2493</v>
      </c>
      <c r="AP153" s="5" t="s">
        <v>2554</v>
      </c>
      <c r="AQ153" s="5"/>
      <c r="AR153" s="5"/>
      <c r="AS153" s="5"/>
      <c r="AT153" s="5"/>
      <c r="AU153" s="5"/>
      <c r="AV153" s="5"/>
      <c r="AW153" s="5"/>
      <c r="AX153" s="5"/>
      <c r="AY153" s="5"/>
      <c r="AZ153" s="5"/>
      <c r="BA153" s="5"/>
      <c r="BB153" s="5"/>
      <c r="BC153" s="5"/>
      <c r="BD153" s="5"/>
      <c r="BE153" s="5"/>
      <c r="BF153" s="5"/>
      <c r="BG153" s="5"/>
      <c r="BH153" s="5"/>
      <c r="BI153" s="5"/>
      <c r="BJ153" s="5"/>
      <c r="BK153" s="5"/>
      <c r="BL153" s="5"/>
      <c r="BM153" s="5" t="s">
        <v>2576</v>
      </c>
      <c r="BN153" s="5" t="s">
        <v>2496</v>
      </c>
      <c r="BO153" s="5" t="s">
        <v>2497</v>
      </c>
      <c r="BP153" s="5" t="s">
        <v>2498</v>
      </c>
      <c r="BQ153" s="5" t="s">
        <v>2499</v>
      </c>
      <c r="BR153" s="5" t="s">
        <v>2500</v>
      </c>
      <c r="BS153" s="5"/>
      <c r="BT153" s="5"/>
      <c r="BU153" s="145"/>
      <c r="BV153" s="145"/>
      <c r="BW153" s="145"/>
      <c r="BX153" s="145"/>
      <c r="BY153" s="145"/>
      <c r="BZ153" s="145"/>
      <c r="CA153" s="145"/>
      <c r="CB153" s="145"/>
      <c r="CC153" s="145"/>
      <c r="CD153" s="145"/>
      <c r="CE153" s="145"/>
      <c r="CF153" s="145"/>
      <c r="CG153" s="145"/>
      <c r="CH153" s="145"/>
      <c r="CI153" s="145"/>
      <c r="CJ153" s="150"/>
      <c r="CK153" s="155"/>
      <c r="CL153" s="145"/>
      <c r="CM153" s="145"/>
      <c r="CN153" s="145"/>
      <c r="CO153" s="1" t="s">
        <v>2577</v>
      </c>
      <c r="CP153" s="10" t="s">
        <v>2502</v>
      </c>
      <c r="CQ153" s="10" t="s">
        <v>2503</v>
      </c>
      <c r="CR153" s="10" t="s">
        <v>2504</v>
      </c>
      <c r="CS153" s="10" t="s">
        <v>2505</v>
      </c>
      <c r="CT153" s="10" t="s">
        <v>2557</v>
      </c>
      <c r="CU153" s="10"/>
      <c r="CV153" s="10"/>
      <c r="CW153" s="10"/>
      <c r="CX153" s="10"/>
      <c r="CY153" s="10"/>
      <c r="CZ153" s="145"/>
      <c r="DA153" s="145"/>
      <c r="DB153" s="145"/>
      <c r="DC153" s="145"/>
      <c r="DD153" s="145"/>
      <c r="DE153" s="145"/>
      <c r="DF153" s="145"/>
      <c r="DG153" s="145"/>
      <c r="DH153" s="145"/>
      <c r="DI153" s="145"/>
      <c r="DJ153" s="145"/>
      <c r="DK153" s="145"/>
      <c r="DL153" s="150"/>
      <c r="DM153" s="5"/>
      <c r="DN153" s="5"/>
      <c r="DO153" s="5"/>
      <c r="DP153" s="5"/>
      <c r="DQ153" s="1" t="s">
        <v>2578</v>
      </c>
      <c r="DR153" s="10" t="s">
        <v>2559</v>
      </c>
      <c r="DS153" s="10" t="s">
        <v>2508</v>
      </c>
      <c r="DT153" s="10" t="s">
        <v>2414</v>
      </c>
      <c r="DU153" s="10" t="s">
        <v>2560</v>
      </c>
      <c r="DV153" s="10" t="s">
        <v>2510</v>
      </c>
      <c r="DW153" s="10"/>
      <c r="DX153" s="10"/>
      <c r="DY153" s="10"/>
      <c r="DZ153" s="10"/>
      <c r="EA153" s="10"/>
      <c r="EB153" s="5"/>
      <c r="EC153" s="5"/>
      <c r="ED153" s="5"/>
      <c r="EE153" s="145"/>
      <c r="EF153" s="145"/>
      <c r="EG153" s="145"/>
      <c r="EH153" s="145"/>
      <c r="EI153" s="145"/>
      <c r="EJ153" s="145"/>
      <c r="EK153" s="145"/>
      <c r="EL153" s="145"/>
      <c r="EM153" s="145"/>
      <c r="EN153" s="150"/>
      <c r="EO153" s="5"/>
      <c r="EP153" s="5"/>
      <c r="EQ153" s="5"/>
      <c r="ER153" s="5"/>
      <c r="ES153" s="1" t="s">
        <v>2579</v>
      </c>
      <c r="ET153" s="10" t="s">
        <v>2512</v>
      </c>
      <c r="EU153" s="10" t="s">
        <v>2401</v>
      </c>
      <c r="EV153" s="10" t="s">
        <v>2513</v>
      </c>
      <c r="EW153" s="10" t="s">
        <v>2514</v>
      </c>
      <c r="EX153" s="10" t="s">
        <v>2515</v>
      </c>
      <c r="EY153" s="10"/>
      <c r="EZ153" s="10"/>
      <c r="FA153" s="10"/>
      <c r="FB153" s="10"/>
      <c r="FC153" s="10"/>
      <c r="FD153" s="5"/>
      <c r="FE153" s="5"/>
      <c r="FF153" s="5"/>
      <c r="FG153" s="5"/>
      <c r="FH153" s="5"/>
      <c r="FI153" s="5"/>
      <c r="FJ153" s="5"/>
      <c r="FK153" s="5"/>
      <c r="FL153" s="5"/>
      <c r="FM153" s="5"/>
      <c r="FN153" s="5"/>
      <c r="FO153" s="5"/>
      <c r="FP153" s="96"/>
      <c r="FQ153" s="5"/>
      <c r="FR153" s="5"/>
      <c r="FS153" s="5"/>
      <c r="FT153" s="5"/>
      <c r="FU153" s="200" t="s">
        <v>2580</v>
      </c>
      <c r="FV153" s="1" t="s">
        <v>2517</v>
      </c>
      <c r="FW153" s="1" t="s">
        <v>2518</v>
      </c>
      <c r="FX153" s="10" t="s">
        <v>2519</v>
      </c>
      <c r="FY153" s="10" t="s">
        <v>2520</v>
      </c>
      <c r="FZ153" s="10" t="s">
        <v>2521</v>
      </c>
      <c r="GA153" s="10"/>
      <c r="GB153" s="10"/>
      <c r="GC153" s="10"/>
      <c r="GD153" s="10"/>
      <c r="GE153" s="10"/>
      <c r="GF153" s="5"/>
      <c r="GG153" s="5"/>
      <c r="GH153" s="5"/>
      <c r="GI153" s="5"/>
      <c r="GJ153" s="5"/>
      <c r="GK153" s="5"/>
      <c r="GL153" s="5"/>
      <c r="GM153" s="5"/>
      <c r="GN153" s="5"/>
      <c r="GO153" s="5"/>
      <c r="GP153" s="5"/>
      <c r="GQ153" s="5"/>
      <c r="GR153" s="96"/>
      <c r="GS153" s="5"/>
      <c r="GT153" s="5"/>
      <c r="GU153" s="5"/>
      <c r="GV153" s="5"/>
      <c r="GW153" s="1" t="s">
        <v>2581</v>
      </c>
      <c r="GX153" s="1" t="s">
        <v>1634</v>
      </c>
      <c r="GY153" s="1" t="s">
        <v>2523</v>
      </c>
      <c r="GZ153" s="1" t="s">
        <v>2432</v>
      </c>
      <c r="HA153" s="1" t="s">
        <v>2524</v>
      </c>
      <c r="HB153" s="1" t="s">
        <v>2525</v>
      </c>
      <c r="HC153" s="1"/>
      <c r="HD153" s="1"/>
      <c r="HE153" s="1"/>
      <c r="HF153" s="1"/>
      <c r="HG153" s="10"/>
      <c r="HH153" s="5"/>
      <c r="HI153" s="5"/>
      <c r="HJ153" s="5"/>
      <c r="HK153" s="5"/>
      <c r="HL153" s="5"/>
      <c r="HM153" s="5"/>
      <c r="HN153" s="5"/>
      <c r="HO153" s="5"/>
      <c r="HP153" s="5"/>
      <c r="HQ153" s="5"/>
      <c r="HR153" s="5"/>
      <c r="HS153" s="5"/>
      <c r="HT153" s="96"/>
      <c r="HU153" s="5"/>
      <c r="HV153" s="5"/>
      <c r="HW153" s="5"/>
      <c r="HX153" s="5"/>
    </row>
    <row r="154" spans="1:232" s="28" customFormat="1" ht="15" customHeight="1">
      <c r="A154" s="5" t="s">
        <v>316</v>
      </c>
      <c r="B154" s="5"/>
      <c r="C154" s="5"/>
      <c r="D154" s="5"/>
      <c r="E154" s="5"/>
      <c r="F154" s="5"/>
      <c r="G154" s="5"/>
      <c r="H154" s="87"/>
      <c r="I154" s="5" t="s">
        <v>455</v>
      </c>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t="s">
        <v>456</v>
      </c>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t="s">
        <v>57</v>
      </c>
      <c r="BN154" s="5"/>
      <c r="BO154" s="5"/>
      <c r="BP154" s="5"/>
      <c r="BQ154" s="5"/>
      <c r="BR154" s="5"/>
      <c r="BS154" s="5"/>
      <c r="BT154" s="5"/>
      <c r="BU154" s="145"/>
      <c r="BV154" s="145"/>
      <c r="BW154" s="145"/>
      <c r="BX154" s="145"/>
      <c r="BY154" s="145"/>
      <c r="BZ154" s="145"/>
      <c r="CA154" s="145"/>
      <c r="CB154" s="145"/>
      <c r="CC154" s="145"/>
      <c r="CD154" s="145"/>
      <c r="CE154" s="145"/>
      <c r="CF154" s="145"/>
      <c r="CG154" s="145"/>
      <c r="CH154" s="145"/>
      <c r="CI154" s="145"/>
      <c r="CJ154" s="150"/>
      <c r="CK154" s="155"/>
      <c r="CL154" s="145"/>
      <c r="CM154" s="145"/>
      <c r="CN154" s="145"/>
      <c r="CO154" s="1" t="s">
        <v>3364</v>
      </c>
      <c r="CP154" s="10"/>
      <c r="CQ154" s="10"/>
      <c r="CR154" s="10"/>
      <c r="CS154" s="10"/>
      <c r="CT154" s="10"/>
      <c r="CU154" s="10"/>
      <c r="CV154" s="10"/>
      <c r="CW154" s="10"/>
      <c r="CX154" s="10"/>
      <c r="CY154" s="10"/>
      <c r="CZ154" s="145"/>
      <c r="DA154" s="145"/>
      <c r="DB154" s="145"/>
      <c r="DC154" s="145"/>
      <c r="DD154" s="145"/>
      <c r="DE154" s="145"/>
      <c r="DF154" s="145"/>
      <c r="DG154" s="145"/>
      <c r="DH154" s="145"/>
      <c r="DI154" s="145"/>
      <c r="DJ154" s="145"/>
      <c r="DK154" s="145"/>
      <c r="DL154" s="150"/>
      <c r="DM154" s="5"/>
      <c r="DN154" s="5"/>
      <c r="DO154" s="5"/>
      <c r="DP154" s="5"/>
      <c r="DQ154" s="1" t="s">
        <v>3599</v>
      </c>
      <c r="DR154" s="10"/>
      <c r="DS154" s="10"/>
      <c r="DT154" s="10"/>
      <c r="DU154" s="10"/>
      <c r="DV154" s="10"/>
      <c r="DW154" s="10"/>
      <c r="DX154" s="10"/>
      <c r="DY154" s="10"/>
      <c r="DZ154" s="10"/>
      <c r="EA154" s="10"/>
      <c r="EB154" s="5"/>
      <c r="EC154" s="5"/>
      <c r="ED154" s="5"/>
      <c r="EE154" s="145"/>
      <c r="EF154" s="145"/>
      <c r="EG154" s="145"/>
      <c r="EH154" s="145"/>
      <c r="EI154" s="145"/>
      <c r="EJ154" s="145"/>
      <c r="EK154" s="145"/>
      <c r="EL154" s="145"/>
      <c r="EM154" s="145"/>
      <c r="EN154" s="150"/>
      <c r="EO154" s="5"/>
      <c r="EP154" s="5"/>
      <c r="EQ154" s="5"/>
      <c r="ER154" s="5"/>
      <c r="ES154" s="1" t="s">
        <v>3407</v>
      </c>
      <c r="ET154" s="10"/>
      <c r="EU154" s="10"/>
      <c r="EV154" s="10"/>
      <c r="EW154" s="10"/>
      <c r="EX154" s="10"/>
      <c r="EY154" s="10"/>
      <c r="EZ154" s="10"/>
      <c r="FA154" s="10"/>
      <c r="FB154" s="10"/>
      <c r="FC154" s="10"/>
      <c r="FD154" s="5"/>
      <c r="FE154" s="5"/>
      <c r="FF154" s="5"/>
      <c r="FG154" s="5"/>
      <c r="FH154" s="5"/>
      <c r="FI154" s="5"/>
      <c r="FJ154" s="5"/>
      <c r="FK154" s="5"/>
      <c r="FL154" s="5"/>
      <c r="FM154" s="5"/>
      <c r="FN154" s="5"/>
      <c r="FO154" s="5"/>
      <c r="FP154" s="96"/>
      <c r="FQ154" s="5"/>
      <c r="FR154" s="5"/>
      <c r="FS154" s="5"/>
      <c r="FT154" s="5"/>
      <c r="FU154" s="1" t="s">
        <v>3465</v>
      </c>
      <c r="FV154" s="1"/>
      <c r="FW154" s="1"/>
      <c r="FX154" s="10"/>
      <c r="FY154" s="10"/>
      <c r="FZ154" s="10"/>
      <c r="GA154" s="10"/>
      <c r="GB154" s="10"/>
      <c r="GC154" s="10"/>
      <c r="GD154" s="10"/>
      <c r="GE154" s="10"/>
      <c r="GF154" s="5"/>
      <c r="GG154" s="5"/>
      <c r="GH154" s="5"/>
      <c r="GI154" s="5"/>
      <c r="GJ154" s="5"/>
      <c r="GK154" s="5"/>
      <c r="GL154" s="5"/>
      <c r="GM154" s="5"/>
      <c r="GN154" s="5"/>
      <c r="GO154" s="5"/>
      <c r="GP154" s="5"/>
      <c r="GQ154" s="5"/>
      <c r="GR154" s="96"/>
      <c r="GS154" s="5"/>
      <c r="GT154" s="5"/>
      <c r="GU154" s="5"/>
      <c r="GV154" s="5"/>
      <c r="GW154" s="1" t="s">
        <v>3540</v>
      </c>
      <c r="GX154" s="1"/>
      <c r="GY154" s="1"/>
      <c r="GZ154" s="1"/>
      <c r="HA154" s="1"/>
      <c r="HB154" s="1"/>
      <c r="HC154" s="1"/>
      <c r="HD154" s="1"/>
      <c r="HE154" s="1"/>
      <c r="HF154" s="1"/>
      <c r="HG154" s="10"/>
      <c r="HH154" s="5"/>
      <c r="HI154" s="5"/>
      <c r="HJ154" s="5"/>
      <c r="HK154" s="5"/>
      <c r="HL154" s="5"/>
      <c r="HM154" s="5"/>
      <c r="HN154" s="5"/>
      <c r="HO154" s="5"/>
      <c r="HP154" s="5"/>
      <c r="HQ154" s="5"/>
      <c r="HR154" s="5"/>
      <c r="HS154" s="5"/>
      <c r="HT154" s="96"/>
      <c r="HU154" s="5"/>
      <c r="HV154" s="5"/>
      <c r="HW154" s="5"/>
      <c r="HX154" s="5"/>
    </row>
    <row r="155" spans="1:232" s="28" customFormat="1" ht="15" customHeight="1">
      <c r="A155" s="5" t="s">
        <v>331</v>
      </c>
      <c r="B155" s="5" t="s">
        <v>332</v>
      </c>
      <c r="C155" s="5"/>
      <c r="D155" s="5"/>
      <c r="E155" s="5"/>
      <c r="F155" s="5" t="s">
        <v>333</v>
      </c>
      <c r="G155" s="5" t="s">
        <v>457</v>
      </c>
      <c r="H155" s="87" t="s">
        <v>458</v>
      </c>
      <c r="I155" s="5" t="s">
        <v>2582</v>
      </c>
      <c r="J155" s="5" t="s">
        <v>1599</v>
      </c>
      <c r="K155" s="5" t="s">
        <v>2583</v>
      </c>
      <c r="L155" s="5" t="s">
        <v>2584</v>
      </c>
      <c r="M155" s="5" t="s">
        <v>2585</v>
      </c>
      <c r="N155" s="5" t="s">
        <v>2586</v>
      </c>
      <c r="O155" s="5"/>
      <c r="P155" s="5"/>
      <c r="Q155" s="5"/>
      <c r="R155" s="5"/>
      <c r="S155" s="5"/>
      <c r="T155" s="5"/>
      <c r="U155" s="5"/>
      <c r="V155" s="5"/>
      <c r="W155" s="5"/>
      <c r="X155" s="5"/>
      <c r="Y155" s="5"/>
      <c r="Z155" s="5"/>
      <c r="AA155" s="5"/>
      <c r="AB155" s="5"/>
      <c r="AC155" s="5"/>
      <c r="AD155" s="5"/>
      <c r="AE155" s="5"/>
      <c r="AF155" s="5"/>
      <c r="AG155" s="5"/>
      <c r="AH155" s="5"/>
      <c r="AI155" s="5"/>
      <c r="AJ155" s="5"/>
      <c r="AK155" s="5" t="s">
        <v>2587</v>
      </c>
      <c r="AL155" s="5" t="s">
        <v>2490</v>
      </c>
      <c r="AM155" s="5" t="s">
        <v>2491</v>
      </c>
      <c r="AN155" s="5" t="s">
        <v>2588</v>
      </c>
      <c r="AO155" s="5" t="s">
        <v>2589</v>
      </c>
      <c r="AP155" s="5" t="s">
        <v>2590</v>
      </c>
      <c r="AQ155" s="5"/>
      <c r="AR155" s="5"/>
      <c r="AS155" s="5"/>
      <c r="AT155" s="5"/>
      <c r="AU155" s="5"/>
      <c r="AV155" s="5"/>
      <c r="AW155" s="5"/>
      <c r="AX155" s="5"/>
      <c r="AY155" s="5"/>
      <c r="AZ155" s="5"/>
      <c r="BA155" s="5"/>
      <c r="BB155" s="5"/>
      <c r="BC155" s="5"/>
      <c r="BD155" s="5"/>
      <c r="BE155" s="5"/>
      <c r="BF155" s="5"/>
      <c r="BG155" s="5"/>
      <c r="BH155" s="5"/>
      <c r="BI155" s="5"/>
      <c r="BJ155" s="5"/>
      <c r="BK155" s="5"/>
      <c r="BL155" s="5"/>
      <c r="BM155" s="5" t="s">
        <v>2591</v>
      </c>
      <c r="BN155" s="5" t="s">
        <v>2496</v>
      </c>
      <c r="BO155" s="5" t="s">
        <v>2592</v>
      </c>
      <c r="BP155" s="5" t="s">
        <v>2593</v>
      </c>
      <c r="BQ155" s="5" t="s">
        <v>2499</v>
      </c>
      <c r="BR155" s="5" t="s">
        <v>2594</v>
      </c>
      <c r="BS155" s="5"/>
      <c r="BT155" s="5"/>
      <c r="BU155" s="145"/>
      <c r="BV155" s="145"/>
      <c r="BW155" s="145"/>
      <c r="BX155" s="145"/>
      <c r="BY155" s="145"/>
      <c r="BZ155" s="145"/>
      <c r="CA155" s="145"/>
      <c r="CB155" s="145"/>
      <c r="CC155" s="145"/>
      <c r="CD155" s="145"/>
      <c r="CE155" s="145"/>
      <c r="CF155" s="145"/>
      <c r="CG155" s="145"/>
      <c r="CH155" s="145"/>
      <c r="CI155" s="145"/>
      <c r="CJ155" s="150"/>
      <c r="CK155" s="155"/>
      <c r="CL155" s="145"/>
      <c r="CM155" s="145"/>
      <c r="CN155" s="145"/>
      <c r="CO155" s="1" t="s">
        <v>2595</v>
      </c>
      <c r="CP155" s="10" t="s">
        <v>2502</v>
      </c>
      <c r="CQ155" s="10" t="s">
        <v>2503</v>
      </c>
      <c r="CR155" s="10" t="s">
        <v>2504</v>
      </c>
      <c r="CS155" s="10" t="s">
        <v>2596</v>
      </c>
      <c r="CT155" s="10" t="s">
        <v>2557</v>
      </c>
      <c r="CU155" s="10"/>
      <c r="CV155" s="10"/>
      <c r="CW155" s="10"/>
      <c r="CX155" s="10"/>
      <c r="CY155" s="10"/>
      <c r="CZ155" s="145"/>
      <c r="DA155" s="145"/>
      <c r="DB155" s="145"/>
      <c r="DC155" s="145"/>
      <c r="DD155" s="145"/>
      <c r="DE155" s="145"/>
      <c r="DF155" s="145"/>
      <c r="DG155" s="145"/>
      <c r="DH155" s="145"/>
      <c r="DI155" s="145"/>
      <c r="DJ155" s="145"/>
      <c r="DK155" s="145"/>
      <c r="DL155" s="150"/>
      <c r="DM155" s="5"/>
      <c r="DN155" s="5"/>
      <c r="DO155" s="5"/>
      <c r="DP155" s="5"/>
      <c r="DQ155" s="1" t="s">
        <v>2597</v>
      </c>
      <c r="DR155" s="10" t="s">
        <v>2559</v>
      </c>
      <c r="DS155" s="10" t="s">
        <v>2508</v>
      </c>
      <c r="DT155" s="10" t="s">
        <v>2414</v>
      </c>
      <c r="DU155" s="10" t="s">
        <v>2598</v>
      </c>
      <c r="DV155" s="10" t="s">
        <v>2599</v>
      </c>
      <c r="DW155" s="10"/>
      <c r="DX155" s="10"/>
      <c r="DY155" s="10"/>
      <c r="DZ155" s="10"/>
      <c r="EA155" s="10"/>
      <c r="EB155" s="5"/>
      <c r="EC155" s="5"/>
      <c r="ED155" s="5"/>
      <c r="EE155" s="145"/>
      <c r="EF155" s="145"/>
      <c r="EG155" s="145"/>
      <c r="EH155" s="145"/>
      <c r="EI155" s="145"/>
      <c r="EJ155" s="145"/>
      <c r="EK155" s="145"/>
      <c r="EL155" s="145"/>
      <c r="EM155" s="145"/>
      <c r="EN155" s="150"/>
      <c r="EO155" s="5"/>
      <c r="EP155" s="5"/>
      <c r="EQ155" s="5"/>
      <c r="ER155" s="5"/>
      <c r="ES155" s="1" t="s">
        <v>2600</v>
      </c>
      <c r="ET155" s="10" t="s">
        <v>2601</v>
      </c>
      <c r="EU155" s="10" t="s">
        <v>2401</v>
      </c>
      <c r="EV155" s="10" t="s">
        <v>2513</v>
      </c>
      <c r="EW155" s="10" t="s">
        <v>2602</v>
      </c>
      <c r="EX155" s="10" t="s">
        <v>2603</v>
      </c>
      <c r="EY155" s="10"/>
      <c r="EZ155" s="10"/>
      <c r="FA155" s="10"/>
      <c r="FB155" s="10"/>
      <c r="FC155" s="10"/>
      <c r="FD155" s="5"/>
      <c r="FE155" s="5"/>
      <c r="FF155" s="5"/>
      <c r="FG155" s="5"/>
      <c r="FH155" s="5"/>
      <c r="FI155" s="5"/>
      <c r="FJ155" s="5"/>
      <c r="FK155" s="5"/>
      <c r="FL155" s="5"/>
      <c r="FM155" s="5"/>
      <c r="FN155" s="5"/>
      <c r="FO155" s="5"/>
      <c r="FP155" s="96"/>
      <c r="FQ155" s="5"/>
      <c r="FR155" s="5"/>
      <c r="FS155" s="5"/>
      <c r="FT155" s="5"/>
      <c r="FU155" s="1" t="s">
        <v>2604</v>
      </c>
      <c r="FV155" s="1" t="s">
        <v>2517</v>
      </c>
      <c r="FW155" s="1" t="s">
        <v>2518</v>
      </c>
      <c r="FX155" s="10" t="s">
        <v>2519</v>
      </c>
      <c r="FY155" s="10" t="s">
        <v>2605</v>
      </c>
      <c r="FZ155" s="10" t="s">
        <v>2606</v>
      </c>
      <c r="GA155" s="10"/>
      <c r="GB155" s="10"/>
      <c r="GC155" s="10"/>
      <c r="GD155" s="10"/>
      <c r="GE155" s="10"/>
      <c r="GF155" s="5"/>
      <c r="GG155" s="5"/>
      <c r="GH155" s="5"/>
      <c r="GI155" s="5"/>
      <c r="GJ155" s="5"/>
      <c r="GK155" s="5"/>
      <c r="GL155" s="5"/>
      <c r="GM155" s="5"/>
      <c r="GN155" s="5"/>
      <c r="GO155" s="5"/>
      <c r="GP155" s="5"/>
      <c r="GQ155" s="5"/>
      <c r="GR155" s="96"/>
      <c r="GS155" s="5"/>
      <c r="GT155" s="5"/>
      <c r="GU155" s="5"/>
      <c r="GV155" s="5"/>
      <c r="GW155" s="1" t="s">
        <v>2607</v>
      </c>
      <c r="GX155" s="1" t="s">
        <v>2608</v>
      </c>
      <c r="GY155" s="1" t="s">
        <v>2609</v>
      </c>
      <c r="GZ155" s="1" t="s">
        <v>2610</v>
      </c>
      <c r="HA155" s="1" t="s">
        <v>2611</v>
      </c>
      <c r="HB155" s="1" t="s">
        <v>2612</v>
      </c>
      <c r="HC155" s="1"/>
      <c r="HD155" s="1"/>
      <c r="HE155" s="1"/>
      <c r="HF155" s="1"/>
      <c r="HG155" s="10"/>
      <c r="HH155" s="5"/>
      <c r="HI155" s="5"/>
      <c r="HJ155" s="5"/>
      <c r="HK155" s="5"/>
      <c r="HL155" s="5"/>
      <c r="HM155" s="5"/>
      <c r="HN155" s="5"/>
      <c r="HO155" s="5"/>
      <c r="HP155" s="5"/>
      <c r="HQ155" s="5"/>
      <c r="HR155" s="5"/>
      <c r="HS155" s="5"/>
      <c r="HT155" s="96"/>
      <c r="HU155" s="5"/>
      <c r="HV155" s="5"/>
      <c r="HW155" s="5"/>
      <c r="HX155" s="5"/>
    </row>
    <row r="156" spans="1:232" s="28" customFormat="1" ht="15" customHeight="1">
      <c r="A156" s="5" t="s">
        <v>331</v>
      </c>
      <c r="B156" s="5" t="s">
        <v>332</v>
      </c>
      <c r="C156" s="5"/>
      <c r="D156" s="5"/>
      <c r="E156" s="5"/>
      <c r="F156" s="5" t="s">
        <v>333</v>
      </c>
      <c r="G156" s="5" t="s">
        <v>2613</v>
      </c>
      <c r="H156" s="87" t="s">
        <v>466</v>
      </c>
      <c r="I156" s="5" t="s">
        <v>2614</v>
      </c>
      <c r="J156" s="5" t="s">
        <v>1599</v>
      </c>
      <c r="K156" s="5" t="s">
        <v>2583</v>
      </c>
      <c r="L156" s="5" t="s">
        <v>2584</v>
      </c>
      <c r="M156" s="5" t="s">
        <v>2585</v>
      </c>
      <c r="N156" s="5" t="s">
        <v>2586</v>
      </c>
      <c r="O156" s="5"/>
      <c r="P156" s="5"/>
      <c r="Q156" s="5"/>
      <c r="R156" s="5"/>
      <c r="S156" s="5"/>
      <c r="T156" s="5"/>
      <c r="U156" s="5"/>
      <c r="V156" s="5"/>
      <c r="W156" s="5"/>
      <c r="X156" s="5"/>
      <c r="Y156" s="5"/>
      <c r="Z156" s="5"/>
      <c r="AA156" s="5"/>
      <c r="AB156" s="5"/>
      <c r="AC156" s="5"/>
      <c r="AD156" s="5"/>
      <c r="AE156" s="5"/>
      <c r="AF156" s="5"/>
      <c r="AG156" s="5"/>
      <c r="AH156" s="5"/>
      <c r="AI156" s="5"/>
      <c r="AJ156" s="5"/>
      <c r="AK156" s="5" t="s">
        <v>2615</v>
      </c>
      <c r="AL156" s="5" t="s">
        <v>2490</v>
      </c>
      <c r="AM156" s="5" t="s">
        <v>2491</v>
      </c>
      <c r="AN156" s="5" t="s">
        <v>2588</v>
      </c>
      <c r="AO156" s="5" t="s">
        <v>2589</v>
      </c>
      <c r="AP156" s="5" t="s">
        <v>2590</v>
      </c>
      <c r="AQ156" s="5"/>
      <c r="AR156" s="5"/>
      <c r="AS156" s="5"/>
      <c r="AT156" s="5"/>
      <c r="AU156" s="5"/>
      <c r="AV156" s="5"/>
      <c r="AW156" s="5"/>
      <c r="AX156" s="5"/>
      <c r="AY156" s="5"/>
      <c r="AZ156" s="5"/>
      <c r="BA156" s="5"/>
      <c r="BB156" s="5"/>
      <c r="BC156" s="5"/>
      <c r="BD156" s="5"/>
      <c r="BE156" s="5"/>
      <c r="BF156" s="5"/>
      <c r="BG156" s="5"/>
      <c r="BH156" s="5"/>
      <c r="BI156" s="5"/>
      <c r="BJ156" s="5"/>
      <c r="BK156" s="5"/>
      <c r="BL156" s="5"/>
      <c r="BM156" s="5" t="s">
        <v>2616</v>
      </c>
      <c r="BN156" s="5" t="s">
        <v>2496</v>
      </c>
      <c r="BO156" s="5" t="s">
        <v>2592</v>
      </c>
      <c r="BP156" s="5" t="s">
        <v>2593</v>
      </c>
      <c r="BQ156" s="5" t="s">
        <v>2499</v>
      </c>
      <c r="BR156" s="5" t="s">
        <v>2594</v>
      </c>
      <c r="BS156" s="5"/>
      <c r="BT156" s="5"/>
      <c r="BU156" s="145"/>
      <c r="BV156" s="145"/>
      <c r="BW156" s="145"/>
      <c r="BX156" s="145"/>
      <c r="BY156" s="145"/>
      <c r="BZ156" s="145"/>
      <c r="CA156" s="145"/>
      <c r="CB156" s="145"/>
      <c r="CC156" s="145"/>
      <c r="CD156" s="145"/>
      <c r="CE156" s="145"/>
      <c r="CF156" s="145"/>
      <c r="CG156" s="145"/>
      <c r="CH156" s="145"/>
      <c r="CI156" s="145"/>
      <c r="CJ156" s="150"/>
      <c r="CK156" s="155"/>
      <c r="CL156" s="145"/>
      <c r="CM156" s="145"/>
      <c r="CN156" s="145"/>
      <c r="CO156" s="1" t="s">
        <v>2617</v>
      </c>
      <c r="CP156" s="10" t="s">
        <v>2502</v>
      </c>
      <c r="CQ156" s="10" t="s">
        <v>2503</v>
      </c>
      <c r="CR156" s="10" t="s">
        <v>2504</v>
      </c>
      <c r="CS156" s="10" t="s">
        <v>2596</v>
      </c>
      <c r="CT156" s="10" t="s">
        <v>2557</v>
      </c>
      <c r="CU156" s="10"/>
      <c r="CV156" s="10"/>
      <c r="CW156" s="10"/>
      <c r="CX156" s="10"/>
      <c r="CY156" s="10"/>
      <c r="CZ156" s="145"/>
      <c r="DA156" s="145"/>
      <c r="DB156" s="145"/>
      <c r="DC156" s="145"/>
      <c r="DD156" s="145"/>
      <c r="DE156" s="145"/>
      <c r="DF156" s="145"/>
      <c r="DG156" s="145"/>
      <c r="DH156" s="145"/>
      <c r="DI156" s="145"/>
      <c r="DJ156" s="145"/>
      <c r="DK156" s="145"/>
      <c r="DL156" s="150"/>
      <c r="DM156" s="5"/>
      <c r="DN156" s="5"/>
      <c r="DO156" s="5"/>
      <c r="DP156" s="5"/>
      <c r="DQ156" s="1" t="s">
        <v>2618</v>
      </c>
      <c r="DR156" s="10" t="s">
        <v>2559</v>
      </c>
      <c r="DS156" s="10" t="s">
        <v>2508</v>
      </c>
      <c r="DT156" s="10" t="s">
        <v>2414</v>
      </c>
      <c r="DU156" s="10" t="s">
        <v>2598</v>
      </c>
      <c r="DV156" s="10" t="s">
        <v>2599</v>
      </c>
      <c r="DW156" s="10"/>
      <c r="DX156" s="10"/>
      <c r="DY156" s="10"/>
      <c r="DZ156" s="10"/>
      <c r="EA156" s="10"/>
      <c r="EB156" s="5"/>
      <c r="EC156" s="5"/>
      <c r="ED156" s="5"/>
      <c r="EE156" s="145"/>
      <c r="EF156" s="145"/>
      <c r="EG156" s="145"/>
      <c r="EH156" s="145"/>
      <c r="EI156" s="145"/>
      <c r="EJ156" s="145"/>
      <c r="EK156" s="145"/>
      <c r="EL156" s="145"/>
      <c r="EM156" s="145"/>
      <c r="EN156" s="150"/>
      <c r="EO156" s="5"/>
      <c r="EP156" s="5"/>
      <c r="EQ156" s="5"/>
      <c r="ER156" s="5"/>
      <c r="ES156" s="1" t="s">
        <v>2619</v>
      </c>
      <c r="ET156" s="10" t="s">
        <v>2601</v>
      </c>
      <c r="EU156" s="10" t="s">
        <v>2401</v>
      </c>
      <c r="EV156" s="10" t="s">
        <v>2513</v>
      </c>
      <c r="EW156" s="10" t="s">
        <v>2602</v>
      </c>
      <c r="EX156" s="10" t="s">
        <v>2603</v>
      </c>
      <c r="EY156" s="10"/>
      <c r="EZ156" s="10"/>
      <c r="FA156" s="10"/>
      <c r="FB156" s="10"/>
      <c r="FC156" s="10"/>
      <c r="FD156" s="5"/>
      <c r="FE156" s="5"/>
      <c r="FF156" s="5"/>
      <c r="FG156" s="5"/>
      <c r="FH156" s="5"/>
      <c r="FI156" s="5"/>
      <c r="FJ156" s="5"/>
      <c r="FK156" s="5"/>
      <c r="FL156" s="5"/>
      <c r="FM156" s="5"/>
      <c r="FN156" s="5"/>
      <c r="FO156" s="5"/>
      <c r="FP156" s="96"/>
      <c r="FQ156" s="5"/>
      <c r="FR156" s="5"/>
      <c r="FS156" s="5"/>
      <c r="FT156" s="5"/>
      <c r="FU156" s="1" t="s">
        <v>2620</v>
      </c>
      <c r="FV156" s="1" t="s">
        <v>2517</v>
      </c>
      <c r="FW156" s="1" t="s">
        <v>2518</v>
      </c>
      <c r="FX156" s="10" t="s">
        <v>2519</v>
      </c>
      <c r="FY156" s="10" t="s">
        <v>2605</v>
      </c>
      <c r="FZ156" s="10" t="s">
        <v>2606</v>
      </c>
      <c r="GA156" s="10"/>
      <c r="GB156" s="10"/>
      <c r="GC156" s="10"/>
      <c r="GD156" s="10"/>
      <c r="GE156" s="10"/>
      <c r="GF156" s="5"/>
      <c r="GG156" s="5"/>
      <c r="GH156" s="5"/>
      <c r="GI156" s="5"/>
      <c r="GJ156" s="5"/>
      <c r="GK156" s="5"/>
      <c r="GL156" s="5"/>
      <c r="GM156" s="5"/>
      <c r="GN156" s="5"/>
      <c r="GO156" s="5"/>
      <c r="GP156" s="5"/>
      <c r="GQ156" s="5"/>
      <c r="GR156" s="96"/>
      <c r="GS156" s="5"/>
      <c r="GT156" s="5"/>
      <c r="GU156" s="5"/>
      <c r="GV156" s="5"/>
      <c r="GW156" s="1" t="s">
        <v>2621</v>
      </c>
      <c r="GX156" s="1" t="s">
        <v>2608</v>
      </c>
      <c r="GY156" s="1" t="s">
        <v>2609</v>
      </c>
      <c r="GZ156" s="1" t="s">
        <v>2610</v>
      </c>
      <c r="HA156" s="1" t="s">
        <v>2611</v>
      </c>
      <c r="HB156" s="1" t="s">
        <v>2612</v>
      </c>
      <c r="HC156" s="1"/>
      <c r="HD156" s="1"/>
      <c r="HE156" s="1"/>
      <c r="HF156" s="1"/>
      <c r="HG156" s="10"/>
      <c r="HH156" s="5"/>
      <c r="HI156" s="5"/>
      <c r="HJ156" s="5"/>
      <c r="HK156" s="5"/>
      <c r="HL156" s="5"/>
      <c r="HM156" s="5"/>
      <c r="HN156" s="5"/>
      <c r="HO156" s="5"/>
      <c r="HP156" s="5"/>
      <c r="HQ156" s="5"/>
      <c r="HR156" s="5"/>
      <c r="HS156" s="5"/>
      <c r="HT156" s="96"/>
      <c r="HU156" s="5"/>
      <c r="HV156" s="5"/>
      <c r="HW156" s="5"/>
      <c r="HX156" s="5"/>
    </row>
    <row r="157" spans="1:232" s="28" customFormat="1" ht="15" customHeight="1">
      <c r="A157" s="5" t="s">
        <v>331</v>
      </c>
      <c r="B157" s="5" t="s">
        <v>332</v>
      </c>
      <c r="C157" s="5"/>
      <c r="D157" s="5"/>
      <c r="E157" s="5"/>
      <c r="F157" s="5" t="s">
        <v>333</v>
      </c>
      <c r="G157" s="5" t="s">
        <v>459</v>
      </c>
      <c r="H157" s="87" t="s">
        <v>460</v>
      </c>
      <c r="I157" s="5" t="s">
        <v>2622</v>
      </c>
      <c r="J157" s="5" t="s">
        <v>1599</v>
      </c>
      <c r="K157" s="5" t="s">
        <v>2583</v>
      </c>
      <c r="L157" s="5" t="s">
        <v>2584</v>
      </c>
      <c r="M157" s="5" t="s">
        <v>2585</v>
      </c>
      <c r="N157" s="5" t="s">
        <v>2586</v>
      </c>
      <c r="O157" s="5"/>
      <c r="P157" s="5"/>
      <c r="Q157" s="5"/>
      <c r="R157" s="5"/>
      <c r="S157" s="5"/>
      <c r="T157" s="5"/>
      <c r="U157" s="5"/>
      <c r="V157" s="5"/>
      <c r="W157" s="5"/>
      <c r="X157" s="5"/>
      <c r="Y157" s="5"/>
      <c r="Z157" s="5"/>
      <c r="AA157" s="5"/>
      <c r="AB157" s="5"/>
      <c r="AC157" s="5"/>
      <c r="AD157" s="5"/>
      <c r="AE157" s="5"/>
      <c r="AF157" s="5"/>
      <c r="AG157" s="5"/>
      <c r="AH157" s="5"/>
      <c r="AI157" s="5"/>
      <c r="AJ157" s="5"/>
      <c r="AK157" s="5" t="s">
        <v>2623</v>
      </c>
      <c r="AL157" s="5" t="s">
        <v>2490</v>
      </c>
      <c r="AM157" s="5" t="s">
        <v>2491</v>
      </c>
      <c r="AN157" s="5" t="s">
        <v>2588</v>
      </c>
      <c r="AO157" s="5" t="s">
        <v>2589</v>
      </c>
      <c r="AP157" s="5" t="s">
        <v>2590</v>
      </c>
      <c r="AQ157" s="5"/>
      <c r="AR157" s="5"/>
      <c r="AS157" s="5"/>
      <c r="AT157" s="5"/>
      <c r="AU157" s="5"/>
      <c r="AV157" s="5"/>
      <c r="AW157" s="5"/>
      <c r="AX157" s="5"/>
      <c r="AY157" s="5"/>
      <c r="AZ157" s="5"/>
      <c r="BA157" s="5"/>
      <c r="BB157" s="5"/>
      <c r="BC157" s="5"/>
      <c r="BD157" s="5"/>
      <c r="BE157" s="5"/>
      <c r="BF157" s="5"/>
      <c r="BG157" s="5"/>
      <c r="BH157" s="5"/>
      <c r="BI157" s="5"/>
      <c r="BJ157" s="5"/>
      <c r="BK157" s="5"/>
      <c r="BL157" s="5"/>
      <c r="BM157" s="5" t="s">
        <v>2624</v>
      </c>
      <c r="BN157" s="5" t="s">
        <v>2496</v>
      </c>
      <c r="BO157" s="5" t="s">
        <v>2592</v>
      </c>
      <c r="BP157" s="5" t="s">
        <v>2593</v>
      </c>
      <c r="BQ157" s="5" t="s">
        <v>2499</v>
      </c>
      <c r="BR157" s="5" t="s">
        <v>2594</v>
      </c>
      <c r="BS157" s="5"/>
      <c r="BT157" s="5"/>
      <c r="BU157" s="145"/>
      <c r="BV157" s="145"/>
      <c r="BW157" s="145"/>
      <c r="BX157" s="145"/>
      <c r="BY157" s="145"/>
      <c r="BZ157" s="145"/>
      <c r="CA157" s="145"/>
      <c r="CB157" s="145"/>
      <c r="CC157" s="145"/>
      <c r="CD157" s="145"/>
      <c r="CE157" s="145"/>
      <c r="CF157" s="145"/>
      <c r="CG157" s="145"/>
      <c r="CH157" s="145"/>
      <c r="CI157" s="145"/>
      <c r="CJ157" s="150"/>
      <c r="CK157" s="155"/>
      <c r="CL157" s="145"/>
      <c r="CM157" s="145"/>
      <c r="CN157" s="145"/>
      <c r="CO157" s="1" t="s">
        <v>2625</v>
      </c>
      <c r="CP157" s="10" t="s">
        <v>2502</v>
      </c>
      <c r="CQ157" s="10" t="s">
        <v>2503</v>
      </c>
      <c r="CR157" s="10" t="s">
        <v>2504</v>
      </c>
      <c r="CS157" s="10" t="s">
        <v>2596</v>
      </c>
      <c r="CT157" s="10" t="s">
        <v>2557</v>
      </c>
      <c r="CU157" s="10"/>
      <c r="CV157" s="10"/>
      <c r="CW157" s="10"/>
      <c r="CX157" s="10"/>
      <c r="CY157" s="10"/>
      <c r="CZ157" s="145"/>
      <c r="DA157" s="145"/>
      <c r="DB157" s="145"/>
      <c r="DC157" s="145"/>
      <c r="DD157" s="145"/>
      <c r="DE157" s="145"/>
      <c r="DF157" s="145"/>
      <c r="DG157" s="145"/>
      <c r="DH157" s="145"/>
      <c r="DI157" s="145"/>
      <c r="DJ157" s="145"/>
      <c r="DK157" s="145"/>
      <c r="DL157" s="150"/>
      <c r="DM157" s="5"/>
      <c r="DN157" s="5"/>
      <c r="DO157" s="5"/>
      <c r="DP157" s="5"/>
      <c r="DQ157" s="1" t="s">
        <v>2626</v>
      </c>
      <c r="DR157" s="10" t="s">
        <v>2559</v>
      </c>
      <c r="DS157" s="10" t="s">
        <v>2508</v>
      </c>
      <c r="DT157" s="10" t="s">
        <v>2414</v>
      </c>
      <c r="DU157" s="10" t="s">
        <v>2598</v>
      </c>
      <c r="DV157" s="10" t="s">
        <v>2599</v>
      </c>
      <c r="DW157" s="10"/>
      <c r="DX157" s="10"/>
      <c r="DY157" s="10"/>
      <c r="DZ157" s="10"/>
      <c r="EA157" s="10"/>
      <c r="EB157" s="5"/>
      <c r="EC157" s="5"/>
      <c r="ED157" s="5"/>
      <c r="EE157" s="145"/>
      <c r="EF157" s="145"/>
      <c r="EG157" s="145"/>
      <c r="EH157" s="145"/>
      <c r="EI157" s="145"/>
      <c r="EJ157" s="145"/>
      <c r="EK157" s="145"/>
      <c r="EL157" s="145"/>
      <c r="EM157" s="145"/>
      <c r="EN157" s="150"/>
      <c r="EO157" s="5"/>
      <c r="EP157" s="5"/>
      <c r="EQ157" s="5"/>
      <c r="ER157" s="5"/>
      <c r="ES157" s="1" t="s">
        <v>2627</v>
      </c>
      <c r="ET157" s="10" t="s">
        <v>2601</v>
      </c>
      <c r="EU157" s="10" t="s">
        <v>2401</v>
      </c>
      <c r="EV157" s="10" t="s">
        <v>2513</v>
      </c>
      <c r="EW157" s="10" t="s">
        <v>2602</v>
      </c>
      <c r="EX157" s="10" t="s">
        <v>2603</v>
      </c>
      <c r="EY157" s="10"/>
      <c r="EZ157" s="10"/>
      <c r="FA157" s="10"/>
      <c r="FB157" s="10"/>
      <c r="FC157" s="10"/>
      <c r="FD157" s="5"/>
      <c r="FE157" s="5"/>
      <c r="FF157" s="5"/>
      <c r="FG157" s="5"/>
      <c r="FH157" s="5"/>
      <c r="FI157" s="5"/>
      <c r="FJ157" s="5"/>
      <c r="FK157" s="5"/>
      <c r="FL157" s="5"/>
      <c r="FM157" s="5"/>
      <c r="FN157" s="5"/>
      <c r="FO157" s="5"/>
      <c r="FP157" s="96"/>
      <c r="FQ157" s="5"/>
      <c r="FR157" s="5"/>
      <c r="FS157" s="5"/>
      <c r="FT157" s="5"/>
      <c r="FU157" s="1" t="s">
        <v>2628</v>
      </c>
      <c r="FV157" s="1" t="s">
        <v>2517</v>
      </c>
      <c r="FW157" s="1" t="s">
        <v>2518</v>
      </c>
      <c r="FX157" s="10" t="s">
        <v>2519</v>
      </c>
      <c r="FY157" s="10" t="s">
        <v>2605</v>
      </c>
      <c r="FZ157" s="10" t="s">
        <v>2606</v>
      </c>
      <c r="GA157" s="10"/>
      <c r="GB157" s="10"/>
      <c r="GC157" s="10"/>
      <c r="GD157" s="10"/>
      <c r="GE157" s="10"/>
      <c r="GF157" s="5"/>
      <c r="GG157" s="5"/>
      <c r="GH157" s="5"/>
      <c r="GI157" s="5"/>
      <c r="GJ157" s="5"/>
      <c r="GK157" s="5"/>
      <c r="GL157" s="5"/>
      <c r="GM157" s="5"/>
      <c r="GN157" s="5"/>
      <c r="GO157" s="5"/>
      <c r="GP157" s="5"/>
      <c r="GQ157" s="5"/>
      <c r="GR157" s="96"/>
      <c r="GS157" s="5"/>
      <c r="GT157" s="5"/>
      <c r="GU157" s="5"/>
      <c r="GV157" s="5"/>
      <c r="GW157" s="1" t="s">
        <v>2629</v>
      </c>
      <c r="GX157" s="1" t="s">
        <v>2608</v>
      </c>
      <c r="GY157" s="1" t="s">
        <v>2609</v>
      </c>
      <c r="GZ157" s="1" t="s">
        <v>2610</v>
      </c>
      <c r="HA157" s="1" t="s">
        <v>2611</v>
      </c>
      <c r="HB157" s="1" t="s">
        <v>2612</v>
      </c>
      <c r="HC157" s="1"/>
      <c r="HD157" s="1"/>
      <c r="HE157" s="1"/>
      <c r="HF157" s="1"/>
      <c r="HG157" s="10"/>
      <c r="HH157" s="5"/>
      <c r="HI157" s="5"/>
      <c r="HJ157" s="5"/>
      <c r="HK157" s="5"/>
      <c r="HL157" s="5"/>
      <c r="HM157" s="5"/>
      <c r="HN157" s="5"/>
      <c r="HO157" s="5"/>
      <c r="HP157" s="5"/>
      <c r="HQ157" s="5"/>
      <c r="HR157" s="5"/>
      <c r="HS157" s="5"/>
      <c r="HT157" s="96"/>
      <c r="HU157" s="5"/>
      <c r="HV157" s="5"/>
      <c r="HW157" s="5"/>
      <c r="HX157" s="5"/>
    </row>
    <row r="158" spans="1:232" s="28" customFormat="1" ht="15" customHeight="1">
      <c r="A158" s="5" t="s">
        <v>331</v>
      </c>
      <c r="B158" s="5" t="s">
        <v>332</v>
      </c>
      <c r="C158" s="5"/>
      <c r="D158" s="5"/>
      <c r="E158" s="5"/>
      <c r="F158" s="5" t="s">
        <v>333</v>
      </c>
      <c r="G158" s="5" t="s">
        <v>2630</v>
      </c>
      <c r="H158" s="87" t="s">
        <v>460</v>
      </c>
      <c r="I158" s="5" t="s">
        <v>2631</v>
      </c>
      <c r="J158" s="5" t="s">
        <v>1599</v>
      </c>
      <c r="K158" s="5" t="s">
        <v>2583</v>
      </c>
      <c r="L158" s="5" t="s">
        <v>2584</v>
      </c>
      <c r="M158" s="5" t="s">
        <v>2585</v>
      </c>
      <c r="N158" s="5" t="s">
        <v>2586</v>
      </c>
      <c r="O158" s="5"/>
      <c r="P158" s="5"/>
      <c r="Q158" s="5"/>
      <c r="R158" s="5"/>
      <c r="S158" s="5"/>
      <c r="T158" s="5"/>
      <c r="U158" s="5"/>
      <c r="V158" s="5"/>
      <c r="W158" s="5"/>
      <c r="X158" s="5"/>
      <c r="Y158" s="5"/>
      <c r="Z158" s="5"/>
      <c r="AA158" s="5"/>
      <c r="AB158" s="5"/>
      <c r="AC158" s="5"/>
      <c r="AD158" s="5"/>
      <c r="AE158" s="5"/>
      <c r="AF158" s="5"/>
      <c r="AG158" s="5"/>
      <c r="AH158" s="5"/>
      <c r="AI158" s="5"/>
      <c r="AJ158" s="5"/>
      <c r="AK158" s="5" t="s">
        <v>2632</v>
      </c>
      <c r="AL158" s="5" t="s">
        <v>2490</v>
      </c>
      <c r="AM158" s="5" t="s">
        <v>2491</v>
      </c>
      <c r="AN158" s="5" t="s">
        <v>2588</v>
      </c>
      <c r="AO158" s="5" t="s">
        <v>2589</v>
      </c>
      <c r="AP158" s="5" t="s">
        <v>2590</v>
      </c>
      <c r="AQ158" s="5"/>
      <c r="AR158" s="5"/>
      <c r="AS158" s="5"/>
      <c r="AT158" s="5"/>
      <c r="AU158" s="5"/>
      <c r="AV158" s="5"/>
      <c r="AW158" s="5"/>
      <c r="AX158" s="5"/>
      <c r="AY158" s="5"/>
      <c r="AZ158" s="5"/>
      <c r="BA158" s="5"/>
      <c r="BB158" s="5"/>
      <c r="BC158" s="5"/>
      <c r="BD158" s="5"/>
      <c r="BE158" s="5"/>
      <c r="BF158" s="5"/>
      <c r="BG158" s="5"/>
      <c r="BH158" s="5"/>
      <c r="BI158" s="5"/>
      <c r="BJ158" s="5"/>
      <c r="BK158" s="5"/>
      <c r="BL158" s="5"/>
      <c r="BM158" s="5" t="s">
        <v>2633</v>
      </c>
      <c r="BN158" s="5" t="s">
        <v>2496</v>
      </c>
      <c r="BO158" s="5" t="s">
        <v>2592</v>
      </c>
      <c r="BP158" s="5" t="s">
        <v>2593</v>
      </c>
      <c r="BQ158" s="5" t="s">
        <v>2499</v>
      </c>
      <c r="BR158" s="5" t="s">
        <v>2594</v>
      </c>
      <c r="BS158" s="5"/>
      <c r="BT158" s="5"/>
      <c r="BU158" s="145"/>
      <c r="BV158" s="145"/>
      <c r="BW158" s="145"/>
      <c r="BX158" s="145"/>
      <c r="BY158" s="145"/>
      <c r="BZ158" s="145"/>
      <c r="CA158" s="145"/>
      <c r="CB158" s="145"/>
      <c r="CC158" s="145"/>
      <c r="CD158" s="145"/>
      <c r="CE158" s="145"/>
      <c r="CF158" s="145"/>
      <c r="CG158" s="145"/>
      <c r="CH158" s="145"/>
      <c r="CI158" s="145"/>
      <c r="CJ158" s="150"/>
      <c r="CK158" s="155"/>
      <c r="CL158" s="145"/>
      <c r="CM158" s="145"/>
      <c r="CN158" s="145"/>
      <c r="CO158" s="1" t="s">
        <v>2634</v>
      </c>
      <c r="CP158" s="10" t="s">
        <v>2502</v>
      </c>
      <c r="CQ158" s="10" t="s">
        <v>2503</v>
      </c>
      <c r="CR158" s="10" t="s">
        <v>2504</v>
      </c>
      <c r="CS158" s="10" t="s">
        <v>2596</v>
      </c>
      <c r="CT158" s="10" t="s">
        <v>2557</v>
      </c>
      <c r="CU158" s="10"/>
      <c r="CV158" s="10"/>
      <c r="CW158" s="10"/>
      <c r="CX158" s="10"/>
      <c r="CY158" s="10"/>
      <c r="CZ158" s="145"/>
      <c r="DA158" s="145"/>
      <c r="DB158" s="145"/>
      <c r="DC158" s="145"/>
      <c r="DD158" s="145"/>
      <c r="DE158" s="145"/>
      <c r="DF158" s="145"/>
      <c r="DG158" s="145"/>
      <c r="DH158" s="145"/>
      <c r="DI158" s="145"/>
      <c r="DJ158" s="145"/>
      <c r="DK158" s="145"/>
      <c r="DL158" s="150"/>
      <c r="DM158" s="5"/>
      <c r="DN158" s="5"/>
      <c r="DO158" s="5"/>
      <c r="DP158" s="5"/>
      <c r="DQ158" s="1" t="s">
        <v>2635</v>
      </c>
      <c r="DR158" s="10" t="s">
        <v>2559</v>
      </c>
      <c r="DS158" s="10" t="s">
        <v>2508</v>
      </c>
      <c r="DT158" s="10" t="s">
        <v>2414</v>
      </c>
      <c r="DU158" s="10" t="s">
        <v>2598</v>
      </c>
      <c r="DV158" s="10" t="s">
        <v>2599</v>
      </c>
      <c r="DW158" s="10"/>
      <c r="DX158" s="10"/>
      <c r="DY158" s="10"/>
      <c r="DZ158" s="10"/>
      <c r="EA158" s="10"/>
      <c r="EB158" s="5"/>
      <c r="EC158" s="5"/>
      <c r="ED158" s="5"/>
      <c r="EE158" s="145"/>
      <c r="EF158" s="145"/>
      <c r="EG158" s="145"/>
      <c r="EH158" s="145"/>
      <c r="EI158" s="145"/>
      <c r="EJ158" s="145"/>
      <c r="EK158" s="145"/>
      <c r="EL158" s="145"/>
      <c r="EM158" s="145"/>
      <c r="EN158" s="150"/>
      <c r="EO158" s="5"/>
      <c r="EP158" s="5"/>
      <c r="EQ158" s="5"/>
      <c r="ER158" s="5"/>
      <c r="ES158" s="1" t="s">
        <v>2636</v>
      </c>
      <c r="ET158" s="10" t="s">
        <v>2601</v>
      </c>
      <c r="EU158" s="10" t="s">
        <v>2401</v>
      </c>
      <c r="EV158" s="10" t="s">
        <v>2513</v>
      </c>
      <c r="EW158" s="10" t="s">
        <v>2602</v>
      </c>
      <c r="EX158" s="10" t="s">
        <v>2603</v>
      </c>
      <c r="EY158" s="10"/>
      <c r="EZ158" s="10"/>
      <c r="FA158" s="10"/>
      <c r="FB158" s="10"/>
      <c r="FC158" s="10"/>
      <c r="FD158" s="5"/>
      <c r="FE158" s="5"/>
      <c r="FF158" s="5"/>
      <c r="FG158" s="5"/>
      <c r="FH158" s="5"/>
      <c r="FI158" s="5"/>
      <c r="FJ158" s="5"/>
      <c r="FK158" s="5"/>
      <c r="FL158" s="5"/>
      <c r="FM158" s="5"/>
      <c r="FN158" s="5"/>
      <c r="FO158" s="5"/>
      <c r="FP158" s="96"/>
      <c r="FQ158" s="5"/>
      <c r="FR158" s="5"/>
      <c r="FS158" s="5"/>
      <c r="FT158" s="5"/>
      <c r="FU158" s="1" t="s">
        <v>2637</v>
      </c>
      <c r="FV158" s="1" t="s">
        <v>2517</v>
      </c>
      <c r="FW158" s="1" t="s">
        <v>2518</v>
      </c>
      <c r="FX158" s="10" t="s">
        <v>2519</v>
      </c>
      <c r="FY158" s="10" t="s">
        <v>2605</v>
      </c>
      <c r="FZ158" s="10" t="s">
        <v>2606</v>
      </c>
      <c r="GA158" s="10"/>
      <c r="GB158" s="10"/>
      <c r="GC158" s="10"/>
      <c r="GD158" s="10"/>
      <c r="GE158" s="10"/>
      <c r="GF158" s="5"/>
      <c r="GG158" s="5"/>
      <c r="GH158" s="5"/>
      <c r="GI158" s="5"/>
      <c r="GJ158" s="5"/>
      <c r="GK158" s="5"/>
      <c r="GL158" s="5"/>
      <c r="GM158" s="5"/>
      <c r="GN158" s="5"/>
      <c r="GO158" s="5"/>
      <c r="GP158" s="5"/>
      <c r="GQ158" s="5"/>
      <c r="GR158" s="96"/>
      <c r="GS158" s="5"/>
      <c r="GT158" s="5"/>
      <c r="GU158" s="5"/>
      <c r="GV158" s="5"/>
      <c r="GW158" s="1" t="s">
        <v>2638</v>
      </c>
      <c r="GX158" s="1" t="s">
        <v>2608</v>
      </c>
      <c r="GY158" s="1" t="s">
        <v>2609</v>
      </c>
      <c r="GZ158" s="1" t="s">
        <v>2610</v>
      </c>
      <c r="HA158" s="1" t="s">
        <v>2611</v>
      </c>
      <c r="HB158" s="1" t="s">
        <v>2612</v>
      </c>
      <c r="HC158" s="1"/>
      <c r="HD158" s="1"/>
      <c r="HE158" s="1"/>
      <c r="HF158" s="1"/>
      <c r="HG158" s="10"/>
      <c r="HH158" s="5"/>
      <c r="HI158" s="5"/>
      <c r="HJ158" s="5"/>
      <c r="HK158" s="5"/>
      <c r="HL158" s="5"/>
      <c r="HM158" s="5"/>
      <c r="HN158" s="5"/>
      <c r="HO158" s="5"/>
      <c r="HP158" s="5"/>
      <c r="HQ158" s="5"/>
      <c r="HR158" s="5"/>
      <c r="HS158" s="5"/>
      <c r="HT158" s="96"/>
      <c r="HU158" s="5"/>
      <c r="HV158" s="5"/>
      <c r="HW158" s="5"/>
      <c r="HX158" s="5"/>
    </row>
    <row r="159" spans="1:232" s="28" customFormat="1" ht="15" customHeight="1">
      <c r="A159" s="5" t="s">
        <v>331</v>
      </c>
      <c r="B159" s="5" t="s">
        <v>332</v>
      </c>
      <c r="C159" s="5"/>
      <c r="D159" s="5"/>
      <c r="E159" s="5"/>
      <c r="F159" s="5" t="s">
        <v>333</v>
      </c>
      <c r="G159" s="5" t="s">
        <v>2639</v>
      </c>
      <c r="H159" s="87" t="s">
        <v>460</v>
      </c>
      <c r="I159" s="5" t="s">
        <v>2640</v>
      </c>
      <c r="J159" s="5" t="s">
        <v>1599</v>
      </c>
      <c r="K159" s="5" t="s">
        <v>2583</v>
      </c>
      <c r="L159" s="5" t="s">
        <v>2584</v>
      </c>
      <c r="M159" s="5" t="s">
        <v>2585</v>
      </c>
      <c r="N159" s="5" t="s">
        <v>2586</v>
      </c>
      <c r="O159" s="5"/>
      <c r="P159" s="5"/>
      <c r="Q159" s="5"/>
      <c r="R159" s="5"/>
      <c r="S159" s="5"/>
      <c r="T159" s="5"/>
      <c r="U159" s="5"/>
      <c r="V159" s="5"/>
      <c r="W159" s="5"/>
      <c r="X159" s="5"/>
      <c r="Y159" s="5"/>
      <c r="Z159" s="5"/>
      <c r="AA159" s="5"/>
      <c r="AB159" s="5"/>
      <c r="AC159" s="5"/>
      <c r="AD159" s="5"/>
      <c r="AE159" s="5"/>
      <c r="AF159" s="5"/>
      <c r="AG159" s="5"/>
      <c r="AH159" s="5"/>
      <c r="AI159" s="5"/>
      <c r="AJ159" s="5"/>
      <c r="AK159" s="5" t="s">
        <v>2641</v>
      </c>
      <c r="AL159" s="5" t="s">
        <v>2490</v>
      </c>
      <c r="AM159" s="5" t="s">
        <v>2491</v>
      </c>
      <c r="AN159" s="5" t="s">
        <v>2588</v>
      </c>
      <c r="AO159" s="5" t="s">
        <v>2589</v>
      </c>
      <c r="AP159" s="5" t="s">
        <v>2590</v>
      </c>
      <c r="AQ159" s="5"/>
      <c r="AR159" s="5"/>
      <c r="AS159" s="5"/>
      <c r="AT159" s="5"/>
      <c r="AU159" s="5"/>
      <c r="AV159" s="5"/>
      <c r="AW159" s="5"/>
      <c r="AX159" s="5"/>
      <c r="AY159" s="5"/>
      <c r="AZ159" s="5"/>
      <c r="BA159" s="5"/>
      <c r="BB159" s="5"/>
      <c r="BC159" s="5"/>
      <c r="BD159" s="5"/>
      <c r="BE159" s="5"/>
      <c r="BF159" s="5"/>
      <c r="BG159" s="5"/>
      <c r="BH159" s="5"/>
      <c r="BI159" s="5"/>
      <c r="BJ159" s="5"/>
      <c r="BK159" s="5"/>
      <c r="BL159" s="5"/>
      <c r="BM159" s="5" t="s">
        <v>2642</v>
      </c>
      <c r="BN159" s="5" t="s">
        <v>2496</v>
      </c>
      <c r="BO159" s="5" t="s">
        <v>2592</v>
      </c>
      <c r="BP159" s="5" t="s">
        <v>2593</v>
      </c>
      <c r="BQ159" s="5" t="s">
        <v>2499</v>
      </c>
      <c r="BR159" s="5" t="s">
        <v>2594</v>
      </c>
      <c r="BS159" s="5"/>
      <c r="BT159" s="5"/>
      <c r="BU159" s="145"/>
      <c r="BV159" s="145"/>
      <c r="BW159" s="145"/>
      <c r="BX159" s="145"/>
      <c r="BY159" s="145"/>
      <c r="BZ159" s="145"/>
      <c r="CA159" s="145"/>
      <c r="CB159" s="145"/>
      <c r="CC159" s="145"/>
      <c r="CD159" s="145"/>
      <c r="CE159" s="145"/>
      <c r="CF159" s="145"/>
      <c r="CG159" s="145"/>
      <c r="CH159" s="145"/>
      <c r="CI159" s="145"/>
      <c r="CJ159" s="150"/>
      <c r="CK159" s="155"/>
      <c r="CL159" s="145"/>
      <c r="CM159" s="145"/>
      <c r="CN159" s="145"/>
      <c r="CO159" s="1" t="s">
        <v>2643</v>
      </c>
      <c r="CP159" s="10" t="s">
        <v>2502</v>
      </c>
      <c r="CQ159" s="10" t="s">
        <v>2503</v>
      </c>
      <c r="CR159" s="10" t="s">
        <v>2504</v>
      </c>
      <c r="CS159" s="10" t="s">
        <v>2596</v>
      </c>
      <c r="CT159" s="10" t="s">
        <v>2557</v>
      </c>
      <c r="CU159" s="10"/>
      <c r="CV159" s="10"/>
      <c r="CW159" s="10"/>
      <c r="CX159" s="10"/>
      <c r="CY159" s="10"/>
      <c r="CZ159" s="145"/>
      <c r="DA159" s="145"/>
      <c r="DB159" s="145"/>
      <c r="DC159" s="145"/>
      <c r="DD159" s="145"/>
      <c r="DE159" s="145"/>
      <c r="DF159" s="145"/>
      <c r="DG159" s="145"/>
      <c r="DH159" s="145"/>
      <c r="DI159" s="145"/>
      <c r="DJ159" s="145"/>
      <c r="DK159" s="145"/>
      <c r="DL159" s="150"/>
      <c r="DM159" s="5"/>
      <c r="DN159" s="5"/>
      <c r="DO159" s="5"/>
      <c r="DP159" s="5"/>
      <c r="DQ159" s="1" t="s">
        <v>2644</v>
      </c>
      <c r="DR159" s="10" t="s">
        <v>2559</v>
      </c>
      <c r="DS159" s="10" t="s">
        <v>2508</v>
      </c>
      <c r="DT159" s="10" t="s">
        <v>2414</v>
      </c>
      <c r="DU159" s="10" t="s">
        <v>2598</v>
      </c>
      <c r="DV159" s="10" t="s">
        <v>2599</v>
      </c>
      <c r="DW159" s="10"/>
      <c r="DX159" s="10"/>
      <c r="DY159" s="10"/>
      <c r="DZ159" s="10"/>
      <c r="EA159" s="10"/>
      <c r="EB159" s="5"/>
      <c r="EC159" s="5"/>
      <c r="ED159" s="5"/>
      <c r="EE159" s="145"/>
      <c r="EF159" s="145"/>
      <c r="EG159" s="145"/>
      <c r="EH159" s="145"/>
      <c r="EI159" s="145"/>
      <c r="EJ159" s="145"/>
      <c r="EK159" s="145"/>
      <c r="EL159" s="145"/>
      <c r="EM159" s="145"/>
      <c r="EN159" s="150"/>
      <c r="EO159" s="5"/>
      <c r="EP159" s="5"/>
      <c r="EQ159" s="5"/>
      <c r="ER159" s="5"/>
      <c r="ES159" s="1" t="s">
        <v>2645</v>
      </c>
      <c r="ET159" s="10" t="s">
        <v>2601</v>
      </c>
      <c r="EU159" s="10" t="s">
        <v>2401</v>
      </c>
      <c r="EV159" s="10" t="s">
        <v>2513</v>
      </c>
      <c r="EW159" s="10" t="s">
        <v>2602</v>
      </c>
      <c r="EX159" s="10" t="s">
        <v>2603</v>
      </c>
      <c r="EY159" s="10"/>
      <c r="EZ159" s="10"/>
      <c r="FA159" s="10"/>
      <c r="FB159" s="10"/>
      <c r="FC159" s="10"/>
      <c r="FD159" s="5"/>
      <c r="FE159" s="5"/>
      <c r="FF159" s="5"/>
      <c r="FG159" s="5"/>
      <c r="FH159" s="5"/>
      <c r="FI159" s="5"/>
      <c r="FJ159" s="5"/>
      <c r="FK159" s="5"/>
      <c r="FL159" s="5"/>
      <c r="FM159" s="5"/>
      <c r="FN159" s="5"/>
      <c r="FO159" s="5"/>
      <c r="FP159" s="96"/>
      <c r="FQ159" s="5"/>
      <c r="FR159" s="5"/>
      <c r="FS159" s="5"/>
      <c r="FT159" s="5"/>
      <c r="FU159" s="1" t="s">
        <v>2646</v>
      </c>
      <c r="FV159" s="1" t="s">
        <v>2517</v>
      </c>
      <c r="FW159" s="1" t="s">
        <v>2518</v>
      </c>
      <c r="FX159" s="10" t="s">
        <v>2519</v>
      </c>
      <c r="FY159" s="10" t="s">
        <v>2605</v>
      </c>
      <c r="FZ159" s="10" t="s">
        <v>2606</v>
      </c>
      <c r="GA159" s="10"/>
      <c r="GB159" s="10"/>
      <c r="GC159" s="10"/>
      <c r="GD159" s="10"/>
      <c r="GE159" s="10"/>
      <c r="GF159" s="5"/>
      <c r="GG159" s="5"/>
      <c r="GH159" s="5"/>
      <c r="GI159" s="5"/>
      <c r="GJ159" s="5"/>
      <c r="GK159" s="5"/>
      <c r="GL159" s="5"/>
      <c r="GM159" s="5"/>
      <c r="GN159" s="5"/>
      <c r="GO159" s="5"/>
      <c r="GP159" s="5"/>
      <c r="GQ159" s="5"/>
      <c r="GR159" s="96"/>
      <c r="GS159" s="5"/>
      <c r="GT159" s="5"/>
      <c r="GU159" s="5"/>
      <c r="GV159" s="5"/>
      <c r="GW159" s="1" t="s">
        <v>2647</v>
      </c>
      <c r="GX159" s="1" t="s">
        <v>2608</v>
      </c>
      <c r="GY159" s="1" t="s">
        <v>2609</v>
      </c>
      <c r="GZ159" s="1" t="s">
        <v>2610</v>
      </c>
      <c r="HA159" s="1" t="s">
        <v>2611</v>
      </c>
      <c r="HB159" s="1" t="s">
        <v>2612</v>
      </c>
      <c r="HC159" s="1"/>
      <c r="HD159" s="1"/>
      <c r="HE159" s="1"/>
      <c r="HF159" s="1"/>
      <c r="HG159" s="10"/>
      <c r="HH159" s="5"/>
      <c r="HI159" s="5"/>
      <c r="HJ159" s="5"/>
      <c r="HK159" s="5"/>
      <c r="HL159" s="5"/>
      <c r="HM159" s="5"/>
      <c r="HN159" s="5"/>
      <c r="HO159" s="5"/>
      <c r="HP159" s="5"/>
      <c r="HQ159" s="5"/>
      <c r="HR159" s="5"/>
      <c r="HS159" s="5"/>
      <c r="HT159" s="96"/>
      <c r="HU159" s="5"/>
      <c r="HV159" s="5"/>
      <c r="HW159" s="5"/>
      <c r="HX159" s="5"/>
    </row>
    <row r="160" spans="1:232" s="28" customFormat="1" ht="15" customHeight="1">
      <c r="A160" s="5" t="s">
        <v>331</v>
      </c>
      <c r="B160" s="5" t="s">
        <v>332</v>
      </c>
      <c r="C160" s="5"/>
      <c r="D160" s="5"/>
      <c r="E160" s="5"/>
      <c r="F160" s="5" t="s">
        <v>333</v>
      </c>
      <c r="G160" s="5" t="s">
        <v>2648</v>
      </c>
      <c r="H160" s="87" t="s">
        <v>458</v>
      </c>
      <c r="I160" s="5" t="s">
        <v>2649</v>
      </c>
      <c r="J160" s="5" t="s">
        <v>2650</v>
      </c>
      <c r="K160" s="5" t="s">
        <v>2388</v>
      </c>
      <c r="L160" s="5" t="s">
        <v>1245</v>
      </c>
      <c r="M160" s="5" t="s">
        <v>2389</v>
      </c>
      <c r="N160" s="5" t="s">
        <v>2390</v>
      </c>
      <c r="O160" s="5"/>
      <c r="P160" s="5"/>
      <c r="Q160" s="5"/>
      <c r="R160" s="5"/>
      <c r="S160" s="5"/>
      <c r="T160" s="5"/>
      <c r="U160" s="5"/>
      <c r="V160" s="5"/>
      <c r="W160" s="5"/>
      <c r="X160" s="5"/>
      <c r="Y160" s="5"/>
      <c r="Z160" s="5"/>
      <c r="AA160" s="5"/>
      <c r="AB160" s="5"/>
      <c r="AC160" s="5"/>
      <c r="AD160" s="5"/>
      <c r="AE160" s="5"/>
      <c r="AF160" s="5"/>
      <c r="AG160" s="5"/>
      <c r="AH160" s="5"/>
      <c r="AI160" s="5"/>
      <c r="AJ160" s="5"/>
      <c r="AK160" s="5" t="s">
        <v>2651</v>
      </c>
      <c r="AL160" s="5" t="s">
        <v>2394</v>
      </c>
      <c r="AM160" s="5" t="s">
        <v>2395</v>
      </c>
      <c r="AN160" s="5" t="s">
        <v>2652</v>
      </c>
      <c r="AO160" s="5" t="s">
        <v>2397</v>
      </c>
      <c r="AP160" s="5" t="s">
        <v>2653</v>
      </c>
      <c r="AQ160" s="5"/>
      <c r="AR160" s="5"/>
      <c r="AS160" s="5"/>
      <c r="AT160" s="5"/>
      <c r="AU160" s="5"/>
      <c r="AV160" s="5"/>
      <c r="AW160" s="5"/>
      <c r="AX160" s="5"/>
      <c r="AY160" s="5"/>
      <c r="AZ160" s="5"/>
      <c r="BA160" s="5"/>
      <c r="BB160" s="5"/>
      <c r="BC160" s="5"/>
      <c r="BD160" s="5"/>
      <c r="BE160" s="5"/>
      <c r="BF160" s="5"/>
      <c r="BG160" s="5"/>
      <c r="BH160" s="5"/>
      <c r="BI160" s="5"/>
      <c r="BJ160" s="5"/>
      <c r="BK160" s="5"/>
      <c r="BL160" s="5"/>
      <c r="BM160" s="5" t="s">
        <v>2654</v>
      </c>
      <c r="BN160" s="5" t="s">
        <v>2496</v>
      </c>
      <c r="BO160" s="5" t="s">
        <v>2497</v>
      </c>
      <c r="BP160" s="5" t="s">
        <v>2498</v>
      </c>
      <c r="BQ160" s="5" t="s">
        <v>2499</v>
      </c>
      <c r="BR160" s="5" t="s">
        <v>2500</v>
      </c>
      <c r="BS160" s="5"/>
      <c r="BT160" s="5"/>
      <c r="BU160" s="145"/>
      <c r="BV160" s="145"/>
      <c r="BW160" s="145"/>
      <c r="BX160" s="145"/>
      <c r="BY160" s="145"/>
      <c r="BZ160" s="145"/>
      <c r="CA160" s="145"/>
      <c r="CB160" s="145"/>
      <c r="CC160" s="145"/>
      <c r="CD160" s="145"/>
      <c r="CE160" s="145"/>
      <c r="CF160" s="145"/>
      <c r="CG160" s="145"/>
      <c r="CH160" s="145"/>
      <c r="CI160" s="145"/>
      <c r="CJ160" s="150"/>
      <c r="CK160" s="155"/>
      <c r="CL160" s="145"/>
      <c r="CM160" s="145"/>
      <c r="CN160" s="145"/>
      <c r="CO160" s="1" t="s">
        <v>2655</v>
      </c>
      <c r="CP160" s="10" t="s">
        <v>2406</v>
      </c>
      <c r="CQ160" s="10" t="s">
        <v>2407</v>
      </c>
      <c r="CR160" s="10" t="s">
        <v>2408</v>
      </c>
      <c r="CS160" s="10" t="s">
        <v>2409</v>
      </c>
      <c r="CT160" s="10" t="s">
        <v>2410</v>
      </c>
      <c r="CU160" s="10"/>
      <c r="CV160" s="10"/>
      <c r="CW160" s="10"/>
      <c r="CX160" s="10"/>
      <c r="CY160" s="10"/>
      <c r="CZ160" s="145"/>
      <c r="DA160" s="145"/>
      <c r="DB160" s="145"/>
      <c r="DC160" s="145"/>
      <c r="DD160" s="145"/>
      <c r="DE160" s="145"/>
      <c r="DF160" s="145"/>
      <c r="DG160" s="145"/>
      <c r="DH160" s="145"/>
      <c r="DI160" s="145"/>
      <c r="DJ160" s="145"/>
      <c r="DK160" s="145"/>
      <c r="DL160" s="150"/>
      <c r="DM160" s="5"/>
      <c r="DN160" s="5"/>
      <c r="DO160" s="5"/>
      <c r="DP160" s="5"/>
      <c r="DQ160" s="1" t="s">
        <v>2656</v>
      </c>
      <c r="DR160" s="10" t="s">
        <v>2412</v>
      </c>
      <c r="DS160" s="10" t="s">
        <v>2657</v>
      </c>
      <c r="DT160" s="10" t="s">
        <v>1245</v>
      </c>
      <c r="DU160" s="10" t="s">
        <v>2658</v>
      </c>
      <c r="DV160" s="10" t="s">
        <v>2416</v>
      </c>
      <c r="DW160" s="10"/>
      <c r="DX160" s="10"/>
      <c r="DY160" s="10"/>
      <c r="DZ160" s="10"/>
      <c r="EA160" s="10"/>
      <c r="EB160" s="5"/>
      <c r="EC160" s="5"/>
      <c r="ED160" s="5"/>
      <c r="EE160" s="145"/>
      <c r="EF160" s="145"/>
      <c r="EG160" s="145"/>
      <c r="EH160" s="145"/>
      <c r="EI160" s="145"/>
      <c r="EJ160" s="145"/>
      <c r="EK160" s="145"/>
      <c r="EL160" s="145"/>
      <c r="EM160" s="145"/>
      <c r="EN160" s="150"/>
      <c r="EO160" s="5"/>
      <c r="EP160" s="5"/>
      <c r="EQ160" s="5"/>
      <c r="ER160" s="5"/>
      <c r="ES160" s="1" t="s">
        <v>2659</v>
      </c>
      <c r="ET160" s="10" t="s">
        <v>2660</v>
      </c>
      <c r="EU160" s="10" t="s">
        <v>2401</v>
      </c>
      <c r="EV160" s="10" t="s">
        <v>2513</v>
      </c>
      <c r="EW160" s="10" t="s">
        <v>2514</v>
      </c>
      <c r="EX160" s="10" t="s">
        <v>2515</v>
      </c>
      <c r="EY160" s="10"/>
      <c r="EZ160" s="10"/>
      <c r="FA160" s="10"/>
      <c r="FB160" s="10"/>
      <c r="FC160" s="10"/>
      <c r="FD160" s="5"/>
      <c r="FE160" s="5"/>
      <c r="FF160" s="5"/>
      <c r="FG160" s="5"/>
      <c r="FH160" s="5"/>
      <c r="FI160" s="5"/>
      <c r="FJ160" s="5"/>
      <c r="FK160" s="5"/>
      <c r="FL160" s="5"/>
      <c r="FM160" s="5"/>
      <c r="FN160" s="5"/>
      <c r="FO160" s="5"/>
      <c r="FP160" s="96"/>
      <c r="FQ160" s="5"/>
      <c r="FR160" s="5"/>
      <c r="FS160" s="5"/>
      <c r="FT160" s="5"/>
      <c r="FU160" s="1" t="s">
        <v>2661</v>
      </c>
      <c r="FV160" s="1" t="s">
        <v>2662</v>
      </c>
      <c r="FW160" s="1" t="s">
        <v>2425</v>
      </c>
      <c r="FX160" s="10" t="s">
        <v>2426</v>
      </c>
      <c r="FY160" s="10" t="s">
        <v>2427</v>
      </c>
      <c r="FZ160" s="10" t="s">
        <v>2428</v>
      </c>
      <c r="GA160" s="10"/>
      <c r="GB160" s="10"/>
      <c r="GC160" s="10"/>
      <c r="GD160" s="10"/>
      <c r="GE160" s="10"/>
      <c r="GF160" s="5"/>
      <c r="GG160" s="5"/>
      <c r="GH160" s="5"/>
      <c r="GI160" s="5"/>
      <c r="GJ160" s="5"/>
      <c r="GK160" s="5"/>
      <c r="GL160" s="5"/>
      <c r="GM160" s="5"/>
      <c r="GN160" s="5"/>
      <c r="GO160" s="5"/>
      <c r="GP160" s="5"/>
      <c r="GQ160" s="5"/>
      <c r="GR160" s="96"/>
      <c r="GS160" s="5"/>
      <c r="GT160" s="5"/>
      <c r="GU160" s="5"/>
      <c r="GV160" s="5"/>
      <c r="GW160" s="1" t="s">
        <v>2663</v>
      </c>
      <c r="GX160" s="1" t="s">
        <v>2664</v>
      </c>
      <c r="GY160" s="1" t="s">
        <v>2665</v>
      </c>
      <c r="GZ160" s="1" t="s">
        <v>2432</v>
      </c>
      <c r="HA160" s="1" t="s">
        <v>2433</v>
      </c>
      <c r="HB160" s="1" t="s">
        <v>2434</v>
      </c>
      <c r="HC160" s="1"/>
      <c r="HD160" s="1"/>
      <c r="HE160" s="1"/>
      <c r="HF160" s="1"/>
      <c r="HG160" s="10"/>
      <c r="HH160" s="5"/>
      <c r="HI160" s="5"/>
      <c r="HJ160" s="5"/>
      <c r="HK160" s="5"/>
      <c r="HL160" s="5"/>
      <c r="HM160" s="5"/>
      <c r="HN160" s="5"/>
      <c r="HO160" s="5"/>
      <c r="HP160" s="5"/>
      <c r="HQ160" s="5"/>
      <c r="HR160" s="5"/>
      <c r="HS160" s="5"/>
      <c r="HT160" s="96"/>
      <c r="HU160" s="5"/>
      <c r="HV160" s="5"/>
      <c r="HW160" s="5"/>
      <c r="HX160" s="5"/>
    </row>
    <row r="161" spans="1:232" s="28" customFormat="1" ht="15" customHeight="1">
      <c r="A161" s="5" t="s">
        <v>316</v>
      </c>
      <c r="B161" s="5"/>
      <c r="C161" s="5"/>
      <c r="D161" s="5"/>
      <c r="E161" s="5"/>
      <c r="F161" s="5"/>
      <c r="G161" s="5"/>
      <c r="H161" s="87"/>
      <c r="I161" s="5" t="s">
        <v>463</v>
      </c>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t="s">
        <v>462</v>
      </c>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t="s">
        <v>58</v>
      </c>
      <c r="BN161" s="5"/>
      <c r="BO161" s="5"/>
      <c r="BP161" s="5"/>
      <c r="BQ161" s="5"/>
      <c r="BR161" s="5"/>
      <c r="BS161" s="5"/>
      <c r="BT161" s="5"/>
      <c r="BU161" s="145"/>
      <c r="BV161" s="145"/>
      <c r="BW161" s="145"/>
      <c r="BX161" s="145"/>
      <c r="BY161" s="145"/>
      <c r="BZ161" s="145"/>
      <c r="CA161" s="145"/>
      <c r="CB161" s="145"/>
      <c r="CC161" s="145"/>
      <c r="CD161" s="145"/>
      <c r="CE161" s="145"/>
      <c r="CF161" s="145"/>
      <c r="CG161" s="145"/>
      <c r="CH161" s="145"/>
      <c r="CI161" s="145"/>
      <c r="CJ161" s="150"/>
      <c r="CK161" s="155"/>
      <c r="CL161" s="145"/>
      <c r="CM161" s="145"/>
      <c r="CN161" s="145"/>
      <c r="CO161" s="1" t="s">
        <v>3365</v>
      </c>
      <c r="CP161" s="10"/>
      <c r="CQ161" s="10"/>
      <c r="CR161" s="10"/>
      <c r="CS161" s="10"/>
      <c r="CT161" s="10"/>
      <c r="CU161" s="10"/>
      <c r="CV161" s="10"/>
      <c r="CW161" s="10"/>
      <c r="CX161" s="10"/>
      <c r="CY161" s="10"/>
      <c r="CZ161" s="145"/>
      <c r="DA161" s="145"/>
      <c r="DB161" s="145"/>
      <c r="DC161" s="145"/>
      <c r="DD161" s="145"/>
      <c r="DE161" s="145"/>
      <c r="DF161" s="145"/>
      <c r="DG161" s="145"/>
      <c r="DH161" s="145"/>
      <c r="DI161" s="145"/>
      <c r="DJ161" s="145"/>
      <c r="DK161" s="145"/>
      <c r="DL161" s="150"/>
      <c r="DM161" s="5"/>
      <c r="DN161" s="5"/>
      <c r="DO161" s="5"/>
      <c r="DP161" s="5"/>
      <c r="DQ161" s="1" t="s">
        <v>3600</v>
      </c>
      <c r="DR161" s="10"/>
      <c r="DS161" s="10"/>
      <c r="DT161" s="10"/>
      <c r="DU161" s="10"/>
      <c r="DV161" s="10"/>
      <c r="DW161" s="10"/>
      <c r="DX161" s="10"/>
      <c r="DY161" s="10"/>
      <c r="DZ161" s="10"/>
      <c r="EA161" s="10"/>
      <c r="EB161" s="5"/>
      <c r="EC161" s="5"/>
      <c r="ED161" s="5"/>
      <c r="EE161" s="145"/>
      <c r="EF161" s="145"/>
      <c r="EG161" s="145"/>
      <c r="EH161" s="145"/>
      <c r="EI161" s="145"/>
      <c r="EJ161" s="145"/>
      <c r="EK161" s="145"/>
      <c r="EL161" s="145"/>
      <c r="EM161" s="145"/>
      <c r="EN161" s="150"/>
      <c r="EO161" s="5"/>
      <c r="EP161" s="5"/>
      <c r="EQ161" s="5"/>
      <c r="ER161" s="5"/>
      <c r="ES161" s="1" t="s">
        <v>3408</v>
      </c>
      <c r="ET161" s="10"/>
      <c r="EU161" s="10"/>
      <c r="EV161" s="10"/>
      <c r="EW161" s="10"/>
      <c r="EX161" s="10"/>
      <c r="EY161" s="10"/>
      <c r="EZ161" s="10"/>
      <c r="FA161" s="10"/>
      <c r="FB161" s="10"/>
      <c r="FC161" s="10"/>
      <c r="FD161" s="5"/>
      <c r="FE161" s="5"/>
      <c r="FF161" s="5"/>
      <c r="FG161" s="5"/>
      <c r="FH161" s="5"/>
      <c r="FI161" s="5"/>
      <c r="FJ161" s="5"/>
      <c r="FK161" s="5"/>
      <c r="FL161" s="5"/>
      <c r="FM161" s="5"/>
      <c r="FN161" s="5"/>
      <c r="FO161" s="5"/>
      <c r="FP161" s="96"/>
      <c r="FQ161" s="5"/>
      <c r="FR161" s="5"/>
      <c r="FS161" s="5"/>
      <c r="FT161" s="5"/>
      <c r="FU161" s="1" t="s">
        <v>3466</v>
      </c>
      <c r="FV161" s="1"/>
      <c r="FW161" s="1"/>
      <c r="FX161" s="10"/>
      <c r="FY161" s="10"/>
      <c r="FZ161" s="10"/>
      <c r="GA161" s="10"/>
      <c r="GB161" s="10"/>
      <c r="GC161" s="10"/>
      <c r="GD161" s="10"/>
      <c r="GE161" s="10"/>
      <c r="GF161" s="5"/>
      <c r="GG161" s="5"/>
      <c r="GH161" s="5"/>
      <c r="GI161" s="5"/>
      <c r="GJ161" s="5"/>
      <c r="GK161" s="5"/>
      <c r="GL161" s="5"/>
      <c r="GM161" s="5"/>
      <c r="GN161" s="5"/>
      <c r="GO161" s="5"/>
      <c r="GP161" s="5"/>
      <c r="GQ161" s="5"/>
      <c r="GR161" s="96"/>
      <c r="GS161" s="5"/>
      <c r="GT161" s="5"/>
      <c r="GU161" s="5"/>
      <c r="GV161" s="5"/>
      <c r="GW161" s="1" t="s">
        <v>3541</v>
      </c>
      <c r="GX161" s="1"/>
      <c r="GY161" s="1"/>
      <c r="GZ161" s="1"/>
      <c r="HA161" s="1"/>
      <c r="HB161" s="1"/>
      <c r="HC161" s="1"/>
      <c r="HD161" s="1"/>
      <c r="HE161" s="1"/>
      <c r="HF161" s="1"/>
      <c r="HG161" s="10"/>
      <c r="HH161" s="5"/>
      <c r="HI161" s="5"/>
      <c r="HJ161" s="5"/>
      <c r="HK161" s="5"/>
      <c r="HL161" s="5"/>
      <c r="HM161" s="5"/>
      <c r="HN161" s="5"/>
      <c r="HO161" s="5"/>
      <c r="HP161" s="5"/>
      <c r="HQ161" s="5"/>
      <c r="HR161" s="5"/>
      <c r="HS161" s="5"/>
      <c r="HT161" s="96"/>
      <c r="HU161" s="5"/>
      <c r="HV161" s="5"/>
      <c r="HW161" s="5"/>
      <c r="HX161" s="5"/>
    </row>
    <row r="162" spans="1:232" s="28" customFormat="1" ht="15" customHeight="1">
      <c r="A162" s="5" t="s">
        <v>331</v>
      </c>
      <c r="B162" s="5" t="s">
        <v>332</v>
      </c>
      <c r="C162" s="5"/>
      <c r="D162" s="5"/>
      <c r="E162" s="5"/>
      <c r="F162" s="5" t="s">
        <v>333</v>
      </c>
      <c r="G162" s="5" t="s">
        <v>2666</v>
      </c>
      <c r="H162" s="87" t="s">
        <v>458</v>
      </c>
      <c r="I162" s="5" t="s">
        <v>2667</v>
      </c>
      <c r="J162" s="5" t="s">
        <v>2436</v>
      </c>
      <c r="K162" s="5" t="s">
        <v>2437</v>
      </c>
      <c r="L162" s="5" t="s">
        <v>2438</v>
      </c>
      <c r="M162" s="5" t="s">
        <v>2439</v>
      </c>
      <c r="N162" s="5" t="s">
        <v>2440</v>
      </c>
      <c r="O162" s="5"/>
      <c r="P162" s="5"/>
      <c r="Q162" s="5"/>
      <c r="R162" s="5"/>
      <c r="S162" s="5"/>
      <c r="T162" s="5"/>
      <c r="U162" s="5"/>
      <c r="V162" s="5"/>
      <c r="W162" s="5"/>
      <c r="X162" s="5"/>
      <c r="Y162" s="5"/>
      <c r="Z162" s="5"/>
      <c r="AA162" s="5"/>
      <c r="AB162" s="5"/>
      <c r="AC162" s="5"/>
      <c r="AD162" s="5"/>
      <c r="AE162" s="5"/>
      <c r="AF162" s="5"/>
      <c r="AG162" s="5"/>
      <c r="AH162" s="5"/>
      <c r="AI162" s="5"/>
      <c r="AJ162" s="5"/>
      <c r="AK162" s="5" t="s">
        <v>2668</v>
      </c>
      <c r="AL162" s="5" t="s">
        <v>2442</v>
      </c>
      <c r="AM162" s="5" t="s">
        <v>2443</v>
      </c>
      <c r="AN162" s="5" t="s">
        <v>2444</v>
      </c>
      <c r="AO162" s="5" t="s">
        <v>2445</v>
      </c>
      <c r="AP162" s="5" t="s">
        <v>2446</v>
      </c>
      <c r="AQ162" s="5"/>
      <c r="AR162" s="5"/>
      <c r="AS162" s="5"/>
      <c r="AT162" s="5"/>
      <c r="AU162" s="5"/>
      <c r="AV162" s="5"/>
      <c r="AW162" s="5"/>
      <c r="AX162" s="5"/>
      <c r="AY162" s="5"/>
      <c r="AZ162" s="5"/>
      <c r="BA162" s="5"/>
      <c r="BB162" s="5"/>
      <c r="BC162" s="5"/>
      <c r="BD162" s="5"/>
      <c r="BE162" s="5"/>
      <c r="BF162" s="5"/>
      <c r="BG162" s="5"/>
      <c r="BH162" s="5"/>
      <c r="BI162" s="5"/>
      <c r="BJ162" s="5"/>
      <c r="BK162" s="5"/>
      <c r="BL162" s="5"/>
      <c r="BM162" s="5" t="s">
        <v>2669</v>
      </c>
      <c r="BN162" s="5" t="s">
        <v>2670</v>
      </c>
      <c r="BO162" s="5" t="s">
        <v>2671</v>
      </c>
      <c r="BP162" s="5" t="s">
        <v>2402</v>
      </c>
      <c r="BQ162" s="5" t="s">
        <v>2672</v>
      </c>
      <c r="BR162" s="5" t="s">
        <v>2673</v>
      </c>
      <c r="BS162" s="5"/>
      <c r="BT162" s="5"/>
      <c r="BU162" s="145"/>
      <c r="BV162" s="145"/>
      <c r="BW162" s="145"/>
      <c r="BX162" s="145"/>
      <c r="BY162" s="145"/>
      <c r="BZ162" s="145"/>
      <c r="CA162" s="145"/>
      <c r="CB162" s="145"/>
      <c r="CC162" s="145"/>
      <c r="CD162" s="145"/>
      <c r="CE162" s="145"/>
      <c r="CF162" s="145"/>
      <c r="CG162" s="145"/>
      <c r="CH162" s="145"/>
      <c r="CI162" s="145"/>
      <c r="CJ162" s="150"/>
      <c r="CK162" s="155"/>
      <c r="CL162" s="145"/>
      <c r="CM162" s="145"/>
      <c r="CN162" s="145"/>
      <c r="CO162" s="1" t="s">
        <v>2674</v>
      </c>
      <c r="CP162" s="10" t="s">
        <v>2453</v>
      </c>
      <c r="CQ162" s="10" t="s">
        <v>2454</v>
      </c>
      <c r="CR162" s="10" t="s">
        <v>2455</v>
      </c>
      <c r="CS162" s="10" t="s">
        <v>2456</v>
      </c>
      <c r="CT162" s="10" t="s">
        <v>2457</v>
      </c>
      <c r="CU162" s="10"/>
      <c r="CV162" s="10"/>
      <c r="CW162" s="10"/>
      <c r="CX162" s="10"/>
      <c r="CY162" s="10"/>
      <c r="CZ162" s="145"/>
      <c r="DA162" s="145"/>
      <c r="DB162" s="145"/>
      <c r="DC162" s="145"/>
      <c r="DD162" s="145"/>
      <c r="DE162" s="145"/>
      <c r="DF162" s="145"/>
      <c r="DG162" s="145"/>
      <c r="DH162" s="145"/>
      <c r="DI162" s="145"/>
      <c r="DJ162" s="145"/>
      <c r="DK162" s="145"/>
      <c r="DL162" s="150"/>
      <c r="DM162" s="5"/>
      <c r="DN162" s="5"/>
      <c r="DO162" s="5"/>
      <c r="DP162" s="5"/>
      <c r="DQ162" s="1" t="s">
        <v>2675</v>
      </c>
      <c r="DR162" s="10" t="s">
        <v>2676</v>
      </c>
      <c r="DS162" s="10" t="s">
        <v>2460</v>
      </c>
      <c r="DT162" s="10" t="s">
        <v>2414</v>
      </c>
      <c r="DU162" s="10" t="s">
        <v>2461</v>
      </c>
      <c r="DV162" s="10" t="s">
        <v>2462</v>
      </c>
      <c r="DW162" s="10"/>
      <c r="DX162" s="10"/>
      <c r="DY162" s="10"/>
      <c r="DZ162" s="10"/>
      <c r="EA162" s="10"/>
      <c r="EB162" s="5"/>
      <c r="EC162" s="5"/>
      <c r="ED162" s="5"/>
      <c r="EE162" s="145"/>
      <c r="EF162" s="145"/>
      <c r="EG162" s="145"/>
      <c r="EH162" s="145"/>
      <c r="EI162" s="145"/>
      <c r="EJ162" s="145"/>
      <c r="EK162" s="145"/>
      <c r="EL162" s="145"/>
      <c r="EM162" s="145"/>
      <c r="EN162" s="150"/>
      <c r="EO162" s="5"/>
      <c r="EP162" s="5"/>
      <c r="EQ162" s="5"/>
      <c r="ER162" s="5"/>
      <c r="ES162" s="1" t="s">
        <v>2677</v>
      </c>
      <c r="ET162" s="10" t="s">
        <v>2464</v>
      </c>
      <c r="EU162" s="10" t="s">
        <v>2465</v>
      </c>
      <c r="EV162" s="10" t="s">
        <v>2466</v>
      </c>
      <c r="EW162" s="10" t="s">
        <v>2467</v>
      </c>
      <c r="EX162" s="10" t="s">
        <v>2468</v>
      </c>
      <c r="EY162" s="10"/>
      <c r="EZ162" s="10"/>
      <c r="FA162" s="10"/>
      <c r="FB162" s="10"/>
      <c r="FC162" s="10"/>
      <c r="FD162" s="5"/>
      <c r="FE162" s="5"/>
      <c r="FF162" s="5"/>
      <c r="FG162" s="5"/>
      <c r="FH162" s="5"/>
      <c r="FI162" s="5"/>
      <c r="FJ162" s="5"/>
      <c r="FK162" s="5"/>
      <c r="FL162" s="5"/>
      <c r="FM162" s="5"/>
      <c r="FN162" s="5"/>
      <c r="FO162" s="5"/>
      <c r="FP162" s="96"/>
      <c r="FQ162" s="5"/>
      <c r="FR162" s="5"/>
      <c r="FS162" s="5"/>
      <c r="FT162" s="5"/>
      <c r="FU162" s="1" t="s">
        <v>2678</v>
      </c>
      <c r="FV162" s="1" t="s">
        <v>2679</v>
      </c>
      <c r="FW162" s="1" t="s">
        <v>2471</v>
      </c>
      <c r="FX162" s="10" t="s">
        <v>2472</v>
      </c>
      <c r="FY162" s="10" t="s">
        <v>2473</v>
      </c>
      <c r="FZ162" s="10" t="s">
        <v>2474</v>
      </c>
      <c r="GA162" s="10"/>
      <c r="GB162" s="10"/>
      <c r="GC162" s="10"/>
      <c r="GD162" s="10"/>
      <c r="GE162" s="10"/>
      <c r="GF162" s="5"/>
      <c r="GG162" s="5"/>
      <c r="GH162" s="5"/>
      <c r="GI162" s="5"/>
      <c r="GJ162" s="5"/>
      <c r="GK162" s="5"/>
      <c r="GL162" s="5"/>
      <c r="GM162" s="5"/>
      <c r="GN162" s="5"/>
      <c r="GO162" s="5"/>
      <c r="GP162" s="5"/>
      <c r="GQ162" s="5"/>
      <c r="GR162" s="96"/>
      <c r="GS162" s="5"/>
      <c r="GT162" s="5"/>
      <c r="GU162" s="5"/>
      <c r="GV162" s="5"/>
      <c r="GW162" s="202" t="s">
        <v>2680</v>
      </c>
      <c r="GX162" s="1" t="s">
        <v>2681</v>
      </c>
      <c r="GY162" s="1" t="s">
        <v>2682</v>
      </c>
      <c r="GZ162" s="1" t="s">
        <v>2478</v>
      </c>
      <c r="HA162" s="1" t="s">
        <v>2683</v>
      </c>
      <c r="HB162" s="1" t="s">
        <v>2684</v>
      </c>
      <c r="HC162" s="1"/>
      <c r="HD162" s="1"/>
      <c r="HE162" s="1"/>
      <c r="HF162" s="1"/>
      <c r="HG162" s="10"/>
      <c r="HH162" s="5"/>
      <c r="HI162" s="5"/>
      <c r="HJ162" s="5"/>
      <c r="HK162" s="5"/>
      <c r="HL162" s="5"/>
      <c r="HM162" s="5"/>
      <c r="HN162" s="5"/>
      <c r="HO162" s="5"/>
      <c r="HP162" s="5"/>
      <c r="HQ162" s="5"/>
      <c r="HR162" s="5"/>
      <c r="HS162" s="5"/>
      <c r="HT162" s="96"/>
      <c r="HU162" s="5"/>
      <c r="HV162" s="5"/>
      <c r="HW162" s="5"/>
      <c r="HX162" s="5"/>
    </row>
    <row r="163" spans="1:232" s="28" customFormat="1" ht="15" customHeight="1">
      <c r="A163" s="5" t="s">
        <v>331</v>
      </c>
      <c r="B163" s="5" t="s">
        <v>332</v>
      </c>
      <c r="C163" s="5"/>
      <c r="D163" s="5"/>
      <c r="E163" s="5"/>
      <c r="F163" s="5" t="s">
        <v>333</v>
      </c>
      <c r="G163" s="5" t="s">
        <v>464</v>
      </c>
      <c r="H163" s="87" t="s">
        <v>458</v>
      </c>
      <c r="I163" s="5" t="s">
        <v>2685</v>
      </c>
      <c r="J163" s="5" t="s">
        <v>2436</v>
      </c>
      <c r="K163" s="5" t="s">
        <v>2437</v>
      </c>
      <c r="L163" s="5" t="s">
        <v>2438</v>
      </c>
      <c r="M163" s="5" t="s">
        <v>2439</v>
      </c>
      <c r="N163" s="5" t="s">
        <v>2440</v>
      </c>
      <c r="O163" s="5"/>
      <c r="P163" s="5"/>
      <c r="Q163" s="5"/>
      <c r="R163" s="5"/>
      <c r="S163" s="5"/>
      <c r="T163" s="5"/>
      <c r="U163" s="5"/>
      <c r="V163" s="5"/>
      <c r="W163" s="5"/>
      <c r="X163" s="5"/>
      <c r="Y163" s="5"/>
      <c r="Z163" s="5"/>
      <c r="AA163" s="5"/>
      <c r="AB163" s="5"/>
      <c r="AC163" s="5"/>
      <c r="AD163" s="5"/>
      <c r="AE163" s="5"/>
      <c r="AF163" s="5"/>
      <c r="AG163" s="5"/>
      <c r="AH163" s="5"/>
      <c r="AI163" s="5"/>
      <c r="AJ163" s="5"/>
      <c r="AK163" s="5" t="s">
        <v>2686</v>
      </c>
      <c r="AL163" s="5" t="s">
        <v>2442</v>
      </c>
      <c r="AM163" s="5" t="s">
        <v>2443</v>
      </c>
      <c r="AN163" s="5" t="s">
        <v>2444</v>
      </c>
      <c r="AO163" s="5" t="s">
        <v>2445</v>
      </c>
      <c r="AP163" s="5" t="s">
        <v>2446</v>
      </c>
      <c r="AQ163" s="5"/>
      <c r="AR163" s="5"/>
      <c r="AS163" s="5"/>
      <c r="AT163" s="5"/>
      <c r="AU163" s="5"/>
      <c r="AV163" s="5"/>
      <c r="AW163" s="5"/>
      <c r="AX163" s="5"/>
      <c r="AY163" s="5"/>
      <c r="AZ163" s="5"/>
      <c r="BA163" s="5"/>
      <c r="BB163" s="5"/>
      <c r="BC163" s="5"/>
      <c r="BD163" s="5"/>
      <c r="BE163" s="5"/>
      <c r="BF163" s="5"/>
      <c r="BG163" s="5"/>
      <c r="BH163" s="5"/>
      <c r="BI163" s="5"/>
      <c r="BJ163" s="5"/>
      <c r="BK163" s="5"/>
      <c r="BL163" s="5"/>
      <c r="BM163" s="5" t="s">
        <v>2687</v>
      </c>
      <c r="BN163" s="5" t="s">
        <v>2670</v>
      </c>
      <c r="BO163" s="5" t="s">
        <v>2671</v>
      </c>
      <c r="BP163" s="5" t="s">
        <v>2402</v>
      </c>
      <c r="BQ163" s="5" t="s">
        <v>2672</v>
      </c>
      <c r="BR163" s="5" t="s">
        <v>2673</v>
      </c>
      <c r="BS163" s="5"/>
      <c r="BT163" s="5"/>
      <c r="BU163" s="145"/>
      <c r="BV163" s="145"/>
      <c r="BW163" s="145"/>
      <c r="BX163" s="145"/>
      <c r="BY163" s="145"/>
      <c r="BZ163" s="145"/>
      <c r="CA163" s="145"/>
      <c r="CB163" s="145"/>
      <c r="CC163" s="145"/>
      <c r="CD163" s="145"/>
      <c r="CE163" s="145"/>
      <c r="CF163" s="145"/>
      <c r="CG163" s="145"/>
      <c r="CH163" s="145"/>
      <c r="CI163" s="145"/>
      <c r="CJ163" s="150"/>
      <c r="CK163" s="155"/>
      <c r="CL163" s="145"/>
      <c r="CM163" s="145"/>
      <c r="CN163" s="145"/>
      <c r="CO163" s="1" t="s">
        <v>2688</v>
      </c>
      <c r="CP163" s="10" t="s">
        <v>2453</v>
      </c>
      <c r="CQ163" s="10" t="s">
        <v>2454</v>
      </c>
      <c r="CR163" s="10" t="s">
        <v>2455</v>
      </c>
      <c r="CS163" s="10" t="s">
        <v>2456</v>
      </c>
      <c r="CT163" s="10" t="s">
        <v>2457</v>
      </c>
      <c r="CU163" s="10"/>
      <c r="CV163" s="10"/>
      <c r="CW163" s="10"/>
      <c r="CX163" s="10"/>
      <c r="CY163" s="10"/>
      <c r="CZ163" s="145"/>
      <c r="DA163" s="145"/>
      <c r="DB163" s="145"/>
      <c r="DC163" s="145"/>
      <c r="DD163" s="145"/>
      <c r="DE163" s="145"/>
      <c r="DF163" s="145"/>
      <c r="DG163" s="145"/>
      <c r="DH163" s="145"/>
      <c r="DI163" s="145"/>
      <c r="DJ163" s="145"/>
      <c r="DK163" s="145"/>
      <c r="DL163" s="150"/>
      <c r="DM163" s="5"/>
      <c r="DN163" s="5"/>
      <c r="DO163" s="5"/>
      <c r="DP163" s="5"/>
      <c r="DQ163" s="1" t="s">
        <v>2689</v>
      </c>
      <c r="DR163" s="10" t="s">
        <v>2676</v>
      </c>
      <c r="DS163" s="10" t="s">
        <v>2460</v>
      </c>
      <c r="DT163" s="10" t="s">
        <v>2414</v>
      </c>
      <c r="DU163" s="10" t="s">
        <v>2461</v>
      </c>
      <c r="DV163" s="10" t="s">
        <v>2462</v>
      </c>
      <c r="DW163" s="10"/>
      <c r="DX163" s="10"/>
      <c r="DY163" s="10"/>
      <c r="DZ163" s="10"/>
      <c r="EA163" s="10"/>
      <c r="EB163" s="5"/>
      <c r="EC163" s="5"/>
      <c r="ED163" s="5"/>
      <c r="EE163" s="145"/>
      <c r="EF163" s="145"/>
      <c r="EG163" s="145"/>
      <c r="EH163" s="145"/>
      <c r="EI163" s="145"/>
      <c r="EJ163" s="145"/>
      <c r="EK163" s="145"/>
      <c r="EL163" s="145"/>
      <c r="EM163" s="145"/>
      <c r="EN163" s="150"/>
      <c r="EO163" s="5"/>
      <c r="EP163" s="5"/>
      <c r="EQ163" s="5"/>
      <c r="ER163" s="5"/>
      <c r="ES163" s="1" t="s">
        <v>2690</v>
      </c>
      <c r="ET163" s="10" t="s">
        <v>2464</v>
      </c>
      <c r="EU163" s="10" t="s">
        <v>2465</v>
      </c>
      <c r="EV163" s="10" t="s">
        <v>2466</v>
      </c>
      <c r="EW163" s="10" t="s">
        <v>2467</v>
      </c>
      <c r="EX163" s="10" t="s">
        <v>2468</v>
      </c>
      <c r="EY163" s="10"/>
      <c r="EZ163" s="10"/>
      <c r="FA163" s="10"/>
      <c r="FB163" s="10"/>
      <c r="FC163" s="10"/>
      <c r="FD163" s="5"/>
      <c r="FE163" s="5"/>
      <c r="FF163" s="5"/>
      <c r="FG163" s="5"/>
      <c r="FH163" s="5"/>
      <c r="FI163" s="5"/>
      <c r="FJ163" s="5"/>
      <c r="FK163" s="5"/>
      <c r="FL163" s="5"/>
      <c r="FM163" s="5"/>
      <c r="FN163" s="5"/>
      <c r="FO163" s="5"/>
      <c r="FP163" s="96"/>
      <c r="FQ163" s="5"/>
      <c r="FR163" s="5"/>
      <c r="FS163" s="5"/>
      <c r="FT163" s="5"/>
      <c r="FU163" s="1" t="s">
        <v>2691</v>
      </c>
      <c r="FV163" s="1" t="s">
        <v>2679</v>
      </c>
      <c r="FW163" s="1" t="s">
        <v>2471</v>
      </c>
      <c r="FX163" s="10" t="s">
        <v>2472</v>
      </c>
      <c r="FY163" s="10" t="s">
        <v>2473</v>
      </c>
      <c r="FZ163" s="10" t="s">
        <v>2474</v>
      </c>
      <c r="GA163" s="10"/>
      <c r="GB163" s="10"/>
      <c r="GC163" s="10"/>
      <c r="GD163" s="10"/>
      <c r="GE163" s="10"/>
      <c r="GF163" s="5"/>
      <c r="GG163" s="5"/>
      <c r="GH163" s="5"/>
      <c r="GI163" s="5"/>
      <c r="GJ163" s="5"/>
      <c r="GK163" s="5"/>
      <c r="GL163" s="5"/>
      <c r="GM163" s="5"/>
      <c r="GN163" s="5"/>
      <c r="GO163" s="5"/>
      <c r="GP163" s="5"/>
      <c r="GQ163" s="5"/>
      <c r="GR163" s="96"/>
      <c r="GS163" s="5"/>
      <c r="GT163" s="5"/>
      <c r="GU163" s="5"/>
      <c r="GV163" s="5"/>
      <c r="GW163" s="202" t="s">
        <v>2692</v>
      </c>
      <c r="GX163" s="1" t="s">
        <v>2681</v>
      </c>
      <c r="GY163" s="1" t="s">
        <v>2682</v>
      </c>
      <c r="GZ163" s="1" t="s">
        <v>2478</v>
      </c>
      <c r="HA163" s="1" t="s">
        <v>2683</v>
      </c>
      <c r="HB163" s="1" t="s">
        <v>2684</v>
      </c>
      <c r="HC163" s="1"/>
      <c r="HD163" s="1"/>
      <c r="HE163" s="1"/>
      <c r="HF163" s="1"/>
      <c r="HG163" s="10"/>
      <c r="HH163" s="5"/>
      <c r="HI163" s="5"/>
      <c r="HJ163" s="5"/>
      <c r="HK163" s="5"/>
      <c r="HL163" s="5"/>
      <c r="HM163" s="5"/>
      <c r="HN163" s="5"/>
      <c r="HO163" s="5"/>
      <c r="HP163" s="5"/>
      <c r="HQ163" s="5"/>
      <c r="HR163" s="5"/>
      <c r="HS163" s="5"/>
      <c r="HT163" s="96"/>
      <c r="HU163" s="5"/>
      <c r="HV163" s="5"/>
      <c r="HW163" s="5"/>
      <c r="HX163" s="5"/>
    </row>
    <row r="164" spans="1:232" s="28" customFormat="1" ht="15" customHeight="1">
      <c r="A164" s="5" t="s">
        <v>331</v>
      </c>
      <c r="B164" s="5" t="s">
        <v>332</v>
      </c>
      <c r="C164" s="5"/>
      <c r="D164" s="5"/>
      <c r="E164" s="5"/>
      <c r="F164" s="5" t="s">
        <v>333</v>
      </c>
      <c r="G164" s="5" t="s">
        <v>2693</v>
      </c>
      <c r="H164" s="87" t="s">
        <v>458</v>
      </c>
      <c r="I164" s="5" t="s">
        <v>2694</v>
      </c>
      <c r="J164" s="5" t="s">
        <v>2436</v>
      </c>
      <c r="K164" s="5" t="s">
        <v>2437</v>
      </c>
      <c r="L164" s="5" t="s">
        <v>2438</v>
      </c>
      <c r="M164" s="5" t="s">
        <v>2439</v>
      </c>
      <c r="N164" s="5" t="s">
        <v>2440</v>
      </c>
      <c r="O164" s="5"/>
      <c r="P164" s="5"/>
      <c r="Q164" s="5"/>
      <c r="R164" s="5"/>
      <c r="S164" s="5"/>
      <c r="T164" s="5"/>
      <c r="U164" s="5"/>
      <c r="V164" s="5"/>
      <c r="W164" s="5"/>
      <c r="X164" s="5"/>
      <c r="Y164" s="5"/>
      <c r="Z164" s="5"/>
      <c r="AA164" s="5"/>
      <c r="AB164" s="5"/>
      <c r="AC164" s="5"/>
      <c r="AD164" s="5"/>
      <c r="AE164" s="5"/>
      <c r="AF164" s="5"/>
      <c r="AG164" s="5"/>
      <c r="AH164" s="5"/>
      <c r="AI164" s="5"/>
      <c r="AJ164" s="5"/>
      <c r="AK164" s="5" t="s">
        <v>2695</v>
      </c>
      <c r="AL164" s="5" t="s">
        <v>2442</v>
      </c>
      <c r="AM164" s="5" t="s">
        <v>2443</v>
      </c>
      <c r="AN164" s="5" t="s">
        <v>2444</v>
      </c>
      <c r="AO164" s="5" t="s">
        <v>2445</v>
      </c>
      <c r="AP164" s="5" t="s">
        <v>2446</v>
      </c>
      <c r="AQ164" s="5"/>
      <c r="AR164" s="5"/>
      <c r="AS164" s="5"/>
      <c r="AT164" s="5"/>
      <c r="AU164" s="5"/>
      <c r="AV164" s="5"/>
      <c r="AW164" s="5"/>
      <c r="AX164" s="5"/>
      <c r="AY164" s="5"/>
      <c r="AZ164" s="5"/>
      <c r="BA164" s="5"/>
      <c r="BB164" s="5"/>
      <c r="BC164" s="5"/>
      <c r="BD164" s="5"/>
      <c r="BE164" s="5"/>
      <c r="BF164" s="5"/>
      <c r="BG164" s="5"/>
      <c r="BH164" s="5"/>
      <c r="BI164" s="5"/>
      <c r="BJ164" s="5"/>
      <c r="BK164" s="5"/>
      <c r="BL164" s="5"/>
      <c r="BM164" s="5" t="s">
        <v>2696</v>
      </c>
      <c r="BN164" s="5" t="s">
        <v>2670</v>
      </c>
      <c r="BO164" s="5" t="s">
        <v>2671</v>
      </c>
      <c r="BP164" s="5" t="s">
        <v>2402</v>
      </c>
      <c r="BQ164" s="5" t="s">
        <v>2672</v>
      </c>
      <c r="BR164" s="5" t="s">
        <v>2673</v>
      </c>
      <c r="BS164" s="5"/>
      <c r="BT164" s="5"/>
      <c r="BU164" s="145"/>
      <c r="BV164" s="145"/>
      <c r="BW164" s="145"/>
      <c r="BX164" s="145"/>
      <c r="BY164" s="145"/>
      <c r="BZ164" s="145"/>
      <c r="CA164" s="145"/>
      <c r="CB164" s="145"/>
      <c r="CC164" s="145"/>
      <c r="CD164" s="145"/>
      <c r="CE164" s="145"/>
      <c r="CF164" s="145"/>
      <c r="CG164" s="145"/>
      <c r="CH164" s="145"/>
      <c r="CI164" s="145"/>
      <c r="CJ164" s="150"/>
      <c r="CK164" s="155"/>
      <c r="CL164" s="145"/>
      <c r="CM164" s="145"/>
      <c r="CN164" s="145"/>
      <c r="CO164" s="1" t="s">
        <v>2697</v>
      </c>
      <c r="CP164" s="10" t="s">
        <v>2453</v>
      </c>
      <c r="CQ164" s="10" t="s">
        <v>2454</v>
      </c>
      <c r="CR164" s="10" t="s">
        <v>2455</v>
      </c>
      <c r="CS164" s="10" t="s">
        <v>2456</v>
      </c>
      <c r="CT164" s="10" t="s">
        <v>2457</v>
      </c>
      <c r="CU164" s="10"/>
      <c r="CV164" s="10"/>
      <c r="CW164" s="10"/>
      <c r="CX164" s="10"/>
      <c r="CY164" s="10"/>
      <c r="CZ164" s="145"/>
      <c r="DA164" s="145"/>
      <c r="DB164" s="145"/>
      <c r="DC164" s="145"/>
      <c r="DD164" s="145"/>
      <c r="DE164" s="145"/>
      <c r="DF164" s="145"/>
      <c r="DG164" s="145"/>
      <c r="DH164" s="145"/>
      <c r="DI164" s="145"/>
      <c r="DJ164" s="145"/>
      <c r="DK164" s="145"/>
      <c r="DL164" s="150"/>
      <c r="DM164" s="5"/>
      <c r="DN164" s="5"/>
      <c r="DO164" s="5"/>
      <c r="DP164" s="5"/>
      <c r="DQ164" s="1" t="s">
        <v>2698</v>
      </c>
      <c r="DR164" s="10" t="s">
        <v>2676</v>
      </c>
      <c r="DS164" s="10" t="s">
        <v>2460</v>
      </c>
      <c r="DT164" s="10" t="s">
        <v>2414</v>
      </c>
      <c r="DU164" s="10" t="s">
        <v>2461</v>
      </c>
      <c r="DV164" s="10" t="s">
        <v>2462</v>
      </c>
      <c r="DW164" s="10"/>
      <c r="DX164" s="10"/>
      <c r="DY164" s="10"/>
      <c r="DZ164" s="10"/>
      <c r="EA164" s="10"/>
      <c r="EB164" s="5"/>
      <c r="EC164" s="5"/>
      <c r="ED164" s="5"/>
      <c r="EE164" s="145"/>
      <c r="EF164" s="145"/>
      <c r="EG164" s="145"/>
      <c r="EH164" s="145"/>
      <c r="EI164" s="145"/>
      <c r="EJ164" s="145"/>
      <c r="EK164" s="145"/>
      <c r="EL164" s="145"/>
      <c r="EM164" s="145"/>
      <c r="EN164" s="150"/>
      <c r="EO164" s="5"/>
      <c r="EP164" s="5"/>
      <c r="EQ164" s="5"/>
      <c r="ER164" s="5"/>
      <c r="ES164" s="1" t="s">
        <v>2699</v>
      </c>
      <c r="ET164" s="10" t="s">
        <v>2464</v>
      </c>
      <c r="EU164" s="10" t="s">
        <v>2465</v>
      </c>
      <c r="EV164" s="10" t="s">
        <v>2466</v>
      </c>
      <c r="EW164" s="10" t="s">
        <v>2467</v>
      </c>
      <c r="EX164" s="10" t="s">
        <v>2468</v>
      </c>
      <c r="EY164" s="10"/>
      <c r="EZ164" s="10"/>
      <c r="FA164" s="10"/>
      <c r="FB164" s="10"/>
      <c r="FC164" s="10"/>
      <c r="FD164" s="5"/>
      <c r="FE164" s="5"/>
      <c r="FF164" s="5"/>
      <c r="FG164" s="5"/>
      <c r="FH164" s="5"/>
      <c r="FI164" s="5"/>
      <c r="FJ164" s="5"/>
      <c r="FK164" s="5"/>
      <c r="FL164" s="5"/>
      <c r="FM164" s="5"/>
      <c r="FN164" s="5"/>
      <c r="FO164" s="5"/>
      <c r="FP164" s="96"/>
      <c r="FQ164" s="5"/>
      <c r="FR164" s="5"/>
      <c r="FS164" s="5"/>
      <c r="FT164" s="5"/>
      <c r="FU164" s="1" t="s">
        <v>2700</v>
      </c>
      <c r="FV164" s="1" t="s">
        <v>2679</v>
      </c>
      <c r="FW164" s="1" t="s">
        <v>2471</v>
      </c>
      <c r="FX164" s="10" t="s">
        <v>2472</v>
      </c>
      <c r="FY164" s="10" t="s">
        <v>2473</v>
      </c>
      <c r="FZ164" s="10" t="s">
        <v>2474</v>
      </c>
      <c r="GA164" s="10"/>
      <c r="GB164" s="10"/>
      <c r="GC164" s="10"/>
      <c r="GD164" s="10"/>
      <c r="GE164" s="10"/>
      <c r="GF164" s="5"/>
      <c r="GG164" s="5"/>
      <c r="GH164" s="5"/>
      <c r="GI164" s="5"/>
      <c r="GJ164" s="5"/>
      <c r="GK164" s="5"/>
      <c r="GL164" s="5"/>
      <c r="GM164" s="5"/>
      <c r="GN164" s="5"/>
      <c r="GO164" s="5"/>
      <c r="GP164" s="5"/>
      <c r="GQ164" s="5"/>
      <c r="GR164" s="96"/>
      <c r="GS164" s="5"/>
      <c r="GT164" s="5"/>
      <c r="GU164" s="5"/>
      <c r="GV164" s="5"/>
      <c r="GW164" s="202" t="s">
        <v>2701</v>
      </c>
      <c r="GX164" s="1" t="s">
        <v>2681</v>
      </c>
      <c r="GY164" s="1" t="s">
        <v>2682</v>
      </c>
      <c r="GZ164" s="1" t="s">
        <v>2478</v>
      </c>
      <c r="HA164" s="1" t="s">
        <v>2683</v>
      </c>
      <c r="HB164" s="1" t="s">
        <v>2684</v>
      </c>
      <c r="HC164" s="1"/>
      <c r="HD164" s="1"/>
      <c r="HE164" s="1"/>
      <c r="HF164" s="1"/>
      <c r="HG164" s="10"/>
      <c r="HH164" s="5"/>
      <c r="HI164" s="5"/>
      <c r="HJ164" s="5"/>
      <c r="HK164" s="5"/>
      <c r="HL164" s="5"/>
      <c r="HM164" s="5"/>
      <c r="HN164" s="5"/>
      <c r="HO164" s="5"/>
      <c r="HP164" s="5"/>
      <c r="HQ164" s="5"/>
      <c r="HR164" s="5"/>
      <c r="HS164" s="5"/>
      <c r="HT164" s="96"/>
      <c r="HU164" s="5"/>
      <c r="HV164" s="5"/>
      <c r="HW164" s="5"/>
      <c r="HX164" s="5"/>
    </row>
    <row r="165" spans="1:232" s="28" customFormat="1" ht="15" customHeight="1">
      <c r="A165" s="5" t="s">
        <v>331</v>
      </c>
      <c r="B165" s="5" t="s">
        <v>332</v>
      </c>
      <c r="C165" s="5"/>
      <c r="D165" s="5"/>
      <c r="E165" s="5"/>
      <c r="F165" s="5" t="s">
        <v>333</v>
      </c>
      <c r="G165" s="5" t="s">
        <v>465</v>
      </c>
      <c r="H165" s="87" t="s">
        <v>466</v>
      </c>
      <c r="I165" s="5" t="s">
        <v>2702</v>
      </c>
      <c r="J165" s="5" t="s">
        <v>2436</v>
      </c>
      <c r="K165" s="5" t="s">
        <v>2437</v>
      </c>
      <c r="L165" s="5" t="s">
        <v>2438</v>
      </c>
      <c r="M165" s="5" t="s">
        <v>2439</v>
      </c>
      <c r="N165" s="5" t="s">
        <v>2440</v>
      </c>
      <c r="O165" s="5"/>
      <c r="P165" s="5"/>
      <c r="Q165" s="5"/>
      <c r="R165" s="5"/>
      <c r="S165" s="5"/>
      <c r="T165" s="5"/>
      <c r="U165" s="5"/>
      <c r="V165" s="5"/>
      <c r="W165" s="5"/>
      <c r="X165" s="5"/>
      <c r="Y165" s="5"/>
      <c r="Z165" s="5"/>
      <c r="AA165" s="5"/>
      <c r="AB165" s="5"/>
      <c r="AC165" s="5"/>
      <c r="AD165" s="5"/>
      <c r="AE165" s="5"/>
      <c r="AF165" s="5"/>
      <c r="AG165" s="5"/>
      <c r="AH165" s="5"/>
      <c r="AI165" s="5"/>
      <c r="AJ165" s="5"/>
      <c r="AK165" s="5" t="s">
        <v>2703</v>
      </c>
      <c r="AL165" s="5" t="s">
        <v>2442</v>
      </c>
      <c r="AM165" s="5" t="s">
        <v>2443</v>
      </c>
      <c r="AN165" s="5" t="s">
        <v>2444</v>
      </c>
      <c r="AO165" s="5" t="s">
        <v>2445</v>
      </c>
      <c r="AP165" s="5" t="s">
        <v>2446</v>
      </c>
      <c r="AQ165" s="5"/>
      <c r="AR165" s="5"/>
      <c r="AS165" s="5"/>
      <c r="AT165" s="5"/>
      <c r="AU165" s="5"/>
      <c r="AV165" s="5"/>
      <c r="AW165" s="5"/>
      <c r="AX165" s="5"/>
      <c r="AY165" s="5"/>
      <c r="AZ165" s="5"/>
      <c r="BA165" s="5"/>
      <c r="BB165" s="5"/>
      <c r="BC165" s="5"/>
      <c r="BD165" s="5"/>
      <c r="BE165" s="5"/>
      <c r="BF165" s="5"/>
      <c r="BG165" s="5"/>
      <c r="BH165" s="5"/>
      <c r="BI165" s="5"/>
      <c r="BJ165" s="5"/>
      <c r="BK165" s="5"/>
      <c r="BL165" s="5"/>
      <c r="BM165" s="5" t="s">
        <v>2704</v>
      </c>
      <c r="BN165" s="5" t="s">
        <v>2670</v>
      </c>
      <c r="BO165" s="5" t="s">
        <v>2671</v>
      </c>
      <c r="BP165" s="5" t="s">
        <v>2402</v>
      </c>
      <c r="BQ165" s="5" t="s">
        <v>2672</v>
      </c>
      <c r="BR165" s="5" t="s">
        <v>2673</v>
      </c>
      <c r="BS165" s="5"/>
      <c r="BT165" s="5"/>
      <c r="BU165" s="145"/>
      <c r="BV165" s="145"/>
      <c r="BW165" s="145"/>
      <c r="BX165" s="145"/>
      <c r="BY165" s="145"/>
      <c r="BZ165" s="145"/>
      <c r="CA165" s="145"/>
      <c r="CB165" s="145"/>
      <c r="CC165" s="145"/>
      <c r="CD165" s="145"/>
      <c r="CE165" s="145"/>
      <c r="CF165" s="145"/>
      <c r="CG165" s="145"/>
      <c r="CH165" s="145"/>
      <c r="CI165" s="145"/>
      <c r="CJ165" s="150"/>
      <c r="CK165" s="155"/>
      <c r="CL165" s="145"/>
      <c r="CM165" s="145"/>
      <c r="CN165" s="145"/>
      <c r="CO165" s="1" t="s">
        <v>2705</v>
      </c>
      <c r="CP165" s="10" t="s">
        <v>2453</v>
      </c>
      <c r="CQ165" s="10" t="s">
        <v>2503</v>
      </c>
      <c r="CR165" s="10" t="s">
        <v>2504</v>
      </c>
      <c r="CS165" s="10" t="s">
        <v>2505</v>
      </c>
      <c r="CT165" s="10" t="s">
        <v>2706</v>
      </c>
      <c r="CU165" s="10"/>
      <c r="CV165" s="10"/>
      <c r="CW165" s="10"/>
      <c r="CX165" s="10"/>
      <c r="CY165" s="10"/>
      <c r="CZ165" s="145"/>
      <c r="DA165" s="145"/>
      <c r="DB165" s="145"/>
      <c r="DC165" s="145"/>
      <c r="DD165" s="145"/>
      <c r="DE165" s="145"/>
      <c r="DF165" s="145"/>
      <c r="DG165" s="145"/>
      <c r="DH165" s="145"/>
      <c r="DI165" s="145"/>
      <c r="DJ165" s="145"/>
      <c r="DK165" s="145"/>
      <c r="DL165" s="150"/>
      <c r="DM165" s="5"/>
      <c r="DN165" s="5"/>
      <c r="DO165" s="5"/>
      <c r="DP165" s="5"/>
      <c r="DQ165" s="1" t="s">
        <v>2707</v>
      </c>
      <c r="DR165" s="10" t="s">
        <v>2676</v>
      </c>
      <c r="DS165" s="10" t="s">
        <v>2460</v>
      </c>
      <c r="DT165" s="10" t="s">
        <v>2414</v>
      </c>
      <c r="DU165" s="10" t="s">
        <v>2461</v>
      </c>
      <c r="DV165" s="10" t="s">
        <v>2462</v>
      </c>
      <c r="DW165" s="10"/>
      <c r="DX165" s="10"/>
      <c r="DY165" s="10"/>
      <c r="DZ165" s="10"/>
      <c r="EA165" s="10"/>
      <c r="EB165" s="5"/>
      <c r="EC165" s="5"/>
      <c r="ED165" s="5"/>
      <c r="EE165" s="145"/>
      <c r="EF165" s="145"/>
      <c r="EG165" s="145"/>
      <c r="EH165" s="145"/>
      <c r="EI165" s="145"/>
      <c r="EJ165" s="145"/>
      <c r="EK165" s="145"/>
      <c r="EL165" s="145"/>
      <c r="EM165" s="145"/>
      <c r="EN165" s="150"/>
      <c r="EO165" s="5"/>
      <c r="EP165" s="5"/>
      <c r="EQ165" s="5"/>
      <c r="ER165" s="5"/>
      <c r="ES165" s="1" t="s">
        <v>2708</v>
      </c>
      <c r="ET165" s="10" t="s">
        <v>2464</v>
      </c>
      <c r="EU165" s="10" t="s">
        <v>2465</v>
      </c>
      <c r="EV165" s="10" t="s">
        <v>2466</v>
      </c>
      <c r="EW165" s="10" t="s">
        <v>2467</v>
      </c>
      <c r="EX165" s="10" t="s">
        <v>2468</v>
      </c>
      <c r="EY165" s="10"/>
      <c r="EZ165" s="10"/>
      <c r="FA165" s="10"/>
      <c r="FB165" s="10"/>
      <c r="FC165" s="10"/>
      <c r="FD165" s="5"/>
      <c r="FE165" s="5"/>
      <c r="FF165" s="5"/>
      <c r="FG165" s="5"/>
      <c r="FH165" s="5"/>
      <c r="FI165" s="5"/>
      <c r="FJ165" s="5"/>
      <c r="FK165" s="5"/>
      <c r="FL165" s="5"/>
      <c r="FM165" s="5"/>
      <c r="FN165" s="5"/>
      <c r="FO165" s="5"/>
      <c r="FP165" s="96"/>
      <c r="FQ165" s="5"/>
      <c r="FR165" s="5"/>
      <c r="FS165" s="5"/>
      <c r="FT165" s="5"/>
      <c r="FU165" s="1" t="s">
        <v>2709</v>
      </c>
      <c r="FV165" s="1" t="s">
        <v>2679</v>
      </c>
      <c r="FW165" s="1" t="s">
        <v>2471</v>
      </c>
      <c r="FX165" s="10" t="s">
        <v>2472</v>
      </c>
      <c r="FY165" s="10" t="s">
        <v>2473</v>
      </c>
      <c r="FZ165" s="10" t="s">
        <v>2474</v>
      </c>
      <c r="GA165" s="10"/>
      <c r="GB165" s="10"/>
      <c r="GC165" s="10"/>
      <c r="GD165" s="10"/>
      <c r="GE165" s="10"/>
      <c r="GF165" s="5"/>
      <c r="GG165" s="5"/>
      <c r="GH165" s="5"/>
      <c r="GI165" s="5"/>
      <c r="GJ165" s="5"/>
      <c r="GK165" s="5"/>
      <c r="GL165" s="5"/>
      <c r="GM165" s="5"/>
      <c r="GN165" s="5"/>
      <c r="GO165" s="5"/>
      <c r="GP165" s="5"/>
      <c r="GQ165" s="5"/>
      <c r="GR165" s="96"/>
      <c r="GS165" s="5"/>
      <c r="GT165" s="5"/>
      <c r="GU165" s="5"/>
      <c r="GV165" s="5"/>
      <c r="GW165" s="202" t="s">
        <v>2710</v>
      </c>
      <c r="GX165" s="1" t="s">
        <v>2681</v>
      </c>
      <c r="GY165" s="1" t="s">
        <v>2682</v>
      </c>
      <c r="GZ165" s="1" t="s">
        <v>2478</v>
      </c>
      <c r="HA165" s="1" t="s">
        <v>2683</v>
      </c>
      <c r="HB165" s="1" t="s">
        <v>2684</v>
      </c>
      <c r="HC165" s="1"/>
      <c r="HD165" s="1"/>
      <c r="HE165" s="1"/>
      <c r="HF165" s="1"/>
      <c r="HG165" s="10"/>
      <c r="HH165" s="5"/>
      <c r="HI165" s="5"/>
      <c r="HJ165" s="5"/>
      <c r="HK165" s="5"/>
      <c r="HL165" s="5"/>
      <c r="HM165" s="5"/>
      <c r="HN165" s="5"/>
      <c r="HO165" s="5"/>
      <c r="HP165" s="5"/>
      <c r="HQ165" s="5"/>
      <c r="HR165" s="5"/>
      <c r="HS165" s="5"/>
      <c r="HT165" s="96"/>
      <c r="HU165" s="5"/>
      <c r="HV165" s="5"/>
      <c r="HW165" s="5"/>
      <c r="HX165" s="5"/>
    </row>
    <row r="166" spans="1:232" s="28" customFormat="1" ht="15" customHeight="1">
      <c r="A166" s="5" t="s">
        <v>331</v>
      </c>
      <c r="B166" s="5" t="s">
        <v>332</v>
      </c>
      <c r="C166" s="5"/>
      <c r="D166" s="5"/>
      <c r="E166" s="5"/>
      <c r="F166" s="5" t="s">
        <v>333</v>
      </c>
      <c r="G166" s="5" t="s">
        <v>467</v>
      </c>
      <c r="H166" s="87" t="s">
        <v>468</v>
      </c>
      <c r="I166" s="5" t="s">
        <v>2711</v>
      </c>
      <c r="J166" s="5" t="s">
        <v>2436</v>
      </c>
      <c r="K166" s="5" t="s">
        <v>2437</v>
      </c>
      <c r="L166" s="5" t="s">
        <v>2438</v>
      </c>
      <c r="M166" s="5" t="s">
        <v>2439</v>
      </c>
      <c r="N166" s="5" t="s">
        <v>2440</v>
      </c>
      <c r="O166" s="5"/>
      <c r="P166" s="5"/>
      <c r="Q166" s="5"/>
      <c r="R166" s="5"/>
      <c r="S166" s="5"/>
      <c r="T166" s="5"/>
      <c r="U166" s="5"/>
      <c r="V166" s="5"/>
      <c r="W166" s="5"/>
      <c r="X166" s="5"/>
      <c r="Y166" s="5"/>
      <c r="Z166" s="5"/>
      <c r="AA166" s="5"/>
      <c r="AB166" s="5"/>
      <c r="AC166" s="5"/>
      <c r="AD166" s="5"/>
      <c r="AE166" s="5"/>
      <c r="AF166" s="5"/>
      <c r="AG166" s="5"/>
      <c r="AH166" s="5"/>
      <c r="AI166" s="5"/>
      <c r="AJ166" s="5"/>
      <c r="AK166" s="5" t="s">
        <v>2712</v>
      </c>
      <c r="AL166" s="5" t="s">
        <v>2442</v>
      </c>
      <c r="AM166" s="5" t="s">
        <v>2443</v>
      </c>
      <c r="AN166" s="5" t="s">
        <v>2444</v>
      </c>
      <c r="AO166" s="5" t="s">
        <v>2445</v>
      </c>
      <c r="AP166" s="5" t="s">
        <v>2446</v>
      </c>
      <c r="AQ166" s="5"/>
      <c r="AR166" s="5"/>
      <c r="AS166" s="5"/>
      <c r="AT166" s="5"/>
      <c r="AU166" s="5"/>
      <c r="AV166" s="5"/>
      <c r="AW166" s="5"/>
      <c r="AX166" s="5"/>
      <c r="AY166" s="5"/>
      <c r="AZ166" s="5"/>
      <c r="BA166" s="5"/>
      <c r="BB166" s="5"/>
      <c r="BC166" s="5"/>
      <c r="BD166" s="5"/>
      <c r="BE166" s="5"/>
      <c r="BF166" s="5"/>
      <c r="BG166" s="5"/>
      <c r="BH166" s="5"/>
      <c r="BI166" s="5"/>
      <c r="BJ166" s="5"/>
      <c r="BK166" s="5"/>
      <c r="BL166" s="5"/>
      <c r="BM166" s="5" t="s">
        <v>2713</v>
      </c>
      <c r="BN166" s="5" t="s">
        <v>2670</v>
      </c>
      <c r="BO166" s="5" t="s">
        <v>2671</v>
      </c>
      <c r="BP166" s="5" t="s">
        <v>2402</v>
      </c>
      <c r="BQ166" s="5" t="s">
        <v>2672</v>
      </c>
      <c r="BR166" s="5" t="s">
        <v>2673</v>
      </c>
      <c r="BS166" s="5"/>
      <c r="BT166" s="5"/>
      <c r="BU166" s="145"/>
      <c r="BV166" s="145"/>
      <c r="BW166" s="145"/>
      <c r="BX166" s="145"/>
      <c r="BY166" s="145"/>
      <c r="BZ166" s="145"/>
      <c r="CA166" s="145"/>
      <c r="CB166" s="145"/>
      <c r="CC166" s="145"/>
      <c r="CD166" s="145"/>
      <c r="CE166" s="145"/>
      <c r="CF166" s="145"/>
      <c r="CG166" s="145"/>
      <c r="CH166" s="145"/>
      <c r="CI166" s="145"/>
      <c r="CJ166" s="150"/>
      <c r="CK166" s="155"/>
      <c r="CL166" s="145"/>
      <c r="CM166" s="145"/>
      <c r="CN166" s="145"/>
      <c r="CO166" s="1" t="s">
        <v>2714</v>
      </c>
      <c r="CP166" s="10" t="s">
        <v>2453</v>
      </c>
      <c r="CQ166" s="10" t="s">
        <v>2454</v>
      </c>
      <c r="CR166" s="10" t="s">
        <v>2455</v>
      </c>
      <c r="CS166" s="10" t="s">
        <v>2456</v>
      </c>
      <c r="CT166" s="10" t="s">
        <v>2457</v>
      </c>
      <c r="CU166" s="10"/>
      <c r="CV166" s="10"/>
      <c r="CW166" s="10"/>
      <c r="CX166" s="10"/>
      <c r="CY166" s="10"/>
      <c r="CZ166" s="145"/>
      <c r="DA166" s="145"/>
      <c r="DB166" s="145"/>
      <c r="DC166" s="145"/>
      <c r="DD166" s="145"/>
      <c r="DE166" s="145"/>
      <c r="DF166" s="145"/>
      <c r="DG166" s="145"/>
      <c r="DH166" s="145"/>
      <c r="DI166" s="145"/>
      <c r="DJ166" s="145"/>
      <c r="DK166" s="145"/>
      <c r="DL166" s="150"/>
      <c r="DM166" s="5"/>
      <c r="DN166" s="5"/>
      <c r="DO166" s="5"/>
      <c r="DP166" s="5"/>
      <c r="DQ166" s="1" t="s">
        <v>2715</v>
      </c>
      <c r="DR166" s="10" t="s">
        <v>2676</v>
      </c>
      <c r="DS166" s="10" t="s">
        <v>2460</v>
      </c>
      <c r="DT166" s="10" t="s">
        <v>2414</v>
      </c>
      <c r="DU166" s="10" t="s">
        <v>2461</v>
      </c>
      <c r="DV166" s="10" t="s">
        <v>2462</v>
      </c>
      <c r="DW166" s="10"/>
      <c r="DX166" s="10"/>
      <c r="DY166" s="10"/>
      <c r="DZ166" s="10"/>
      <c r="EA166" s="10"/>
      <c r="EB166" s="5"/>
      <c r="EC166" s="5"/>
      <c r="ED166" s="5"/>
      <c r="EE166" s="145"/>
      <c r="EF166" s="145"/>
      <c r="EG166" s="145"/>
      <c r="EH166" s="145"/>
      <c r="EI166" s="145"/>
      <c r="EJ166" s="145"/>
      <c r="EK166" s="145"/>
      <c r="EL166" s="145"/>
      <c r="EM166" s="145"/>
      <c r="EN166" s="150"/>
      <c r="EO166" s="5"/>
      <c r="EP166" s="5"/>
      <c r="EQ166" s="5"/>
      <c r="ER166" s="5"/>
      <c r="ES166" s="1" t="s">
        <v>2716</v>
      </c>
      <c r="ET166" s="10" t="s">
        <v>2464</v>
      </c>
      <c r="EU166" s="10" t="s">
        <v>2465</v>
      </c>
      <c r="EV166" s="10" t="s">
        <v>2466</v>
      </c>
      <c r="EW166" s="10" t="s">
        <v>2467</v>
      </c>
      <c r="EX166" s="10" t="s">
        <v>2468</v>
      </c>
      <c r="EY166" s="10"/>
      <c r="EZ166" s="10"/>
      <c r="FA166" s="10"/>
      <c r="FB166" s="10"/>
      <c r="FC166" s="10"/>
      <c r="FD166" s="5"/>
      <c r="FE166" s="5"/>
      <c r="FF166" s="5"/>
      <c r="FG166" s="5"/>
      <c r="FH166" s="5"/>
      <c r="FI166" s="5"/>
      <c r="FJ166" s="5"/>
      <c r="FK166" s="5"/>
      <c r="FL166" s="5"/>
      <c r="FM166" s="5"/>
      <c r="FN166" s="5"/>
      <c r="FO166" s="5"/>
      <c r="FP166" s="96"/>
      <c r="FQ166" s="5"/>
      <c r="FR166" s="5"/>
      <c r="FS166" s="5"/>
      <c r="FT166" s="5"/>
      <c r="FU166" s="1" t="s">
        <v>2717</v>
      </c>
      <c r="FV166" s="1" t="s">
        <v>2679</v>
      </c>
      <c r="FW166" s="1" t="s">
        <v>2471</v>
      </c>
      <c r="FX166" s="10" t="s">
        <v>2472</v>
      </c>
      <c r="FY166" s="10" t="s">
        <v>2473</v>
      </c>
      <c r="FZ166" s="10" t="s">
        <v>2474</v>
      </c>
      <c r="GA166" s="10"/>
      <c r="GB166" s="10"/>
      <c r="GC166" s="10"/>
      <c r="GD166" s="10"/>
      <c r="GE166" s="10"/>
      <c r="GF166" s="5"/>
      <c r="GG166" s="5"/>
      <c r="GH166" s="5"/>
      <c r="GI166" s="5"/>
      <c r="GJ166" s="5"/>
      <c r="GK166" s="5"/>
      <c r="GL166" s="5"/>
      <c r="GM166" s="5"/>
      <c r="GN166" s="5"/>
      <c r="GO166" s="5"/>
      <c r="GP166" s="5"/>
      <c r="GQ166" s="5"/>
      <c r="GR166" s="96"/>
      <c r="GS166" s="5"/>
      <c r="GT166" s="5"/>
      <c r="GU166" s="5"/>
      <c r="GV166" s="5"/>
      <c r="GW166" s="202" t="s">
        <v>2718</v>
      </c>
      <c r="GX166" s="1" t="s">
        <v>2681</v>
      </c>
      <c r="GY166" s="1" t="s">
        <v>2682</v>
      </c>
      <c r="GZ166" s="1" t="s">
        <v>2478</v>
      </c>
      <c r="HA166" s="1" t="s">
        <v>2683</v>
      </c>
      <c r="HB166" s="1" t="s">
        <v>2684</v>
      </c>
      <c r="HC166" s="1"/>
      <c r="HD166" s="1"/>
      <c r="HE166" s="1"/>
      <c r="HF166" s="1"/>
      <c r="HG166" s="10"/>
      <c r="HH166" s="5"/>
      <c r="HI166" s="5"/>
      <c r="HJ166" s="5"/>
      <c r="HK166" s="5"/>
      <c r="HL166" s="5"/>
      <c r="HM166" s="5"/>
      <c r="HN166" s="5"/>
      <c r="HO166" s="5"/>
      <c r="HP166" s="5"/>
      <c r="HQ166" s="5"/>
      <c r="HR166" s="5"/>
      <c r="HS166" s="5"/>
      <c r="HT166" s="96"/>
      <c r="HU166" s="5"/>
      <c r="HV166" s="5"/>
      <c r="HW166" s="5"/>
      <c r="HX166" s="5"/>
    </row>
    <row r="167" spans="1:232" s="28" customFormat="1" ht="15" customHeight="1">
      <c r="A167" s="5" t="s">
        <v>331</v>
      </c>
      <c r="B167" s="5" t="s">
        <v>332</v>
      </c>
      <c r="C167" s="5"/>
      <c r="D167" s="5"/>
      <c r="E167" s="5"/>
      <c r="F167" s="5" t="s">
        <v>333</v>
      </c>
      <c r="G167" s="5" t="s">
        <v>2719</v>
      </c>
      <c r="H167" s="87" t="s">
        <v>468</v>
      </c>
      <c r="I167" s="5" t="s">
        <v>2720</v>
      </c>
      <c r="J167" s="5" t="s">
        <v>2436</v>
      </c>
      <c r="K167" s="5" t="s">
        <v>2437</v>
      </c>
      <c r="L167" s="5" t="s">
        <v>2438</v>
      </c>
      <c r="M167" s="5" t="s">
        <v>2439</v>
      </c>
      <c r="N167" s="5" t="s">
        <v>2440</v>
      </c>
      <c r="O167" s="5"/>
      <c r="P167" s="5"/>
      <c r="Q167" s="5"/>
      <c r="R167" s="5"/>
      <c r="S167" s="5"/>
      <c r="T167" s="5"/>
      <c r="U167" s="5"/>
      <c r="V167" s="5"/>
      <c r="W167" s="5"/>
      <c r="X167" s="5"/>
      <c r="Y167" s="5"/>
      <c r="Z167" s="5"/>
      <c r="AA167" s="5"/>
      <c r="AB167" s="5"/>
      <c r="AC167" s="5"/>
      <c r="AD167" s="5"/>
      <c r="AE167" s="5"/>
      <c r="AF167" s="5"/>
      <c r="AG167" s="5"/>
      <c r="AH167" s="5"/>
      <c r="AI167" s="5"/>
      <c r="AJ167" s="5"/>
      <c r="AK167" s="5" t="s">
        <v>2721</v>
      </c>
      <c r="AL167" s="5" t="s">
        <v>2442</v>
      </c>
      <c r="AM167" s="5" t="s">
        <v>2443</v>
      </c>
      <c r="AN167" s="5" t="s">
        <v>2444</v>
      </c>
      <c r="AO167" s="5" t="s">
        <v>2445</v>
      </c>
      <c r="AP167" s="5" t="s">
        <v>2446</v>
      </c>
      <c r="AQ167" s="5"/>
      <c r="AR167" s="5"/>
      <c r="AS167" s="5"/>
      <c r="AT167" s="5"/>
      <c r="AU167" s="5"/>
      <c r="AV167" s="5"/>
      <c r="AW167" s="5"/>
      <c r="AX167" s="5"/>
      <c r="AY167" s="5"/>
      <c r="AZ167" s="5"/>
      <c r="BA167" s="5"/>
      <c r="BB167" s="5"/>
      <c r="BC167" s="5"/>
      <c r="BD167" s="5"/>
      <c r="BE167" s="5"/>
      <c r="BF167" s="5"/>
      <c r="BG167" s="5"/>
      <c r="BH167" s="5"/>
      <c r="BI167" s="5"/>
      <c r="BJ167" s="5"/>
      <c r="BK167" s="5"/>
      <c r="BL167" s="5"/>
      <c r="BM167" s="5" t="s">
        <v>2722</v>
      </c>
      <c r="BN167" s="5" t="s">
        <v>2670</v>
      </c>
      <c r="BO167" s="5" t="s">
        <v>2671</v>
      </c>
      <c r="BP167" s="5" t="s">
        <v>2402</v>
      </c>
      <c r="BQ167" s="5" t="s">
        <v>2672</v>
      </c>
      <c r="BR167" s="5" t="s">
        <v>2673</v>
      </c>
      <c r="BS167" s="5"/>
      <c r="BT167" s="5"/>
      <c r="BU167" s="145"/>
      <c r="BV167" s="145"/>
      <c r="BW167" s="145"/>
      <c r="BX167" s="145"/>
      <c r="BY167" s="145"/>
      <c r="BZ167" s="145"/>
      <c r="CA167" s="145"/>
      <c r="CB167" s="145"/>
      <c r="CC167" s="145"/>
      <c r="CD167" s="145"/>
      <c r="CE167" s="145"/>
      <c r="CF167" s="145"/>
      <c r="CG167" s="145"/>
      <c r="CH167" s="145"/>
      <c r="CI167" s="145"/>
      <c r="CJ167" s="150"/>
      <c r="CK167" s="155"/>
      <c r="CL167" s="145"/>
      <c r="CM167" s="145"/>
      <c r="CN167" s="145"/>
      <c r="CO167" s="1" t="s">
        <v>2723</v>
      </c>
      <c r="CP167" s="10" t="s">
        <v>2453</v>
      </c>
      <c r="CQ167" s="10" t="s">
        <v>2454</v>
      </c>
      <c r="CR167" s="10" t="s">
        <v>2455</v>
      </c>
      <c r="CS167" s="10" t="s">
        <v>2456</v>
      </c>
      <c r="CT167" s="10" t="s">
        <v>2457</v>
      </c>
      <c r="CU167" s="10"/>
      <c r="CV167" s="10"/>
      <c r="CW167" s="10"/>
      <c r="CX167" s="10"/>
      <c r="CY167" s="10"/>
      <c r="CZ167" s="145"/>
      <c r="DA167" s="145"/>
      <c r="DB167" s="145"/>
      <c r="DC167" s="145"/>
      <c r="DD167" s="145"/>
      <c r="DE167" s="145"/>
      <c r="DF167" s="145"/>
      <c r="DG167" s="145"/>
      <c r="DH167" s="145"/>
      <c r="DI167" s="145"/>
      <c r="DJ167" s="145"/>
      <c r="DK167" s="145"/>
      <c r="DL167" s="150"/>
      <c r="DM167" s="5"/>
      <c r="DN167" s="5"/>
      <c r="DO167" s="5"/>
      <c r="DP167" s="5"/>
      <c r="DQ167" s="1" t="s">
        <v>2724</v>
      </c>
      <c r="DR167" s="10" t="s">
        <v>2676</v>
      </c>
      <c r="DS167" s="10" t="s">
        <v>2460</v>
      </c>
      <c r="DT167" s="10" t="s">
        <v>2414</v>
      </c>
      <c r="DU167" s="10" t="s">
        <v>2461</v>
      </c>
      <c r="DV167" s="10" t="s">
        <v>2462</v>
      </c>
      <c r="DW167" s="10"/>
      <c r="DX167" s="10"/>
      <c r="DY167" s="10"/>
      <c r="DZ167" s="10"/>
      <c r="EA167" s="10"/>
      <c r="EB167" s="5"/>
      <c r="EC167" s="5"/>
      <c r="ED167" s="5"/>
      <c r="EE167" s="145"/>
      <c r="EF167" s="145"/>
      <c r="EG167" s="145"/>
      <c r="EH167" s="145"/>
      <c r="EI167" s="145"/>
      <c r="EJ167" s="145"/>
      <c r="EK167" s="145"/>
      <c r="EL167" s="145"/>
      <c r="EM167" s="145"/>
      <c r="EN167" s="150"/>
      <c r="EO167" s="5"/>
      <c r="EP167" s="5"/>
      <c r="EQ167" s="5"/>
      <c r="ER167" s="5"/>
      <c r="ES167" s="1" t="s">
        <v>2725</v>
      </c>
      <c r="ET167" s="10" t="s">
        <v>2464</v>
      </c>
      <c r="EU167" s="10" t="s">
        <v>2465</v>
      </c>
      <c r="EV167" s="10" t="s">
        <v>2466</v>
      </c>
      <c r="EW167" s="10" t="s">
        <v>2467</v>
      </c>
      <c r="EX167" s="10" t="s">
        <v>2468</v>
      </c>
      <c r="EY167" s="10"/>
      <c r="EZ167" s="10"/>
      <c r="FA167" s="10"/>
      <c r="FB167" s="10"/>
      <c r="FC167" s="10"/>
      <c r="FD167" s="5"/>
      <c r="FE167" s="5"/>
      <c r="FF167" s="5"/>
      <c r="FG167" s="5"/>
      <c r="FH167" s="5"/>
      <c r="FI167" s="5"/>
      <c r="FJ167" s="5"/>
      <c r="FK167" s="5"/>
      <c r="FL167" s="5"/>
      <c r="FM167" s="5"/>
      <c r="FN167" s="5"/>
      <c r="FO167" s="5"/>
      <c r="FP167" s="96"/>
      <c r="FQ167" s="5"/>
      <c r="FR167" s="5"/>
      <c r="FS167" s="5"/>
      <c r="FT167" s="5"/>
      <c r="FU167" s="1" t="s">
        <v>2726</v>
      </c>
      <c r="FV167" s="1" t="s">
        <v>2679</v>
      </c>
      <c r="FW167" s="1" t="s">
        <v>2471</v>
      </c>
      <c r="FX167" s="10" t="s">
        <v>2472</v>
      </c>
      <c r="FY167" s="10" t="s">
        <v>2473</v>
      </c>
      <c r="FZ167" s="10" t="s">
        <v>2474</v>
      </c>
      <c r="GA167" s="10"/>
      <c r="GB167" s="10"/>
      <c r="GC167" s="10"/>
      <c r="GD167" s="10"/>
      <c r="GE167" s="10"/>
      <c r="GF167" s="5"/>
      <c r="GG167" s="5"/>
      <c r="GH167" s="5"/>
      <c r="GI167" s="5"/>
      <c r="GJ167" s="5"/>
      <c r="GK167" s="5"/>
      <c r="GL167" s="5"/>
      <c r="GM167" s="5"/>
      <c r="GN167" s="5"/>
      <c r="GO167" s="5"/>
      <c r="GP167" s="5"/>
      <c r="GQ167" s="5"/>
      <c r="GR167" s="96"/>
      <c r="GS167" s="5"/>
      <c r="GT167" s="5"/>
      <c r="GU167" s="5"/>
      <c r="GV167" s="5"/>
      <c r="GW167" s="202" t="s">
        <v>2727</v>
      </c>
      <c r="GX167" s="1" t="s">
        <v>2681</v>
      </c>
      <c r="GY167" s="1" t="s">
        <v>2682</v>
      </c>
      <c r="GZ167" s="1" t="s">
        <v>2478</v>
      </c>
      <c r="HA167" s="1" t="s">
        <v>2683</v>
      </c>
      <c r="HB167" s="1" t="s">
        <v>2684</v>
      </c>
      <c r="HC167" s="1"/>
      <c r="HD167" s="1"/>
      <c r="HE167" s="1"/>
      <c r="HF167" s="1"/>
      <c r="HG167" s="10"/>
      <c r="HH167" s="5"/>
      <c r="HI167" s="5"/>
      <c r="HJ167" s="5"/>
      <c r="HK167" s="5"/>
      <c r="HL167" s="5"/>
      <c r="HM167" s="5"/>
      <c r="HN167" s="5"/>
      <c r="HO167" s="5"/>
      <c r="HP167" s="5"/>
      <c r="HQ167" s="5"/>
      <c r="HR167" s="5"/>
      <c r="HS167" s="5"/>
      <c r="HT167" s="96"/>
      <c r="HU167" s="5"/>
      <c r="HV167" s="5"/>
      <c r="HW167" s="5"/>
      <c r="HX167" s="5"/>
    </row>
    <row r="168" spans="1:232" s="28" customFormat="1" ht="15" customHeight="1">
      <c r="A168" s="5" t="s">
        <v>331</v>
      </c>
      <c r="B168" s="5" t="s">
        <v>332</v>
      </c>
      <c r="C168" s="5"/>
      <c r="D168" s="5"/>
      <c r="E168" s="5"/>
      <c r="F168" s="5" t="s">
        <v>333</v>
      </c>
      <c r="G168" s="5" t="s">
        <v>2728</v>
      </c>
      <c r="H168" s="87" t="s">
        <v>468</v>
      </c>
      <c r="I168" s="5" t="s">
        <v>2729</v>
      </c>
      <c r="J168" s="5" t="s">
        <v>2436</v>
      </c>
      <c r="K168" s="5" t="s">
        <v>2437</v>
      </c>
      <c r="L168" s="5" t="s">
        <v>2438</v>
      </c>
      <c r="M168" s="5" t="s">
        <v>2439</v>
      </c>
      <c r="N168" s="5" t="s">
        <v>2440</v>
      </c>
      <c r="O168" s="5"/>
      <c r="P168" s="5"/>
      <c r="Q168" s="5"/>
      <c r="R168" s="5"/>
      <c r="S168" s="5"/>
      <c r="T168" s="5"/>
      <c r="U168" s="5"/>
      <c r="V168" s="5"/>
      <c r="W168" s="5"/>
      <c r="X168" s="5"/>
      <c r="Y168" s="5"/>
      <c r="Z168" s="5"/>
      <c r="AA168" s="5"/>
      <c r="AB168" s="5"/>
      <c r="AC168" s="5"/>
      <c r="AD168" s="5"/>
      <c r="AE168" s="5"/>
      <c r="AF168" s="5"/>
      <c r="AG168" s="5"/>
      <c r="AH168" s="5"/>
      <c r="AI168" s="5"/>
      <c r="AJ168" s="5"/>
      <c r="AK168" s="5" t="s">
        <v>2730</v>
      </c>
      <c r="AL168" s="5" t="s">
        <v>2442</v>
      </c>
      <c r="AM168" s="5" t="s">
        <v>2443</v>
      </c>
      <c r="AN168" s="5" t="s">
        <v>2444</v>
      </c>
      <c r="AO168" s="5" t="s">
        <v>2445</v>
      </c>
      <c r="AP168" s="5" t="s">
        <v>2446</v>
      </c>
      <c r="AQ168" s="5"/>
      <c r="AR168" s="5"/>
      <c r="AS168" s="5"/>
      <c r="AT168" s="5"/>
      <c r="AU168" s="5"/>
      <c r="AV168" s="5"/>
      <c r="AW168" s="5"/>
      <c r="AX168" s="5"/>
      <c r="AY168" s="5"/>
      <c r="AZ168" s="5"/>
      <c r="BA168" s="5"/>
      <c r="BB168" s="5"/>
      <c r="BC168" s="5"/>
      <c r="BD168" s="5"/>
      <c r="BE168" s="5"/>
      <c r="BF168" s="5"/>
      <c r="BG168" s="5"/>
      <c r="BH168" s="5"/>
      <c r="BI168" s="5"/>
      <c r="BJ168" s="5"/>
      <c r="BK168" s="5"/>
      <c r="BL168" s="5"/>
      <c r="BM168" s="5" t="s">
        <v>2731</v>
      </c>
      <c r="BN168" s="5" t="s">
        <v>2670</v>
      </c>
      <c r="BO168" s="5" t="s">
        <v>2671</v>
      </c>
      <c r="BP168" s="5" t="s">
        <v>2402</v>
      </c>
      <c r="BQ168" s="5" t="s">
        <v>2672</v>
      </c>
      <c r="BR168" s="5" t="s">
        <v>2673</v>
      </c>
      <c r="BS168" s="5"/>
      <c r="BT168" s="5"/>
      <c r="BU168" s="145"/>
      <c r="BV168" s="145"/>
      <c r="BW168" s="145"/>
      <c r="BX168" s="145"/>
      <c r="BY168" s="145"/>
      <c r="BZ168" s="145"/>
      <c r="CA168" s="145"/>
      <c r="CB168" s="145"/>
      <c r="CC168" s="145"/>
      <c r="CD168" s="145"/>
      <c r="CE168" s="145"/>
      <c r="CF168" s="145"/>
      <c r="CG168" s="145"/>
      <c r="CH168" s="145"/>
      <c r="CI168" s="145"/>
      <c r="CJ168" s="150"/>
      <c r="CK168" s="155"/>
      <c r="CL168" s="145"/>
      <c r="CM168" s="145"/>
      <c r="CN168" s="145"/>
      <c r="CO168" s="1" t="s">
        <v>2732</v>
      </c>
      <c r="CP168" s="10" t="s">
        <v>2453</v>
      </c>
      <c r="CQ168" s="10" t="s">
        <v>2454</v>
      </c>
      <c r="CR168" s="10" t="s">
        <v>2455</v>
      </c>
      <c r="CS168" s="10" t="s">
        <v>2456</v>
      </c>
      <c r="CT168" s="10" t="s">
        <v>2457</v>
      </c>
      <c r="CU168" s="10"/>
      <c r="CV168" s="10"/>
      <c r="CW168" s="10"/>
      <c r="CX168" s="10"/>
      <c r="CY168" s="10"/>
      <c r="CZ168" s="145"/>
      <c r="DA168" s="145"/>
      <c r="DB168" s="145"/>
      <c r="DC168" s="145"/>
      <c r="DD168" s="145"/>
      <c r="DE168" s="145"/>
      <c r="DF168" s="145"/>
      <c r="DG168" s="145"/>
      <c r="DH168" s="145"/>
      <c r="DI168" s="145"/>
      <c r="DJ168" s="145"/>
      <c r="DK168" s="145"/>
      <c r="DL168" s="150"/>
      <c r="DM168" s="5"/>
      <c r="DN168" s="5"/>
      <c r="DO168" s="5"/>
      <c r="DP168" s="5"/>
      <c r="DQ168" s="1" t="s">
        <v>2733</v>
      </c>
      <c r="DR168" s="10" t="s">
        <v>2676</v>
      </c>
      <c r="DS168" s="10" t="s">
        <v>2460</v>
      </c>
      <c r="DT168" s="10" t="s">
        <v>2414</v>
      </c>
      <c r="DU168" s="10" t="s">
        <v>2461</v>
      </c>
      <c r="DV168" s="10" t="s">
        <v>2462</v>
      </c>
      <c r="DW168" s="10"/>
      <c r="DX168" s="10"/>
      <c r="DY168" s="10"/>
      <c r="DZ168" s="10"/>
      <c r="EA168" s="10"/>
      <c r="EB168" s="5"/>
      <c r="EC168" s="5"/>
      <c r="ED168" s="5"/>
      <c r="EE168" s="145"/>
      <c r="EF168" s="145"/>
      <c r="EG168" s="145"/>
      <c r="EH168" s="145"/>
      <c r="EI168" s="145"/>
      <c r="EJ168" s="145"/>
      <c r="EK168" s="145"/>
      <c r="EL168" s="145"/>
      <c r="EM168" s="145"/>
      <c r="EN168" s="150"/>
      <c r="EO168" s="5"/>
      <c r="EP168" s="5"/>
      <c r="EQ168" s="5"/>
      <c r="ER168" s="5"/>
      <c r="ES168" s="1" t="s">
        <v>2734</v>
      </c>
      <c r="ET168" s="10" t="s">
        <v>2464</v>
      </c>
      <c r="EU168" s="10" t="s">
        <v>2465</v>
      </c>
      <c r="EV168" s="10" t="s">
        <v>2466</v>
      </c>
      <c r="EW168" s="10" t="s">
        <v>2467</v>
      </c>
      <c r="EX168" s="10" t="s">
        <v>2468</v>
      </c>
      <c r="EY168" s="10"/>
      <c r="EZ168" s="10"/>
      <c r="FA168" s="10"/>
      <c r="FB168" s="10"/>
      <c r="FC168" s="10"/>
      <c r="FD168" s="5"/>
      <c r="FE168" s="5"/>
      <c r="FF168" s="5"/>
      <c r="FG168" s="5"/>
      <c r="FH168" s="5"/>
      <c r="FI168" s="5"/>
      <c r="FJ168" s="5"/>
      <c r="FK168" s="5"/>
      <c r="FL168" s="5"/>
      <c r="FM168" s="5"/>
      <c r="FN168" s="5"/>
      <c r="FO168" s="5"/>
      <c r="FP168" s="96"/>
      <c r="FQ168" s="5"/>
      <c r="FR168" s="5"/>
      <c r="FS168" s="5"/>
      <c r="FT168" s="5"/>
      <c r="FU168" s="1" t="s">
        <v>2735</v>
      </c>
      <c r="FV168" s="1" t="s">
        <v>2679</v>
      </c>
      <c r="FW168" s="1" t="s">
        <v>2471</v>
      </c>
      <c r="FX168" s="10" t="s">
        <v>2472</v>
      </c>
      <c r="FY168" s="10" t="s">
        <v>2473</v>
      </c>
      <c r="FZ168" s="10" t="s">
        <v>2474</v>
      </c>
      <c r="GA168" s="10"/>
      <c r="GB168" s="10"/>
      <c r="GC168" s="10"/>
      <c r="GD168" s="10"/>
      <c r="GE168" s="10"/>
      <c r="GF168" s="5"/>
      <c r="GG168" s="5"/>
      <c r="GH168" s="5"/>
      <c r="GI168" s="5"/>
      <c r="GJ168" s="5"/>
      <c r="GK168" s="5"/>
      <c r="GL168" s="5"/>
      <c r="GM168" s="5"/>
      <c r="GN168" s="5"/>
      <c r="GO168" s="5"/>
      <c r="GP168" s="5"/>
      <c r="GQ168" s="5"/>
      <c r="GR168" s="96"/>
      <c r="GS168" s="5"/>
      <c r="GT168" s="5"/>
      <c r="GU168" s="5"/>
      <c r="GV168" s="5"/>
      <c r="GW168" s="202" t="s">
        <v>2736</v>
      </c>
      <c r="GX168" s="1" t="s">
        <v>2681</v>
      </c>
      <c r="GY168" s="1" t="s">
        <v>2682</v>
      </c>
      <c r="GZ168" s="1" t="s">
        <v>2478</v>
      </c>
      <c r="HA168" s="1" t="s">
        <v>2683</v>
      </c>
      <c r="HB168" s="1" t="s">
        <v>2684</v>
      </c>
      <c r="HC168" s="1"/>
      <c r="HD168" s="1"/>
      <c r="HE168" s="1"/>
      <c r="HF168" s="1"/>
      <c r="HG168" s="10"/>
      <c r="HH168" s="5"/>
      <c r="HI168" s="5"/>
      <c r="HJ168" s="5"/>
      <c r="HK168" s="5"/>
      <c r="HL168" s="5"/>
      <c r="HM168" s="5"/>
      <c r="HN168" s="5"/>
      <c r="HO168" s="5"/>
      <c r="HP168" s="5"/>
      <c r="HQ168" s="5"/>
      <c r="HR168" s="5"/>
      <c r="HS168" s="5"/>
      <c r="HT168" s="96"/>
      <c r="HU168" s="5"/>
      <c r="HV168" s="5"/>
      <c r="HW168" s="5"/>
      <c r="HX168" s="5"/>
    </row>
    <row r="169" spans="1:232" s="28" customFormat="1" ht="15" customHeight="1">
      <c r="A169" s="5" t="s">
        <v>331</v>
      </c>
      <c r="B169" s="5" t="s">
        <v>332</v>
      </c>
      <c r="C169" s="5"/>
      <c r="D169" s="5"/>
      <c r="E169" s="5"/>
      <c r="F169" s="5" t="s">
        <v>333</v>
      </c>
      <c r="G169" s="5" t="s">
        <v>469</v>
      </c>
      <c r="H169" s="87" t="s">
        <v>460</v>
      </c>
      <c r="I169" s="5" t="s">
        <v>2737</v>
      </c>
      <c r="J169" s="5" t="s">
        <v>2436</v>
      </c>
      <c r="K169" s="5" t="s">
        <v>2437</v>
      </c>
      <c r="L169" s="5" t="s">
        <v>2438</v>
      </c>
      <c r="M169" s="5" t="s">
        <v>2439</v>
      </c>
      <c r="N169" s="5" t="s">
        <v>2440</v>
      </c>
      <c r="O169" s="5"/>
      <c r="P169" s="5"/>
      <c r="Q169" s="5"/>
      <c r="R169" s="5"/>
      <c r="S169" s="5"/>
      <c r="T169" s="5"/>
      <c r="U169" s="5"/>
      <c r="V169" s="5"/>
      <c r="W169" s="5"/>
      <c r="X169" s="5"/>
      <c r="Y169" s="5"/>
      <c r="Z169" s="5"/>
      <c r="AA169" s="5"/>
      <c r="AB169" s="5"/>
      <c r="AC169" s="5"/>
      <c r="AD169" s="5"/>
      <c r="AE169" s="5"/>
      <c r="AF169" s="5"/>
      <c r="AG169" s="5"/>
      <c r="AH169" s="5"/>
      <c r="AI169" s="5"/>
      <c r="AJ169" s="5"/>
      <c r="AK169" s="5" t="s">
        <v>2738</v>
      </c>
      <c r="AL169" s="5" t="s">
        <v>2442</v>
      </c>
      <c r="AM169" s="5" t="s">
        <v>2443</v>
      </c>
      <c r="AN169" s="5" t="s">
        <v>2444</v>
      </c>
      <c r="AO169" s="5" t="s">
        <v>2445</v>
      </c>
      <c r="AP169" s="5" t="s">
        <v>2446</v>
      </c>
      <c r="AQ169" s="5"/>
      <c r="AR169" s="5"/>
      <c r="AS169" s="5"/>
      <c r="AT169" s="5"/>
      <c r="AU169" s="5"/>
      <c r="AV169" s="5"/>
      <c r="AW169" s="5"/>
      <c r="AX169" s="5"/>
      <c r="AY169" s="5"/>
      <c r="AZ169" s="5"/>
      <c r="BA169" s="5"/>
      <c r="BB169" s="5"/>
      <c r="BC169" s="5"/>
      <c r="BD169" s="5"/>
      <c r="BE169" s="5"/>
      <c r="BF169" s="5"/>
      <c r="BG169" s="5"/>
      <c r="BH169" s="5"/>
      <c r="BI169" s="5"/>
      <c r="BJ169" s="5"/>
      <c r="BK169" s="5"/>
      <c r="BL169" s="5"/>
      <c r="BM169" s="5" t="s">
        <v>2739</v>
      </c>
      <c r="BN169" s="5" t="s">
        <v>2670</v>
      </c>
      <c r="BO169" s="5" t="s">
        <v>2671</v>
      </c>
      <c r="BP169" s="5" t="s">
        <v>2402</v>
      </c>
      <c r="BQ169" s="5" t="s">
        <v>2672</v>
      </c>
      <c r="BR169" s="5" t="s">
        <v>2673</v>
      </c>
      <c r="BS169" s="5"/>
      <c r="BT169" s="5"/>
      <c r="BU169" s="145"/>
      <c r="BV169" s="145"/>
      <c r="BW169" s="145"/>
      <c r="BX169" s="145"/>
      <c r="BY169" s="145"/>
      <c r="BZ169" s="145"/>
      <c r="CA169" s="145"/>
      <c r="CB169" s="145"/>
      <c r="CC169" s="145"/>
      <c r="CD169" s="145"/>
      <c r="CE169" s="145"/>
      <c r="CF169" s="145"/>
      <c r="CG169" s="145"/>
      <c r="CH169" s="145"/>
      <c r="CI169" s="145"/>
      <c r="CJ169" s="150"/>
      <c r="CK169" s="155"/>
      <c r="CL169" s="145"/>
      <c r="CM169" s="145"/>
      <c r="CN169" s="145"/>
      <c r="CO169" s="1" t="s">
        <v>2740</v>
      </c>
      <c r="CP169" s="10" t="s">
        <v>2453</v>
      </c>
      <c r="CQ169" s="10" t="s">
        <v>2454</v>
      </c>
      <c r="CR169" s="10" t="s">
        <v>2455</v>
      </c>
      <c r="CS169" s="10" t="s">
        <v>2456</v>
      </c>
      <c r="CT169" s="10" t="s">
        <v>2457</v>
      </c>
      <c r="CU169" s="10"/>
      <c r="CV169" s="10"/>
      <c r="CW169" s="10"/>
      <c r="CX169" s="10"/>
      <c r="CY169" s="10"/>
      <c r="CZ169" s="145"/>
      <c r="DA169" s="145"/>
      <c r="DB169" s="145"/>
      <c r="DC169" s="145"/>
      <c r="DD169" s="145"/>
      <c r="DE169" s="145"/>
      <c r="DF169" s="145"/>
      <c r="DG169" s="145"/>
      <c r="DH169" s="145"/>
      <c r="DI169" s="145"/>
      <c r="DJ169" s="145"/>
      <c r="DK169" s="145"/>
      <c r="DL169" s="150"/>
      <c r="DM169" s="5"/>
      <c r="DN169" s="5"/>
      <c r="DO169" s="5"/>
      <c r="DP169" s="5"/>
      <c r="DQ169" s="1" t="s">
        <v>2741</v>
      </c>
      <c r="DR169" s="10" t="s">
        <v>2676</v>
      </c>
      <c r="DS169" s="10" t="s">
        <v>2460</v>
      </c>
      <c r="DT169" s="10" t="s">
        <v>2414</v>
      </c>
      <c r="DU169" s="10" t="s">
        <v>2461</v>
      </c>
      <c r="DV169" s="10" t="s">
        <v>2462</v>
      </c>
      <c r="DW169" s="10"/>
      <c r="DX169" s="10"/>
      <c r="DY169" s="10"/>
      <c r="DZ169" s="10"/>
      <c r="EA169" s="10"/>
      <c r="EB169" s="5"/>
      <c r="EC169" s="5"/>
      <c r="ED169" s="5"/>
      <c r="EE169" s="145"/>
      <c r="EF169" s="145"/>
      <c r="EG169" s="145"/>
      <c r="EH169" s="145"/>
      <c r="EI169" s="145"/>
      <c r="EJ169" s="145"/>
      <c r="EK169" s="145"/>
      <c r="EL169" s="145"/>
      <c r="EM169" s="145"/>
      <c r="EN169" s="150"/>
      <c r="EO169" s="5"/>
      <c r="EP169" s="5"/>
      <c r="EQ169" s="5"/>
      <c r="ER169" s="5"/>
      <c r="ES169" s="1" t="s">
        <v>2742</v>
      </c>
      <c r="ET169" s="10" t="s">
        <v>2464</v>
      </c>
      <c r="EU169" s="10" t="s">
        <v>2465</v>
      </c>
      <c r="EV169" s="10" t="s">
        <v>2466</v>
      </c>
      <c r="EW169" s="10" t="s">
        <v>2467</v>
      </c>
      <c r="EX169" s="10" t="s">
        <v>2468</v>
      </c>
      <c r="EY169" s="10"/>
      <c r="EZ169" s="10"/>
      <c r="FA169" s="10"/>
      <c r="FB169" s="10"/>
      <c r="FC169" s="10"/>
      <c r="FD169" s="5"/>
      <c r="FE169" s="5"/>
      <c r="FF169" s="5"/>
      <c r="FG169" s="5"/>
      <c r="FH169" s="5"/>
      <c r="FI169" s="5"/>
      <c r="FJ169" s="5"/>
      <c r="FK169" s="5"/>
      <c r="FL169" s="5"/>
      <c r="FM169" s="5"/>
      <c r="FN169" s="5"/>
      <c r="FO169" s="5"/>
      <c r="FP169" s="96"/>
      <c r="FQ169" s="5"/>
      <c r="FR169" s="5"/>
      <c r="FS169" s="5"/>
      <c r="FT169" s="5"/>
      <c r="FU169" s="1" t="s">
        <v>2743</v>
      </c>
      <c r="FV169" s="1" t="s">
        <v>2679</v>
      </c>
      <c r="FW169" s="1" t="s">
        <v>2471</v>
      </c>
      <c r="FX169" s="10" t="s">
        <v>2472</v>
      </c>
      <c r="FY169" s="10" t="s">
        <v>2473</v>
      </c>
      <c r="FZ169" s="10" t="s">
        <v>2474</v>
      </c>
      <c r="GA169" s="10"/>
      <c r="GB169" s="10"/>
      <c r="GC169" s="10"/>
      <c r="GD169" s="10"/>
      <c r="GE169" s="10"/>
      <c r="GF169" s="5"/>
      <c r="GG169" s="5"/>
      <c r="GH169" s="5"/>
      <c r="GI169" s="5"/>
      <c r="GJ169" s="5"/>
      <c r="GK169" s="5"/>
      <c r="GL169" s="5"/>
      <c r="GM169" s="5"/>
      <c r="GN169" s="5"/>
      <c r="GO169" s="5"/>
      <c r="GP169" s="5"/>
      <c r="GQ169" s="5"/>
      <c r="GR169" s="96"/>
      <c r="GS169" s="5"/>
      <c r="GT169" s="5"/>
      <c r="GU169" s="5"/>
      <c r="GV169" s="5"/>
      <c r="GW169" s="202" t="s">
        <v>2744</v>
      </c>
      <c r="GX169" s="1" t="s">
        <v>2681</v>
      </c>
      <c r="GY169" s="1" t="s">
        <v>2682</v>
      </c>
      <c r="GZ169" s="1" t="s">
        <v>2478</v>
      </c>
      <c r="HA169" s="1" t="s">
        <v>2683</v>
      </c>
      <c r="HB169" s="1" t="s">
        <v>2684</v>
      </c>
      <c r="HC169" s="1"/>
      <c r="HD169" s="1"/>
      <c r="HE169" s="1"/>
      <c r="HF169" s="1"/>
      <c r="HG169" s="10"/>
      <c r="HH169" s="5"/>
      <c r="HI169" s="5"/>
      <c r="HJ169" s="5"/>
      <c r="HK169" s="5"/>
      <c r="HL169" s="5"/>
      <c r="HM169" s="5"/>
      <c r="HN169" s="5"/>
      <c r="HO169" s="5"/>
      <c r="HP169" s="5"/>
      <c r="HQ169" s="5"/>
      <c r="HR169" s="5"/>
      <c r="HS169" s="5"/>
      <c r="HT169" s="96"/>
      <c r="HU169" s="5"/>
      <c r="HV169" s="5"/>
      <c r="HW169" s="5"/>
      <c r="HX169" s="5"/>
    </row>
    <row r="170" spans="1:232" s="28" customFormat="1" ht="15" customHeight="1">
      <c r="A170" s="5" t="s">
        <v>331</v>
      </c>
      <c r="B170" s="5" t="s">
        <v>332</v>
      </c>
      <c r="C170" s="5"/>
      <c r="D170" s="5"/>
      <c r="E170" s="5"/>
      <c r="F170" s="5" t="s">
        <v>333</v>
      </c>
      <c r="G170" s="5" t="s">
        <v>2745</v>
      </c>
      <c r="H170" s="87" t="s">
        <v>460</v>
      </c>
      <c r="I170" s="5" t="s">
        <v>2746</v>
      </c>
      <c r="J170" s="5" t="s">
        <v>2436</v>
      </c>
      <c r="K170" s="5" t="s">
        <v>2437</v>
      </c>
      <c r="L170" s="5" t="s">
        <v>2438</v>
      </c>
      <c r="M170" s="5" t="s">
        <v>2439</v>
      </c>
      <c r="N170" s="5" t="s">
        <v>2440</v>
      </c>
      <c r="O170" s="5"/>
      <c r="P170" s="5"/>
      <c r="Q170" s="5"/>
      <c r="R170" s="5"/>
      <c r="S170" s="5"/>
      <c r="T170" s="5"/>
      <c r="U170" s="5"/>
      <c r="V170" s="5"/>
      <c r="W170" s="5"/>
      <c r="X170" s="5"/>
      <c r="Y170" s="5"/>
      <c r="Z170" s="5"/>
      <c r="AA170" s="5"/>
      <c r="AB170" s="5"/>
      <c r="AC170" s="5"/>
      <c r="AD170" s="5"/>
      <c r="AE170" s="5"/>
      <c r="AF170" s="5"/>
      <c r="AG170" s="5"/>
      <c r="AH170" s="5"/>
      <c r="AI170" s="5"/>
      <c r="AJ170" s="5"/>
      <c r="AK170" s="5" t="s">
        <v>2747</v>
      </c>
      <c r="AL170" s="5" t="s">
        <v>2442</v>
      </c>
      <c r="AM170" s="5" t="s">
        <v>2443</v>
      </c>
      <c r="AN170" s="5" t="s">
        <v>2444</v>
      </c>
      <c r="AO170" s="5" t="s">
        <v>2445</v>
      </c>
      <c r="AP170" s="5" t="s">
        <v>2446</v>
      </c>
      <c r="AQ170" s="5"/>
      <c r="AR170" s="5"/>
      <c r="AS170" s="5"/>
      <c r="AT170" s="5"/>
      <c r="AU170" s="5"/>
      <c r="AV170" s="5"/>
      <c r="AW170" s="5"/>
      <c r="AX170" s="5"/>
      <c r="AY170" s="5"/>
      <c r="AZ170" s="5"/>
      <c r="BA170" s="5"/>
      <c r="BB170" s="5"/>
      <c r="BC170" s="5"/>
      <c r="BD170" s="5"/>
      <c r="BE170" s="5"/>
      <c r="BF170" s="5"/>
      <c r="BG170" s="5"/>
      <c r="BH170" s="5"/>
      <c r="BI170" s="5"/>
      <c r="BJ170" s="5"/>
      <c r="BK170" s="5"/>
      <c r="BL170" s="5"/>
      <c r="BM170" s="5" t="s">
        <v>2748</v>
      </c>
      <c r="BN170" s="5" t="s">
        <v>2670</v>
      </c>
      <c r="BO170" s="5" t="s">
        <v>2671</v>
      </c>
      <c r="BP170" s="5" t="s">
        <v>2402</v>
      </c>
      <c r="BQ170" s="5" t="s">
        <v>2672</v>
      </c>
      <c r="BR170" s="5" t="s">
        <v>2673</v>
      </c>
      <c r="BS170" s="5"/>
      <c r="BT170" s="5"/>
      <c r="BU170" s="145"/>
      <c r="BV170" s="145"/>
      <c r="BW170" s="145"/>
      <c r="BX170" s="145"/>
      <c r="BY170" s="145"/>
      <c r="BZ170" s="145"/>
      <c r="CA170" s="145"/>
      <c r="CB170" s="145"/>
      <c r="CC170" s="145"/>
      <c r="CD170" s="145"/>
      <c r="CE170" s="145"/>
      <c r="CF170" s="145"/>
      <c r="CG170" s="145"/>
      <c r="CH170" s="145"/>
      <c r="CI170" s="145"/>
      <c r="CJ170" s="150"/>
      <c r="CK170" s="155"/>
      <c r="CL170" s="145"/>
      <c r="CM170" s="145"/>
      <c r="CN170" s="145"/>
      <c r="CO170" s="1" t="s">
        <v>2749</v>
      </c>
      <c r="CP170" s="10" t="s">
        <v>2502</v>
      </c>
      <c r="CQ170" s="10" t="s">
        <v>2503</v>
      </c>
      <c r="CR170" s="10" t="s">
        <v>2504</v>
      </c>
      <c r="CS170" s="10" t="s">
        <v>2505</v>
      </c>
      <c r="CT170" s="10" t="s">
        <v>2557</v>
      </c>
      <c r="CU170" s="10"/>
      <c r="CV170" s="10"/>
      <c r="CW170" s="10"/>
      <c r="CX170" s="10"/>
      <c r="CY170" s="10"/>
      <c r="CZ170" s="145"/>
      <c r="DA170" s="145"/>
      <c r="DB170" s="145"/>
      <c r="DC170" s="145"/>
      <c r="DD170" s="145"/>
      <c r="DE170" s="145"/>
      <c r="DF170" s="145"/>
      <c r="DG170" s="145"/>
      <c r="DH170" s="145"/>
      <c r="DI170" s="145"/>
      <c r="DJ170" s="145"/>
      <c r="DK170" s="145"/>
      <c r="DL170" s="150"/>
      <c r="DM170" s="5"/>
      <c r="DN170" s="5"/>
      <c r="DO170" s="5"/>
      <c r="DP170" s="5"/>
      <c r="DQ170" s="1" t="s">
        <v>2750</v>
      </c>
      <c r="DR170" s="10" t="s">
        <v>2676</v>
      </c>
      <c r="DS170" s="10" t="s">
        <v>2460</v>
      </c>
      <c r="DT170" s="10" t="s">
        <v>2414</v>
      </c>
      <c r="DU170" s="10" t="s">
        <v>2461</v>
      </c>
      <c r="DV170" s="10" t="s">
        <v>2462</v>
      </c>
      <c r="DW170" s="10"/>
      <c r="DX170" s="10"/>
      <c r="DY170" s="10"/>
      <c r="DZ170" s="10"/>
      <c r="EA170" s="10"/>
      <c r="EB170" s="5"/>
      <c r="EC170" s="5"/>
      <c r="ED170" s="5"/>
      <c r="EE170" s="145"/>
      <c r="EF170" s="145"/>
      <c r="EG170" s="145"/>
      <c r="EH170" s="145"/>
      <c r="EI170" s="145"/>
      <c r="EJ170" s="145"/>
      <c r="EK170" s="145"/>
      <c r="EL170" s="145"/>
      <c r="EM170" s="145"/>
      <c r="EN170" s="150"/>
      <c r="EO170" s="5"/>
      <c r="EP170" s="5"/>
      <c r="EQ170" s="5"/>
      <c r="ER170" s="5"/>
      <c r="ES170" s="1" t="s">
        <v>2751</v>
      </c>
      <c r="ET170" s="10" t="s">
        <v>2464</v>
      </c>
      <c r="EU170" s="10" t="s">
        <v>2465</v>
      </c>
      <c r="EV170" s="10" t="s">
        <v>2466</v>
      </c>
      <c r="EW170" s="10" t="s">
        <v>2467</v>
      </c>
      <c r="EX170" s="10" t="s">
        <v>2468</v>
      </c>
      <c r="EY170" s="10"/>
      <c r="EZ170" s="10"/>
      <c r="FA170" s="10"/>
      <c r="FB170" s="10"/>
      <c r="FC170" s="10"/>
      <c r="FD170" s="5"/>
      <c r="FE170" s="5"/>
      <c r="FF170" s="5"/>
      <c r="FG170" s="5"/>
      <c r="FH170" s="5"/>
      <c r="FI170" s="5"/>
      <c r="FJ170" s="5"/>
      <c r="FK170" s="5"/>
      <c r="FL170" s="5"/>
      <c r="FM170" s="5"/>
      <c r="FN170" s="5"/>
      <c r="FO170" s="5"/>
      <c r="FP170" s="96"/>
      <c r="FQ170" s="5"/>
      <c r="FR170" s="5"/>
      <c r="FS170" s="5"/>
      <c r="FT170" s="5"/>
      <c r="FU170" s="1" t="s">
        <v>2752</v>
      </c>
      <c r="FV170" s="1" t="s">
        <v>2679</v>
      </c>
      <c r="FW170" s="1" t="s">
        <v>2471</v>
      </c>
      <c r="FX170" s="10" t="s">
        <v>2472</v>
      </c>
      <c r="FY170" s="10" t="s">
        <v>2473</v>
      </c>
      <c r="FZ170" s="10" t="s">
        <v>2474</v>
      </c>
      <c r="GA170" s="10"/>
      <c r="GB170" s="10"/>
      <c r="GC170" s="10"/>
      <c r="GD170" s="10"/>
      <c r="GE170" s="10"/>
      <c r="GF170" s="5"/>
      <c r="GG170" s="5"/>
      <c r="GH170" s="5"/>
      <c r="GI170" s="5"/>
      <c r="GJ170" s="5"/>
      <c r="GK170" s="5"/>
      <c r="GL170" s="5"/>
      <c r="GM170" s="5"/>
      <c r="GN170" s="5"/>
      <c r="GO170" s="5"/>
      <c r="GP170" s="5"/>
      <c r="GQ170" s="5"/>
      <c r="GR170" s="96"/>
      <c r="GS170" s="5"/>
      <c r="GT170" s="5"/>
      <c r="GU170" s="5"/>
      <c r="GV170" s="5"/>
      <c r="GW170" s="202" t="s">
        <v>2753</v>
      </c>
      <c r="GX170" s="1" t="s">
        <v>2681</v>
      </c>
      <c r="GY170" s="1" t="s">
        <v>2682</v>
      </c>
      <c r="GZ170" s="1" t="s">
        <v>2478</v>
      </c>
      <c r="HA170" s="1" t="s">
        <v>2683</v>
      </c>
      <c r="HB170" s="1" t="s">
        <v>2684</v>
      </c>
      <c r="HC170" s="1"/>
      <c r="HD170" s="1"/>
      <c r="HE170" s="1"/>
      <c r="HF170" s="1"/>
      <c r="HG170" s="10"/>
      <c r="HH170" s="5"/>
      <c r="HI170" s="5"/>
      <c r="HJ170" s="5"/>
      <c r="HK170" s="5"/>
      <c r="HL170" s="5"/>
      <c r="HM170" s="5"/>
      <c r="HN170" s="5"/>
      <c r="HO170" s="5"/>
      <c r="HP170" s="5"/>
      <c r="HQ170" s="5"/>
      <c r="HR170" s="5"/>
      <c r="HS170" s="5"/>
      <c r="HT170" s="96"/>
      <c r="HU170" s="5"/>
      <c r="HV170" s="5"/>
      <c r="HW170" s="5"/>
      <c r="HX170" s="5"/>
    </row>
    <row r="171" spans="1:232" s="28" customFormat="1" ht="15" customHeight="1">
      <c r="A171" s="5" t="s">
        <v>331</v>
      </c>
      <c r="B171" s="5" t="s">
        <v>332</v>
      </c>
      <c r="C171" s="5"/>
      <c r="D171" s="5"/>
      <c r="E171" s="5"/>
      <c r="F171" s="5" t="s">
        <v>333</v>
      </c>
      <c r="G171" s="5" t="s">
        <v>2754</v>
      </c>
      <c r="H171" s="87" t="s">
        <v>460</v>
      </c>
      <c r="I171" s="5" t="s">
        <v>2755</v>
      </c>
      <c r="J171" s="5" t="s">
        <v>2436</v>
      </c>
      <c r="K171" s="5" t="s">
        <v>2437</v>
      </c>
      <c r="L171" s="5" t="s">
        <v>2438</v>
      </c>
      <c r="M171" s="5" t="s">
        <v>2439</v>
      </c>
      <c r="N171" s="5" t="s">
        <v>2440</v>
      </c>
      <c r="O171" s="5"/>
      <c r="P171" s="5"/>
      <c r="Q171" s="5"/>
      <c r="R171" s="5"/>
      <c r="S171" s="5"/>
      <c r="T171" s="5"/>
      <c r="U171" s="5"/>
      <c r="V171" s="5"/>
      <c r="W171" s="5"/>
      <c r="X171" s="5"/>
      <c r="Y171" s="5"/>
      <c r="Z171" s="5"/>
      <c r="AA171" s="5"/>
      <c r="AB171" s="5"/>
      <c r="AC171" s="5"/>
      <c r="AD171" s="5"/>
      <c r="AE171" s="5"/>
      <c r="AF171" s="5"/>
      <c r="AG171" s="5"/>
      <c r="AH171" s="5"/>
      <c r="AI171" s="5"/>
      <c r="AJ171" s="5"/>
      <c r="AK171" s="5" t="s">
        <v>2756</v>
      </c>
      <c r="AL171" s="5" t="s">
        <v>2442</v>
      </c>
      <c r="AM171" s="5" t="s">
        <v>2443</v>
      </c>
      <c r="AN171" s="5" t="s">
        <v>2444</v>
      </c>
      <c r="AO171" s="5" t="s">
        <v>2445</v>
      </c>
      <c r="AP171" s="5" t="s">
        <v>2446</v>
      </c>
      <c r="AQ171" s="5"/>
      <c r="AR171" s="5"/>
      <c r="AS171" s="5"/>
      <c r="AT171" s="5"/>
      <c r="AU171" s="5"/>
      <c r="AV171" s="5"/>
      <c r="AW171" s="5"/>
      <c r="AX171" s="5"/>
      <c r="AY171" s="5"/>
      <c r="AZ171" s="5"/>
      <c r="BA171" s="5"/>
      <c r="BB171" s="5"/>
      <c r="BC171" s="5"/>
      <c r="BD171" s="5"/>
      <c r="BE171" s="5"/>
      <c r="BF171" s="5"/>
      <c r="BG171" s="5"/>
      <c r="BH171" s="5"/>
      <c r="BI171" s="5"/>
      <c r="BJ171" s="5"/>
      <c r="BK171" s="5"/>
      <c r="BL171" s="5"/>
      <c r="BM171" s="5" t="s">
        <v>2757</v>
      </c>
      <c r="BN171" s="5" t="s">
        <v>2670</v>
      </c>
      <c r="BO171" s="5" t="s">
        <v>2671</v>
      </c>
      <c r="BP171" s="5" t="s">
        <v>2402</v>
      </c>
      <c r="BQ171" s="5" t="s">
        <v>2672</v>
      </c>
      <c r="BR171" s="5" t="s">
        <v>2673</v>
      </c>
      <c r="BS171" s="5"/>
      <c r="BT171" s="5"/>
      <c r="BU171" s="145"/>
      <c r="BV171" s="145"/>
      <c r="BW171" s="145"/>
      <c r="BX171" s="145"/>
      <c r="BY171" s="145"/>
      <c r="BZ171" s="145"/>
      <c r="CA171" s="145"/>
      <c r="CB171" s="145"/>
      <c r="CC171" s="145"/>
      <c r="CD171" s="145"/>
      <c r="CE171" s="145"/>
      <c r="CF171" s="145"/>
      <c r="CG171" s="145"/>
      <c r="CH171" s="145"/>
      <c r="CI171" s="145"/>
      <c r="CJ171" s="150"/>
      <c r="CK171" s="155"/>
      <c r="CL171" s="145"/>
      <c r="CM171" s="145"/>
      <c r="CN171" s="145"/>
      <c r="CO171" s="1" t="s">
        <v>2758</v>
      </c>
      <c r="CP171" s="10" t="s">
        <v>2453</v>
      </c>
      <c r="CQ171" s="10" t="s">
        <v>2454</v>
      </c>
      <c r="CR171" s="10" t="s">
        <v>2455</v>
      </c>
      <c r="CS171" s="10" t="s">
        <v>2456</v>
      </c>
      <c r="CT171" s="10" t="s">
        <v>2457</v>
      </c>
      <c r="CU171" s="10"/>
      <c r="CV171" s="10"/>
      <c r="CW171" s="10"/>
      <c r="CX171" s="10"/>
      <c r="CY171" s="10"/>
      <c r="CZ171" s="145"/>
      <c r="DA171" s="145"/>
      <c r="DB171" s="145"/>
      <c r="DC171" s="145"/>
      <c r="DD171" s="145"/>
      <c r="DE171" s="145"/>
      <c r="DF171" s="145"/>
      <c r="DG171" s="145"/>
      <c r="DH171" s="145"/>
      <c r="DI171" s="145"/>
      <c r="DJ171" s="145"/>
      <c r="DK171" s="145"/>
      <c r="DL171" s="150"/>
      <c r="DM171" s="5"/>
      <c r="DN171" s="5"/>
      <c r="DO171" s="5"/>
      <c r="DP171" s="5"/>
      <c r="DQ171" s="1" t="s">
        <v>2759</v>
      </c>
      <c r="DR171" s="10" t="s">
        <v>2676</v>
      </c>
      <c r="DS171" s="10" t="s">
        <v>2460</v>
      </c>
      <c r="DT171" s="10" t="s">
        <v>2414</v>
      </c>
      <c r="DU171" s="10" t="s">
        <v>2461</v>
      </c>
      <c r="DV171" s="10" t="s">
        <v>2462</v>
      </c>
      <c r="DW171" s="10"/>
      <c r="DX171" s="10"/>
      <c r="DY171" s="10"/>
      <c r="DZ171" s="10"/>
      <c r="EA171" s="10"/>
      <c r="EB171" s="5"/>
      <c r="EC171" s="5"/>
      <c r="ED171" s="5"/>
      <c r="EE171" s="145"/>
      <c r="EF171" s="145"/>
      <c r="EG171" s="145"/>
      <c r="EH171" s="145"/>
      <c r="EI171" s="145"/>
      <c r="EJ171" s="145"/>
      <c r="EK171" s="145"/>
      <c r="EL171" s="145"/>
      <c r="EM171" s="145"/>
      <c r="EN171" s="150"/>
      <c r="EO171" s="5"/>
      <c r="EP171" s="5"/>
      <c r="EQ171" s="5"/>
      <c r="ER171" s="5"/>
      <c r="ES171" s="1" t="s">
        <v>2760</v>
      </c>
      <c r="ET171" s="10" t="s">
        <v>2464</v>
      </c>
      <c r="EU171" s="10" t="s">
        <v>2465</v>
      </c>
      <c r="EV171" s="10" t="s">
        <v>2466</v>
      </c>
      <c r="EW171" s="10" t="s">
        <v>2467</v>
      </c>
      <c r="EX171" s="10" t="s">
        <v>2468</v>
      </c>
      <c r="EY171" s="10"/>
      <c r="EZ171" s="10"/>
      <c r="FA171" s="10"/>
      <c r="FB171" s="10"/>
      <c r="FC171" s="10"/>
      <c r="FD171" s="5"/>
      <c r="FE171" s="5"/>
      <c r="FF171" s="5"/>
      <c r="FG171" s="5"/>
      <c r="FH171" s="5"/>
      <c r="FI171" s="5"/>
      <c r="FJ171" s="5"/>
      <c r="FK171" s="5"/>
      <c r="FL171" s="5"/>
      <c r="FM171" s="5"/>
      <c r="FN171" s="5"/>
      <c r="FO171" s="5"/>
      <c r="FP171" s="96"/>
      <c r="FQ171" s="5"/>
      <c r="FR171" s="5"/>
      <c r="FS171" s="5"/>
      <c r="FT171" s="5"/>
      <c r="FU171" s="1" t="s">
        <v>2761</v>
      </c>
      <c r="FV171" s="1" t="s">
        <v>2679</v>
      </c>
      <c r="FW171" s="1" t="s">
        <v>2471</v>
      </c>
      <c r="FX171" s="10" t="s">
        <v>2472</v>
      </c>
      <c r="FY171" s="10" t="s">
        <v>2473</v>
      </c>
      <c r="FZ171" s="10" t="s">
        <v>2474</v>
      </c>
      <c r="GA171" s="10"/>
      <c r="GB171" s="10"/>
      <c r="GC171" s="10"/>
      <c r="GD171" s="10"/>
      <c r="GE171" s="10"/>
      <c r="GF171" s="5"/>
      <c r="GG171" s="5"/>
      <c r="GH171" s="5"/>
      <c r="GI171" s="5"/>
      <c r="GJ171" s="5"/>
      <c r="GK171" s="5"/>
      <c r="GL171" s="5"/>
      <c r="GM171" s="5"/>
      <c r="GN171" s="5"/>
      <c r="GO171" s="5"/>
      <c r="GP171" s="5"/>
      <c r="GQ171" s="5"/>
      <c r="GR171" s="96"/>
      <c r="GS171" s="5"/>
      <c r="GT171" s="5"/>
      <c r="GU171" s="5"/>
      <c r="GV171" s="5"/>
      <c r="GW171" s="203" t="s">
        <v>2762</v>
      </c>
      <c r="GX171" s="1" t="s">
        <v>2681</v>
      </c>
      <c r="GY171" s="1" t="s">
        <v>2682</v>
      </c>
      <c r="GZ171" s="1" t="s">
        <v>2478</v>
      </c>
      <c r="HA171" s="1" t="s">
        <v>2683</v>
      </c>
      <c r="HB171" s="1" t="s">
        <v>2684</v>
      </c>
      <c r="HC171" s="1"/>
      <c r="HD171" s="1"/>
      <c r="HE171" s="1"/>
      <c r="HF171" s="1"/>
      <c r="HG171" s="10"/>
      <c r="HH171" s="5"/>
      <c r="HI171" s="5"/>
      <c r="HJ171" s="5"/>
      <c r="HK171" s="5"/>
      <c r="HL171" s="5"/>
      <c r="HM171" s="5"/>
      <c r="HN171" s="5"/>
      <c r="HO171" s="5"/>
      <c r="HP171" s="5"/>
      <c r="HQ171" s="5"/>
      <c r="HR171" s="5"/>
      <c r="HS171" s="5"/>
      <c r="HT171" s="96"/>
      <c r="HU171" s="5"/>
      <c r="HV171" s="5"/>
      <c r="HW171" s="5"/>
      <c r="HX171" s="5"/>
    </row>
    <row r="172" spans="1:232" s="28" customFormat="1" ht="15" customHeight="1">
      <c r="A172" s="5" t="s">
        <v>316</v>
      </c>
      <c r="B172" s="5"/>
      <c r="C172" s="5"/>
      <c r="D172" s="5"/>
      <c r="E172" s="5"/>
      <c r="F172" s="5"/>
      <c r="G172" s="5"/>
      <c r="H172" s="87"/>
      <c r="I172" s="5" t="s">
        <v>2763</v>
      </c>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t="s">
        <v>2764</v>
      </c>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t="s">
        <v>59</v>
      </c>
      <c r="BN172" s="5"/>
      <c r="BO172" s="5"/>
      <c r="BP172" s="5"/>
      <c r="BQ172" s="5"/>
      <c r="BR172" s="5"/>
      <c r="BS172" s="5"/>
      <c r="BT172" s="5"/>
      <c r="BU172" s="145"/>
      <c r="BV172" s="145"/>
      <c r="BW172" s="145"/>
      <c r="BX172" s="145"/>
      <c r="BY172" s="145"/>
      <c r="BZ172" s="145"/>
      <c r="CA172" s="145"/>
      <c r="CB172" s="145"/>
      <c r="CC172" s="145"/>
      <c r="CD172" s="145"/>
      <c r="CE172" s="145"/>
      <c r="CF172" s="145"/>
      <c r="CG172" s="145"/>
      <c r="CH172" s="145"/>
      <c r="CI172" s="145"/>
      <c r="CJ172" s="150"/>
      <c r="CK172" s="155"/>
      <c r="CL172" s="145"/>
      <c r="CM172" s="145"/>
      <c r="CN172" s="145"/>
      <c r="CO172" s="1" t="s">
        <v>3366</v>
      </c>
      <c r="CP172" s="10"/>
      <c r="CQ172" s="10"/>
      <c r="CR172" s="10"/>
      <c r="CS172" s="10"/>
      <c r="CT172" s="10"/>
      <c r="CU172" s="10"/>
      <c r="CV172" s="10"/>
      <c r="CW172" s="10"/>
      <c r="CX172" s="10"/>
      <c r="CY172" s="10"/>
      <c r="CZ172" s="145"/>
      <c r="DA172" s="145"/>
      <c r="DB172" s="145"/>
      <c r="DC172" s="145"/>
      <c r="DD172" s="145"/>
      <c r="DE172" s="145"/>
      <c r="DF172" s="145"/>
      <c r="DG172" s="145"/>
      <c r="DH172" s="145"/>
      <c r="DI172" s="145"/>
      <c r="DJ172" s="145"/>
      <c r="DK172" s="145"/>
      <c r="DL172" s="150"/>
      <c r="DM172" s="5"/>
      <c r="DN172" s="5"/>
      <c r="DO172" s="5"/>
      <c r="DP172" s="5"/>
      <c r="DQ172" s="1" t="s">
        <v>3601</v>
      </c>
      <c r="DR172" s="10"/>
      <c r="DS172" s="10"/>
      <c r="DT172" s="10"/>
      <c r="DU172" s="10"/>
      <c r="DV172" s="10"/>
      <c r="DW172" s="10"/>
      <c r="DX172" s="10"/>
      <c r="DY172" s="10"/>
      <c r="DZ172" s="10"/>
      <c r="EA172" s="10"/>
      <c r="EB172" s="5"/>
      <c r="EC172" s="5"/>
      <c r="ED172" s="5"/>
      <c r="EE172" s="145"/>
      <c r="EF172" s="145"/>
      <c r="EG172" s="145"/>
      <c r="EH172" s="145"/>
      <c r="EI172" s="145"/>
      <c r="EJ172" s="145"/>
      <c r="EK172" s="145"/>
      <c r="EL172" s="145"/>
      <c r="EM172" s="145"/>
      <c r="EN172" s="150"/>
      <c r="EO172" s="5"/>
      <c r="EP172" s="5"/>
      <c r="EQ172" s="5"/>
      <c r="ER172" s="5"/>
      <c r="ES172" s="1" t="s">
        <v>3409</v>
      </c>
      <c r="ET172" s="10"/>
      <c r="EU172" s="10"/>
      <c r="EV172" s="10"/>
      <c r="EW172" s="10"/>
      <c r="EX172" s="10"/>
      <c r="EY172" s="10"/>
      <c r="EZ172" s="10"/>
      <c r="FA172" s="10"/>
      <c r="FB172" s="10"/>
      <c r="FC172" s="10"/>
      <c r="FD172" s="5"/>
      <c r="FE172" s="5"/>
      <c r="FF172" s="5"/>
      <c r="FG172" s="5"/>
      <c r="FH172" s="5"/>
      <c r="FI172" s="5"/>
      <c r="FJ172" s="5"/>
      <c r="FK172" s="5"/>
      <c r="FL172" s="5"/>
      <c r="FM172" s="5"/>
      <c r="FN172" s="5"/>
      <c r="FO172" s="5"/>
      <c r="FP172" s="96"/>
      <c r="FQ172" s="5"/>
      <c r="FR172" s="5"/>
      <c r="FS172" s="5"/>
      <c r="FT172" s="5"/>
      <c r="FU172" s="1" t="s">
        <v>3467</v>
      </c>
      <c r="FV172" s="1"/>
      <c r="FW172" s="1"/>
      <c r="FX172" s="10"/>
      <c r="FY172" s="10"/>
      <c r="FZ172" s="10"/>
      <c r="GA172" s="10"/>
      <c r="GB172" s="10"/>
      <c r="GC172" s="10"/>
      <c r="GD172" s="10"/>
      <c r="GE172" s="10"/>
      <c r="GF172" s="5"/>
      <c r="GG172" s="5"/>
      <c r="GH172" s="5"/>
      <c r="GI172" s="5"/>
      <c r="GJ172" s="5"/>
      <c r="GK172" s="5"/>
      <c r="GL172" s="5"/>
      <c r="GM172" s="5"/>
      <c r="GN172" s="5"/>
      <c r="GO172" s="5"/>
      <c r="GP172" s="5"/>
      <c r="GQ172" s="5"/>
      <c r="GR172" s="96"/>
      <c r="GS172" s="5"/>
      <c r="GT172" s="5"/>
      <c r="GU172" s="5"/>
      <c r="GV172" s="5"/>
      <c r="GW172" s="1" t="s">
        <v>3542</v>
      </c>
      <c r="GX172" s="1"/>
      <c r="GY172" s="1"/>
      <c r="GZ172" s="1"/>
      <c r="HA172" s="1"/>
      <c r="HB172" s="1"/>
      <c r="HC172" s="1"/>
      <c r="HD172" s="1"/>
      <c r="HE172" s="1"/>
      <c r="HF172" s="1"/>
      <c r="HG172" s="10"/>
      <c r="HH172" s="5"/>
      <c r="HI172" s="5"/>
      <c r="HJ172" s="5"/>
      <c r="HK172" s="5"/>
      <c r="HL172" s="5"/>
      <c r="HM172" s="5"/>
      <c r="HN172" s="5"/>
      <c r="HO172" s="5"/>
      <c r="HP172" s="5"/>
      <c r="HQ172" s="5"/>
      <c r="HR172" s="5"/>
      <c r="HS172" s="5"/>
      <c r="HT172" s="96"/>
      <c r="HU172" s="5"/>
      <c r="HV172" s="5"/>
      <c r="HW172" s="5"/>
      <c r="HX172" s="5"/>
    </row>
    <row r="173" spans="1:232" s="28" customFormat="1" ht="15" customHeight="1">
      <c r="A173" s="5" t="s">
        <v>331</v>
      </c>
      <c r="B173" s="5" t="s">
        <v>332</v>
      </c>
      <c r="C173" s="5"/>
      <c r="D173" s="5"/>
      <c r="E173" s="5"/>
      <c r="F173" s="5" t="s">
        <v>333</v>
      </c>
      <c r="G173" s="5" t="s">
        <v>2765</v>
      </c>
      <c r="H173" s="87" t="s">
        <v>466</v>
      </c>
      <c r="I173" s="5" t="s">
        <v>2766</v>
      </c>
      <c r="J173" s="5" t="s">
        <v>2767</v>
      </c>
      <c r="K173" s="5" t="s">
        <v>2768</v>
      </c>
      <c r="L173" s="5" t="s">
        <v>2769</v>
      </c>
      <c r="M173" s="5" t="s">
        <v>2770</v>
      </c>
      <c r="N173" s="5" t="s">
        <v>2771</v>
      </c>
      <c r="O173" s="5"/>
      <c r="P173" s="5"/>
      <c r="Q173" s="5"/>
      <c r="R173" s="5"/>
      <c r="S173" s="5"/>
      <c r="T173" s="5"/>
      <c r="U173" s="5"/>
      <c r="V173" s="5"/>
      <c r="W173" s="5"/>
      <c r="X173" s="5"/>
      <c r="Y173" s="5"/>
      <c r="Z173" s="5"/>
      <c r="AA173" s="5"/>
      <c r="AB173" s="5"/>
      <c r="AC173" s="5"/>
      <c r="AD173" s="5"/>
      <c r="AE173" s="5"/>
      <c r="AF173" s="5"/>
      <c r="AG173" s="5"/>
      <c r="AH173" s="5"/>
      <c r="AI173" s="5"/>
      <c r="AJ173" s="5"/>
      <c r="AK173" s="5" t="s">
        <v>2772</v>
      </c>
      <c r="AL173" s="5" t="s">
        <v>2773</v>
      </c>
      <c r="AM173" s="5" t="s">
        <v>2774</v>
      </c>
      <c r="AN173" s="5" t="s">
        <v>2775</v>
      </c>
      <c r="AO173" s="5" t="s">
        <v>2776</v>
      </c>
      <c r="AP173" s="5" t="s">
        <v>2777</v>
      </c>
      <c r="AQ173" s="5"/>
      <c r="AR173" s="5"/>
      <c r="AS173" s="5"/>
      <c r="AT173" s="5"/>
      <c r="AU173" s="5"/>
      <c r="AV173" s="5"/>
      <c r="AW173" s="5"/>
      <c r="AX173" s="5"/>
      <c r="AY173" s="5"/>
      <c r="AZ173" s="5"/>
      <c r="BA173" s="5"/>
      <c r="BB173" s="5"/>
      <c r="BC173" s="5"/>
      <c r="BD173" s="5"/>
      <c r="BE173" s="5"/>
      <c r="BF173" s="5"/>
      <c r="BG173" s="5"/>
      <c r="BH173" s="5"/>
      <c r="BI173" s="5"/>
      <c r="BJ173" s="5"/>
      <c r="BK173" s="5"/>
      <c r="BL173" s="5"/>
      <c r="BM173" s="5" t="s">
        <v>2778</v>
      </c>
      <c r="BN173" s="5" t="s">
        <v>2779</v>
      </c>
      <c r="BO173" s="5" t="s">
        <v>2780</v>
      </c>
      <c r="BP173" s="5" t="s">
        <v>2781</v>
      </c>
      <c r="BQ173" s="5" t="s">
        <v>2782</v>
      </c>
      <c r="BR173" s="5" t="s">
        <v>2783</v>
      </c>
      <c r="BS173" s="5"/>
      <c r="BT173" s="5"/>
      <c r="BU173" s="145"/>
      <c r="BV173" s="145"/>
      <c r="BW173" s="145"/>
      <c r="BX173" s="145"/>
      <c r="BY173" s="145"/>
      <c r="BZ173" s="145"/>
      <c r="CA173" s="145"/>
      <c r="CB173" s="145"/>
      <c r="CC173" s="145"/>
      <c r="CD173" s="145"/>
      <c r="CE173" s="145"/>
      <c r="CF173" s="145"/>
      <c r="CG173" s="145"/>
      <c r="CH173" s="145"/>
      <c r="CI173" s="145"/>
      <c r="CJ173" s="150"/>
      <c r="CK173" s="155"/>
      <c r="CL173" s="145"/>
      <c r="CM173" s="145"/>
      <c r="CN173" s="145"/>
      <c r="CO173" s="1" t="s">
        <v>2784</v>
      </c>
      <c r="CP173" s="10" t="s">
        <v>2785</v>
      </c>
      <c r="CQ173" s="10" t="s">
        <v>2786</v>
      </c>
      <c r="CR173" s="10" t="s">
        <v>2787</v>
      </c>
      <c r="CS173" s="10" t="s">
        <v>2788</v>
      </c>
      <c r="CT173" s="10" t="s">
        <v>2789</v>
      </c>
      <c r="CU173" s="10"/>
      <c r="CV173" s="10"/>
      <c r="CW173" s="10"/>
      <c r="CX173" s="10"/>
      <c r="CY173" s="10"/>
      <c r="CZ173" s="145"/>
      <c r="DA173" s="145"/>
      <c r="DB173" s="145"/>
      <c r="DC173" s="145"/>
      <c r="DD173" s="145"/>
      <c r="DE173" s="145"/>
      <c r="DF173" s="145"/>
      <c r="DG173" s="145"/>
      <c r="DH173" s="145"/>
      <c r="DI173" s="145"/>
      <c r="DJ173" s="145"/>
      <c r="DK173" s="145"/>
      <c r="DL173" s="150"/>
      <c r="DM173" s="5"/>
      <c r="DN173" s="5"/>
      <c r="DO173" s="5"/>
      <c r="DP173" s="5"/>
      <c r="DQ173" s="1" t="s">
        <v>2790</v>
      </c>
      <c r="DR173" s="10" t="s">
        <v>2791</v>
      </c>
      <c r="DS173" s="10" t="s">
        <v>2792</v>
      </c>
      <c r="DT173" s="10" t="s">
        <v>2793</v>
      </c>
      <c r="DU173" s="10" t="s">
        <v>2794</v>
      </c>
      <c r="DV173" s="10" t="s">
        <v>2795</v>
      </c>
      <c r="DW173" s="10"/>
      <c r="DX173" s="10"/>
      <c r="DY173" s="10"/>
      <c r="DZ173" s="10"/>
      <c r="EA173" s="10"/>
      <c r="EB173" s="5"/>
      <c r="EC173" s="5"/>
      <c r="ED173" s="5"/>
      <c r="EE173" s="145"/>
      <c r="EF173" s="145"/>
      <c r="EG173" s="145"/>
      <c r="EH173" s="145"/>
      <c r="EI173" s="145"/>
      <c r="EJ173" s="145"/>
      <c r="EK173" s="145"/>
      <c r="EL173" s="145"/>
      <c r="EM173" s="145"/>
      <c r="EN173" s="150"/>
      <c r="EO173" s="5"/>
      <c r="EP173" s="5"/>
      <c r="EQ173" s="5"/>
      <c r="ER173" s="5"/>
      <c r="ES173" s="1" t="s">
        <v>2796</v>
      </c>
      <c r="ET173" s="10" t="s">
        <v>2797</v>
      </c>
      <c r="EU173" s="10" t="s">
        <v>2780</v>
      </c>
      <c r="EV173" s="10" t="s">
        <v>2798</v>
      </c>
      <c r="EW173" s="10" t="s">
        <v>2799</v>
      </c>
      <c r="EX173" s="10" t="s">
        <v>2800</v>
      </c>
      <c r="EY173" s="10"/>
      <c r="EZ173" s="10"/>
      <c r="FA173" s="10"/>
      <c r="FB173" s="10"/>
      <c r="FC173" s="10"/>
      <c r="FD173" s="5"/>
      <c r="FE173" s="5"/>
      <c r="FF173" s="5"/>
      <c r="FG173" s="5"/>
      <c r="FH173" s="5"/>
      <c r="FI173" s="5"/>
      <c r="FJ173" s="5"/>
      <c r="FK173" s="5"/>
      <c r="FL173" s="5"/>
      <c r="FM173" s="5"/>
      <c r="FN173" s="5"/>
      <c r="FO173" s="5"/>
      <c r="FP173" s="96"/>
      <c r="FQ173" s="5"/>
      <c r="FR173" s="5"/>
      <c r="FS173" s="5"/>
      <c r="FT173" s="5"/>
      <c r="FU173" s="1" t="s">
        <v>2801</v>
      </c>
      <c r="FV173" s="1" t="s">
        <v>2802</v>
      </c>
      <c r="FW173" s="1" t="s">
        <v>2803</v>
      </c>
      <c r="FX173" s="10" t="s">
        <v>2804</v>
      </c>
      <c r="FY173" s="10" t="s">
        <v>2805</v>
      </c>
      <c r="FZ173" s="10" t="s">
        <v>2806</v>
      </c>
      <c r="GA173" s="10"/>
      <c r="GB173" s="10"/>
      <c r="GC173" s="10"/>
      <c r="GD173" s="10"/>
      <c r="GE173" s="10"/>
      <c r="GF173" s="5"/>
      <c r="GG173" s="5"/>
      <c r="GH173" s="5"/>
      <c r="GI173" s="5"/>
      <c r="GJ173" s="5"/>
      <c r="GK173" s="5"/>
      <c r="GL173" s="5"/>
      <c r="GM173" s="5"/>
      <c r="GN173" s="5"/>
      <c r="GO173" s="5"/>
      <c r="GP173" s="5"/>
      <c r="GQ173" s="5"/>
      <c r="GR173" s="96"/>
      <c r="GS173" s="5"/>
      <c r="GT173" s="5"/>
      <c r="GU173" s="5"/>
      <c r="GV173" s="5"/>
      <c r="GW173" s="203" t="s">
        <v>2807</v>
      </c>
      <c r="GX173" s="1" t="s">
        <v>2808</v>
      </c>
      <c r="GY173" s="1" t="s">
        <v>2809</v>
      </c>
      <c r="GZ173" s="1" t="s">
        <v>2810</v>
      </c>
      <c r="HA173" s="1" t="s">
        <v>2811</v>
      </c>
      <c r="HB173" s="1" t="s">
        <v>2812</v>
      </c>
      <c r="HC173" s="1"/>
      <c r="HD173" s="1"/>
      <c r="HE173" s="1"/>
      <c r="HF173" s="1"/>
      <c r="HG173" s="10"/>
      <c r="HH173" s="5"/>
      <c r="HI173" s="5"/>
      <c r="HJ173" s="5"/>
      <c r="HK173" s="5"/>
      <c r="HL173" s="5"/>
      <c r="HM173" s="5"/>
      <c r="HN173" s="5"/>
      <c r="HO173" s="5"/>
      <c r="HP173" s="5"/>
      <c r="HQ173" s="5"/>
      <c r="HR173" s="5"/>
      <c r="HS173" s="5"/>
      <c r="HT173" s="96"/>
      <c r="HU173" s="5"/>
      <c r="HV173" s="5"/>
      <c r="HW173" s="5"/>
      <c r="HX173" s="5"/>
    </row>
    <row r="174" spans="1:232" s="28" customFormat="1" ht="15" customHeight="1">
      <c r="A174" s="5" t="s">
        <v>321</v>
      </c>
      <c r="B174" s="5"/>
      <c r="C174" s="5"/>
      <c r="D174" s="5"/>
      <c r="E174" s="5"/>
      <c r="F174" s="5"/>
      <c r="G174" s="5"/>
      <c r="H174" s="87"/>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145"/>
      <c r="BV174" s="145"/>
      <c r="BW174" s="145"/>
      <c r="BX174" s="145"/>
      <c r="BY174" s="145"/>
      <c r="BZ174" s="145"/>
      <c r="CA174" s="145"/>
      <c r="CB174" s="145"/>
      <c r="CC174" s="145"/>
      <c r="CD174" s="145"/>
      <c r="CE174" s="145"/>
      <c r="CF174" s="145"/>
      <c r="CG174" s="145"/>
      <c r="CH174" s="145"/>
      <c r="CI174" s="145"/>
      <c r="CJ174" s="150"/>
      <c r="CK174" s="155"/>
      <c r="CL174" s="145"/>
      <c r="CM174" s="145"/>
      <c r="CN174" s="145"/>
      <c r="CO174" s="1"/>
      <c r="CP174" s="10"/>
      <c r="CQ174" s="10"/>
      <c r="CR174" s="10"/>
      <c r="CS174" s="10"/>
      <c r="CT174" s="10"/>
      <c r="CU174" s="10"/>
      <c r="CV174" s="10"/>
      <c r="CW174" s="10"/>
      <c r="CX174" s="10"/>
      <c r="CY174" s="10"/>
      <c r="CZ174" s="145"/>
      <c r="DA174" s="145"/>
      <c r="DB174" s="145"/>
      <c r="DC174" s="145"/>
      <c r="DD174" s="145"/>
      <c r="DE174" s="145"/>
      <c r="DF174" s="145"/>
      <c r="DG174" s="145"/>
      <c r="DH174" s="145"/>
      <c r="DI174" s="145"/>
      <c r="DJ174" s="145"/>
      <c r="DK174" s="145"/>
      <c r="DL174" s="150"/>
      <c r="DM174" s="5"/>
      <c r="DN174" s="5"/>
      <c r="DO174" s="5"/>
      <c r="DP174" s="5"/>
      <c r="DQ174" s="1"/>
      <c r="DR174" s="10"/>
      <c r="DS174" s="10"/>
      <c r="DT174" s="10"/>
      <c r="DU174" s="10"/>
      <c r="DV174" s="10"/>
      <c r="DW174" s="10"/>
      <c r="DX174" s="10"/>
      <c r="DY174" s="10"/>
      <c r="DZ174" s="10"/>
      <c r="EA174" s="10"/>
      <c r="EB174" s="5"/>
      <c r="EC174" s="5"/>
      <c r="ED174" s="5"/>
      <c r="EE174" s="145"/>
      <c r="EF174" s="145"/>
      <c r="EG174" s="145"/>
      <c r="EH174" s="145"/>
      <c r="EI174" s="145"/>
      <c r="EJ174" s="145"/>
      <c r="EK174" s="145"/>
      <c r="EL174" s="145"/>
      <c r="EM174" s="145"/>
      <c r="EN174" s="150"/>
      <c r="EO174" s="5"/>
      <c r="EP174" s="5"/>
      <c r="EQ174" s="5"/>
      <c r="ER174" s="5"/>
      <c r="ES174" s="1"/>
      <c r="ET174" s="10"/>
      <c r="EU174" s="10"/>
      <c r="EV174" s="10"/>
      <c r="EW174" s="10"/>
      <c r="EX174" s="10"/>
      <c r="EY174" s="10"/>
      <c r="EZ174" s="10"/>
      <c r="FA174" s="10"/>
      <c r="FB174" s="10"/>
      <c r="FC174" s="10"/>
      <c r="FD174" s="5"/>
      <c r="FE174" s="5"/>
      <c r="FF174" s="5"/>
      <c r="FG174" s="5"/>
      <c r="FH174" s="5"/>
      <c r="FI174" s="5"/>
      <c r="FJ174" s="5"/>
      <c r="FK174" s="5"/>
      <c r="FL174" s="5"/>
      <c r="FM174" s="5"/>
      <c r="FN174" s="5"/>
      <c r="FO174" s="5"/>
      <c r="FP174" s="96"/>
      <c r="FQ174" s="5"/>
      <c r="FR174" s="5"/>
      <c r="FS174" s="5"/>
      <c r="FT174" s="5"/>
      <c r="FU174" s="1"/>
      <c r="FV174" s="1"/>
      <c r="FW174" s="1"/>
      <c r="FX174" s="10"/>
      <c r="FY174" s="10"/>
      <c r="FZ174" s="10"/>
      <c r="GA174" s="10"/>
      <c r="GB174" s="10"/>
      <c r="GC174" s="10"/>
      <c r="GD174" s="10"/>
      <c r="GE174" s="10"/>
      <c r="GF174" s="5"/>
      <c r="GG174" s="5"/>
      <c r="GH174" s="5"/>
      <c r="GI174" s="5"/>
      <c r="GJ174" s="5"/>
      <c r="GK174" s="5"/>
      <c r="GL174" s="5"/>
      <c r="GM174" s="5"/>
      <c r="GN174" s="5"/>
      <c r="GO174" s="5"/>
      <c r="GP174" s="5"/>
      <c r="GQ174" s="5"/>
      <c r="GR174" s="96"/>
      <c r="GS174" s="5"/>
      <c r="GT174" s="5"/>
      <c r="GU174" s="5"/>
      <c r="GV174" s="5"/>
      <c r="GW174" s="1"/>
      <c r="GX174" s="1"/>
      <c r="GY174" s="1"/>
      <c r="GZ174" s="1"/>
      <c r="HA174" s="1"/>
      <c r="HB174" s="1"/>
      <c r="HC174" s="1"/>
      <c r="HD174" s="1"/>
      <c r="HE174" s="1"/>
      <c r="HF174" s="1"/>
      <c r="HG174" s="10"/>
      <c r="HH174" s="5"/>
      <c r="HI174" s="5"/>
      <c r="HJ174" s="5"/>
      <c r="HK174" s="5"/>
      <c r="HL174" s="5"/>
      <c r="HM174" s="5"/>
      <c r="HN174" s="5"/>
      <c r="HO174" s="5"/>
      <c r="HP174" s="5"/>
      <c r="HQ174" s="5"/>
      <c r="HR174" s="5"/>
      <c r="HS174" s="5"/>
      <c r="HT174" s="96"/>
      <c r="HU174" s="5"/>
      <c r="HV174" s="5"/>
      <c r="HW174" s="5"/>
      <c r="HX174" s="5"/>
    </row>
    <row r="175" spans="1:232" s="28" customFormat="1" ht="15" customHeight="1">
      <c r="A175" s="5" t="s">
        <v>322</v>
      </c>
      <c r="B175" s="5"/>
      <c r="C175" s="5"/>
      <c r="D175" s="5"/>
      <c r="E175" s="5"/>
      <c r="F175" s="5"/>
      <c r="G175" s="5"/>
      <c r="H175" s="87"/>
      <c r="I175" s="5" t="s">
        <v>470</v>
      </c>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t="s">
        <v>471</v>
      </c>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t="s">
        <v>2813</v>
      </c>
      <c r="BN175" s="5"/>
      <c r="BO175" s="5"/>
      <c r="BP175" s="5"/>
      <c r="BQ175" s="5"/>
      <c r="BR175" s="5"/>
      <c r="BS175" s="5"/>
      <c r="BT175" s="5"/>
      <c r="BU175" s="145"/>
      <c r="BV175" s="145"/>
      <c r="BW175" s="145"/>
      <c r="BX175" s="145"/>
      <c r="BY175" s="145"/>
      <c r="BZ175" s="145"/>
      <c r="CA175" s="145"/>
      <c r="CB175" s="145"/>
      <c r="CC175" s="145"/>
      <c r="CD175" s="145"/>
      <c r="CE175" s="145"/>
      <c r="CF175" s="145"/>
      <c r="CG175" s="145"/>
      <c r="CH175" s="145"/>
      <c r="CI175" s="145"/>
      <c r="CJ175" s="150"/>
      <c r="CK175" s="155"/>
      <c r="CL175" s="145"/>
      <c r="CM175" s="145"/>
      <c r="CN175" s="145"/>
      <c r="CO175" s="1" t="s">
        <v>2814</v>
      </c>
      <c r="CP175" s="10"/>
      <c r="CQ175" s="10"/>
      <c r="CR175" s="10"/>
      <c r="CS175" s="10"/>
      <c r="CT175" s="10"/>
      <c r="CU175" s="10"/>
      <c r="CV175" s="10"/>
      <c r="CW175" s="10"/>
      <c r="CX175" s="10"/>
      <c r="CY175" s="10"/>
      <c r="CZ175" s="145"/>
      <c r="DA175" s="145"/>
      <c r="DB175" s="145"/>
      <c r="DC175" s="145"/>
      <c r="DD175" s="145"/>
      <c r="DE175" s="145"/>
      <c r="DF175" s="145"/>
      <c r="DG175" s="145"/>
      <c r="DH175" s="145"/>
      <c r="DI175" s="145"/>
      <c r="DJ175" s="145"/>
      <c r="DK175" s="145"/>
      <c r="DL175" s="150"/>
      <c r="DM175" s="5"/>
      <c r="DN175" s="5"/>
      <c r="DO175" s="5"/>
      <c r="DP175" s="5"/>
      <c r="DQ175" s="1" t="s">
        <v>2815</v>
      </c>
      <c r="DR175" s="10"/>
      <c r="DS175" s="10"/>
      <c r="DT175" s="10"/>
      <c r="DU175" s="10"/>
      <c r="DV175" s="10"/>
      <c r="DW175" s="10"/>
      <c r="DX175" s="10"/>
      <c r="DY175" s="10"/>
      <c r="DZ175" s="10"/>
      <c r="EA175" s="10"/>
      <c r="EB175" s="5"/>
      <c r="EC175" s="5"/>
      <c r="ED175" s="5"/>
      <c r="EE175" s="145"/>
      <c r="EF175" s="145"/>
      <c r="EG175" s="145"/>
      <c r="EH175" s="145"/>
      <c r="EI175" s="145"/>
      <c r="EJ175" s="145"/>
      <c r="EK175" s="145"/>
      <c r="EL175" s="145"/>
      <c r="EM175" s="145"/>
      <c r="EN175" s="150"/>
      <c r="EO175" s="5"/>
      <c r="EP175" s="5"/>
      <c r="EQ175" s="5"/>
      <c r="ER175" s="5"/>
      <c r="ES175" s="1" t="s">
        <v>2816</v>
      </c>
      <c r="ET175" s="10"/>
      <c r="EU175" s="10"/>
      <c r="EV175" s="10"/>
      <c r="EW175" s="10"/>
      <c r="EX175" s="10"/>
      <c r="EY175" s="10"/>
      <c r="EZ175" s="10"/>
      <c r="FA175" s="10"/>
      <c r="FB175" s="10"/>
      <c r="FC175" s="10"/>
      <c r="FD175" s="5"/>
      <c r="FE175" s="5"/>
      <c r="FF175" s="5"/>
      <c r="FG175" s="5"/>
      <c r="FH175" s="5"/>
      <c r="FI175" s="5"/>
      <c r="FJ175" s="5"/>
      <c r="FK175" s="5"/>
      <c r="FL175" s="5"/>
      <c r="FM175" s="5"/>
      <c r="FN175" s="5"/>
      <c r="FO175" s="5"/>
      <c r="FP175" s="96"/>
      <c r="FQ175" s="5"/>
      <c r="FR175" s="5"/>
      <c r="FS175" s="5"/>
      <c r="FT175" s="5"/>
      <c r="FU175" s="1" t="s">
        <v>2817</v>
      </c>
      <c r="FV175" s="1"/>
      <c r="FW175" s="1"/>
      <c r="FX175" s="10"/>
      <c r="FY175" s="10"/>
      <c r="FZ175" s="10"/>
      <c r="GA175" s="10"/>
      <c r="GB175" s="10"/>
      <c r="GC175" s="10"/>
      <c r="GD175" s="10"/>
      <c r="GE175" s="10"/>
      <c r="GF175" s="5"/>
      <c r="GG175" s="5"/>
      <c r="GH175" s="5"/>
      <c r="GI175" s="5"/>
      <c r="GJ175" s="5"/>
      <c r="GK175" s="5"/>
      <c r="GL175" s="5"/>
      <c r="GM175" s="5"/>
      <c r="GN175" s="5"/>
      <c r="GO175" s="5"/>
      <c r="GP175" s="5"/>
      <c r="GQ175" s="5"/>
      <c r="GR175" s="96"/>
      <c r="GS175" s="5"/>
      <c r="GT175" s="5"/>
      <c r="GU175" s="5"/>
      <c r="GV175" s="5"/>
      <c r="GW175" s="1" t="s">
        <v>2818</v>
      </c>
      <c r="GX175" s="1"/>
      <c r="GY175" s="1"/>
      <c r="GZ175" s="1"/>
      <c r="HA175" s="1"/>
      <c r="HB175" s="1"/>
      <c r="HC175" s="1"/>
      <c r="HD175" s="1"/>
      <c r="HE175" s="1"/>
      <c r="HF175" s="1"/>
      <c r="HG175" s="10"/>
      <c r="HH175" s="5"/>
      <c r="HI175" s="5"/>
      <c r="HJ175" s="5"/>
      <c r="HK175" s="5"/>
      <c r="HL175" s="5"/>
      <c r="HM175" s="5"/>
      <c r="HN175" s="5"/>
      <c r="HO175" s="5"/>
      <c r="HP175" s="5"/>
      <c r="HQ175" s="5"/>
      <c r="HR175" s="5"/>
      <c r="HS175" s="5"/>
      <c r="HT175" s="96"/>
      <c r="HU175" s="5"/>
      <c r="HV175" s="5"/>
      <c r="HW175" s="5"/>
      <c r="HX175" s="5"/>
    </row>
    <row r="176" spans="1:232" s="28" customFormat="1" ht="15" customHeight="1">
      <c r="A176" s="5" t="s">
        <v>316</v>
      </c>
      <c r="B176" s="5"/>
      <c r="C176" s="5"/>
      <c r="D176" s="5"/>
      <c r="E176" s="5"/>
      <c r="F176" s="5"/>
      <c r="G176" s="5"/>
      <c r="H176" s="87"/>
      <c r="I176" s="5" t="s">
        <v>472</v>
      </c>
      <c r="J176" s="5"/>
      <c r="K176" s="5"/>
      <c r="L176" s="5"/>
      <c r="M176" s="5"/>
      <c r="N176" s="5"/>
      <c r="O176" s="5"/>
      <c r="P176" s="5"/>
      <c r="Q176" s="5"/>
      <c r="R176" s="5"/>
      <c r="S176" s="5"/>
      <c r="T176" s="5"/>
      <c r="U176" s="5"/>
      <c r="V176" s="5"/>
      <c r="W176" s="5"/>
      <c r="X176" s="5"/>
      <c r="Y176" s="5"/>
      <c r="Z176" s="5"/>
      <c r="AA176" s="5"/>
      <c r="AB176" s="5"/>
      <c r="AC176" s="5"/>
      <c r="AD176" s="5"/>
      <c r="AE176" s="5"/>
      <c r="AF176" s="5"/>
      <c r="AG176" s="5" t="s">
        <v>473</v>
      </c>
      <c r="AH176" s="5" t="s">
        <v>366</v>
      </c>
      <c r="AI176" s="5" t="s">
        <v>474</v>
      </c>
      <c r="AJ176" s="5"/>
      <c r="AK176" s="5" t="s">
        <v>2819</v>
      </c>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t="s">
        <v>60</v>
      </c>
      <c r="BN176" s="5"/>
      <c r="BO176" s="5"/>
      <c r="BP176" s="5"/>
      <c r="BQ176" s="5"/>
      <c r="BR176" s="5"/>
      <c r="BS176" s="5"/>
      <c r="BT176" s="5"/>
      <c r="BU176" s="145"/>
      <c r="BV176" s="145"/>
      <c r="BW176" s="145"/>
      <c r="BX176" s="145"/>
      <c r="BY176" s="145"/>
      <c r="BZ176" s="145"/>
      <c r="CA176" s="145"/>
      <c r="CB176" s="145"/>
      <c r="CC176" s="145"/>
      <c r="CD176" s="145"/>
      <c r="CE176" s="145"/>
      <c r="CF176" s="145"/>
      <c r="CG176" s="145"/>
      <c r="CH176" s="145"/>
      <c r="CI176" s="145"/>
      <c r="CJ176" s="150"/>
      <c r="CK176" s="155"/>
      <c r="CL176" s="145"/>
      <c r="CM176" s="145"/>
      <c r="CN176" s="145"/>
      <c r="CO176" s="1" t="s">
        <v>2820</v>
      </c>
      <c r="CP176" s="10"/>
      <c r="CQ176" s="10"/>
      <c r="CR176" s="10"/>
      <c r="CS176" s="10"/>
      <c r="CT176" s="10"/>
      <c r="CU176" s="10"/>
      <c r="CV176" s="10"/>
      <c r="CW176" s="10"/>
      <c r="CX176" s="10"/>
      <c r="CY176" s="10"/>
      <c r="CZ176" s="145"/>
      <c r="DA176" s="145"/>
      <c r="DB176" s="145"/>
      <c r="DC176" s="145"/>
      <c r="DD176" s="145"/>
      <c r="DE176" s="145"/>
      <c r="DF176" s="145"/>
      <c r="DG176" s="145"/>
      <c r="DH176" s="145"/>
      <c r="DI176" s="145"/>
      <c r="DJ176" s="145"/>
      <c r="DK176" s="145"/>
      <c r="DL176" s="150"/>
      <c r="DM176" s="5"/>
      <c r="DN176" s="5"/>
      <c r="DO176" s="5"/>
      <c r="DP176" s="5"/>
      <c r="DQ176" s="1" t="s">
        <v>2821</v>
      </c>
      <c r="DR176" s="10"/>
      <c r="DS176" s="10"/>
      <c r="DT176" s="10"/>
      <c r="DU176" s="10"/>
      <c r="DV176" s="10"/>
      <c r="DW176" s="10"/>
      <c r="DX176" s="10"/>
      <c r="DY176" s="10"/>
      <c r="DZ176" s="10"/>
      <c r="EA176" s="10"/>
      <c r="EB176" s="5"/>
      <c r="EC176" s="5"/>
      <c r="ED176" s="5"/>
      <c r="EE176" s="145"/>
      <c r="EF176" s="145"/>
      <c r="EG176" s="145"/>
      <c r="EH176" s="145"/>
      <c r="EI176" s="145"/>
      <c r="EJ176" s="145"/>
      <c r="EK176" s="145"/>
      <c r="EL176" s="145"/>
      <c r="EM176" s="145"/>
      <c r="EN176" s="150"/>
      <c r="EO176" s="5"/>
      <c r="EP176" s="5"/>
      <c r="EQ176" s="5"/>
      <c r="ER176" s="5"/>
      <c r="ES176" s="1" t="s">
        <v>2822</v>
      </c>
      <c r="ET176" s="10"/>
      <c r="EU176" s="10"/>
      <c r="EV176" s="10"/>
      <c r="EW176" s="10"/>
      <c r="EX176" s="10"/>
      <c r="EY176" s="10"/>
      <c r="EZ176" s="10"/>
      <c r="FA176" s="10"/>
      <c r="FB176" s="10"/>
      <c r="FC176" s="10"/>
      <c r="FD176" s="5"/>
      <c r="FE176" s="5"/>
      <c r="FF176" s="5"/>
      <c r="FG176" s="5"/>
      <c r="FH176" s="5"/>
      <c r="FI176" s="5"/>
      <c r="FJ176" s="5"/>
      <c r="FK176" s="5"/>
      <c r="FL176" s="5"/>
      <c r="FM176" s="5"/>
      <c r="FN176" s="5"/>
      <c r="FO176" s="5"/>
      <c r="FP176" s="96"/>
      <c r="FQ176" s="5"/>
      <c r="FR176" s="5"/>
      <c r="FS176" s="5"/>
      <c r="FT176" s="5"/>
      <c r="FU176" s="1" t="s">
        <v>2823</v>
      </c>
      <c r="FV176" s="1"/>
      <c r="FW176" s="1"/>
      <c r="FX176" s="10"/>
      <c r="FY176" s="10"/>
      <c r="FZ176" s="10"/>
      <c r="GA176" s="10"/>
      <c r="GB176" s="10"/>
      <c r="GC176" s="10"/>
      <c r="GD176" s="10"/>
      <c r="GE176" s="10"/>
      <c r="GF176" s="5"/>
      <c r="GG176" s="5"/>
      <c r="GH176" s="5"/>
      <c r="GI176" s="5"/>
      <c r="GJ176" s="5"/>
      <c r="GK176" s="5"/>
      <c r="GL176" s="5"/>
      <c r="GM176" s="5"/>
      <c r="GN176" s="5"/>
      <c r="GO176" s="5"/>
      <c r="GP176" s="5"/>
      <c r="GQ176" s="5"/>
      <c r="GR176" s="96"/>
      <c r="GS176" s="5"/>
      <c r="GT176" s="5"/>
      <c r="GU176" s="5"/>
      <c r="GV176" s="5"/>
      <c r="GW176" s="1" t="s">
        <v>2824</v>
      </c>
      <c r="GX176" s="1"/>
      <c r="GY176" s="1"/>
      <c r="GZ176" s="1"/>
      <c r="HA176" s="1"/>
      <c r="HB176" s="1"/>
      <c r="HC176" s="1"/>
      <c r="HD176" s="1"/>
      <c r="HE176" s="1"/>
      <c r="HF176" s="1"/>
      <c r="HG176" s="10"/>
      <c r="HH176" s="5"/>
      <c r="HI176" s="5"/>
      <c r="HJ176" s="5"/>
      <c r="HK176" s="5"/>
      <c r="HL176" s="5"/>
      <c r="HM176" s="5"/>
      <c r="HN176" s="5"/>
      <c r="HO176" s="5"/>
      <c r="HP176" s="5"/>
      <c r="HQ176" s="5"/>
      <c r="HR176" s="5"/>
      <c r="HS176" s="5"/>
      <c r="HT176" s="96"/>
      <c r="HU176" s="5"/>
      <c r="HV176" s="5"/>
      <c r="HW176" s="5"/>
      <c r="HX176" s="5"/>
    </row>
    <row r="177" spans="1:232" s="28" customFormat="1" ht="15" customHeight="1">
      <c r="A177" s="5" t="s">
        <v>316</v>
      </c>
      <c r="B177" s="5"/>
      <c r="C177" s="5"/>
      <c r="D177" s="5"/>
      <c r="E177" s="5"/>
      <c r="F177" s="5"/>
      <c r="G177" s="5"/>
      <c r="H177" s="87" t="s">
        <v>476</v>
      </c>
      <c r="I177" s="5" t="s">
        <v>477</v>
      </c>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t="s">
        <v>478</v>
      </c>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t="s">
        <v>2825</v>
      </c>
      <c r="BN177" s="5"/>
      <c r="BO177" s="5"/>
      <c r="BP177" s="5"/>
      <c r="BQ177" s="5"/>
      <c r="BR177" s="5"/>
      <c r="BS177" s="5"/>
      <c r="BT177" s="5"/>
      <c r="BU177" s="145"/>
      <c r="BV177" s="145"/>
      <c r="BW177" s="145"/>
      <c r="BX177" s="145"/>
      <c r="BY177" s="145"/>
      <c r="BZ177" s="145"/>
      <c r="CA177" s="145"/>
      <c r="CB177" s="145"/>
      <c r="CC177" s="145"/>
      <c r="CD177" s="145"/>
      <c r="CE177" s="145"/>
      <c r="CF177" s="145"/>
      <c r="CG177" s="145"/>
      <c r="CH177" s="145"/>
      <c r="CI177" s="145"/>
      <c r="CJ177" s="150"/>
      <c r="CK177" s="155"/>
      <c r="CL177" s="145"/>
      <c r="CM177" s="145"/>
      <c r="CN177" s="145"/>
      <c r="CO177" s="1" t="s">
        <v>2826</v>
      </c>
      <c r="CP177" s="10"/>
      <c r="CQ177" s="10"/>
      <c r="CR177" s="10"/>
      <c r="CS177" s="10"/>
      <c r="CT177" s="10"/>
      <c r="CU177" s="10"/>
      <c r="CV177" s="10"/>
      <c r="CW177" s="10"/>
      <c r="CX177" s="10"/>
      <c r="CY177" s="10"/>
      <c r="CZ177" s="145"/>
      <c r="DA177" s="145"/>
      <c r="DB177" s="145"/>
      <c r="DC177" s="145"/>
      <c r="DD177" s="145"/>
      <c r="DE177" s="145"/>
      <c r="DF177" s="145"/>
      <c r="DG177" s="145"/>
      <c r="DH177" s="145"/>
      <c r="DI177" s="145"/>
      <c r="DJ177" s="145"/>
      <c r="DK177" s="145"/>
      <c r="DL177" s="150"/>
      <c r="DM177" s="5"/>
      <c r="DN177" s="5"/>
      <c r="DO177" s="5"/>
      <c r="DP177" s="5"/>
      <c r="DQ177" s="1" t="s">
        <v>2827</v>
      </c>
      <c r="DR177" s="10"/>
      <c r="DS177" s="10"/>
      <c r="DT177" s="10"/>
      <c r="DU177" s="10"/>
      <c r="DV177" s="10"/>
      <c r="DW177" s="10"/>
      <c r="DX177" s="10"/>
      <c r="DY177" s="10"/>
      <c r="DZ177" s="10"/>
      <c r="EA177" s="10"/>
      <c r="EB177" s="5"/>
      <c r="EC177" s="5"/>
      <c r="ED177" s="5"/>
      <c r="EE177" s="145"/>
      <c r="EF177" s="145"/>
      <c r="EG177" s="145"/>
      <c r="EH177" s="145"/>
      <c r="EI177" s="145"/>
      <c r="EJ177" s="145"/>
      <c r="EK177" s="145"/>
      <c r="EL177" s="145"/>
      <c r="EM177" s="145"/>
      <c r="EN177" s="150"/>
      <c r="EO177" s="5"/>
      <c r="EP177" s="5"/>
      <c r="EQ177" s="5"/>
      <c r="ER177" s="5"/>
      <c r="ES177" s="1" t="s">
        <v>2828</v>
      </c>
      <c r="ET177" s="10"/>
      <c r="EU177" s="10"/>
      <c r="EV177" s="10"/>
      <c r="EW177" s="10"/>
      <c r="EX177" s="10"/>
      <c r="EY177" s="10"/>
      <c r="EZ177" s="10"/>
      <c r="FA177" s="10"/>
      <c r="FB177" s="10"/>
      <c r="FC177" s="10"/>
      <c r="FD177" s="5"/>
      <c r="FE177" s="5"/>
      <c r="FF177" s="5"/>
      <c r="FG177" s="5"/>
      <c r="FH177" s="5"/>
      <c r="FI177" s="5"/>
      <c r="FJ177" s="5"/>
      <c r="FK177" s="5"/>
      <c r="FL177" s="5"/>
      <c r="FM177" s="5"/>
      <c r="FN177" s="5"/>
      <c r="FO177" s="5"/>
      <c r="FP177" s="96"/>
      <c r="FQ177" s="5"/>
      <c r="FR177" s="5"/>
      <c r="FS177" s="5"/>
      <c r="FT177" s="5"/>
      <c r="FU177" s="1" t="s">
        <v>2829</v>
      </c>
      <c r="FV177" s="1"/>
      <c r="FW177" s="1"/>
      <c r="FX177" s="10"/>
      <c r="FY177" s="10"/>
      <c r="FZ177" s="10"/>
      <c r="GA177" s="10"/>
      <c r="GB177" s="10"/>
      <c r="GC177" s="10"/>
      <c r="GD177" s="10"/>
      <c r="GE177" s="10"/>
      <c r="GF177" s="5"/>
      <c r="GG177" s="5"/>
      <c r="GH177" s="5"/>
      <c r="GI177" s="5"/>
      <c r="GJ177" s="5"/>
      <c r="GK177" s="5"/>
      <c r="GL177" s="5"/>
      <c r="GM177" s="5"/>
      <c r="GN177" s="5"/>
      <c r="GO177" s="5"/>
      <c r="GP177" s="5"/>
      <c r="GQ177" s="5"/>
      <c r="GR177" s="96"/>
      <c r="GS177" s="5"/>
      <c r="GT177" s="5"/>
      <c r="GU177" s="5"/>
      <c r="GV177" s="5"/>
      <c r="GW177" s="1" t="s">
        <v>2830</v>
      </c>
      <c r="GX177" s="1"/>
      <c r="GY177" s="1"/>
      <c r="GZ177" s="1"/>
      <c r="HA177" s="1"/>
      <c r="HB177" s="1"/>
      <c r="HC177" s="1"/>
      <c r="HD177" s="1"/>
      <c r="HE177" s="1"/>
      <c r="HF177" s="1"/>
      <c r="HG177" s="10"/>
      <c r="HH177" s="5"/>
      <c r="HI177" s="5"/>
      <c r="HJ177" s="5"/>
      <c r="HK177" s="5"/>
      <c r="HL177" s="5"/>
      <c r="HM177" s="5"/>
      <c r="HN177" s="5"/>
      <c r="HO177" s="5"/>
      <c r="HP177" s="5"/>
      <c r="HQ177" s="5"/>
      <c r="HR177" s="5"/>
      <c r="HS177" s="5"/>
      <c r="HT177" s="96"/>
      <c r="HU177" s="5"/>
      <c r="HV177" s="5"/>
      <c r="HW177" s="5"/>
      <c r="HX177" s="5"/>
    </row>
    <row r="178" spans="1:232" s="28" customFormat="1" ht="15" customHeight="1">
      <c r="A178" s="5" t="s">
        <v>331</v>
      </c>
      <c r="B178" s="5" t="s">
        <v>332</v>
      </c>
      <c r="C178" s="5"/>
      <c r="D178" s="5"/>
      <c r="E178" s="5"/>
      <c r="F178" s="5" t="s">
        <v>333</v>
      </c>
      <c r="G178" s="5" t="s">
        <v>479</v>
      </c>
      <c r="H178" s="87"/>
      <c r="I178" s="5" t="s">
        <v>2831</v>
      </c>
      <c r="J178" s="5" t="s">
        <v>2832</v>
      </c>
      <c r="K178" s="5" t="s">
        <v>2833</v>
      </c>
      <c r="L178" s="5" t="s">
        <v>2834</v>
      </c>
      <c r="M178" s="5" t="s">
        <v>2835</v>
      </c>
      <c r="N178" s="5" t="s">
        <v>2836</v>
      </c>
      <c r="O178" s="5"/>
      <c r="P178" s="5"/>
      <c r="Q178" s="5"/>
      <c r="R178" s="5"/>
      <c r="S178" s="5"/>
      <c r="T178" s="5"/>
      <c r="U178" s="5"/>
      <c r="V178" s="5"/>
      <c r="W178" s="5"/>
      <c r="X178" s="5"/>
      <c r="Y178" s="5"/>
      <c r="Z178" s="5"/>
      <c r="AA178" s="5"/>
      <c r="AB178" s="5"/>
      <c r="AC178" s="5"/>
      <c r="AD178" s="5"/>
      <c r="AE178" s="5"/>
      <c r="AF178" s="5"/>
      <c r="AG178" s="5"/>
      <c r="AH178" s="5"/>
      <c r="AI178" s="5"/>
      <c r="AJ178" s="172" t="s">
        <v>480</v>
      </c>
      <c r="AK178" s="5" t="s">
        <v>2837</v>
      </c>
      <c r="AL178" s="5" t="s">
        <v>2838</v>
      </c>
      <c r="AM178" s="5" t="s">
        <v>2839</v>
      </c>
      <c r="AN178" s="5" t="s">
        <v>1414</v>
      </c>
      <c r="AO178" s="5" t="s">
        <v>2840</v>
      </c>
      <c r="AP178" s="5" t="s">
        <v>2841</v>
      </c>
      <c r="AQ178" s="5"/>
      <c r="AR178" s="5"/>
      <c r="AS178" s="5"/>
      <c r="AT178" s="5"/>
      <c r="AU178" s="5"/>
      <c r="AV178" s="5"/>
      <c r="AW178" s="5"/>
      <c r="AX178" s="5"/>
      <c r="AY178" s="5"/>
      <c r="AZ178" s="5"/>
      <c r="BA178" s="5"/>
      <c r="BB178" s="5"/>
      <c r="BC178" s="5"/>
      <c r="BD178" s="5"/>
      <c r="BE178" s="5"/>
      <c r="BF178" s="5"/>
      <c r="BG178" s="5"/>
      <c r="BH178" s="5"/>
      <c r="BI178" s="5"/>
      <c r="BJ178" s="5"/>
      <c r="BK178" s="5"/>
      <c r="BL178" s="5"/>
      <c r="BM178" s="5" t="s">
        <v>2842</v>
      </c>
      <c r="BN178" s="5" t="s">
        <v>2843</v>
      </c>
      <c r="BO178" s="5" t="s">
        <v>2844</v>
      </c>
      <c r="BP178" s="5" t="s">
        <v>2845</v>
      </c>
      <c r="BQ178" s="5" t="s">
        <v>2846</v>
      </c>
      <c r="BR178" s="5" t="s">
        <v>2847</v>
      </c>
      <c r="BS178" s="5"/>
      <c r="BT178" s="5"/>
      <c r="BU178" s="145"/>
      <c r="BV178" s="145"/>
      <c r="BW178" s="145"/>
      <c r="BX178" s="145"/>
      <c r="BY178" s="145"/>
      <c r="BZ178" s="145"/>
      <c r="CA178" s="145"/>
      <c r="CB178" s="145"/>
      <c r="CC178" s="145"/>
      <c r="CD178" s="145"/>
      <c r="CE178" s="145"/>
      <c r="CF178" s="145"/>
      <c r="CG178" s="145"/>
      <c r="CH178" s="145"/>
      <c r="CI178" s="145"/>
      <c r="CJ178" s="150"/>
      <c r="CK178" s="155"/>
      <c r="CL178" s="145"/>
      <c r="CM178" s="145"/>
      <c r="CN178" s="173"/>
      <c r="CO178" s="109" t="s">
        <v>2848</v>
      </c>
      <c r="CP178" s="10" t="s">
        <v>2849</v>
      </c>
      <c r="CQ178" s="10" t="s">
        <v>2850</v>
      </c>
      <c r="CR178" s="10" t="s">
        <v>2851</v>
      </c>
      <c r="CS178" s="10" t="s">
        <v>2852</v>
      </c>
      <c r="CT178" s="10" t="s">
        <v>2853</v>
      </c>
      <c r="CU178" s="10"/>
      <c r="CV178" s="10"/>
      <c r="CW178" s="10"/>
      <c r="CX178" s="10"/>
      <c r="CY178" s="10"/>
      <c r="CZ178" s="145"/>
      <c r="DA178" s="145"/>
      <c r="DB178" s="145"/>
      <c r="DC178" s="145"/>
      <c r="DD178" s="145"/>
      <c r="DE178" s="145"/>
      <c r="DF178" s="145"/>
      <c r="DG178" s="145"/>
      <c r="DH178" s="145"/>
      <c r="DI178" s="145"/>
      <c r="DJ178" s="145"/>
      <c r="DK178" s="145"/>
      <c r="DL178" s="150"/>
      <c r="DM178" s="5"/>
      <c r="DN178" s="5"/>
      <c r="DO178" s="5"/>
      <c r="DP178" s="5"/>
      <c r="DQ178" s="1" t="s">
        <v>2854</v>
      </c>
      <c r="DR178" s="10" t="s">
        <v>2855</v>
      </c>
      <c r="DS178" s="10" t="s">
        <v>2856</v>
      </c>
      <c r="DT178" s="10" t="s">
        <v>2857</v>
      </c>
      <c r="DU178" s="10" t="s">
        <v>2858</v>
      </c>
      <c r="DV178" s="10" t="s">
        <v>2859</v>
      </c>
      <c r="DW178" s="10"/>
      <c r="DX178" s="10"/>
      <c r="DY178" s="10"/>
      <c r="DZ178" s="10"/>
      <c r="EA178" s="10"/>
      <c r="EB178" s="5"/>
      <c r="EC178" s="5"/>
      <c r="ED178" s="5"/>
      <c r="EE178" s="145"/>
      <c r="EF178" s="145"/>
      <c r="EG178" s="145"/>
      <c r="EH178" s="145"/>
      <c r="EI178" s="145"/>
      <c r="EJ178" s="145"/>
      <c r="EK178" s="145"/>
      <c r="EL178" s="145"/>
      <c r="EM178" s="145"/>
      <c r="EN178" s="150"/>
      <c r="EO178" s="5"/>
      <c r="EP178" s="5"/>
      <c r="EQ178" s="5"/>
      <c r="ER178" s="5"/>
      <c r="ES178" s="1" t="s">
        <v>2860</v>
      </c>
      <c r="ET178" s="10" t="s">
        <v>2861</v>
      </c>
      <c r="EU178" s="10" t="s">
        <v>2862</v>
      </c>
      <c r="EV178" s="10" t="s">
        <v>2863</v>
      </c>
      <c r="EW178" s="10" t="s">
        <v>2864</v>
      </c>
      <c r="EX178" s="10" t="s">
        <v>2865</v>
      </c>
      <c r="EY178" s="10"/>
      <c r="EZ178" s="10"/>
      <c r="FA178" s="10"/>
      <c r="FB178" s="10"/>
      <c r="FC178" s="10"/>
      <c r="FD178" s="5"/>
      <c r="FE178" s="5"/>
      <c r="FF178" s="5"/>
      <c r="FG178" s="5"/>
      <c r="FH178" s="5"/>
      <c r="FI178" s="5"/>
      <c r="FJ178" s="5"/>
      <c r="FK178" s="5"/>
      <c r="FL178" s="5"/>
      <c r="FM178" s="5"/>
      <c r="FN178" s="5"/>
      <c r="FO178" s="5"/>
      <c r="FP178" s="96"/>
      <c r="FQ178" s="5"/>
      <c r="FR178" s="5"/>
      <c r="FS178" s="5"/>
      <c r="FT178" s="5"/>
      <c r="FU178" s="1" t="s">
        <v>2866</v>
      </c>
      <c r="FV178" s="1" t="s">
        <v>2867</v>
      </c>
      <c r="FW178" s="1" t="s">
        <v>2868</v>
      </c>
      <c r="FX178" s="10" t="s">
        <v>2869</v>
      </c>
      <c r="FY178" s="10" t="s">
        <v>2870</v>
      </c>
      <c r="FZ178" s="10" t="s">
        <v>2871</v>
      </c>
      <c r="GA178" s="10"/>
      <c r="GB178" s="10"/>
      <c r="GC178" s="10"/>
      <c r="GD178" s="10"/>
      <c r="GE178" s="10"/>
      <c r="GF178" s="5"/>
      <c r="GG178" s="5"/>
      <c r="GH178" s="5"/>
      <c r="GI178" s="5"/>
      <c r="GJ178" s="5"/>
      <c r="GK178" s="5"/>
      <c r="GL178" s="5"/>
      <c r="GM178" s="5"/>
      <c r="GN178" s="5"/>
      <c r="GO178" s="5"/>
      <c r="GP178" s="5"/>
      <c r="GQ178" s="5"/>
      <c r="GR178" s="96"/>
      <c r="GS178" s="5"/>
      <c r="GT178" s="5"/>
      <c r="GU178" s="5"/>
      <c r="GV178" s="5"/>
      <c r="GW178" s="1" t="s">
        <v>2872</v>
      </c>
      <c r="GX178" s="1" t="s">
        <v>2873</v>
      </c>
      <c r="GY178" s="1" t="s">
        <v>2874</v>
      </c>
      <c r="GZ178" s="1" t="s">
        <v>2875</v>
      </c>
      <c r="HA178" s="1" t="s">
        <v>2876</v>
      </c>
      <c r="HB178" s="1" t="s">
        <v>2877</v>
      </c>
      <c r="HC178" s="1"/>
      <c r="HD178" s="1"/>
      <c r="HE178" s="1"/>
      <c r="HF178" s="1"/>
      <c r="HG178" s="10"/>
      <c r="HH178" s="5"/>
      <c r="HI178" s="5"/>
      <c r="HJ178" s="5"/>
      <c r="HK178" s="5"/>
      <c r="HL178" s="5"/>
      <c r="HM178" s="5"/>
      <c r="HN178" s="5"/>
      <c r="HO178" s="5"/>
      <c r="HP178" s="5"/>
      <c r="HQ178" s="5"/>
      <c r="HR178" s="5"/>
      <c r="HS178" s="5"/>
      <c r="HT178" s="96"/>
      <c r="HU178" s="5"/>
      <c r="HV178" s="5"/>
      <c r="HW178" s="5"/>
      <c r="HX178" s="5"/>
    </row>
    <row r="179" spans="1:232" s="28" customFormat="1" ht="15" customHeight="1">
      <c r="A179" s="5" t="s">
        <v>331</v>
      </c>
      <c r="B179" s="5" t="s">
        <v>332</v>
      </c>
      <c r="C179" s="5"/>
      <c r="D179" s="5"/>
      <c r="E179" s="5"/>
      <c r="F179" s="5" t="s">
        <v>333</v>
      </c>
      <c r="G179" s="5" t="s">
        <v>481</v>
      </c>
      <c r="H179" s="87"/>
      <c r="I179" s="5" t="s">
        <v>2878</v>
      </c>
      <c r="J179" s="5" t="s">
        <v>2832</v>
      </c>
      <c r="K179" s="5" t="s">
        <v>2833</v>
      </c>
      <c r="L179" s="5" t="s">
        <v>2834</v>
      </c>
      <c r="M179" s="5" t="s">
        <v>2835</v>
      </c>
      <c r="N179" s="5" t="s">
        <v>2836</v>
      </c>
      <c r="O179" s="5"/>
      <c r="P179" s="5"/>
      <c r="Q179" s="5"/>
      <c r="R179" s="5"/>
      <c r="S179" s="5"/>
      <c r="T179" s="5"/>
      <c r="U179" s="5"/>
      <c r="V179" s="5"/>
      <c r="W179" s="5"/>
      <c r="X179" s="5"/>
      <c r="Y179" s="5"/>
      <c r="Z179" s="5"/>
      <c r="AA179" s="5"/>
      <c r="AB179" s="5"/>
      <c r="AC179" s="5"/>
      <c r="AD179" s="5"/>
      <c r="AE179" s="5"/>
      <c r="AF179" s="5"/>
      <c r="AG179" s="5"/>
      <c r="AH179" s="5"/>
      <c r="AI179" s="5"/>
      <c r="AJ179" s="172" t="s">
        <v>480</v>
      </c>
      <c r="AK179" s="5" t="s">
        <v>2879</v>
      </c>
      <c r="AL179" s="5" t="s">
        <v>2838</v>
      </c>
      <c r="AM179" s="5" t="s">
        <v>2839</v>
      </c>
      <c r="AN179" s="5" t="s">
        <v>1414</v>
      </c>
      <c r="AO179" s="5" t="s">
        <v>2840</v>
      </c>
      <c r="AP179" s="5" t="s">
        <v>2841</v>
      </c>
      <c r="AQ179" s="5"/>
      <c r="AR179" s="5"/>
      <c r="AS179" s="5"/>
      <c r="AT179" s="5"/>
      <c r="AU179" s="5"/>
      <c r="AV179" s="5"/>
      <c r="AW179" s="5"/>
      <c r="AX179" s="5"/>
      <c r="AY179" s="5"/>
      <c r="AZ179" s="5"/>
      <c r="BA179" s="5"/>
      <c r="BB179" s="5"/>
      <c r="BC179" s="5"/>
      <c r="BD179" s="5"/>
      <c r="BE179" s="5"/>
      <c r="BF179" s="5"/>
      <c r="BG179" s="5"/>
      <c r="BH179" s="5"/>
      <c r="BI179" s="5"/>
      <c r="BJ179" s="5"/>
      <c r="BK179" s="5"/>
      <c r="BL179" s="5"/>
      <c r="BM179" s="5" t="s">
        <v>2880</v>
      </c>
      <c r="BN179" s="5" t="s">
        <v>2843</v>
      </c>
      <c r="BO179" s="5" t="s">
        <v>2844</v>
      </c>
      <c r="BP179" s="5" t="s">
        <v>2845</v>
      </c>
      <c r="BQ179" s="5" t="s">
        <v>2846</v>
      </c>
      <c r="BR179" s="5" t="s">
        <v>2847</v>
      </c>
      <c r="BS179" s="5"/>
      <c r="BT179" s="5"/>
      <c r="BU179" s="145"/>
      <c r="BV179" s="145"/>
      <c r="BW179" s="145"/>
      <c r="BX179" s="145"/>
      <c r="BY179" s="145"/>
      <c r="BZ179" s="145"/>
      <c r="CA179" s="145"/>
      <c r="CB179" s="145"/>
      <c r="CC179" s="145"/>
      <c r="CD179" s="145"/>
      <c r="CE179" s="145"/>
      <c r="CF179" s="145"/>
      <c r="CG179" s="145"/>
      <c r="CH179" s="145"/>
      <c r="CI179" s="145"/>
      <c r="CJ179" s="150"/>
      <c r="CK179" s="155"/>
      <c r="CL179" s="145"/>
      <c r="CM179" s="145"/>
      <c r="CN179" s="173"/>
      <c r="CO179" s="10" t="s">
        <v>2881</v>
      </c>
      <c r="CP179" s="10" t="s">
        <v>2849</v>
      </c>
      <c r="CQ179" s="10" t="s">
        <v>2850</v>
      </c>
      <c r="CR179" s="10" t="s">
        <v>2851</v>
      </c>
      <c r="CS179" s="10" t="s">
        <v>2852</v>
      </c>
      <c r="CT179" s="10" t="s">
        <v>2853</v>
      </c>
      <c r="CU179" s="10"/>
      <c r="CV179" s="10"/>
      <c r="CW179" s="10"/>
      <c r="CX179" s="10"/>
      <c r="CY179" s="10"/>
      <c r="CZ179" s="145"/>
      <c r="DA179" s="145"/>
      <c r="DB179" s="145"/>
      <c r="DC179" s="145"/>
      <c r="DD179" s="145"/>
      <c r="DE179" s="145"/>
      <c r="DF179" s="145"/>
      <c r="DG179" s="145"/>
      <c r="DH179" s="145"/>
      <c r="DI179" s="145"/>
      <c r="DJ179" s="145"/>
      <c r="DK179" s="145"/>
      <c r="DL179" s="150"/>
      <c r="DM179" s="5"/>
      <c r="DN179" s="5"/>
      <c r="DO179" s="5"/>
      <c r="DP179" s="5"/>
      <c r="DQ179" s="1" t="s">
        <v>2882</v>
      </c>
      <c r="DR179" s="10" t="s">
        <v>2855</v>
      </c>
      <c r="DS179" s="10" t="s">
        <v>2856</v>
      </c>
      <c r="DT179" s="10" t="s">
        <v>2857</v>
      </c>
      <c r="DU179" s="10" t="s">
        <v>2858</v>
      </c>
      <c r="DV179" s="10" t="s">
        <v>2859</v>
      </c>
      <c r="DW179" s="10"/>
      <c r="DX179" s="10"/>
      <c r="DY179" s="10"/>
      <c r="DZ179" s="10"/>
      <c r="EA179" s="10"/>
      <c r="EB179" s="5"/>
      <c r="EC179" s="5"/>
      <c r="ED179" s="5"/>
      <c r="EE179" s="145"/>
      <c r="EF179" s="145"/>
      <c r="EG179" s="145"/>
      <c r="EH179" s="145"/>
      <c r="EI179" s="145"/>
      <c r="EJ179" s="145"/>
      <c r="EK179" s="145"/>
      <c r="EL179" s="145"/>
      <c r="EM179" s="145"/>
      <c r="EN179" s="150"/>
      <c r="EO179" s="5"/>
      <c r="EP179" s="5"/>
      <c r="EQ179" s="5"/>
      <c r="ER179" s="5"/>
      <c r="ES179" s="1" t="s">
        <v>2883</v>
      </c>
      <c r="ET179" s="10" t="s">
        <v>2861</v>
      </c>
      <c r="EU179" s="10" t="s">
        <v>2862</v>
      </c>
      <c r="EV179" s="10" t="s">
        <v>2863</v>
      </c>
      <c r="EW179" s="10" t="s">
        <v>2864</v>
      </c>
      <c r="EX179" s="10" t="s">
        <v>2865</v>
      </c>
      <c r="EY179" s="10"/>
      <c r="EZ179" s="10"/>
      <c r="FA179" s="10"/>
      <c r="FB179" s="10"/>
      <c r="FC179" s="10"/>
      <c r="FD179" s="5"/>
      <c r="FE179" s="5"/>
      <c r="FF179" s="5"/>
      <c r="FG179" s="5"/>
      <c r="FH179" s="5"/>
      <c r="FI179" s="5"/>
      <c r="FJ179" s="5"/>
      <c r="FK179" s="5"/>
      <c r="FL179" s="5"/>
      <c r="FM179" s="5"/>
      <c r="FN179" s="5"/>
      <c r="FO179" s="5"/>
      <c r="FP179" s="96"/>
      <c r="FQ179" s="5"/>
      <c r="FR179" s="5"/>
      <c r="FS179" s="5"/>
      <c r="FT179" s="5"/>
      <c r="FU179" s="1" t="s">
        <v>2866</v>
      </c>
      <c r="FV179" s="1" t="s">
        <v>2867</v>
      </c>
      <c r="FW179" s="1" t="s">
        <v>2868</v>
      </c>
      <c r="FX179" s="10" t="s">
        <v>2869</v>
      </c>
      <c r="FY179" s="10" t="s">
        <v>2870</v>
      </c>
      <c r="FZ179" s="10" t="s">
        <v>2871</v>
      </c>
      <c r="GA179" s="10"/>
      <c r="GB179" s="10"/>
      <c r="GC179" s="10"/>
      <c r="GD179" s="10"/>
      <c r="GE179" s="10"/>
      <c r="GF179" s="5"/>
      <c r="GG179" s="5"/>
      <c r="GH179" s="5"/>
      <c r="GI179" s="5"/>
      <c r="GJ179" s="5"/>
      <c r="GK179" s="5"/>
      <c r="GL179" s="5"/>
      <c r="GM179" s="5"/>
      <c r="GN179" s="5"/>
      <c r="GO179" s="5"/>
      <c r="GP179" s="5"/>
      <c r="GQ179" s="5"/>
      <c r="GR179" s="96"/>
      <c r="GS179" s="5"/>
      <c r="GT179" s="5"/>
      <c r="GU179" s="5"/>
      <c r="GV179" s="5"/>
      <c r="GW179" s="1" t="s">
        <v>2884</v>
      </c>
      <c r="GX179" s="1" t="s">
        <v>2873</v>
      </c>
      <c r="GY179" s="1" t="s">
        <v>2874</v>
      </c>
      <c r="GZ179" s="1" t="s">
        <v>2875</v>
      </c>
      <c r="HA179" s="1" t="s">
        <v>2876</v>
      </c>
      <c r="HB179" s="1" t="s">
        <v>2877</v>
      </c>
      <c r="HC179" s="1"/>
      <c r="HD179" s="1"/>
      <c r="HE179" s="1"/>
      <c r="HF179" s="1"/>
      <c r="HG179" s="10"/>
      <c r="HH179" s="5"/>
      <c r="HI179" s="5"/>
      <c r="HJ179" s="5"/>
      <c r="HK179" s="5"/>
      <c r="HL179" s="5"/>
      <c r="HM179" s="5"/>
      <c r="HN179" s="5"/>
      <c r="HO179" s="5"/>
      <c r="HP179" s="5"/>
      <c r="HQ179" s="5"/>
      <c r="HR179" s="5"/>
      <c r="HS179" s="5"/>
      <c r="HT179" s="96"/>
      <c r="HU179" s="5"/>
      <c r="HV179" s="5"/>
      <c r="HW179" s="5"/>
      <c r="HX179" s="5"/>
    </row>
    <row r="180" spans="1:232" s="28" customFormat="1" ht="15" customHeight="1">
      <c r="A180" s="5" t="s">
        <v>331</v>
      </c>
      <c r="B180" s="5" t="s">
        <v>332</v>
      </c>
      <c r="C180" s="5"/>
      <c r="D180" s="5"/>
      <c r="E180" s="5"/>
      <c r="F180" s="5" t="s">
        <v>333</v>
      </c>
      <c r="G180" s="5" t="s">
        <v>482</v>
      </c>
      <c r="H180" s="87"/>
      <c r="I180" s="5" t="s">
        <v>2885</v>
      </c>
      <c r="J180" s="5" t="s">
        <v>2832</v>
      </c>
      <c r="K180" s="5" t="s">
        <v>2833</v>
      </c>
      <c r="L180" s="5" t="s">
        <v>2834</v>
      </c>
      <c r="M180" s="5" t="s">
        <v>2835</v>
      </c>
      <c r="N180" s="5" t="s">
        <v>2836</v>
      </c>
      <c r="O180" s="5"/>
      <c r="P180" s="5"/>
      <c r="Q180" s="5"/>
      <c r="R180" s="5"/>
      <c r="S180" s="5"/>
      <c r="T180" s="5"/>
      <c r="U180" s="5"/>
      <c r="V180" s="5"/>
      <c r="W180" s="5"/>
      <c r="X180" s="5"/>
      <c r="Y180" s="5"/>
      <c r="Z180" s="5"/>
      <c r="AA180" s="5"/>
      <c r="AB180" s="5"/>
      <c r="AC180" s="5"/>
      <c r="AD180" s="5"/>
      <c r="AE180" s="5"/>
      <c r="AF180" s="5"/>
      <c r="AG180" s="5"/>
      <c r="AH180" s="5"/>
      <c r="AI180" s="5"/>
      <c r="AJ180" s="172" t="s">
        <v>480</v>
      </c>
      <c r="AK180" s="5" t="s">
        <v>2886</v>
      </c>
      <c r="AL180" s="5" t="s">
        <v>2838</v>
      </c>
      <c r="AM180" s="5" t="s">
        <v>2839</v>
      </c>
      <c r="AN180" s="5" t="s">
        <v>1414</v>
      </c>
      <c r="AO180" s="5" t="s">
        <v>2840</v>
      </c>
      <c r="AP180" s="5" t="s">
        <v>2841</v>
      </c>
      <c r="AQ180" s="5"/>
      <c r="AR180" s="5"/>
      <c r="AS180" s="5"/>
      <c r="AT180" s="5"/>
      <c r="AU180" s="5"/>
      <c r="AV180" s="5"/>
      <c r="AW180" s="5"/>
      <c r="AX180" s="5"/>
      <c r="AY180" s="5"/>
      <c r="AZ180" s="5"/>
      <c r="BA180" s="5"/>
      <c r="BB180" s="5"/>
      <c r="BC180" s="5"/>
      <c r="BD180" s="5"/>
      <c r="BE180" s="5"/>
      <c r="BF180" s="5"/>
      <c r="BG180" s="5"/>
      <c r="BH180" s="5"/>
      <c r="BI180" s="5"/>
      <c r="BJ180" s="5"/>
      <c r="BK180" s="5"/>
      <c r="BL180" s="5"/>
      <c r="BM180" s="5" t="s">
        <v>2887</v>
      </c>
      <c r="BN180" s="5" t="s">
        <v>2843</v>
      </c>
      <c r="BO180" s="5" t="s">
        <v>2844</v>
      </c>
      <c r="BP180" s="5" t="s">
        <v>2845</v>
      </c>
      <c r="BQ180" s="5" t="s">
        <v>2846</v>
      </c>
      <c r="BR180" s="5" t="s">
        <v>2847</v>
      </c>
      <c r="BS180" s="5"/>
      <c r="BT180" s="5"/>
      <c r="BU180" s="145"/>
      <c r="BV180" s="145"/>
      <c r="BW180" s="145"/>
      <c r="BX180" s="145"/>
      <c r="BY180" s="145"/>
      <c r="BZ180" s="145"/>
      <c r="CA180" s="145"/>
      <c r="CB180" s="145"/>
      <c r="CC180" s="145"/>
      <c r="CD180" s="145"/>
      <c r="CE180" s="145"/>
      <c r="CF180" s="145"/>
      <c r="CG180" s="145"/>
      <c r="CH180" s="145"/>
      <c r="CI180" s="145"/>
      <c r="CJ180" s="150"/>
      <c r="CK180" s="155"/>
      <c r="CL180" s="145"/>
      <c r="CM180" s="145"/>
      <c r="CN180" s="173"/>
      <c r="CO180" s="10" t="s">
        <v>2888</v>
      </c>
      <c r="CP180" s="10" t="s">
        <v>2849</v>
      </c>
      <c r="CQ180" s="10" t="s">
        <v>2850</v>
      </c>
      <c r="CR180" s="10" t="s">
        <v>2851</v>
      </c>
      <c r="CS180" s="10" t="s">
        <v>2852</v>
      </c>
      <c r="CT180" s="10" t="s">
        <v>2853</v>
      </c>
      <c r="CU180" s="10"/>
      <c r="CV180" s="10"/>
      <c r="CW180" s="10"/>
      <c r="CX180" s="10"/>
      <c r="CY180" s="10"/>
      <c r="CZ180" s="145"/>
      <c r="DA180" s="145"/>
      <c r="DB180" s="145"/>
      <c r="DC180" s="145"/>
      <c r="DD180" s="145"/>
      <c r="DE180" s="145"/>
      <c r="DF180" s="145"/>
      <c r="DG180" s="145"/>
      <c r="DH180" s="145"/>
      <c r="DI180" s="145"/>
      <c r="DJ180" s="145"/>
      <c r="DK180" s="145"/>
      <c r="DL180" s="150"/>
      <c r="DM180" s="5"/>
      <c r="DN180" s="5"/>
      <c r="DO180" s="5"/>
      <c r="DP180" s="5"/>
      <c r="DQ180" s="1" t="s">
        <v>2889</v>
      </c>
      <c r="DR180" s="10" t="s">
        <v>2855</v>
      </c>
      <c r="DS180" s="10" t="s">
        <v>2856</v>
      </c>
      <c r="DT180" s="10" t="s">
        <v>2857</v>
      </c>
      <c r="DU180" s="10" t="s">
        <v>2858</v>
      </c>
      <c r="DV180" s="10" t="s">
        <v>2859</v>
      </c>
      <c r="DW180" s="10"/>
      <c r="DX180" s="10"/>
      <c r="DY180" s="10"/>
      <c r="DZ180" s="10"/>
      <c r="EA180" s="10"/>
      <c r="EB180" s="5"/>
      <c r="EC180" s="5"/>
      <c r="ED180" s="5"/>
      <c r="EE180" s="145"/>
      <c r="EF180" s="145"/>
      <c r="EG180" s="145"/>
      <c r="EH180" s="145"/>
      <c r="EI180" s="145"/>
      <c r="EJ180" s="145"/>
      <c r="EK180" s="145"/>
      <c r="EL180" s="145"/>
      <c r="EM180" s="145"/>
      <c r="EN180" s="150"/>
      <c r="EO180" s="5"/>
      <c r="EP180" s="5"/>
      <c r="EQ180" s="5"/>
      <c r="ER180" s="5"/>
      <c r="ES180" s="1" t="s">
        <v>2890</v>
      </c>
      <c r="ET180" s="10" t="s">
        <v>2861</v>
      </c>
      <c r="EU180" s="10" t="s">
        <v>2862</v>
      </c>
      <c r="EV180" s="10" t="s">
        <v>2863</v>
      </c>
      <c r="EW180" s="10" t="s">
        <v>2864</v>
      </c>
      <c r="EX180" s="10" t="s">
        <v>2865</v>
      </c>
      <c r="EY180" s="10"/>
      <c r="EZ180" s="10"/>
      <c r="FA180" s="10"/>
      <c r="FB180" s="10"/>
      <c r="FC180" s="10"/>
      <c r="FD180" s="5"/>
      <c r="FE180" s="5"/>
      <c r="FF180" s="5"/>
      <c r="FG180" s="5"/>
      <c r="FH180" s="5"/>
      <c r="FI180" s="5"/>
      <c r="FJ180" s="5"/>
      <c r="FK180" s="5"/>
      <c r="FL180" s="5"/>
      <c r="FM180" s="5"/>
      <c r="FN180" s="5"/>
      <c r="FO180" s="5"/>
      <c r="FP180" s="96"/>
      <c r="FQ180" s="5"/>
      <c r="FR180" s="5"/>
      <c r="FS180" s="5"/>
      <c r="FT180" s="5"/>
      <c r="FU180" s="1" t="s">
        <v>2866</v>
      </c>
      <c r="FV180" s="1" t="s">
        <v>2867</v>
      </c>
      <c r="FW180" s="1" t="s">
        <v>2868</v>
      </c>
      <c r="FX180" s="10" t="s">
        <v>2869</v>
      </c>
      <c r="FY180" s="10" t="s">
        <v>2870</v>
      </c>
      <c r="FZ180" s="10" t="s">
        <v>2871</v>
      </c>
      <c r="GA180" s="10"/>
      <c r="GB180" s="10"/>
      <c r="GC180" s="10"/>
      <c r="GD180" s="10"/>
      <c r="GE180" s="10"/>
      <c r="GF180" s="5"/>
      <c r="GG180" s="5"/>
      <c r="GH180" s="5"/>
      <c r="GI180" s="5"/>
      <c r="GJ180" s="5"/>
      <c r="GK180" s="5"/>
      <c r="GL180" s="5"/>
      <c r="GM180" s="5"/>
      <c r="GN180" s="5"/>
      <c r="GO180" s="5"/>
      <c r="GP180" s="5"/>
      <c r="GQ180" s="5"/>
      <c r="GR180" s="96"/>
      <c r="GS180" s="5"/>
      <c r="GT180" s="5"/>
      <c r="GU180" s="5"/>
      <c r="GV180" s="5"/>
      <c r="GW180" s="1" t="s">
        <v>2891</v>
      </c>
      <c r="GX180" s="1" t="s">
        <v>2873</v>
      </c>
      <c r="GY180" s="1" t="s">
        <v>2874</v>
      </c>
      <c r="GZ180" s="1" t="s">
        <v>2875</v>
      </c>
      <c r="HA180" s="1" t="s">
        <v>2876</v>
      </c>
      <c r="HB180" s="1" t="s">
        <v>2877</v>
      </c>
      <c r="HC180" s="1"/>
      <c r="HD180" s="1"/>
      <c r="HE180" s="1"/>
      <c r="HF180" s="1"/>
      <c r="HG180" s="10"/>
      <c r="HH180" s="5"/>
      <c r="HI180" s="5"/>
      <c r="HJ180" s="5"/>
      <c r="HK180" s="5"/>
      <c r="HL180" s="5"/>
      <c r="HM180" s="5"/>
      <c r="HN180" s="5"/>
      <c r="HO180" s="5"/>
      <c r="HP180" s="5"/>
      <c r="HQ180" s="5"/>
      <c r="HR180" s="5"/>
      <c r="HS180" s="5"/>
      <c r="HT180" s="96"/>
      <c r="HU180" s="5"/>
      <c r="HV180" s="5"/>
      <c r="HW180" s="5"/>
      <c r="HX180" s="5"/>
    </row>
    <row r="181" spans="1:232" s="28" customFormat="1" ht="15" customHeight="1">
      <c r="A181" s="5" t="s">
        <v>331</v>
      </c>
      <c r="B181" s="5" t="s">
        <v>332</v>
      </c>
      <c r="C181" s="5"/>
      <c r="D181" s="5"/>
      <c r="E181" s="5"/>
      <c r="F181" s="5" t="s">
        <v>333</v>
      </c>
      <c r="G181" s="5" t="s">
        <v>483</v>
      </c>
      <c r="H181" s="87"/>
      <c r="I181" s="5" t="s">
        <v>2892</v>
      </c>
      <c r="J181" s="5" t="s">
        <v>2893</v>
      </c>
      <c r="K181" s="5" t="s">
        <v>2894</v>
      </c>
      <c r="L181" s="5" t="s">
        <v>2895</v>
      </c>
      <c r="M181" s="5" t="s">
        <v>2896</v>
      </c>
      <c r="N181" s="5" t="s">
        <v>2897</v>
      </c>
      <c r="O181" s="5"/>
      <c r="P181" s="5"/>
      <c r="Q181" s="5"/>
      <c r="R181" s="5"/>
      <c r="S181" s="5"/>
      <c r="T181" s="5"/>
      <c r="U181" s="5"/>
      <c r="V181" s="5"/>
      <c r="W181" s="5"/>
      <c r="X181" s="5"/>
      <c r="Y181" s="5"/>
      <c r="Z181" s="5"/>
      <c r="AA181" s="5"/>
      <c r="AB181" s="5"/>
      <c r="AC181" s="5"/>
      <c r="AD181" s="5"/>
      <c r="AE181" s="5"/>
      <c r="AF181" s="5"/>
      <c r="AG181" s="5"/>
      <c r="AH181" s="5"/>
      <c r="AI181" s="5"/>
      <c r="AJ181" s="172" t="s">
        <v>480</v>
      </c>
      <c r="AK181" s="5" t="s">
        <v>2898</v>
      </c>
      <c r="AL181" s="5" t="s">
        <v>2899</v>
      </c>
      <c r="AM181" s="5" t="s">
        <v>2900</v>
      </c>
      <c r="AN181" s="5" t="s">
        <v>2895</v>
      </c>
      <c r="AO181" s="5" t="s">
        <v>2901</v>
      </c>
      <c r="AP181" s="5" t="s">
        <v>2902</v>
      </c>
      <c r="AQ181" s="5"/>
      <c r="AR181" s="5"/>
      <c r="AS181" s="5"/>
      <c r="AT181" s="5"/>
      <c r="AU181" s="5"/>
      <c r="AV181" s="5"/>
      <c r="AW181" s="5"/>
      <c r="AX181" s="5"/>
      <c r="AY181" s="5"/>
      <c r="AZ181" s="5"/>
      <c r="BA181" s="5"/>
      <c r="BB181" s="5"/>
      <c r="BC181" s="5"/>
      <c r="BD181" s="5"/>
      <c r="BE181" s="5"/>
      <c r="BF181" s="5"/>
      <c r="BG181" s="5"/>
      <c r="BH181" s="5"/>
      <c r="BI181" s="5"/>
      <c r="BJ181" s="5"/>
      <c r="BK181" s="5"/>
      <c r="BL181" s="5"/>
      <c r="BM181" s="5" t="s">
        <v>2903</v>
      </c>
      <c r="BN181" s="5" t="s">
        <v>2904</v>
      </c>
      <c r="BO181" s="5" t="s">
        <v>2905</v>
      </c>
      <c r="BP181" s="5" t="s">
        <v>2906</v>
      </c>
      <c r="BQ181" s="5" t="s">
        <v>2907</v>
      </c>
      <c r="BR181" s="5" t="s">
        <v>2908</v>
      </c>
      <c r="BS181" s="5"/>
      <c r="BT181" s="5"/>
      <c r="BU181" s="145"/>
      <c r="BV181" s="145"/>
      <c r="BW181" s="145"/>
      <c r="BX181" s="145"/>
      <c r="BY181" s="145"/>
      <c r="BZ181" s="145"/>
      <c r="CA181" s="145"/>
      <c r="CB181" s="145"/>
      <c r="CC181" s="145"/>
      <c r="CD181" s="145"/>
      <c r="CE181" s="145"/>
      <c r="CF181" s="145"/>
      <c r="CG181" s="145"/>
      <c r="CH181" s="145"/>
      <c r="CI181" s="145"/>
      <c r="CJ181" s="150"/>
      <c r="CK181" s="155"/>
      <c r="CL181" s="145"/>
      <c r="CM181" s="145"/>
      <c r="CN181" s="173"/>
      <c r="CO181" s="10" t="s">
        <v>2909</v>
      </c>
      <c r="CP181" s="10" t="s">
        <v>2453</v>
      </c>
      <c r="CQ181" s="10" t="s">
        <v>2454</v>
      </c>
      <c r="CR181" s="10" t="s">
        <v>2455</v>
      </c>
      <c r="CS181" s="10" t="s">
        <v>2456</v>
      </c>
      <c r="CT181" s="10" t="s">
        <v>2457</v>
      </c>
      <c r="CU181" s="10"/>
      <c r="CV181" s="10"/>
      <c r="CW181" s="10"/>
      <c r="CX181" s="10"/>
      <c r="CY181" s="10"/>
      <c r="CZ181" s="145"/>
      <c r="DA181" s="145"/>
      <c r="DB181" s="145"/>
      <c r="DC181" s="145"/>
      <c r="DD181" s="145"/>
      <c r="DE181" s="145"/>
      <c r="DF181" s="145"/>
      <c r="DG181" s="145"/>
      <c r="DH181" s="145"/>
      <c r="DI181" s="145"/>
      <c r="DJ181" s="145"/>
      <c r="DK181" s="145"/>
      <c r="DL181" s="150"/>
      <c r="DM181" s="5"/>
      <c r="DN181" s="5"/>
      <c r="DO181" s="5"/>
      <c r="DP181" s="5"/>
      <c r="DQ181" s="1" t="s">
        <v>2910</v>
      </c>
      <c r="DR181" s="10" t="s">
        <v>2911</v>
      </c>
      <c r="DS181" s="10" t="s">
        <v>2912</v>
      </c>
      <c r="DT181" s="10" t="s">
        <v>2913</v>
      </c>
      <c r="DU181" s="10" t="s">
        <v>2914</v>
      </c>
      <c r="DV181" s="10" t="s">
        <v>2915</v>
      </c>
      <c r="DW181" s="10"/>
      <c r="DX181" s="10"/>
      <c r="DY181" s="10"/>
      <c r="DZ181" s="10"/>
      <c r="EA181" s="10"/>
      <c r="EB181" s="5"/>
      <c r="EC181" s="5"/>
      <c r="ED181" s="5"/>
      <c r="EE181" s="145"/>
      <c r="EF181" s="145"/>
      <c r="EG181" s="145"/>
      <c r="EH181" s="145"/>
      <c r="EI181" s="145"/>
      <c r="EJ181" s="145"/>
      <c r="EK181" s="145"/>
      <c r="EL181" s="145"/>
      <c r="EM181" s="145"/>
      <c r="EN181" s="150"/>
      <c r="EO181" s="5"/>
      <c r="EP181" s="5"/>
      <c r="EQ181" s="5"/>
      <c r="ER181" s="5"/>
      <c r="ES181" s="1" t="s">
        <v>2916</v>
      </c>
      <c r="ET181" s="10" t="s">
        <v>2917</v>
      </c>
      <c r="EU181" s="10" t="s">
        <v>2918</v>
      </c>
      <c r="EV181" s="10" t="s">
        <v>2919</v>
      </c>
      <c r="EW181" s="10" t="s">
        <v>2920</v>
      </c>
      <c r="EX181" s="10" t="s">
        <v>2921</v>
      </c>
      <c r="EY181" s="10"/>
      <c r="EZ181" s="10"/>
      <c r="FA181" s="10"/>
      <c r="FB181" s="10"/>
      <c r="FC181" s="10"/>
      <c r="FD181" s="5"/>
      <c r="FE181" s="5"/>
      <c r="FF181" s="5"/>
      <c r="FG181" s="5"/>
      <c r="FH181" s="5"/>
      <c r="FI181" s="5"/>
      <c r="FJ181" s="5"/>
      <c r="FK181" s="5"/>
      <c r="FL181" s="5"/>
      <c r="FM181" s="5"/>
      <c r="FN181" s="5"/>
      <c r="FO181" s="5"/>
      <c r="FP181" s="96"/>
      <c r="FQ181" s="5"/>
      <c r="FR181" s="5"/>
      <c r="FS181" s="5"/>
      <c r="FT181" s="5"/>
      <c r="FU181" s="1" t="s">
        <v>2922</v>
      </c>
      <c r="FV181" s="1" t="s">
        <v>2923</v>
      </c>
      <c r="FW181" s="1" t="s">
        <v>2924</v>
      </c>
      <c r="FX181" s="10" t="s">
        <v>2925</v>
      </c>
      <c r="FY181" s="10" t="s">
        <v>2926</v>
      </c>
      <c r="FZ181" s="10" t="s">
        <v>2927</v>
      </c>
      <c r="GA181" s="10"/>
      <c r="GB181" s="10"/>
      <c r="GC181" s="10"/>
      <c r="GD181" s="10"/>
      <c r="GE181" s="10"/>
      <c r="GF181" s="5"/>
      <c r="GG181" s="5"/>
      <c r="GH181" s="5"/>
      <c r="GI181" s="5"/>
      <c r="GJ181" s="5"/>
      <c r="GK181" s="5"/>
      <c r="GL181" s="5"/>
      <c r="GM181" s="5"/>
      <c r="GN181" s="5"/>
      <c r="GO181" s="5"/>
      <c r="GP181" s="5"/>
      <c r="GQ181" s="5"/>
      <c r="GR181" s="96"/>
      <c r="GS181" s="5"/>
      <c r="GT181" s="5"/>
      <c r="GU181" s="5"/>
      <c r="GV181" s="5"/>
      <c r="GW181" s="1" t="s">
        <v>2928</v>
      </c>
      <c r="GX181" s="1" t="s">
        <v>2929</v>
      </c>
      <c r="GY181" s="1" t="s">
        <v>2930</v>
      </c>
      <c r="GZ181" s="1" t="s">
        <v>2931</v>
      </c>
      <c r="HA181" s="1" t="s">
        <v>2932</v>
      </c>
      <c r="HB181" s="1" t="s">
        <v>2933</v>
      </c>
      <c r="HC181" s="1"/>
      <c r="HD181" s="1"/>
      <c r="HE181" s="1"/>
      <c r="HF181" s="1"/>
      <c r="HG181" s="10"/>
      <c r="HH181" s="5"/>
      <c r="HI181" s="5"/>
      <c r="HJ181" s="5"/>
      <c r="HK181" s="5"/>
      <c r="HL181" s="5"/>
      <c r="HM181" s="5"/>
      <c r="HN181" s="5"/>
      <c r="HO181" s="5"/>
      <c r="HP181" s="5"/>
      <c r="HQ181" s="5"/>
      <c r="HR181" s="5"/>
      <c r="HS181" s="5"/>
      <c r="HT181" s="96"/>
      <c r="HU181" s="5"/>
      <c r="HV181" s="5"/>
      <c r="HW181" s="5"/>
      <c r="HX181" s="5"/>
    </row>
    <row r="182" spans="1:232" s="28" customFormat="1" ht="15" customHeight="1">
      <c r="A182" s="5" t="s">
        <v>331</v>
      </c>
      <c r="B182" s="5" t="s">
        <v>332</v>
      </c>
      <c r="C182" s="5"/>
      <c r="D182" s="5"/>
      <c r="E182" s="5"/>
      <c r="F182" s="5" t="s">
        <v>333</v>
      </c>
      <c r="G182" s="5" t="s">
        <v>484</v>
      </c>
      <c r="H182" s="87"/>
      <c r="I182" s="5" t="s">
        <v>2934</v>
      </c>
      <c r="J182" s="5" t="s">
        <v>2156</v>
      </c>
      <c r="K182" s="5" t="s">
        <v>2935</v>
      </c>
      <c r="L182" s="5" t="s">
        <v>2834</v>
      </c>
      <c r="M182" s="5" t="s">
        <v>1601</v>
      </c>
      <c r="N182" s="5" t="s">
        <v>1602</v>
      </c>
      <c r="O182" s="5"/>
      <c r="P182" s="5"/>
      <c r="Q182" s="5"/>
      <c r="R182" s="5"/>
      <c r="S182" s="5"/>
      <c r="T182" s="5"/>
      <c r="U182" s="5"/>
      <c r="V182" s="5"/>
      <c r="W182" s="5"/>
      <c r="X182" s="5"/>
      <c r="Y182" s="5"/>
      <c r="Z182" s="5"/>
      <c r="AA182" s="5"/>
      <c r="AB182" s="5"/>
      <c r="AC182" s="5"/>
      <c r="AD182" s="5"/>
      <c r="AE182" s="5"/>
      <c r="AF182" s="5"/>
      <c r="AG182" s="5"/>
      <c r="AH182" s="5"/>
      <c r="AI182" s="5"/>
      <c r="AJ182" s="172" t="s">
        <v>480</v>
      </c>
      <c r="AK182" s="5" t="s">
        <v>2936</v>
      </c>
      <c r="AL182" s="5" t="s">
        <v>2937</v>
      </c>
      <c r="AM182" s="5" t="s">
        <v>2938</v>
      </c>
      <c r="AN182" s="5" t="s">
        <v>2939</v>
      </c>
      <c r="AO182" s="5" t="s">
        <v>2940</v>
      </c>
      <c r="AP182" s="5" t="s">
        <v>2941</v>
      </c>
      <c r="AQ182" s="5"/>
      <c r="AR182" s="5"/>
      <c r="AS182" s="5"/>
      <c r="AT182" s="5"/>
      <c r="AU182" s="5"/>
      <c r="AV182" s="5"/>
      <c r="AW182" s="5"/>
      <c r="AX182" s="5"/>
      <c r="AY182" s="5"/>
      <c r="AZ182" s="5"/>
      <c r="BA182" s="5"/>
      <c r="BB182" s="5"/>
      <c r="BC182" s="5"/>
      <c r="BD182" s="5"/>
      <c r="BE182" s="5"/>
      <c r="BF182" s="5"/>
      <c r="BG182" s="5"/>
      <c r="BH182" s="5"/>
      <c r="BI182" s="5"/>
      <c r="BJ182" s="5"/>
      <c r="BK182" s="5"/>
      <c r="BL182" s="5"/>
      <c r="BM182" s="5" t="s">
        <v>2942</v>
      </c>
      <c r="BN182" s="5" t="s">
        <v>2943</v>
      </c>
      <c r="BO182" s="5" t="s">
        <v>2944</v>
      </c>
      <c r="BP182" s="5" t="s">
        <v>2945</v>
      </c>
      <c r="BQ182" s="5" t="s">
        <v>2946</v>
      </c>
      <c r="BR182" s="5" t="s">
        <v>2947</v>
      </c>
      <c r="BS182" s="5"/>
      <c r="BT182" s="5"/>
      <c r="BU182" s="145"/>
      <c r="BV182" s="145"/>
      <c r="BW182" s="145"/>
      <c r="BX182" s="145"/>
      <c r="BY182" s="145"/>
      <c r="BZ182" s="145"/>
      <c r="CA182" s="145"/>
      <c r="CB182" s="145"/>
      <c r="CC182" s="145"/>
      <c r="CD182" s="145"/>
      <c r="CE182" s="145"/>
      <c r="CF182" s="145"/>
      <c r="CG182" s="145"/>
      <c r="CH182" s="145"/>
      <c r="CI182" s="145"/>
      <c r="CJ182" s="150"/>
      <c r="CK182" s="155"/>
      <c r="CL182" s="145"/>
      <c r="CM182" s="145"/>
      <c r="CN182" s="173"/>
      <c r="CO182" s="10" t="s">
        <v>2948</v>
      </c>
      <c r="CP182" s="10" t="s">
        <v>2949</v>
      </c>
      <c r="CQ182" s="10" t="s">
        <v>2950</v>
      </c>
      <c r="CR182" s="10" t="s">
        <v>2951</v>
      </c>
      <c r="CS182" s="10" t="s">
        <v>2505</v>
      </c>
      <c r="CT182" s="10" t="s">
        <v>2952</v>
      </c>
      <c r="CU182" s="10"/>
      <c r="CV182" s="10"/>
      <c r="CW182" s="10"/>
      <c r="CX182" s="10"/>
      <c r="CY182" s="10"/>
      <c r="CZ182" s="145"/>
      <c r="DA182" s="145"/>
      <c r="DB182" s="145"/>
      <c r="DC182" s="145"/>
      <c r="DD182" s="145"/>
      <c r="DE182" s="145"/>
      <c r="DF182" s="145"/>
      <c r="DG182" s="145"/>
      <c r="DH182" s="145"/>
      <c r="DI182" s="145"/>
      <c r="DJ182" s="145"/>
      <c r="DK182" s="145"/>
      <c r="DL182" s="150"/>
      <c r="DM182" s="5"/>
      <c r="DN182" s="5"/>
      <c r="DO182" s="5"/>
      <c r="DP182" s="5"/>
      <c r="DQ182" s="1" t="s">
        <v>2953</v>
      </c>
      <c r="DR182" s="10" t="s">
        <v>2855</v>
      </c>
      <c r="DS182" s="10" t="s">
        <v>2954</v>
      </c>
      <c r="DT182" s="10" t="s">
        <v>2955</v>
      </c>
      <c r="DU182" s="10" t="s">
        <v>2956</v>
      </c>
      <c r="DV182" s="10" t="s">
        <v>2509</v>
      </c>
      <c r="DW182" s="10"/>
      <c r="DX182" s="10"/>
      <c r="DY182" s="10"/>
      <c r="DZ182" s="10"/>
      <c r="EA182" s="10"/>
      <c r="EB182" s="5"/>
      <c r="EC182" s="5"/>
      <c r="ED182" s="5"/>
      <c r="EE182" s="145"/>
      <c r="EF182" s="145"/>
      <c r="EG182" s="145"/>
      <c r="EH182" s="145"/>
      <c r="EI182" s="145"/>
      <c r="EJ182" s="145"/>
      <c r="EK182" s="145"/>
      <c r="EL182" s="145"/>
      <c r="EM182" s="145"/>
      <c r="EN182" s="150"/>
      <c r="EO182" s="5"/>
      <c r="EP182" s="5"/>
      <c r="EQ182" s="5"/>
      <c r="ER182" s="5"/>
      <c r="ES182" s="1" t="s">
        <v>2957</v>
      </c>
      <c r="ET182" s="10" t="s">
        <v>2958</v>
      </c>
      <c r="EU182" s="10" t="s">
        <v>2959</v>
      </c>
      <c r="EV182" s="10" t="s">
        <v>2960</v>
      </c>
      <c r="EW182" s="10" t="s">
        <v>2961</v>
      </c>
      <c r="EX182" s="10" t="s">
        <v>2962</v>
      </c>
      <c r="EY182" s="10"/>
      <c r="EZ182" s="10"/>
      <c r="FA182" s="10"/>
      <c r="FB182" s="10"/>
      <c r="FC182" s="10"/>
      <c r="FD182" s="5"/>
      <c r="FE182" s="5"/>
      <c r="FF182" s="5"/>
      <c r="FG182" s="5"/>
      <c r="FH182" s="5"/>
      <c r="FI182" s="5"/>
      <c r="FJ182" s="5"/>
      <c r="FK182" s="5"/>
      <c r="FL182" s="5"/>
      <c r="FM182" s="5"/>
      <c r="FN182" s="5"/>
      <c r="FO182" s="5"/>
      <c r="FP182" s="96"/>
      <c r="FQ182" s="5"/>
      <c r="FR182" s="5"/>
      <c r="FS182" s="5"/>
      <c r="FT182" s="5"/>
      <c r="FU182" s="1" t="s">
        <v>2963</v>
      </c>
      <c r="FV182" s="1" t="s">
        <v>2964</v>
      </c>
      <c r="FW182" s="1" t="s">
        <v>2965</v>
      </c>
      <c r="FX182" s="10" t="s">
        <v>2966</v>
      </c>
      <c r="FY182" s="10" t="s">
        <v>2967</v>
      </c>
      <c r="FZ182" s="10" t="s">
        <v>2968</v>
      </c>
      <c r="GA182" s="10"/>
      <c r="GB182" s="10"/>
      <c r="GC182" s="10"/>
      <c r="GD182" s="10"/>
      <c r="GE182" s="10"/>
      <c r="GF182" s="5"/>
      <c r="GG182" s="5"/>
      <c r="GH182" s="5"/>
      <c r="GI182" s="5"/>
      <c r="GJ182" s="5"/>
      <c r="GK182" s="5"/>
      <c r="GL182" s="5"/>
      <c r="GM182" s="5"/>
      <c r="GN182" s="5"/>
      <c r="GO182" s="5"/>
      <c r="GP182" s="5"/>
      <c r="GQ182" s="5"/>
      <c r="GR182" s="96"/>
      <c r="GS182" s="5"/>
      <c r="GT182" s="5"/>
      <c r="GU182" s="5"/>
      <c r="GV182" s="5"/>
      <c r="GW182" s="1" t="s">
        <v>2969</v>
      </c>
      <c r="GX182" s="1" t="s">
        <v>2970</v>
      </c>
      <c r="GY182" s="1" t="s">
        <v>2971</v>
      </c>
      <c r="GZ182" s="1" t="s">
        <v>2972</v>
      </c>
      <c r="HA182" s="1" t="s">
        <v>2973</v>
      </c>
      <c r="HB182" s="1" t="s">
        <v>2974</v>
      </c>
      <c r="HC182" s="1"/>
      <c r="HD182" s="1"/>
      <c r="HE182" s="1"/>
      <c r="HF182" s="1"/>
      <c r="HG182" s="10"/>
      <c r="HH182" s="5"/>
      <c r="HI182" s="5"/>
      <c r="HJ182" s="5"/>
      <c r="HK182" s="5"/>
      <c r="HL182" s="5"/>
      <c r="HM182" s="5"/>
      <c r="HN182" s="5"/>
      <c r="HO182" s="5"/>
      <c r="HP182" s="5"/>
      <c r="HQ182" s="5"/>
      <c r="HR182" s="5"/>
      <c r="HS182" s="5"/>
      <c r="HT182" s="96"/>
      <c r="HU182" s="5"/>
      <c r="HV182" s="5"/>
      <c r="HW182" s="5"/>
      <c r="HX182" s="5"/>
    </row>
    <row r="183" spans="1:232" s="28" customFormat="1" ht="15" customHeight="1">
      <c r="A183" s="5" t="s">
        <v>331</v>
      </c>
      <c r="B183" s="5" t="s">
        <v>332</v>
      </c>
      <c r="C183" s="5"/>
      <c r="D183" s="5"/>
      <c r="E183" s="5"/>
      <c r="F183" s="5" t="s">
        <v>333</v>
      </c>
      <c r="G183" s="5" t="s">
        <v>485</v>
      </c>
      <c r="H183" s="87"/>
      <c r="I183" s="5" t="s">
        <v>2975</v>
      </c>
      <c r="J183" s="5" t="s">
        <v>2156</v>
      </c>
      <c r="K183" s="5" t="s">
        <v>2935</v>
      </c>
      <c r="L183" s="5" t="s">
        <v>2834</v>
      </c>
      <c r="M183" s="5" t="s">
        <v>1601</v>
      </c>
      <c r="N183" s="5" t="s">
        <v>1602</v>
      </c>
      <c r="O183" s="5"/>
      <c r="P183" s="5"/>
      <c r="Q183" s="5"/>
      <c r="R183" s="5"/>
      <c r="S183" s="5"/>
      <c r="T183" s="5"/>
      <c r="U183" s="5"/>
      <c r="V183" s="5"/>
      <c r="W183" s="5"/>
      <c r="X183" s="5"/>
      <c r="Y183" s="5"/>
      <c r="Z183" s="5"/>
      <c r="AA183" s="5"/>
      <c r="AB183" s="5"/>
      <c r="AC183" s="5"/>
      <c r="AD183" s="5"/>
      <c r="AE183" s="5"/>
      <c r="AF183" s="5"/>
      <c r="AG183" s="5"/>
      <c r="AH183" s="5"/>
      <c r="AI183" s="5"/>
      <c r="AJ183" s="172" t="s">
        <v>480</v>
      </c>
      <c r="AK183" s="5" t="s">
        <v>2976</v>
      </c>
      <c r="AL183" s="5" t="s">
        <v>2977</v>
      </c>
      <c r="AM183" s="5" t="s">
        <v>2978</v>
      </c>
      <c r="AN183" s="5" t="s">
        <v>2979</v>
      </c>
      <c r="AO183" s="5" t="s">
        <v>2980</v>
      </c>
      <c r="AP183" s="5" t="s">
        <v>2981</v>
      </c>
      <c r="AQ183" s="5"/>
      <c r="AR183" s="5"/>
      <c r="AS183" s="5"/>
      <c r="AT183" s="5"/>
      <c r="AU183" s="5"/>
      <c r="AV183" s="5"/>
      <c r="AW183" s="5"/>
      <c r="AX183" s="5"/>
      <c r="AY183" s="5"/>
      <c r="AZ183" s="5"/>
      <c r="BA183" s="5"/>
      <c r="BB183" s="5"/>
      <c r="BC183" s="5"/>
      <c r="BD183" s="5"/>
      <c r="BE183" s="5"/>
      <c r="BF183" s="5"/>
      <c r="BG183" s="5"/>
      <c r="BH183" s="5"/>
      <c r="BI183" s="5"/>
      <c r="BJ183" s="5"/>
      <c r="BK183" s="5"/>
      <c r="BL183" s="5"/>
      <c r="BM183" s="5" t="s">
        <v>2982</v>
      </c>
      <c r="BN183" s="5" t="s">
        <v>2943</v>
      </c>
      <c r="BO183" s="5" t="s">
        <v>2944</v>
      </c>
      <c r="BP183" s="5" t="s">
        <v>2945</v>
      </c>
      <c r="BQ183" s="5" t="s">
        <v>2946</v>
      </c>
      <c r="BR183" s="5" t="s">
        <v>2947</v>
      </c>
      <c r="BS183" s="5"/>
      <c r="BT183" s="5"/>
      <c r="BU183" s="145"/>
      <c r="BV183" s="145"/>
      <c r="BW183" s="145"/>
      <c r="BX183" s="145"/>
      <c r="BY183" s="145"/>
      <c r="BZ183" s="145"/>
      <c r="CA183" s="145"/>
      <c r="CB183" s="145"/>
      <c r="CC183" s="145"/>
      <c r="CD183" s="145"/>
      <c r="CE183" s="145"/>
      <c r="CF183" s="145"/>
      <c r="CG183" s="145"/>
      <c r="CH183" s="145"/>
      <c r="CI183" s="145"/>
      <c r="CJ183" s="150"/>
      <c r="CK183" s="155"/>
      <c r="CL183" s="145"/>
      <c r="CM183" s="145"/>
      <c r="CN183" s="173"/>
      <c r="CO183" s="10" t="s">
        <v>2983</v>
      </c>
      <c r="CP183" s="10" t="s">
        <v>2949</v>
      </c>
      <c r="CQ183" s="10" t="s">
        <v>2950</v>
      </c>
      <c r="CR183" s="10" t="s">
        <v>2951</v>
      </c>
      <c r="CS183" s="10" t="s">
        <v>2984</v>
      </c>
      <c r="CT183" s="10" t="s">
        <v>2706</v>
      </c>
      <c r="CU183" s="10"/>
      <c r="CV183" s="10"/>
      <c r="CW183" s="10"/>
      <c r="CX183" s="10"/>
      <c r="CY183" s="10"/>
      <c r="CZ183" s="145"/>
      <c r="DA183" s="145"/>
      <c r="DB183" s="145"/>
      <c r="DC183" s="145"/>
      <c r="DD183" s="145"/>
      <c r="DE183" s="145"/>
      <c r="DF183" s="145"/>
      <c r="DG183" s="145"/>
      <c r="DH183" s="145"/>
      <c r="DI183" s="145"/>
      <c r="DJ183" s="145"/>
      <c r="DK183" s="145"/>
      <c r="DL183" s="150"/>
      <c r="DM183" s="5"/>
      <c r="DN183" s="5"/>
      <c r="DO183" s="5"/>
      <c r="DP183" s="5"/>
      <c r="DQ183" s="1" t="s">
        <v>2985</v>
      </c>
      <c r="DR183" s="10" t="s">
        <v>2855</v>
      </c>
      <c r="DS183" s="10" t="s">
        <v>2954</v>
      </c>
      <c r="DT183" s="10" t="s">
        <v>2955</v>
      </c>
      <c r="DU183" s="10" t="s">
        <v>2956</v>
      </c>
      <c r="DV183" s="10" t="s">
        <v>2509</v>
      </c>
      <c r="DW183" s="10"/>
      <c r="DX183" s="10"/>
      <c r="DY183" s="10"/>
      <c r="DZ183" s="10"/>
      <c r="EA183" s="10"/>
      <c r="EB183" s="5"/>
      <c r="EC183" s="5"/>
      <c r="ED183" s="5"/>
      <c r="EE183" s="145"/>
      <c r="EF183" s="145"/>
      <c r="EG183" s="145"/>
      <c r="EH183" s="145"/>
      <c r="EI183" s="145"/>
      <c r="EJ183" s="145"/>
      <c r="EK183" s="145"/>
      <c r="EL183" s="145"/>
      <c r="EM183" s="145"/>
      <c r="EN183" s="150"/>
      <c r="EO183" s="5"/>
      <c r="EP183" s="5"/>
      <c r="EQ183" s="5"/>
      <c r="ER183" s="5"/>
      <c r="ES183" s="1" t="s">
        <v>2986</v>
      </c>
      <c r="ET183" s="10" t="s">
        <v>2958</v>
      </c>
      <c r="EU183" s="10" t="s">
        <v>2959</v>
      </c>
      <c r="EV183" s="10" t="s">
        <v>2960</v>
      </c>
      <c r="EW183" s="10" t="s">
        <v>2961</v>
      </c>
      <c r="EX183" s="10" t="s">
        <v>2962</v>
      </c>
      <c r="EY183" s="10"/>
      <c r="EZ183" s="10"/>
      <c r="FA183" s="10"/>
      <c r="FB183" s="10"/>
      <c r="FC183" s="10"/>
      <c r="FD183" s="5"/>
      <c r="FE183" s="5"/>
      <c r="FF183" s="5"/>
      <c r="FG183" s="5"/>
      <c r="FH183" s="5"/>
      <c r="FI183" s="5"/>
      <c r="FJ183" s="5"/>
      <c r="FK183" s="5"/>
      <c r="FL183" s="5"/>
      <c r="FM183" s="5"/>
      <c r="FN183" s="5"/>
      <c r="FO183" s="5"/>
      <c r="FP183" s="96"/>
      <c r="FQ183" s="5"/>
      <c r="FR183" s="5"/>
      <c r="FS183" s="5"/>
      <c r="FT183" s="5"/>
      <c r="FU183" s="1" t="s">
        <v>2987</v>
      </c>
      <c r="FV183" s="1" t="s">
        <v>2988</v>
      </c>
      <c r="FW183" s="1" t="s">
        <v>2989</v>
      </c>
      <c r="FX183" s="10" t="s">
        <v>2990</v>
      </c>
      <c r="FY183" s="10" t="s">
        <v>2991</v>
      </c>
      <c r="FZ183" s="10" t="s">
        <v>2992</v>
      </c>
      <c r="GA183" s="10"/>
      <c r="GB183" s="10"/>
      <c r="GC183" s="10"/>
      <c r="GD183" s="10"/>
      <c r="GE183" s="10"/>
      <c r="GF183" s="5"/>
      <c r="GG183" s="5"/>
      <c r="GH183" s="5"/>
      <c r="GI183" s="5"/>
      <c r="GJ183" s="5"/>
      <c r="GK183" s="5"/>
      <c r="GL183" s="5"/>
      <c r="GM183" s="5"/>
      <c r="GN183" s="5"/>
      <c r="GO183" s="5"/>
      <c r="GP183" s="5"/>
      <c r="GQ183" s="5"/>
      <c r="GR183" s="96"/>
      <c r="GS183" s="5"/>
      <c r="GT183" s="5"/>
      <c r="GU183" s="5"/>
      <c r="GV183" s="5"/>
      <c r="GW183" s="1" t="s">
        <v>2993</v>
      </c>
      <c r="GX183" s="1" t="s">
        <v>2994</v>
      </c>
      <c r="GY183" s="1" t="s">
        <v>2995</v>
      </c>
      <c r="GZ183" s="1" t="s">
        <v>2996</v>
      </c>
      <c r="HA183" s="1" t="s">
        <v>2997</v>
      </c>
      <c r="HB183" s="1" t="s">
        <v>2998</v>
      </c>
      <c r="HC183" s="1"/>
      <c r="HD183" s="1"/>
      <c r="HE183" s="1"/>
      <c r="HF183" s="1"/>
      <c r="HG183" s="10"/>
      <c r="HH183" s="5"/>
      <c r="HI183" s="5"/>
      <c r="HJ183" s="5"/>
      <c r="HK183" s="5"/>
      <c r="HL183" s="5"/>
      <c r="HM183" s="5"/>
      <c r="HN183" s="5"/>
      <c r="HO183" s="5"/>
      <c r="HP183" s="5"/>
      <c r="HQ183" s="5"/>
      <c r="HR183" s="5"/>
      <c r="HS183" s="5"/>
      <c r="HT183" s="96"/>
      <c r="HU183" s="5"/>
      <c r="HV183" s="5"/>
      <c r="HW183" s="5"/>
      <c r="HX183" s="5"/>
    </row>
    <row r="184" spans="1:232" s="28" customFormat="1" ht="15" customHeight="1">
      <c r="A184" s="5" t="s">
        <v>331</v>
      </c>
      <c r="B184" s="5" t="s">
        <v>332</v>
      </c>
      <c r="C184" s="5"/>
      <c r="D184" s="5"/>
      <c r="E184" s="5"/>
      <c r="F184" s="5" t="s">
        <v>333</v>
      </c>
      <c r="G184" s="5" t="s">
        <v>486</v>
      </c>
      <c r="H184" s="87"/>
      <c r="I184" s="5" t="s">
        <v>2999</v>
      </c>
      <c r="J184" s="5" t="s">
        <v>3000</v>
      </c>
      <c r="K184" s="5" t="s">
        <v>2935</v>
      </c>
      <c r="L184" s="5" t="s">
        <v>2834</v>
      </c>
      <c r="M184" s="5" t="s">
        <v>1601</v>
      </c>
      <c r="N184" s="5" t="s">
        <v>1602</v>
      </c>
      <c r="O184" s="5"/>
      <c r="P184" s="5"/>
      <c r="Q184" s="5"/>
      <c r="R184" s="5"/>
      <c r="S184" s="5"/>
      <c r="T184" s="5"/>
      <c r="U184" s="5"/>
      <c r="V184" s="5"/>
      <c r="W184" s="5"/>
      <c r="X184" s="5"/>
      <c r="Y184" s="5"/>
      <c r="Z184" s="5"/>
      <c r="AA184" s="5"/>
      <c r="AB184" s="5"/>
      <c r="AC184" s="5"/>
      <c r="AD184" s="5"/>
      <c r="AE184" s="5"/>
      <c r="AF184" s="5"/>
      <c r="AG184" s="5"/>
      <c r="AH184" s="5"/>
      <c r="AI184" s="5"/>
      <c r="AJ184" s="172" t="s">
        <v>480</v>
      </c>
      <c r="AK184" s="5" t="s">
        <v>3001</v>
      </c>
      <c r="AL184" s="5" t="s">
        <v>2161</v>
      </c>
      <c r="AM184" s="5" t="s">
        <v>3002</v>
      </c>
      <c r="AN184" s="5" t="s">
        <v>3003</v>
      </c>
      <c r="AO184" s="5" t="s">
        <v>3004</v>
      </c>
      <c r="AP184" s="5" t="s">
        <v>3005</v>
      </c>
      <c r="AQ184" s="5"/>
      <c r="AR184" s="5"/>
      <c r="AS184" s="5"/>
      <c r="AT184" s="5"/>
      <c r="AU184" s="5"/>
      <c r="AV184" s="5"/>
      <c r="AW184" s="5"/>
      <c r="AX184" s="5"/>
      <c r="AY184" s="5"/>
      <c r="AZ184" s="5"/>
      <c r="BA184" s="5"/>
      <c r="BB184" s="5"/>
      <c r="BC184" s="5"/>
      <c r="BD184" s="5"/>
      <c r="BE184" s="5"/>
      <c r="BF184" s="5"/>
      <c r="BG184" s="5"/>
      <c r="BH184" s="5"/>
      <c r="BI184" s="5"/>
      <c r="BJ184" s="5"/>
      <c r="BK184" s="5"/>
      <c r="BL184" s="5"/>
      <c r="BM184" s="5" t="s">
        <v>3006</v>
      </c>
      <c r="BN184" s="5" t="s">
        <v>2943</v>
      </c>
      <c r="BO184" s="5" t="s">
        <v>2944</v>
      </c>
      <c r="BP184" s="5" t="s">
        <v>2945</v>
      </c>
      <c r="BQ184" s="5" t="s">
        <v>2946</v>
      </c>
      <c r="BR184" s="5" t="s">
        <v>2947</v>
      </c>
      <c r="BS184" s="5"/>
      <c r="BT184" s="5"/>
      <c r="BU184" s="145"/>
      <c r="BV184" s="145"/>
      <c r="BW184" s="145"/>
      <c r="BX184" s="145"/>
      <c r="BY184" s="145"/>
      <c r="BZ184" s="145"/>
      <c r="CA184" s="145"/>
      <c r="CB184" s="145"/>
      <c r="CC184" s="145"/>
      <c r="CD184" s="145"/>
      <c r="CE184" s="145"/>
      <c r="CF184" s="145"/>
      <c r="CG184" s="145"/>
      <c r="CH184" s="145"/>
      <c r="CI184" s="145"/>
      <c r="CJ184" s="150"/>
      <c r="CK184" s="155"/>
      <c r="CL184" s="145"/>
      <c r="CM184" s="145"/>
      <c r="CN184" s="173"/>
      <c r="CO184" s="10" t="s">
        <v>3007</v>
      </c>
      <c r="CP184" s="10" t="s">
        <v>2949</v>
      </c>
      <c r="CQ184" s="10" t="s">
        <v>2950</v>
      </c>
      <c r="CR184" s="10" t="s">
        <v>2951</v>
      </c>
      <c r="CS184" s="10" t="s">
        <v>2984</v>
      </c>
      <c r="CT184" s="10" t="s">
        <v>2706</v>
      </c>
      <c r="CU184" s="10"/>
      <c r="CV184" s="10"/>
      <c r="CW184" s="10"/>
      <c r="CX184" s="10"/>
      <c r="CY184" s="10"/>
      <c r="CZ184" s="145"/>
      <c r="DA184" s="145"/>
      <c r="DB184" s="145"/>
      <c r="DC184" s="145"/>
      <c r="DD184" s="145"/>
      <c r="DE184" s="145"/>
      <c r="DF184" s="145"/>
      <c r="DG184" s="145"/>
      <c r="DH184" s="145"/>
      <c r="DI184" s="145"/>
      <c r="DJ184" s="145"/>
      <c r="DK184" s="145"/>
      <c r="DL184" s="150"/>
      <c r="DM184" s="5"/>
      <c r="DN184" s="5"/>
      <c r="DO184" s="5"/>
      <c r="DP184" s="5"/>
      <c r="DQ184" s="1" t="s">
        <v>3008</v>
      </c>
      <c r="DR184" s="10" t="s">
        <v>2855</v>
      </c>
      <c r="DS184" s="10" t="s">
        <v>2954</v>
      </c>
      <c r="DT184" s="10" t="s">
        <v>2955</v>
      </c>
      <c r="DU184" s="10" t="s">
        <v>2956</v>
      </c>
      <c r="DV184" s="10" t="s">
        <v>2509</v>
      </c>
      <c r="DW184" s="10"/>
      <c r="DX184" s="10"/>
      <c r="DY184" s="10"/>
      <c r="DZ184" s="10"/>
      <c r="EA184" s="10"/>
      <c r="EB184" s="5"/>
      <c r="EC184" s="5"/>
      <c r="ED184" s="5"/>
      <c r="EE184" s="145"/>
      <c r="EF184" s="145"/>
      <c r="EG184" s="145"/>
      <c r="EH184" s="145"/>
      <c r="EI184" s="145"/>
      <c r="EJ184" s="145"/>
      <c r="EK184" s="145"/>
      <c r="EL184" s="145"/>
      <c r="EM184" s="145"/>
      <c r="EN184" s="150"/>
      <c r="EO184" s="5"/>
      <c r="EP184" s="5"/>
      <c r="EQ184" s="5"/>
      <c r="ER184" s="5"/>
      <c r="ES184" s="1" t="s">
        <v>3009</v>
      </c>
      <c r="ET184" s="10" t="s">
        <v>2958</v>
      </c>
      <c r="EU184" s="10" t="s">
        <v>2959</v>
      </c>
      <c r="EV184" s="10" t="s">
        <v>2960</v>
      </c>
      <c r="EW184" s="10" t="s">
        <v>2961</v>
      </c>
      <c r="EX184" s="10" t="s">
        <v>2962</v>
      </c>
      <c r="EY184" s="10"/>
      <c r="EZ184" s="10"/>
      <c r="FA184" s="10"/>
      <c r="FB184" s="10"/>
      <c r="FC184" s="10"/>
      <c r="FD184" s="5"/>
      <c r="FE184" s="5"/>
      <c r="FF184" s="5"/>
      <c r="FG184" s="5"/>
      <c r="FH184" s="5"/>
      <c r="FI184" s="5"/>
      <c r="FJ184" s="5"/>
      <c r="FK184" s="5"/>
      <c r="FL184" s="5"/>
      <c r="FM184" s="5"/>
      <c r="FN184" s="5"/>
      <c r="FO184" s="5"/>
      <c r="FP184" s="96"/>
      <c r="FQ184" s="5"/>
      <c r="FR184" s="5"/>
      <c r="FS184" s="5"/>
      <c r="FT184" s="5"/>
      <c r="FU184" s="1" t="s">
        <v>3010</v>
      </c>
      <c r="FV184" s="1" t="s">
        <v>3011</v>
      </c>
      <c r="FW184" s="1" t="s">
        <v>2868</v>
      </c>
      <c r="FX184" s="10" t="s">
        <v>3012</v>
      </c>
      <c r="FY184" s="10" t="s">
        <v>3013</v>
      </c>
      <c r="FZ184" s="10" t="s">
        <v>3014</v>
      </c>
      <c r="GA184" s="10"/>
      <c r="GB184" s="10"/>
      <c r="GC184" s="10"/>
      <c r="GD184" s="10"/>
      <c r="GE184" s="10"/>
      <c r="GF184" s="5"/>
      <c r="GG184" s="5"/>
      <c r="GH184" s="5"/>
      <c r="GI184" s="5"/>
      <c r="GJ184" s="5"/>
      <c r="GK184" s="5"/>
      <c r="GL184" s="5"/>
      <c r="GM184" s="5"/>
      <c r="GN184" s="5"/>
      <c r="GO184" s="5"/>
      <c r="GP184" s="5"/>
      <c r="GQ184" s="5"/>
      <c r="GR184" s="96"/>
      <c r="GS184" s="5"/>
      <c r="GT184" s="5"/>
      <c r="GU184" s="5"/>
      <c r="GV184" s="5"/>
      <c r="GW184" s="1" t="s">
        <v>3015</v>
      </c>
      <c r="GX184" s="1" t="s">
        <v>3016</v>
      </c>
      <c r="GY184" s="1" t="s">
        <v>3017</v>
      </c>
      <c r="GZ184" s="1" t="s">
        <v>3018</v>
      </c>
      <c r="HA184" s="1" t="s">
        <v>3019</v>
      </c>
      <c r="HB184" s="1" t="s">
        <v>3020</v>
      </c>
      <c r="HC184" s="1"/>
      <c r="HD184" s="1"/>
      <c r="HE184" s="1"/>
      <c r="HF184" s="1"/>
      <c r="HG184" s="10"/>
      <c r="HH184" s="5"/>
      <c r="HI184" s="5"/>
      <c r="HJ184" s="5"/>
      <c r="HK184" s="5"/>
      <c r="HL184" s="5"/>
      <c r="HM184" s="5"/>
      <c r="HN184" s="5"/>
      <c r="HO184" s="5"/>
      <c r="HP184" s="5"/>
      <c r="HQ184" s="5"/>
      <c r="HR184" s="5"/>
      <c r="HS184" s="5"/>
      <c r="HT184" s="96"/>
      <c r="HU184" s="5"/>
      <c r="HV184" s="5"/>
      <c r="HW184" s="5"/>
      <c r="HX184" s="5"/>
    </row>
    <row r="185" spans="1:232" s="28" customFormat="1" ht="15" customHeight="1">
      <c r="A185" s="5" t="s">
        <v>331</v>
      </c>
      <c r="B185" s="5" t="s">
        <v>332</v>
      </c>
      <c r="C185" s="5"/>
      <c r="D185" s="5"/>
      <c r="E185" s="5"/>
      <c r="F185" s="5" t="s">
        <v>333</v>
      </c>
      <c r="G185" s="5" t="s">
        <v>3021</v>
      </c>
      <c r="H185" s="87" t="s">
        <v>3022</v>
      </c>
      <c r="I185" s="5" t="s">
        <v>3023</v>
      </c>
      <c r="J185" s="5" t="s">
        <v>3024</v>
      </c>
      <c r="K185" s="5" t="s">
        <v>3025</v>
      </c>
      <c r="L185" s="4" t="s">
        <v>3026</v>
      </c>
      <c r="M185" s="5" t="s">
        <v>3027</v>
      </c>
      <c r="N185" s="5" t="s">
        <v>3028</v>
      </c>
      <c r="O185" s="5"/>
      <c r="P185" s="5"/>
      <c r="Q185" s="5"/>
      <c r="R185" s="5"/>
      <c r="S185" s="5"/>
      <c r="T185" s="5"/>
      <c r="U185" s="5"/>
      <c r="V185" s="5"/>
      <c r="W185" s="5"/>
      <c r="X185" s="5"/>
      <c r="Y185" s="5"/>
      <c r="Z185" s="5"/>
      <c r="AA185" s="5"/>
      <c r="AB185" s="5"/>
      <c r="AC185" s="5"/>
      <c r="AD185" s="5"/>
      <c r="AE185" s="5"/>
      <c r="AF185" s="5"/>
      <c r="AG185" s="5" t="s">
        <v>488</v>
      </c>
      <c r="AH185" s="5"/>
      <c r="AI185" s="5"/>
      <c r="AJ185" s="143"/>
      <c r="AK185" s="5" t="s">
        <v>3029</v>
      </c>
      <c r="AL185" s="148" t="s">
        <v>3030</v>
      </c>
      <c r="AM185" s="148" t="s">
        <v>3031</v>
      </c>
      <c r="AN185" s="148" t="s">
        <v>3032</v>
      </c>
      <c r="AO185" s="148" t="s">
        <v>3033</v>
      </c>
      <c r="AP185" s="5" t="s">
        <v>3034</v>
      </c>
      <c r="AQ185" s="5"/>
      <c r="AR185" s="5"/>
      <c r="AS185" s="5"/>
      <c r="AT185" s="5"/>
      <c r="AU185" s="5"/>
      <c r="AV185" s="5"/>
      <c r="AW185" s="5"/>
      <c r="AX185" s="5"/>
      <c r="AY185" s="5"/>
      <c r="AZ185" s="5"/>
      <c r="BA185" s="5"/>
      <c r="BB185" s="5"/>
      <c r="BC185" s="5"/>
      <c r="BD185" s="5"/>
      <c r="BE185" s="5"/>
      <c r="BF185" s="5"/>
      <c r="BG185" s="5"/>
      <c r="BH185" s="5"/>
      <c r="BI185" s="5"/>
      <c r="BJ185" s="5"/>
      <c r="BK185" s="5"/>
      <c r="BL185" s="5"/>
      <c r="BM185" s="84" t="s">
        <v>3035</v>
      </c>
      <c r="BN185" s="5" t="s">
        <v>3036</v>
      </c>
      <c r="BO185" s="5" t="s">
        <v>3037</v>
      </c>
      <c r="BP185" s="4" t="s">
        <v>3038</v>
      </c>
      <c r="BQ185" s="5" t="s">
        <v>3039</v>
      </c>
      <c r="BR185" s="5" t="s">
        <v>3040</v>
      </c>
      <c r="BS185" s="145"/>
      <c r="BT185" s="145"/>
      <c r="BU185" s="145"/>
      <c r="BV185" s="145"/>
      <c r="BW185" s="145"/>
      <c r="BX185" s="145"/>
      <c r="BY185" s="145"/>
      <c r="BZ185" s="145"/>
      <c r="CA185" s="145"/>
      <c r="CB185" s="145"/>
      <c r="CC185" s="145"/>
      <c r="CD185" s="145"/>
      <c r="CE185" s="145"/>
      <c r="CF185" s="145"/>
      <c r="CG185" s="145"/>
      <c r="CH185" s="145"/>
      <c r="CI185" s="145"/>
      <c r="CJ185" s="150"/>
      <c r="CK185" s="155"/>
      <c r="CL185" s="145"/>
      <c r="CM185" s="145"/>
      <c r="CN185" s="146"/>
      <c r="CO185" s="187" t="s">
        <v>3041</v>
      </c>
      <c r="CP185" s="10" t="s">
        <v>3042</v>
      </c>
      <c r="CQ185" s="10" t="s">
        <v>3043</v>
      </c>
      <c r="CR185" s="188" t="s">
        <v>3044</v>
      </c>
      <c r="CS185" s="10" t="s">
        <v>3045</v>
      </c>
      <c r="CT185" s="10" t="s">
        <v>3046</v>
      </c>
      <c r="CU185" s="10"/>
      <c r="CV185" s="10"/>
      <c r="CW185" s="10"/>
      <c r="CX185" s="10"/>
      <c r="CY185" s="10"/>
      <c r="CZ185" s="145"/>
      <c r="DA185" s="145"/>
      <c r="DB185" s="145"/>
      <c r="DC185" s="145"/>
      <c r="DD185" s="145"/>
      <c r="DE185" s="145"/>
      <c r="DF185" s="145"/>
      <c r="DG185" s="145"/>
      <c r="DH185" s="145"/>
      <c r="DI185" s="145"/>
      <c r="DJ185" s="145"/>
      <c r="DK185" s="145"/>
      <c r="DL185" s="150"/>
      <c r="DM185" s="5"/>
      <c r="DN185" s="5"/>
      <c r="DO185" s="5"/>
      <c r="DP185" s="5"/>
      <c r="DQ185" s="198" t="s">
        <v>3047</v>
      </c>
      <c r="DR185" s="10" t="s">
        <v>3048</v>
      </c>
      <c r="DS185" s="10" t="s">
        <v>3049</v>
      </c>
      <c r="DT185" s="10" t="s">
        <v>3050</v>
      </c>
      <c r="DU185" s="10" t="s">
        <v>3051</v>
      </c>
      <c r="DV185" s="10" t="s">
        <v>3052</v>
      </c>
      <c r="DW185" s="10"/>
      <c r="DX185" s="10"/>
      <c r="DY185" s="10"/>
      <c r="DZ185" s="10"/>
      <c r="EA185" s="10"/>
      <c r="EB185" s="5"/>
      <c r="EC185" s="5"/>
      <c r="ED185" s="5"/>
      <c r="EE185" s="145"/>
      <c r="EF185" s="145"/>
      <c r="EG185" s="145"/>
      <c r="EH185" s="145"/>
      <c r="EI185" s="145"/>
      <c r="EJ185" s="145"/>
      <c r="EK185" s="145"/>
      <c r="EL185" s="145"/>
      <c r="EM185" s="145"/>
      <c r="EN185" s="150"/>
      <c r="EO185" s="5"/>
      <c r="EP185" s="5"/>
      <c r="EQ185" s="5"/>
      <c r="ER185" s="5"/>
      <c r="ES185" s="198" t="s">
        <v>3053</v>
      </c>
      <c r="ET185" s="10" t="s">
        <v>3054</v>
      </c>
      <c r="EU185" s="10" t="s">
        <v>3055</v>
      </c>
      <c r="EV185" s="188" t="s">
        <v>3056</v>
      </c>
      <c r="EW185" s="10" t="s">
        <v>3057</v>
      </c>
      <c r="EX185" s="10" t="s">
        <v>3058</v>
      </c>
      <c r="EY185" s="10"/>
      <c r="EZ185" s="10"/>
      <c r="FA185" s="10"/>
      <c r="FB185" s="10"/>
      <c r="FC185" s="10"/>
      <c r="FD185" s="5"/>
      <c r="FE185" s="5"/>
      <c r="FF185" s="5"/>
      <c r="FG185" s="5"/>
      <c r="FH185" s="5"/>
      <c r="FI185" s="5"/>
      <c r="FJ185" s="5"/>
      <c r="FK185" s="5"/>
      <c r="FL185" s="5"/>
      <c r="FM185" s="5"/>
      <c r="FN185" s="5"/>
      <c r="FO185" s="5"/>
      <c r="FP185" s="96"/>
      <c r="FQ185" s="5"/>
      <c r="FR185" s="5"/>
      <c r="FS185" s="5"/>
      <c r="FT185" s="5"/>
      <c r="FU185" s="198" t="s">
        <v>3059</v>
      </c>
      <c r="FV185" s="1" t="s">
        <v>3060</v>
      </c>
      <c r="FW185" s="1" t="s">
        <v>3061</v>
      </c>
      <c r="FX185" s="188" t="s">
        <v>3062</v>
      </c>
      <c r="FY185" s="10" t="s">
        <v>3063</v>
      </c>
      <c r="FZ185" s="10" t="s">
        <v>3064</v>
      </c>
      <c r="GA185" s="10"/>
      <c r="GB185" s="10"/>
      <c r="GC185" s="10"/>
      <c r="GD185" s="10"/>
      <c r="GE185" s="10"/>
      <c r="GF185" s="5"/>
      <c r="GG185" s="5"/>
      <c r="GH185" s="5"/>
      <c r="GI185" s="5"/>
      <c r="GJ185" s="5"/>
      <c r="GK185" s="5"/>
      <c r="GL185" s="5"/>
      <c r="GM185" s="5"/>
      <c r="GN185" s="5"/>
      <c r="GO185" s="5"/>
      <c r="GP185" s="5"/>
      <c r="GQ185" s="5"/>
      <c r="GR185" s="96"/>
      <c r="GS185" s="5"/>
      <c r="GT185" s="5"/>
      <c r="GU185" s="5"/>
      <c r="GV185" s="5"/>
      <c r="GW185" s="198" t="s">
        <v>3065</v>
      </c>
      <c r="GX185" s="1" t="s">
        <v>3066</v>
      </c>
      <c r="GY185" s="1" t="s">
        <v>3067</v>
      </c>
      <c r="GZ185" s="4" t="s">
        <v>3068</v>
      </c>
      <c r="HA185" s="1" t="s">
        <v>3069</v>
      </c>
      <c r="HB185" s="1" t="s">
        <v>3070</v>
      </c>
      <c r="HC185" s="1"/>
      <c r="HD185" s="1"/>
      <c r="HE185" s="1"/>
      <c r="HF185" s="1"/>
      <c r="HG185" s="10"/>
      <c r="HH185" s="5"/>
      <c r="HI185" s="5"/>
      <c r="HJ185" s="5"/>
      <c r="HK185" s="5"/>
      <c r="HL185" s="5"/>
      <c r="HM185" s="5"/>
      <c r="HN185" s="5"/>
      <c r="HO185" s="5"/>
      <c r="HP185" s="5"/>
      <c r="HQ185" s="5"/>
      <c r="HR185" s="5"/>
      <c r="HS185" s="5"/>
      <c r="HT185" s="96"/>
      <c r="HU185" s="5"/>
      <c r="HV185" s="5"/>
      <c r="HW185" s="5"/>
      <c r="HX185" s="5"/>
    </row>
    <row r="186" spans="1:232" s="28" customFormat="1" ht="15" customHeight="1">
      <c r="A186" s="5" t="s">
        <v>331</v>
      </c>
      <c r="B186" s="5" t="s">
        <v>332</v>
      </c>
      <c r="C186" s="5"/>
      <c r="D186" s="5"/>
      <c r="E186" s="5"/>
      <c r="F186" s="5" t="s">
        <v>333</v>
      </c>
      <c r="G186" s="5" t="s">
        <v>487</v>
      </c>
      <c r="H186" s="87"/>
      <c r="I186" s="5" t="s">
        <v>3071</v>
      </c>
      <c r="J186" s="5" t="s">
        <v>3024</v>
      </c>
      <c r="K186" s="5" t="s">
        <v>3025</v>
      </c>
      <c r="L186" s="4" t="s">
        <v>3026</v>
      </c>
      <c r="M186" s="5" t="s">
        <v>3027</v>
      </c>
      <c r="N186" s="5" t="s">
        <v>3028</v>
      </c>
      <c r="O186" s="5"/>
      <c r="P186" s="5"/>
      <c r="Q186" s="5"/>
      <c r="R186" s="5"/>
      <c r="S186" s="5"/>
      <c r="T186" s="5"/>
      <c r="U186" s="5"/>
      <c r="V186" s="5"/>
      <c r="W186" s="5"/>
      <c r="X186" s="5"/>
      <c r="Y186" s="5"/>
      <c r="Z186" s="5"/>
      <c r="AA186" s="5"/>
      <c r="AB186" s="5"/>
      <c r="AC186" s="5"/>
      <c r="AD186" s="5"/>
      <c r="AE186" s="5"/>
      <c r="AF186" s="5"/>
      <c r="AG186" s="5" t="s">
        <v>488</v>
      </c>
      <c r="AH186" s="5"/>
      <c r="AI186" s="5"/>
      <c r="AJ186" s="143"/>
      <c r="AK186" s="5" t="s">
        <v>3072</v>
      </c>
      <c r="AL186" s="148" t="s">
        <v>3030</v>
      </c>
      <c r="AM186" s="148" t="s">
        <v>3031</v>
      </c>
      <c r="AN186" s="148" t="s">
        <v>3032</v>
      </c>
      <c r="AO186" s="148" t="s">
        <v>3033</v>
      </c>
      <c r="AP186" s="5" t="s">
        <v>3034</v>
      </c>
      <c r="AQ186" s="5"/>
      <c r="AR186" s="5"/>
      <c r="AS186" s="5"/>
      <c r="AT186" s="5"/>
      <c r="AU186" s="5"/>
      <c r="AV186" s="5"/>
      <c r="AW186" s="5"/>
      <c r="AX186" s="5"/>
      <c r="AY186" s="5"/>
      <c r="AZ186" s="5"/>
      <c r="BA186" s="5"/>
      <c r="BB186" s="5"/>
      <c r="BC186" s="5"/>
      <c r="BD186" s="5"/>
      <c r="BE186" s="5"/>
      <c r="BF186" s="5"/>
      <c r="BG186" s="5"/>
      <c r="BH186" s="5"/>
      <c r="BI186" s="5"/>
      <c r="BJ186" s="5"/>
      <c r="BK186" s="5"/>
      <c r="BL186" s="5"/>
      <c r="BM186" s="84" t="s">
        <v>3073</v>
      </c>
      <c r="BN186" s="5" t="s">
        <v>3036</v>
      </c>
      <c r="BO186" s="5" t="s">
        <v>3037</v>
      </c>
      <c r="BP186" s="4" t="s">
        <v>3038</v>
      </c>
      <c r="BQ186" s="5" t="s">
        <v>3039</v>
      </c>
      <c r="BR186" s="5" t="s">
        <v>3040</v>
      </c>
      <c r="BS186" s="145"/>
      <c r="BT186" s="145"/>
      <c r="BU186" s="145"/>
      <c r="BV186" s="145"/>
      <c r="BW186" s="145"/>
      <c r="BX186" s="145"/>
      <c r="BY186" s="145"/>
      <c r="BZ186" s="145"/>
      <c r="CA186" s="145"/>
      <c r="CB186" s="145"/>
      <c r="CC186" s="145"/>
      <c r="CD186" s="145"/>
      <c r="CE186" s="145"/>
      <c r="CF186" s="145"/>
      <c r="CG186" s="145"/>
      <c r="CH186" s="145"/>
      <c r="CI186" s="145"/>
      <c r="CJ186" s="150"/>
      <c r="CK186" s="155"/>
      <c r="CL186" s="145"/>
      <c r="CM186" s="145"/>
      <c r="CN186" s="146"/>
      <c r="CO186" s="187" t="s">
        <v>3074</v>
      </c>
      <c r="CP186" s="10" t="s">
        <v>3042</v>
      </c>
      <c r="CQ186" s="10" t="s">
        <v>3075</v>
      </c>
      <c r="CR186" s="188" t="s">
        <v>3076</v>
      </c>
      <c r="CS186" s="10" t="s">
        <v>3077</v>
      </c>
      <c r="CT186" s="10" t="s">
        <v>3078</v>
      </c>
      <c r="CU186" s="10"/>
      <c r="CV186" s="10"/>
      <c r="CW186" s="10"/>
      <c r="CX186" s="10"/>
      <c r="CY186" s="10"/>
      <c r="CZ186" s="145"/>
      <c r="DA186" s="145"/>
      <c r="DB186" s="145"/>
      <c r="DC186" s="145"/>
      <c r="DD186" s="145"/>
      <c r="DE186" s="145"/>
      <c r="DF186" s="145"/>
      <c r="DG186" s="145"/>
      <c r="DH186" s="145"/>
      <c r="DI186" s="145"/>
      <c r="DJ186" s="145"/>
      <c r="DK186" s="145"/>
      <c r="DL186" s="150"/>
      <c r="DM186" s="5"/>
      <c r="DN186" s="5"/>
      <c r="DO186" s="5"/>
      <c r="DP186" s="5"/>
      <c r="DQ186" s="198" t="s">
        <v>3079</v>
      </c>
      <c r="DR186" s="10" t="s">
        <v>3048</v>
      </c>
      <c r="DS186" s="10" t="s">
        <v>3049</v>
      </c>
      <c r="DT186" s="10" t="s">
        <v>3080</v>
      </c>
      <c r="DU186" s="10" t="s">
        <v>3051</v>
      </c>
      <c r="DV186" s="10" t="s">
        <v>3052</v>
      </c>
      <c r="DW186" s="10"/>
      <c r="DX186" s="10"/>
      <c r="DY186" s="10"/>
      <c r="DZ186" s="10"/>
      <c r="EA186" s="10"/>
      <c r="EB186" s="5"/>
      <c r="EC186" s="5"/>
      <c r="ED186" s="5"/>
      <c r="EE186" s="145"/>
      <c r="EF186" s="145"/>
      <c r="EG186" s="145"/>
      <c r="EH186" s="145"/>
      <c r="EI186" s="145"/>
      <c r="EJ186" s="145"/>
      <c r="EK186" s="145"/>
      <c r="EL186" s="145"/>
      <c r="EM186" s="145"/>
      <c r="EN186" s="150"/>
      <c r="EO186" s="5"/>
      <c r="EP186" s="5"/>
      <c r="EQ186" s="5"/>
      <c r="ER186" s="5"/>
      <c r="ES186" s="198" t="s">
        <v>3081</v>
      </c>
      <c r="ET186" s="10" t="s">
        <v>3054</v>
      </c>
      <c r="EU186" s="10" t="s">
        <v>3055</v>
      </c>
      <c r="EV186" s="188" t="s">
        <v>3056</v>
      </c>
      <c r="EW186" s="10" t="s">
        <v>3057</v>
      </c>
      <c r="EX186" s="10" t="s">
        <v>3058</v>
      </c>
      <c r="EY186" s="10"/>
      <c r="EZ186" s="10"/>
      <c r="FA186" s="10"/>
      <c r="FB186" s="10"/>
      <c r="FC186" s="10"/>
      <c r="FD186" s="5"/>
      <c r="FE186" s="5"/>
      <c r="FF186" s="5"/>
      <c r="FG186" s="5"/>
      <c r="FH186" s="5"/>
      <c r="FI186" s="5"/>
      <c r="FJ186" s="5"/>
      <c r="FK186" s="5"/>
      <c r="FL186" s="5"/>
      <c r="FM186" s="5"/>
      <c r="FN186" s="5"/>
      <c r="FO186" s="5"/>
      <c r="FP186" s="96"/>
      <c r="FQ186" s="5"/>
      <c r="FR186" s="5"/>
      <c r="FS186" s="5"/>
      <c r="FT186" s="5"/>
      <c r="FU186" s="198" t="s">
        <v>3082</v>
      </c>
      <c r="FV186" s="1" t="s">
        <v>3060</v>
      </c>
      <c r="FW186" s="1" t="s">
        <v>3061</v>
      </c>
      <c r="FX186" s="188" t="s">
        <v>3062</v>
      </c>
      <c r="FY186" s="10" t="s">
        <v>3063</v>
      </c>
      <c r="FZ186" s="10" t="s">
        <v>3064</v>
      </c>
      <c r="GA186" s="10"/>
      <c r="GB186" s="10"/>
      <c r="GC186" s="10"/>
      <c r="GD186" s="10"/>
      <c r="GE186" s="10"/>
      <c r="GF186" s="5"/>
      <c r="GG186" s="5"/>
      <c r="GH186" s="5"/>
      <c r="GI186" s="5"/>
      <c r="GJ186" s="5"/>
      <c r="GK186" s="5"/>
      <c r="GL186" s="5"/>
      <c r="GM186" s="5"/>
      <c r="GN186" s="5"/>
      <c r="GO186" s="5"/>
      <c r="GP186" s="5"/>
      <c r="GQ186" s="5"/>
      <c r="GR186" s="96"/>
      <c r="GS186" s="5"/>
      <c r="GT186" s="5"/>
      <c r="GU186" s="5"/>
      <c r="GV186" s="5"/>
      <c r="GW186" s="198" t="s">
        <v>3083</v>
      </c>
      <c r="GX186" s="1" t="s">
        <v>3066</v>
      </c>
      <c r="GY186" s="1" t="s">
        <v>3067</v>
      </c>
      <c r="GZ186" s="4" t="s">
        <v>3068</v>
      </c>
      <c r="HA186" s="1" t="s">
        <v>3069</v>
      </c>
      <c r="HB186" s="1" t="s">
        <v>3070</v>
      </c>
      <c r="HC186" s="1"/>
      <c r="HD186" s="1"/>
      <c r="HE186" s="1"/>
      <c r="HF186" s="1"/>
      <c r="HG186" s="10"/>
      <c r="HH186" s="5"/>
      <c r="HI186" s="5"/>
      <c r="HJ186" s="5"/>
      <c r="HK186" s="5"/>
      <c r="HL186" s="5"/>
      <c r="HM186" s="5"/>
      <c r="HN186" s="5"/>
      <c r="HO186" s="5"/>
      <c r="HP186" s="5"/>
      <c r="HQ186" s="5"/>
      <c r="HR186" s="5"/>
      <c r="HS186" s="5"/>
      <c r="HT186" s="96"/>
      <c r="HU186" s="5"/>
      <c r="HV186" s="5"/>
      <c r="HW186" s="5"/>
      <c r="HX186" s="5"/>
    </row>
    <row r="187" spans="1:232" s="28" customFormat="1" ht="15" customHeight="1">
      <c r="A187" s="5" t="s">
        <v>331</v>
      </c>
      <c r="B187" s="5" t="s">
        <v>332</v>
      </c>
      <c r="C187" s="5"/>
      <c r="D187" s="5"/>
      <c r="E187" s="5"/>
      <c r="F187" s="5" t="s">
        <v>333</v>
      </c>
      <c r="G187" s="5" t="s">
        <v>489</v>
      </c>
      <c r="H187" s="87" t="s">
        <v>490</v>
      </c>
      <c r="I187" s="5" t="s">
        <v>3084</v>
      </c>
      <c r="J187" s="5" t="s">
        <v>3085</v>
      </c>
      <c r="K187" s="5" t="s">
        <v>3086</v>
      </c>
      <c r="L187" s="5" t="s">
        <v>3087</v>
      </c>
      <c r="M187" s="5" t="s">
        <v>3088</v>
      </c>
      <c r="N187" s="5" t="s">
        <v>3089</v>
      </c>
      <c r="O187" s="5"/>
      <c r="P187" s="5"/>
      <c r="Q187" s="5"/>
      <c r="R187" s="5"/>
      <c r="S187" s="5"/>
      <c r="T187" s="5"/>
      <c r="U187" s="5"/>
      <c r="V187" s="5"/>
      <c r="W187" s="5"/>
      <c r="X187" s="5"/>
      <c r="Y187" s="5"/>
      <c r="Z187" s="5"/>
      <c r="AA187" s="5"/>
      <c r="AB187" s="5"/>
      <c r="AC187" s="5"/>
      <c r="AD187" s="5"/>
      <c r="AE187" s="5"/>
      <c r="AF187" s="5"/>
      <c r="AG187" s="5"/>
      <c r="AH187" s="5"/>
      <c r="AI187" s="5"/>
      <c r="AJ187" s="172" t="s">
        <v>480</v>
      </c>
      <c r="AK187" s="5" t="s">
        <v>3090</v>
      </c>
      <c r="AL187" s="5" t="s">
        <v>2838</v>
      </c>
      <c r="AM187" s="5" t="s">
        <v>3091</v>
      </c>
      <c r="AN187" s="5" t="s">
        <v>3092</v>
      </c>
      <c r="AO187" s="5" t="s">
        <v>3093</v>
      </c>
      <c r="AP187" s="5" t="s">
        <v>3094</v>
      </c>
      <c r="AQ187" s="5"/>
      <c r="AR187" s="5"/>
      <c r="AS187" s="5"/>
      <c r="AT187" s="5"/>
      <c r="AU187" s="5"/>
      <c r="AV187" s="5"/>
      <c r="AW187" s="5"/>
      <c r="AX187" s="5"/>
      <c r="AY187" s="5"/>
      <c r="AZ187" s="5"/>
      <c r="BA187" s="5"/>
      <c r="BB187" s="5"/>
      <c r="BC187" s="5"/>
      <c r="BD187" s="5"/>
      <c r="BE187" s="5"/>
      <c r="BF187" s="5"/>
      <c r="BG187" s="5"/>
      <c r="BH187" s="5"/>
      <c r="BI187" s="5"/>
      <c r="BJ187" s="5"/>
      <c r="BK187" s="5"/>
      <c r="BL187" s="5"/>
      <c r="BM187" s="5" t="s">
        <v>3095</v>
      </c>
      <c r="BN187" s="5" t="s">
        <v>2843</v>
      </c>
      <c r="BO187" s="5" t="s">
        <v>3096</v>
      </c>
      <c r="BP187" s="5" t="s">
        <v>3097</v>
      </c>
      <c r="BQ187" s="5" t="s">
        <v>3098</v>
      </c>
      <c r="BR187" s="5" t="s">
        <v>3099</v>
      </c>
      <c r="BS187" s="145"/>
      <c r="BT187" s="145"/>
      <c r="BU187" s="145"/>
      <c r="BV187" s="145"/>
      <c r="BW187" s="145"/>
      <c r="BX187" s="145"/>
      <c r="BY187" s="145"/>
      <c r="BZ187" s="145"/>
      <c r="CA187" s="145"/>
      <c r="CB187" s="145"/>
      <c r="CC187" s="145"/>
      <c r="CD187" s="145"/>
      <c r="CE187" s="145"/>
      <c r="CF187" s="145"/>
      <c r="CG187" s="145"/>
      <c r="CH187" s="145"/>
      <c r="CI187" s="145"/>
      <c r="CJ187" s="150"/>
      <c r="CK187" s="155"/>
      <c r="CL187" s="145"/>
      <c r="CM187" s="145"/>
      <c r="CN187" s="173"/>
      <c r="CO187" s="10" t="s">
        <v>3100</v>
      </c>
      <c r="CP187" s="10" t="s">
        <v>3101</v>
      </c>
      <c r="CQ187" s="10" t="s">
        <v>3102</v>
      </c>
      <c r="CR187" s="10" t="s">
        <v>3103</v>
      </c>
      <c r="CS187" s="10" t="s">
        <v>3104</v>
      </c>
      <c r="CT187" s="10" t="s">
        <v>3105</v>
      </c>
      <c r="CU187" s="10"/>
      <c r="CV187" s="10"/>
      <c r="CW187" s="10"/>
      <c r="CX187" s="10"/>
      <c r="CY187" s="10"/>
      <c r="CZ187" s="145"/>
      <c r="DA187" s="145"/>
      <c r="DB187" s="145"/>
      <c r="DC187" s="145"/>
      <c r="DD187" s="145"/>
      <c r="DE187" s="145"/>
      <c r="DF187" s="145"/>
      <c r="DG187" s="145"/>
      <c r="DH187" s="145"/>
      <c r="DI187" s="145"/>
      <c r="DJ187" s="145"/>
      <c r="DK187" s="145"/>
      <c r="DL187" s="150"/>
      <c r="DM187" s="5"/>
      <c r="DN187" s="5"/>
      <c r="DO187" s="5"/>
      <c r="DP187" s="5"/>
      <c r="DQ187" s="1" t="s">
        <v>3106</v>
      </c>
      <c r="DR187" s="10" t="s">
        <v>3107</v>
      </c>
      <c r="DS187" s="10" t="s">
        <v>3108</v>
      </c>
      <c r="DT187" s="10" t="s">
        <v>3109</v>
      </c>
      <c r="DU187" s="10" t="s">
        <v>3110</v>
      </c>
      <c r="DV187" s="10" t="s">
        <v>3111</v>
      </c>
      <c r="DW187" s="10"/>
      <c r="DX187" s="10"/>
      <c r="DY187" s="10"/>
      <c r="DZ187" s="10"/>
      <c r="EA187" s="10"/>
      <c r="EB187" s="5"/>
      <c r="EC187" s="5"/>
      <c r="ED187" s="5"/>
      <c r="EE187" s="145"/>
      <c r="EF187" s="145"/>
      <c r="EG187" s="145"/>
      <c r="EH187" s="145"/>
      <c r="EI187" s="145"/>
      <c r="EJ187" s="145"/>
      <c r="EK187" s="145"/>
      <c r="EL187" s="145"/>
      <c r="EM187" s="145"/>
      <c r="EN187" s="150"/>
      <c r="EO187" s="5"/>
      <c r="EP187" s="5"/>
      <c r="EQ187" s="5"/>
      <c r="ER187" s="5"/>
      <c r="ES187" s="1" t="s">
        <v>3112</v>
      </c>
      <c r="ET187" s="10" t="s">
        <v>3113</v>
      </c>
      <c r="EU187" s="10" t="s">
        <v>3114</v>
      </c>
      <c r="EV187" s="10" t="s">
        <v>3115</v>
      </c>
      <c r="EW187" s="10" t="s">
        <v>3116</v>
      </c>
      <c r="EX187" s="10" t="s">
        <v>3117</v>
      </c>
      <c r="EY187" s="10"/>
      <c r="EZ187" s="10"/>
      <c r="FA187" s="10"/>
      <c r="FB187" s="10"/>
      <c r="FC187" s="10"/>
      <c r="FD187" s="5"/>
      <c r="FE187" s="5"/>
      <c r="FF187" s="5"/>
      <c r="FG187" s="5"/>
      <c r="FH187" s="5"/>
      <c r="FI187" s="5"/>
      <c r="FJ187" s="5"/>
      <c r="FK187" s="5"/>
      <c r="FL187" s="5"/>
      <c r="FM187" s="5"/>
      <c r="FN187" s="5"/>
      <c r="FO187" s="5"/>
      <c r="FP187" s="96"/>
      <c r="FQ187" s="5"/>
      <c r="FR187" s="5"/>
      <c r="FS187" s="5"/>
      <c r="FT187" s="5"/>
      <c r="FU187" s="1" t="s">
        <v>3118</v>
      </c>
      <c r="FV187" s="1" t="s">
        <v>3119</v>
      </c>
      <c r="FW187" s="1" t="s">
        <v>3120</v>
      </c>
      <c r="FX187" s="10" t="s">
        <v>3121</v>
      </c>
      <c r="FY187" s="10" t="s">
        <v>3122</v>
      </c>
      <c r="FZ187" s="10" t="s">
        <v>3123</v>
      </c>
      <c r="GA187" s="10"/>
      <c r="GB187" s="10"/>
      <c r="GC187" s="10"/>
      <c r="GD187" s="10"/>
      <c r="GE187" s="10"/>
      <c r="GF187" s="5"/>
      <c r="GG187" s="5"/>
      <c r="GH187" s="5"/>
      <c r="GI187" s="5"/>
      <c r="GJ187" s="5"/>
      <c r="GK187" s="5"/>
      <c r="GL187" s="5"/>
      <c r="GM187" s="5"/>
      <c r="GN187" s="5"/>
      <c r="GO187" s="5"/>
      <c r="GP187" s="5"/>
      <c r="GQ187" s="5"/>
      <c r="GR187" s="96"/>
      <c r="GS187" s="5"/>
      <c r="GT187" s="5"/>
      <c r="GU187" s="5"/>
      <c r="GV187" s="5"/>
      <c r="GW187" s="1" t="s">
        <v>3124</v>
      </c>
      <c r="GX187" s="1" t="s">
        <v>3125</v>
      </c>
      <c r="GY187" s="1" t="s">
        <v>3126</v>
      </c>
      <c r="GZ187" s="1" t="s">
        <v>3127</v>
      </c>
      <c r="HA187" s="1" t="s">
        <v>3128</v>
      </c>
      <c r="HB187" s="1" t="s">
        <v>3129</v>
      </c>
      <c r="HC187" s="1"/>
      <c r="HD187" s="1"/>
      <c r="HE187" s="1"/>
      <c r="HF187" s="1"/>
      <c r="HG187" s="10"/>
      <c r="HH187" s="5"/>
      <c r="HI187" s="5"/>
      <c r="HJ187" s="5"/>
      <c r="HK187" s="5"/>
      <c r="HL187" s="5"/>
      <c r="HM187" s="5"/>
      <c r="HN187" s="5"/>
      <c r="HO187" s="5"/>
      <c r="HP187" s="5"/>
      <c r="HQ187" s="5"/>
      <c r="HR187" s="5"/>
      <c r="HS187" s="5"/>
      <c r="HT187" s="96"/>
      <c r="HU187" s="5"/>
      <c r="HV187" s="5"/>
      <c r="HW187" s="5"/>
      <c r="HX187" s="5"/>
    </row>
    <row r="188" spans="1:232" s="147" customFormat="1" ht="15" customHeight="1">
      <c r="A188" s="145" t="s">
        <v>331</v>
      </c>
      <c r="B188" s="145" t="s">
        <v>332</v>
      </c>
      <c r="C188" s="145"/>
      <c r="D188" s="145"/>
      <c r="E188" s="145"/>
      <c r="F188" s="5" t="s">
        <v>421</v>
      </c>
      <c r="G188" s="145" t="s">
        <v>491</v>
      </c>
      <c r="H188" s="183" t="s">
        <v>490</v>
      </c>
      <c r="I188" s="5" t="s">
        <v>3130</v>
      </c>
      <c r="J188" s="5" t="s">
        <v>3131</v>
      </c>
      <c r="K188" s="5" t="s">
        <v>3132</v>
      </c>
      <c r="L188" s="5" t="s">
        <v>3133</v>
      </c>
      <c r="M188" s="5" t="s">
        <v>3134</v>
      </c>
      <c r="N188" s="5" t="s">
        <v>3135</v>
      </c>
      <c r="O188" s="5"/>
      <c r="P188" s="5"/>
      <c r="Q188" s="5"/>
      <c r="R188" s="5"/>
      <c r="S188" s="5"/>
      <c r="T188" s="5"/>
      <c r="U188" s="5"/>
      <c r="V188" s="5"/>
      <c r="W188" s="5"/>
      <c r="X188" s="5"/>
      <c r="Y188" s="5"/>
      <c r="Z188" s="5"/>
      <c r="AA188" s="5"/>
      <c r="AB188" s="5"/>
      <c r="AC188" s="5"/>
      <c r="AD188" s="5"/>
      <c r="AE188" s="5"/>
      <c r="AF188" s="5"/>
      <c r="AG188" s="5"/>
      <c r="AH188" s="5"/>
      <c r="AI188" s="5"/>
      <c r="AJ188" s="172" t="s">
        <v>480</v>
      </c>
      <c r="AK188" s="5" t="s">
        <v>3136</v>
      </c>
      <c r="AL188" s="5" t="s">
        <v>3131</v>
      </c>
      <c r="AM188" s="5" t="s">
        <v>3132</v>
      </c>
      <c r="AN188" s="5" t="s">
        <v>3137</v>
      </c>
      <c r="AO188" s="5" t="s">
        <v>3138</v>
      </c>
      <c r="AP188" s="5" t="s">
        <v>3139</v>
      </c>
      <c r="AQ188" s="5"/>
      <c r="AR188" s="5"/>
      <c r="AS188" s="5"/>
      <c r="AT188" s="5"/>
      <c r="AU188" s="5"/>
      <c r="AV188" s="5"/>
      <c r="AW188" s="5"/>
      <c r="AX188" s="5"/>
      <c r="AY188" s="5"/>
      <c r="AZ188" s="5"/>
      <c r="BA188" s="5"/>
      <c r="BB188" s="5"/>
      <c r="BC188" s="5"/>
      <c r="BD188" s="5"/>
      <c r="BE188" s="5"/>
      <c r="BF188" s="5"/>
      <c r="BG188" s="5"/>
      <c r="BH188" s="5"/>
      <c r="BI188" s="5"/>
      <c r="BJ188" s="5"/>
      <c r="BK188" s="5"/>
      <c r="BL188" s="5"/>
      <c r="BM188" s="5" t="s">
        <v>3140</v>
      </c>
      <c r="BN188" s="5" t="s">
        <v>3131</v>
      </c>
      <c r="BO188" s="5" t="s">
        <v>3132</v>
      </c>
      <c r="BP188" s="5" t="s">
        <v>3141</v>
      </c>
      <c r="BQ188" s="5" t="s">
        <v>3142</v>
      </c>
      <c r="BR188" s="5" t="s">
        <v>3143</v>
      </c>
      <c r="BS188" s="145"/>
      <c r="BT188" s="145"/>
      <c r="BU188" s="145"/>
      <c r="BV188" s="145"/>
      <c r="BW188" s="145"/>
      <c r="BX188" s="145"/>
      <c r="BY188" s="145"/>
      <c r="BZ188" s="145"/>
      <c r="CA188" s="145"/>
      <c r="CB188" s="145"/>
      <c r="CC188" s="145"/>
      <c r="CD188" s="145"/>
      <c r="CE188" s="145"/>
      <c r="CF188" s="145"/>
      <c r="CG188" s="145"/>
      <c r="CH188" s="145"/>
      <c r="CI188" s="145"/>
      <c r="CJ188" s="150"/>
      <c r="CK188" s="155"/>
      <c r="CL188" s="145"/>
      <c r="CM188" s="145"/>
      <c r="CN188" s="173"/>
      <c r="CO188" s="10" t="s">
        <v>3144</v>
      </c>
      <c r="CP188" s="10" t="s">
        <v>3131</v>
      </c>
      <c r="CQ188" s="10" t="s">
        <v>3132</v>
      </c>
      <c r="CR188" s="10" t="s">
        <v>3145</v>
      </c>
      <c r="CS188" s="10" t="s">
        <v>3146</v>
      </c>
      <c r="CT188" s="10" t="s">
        <v>3147</v>
      </c>
      <c r="CU188" s="10"/>
      <c r="CV188" s="10"/>
      <c r="CW188" s="10"/>
      <c r="CX188" s="10"/>
      <c r="CY188" s="10"/>
      <c r="CZ188" s="145"/>
      <c r="DA188" s="145"/>
      <c r="DB188" s="145"/>
      <c r="DC188" s="145"/>
      <c r="DD188" s="145"/>
      <c r="DE188" s="145"/>
      <c r="DF188" s="145"/>
      <c r="DG188" s="145"/>
      <c r="DH188" s="145"/>
      <c r="DI188" s="145"/>
      <c r="DJ188" s="145"/>
      <c r="DK188" s="145"/>
      <c r="DL188" s="150"/>
      <c r="DM188" s="5"/>
      <c r="DN188" s="5"/>
      <c r="DO188" s="5"/>
      <c r="DP188" s="5"/>
      <c r="DQ188" s="1" t="s">
        <v>3148</v>
      </c>
      <c r="DR188" s="10" t="s">
        <v>3149</v>
      </c>
      <c r="DS188" s="10" t="s">
        <v>3150</v>
      </c>
      <c r="DT188" s="10" t="s">
        <v>3151</v>
      </c>
      <c r="DU188" s="10" t="s">
        <v>3152</v>
      </c>
      <c r="DV188" s="10" t="s">
        <v>3153</v>
      </c>
      <c r="DW188" s="10"/>
      <c r="DX188" s="10"/>
      <c r="DY188" s="10"/>
      <c r="DZ188" s="10"/>
      <c r="EA188" s="10"/>
      <c r="EB188" s="5"/>
      <c r="EC188" s="5"/>
      <c r="ED188" s="5"/>
      <c r="EE188" s="145"/>
      <c r="EF188" s="145"/>
      <c r="EG188" s="145"/>
      <c r="EH188" s="145"/>
      <c r="EI188" s="145"/>
      <c r="EJ188" s="145"/>
      <c r="EK188" s="145"/>
      <c r="EL188" s="145"/>
      <c r="EM188" s="145"/>
      <c r="EN188" s="150"/>
      <c r="EO188" s="5"/>
      <c r="EP188" s="5"/>
      <c r="EQ188" s="5"/>
      <c r="ER188" s="5"/>
      <c r="ES188" s="1" t="s">
        <v>3154</v>
      </c>
      <c r="ET188" s="10" t="s">
        <v>3131</v>
      </c>
      <c r="EU188" s="10" t="s">
        <v>3132</v>
      </c>
      <c r="EV188" s="10" t="s">
        <v>3141</v>
      </c>
      <c r="EW188" s="10" t="s">
        <v>3142</v>
      </c>
      <c r="EX188" s="10" t="s">
        <v>3155</v>
      </c>
      <c r="EY188" s="10"/>
      <c r="EZ188" s="10"/>
      <c r="FA188" s="10"/>
      <c r="FB188" s="10"/>
      <c r="FC188" s="10"/>
      <c r="FD188" s="5"/>
      <c r="FE188" s="5"/>
      <c r="FF188" s="5"/>
      <c r="FG188" s="5"/>
      <c r="FH188" s="5"/>
      <c r="FI188" s="5"/>
      <c r="FJ188" s="5"/>
      <c r="FK188" s="5"/>
      <c r="FL188" s="5"/>
      <c r="FM188" s="5"/>
      <c r="FN188" s="5"/>
      <c r="FO188" s="5"/>
      <c r="FP188" s="96"/>
      <c r="FQ188" s="5"/>
      <c r="FR188" s="5"/>
      <c r="FS188" s="5"/>
      <c r="FT188" s="5"/>
      <c r="FU188" s="1" t="s">
        <v>3156</v>
      </c>
      <c r="FV188" s="1" t="s">
        <v>3131</v>
      </c>
      <c r="FW188" s="1" t="s">
        <v>3132</v>
      </c>
      <c r="FX188" s="10" t="s">
        <v>3157</v>
      </c>
      <c r="FY188" s="10" t="s">
        <v>3158</v>
      </c>
      <c r="FZ188" s="10" t="s">
        <v>3159</v>
      </c>
      <c r="GA188" s="10"/>
      <c r="GB188" s="10"/>
      <c r="GC188" s="10"/>
      <c r="GD188" s="10"/>
      <c r="GE188" s="10"/>
      <c r="GF188" s="5"/>
      <c r="GG188" s="5"/>
      <c r="GH188" s="5"/>
      <c r="GI188" s="5"/>
      <c r="GJ188" s="5"/>
      <c r="GK188" s="5"/>
      <c r="GL188" s="5"/>
      <c r="GM188" s="5"/>
      <c r="GN188" s="5"/>
      <c r="GO188" s="5"/>
      <c r="GP188" s="5"/>
      <c r="GQ188" s="5"/>
      <c r="GR188" s="96"/>
      <c r="GS188" s="5"/>
      <c r="GT188" s="5"/>
      <c r="GU188" s="5"/>
      <c r="GV188" s="5"/>
      <c r="GW188" s="1" t="s">
        <v>3160</v>
      </c>
      <c r="GX188" s="1" t="s">
        <v>3131</v>
      </c>
      <c r="GY188" s="1" t="s">
        <v>3132</v>
      </c>
      <c r="GZ188" s="1" t="s">
        <v>3161</v>
      </c>
      <c r="HA188" s="1" t="s">
        <v>3162</v>
      </c>
      <c r="HB188" s="1" t="s">
        <v>3163</v>
      </c>
      <c r="HC188" s="1"/>
      <c r="HD188" s="1"/>
      <c r="HE188" s="1"/>
      <c r="HF188" s="1"/>
      <c r="HG188" s="10"/>
      <c r="HH188" s="5"/>
      <c r="HI188" s="5"/>
      <c r="HJ188" s="5"/>
      <c r="HK188" s="5"/>
      <c r="HL188" s="5"/>
      <c r="HM188" s="5"/>
      <c r="HN188" s="5"/>
      <c r="HO188" s="5"/>
      <c r="HP188" s="5"/>
      <c r="HQ188" s="5"/>
      <c r="HR188" s="5"/>
      <c r="HS188" s="5"/>
      <c r="HT188" s="96"/>
      <c r="HU188" s="5"/>
      <c r="HV188" s="5"/>
      <c r="HW188" s="5"/>
      <c r="HX188" s="5"/>
    </row>
    <row r="189" spans="1:232" s="28" customFormat="1" ht="15" customHeight="1">
      <c r="A189" s="5" t="s">
        <v>321</v>
      </c>
      <c r="B189" s="5"/>
      <c r="C189" s="5"/>
      <c r="D189" s="5"/>
      <c r="E189" s="5"/>
      <c r="F189" s="5"/>
      <c r="G189" s="5"/>
      <c r="H189" s="87"/>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145"/>
      <c r="BN189" s="145"/>
      <c r="BO189" s="145"/>
      <c r="BP189" s="145"/>
      <c r="BQ189" s="145"/>
      <c r="BR189" s="145"/>
      <c r="BS189" s="145"/>
      <c r="BT189" s="145"/>
      <c r="BU189" s="145"/>
      <c r="BV189" s="145"/>
      <c r="BW189" s="145"/>
      <c r="BX189" s="145"/>
      <c r="BY189" s="145"/>
      <c r="BZ189" s="145"/>
      <c r="CA189" s="145"/>
      <c r="CB189" s="145"/>
      <c r="CC189" s="145"/>
      <c r="CD189" s="145"/>
      <c r="CE189" s="145"/>
      <c r="CF189" s="145"/>
      <c r="CG189" s="145"/>
      <c r="CH189" s="145"/>
      <c r="CI189" s="145"/>
      <c r="CJ189" s="150"/>
      <c r="CK189" s="155"/>
      <c r="CL189" s="145"/>
      <c r="CM189" s="145"/>
      <c r="CN189" s="145"/>
      <c r="CO189" s="10"/>
      <c r="CP189" s="10"/>
      <c r="CQ189" s="10"/>
      <c r="CR189" s="10"/>
      <c r="CS189" s="10"/>
      <c r="CT189" s="10"/>
      <c r="CU189" s="10"/>
      <c r="CV189" s="10"/>
      <c r="CW189" s="10"/>
      <c r="CX189" s="10"/>
      <c r="CY189" s="10"/>
      <c r="CZ189" s="145"/>
      <c r="DA189" s="145"/>
      <c r="DB189" s="145"/>
      <c r="DC189" s="145"/>
      <c r="DD189" s="145"/>
      <c r="DE189" s="145"/>
      <c r="DF189" s="145"/>
      <c r="DG189" s="145"/>
      <c r="DH189" s="145"/>
      <c r="DI189" s="145"/>
      <c r="DJ189" s="145"/>
      <c r="DK189" s="145"/>
      <c r="DL189" s="150"/>
      <c r="DM189" s="5"/>
      <c r="DN189" s="5"/>
      <c r="DO189" s="5"/>
      <c r="DP189" s="5"/>
      <c r="DQ189" s="1"/>
      <c r="DR189" s="10"/>
      <c r="DS189" s="10"/>
      <c r="DT189" s="10"/>
      <c r="DU189" s="10"/>
      <c r="DV189" s="10"/>
      <c r="DW189" s="10"/>
      <c r="DX189" s="10"/>
      <c r="DY189" s="10"/>
      <c r="DZ189" s="10"/>
      <c r="EA189" s="10"/>
      <c r="EB189" s="5"/>
      <c r="EC189" s="5"/>
      <c r="ED189" s="5"/>
      <c r="EE189" s="145"/>
      <c r="EF189" s="145"/>
      <c r="EG189" s="145"/>
      <c r="EH189" s="145"/>
      <c r="EI189" s="145"/>
      <c r="EJ189" s="145"/>
      <c r="EK189" s="145"/>
      <c r="EL189" s="145"/>
      <c r="EM189" s="145"/>
      <c r="EN189" s="150"/>
      <c r="EO189" s="5"/>
      <c r="EP189" s="5"/>
      <c r="EQ189" s="5"/>
      <c r="ER189" s="5"/>
      <c r="ES189" s="1"/>
      <c r="ET189" s="10"/>
      <c r="EU189" s="10"/>
      <c r="EV189" s="10"/>
      <c r="EW189" s="10"/>
      <c r="EX189" s="10"/>
      <c r="EY189" s="10"/>
      <c r="EZ189" s="10"/>
      <c r="FA189" s="10"/>
      <c r="FB189" s="10"/>
      <c r="FC189" s="10"/>
      <c r="FD189" s="5"/>
      <c r="FE189" s="5"/>
      <c r="FF189" s="5"/>
      <c r="FG189" s="5"/>
      <c r="FH189" s="5"/>
      <c r="FI189" s="5"/>
      <c r="FJ189" s="5"/>
      <c r="FK189" s="5"/>
      <c r="FL189" s="5"/>
      <c r="FM189" s="5"/>
      <c r="FN189" s="5"/>
      <c r="FO189" s="5"/>
      <c r="FP189" s="96"/>
      <c r="FQ189" s="5"/>
      <c r="FR189" s="5"/>
      <c r="FS189" s="5"/>
      <c r="FT189" s="5"/>
      <c r="FU189" s="1"/>
      <c r="FV189" s="1"/>
      <c r="FW189" s="1"/>
      <c r="FX189" s="10"/>
      <c r="FY189" s="10"/>
      <c r="FZ189" s="10"/>
      <c r="GA189" s="10"/>
      <c r="GB189" s="10"/>
      <c r="GC189" s="10"/>
      <c r="GD189" s="10"/>
      <c r="GE189" s="10"/>
      <c r="GF189" s="5"/>
      <c r="GG189" s="5"/>
      <c r="GH189" s="5"/>
      <c r="GI189" s="5"/>
      <c r="GJ189" s="5"/>
      <c r="GK189" s="5"/>
      <c r="GL189" s="5"/>
      <c r="GM189" s="5"/>
      <c r="GN189" s="5"/>
      <c r="GO189" s="5"/>
      <c r="GP189" s="5"/>
      <c r="GQ189" s="5"/>
      <c r="GR189" s="96"/>
      <c r="GS189" s="5"/>
      <c r="GT189" s="5"/>
      <c r="GU189" s="5"/>
      <c r="GV189" s="5"/>
      <c r="GW189" s="1"/>
      <c r="GX189" s="1"/>
      <c r="GY189" s="1"/>
      <c r="GZ189" s="1"/>
      <c r="HA189" s="1"/>
      <c r="HB189" s="1"/>
      <c r="HC189" s="1"/>
      <c r="HD189" s="1"/>
      <c r="HE189" s="1"/>
      <c r="HF189" s="1"/>
      <c r="HG189" s="10"/>
      <c r="HH189" s="5"/>
      <c r="HI189" s="5"/>
      <c r="HJ189" s="5"/>
      <c r="HK189" s="5"/>
      <c r="HL189" s="5"/>
      <c r="HM189" s="5"/>
      <c r="HN189" s="5"/>
      <c r="HO189" s="5"/>
      <c r="HP189" s="5"/>
      <c r="HQ189" s="5"/>
      <c r="HR189" s="5"/>
      <c r="HS189" s="5"/>
      <c r="HT189" s="96"/>
      <c r="HU189" s="5"/>
      <c r="HV189" s="5"/>
      <c r="HW189" s="5"/>
      <c r="HX189" s="5"/>
    </row>
    <row r="190" spans="1:232" s="28" customFormat="1" ht="15" customHeight="1">
      <c r="A190" s="5" t="s">
        <v>322</v>
      </c>
      <c r="B190" s="5"/>
      <c r="C190" s="5"/>
      <c r="D190" s="5"/>
      <c r="E190" s="5"/>
      <c r="F190" s="5"/>
      <c r="G190" s="5"/>
      <c r="H190" s="87"/>
      <c r="I190" s="5" t="s">
        <v>492</v>
      </c>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t="s">
        <v>493</v>
      </c>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t="s">
        <v>3164</v>
      </c>
      <c r="BN190" s="5"/>
      <c r="BO190" s="5"/>
      <c r="BP190" s="5"/>
      <c r="BQ190" s="5"/>
      <c r="BR190" s="5"/>
      <c r="BS190" s="5"/>
      <c r="BT190" s="5"/>
      <c r="BU190" s="5"/>
      <c r="BV190" s="145"/>
      <c r="BW190" s="145"/>
      <c r="BX190" s="145"/>
      <c r="BY190" s="145"/>
      <c r="BZ190" s="145"/>
      <c r="CA190" s="145"/>
      <c r="CB190" s="145"/>
      <c r="CC190" s="145"/>
      <c r="CD190" s="145"/>
      <c r="CE190" s="145"/>
      <c r="CF190" s="145"/>
      <c r="CG190" s="145"/>
      <c r="CH190" s="145"/>
      <c r="CI190" s="145"/>
      <c r="CJ190" s="150"/>
      <c r="CK190" s="155"/>
      <c r="CL190" s="145"/>
      <c r="CM190" s="145"/>
      <c r="CN190" s="145"/>
      <c r="CO190" s="10" t="s">
        <v>3165</v>
      </c>
      <c r="CP190" s="10"/>
      <c r="CQ190" s="10"/>
      <c r="CR190" s="10"/>
      <c r="CS190" s="10"/>
      <c r="CT190" s="10"/>
      <c r="CU190" s="10"/>
      <c r="CV190" s="10"/>
      <c r="CW190" s="10"/>
      <c r="CX190" s="10"/>
      <c r="CY190" s="10"/>
      <c r="CZ190" s="145"/>
      <c r="DA190" s="145"/>
      <c r="DB190" s="145"/>
      <c r="DC190" s="145"/>
      <c r="DD190" s="145"/>
      <c r="DE190" s="145"/>
      <c r="DF190" s="145"/>
      <c r="DG190" s="145"/>
      <c r="DH190" s="145"/>
      <c r="DI190" s="145"/>
      <c r="DJ190" s="145"/>
      <c r="DK190" s="145"/>
      <c r="DL190" s="150"/>
      <c r="DM190" s="5"/>
      <c r="DN190" s="5"/>
      <c r="DO190" s="5"/>
      <c r="DP190" s="5"/>
      <c r="DQ190" s="1" t="s">
        <v>3166</v>
      </c>
      <c r="DR190" s="10"/>
      <c r="DS190" s="10"/>
      <c r="DT190" s="10"/>
      <c r="DU190" s="10"/>
      <c r="DV190" s="10"/>
      <c r="DW190" s="10"/>
      <c r="DX190" s="10"/>
      <c r="DY190" s="10"/>
      <c r="DZ190" s="10"/>
      <c r="EA190" s="10"/>
      <c r="EB190" s="5"/>
      <c r="EC190" s="5"/>
      <c r="ED190" s="5"/>
      <c r="EE190" s="145"/>
      <c r="EF190" s="145"/>
      <c r="EG190" s="145"/>
      <c r="EH190" s="145"/>
      <c r="EI190" s="145"/>
      <c r="EJ190" s="145"/>
      <c r="EK190" s="145"/>
      <c r="EL190" s="145"/>
      <c r="EM190" s="145"/>
      <c r="EN190" s="150"/>
      <c r="EO190" s="5"/>
      <c r="EP190" s="5"/>
      <c r="EQ190" s="5"/>
      <c r="ER190" s="5"/>
      <c r="ES190" s="1" t="s">
        <v>3167</v>
      </c>
      <c r="ET190" s="10"/>
      <c r="EU190" s="10"/>
      <c r="EV190" s="10"/>
      <c r="EW190" s="10"/>
      <c r="EX190" s="10"/>
      <c r="EY190" s="10"/>
      <c r="EZ190" s="10"/>
      <c r="FA190" s="10"/>
      <c r="FB190" s="10"/>
      <c r="FC190" s="10"/>
      <c r="FD190" s="5"/>
      <c r="FE190" s="5"/>
      <c r="FF190" s="5"/>
      <c r="FG190" s="5"/>
      <c r="FH190" s="5"/>
      <c r="FI190" s="5"/>
      <c r="FJ190" s="5"/>
      <c r="FK190" s="5"/>
      <c r="FL190" s="5"/>
      <c r="FM190" s="5"/>
      <c r="FN190" s="5"/>
      <c r="FO190" s="5"/>
      <c r="FP190" s="96"/>
      <c r="FQ190" s="5"/>
      <c r="FR190" s="5"/>
      <c r="FS190" s="5"/>
      <c r="FT190" s="5"/>
      <c r="FU190" s="1" t="s">
        <v>3168</v>
      </c>
      <c r="FV190" s="1"/>
      <c r="FW190" s="1"/>
      <c r="FX190" s="10"/>
      <c r="FY190" s="10"/>
      <c r="FZ190" s="10"/>
      <c r="GA190" s="10"/>
      <c r="GB190" s="10"/>
      <c r="GC190" s="10"/>
      <c r="GD190" s="10"/>
      <c r="GE190" s="10"/>
      <c r="GF190" s="5"/>
      <c r="GG190" s="5"/>
      <c r="GH190" s="5"/>
      <c r="GI190" s="5"/>
      <c r="GJ190" s="5"/>
      <c r="GK190" s="5"/>
      <c r="GL190" s="5"/>
      <c r="GM190" s="5"/>
      <c r="GN190" s="5"/>
      <c r="GO190" s="5"/>
      <c r="GP190" s="5"/>
      <c r="GQ190" s="5"/>
      <c r="GR190" s="96"/>
      <c r="GS190" s="5"/>
      <c r="GT190" s="5"/>
      <c r="GU190" s="5"/>
      <c r="GV190" s="5"/>
      <c r="GW190" s="1" t="s">
        <v>3169</v>
      </c>
      <c r="GX190" s="1"/>
      <c r="GY190" s="1"/>
      <c r="GZ190" s="1"/>
      <c r="HA190" s="1"/>
      <c r="HB190" s="1"/>
      <c r="HC190" s="1"/>
      <c r="HD190" s="1"/>
      <c r="HE190" s="1"/>
      <c r="HF190" s="1"/>
      <c r="HG190" s="10"/>
      <c r="HH190" s="5"/>
      <c r="HI190" s="5"/>
      <c r="HJ190" s="5"/>
      <c r="HK190" s="5"/>
      <c r="HL190" s="5"/>
      <c r="HM190" s="5"/>
      <c r="HN190" s="5"/>
      <c r="HO190" s="5"/>
      <c r="HP190" s="5"/>
      <c r="HQ190" s="5"/>
      <c r="HR190" s="5"/>
      <c r="HS190" s="5"/>
      <c r="HT190" s="96"/>
      <c r="HU190" s="5"/>
      <c r="HV190" s="5"/>
      <c r="HW190" s="5"/>
      <c r="HX190" s="5"/>
    </row>
    <row r="191" spans="1:232" s="28" customFormat="1" ht="15" customHeight="1">
      <c r="A191" s="5" t="s">
        <v>331</v>
      </c>
      <c r="B191" s="5" t="s">
        <v>335</v>
      </c>
      <c r="C191" s="5"/>
      <c r="D191" s="5"/>
      <c r="E191" s="5"/>
      <c r="F191" s="5" t="s">
        <v>333</v>
      </c>
      <c r="G191" s="5" t="s">
        <v>494</v>
      </c>
      <c r="H191" s="87" t="s">
        <v>495</v>
      </c>
      <c r="I191" s="5" t="s">
        <v>3170</v>
      </c>
      <c r="J191" s="5" t="s">
        <v>3171</v>
      </c>
      <c r="K191" s="5" t="s">
        <v>3172</v>
      </c>
      <c r="L191" s="5" t="s">
        <v>3173</v>
      </c>
      <c r="M191" s="5" t="s">
        <v>3174</v>
      </c>
      <c r="N191" s="5" t="s">
        <v>3175</v>
      </c>
      <c r="O191" s="5" t="s">
        <v>3176</v>
      </c>
      <c r="P191" s="5"/>
      <c r="Q191" s="5"/>
      <c r="R191" s="5"/>
      <c r="S191" s="5"/>
      <c r="T191" s="5"/>
      <c r="U191" s="5"/>
      <c r="V191" s="5"/>
      <c r="W191" s="5"/>
      <c r="X191" s="5"/>
      <c r="Y191" s="5"/>
      <c r="Z191" s="5"/>
      <c r="AA191" s="5"/>
      <c r="AB191" s="5"/>
      <c r="AC191" s="5"/>
      <c r="AD191" s="5"/>
      <c r="AE191" s="5"/>
      <c r="AF191" s="5"/>
      <c r="AG191" s="5" t="s">
        <v>319</v>
      </c>
      <c r="AH191" s="5"/>
      <c r="AI191" s="5"/>
      <c r="AJ191" s="5"/>
      <c r="AK191" s="5" t="s">
        <v>3177</v>
      </c>
      <c r="AL191" s="5" t="s">
        <v>3178</v>
      </c>
      <c r="AM191" s="5" t="s">
        <v>3179</v>
      </c>
      <c r="AN191" s="5" t="s">
        <v>3180</v>
      </c>
      <c r="AO191" s="5" t="s">
        <v>3181</v>
      </c>
      <c r="AP191" s="5" t="s">
        <v>3182</v>
      </c>
      <c r="AQ191" s="5" t="s">
        <v>3183</v>
      </c>
      <c r="AR191" s="5"/>
      <c r="AS191" s="5"/>
      <c r="AT191" s="5"/>
      <c r="AU191" s="5"/>
      <c r="AV191" s="5"/>
      <c r="AW191" s="5"/>
      <c r="AX191" s="5"/>
      <c r="AY191" s="5"/>
      <c r="AZ191" s="5"/>
      <c r="BA191" s="5"/>
      <c r="BB191" s="5"/>
      <c r="BC191" s="5"/>
      <c r="BD191" s="5"/>
      <c r="BE191" s="5"/>
      <c r="BF191" s="5"/>
      <c r="BG191" s="5"/>
      <c r="BH191" s="5"/>
      <c r="BI191" s="5"/>
      <c r="BJ191" s="5"/>
      <c r="BK191" s="5"/>
      <c r="BL191" s="5"/>
      <c r="BM191" s="5" t="s">
        <v>3184</v>
      </c>
      <c r="BN191" s="5" t="s">
        <v>3185</v>
      </c>
      <c r="BO191" s="5" t="s">
        <v>3186</v>
      </c>
      <c r="BP191" s="5" t="s">
        <v>3187</v>
      </c>
      <c r="BQ191" s="5" t="s">
        <v>3188</v>
      </c>
      <c r="BR191" s="5" t="s">
        <v>3189</v>
      </c>
      <c r="BS191" s="5" t="s">
        <v>3190</v>
      </c>
      <c r="BT191" s="5"/>
      <c r="BU191" s="5"/>
      <c r="BV191" s="145"/>
      <c r="BW191" s="145"/>
      <c r="BX191" s="145"/>
      <c r="BY191" s="145"/>
      <c r="BZ191" s="145"/>
      <c r="CA191" s="145"/>
      <c r="CB191" s="145"/>
      <c r="CC191" s="145"/>
      <c r="CD191" s="145"/>
      <c r="CE191" s="145"/>
      <c r="CF191" s="145"/>
      <c r="CG191" s="145"/>
      <c r="CH191" s="145"/>
      <c r="CI191" s="145"/>
      <c r="CJ191" s="150"/>
      <c r="CK191" s="155"/>
      <c r="CL191" s="145"/>
      <c r="CM191" s="145"/>
      <c r="CN191" s="145"/>
      <c r="CO191" s="10" t="s">
        <v>3191</v>
      </c>
      <c r="CP191" s="10" t="s">
        <v>3192</v>
      </c>
      <c r="CQ191" s="10" t="s">
        <v>3193</v>
      </c>
      <c r="CR191" s="10" t="s">
        <v>3194</v>
      </c>
      <c r="CS191" s="10" t="s">
        <v>3195</v>
      </c>
      <c r="CT191" s="10" t="s">
        <v>3196</v>
      </c>
      <c r="CU191" s="10" t="s">
        <v>3197</v>
      </c>
      <c r="CV191" s="10"/>
      <c r="CW191" s="10"/>
      <c r="CX191" s="10"/>
      <c r="CY191" s="10"/>
      <c r="CZ191" s="145"/>
      <c r="DA191" s="145"/>
      <c r="DB191" s="145"/>
      <c r="DC191" s="145"/>
      <c r="DD191" s="145"/>
      <c r="DE191" s="145"/>
      <c r="DF191" s="145"/>
      <c r="DG191" s="145"/>
      <c r="DH191" s="145"/>
      <c r="DI191" s="145"/>
      <c r="DJ191" s="145"/>
      <c r="DK191" s="145"/>
      <c r="DL191" s="150"/>
      <c r="DM191" s="5"/>
      <c r="DN191" s="5"/>
      <c r="DO191" s="5"/>
      <c r="DP191" s="5"/>
      <c r="DQ191" s="1" t="s">
        <v>3198</v>
      </c>
      <c r="DR191" s="10" t="s">
        <v>3199</v>
      </c>
      <c r="DS191" s="10" t="s">
        <v>3200</v>
      </c>
      <c r="DT191" s="10" t="s">
        <v>3201</v>
      </c>
      <c r="DU191" s="10" t="s">
        <v>3202</v>
      </c>
      <c r="DV191" s="10" t="s">
        <v>3203</v>
      </c>
      <c r="DW191" s="10" t="s">
        <v>3204</v>
      </c>
      <c r="DX191" s="10"/>
      <c r="DY191" s="10"/>
      <c r="DZ191" s="10"/>
      <c r="EA191" s="10"/>
      <c r="EB191" s="5"/>
      <c r="EC191" s="5"/>
      <c r="ED191" s="5"/>
      <c r="EE191" s="145"/>
      <c r="EF191" s="145"/>
      <c r="EG191" s="145"/>
      <c r="EH191" s="145"/>
      <c r="EI191" s="145"/>
      <c r="EJ191" s="145"/>
      <c r="EK191" s="145"/>
      <c r="EL191" s="145"/>
      <c r="EM191" s="145"/>
      <c r="EN191" s="150"/>
      <c r="EO191" s="5"/>
      <c r="EP191" s="5"/>
      <c r="EQ191" s="5"/>
      <c r="ER191" s="5"/>
      <c r="ES191" s="1" t="s">
        <v>3205</v>
      </c>
      <c r="ET191" s="10" t="s">
        <v>3206</v>
      </c>
      <c r="EU191" s="10" t="s">
        <v>3207</v>
      </c>
      <c r="EV191" s="10" t="s">
        <v>3208</v>
      </c>
      <c r="EW191" s="10" t="s">
        <v>3209</v>
      </c>
      <c r="EX191" s="10" t="s">
        <v>3210</v>
      </c>
      <c r="EY191" s="10" t="s">
        <v>3211</v>
      </c>
      <c r="EZ191" s="10"/>
      <c r="FA191" s="10"/>
      <c r="FB191" s="10"/>
      <c r="FC191" s="10"/>
      <c r="FD191" s="5"/>
      <c r="FE191" s="5"/>
      <c r="FF191" s="5"/>
      <c r="FG191" s="5"/>
      <c r="FH191" s="5"/>
      <c r="FI191" s="5"/>
      <c r="FJ191" s="5"/>
      <c r="FK191" s="5"/>
      <c r="FL191" s="5"/>
      <c r="FM191" s="5"/>
      <c r="FN191" s="5"/>
      <c r="FO191" s="5"/>
      <c r="FP191" s="96"/>
      <c r="FQ191" s="5"/>
      <c r="FR191" s="5"/>
      <c r="FS191" s="5"/>
      <c r="FT191" s="5"/>
      <c r="FU191" s="1" t="s">
        <v>3212</v>
      </c>
      <c r="FV191" s="1" t="s">
        <v>3213</v>
      </c>
      <c r="FW191" s="1" t="s">
        <v>3214</v>
      </c>
      <c r="FX191" s="10" t="s">
        <v>3215</v>
      </c>
      <c r="FY191" s="10" t="s">
        <v>3216</v>
      </c>
      <c r="FZ191" s="10" t="s">
        <v>3217</v>
      </c>
      <c r="GA191" s="10" t="s">
        <v>3218</v>
      </c>
      <c r="GB191" s="10"/>
      <c r="GC191" s="10"/>
      <c r="GD191" s="10"/>
      <c r="GE191" s="10"/>
      <c r="GF191" s="5"/>
      <c r="GG191" s="5"/>
      <c r="GH191" s="5"/>
      <c r="GI191" s="5"/>
      <c r="GJ191" s="5"/>
      <c r="GK191" s="5"/>
      <c r="GL191" s="5"/>
      <c r="GM191" s="5"/>
      <c r="GN191" s="5"/>
      <c r="GO191" s="5"/>
      <c r="GP191" s="5"/>
      <c r="GQ191" s="5"/>
      <c r="GR191" s="96"/>
      <c r="GS191" s="5"/>
      <c r="GT191" s="5"/>
      <c r="GU191" s="5"/>
      <c r="GV191" s="5"/>
      <c r="GW191" s="1" t="s">
        <v>3219</v>
      </c>
      <c r="GX191" s="1" t="s">
        <v>3220</v>
      </c>
      <c r="GY191" s="1" t="s">
        <v>3221</v>
      </c>
      <c r="GZ191" s="1" t="s">
        <v>3222</v>
      </c>
      <c r="HA191" s="1" t="s">
        <v>3223</v>
      </c>
      <c r="HB191" s="1" t="s">
        <v>3224</v>
      </c>
      <c r="HC191" s="1" t="s">
        <v>3225</v>
      </c>
      <c r="HD191" s="1"/>
      <c r="HE191" s="1"/>
      <c r="HF191" s="1"/>
      <c r="HG191" s="10"/>
      <c r="HH191" s="5"/>
      <c r="HI191" s="5"/>
      <c r="HJ191" s="5"/>
      <c r="HK191" s="5"/>
      <c r="HL191" s="5"/>
      <c r="HM191" s="5"/>
      <c r="HN191" s="5"/>
      <c r="HO191" s="5"/>
      <c r="HP191" s="5"/>
      <c r="HQ191" s="5"/>
      <c r="HR191" s="5"/>
      <c r="HS191" s="5"/>
      <c r="HT191" s="96"/>
      <c r="HU191" s="5"/>
      <c r="HV191" s="5"/>
      <c r="HW191" s="5"/>
      <c r="HX191" s="5"/>
    </row>
    <row r="192" spans="1:232" ht="15" customHeight="1">
      <c r="A192" s="5" t="s">
        <v>331</v>
      </c>
      <c r="B192" s="5" t="s">
        <v>496</v>
      </c>
      <c r="C192" s="5"/>
      <c r="D192" s="5"/>
      <c r="E192" s="5"/>
      <c r="F192" s="5" t="s">
        <v>421</v>
      </c>
      <c r="G192" s="5" t="s">
        <v>497</v>
      </c>
      <c r="H192" s="87" t="s">
        <v>498</v>
      </c>
      <c r="I192" s="5" t="s">
        <v>3226</v>
      </c>
      <c r="J192" s="5" t="s">
        <v>561</v>
      </c>
      <c r="K192" s="5"/>
      <c r="L192" s="5"/>
      <c r="M192" s="5"/>
      <c r="N192" s="5"/>
      <c r="O192" s="5"/>
      <c r="P192" s="5"/>
      <c r="Q192" s="5"/>
      <c r="R192" s="5"/>
      <c r="S192" s="5"/>
      <c r="T192" s="5"/>
      <c r="U192" s="5"/>
      <c r="V192" s="5"/>
      <c r="W192" s="5"/>
      <c r="X192" s="5"/>
      <c r="Y192" s="5"/>
      <c r="Z192" s="5"/>
      <c r="AA192" s="5"/>
      <c r="AB192" s="5"/>
      <c r="AC192" s="5"/>
      <c r="AD192" s="5"/>
      <c r="AE192" s="5"/>
      <c r="AF192" s="5"/>
      <c r="AG192" s="5" t="s">
        <v>319</v>
      </c>
      <c r="AH192" s="5"/>
      <c r="AI192" s="5"/>
      <c r="AJ192" s="5"/>
      <c r="AK192" s="5" t="s">
        <v>3227</v>
      </c>
      <c r="AL192" s="5" t="s">
        <v>637</v>
      </c>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t="s">
        <v>3228</v>
      </c>
      <c r="BN192" s="5" t="s">
        <v>564</v>
      </c>
      <c r="BO192" s="5"/>
      <c r="BP192" s="5"/>
      <c r="BQ192" s="5"/>
      <c r="BR192" s="5"/>
      <c r="BS192" s="5"/>
      <c r="BT192" s="5"/>
      <c r="BU192" s="5"/>
      <c r="BV192" s="145"/>
      <c r="BW192" s="145"/>
      <c r="BX192" s="145"/>
      <c r="BY192" s="145"/>
      <c r="BZ192" s="145"/>
      <c r="CA192" s="145"/>
      <c r="CB192" s="145"/>
      <c r="CC192" s="145"/>
      <c r="CD192" s="145"/>
      <c r="CE192" s="145"/>
      <c r="CF192" s="145"/>
      <c r="CG192" s="145"/>
      <c r="CH192" s="145"/>
      <c r="CI192" s="145"/>
      <c r="CJ192" s="150"/>
      <c r="CK192" s="155"/>
      <c r="CL192" s="145"/>
      <c r="CM192" s="145"/>
      <c r="CN192" s="145"/>
      <c r="CO192" s="10" t="s">
        <v>3229</v>
      </c>
      <c r="CP192" s="10" t="s">
        <v>561</v>
      </c>
      <c r="CQ192" s="10"/>
      <c r="CR192" s="10"/>
      <c r="CS192" s="10"/>
      <c r="CT192" s="10"/>
      <c r="CU192" s="10"/>
      <c r="CV192" s="10"/>
      <c r="CW192" s="10"/>
      <c r="CX192" s="10"/>
      <c r="CY192" s="10"/>
      <c r="CZ192" s="145"/>
      <c r="DA192" s="145"/>
      <c r="DB192" s="145"/>
      <c r="DC192" s="145"/>
      <c r="DD192" s="145"/>
      <c r="DE192" s="145"/>
      <c r="DF192" s="145"/>
      <c r="DG192" s="145"/>
      <c r="DH192" s="145"/>
      <c r="DI192" s="145"/>
      <c r="DJ192" s="145"/>
      <c r="DK192" s="145"/>
      <c r="DL192" s="150"/>
      <c r="DM192" s="5"/>
      <c r="DN192" s="5"/>
      <c r="DO192" s="5"/>
      <c r="DP192" s="5"/>
      <c r="DQ192" s="1" t="s">
        <v>3230</v>
      </c>
      <c r="DR192" s="10" t="s">
        <v>561</v>
      </c>
      <c r="DS192" s="10"/>
      <c r="DT192" s="10"/>
      <c r="DU192" s="10"/>
      <c r="DV192" s="10"/>
      <c r="DW192" s="10"/>
      <c r="DX192" s="10"/>
      <c r="DY192" s="10"/>
      <c r="DZ192" s="10"/>
      <c r="EA192" s="10"/>
      <c r="EB192" s="5"/>
      <c r="EC192" s="5"/>
      <c r="ED192" s="5"/>
      <c r="EE192" s="145"/>
      <c r="EF192" s="145"/>
      <c r="EG192" s="145"/>
      <c r="EH192" s="145"/>
      <c r="EI192" s="145"/>
      <c r="EJ192" s="145"/>
      <c r="EK192" s="145"/>
      <c r="EL192" s="145"/>
      <c r="EM192" s="145"/>
      <c r="EN192" s="150"/>
      <c r="EO192" s="5"/>
      <c r="EP192" s="5"/>
      <c r="EQ192" s="5"/>
      <c r="ER192" s="5"/>
      <c r="ES192" s="1" t="s">
        <v>3231</v>
      </c>
      <c r="ET192" s="10" t="s">
        <v>561</v>
      </c>
      <c r="EU192" s="10"/>
      <c r="EV192" s="10"/>
      <c r="EW192" s="10"/>
      <c r="EX192" s="10"/>
      <c r="EY192" s="10"/>
      <c r="EZ192" s="10"/>
      <c r="FA192" s="10"/>
      <c r="FB192" s="10"/>
      <c r="FC192" s="10"/>
      <c r="FD192" s="5"/>
      <c r="FE192" s="5"/>
      <c r="FF192" s="5"/>
      <c r="FG192" s="5"/>
      <c r="FH192" s="5"/>
      <c r="FI192" s="5"/>
      <c r="FJ192" s="5"/>
      <c r="FK192" s="5"/>
      <c r="FL192" s="5"/>
      <c r="FM192" s="5"/>
      <c r="FN192" s="5"/>
      <c r="FO192" s="5"/>
      <c r="FP192" s="96"/>
      <c r="FQ192" s="5"/>
      <c r="FR192" s="5"/>
      <c r="FS192" s="5"/>
      <c r="FT192" s="5"/>
      <c r="FU192" s="1" t="s">
        <v>3232</v>
      </c>
      <c r="FV192" s="1" t="s">
        <v>572</v>
      </c>
      <c r="FW192" s="1"/>
      <c r="FX192" s="10"/>
      <c r="FY192" s="10"/>
      <c r="FZ192" s="10"/>
      <c r="GA192" s="10"/>
      <c r="GB192" s="10"/>
      <c r="GC192" s="10"/>
      <c r="GD192" s="10"/>
      <c r="GE192" s="10"/>
      <c r="GF192" s="5"/>
      <c r="GG192" s="5"/>
      <c r="GH192" s="5"/>
      <c r="GI192" s="5"/>
      <c r="GJ192" s="5"/>
      <c r="GK192" s="5"/>
      <c r="GL192" s="5"/>
      <c r="GM192" s="5"/>
      <c r="GN192" s="5"/>
      <c r="GO192" s="5"/>
      <c r="GP192" s="5"/>
      <c r="GQ192" s="5"/>
      <c r="GR192" s="96"/>
      <c r="GS192" s="5"/>
      <c r="GT192" s="5"/>
      <c r="GU192" s="5"/>
      <c r="GV192" s="5"/>
      <c r="GW192" s="1" t="s">
        <v>3233</v>
      </c>
      <c r="GX192" s="1" t="s">
        <v>574</v>
      </c>
      <c r="GY192" s="1"/>
      <c r="GZ192" s="1"/>
      <c r="HA192" s="1"/>
      <c r="HB192" s="1"/>
      <c r="HC192" s="1"/>
      <c r="HD192" s="1"/>
      <c r="HE192" s="1"/>
      <c r="HF192" s="1"/>
      <c r="HG192" s="10"/>
      <c r="HH192" s="5"/>
      <c r="HI192" s="5"/>
      <c r="HJ192" s="5"/>
      <c r="HK192" s="5"/>
      <c r="HL192" s="5"/>
      <c r="HM192" s="5"/>
      <c r="HN192" s="5"/>
      <c r="HO192" s="5"/>
      <c r="HP192" s="5"/>
      <c r="HQ192" s="5"/>
      <c r="HR192" s="5"/>
      <c r="HS192" s="5"/>
      <c r="HT192" s="96"/>
      <c r="HU192" s="5"/>
      <c r="HV192" s="5"/>
      <c r="HW192" s="5"/>
      <c r="HX192" s="5"/>
    </row>
    <row r="193" spans="1:232" ht="15" customHeight="1">
      <c r="A193" s="5" t="s">
        <v>331</v>
      </c>
      <c r="B193" s="5" t="s">
        <v>335</v>
      </c>
      <c r="C193" s="5"/>
      <c r="D193" s="5"/>
      <c r="E193" s="5"/>
      <c r="F193" s="5" t="s">
        <v>333</v>
      </c>
      <c r="G193" s="5" t="s">
        <v>499</v>
      </c>
      <c r="H193" s="87" t="s">
        <v>500</v>
      </c>
      <c r="I193" s="5" t="s">
        <v>3234</v>
      </c>
      <c r="J193" s="5" t="s">
        <v>3235</v>
      </c>
      <c r="K193" s="5" t="s">
        <v>3236</v>
      </c>
      <c r="L193" s="5" t="s">
        <v>3237</v>
      </c>
      <c r="M193" s="5" t="s">
        <v>3238</v>
      </c>
      <c r="N193" s="5" t="s">
        <v>3239</v>
      </c>
      <c r="O193" s="5"/>
      <c r="P193" s="5"/>
      <c r="Q193" s="5"/>
      <c r="R193" s="5"/>
      <c r="S193" s="5"/>
      <c r="T193" s="5"/>
      <c r="U193" s="5"/>
      <c r="V193" s="5"/>
      <c r="W193" s="5"/>
      <c r="X193" s="5"/>
      <c r="Y193" s="5"/>
      <c r="Z193" s="5"/>
      <c r="AA193" s="5"/>
      <c r="AB193" s="5"/>
      <c r="AC193" s="5"/>
      <c r="AD193" s="5"/>
      <c r="AE193" s="5"/>
      <c r="AF193" s="5"/>
      <c r="AG193" s="5" t="s">
        <v>319</v>
      </c>
      <c r="AH193" s="5"/>
      <c r="AI193" s="5"/>
      <c r="AJ193" s="5"/>
      <c r="AK193" s="5" t="s">
        <v>3240</v>
      </c>
      <c r="AL193" s="5" t="s">
        <v>3241</v>
      </c>
      <c r="AM193" s="5" t="s">
        <v>3242</v>
      </c>
      <c r="AN193" s="5" t="s">
        <v>3243</v>
      </c>
      <c r="AO193" s="5" t="s">
        <v>3244</v>
      </c>
      <c r="AP193" s="5" t="s">
        <v>3245</v>
      </c>
      <c r="AQ193" s="5"/>
      <c r="AR193" s="5"/>
      <c r="AS193" s="5"/>
      <c r="AT193" s="5"/>
      <c r="AU193" s="5"/>
      <c r="AV193" s="5"/>
      <c r="AW193" s="5"/>
      <c r="AX193" s="5"/>
      <c r="AY193" s="5"/>
      <c r="AZ193" s="5"/>
      <c r="BA193" s="5"/>
      <c r="BB193" s="5"/>
      <c r="BC193" s="5"/>
      <c r="BD193" s="5"/>
      <c r="BE193" s="5"/>
      <c r="BF193" s="5"/>
      <c r="BG193" s="5"/>
      <c r="BH193" s="5"/>
      <c r="BI193" s="5"/>
      <c r="BJ193" s="5"/>
      <c r="BK193" s="5"/>
      <c r="BL193" s="5"/>
      <c r="BM193" s="5" t="s">
        <v>3246</v>
      </c>
      <c r="BN193" s="5" t="s">
        <v>3247</v>
      </c>
      <c r="BO193" s="5" t="s">
        <v>3248</v>
      </c>
      <c r="BP193" s="5" t="s">
        <v>3249</v>
      </c>
      <c r="BQ193" s="5" t="s">
        <v>3250</v>
      </c>
      <c r="BR193" s="5" t="s">
        <v>3251</v>
      </c>
      <c r="BS193" s="5"/>
      <c r="BT193" s="5"/>
      <c r="BU193" s="5"/>
      <c r="BV193" s="145"/>
      <c r="BW193" s="145"/>
      <c r="BX193" s="145"/>
      <c r="BY193" s="145"/>
      <c r="BZ193" s="145"/>
      <c r="CA193" s="145"/>
      <c r="CB193" s="145"/>
      <c r="CC193" s="145"/>
      <c r="CD193" s="145"/>
      <c r="CE193" s="145"/>
      <c r="CF193" s="145"/>
      <c r="CG193" s="145"/>
      <c r="CH193" s="145"/>
      <c r="CI193" s="145"/>
      <c r="CJ193" s="150"/>
      <c r="CK193" s="155"/>
      <c r="CL193" s="145"/>
      <c r="CM193" s="145"/>
      <c r="CN193" s="145"/>
      <c r="CO193" s="10" t="s">
        <v>3252</v>
      </c>
      <c r="CP193" s="10" t="s">
        <v>3253</v>
      </c>
      <c r="CQ193" s="10" t="s">
        <v>3254</v>
      </c>
      <c r="CR193" s="10" t="s">
        <v>3255</v>
      </c>
      <c r="CS193" s="10" t="s">
        <v>3256</v>
      </c>
      <c r="CT193" s="10" t="s">
        <v>3257</v>
      </c>
      <c r="CU193" s="10"/>
      <c r="CV193" s="10"/>
      <c r="CW193" s="10"/>
      <c r="CX193" s="10"/>
      <c r="CY193" s="10"/>
      <c r="CZ193" s="145"/>
      <c r="DA193" s="145"/>
      <c r="DB193" s="145"/>
      <c r="DC193" s="145"/>
      <c r="DD193" s="145"/>
      <c r="DE193" s="145"/>
      <c r="DF193" s="145"/>
      <c r="DG193" s="145"/>
      <c r="DH193" s="145"/>
      <c r="DI193" s="145"/>
      <c r="DJ193" s="145"/>
      <c r="DK193" s="145"/>
      <c r="DL193" s="150"/>
      <c r="DM193" s="5"/>
      <c r="DN193" s="5"/>
      <c r="DO193" s="5"/>
      <c r="DP193" s="5"/>
      <c r="DQ193" s="1" t="s">
        <v>3258</v>
      </c>
      <c r="DR193" s="10" t="s">
        <v>3259</v>
      </c>
      <c r="DS193" s="10" t="s">
        <v>3260</v>
      </c>
      <c r="DT193" s="10" t="s">
        <v>3261</v>
      </c>
      <c r="DU193" s="10" t="s">
        <v>3262</v>
      </c>
      <c r="DV193" s="10" t="s">
        <v>3263</v>
      </c>
      <c r="DW193" s="10"/>
      <c r="DX193" s="10"/>
      <c r="DY193" s="10"/>
      <c r="DZ193" s="10"/>
      <c r="EA193" s="10"/>
      <c r="EB193" s="5"/>
      <c r="EC193" s="5"/>
      <c r="ED193" s="5"/>
      <c r="EE193" s="145"/>
      <c r="EF193" s="145"/>
      <c r="EG193" s="145"/>
      <c r="EH193" s="145"/>
      <c r="EI193" s="145"/>
      <c r="EJ193" s="145"/>
      <c r="EK193" s="145"/>
      <c r="EL193" s="145"/>
      <c r="EM193" s="145"/>
      <c r="EN193" s="150"/>
      <c r="EO193" s="5"/>
      <c r="EP193" s="5"/>
      <c r="EQ193" s="5"/>
      <c r="ER193" s="5"/>
      <c r="ES193" s="1" t="s">
        <v>3264</v>
      </c>
      <c r="ET193" s="10" t="s">
        <v>3265</v>
      </c>
      <c r="EU193" s="10" t="s">
        <v>3266</v>
      </c>
      <c r="EV193" s="10" t="s">
        <v>3267</v>
      </c>
      <c r="EW193" s="10" t="s">
        <v>3268</v>
      </c>
      <c r="EX193" s="10" t="s">
        <v>3269</v>
      </c>
      <c r="EY193" s="10"/>
      <c r="EZ193" s="10"/>
      <c r="FA193" s="10"/>
      <c r="FB193" s="10"/>
      <c r="FC193" s="10"/>
      <c r="FD193" s="5"/>
      <c r="FE193" s="5"/>
      <c r="FF193" s="5"/>
      <c r="FG193" s="5"/>
      <c r="FH193" s="5"/>
      <c r="FI193" s="5"/>
      <c r="FJ193" s="5"/>
      <c r="FK193" s="5"/>
      <c r="FL193" s="5"/>
      <c r="FM193" s="5"/>
      <c r="FN193" s="5"/>
      <c r="FO193" s="5"/>
      <c r="FP193" s="96"/>
      <c r="FQ193" s="5"/>
      <c r="FR193" s="5"/>
      <c r="FS193" s="5"/>
      <c r="FT193" s="5"/>
      <c r="FU193" s="1" t="s">
        <v>3270</v>
      </c>
      <c r="FV193" s="1" t="s">
        <v>3271</v>
      </c>
      <c r="FW193" s="1" t="s">
        <v>3272</v>
      </c>
      <c r="FX193" s="10" t="s">
        <v>3273</v>
      </c>
      <c r="FY193" s="10" t="s">
        <v>3274</v>
      </c>
      <c r="FZ193" s="10" t="s">
        <v>3275</v>
      </c>
      <c r="GA193" s="10"/>
      <c r="GB193" s="10"/>
      <c r="GC193" s="10"/>
      <c r="GD193" s="10"/>
      <c r="GE193" s="10"/>
      <c r="GF193" s="5"/>
      <c r="GG193" s="5"/>
      <c r="GH193" s="5"/>
      <c r="GI193" s="5"/>
      <c r="GJ193" s="5"/>
      <c r="GK193" s="5"/>
      <c r="GL193" s="5"/>
      <c r="GM193" s="5"/>
      <c r="GN193" s="5"/>
      <c r="GO193" s="5"/>
      <c r="GP193" s="5"/>
      <c r="GQ193" s="5"/>
      <c r="GR193" s="96"/>
      <c r="GS193" s="5"/>
      <c r="GT193" s="5"/>
      <c r="GU193" s="5"/>
      <c r="GV193" s="5"/>
      <c r="GW193" s="1" t="s">
        <v>3276</v>
      </c>
      <c r="GX193" s="1" t="s">
        <v>3277</v>
      </c>
      <c r="GY193" s="1" t="s">
        <v>3278</v>
      </c>
      <c r="GZ193" s="1" t="s">
        <v>3279</v>
      </c>
      <c r="HA193" s="1" t="s">
        <v>3280</v>
      </c>
      <c r="HB193" s="1" t="s">
        <v>3281</v>
      </c>
      <c r="HC193" s="1"/>
      <c r="HD193" s="1"/>
      <c r="HE193" s="1"/>
      <c r="HF193" s="1"/>
      <c r="HG193" s="10"/>
      <c r="HH193" s="5"/>
      <c r="HI193" s="5"/>
      <c r="HJ193" s="5"/>
      <c r="HK193" s="5"/>
      <c r="HL193" s="5"/>
      <c r="HM193" s="5"/>
      <c r="HN193" s="5"/>
      <c r="HO193" s="5"/>
      <c r="HP193" s="5"/>
      <c r="HQ193" s="5"/>
      <c r="HR193" s="5"/>
      <c r="HS193" s="5"/>
      <c r="HT193" s="96"/>
      <c r="HU193" s="5"/>
      <c r="HV193" s="5"/>
      <c r="HW193" s="5"/>
      <c r="HX193" s="5"/>
    </row>
    <row r="194" spans="1:232" ht="15" customHeight="1">
      <c r="A194" s="5" t="s">
        <v>331</v>
      </c>
      <c r="B194" s="5" t="s">
        <v>496</v>
      </c>
      <c r="C194" s="5"/>
      <c r="D194" s="5"/>
      <c r="E194" s="5"/>
      <c r="F194" s="5" t="s">
        <v>421</v>
      </c>
      <c r="G194" s="5" t="s">
        <v>501</v>
      </c>
      <c r="H194" s="87" t="s">
        <v>498</v>
      </c>
      <c r="I194" s="5" t="s">
        <v>3282</v>
      </c>
      <c r="J194" s="5" t="s">
        <v>561</v>
      </c>
      <c r="K194" s="5"/>
      <c r="L194" s="5"/>
      <c r="M194" s="5"/>
      <c r="N194" s="5"/>
      <c r="O194" s="5"/>
      <c r="P194" s="5"/>
      <c r="Q194" s="5"/>
      <c r="R194" s="5"/>
      <c r="S194" s="5"/>
      <c r="T194" s="5"/>
      <c r="U194" s="5"/>
      <c r="V194" s="5"/>
      <c r="W194" s="5"/>
      <c r="X194" s="5"/>
      <c r="Y194" s="5"/>
      <c r="Z194" s="5"/>
      <c r="AA194" s="5"/>
      <c r="AB194" s="5"/>
      <c r="AC194" s="5"/>
      <c r="AD194" s="5"/>
      <c r="AE194" s="5"/>
      <c r="AF194" s="5"/>
      <c r="AG194" s="5" t="s">
        <v>319</v>
      </c>
      <c r="AH194" s="5"/>
      <c r="AI194" s="5"/>
      <c r="AJ194" s="5"/>
      <c r="AK194" s="5" t="s">
        <v>3283</v>
      </c>
      <c r="AL194" s="5" t="s">
        <v>637</v>
      </c>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t="s">
        <v>3284</v>
      </c>
      <c r="BN194" s="5" t="s">
        <v>564</v>
      </c>
      <c r="BO194" s="5"/>
      <c r="BP194" s="5"/>
      <c r="BQ194" s="5"/>
      <c r="BR194" s="5"/>
      <c r="BS194" s="5"/>
      <c r="BT194" s="5"/>
      <c r="BU194" s="5"/>
      <c r="BV194" s="145"/>
      <c r="BW194" s="145"/>
      <c r="BX194" s="145"/>
      <c r="BY194" s="145"/>
      <c r="BZ194" s="145"/>
      <c r="CA194" s="145"/>
      <c r="CB194" s="145"/>
      <c r="CC194" s="145"/>
      <c r="CD194" s="145"/>
      <c r="CE194" s="145"/>
      <c r="CF194" s="145"/>
      <c r="CG194" s="145"/>
      <c r="CH194" s="145"/>
      <c r="CI194" s="145"/>
      <c r="CJ194" s="150"/>
      <c r="CK194" s="155"/>
      <c r="CL194" s="145"/>
      <c r="CM194" s="145"/>
      <c r="CN194" s="145"/>
      <c r="CO194" s="10" t="s">
        <v>3285</v>
      </c>
      <c r="CP194" s="10" t="s">
        <v>561</v>
      </c>
      <c r="CQ194" s="10"/>
      <c r="CR194" s="10"/>
      <c r="CS194" s="10"/>
      <c r="CT194" s="10"/>
      <c r="CU194" s="10"/>
      <c r="CV194" s="10"/>
      <c r="CW194" s="10"/>
      <c r="CX194" s="10"/>
      <c r="CY194" s="10"/>
      <c r="CZ194" s="145"/>
      <c r="DA194" s="145"/>
      <c r="DB194" s="145"/>
      <c r="DC194" s="145"/>
      <c r="DD194" s="145"/>
      <c r="DE194" s="145"/>
      <c r="DF194" s="145"/>
      <c r="DG194" s="145"/>
      <c r="DH194" s="145"/>
      <c r="DI194" s="145"/>
      <c r="DJ194" s="145"/>
      <c r="DK194" s="145"/>
      <c r="DL194" s="150"/>
      <c r="DM194" s="5"/>
      <c r="DN194" s="5"/>
      <c r="DO194" s="5"/>
      <c r="DP194" s="5"/>
      <c r="DQ194" s="1" t="s">
        <v>3286</v>
      </c>
      <c r="DR194" s="10" t="s">
        <v>561</v>
      </c>
      <c r="DS194" s="10"/>
      <c r="DT194" s="10"/>
      <c r="DU194" s="10"/>
      <c r="DV194" s="10"/>
      <c r="DW194" s="10"/>
      <c r="DX194" s="10"/>
      <c r="DY194" s="10"/>
      <c r="DZ194" s="10"/>
      <c r="EA194" s="10"/>
      <c r="EB194" s="5"/>
      <c r="EC194" s="5"/>
      <c r="ED194" s="5"/>
      <c r="EE194" s="145"/>
      <c r="EF194" s="145"/>
      <c r="EG194" s="145"/>
      <c r="EH194" s="145"/>
      <c r="EI194" s="145"/>
      <c r="EJ194" s="145"/>
      <c r="EK194" s="145"/>
      <c r="EL194" s="145"/>
      <c r="EM194" s="145"/>
      <c r="EN194" s="150"/>
      <c r="EO194" s="5"/>
      <c r="EP194" s="5"/>
      <c r="EQ194" s="5"/>
      <c r="ER194" s="5"/>
      <c r="ES194" s="1" t="s">
        <v>3287</v>
      </c>
      <c r="ET194" s="10" t="s">
        <v>561</v>
      </c>
      <c r="EU194" s="10"/>
      <c r="EV194" s="10"/>
      <c r="EW194" s="10"/>
      <c r="EX194" s="10"/>
      <c r="EY194" s="10"/>
      <c r="EZ194" s="10"/>
      <c r="FA194" s="10"/>
      <c r="FB194" s="10"/>
      <c r="FC194" s="10"/>
      <c r="FD194" s="5"/>
      <c r="FE194" s="5"/>
      <c r="FF194" s="5"/>
      <c r="FG194" s="5"/>
      <c r="FH194" s="5"/>
      <c r="FI194" s="5"/>
      <c r="FJ194" s="5"/>
      <c r="FK194" s="5"/>
      <c r="FL194" s="5"/>
      <c r="FM194" s="5"/>
      <c r="FN194" s="5"/>
      <c r="FO194" s="5"/>
      <c r="FP194" s="96"/>
      <c r="FQ194" s="5"/>
      <c r="FR194" s="5"/>
      <c r="FS194" s="5"/>
      <c r="FT194" s="5"/>
      <c r="FU194" s="1" t="s">
        <v>3288</v>
      </c>
      <c r="FV194" s="1" t="s">
        <v>572</v>
      </c>
      <c r="FW194" s="1"/>
      <c r="FX194" s="10"/>
      <c r="FY194" s="10"/>
      <c r="FZ194" s="10"/>
      <c r="GA194" s="10"/>
      <c r="GB194" s="10"/>
      <c r="GC194" s="10"/>
      <c r="GD194" s="10"/>
      <c r="GE194" s="10"/>
      <c r="GF194" s="5"/>
      <c r="GG194" s="5"/>
      <c r="GH194" s="5"/>
      <c r="GI194" s="5"/>
      <c r="GJ194" s="5"/>
      <c r="GK194" s="5"/>
      <c r="GL194" s="5"/>
      <c r="GM194" s="5"/>
      <c r="GN194" s="5"/>
      <c r="GO194" s="5"/>
      <c r="GP194" s="5"/>
      <c r="GQ194" s="5"/>
      <c r="GR194" s="96"/>
      <c r="GS194" s="5"/>
      <c r="GT194" s="5"/>
      <c r="GU194" s="5"/>
      <c r="GV194" s="5"/>
      <c r="GW194" s="1" t="s">
        <v>3289</v>
      </c>
      <c r="GX194" s="1" t="s">
        <v>574</v>
      </c>
      <c r="GY194" s="1"/>
      <c r="GZ194" s="1"/>
      <c r="HA194" s="1"/>
      <c r="HB194" s="1"/>
      <c r="HC194" s="1"/>
      <c r="HD194" s="1"/>
      <c r="HE194" s="1"/>
      <c r="HF194" s="1"/>
      <c r="HG194" s="10"/>
      <c r="HH194" s="5"/>
      <c r="HI194" s="5"/>
      <c r="HJ194" s="5"/>
      <c r="HK194" s="5"/>
      <c r="HL194" s="5"/>
      <c r="HM194" s="5"/>
      <c r="HN194" s="5"/>
      <c r="HO194" s="5"/>
      <c r="HP194" s="5"/>
      <c r="HQ194" s="5"/>
      <c r="HR194" s="5"/>
      <c r="HS194" s="5"/>
      <c r="HT194" s="96"/>
      <c r="HU194" s="5"/>
      <c r="HV194" s="5"/>
      <c r="HW194" s="5"/>
      <c r="HX194" s="5"/>
    </row>
    <row r="195" spans="1:232" ht="15" customHeight="1">
      <c r="A195" s="5" t="s">
        <v>321</v>
      </c>
      <c r="B195" s="5"/>
      <c r="C195" s="5"/>
      <c r="D195" s="5"/>
      <c r="E195" s="5"/>
      <c r="F195" s="5"/>
      <c r="G195" s="5"/>
      <c r="H195" s="87"/>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145"/>
      <c r="BN195" s="145"/>
      <c r="BO195" s="145"/>
      <c r="BP195" s="145"/>
      <c r="BQ195" s="145"/>
      <c r="BR195" s="145"/>
      <c r="BS195" s="145"/>
      <c r="BT195" s="145"/>
      <c r="BU195" s="145"/>
      <c r="BV195" s="145"/>
      <c r="BW195" s="145"/>
      <c r="BX195" s="145"/>
      <c r="BY195" s="145"/>
      <c r="BZ195" s="145"/>
      <c r="CA195" s="145"/>
      <c r="CB195" s="145"/>
      <c r="CC195" s="145"/>
      <c r="CD195" s="145"/>
      <c r="CE195" s="145"/>
      <c r="CF195" s="145"/>
      <c r="CG195" s="145"/>
      <c r="CH195" s="145"/>
      <c r="CI195" s="145"/>
      <c r="CJ195" s="150"/>
      <c r="CK195" s="155"/>
      <c r="CL195" s="145"/>
      <c r="CM195" s="145"/>
      <c r="CN195" s="145"/>
      <c r="CO195" s="10"/>
      <c r="CP195" s="10"/>
      <c r="CQ195" s="10"/>
      <c r="CR195" s="10"/>
      <c r="CS195" s="10"/>
      <c r="CT195" s="10"/>
      <c r="CU195" s="10"/>
      <c r="CV195" s="10"/>
      <c r="CW195" s="10"/>
      <c r="CX195" s="10"/>
      <c r="CY195" s="10"/>
      <c r="CZ195" s="145"/>
      <c r="DA195" s="145"/>
      <c r="DB195" s="145"/>
      <c r="DC195" s="145"/>
      <c r="DD195" s="145"/>
      <c r="DE195" s="145"/>
      <c r="DF195" s="145"/>
      <c r="DG195" s="145"/>
      <c r="DH195" s="145"/>
      <c r="DI195" s="145"/>
      <c r="DJ195" s="145"/>
      <c r="DK195" s="145"/>
      <c r="DL195" s="150"/>
      <c r="DM195" s="5"/>
      <c r="DN195" s="5"/>
      <c r="DO195" s="5"/>
      <c r="DP195" s="5"/>
      <c r="DQ195" s="1"/>
      <c r="DR195" s="10"/>
      <c r="DS195" s="10"/>
      <c r="DT195" s="10"/>
      <c r="DU195" s="10"/>
      <c r="DV195" s="10"/>
      <c r="DW195" s="10"/>
      <c r="DX195" s="10"/>
      <c r="DY195" s="10"/>
      <c r="DZ195" s="10"/>
      <c r="EA195" s="10"/>
      <c r="EB195" s="5"/>
      <c r="EC195" s="5"/>
      <c r="ED195" s="5"/>
      <c r="EE195" s="145"/>
      <c r="EF195" s="145"/>
      <c r="EG195" s="145"/>
      <c r="EH195" s="145"/>
      <c r="EI195" s="145"/>
      <c r="EJ195" s="145"/>
      <c r="EK195" s="145"/>
      <c r="EL195" s="145"/>
      <c r="EM195" s="145"/>
      <c r="EN195" s="150"/>
      <c r="EO195" s="5"/>
      <c r="EP195" s="5"/>
      <c r="EQ195" s="5"/>
      <c r="ER195" s="5"/>
      <c r="ES195" s="1"/>
      <c r="ET195" s="10"/>
      <c r="EU195" s="10"/>
      <c r="EV195" s="10"/>
      <c r="EW195" s="10"/>
      <c r="EX195" s="10"/>
      <c r="EY195" s="10"/>
      <c r="EZ195" s="10"/>
      <c r="FA195" s="10"/>
      <c r="FB195" s="10"/>
      <c r="FC195" s="10"/>
      <c r="FD195" s="5"/>
      <c r="FE195" s="5"/>
      <c r="FF195" s="5"/>
      <c r="FG195" s="5"/>
      <c r="FH195" s="5"/>
      <c r="FI195" s="5"/>
      <c r="FJ195" s="5"/>
      <c r="FK195" s="5"/>
      <c r="FL195" s="5"/>
      <c r="FM195" s="5"/>
      <c r="FN195" s="5"/>
      <c r="FO195" s="5"/>
      <c r="FP195" s="96"/>
      <c r="FQ195" s="5"/>
      <c r="FR195" s="5"/>
      <c r="FS195" s="5"/>
      <c r="FT195" s="5"/>
      <c r="FU195" s="1"/>
      <c r="FV195" s="1"/>
      <c r="FW195" s="1"/>
      <c r="FX195" s="10"/>
      <c r="FY195" s="10"/>
      <c r="FZ195" s="10"/>
      <c r="GA195" s="10"/>
      <c r="GB195" s="10"/>
      <c r="GC195" s="10"/>
      <c r="GD195" s="10"/>
      <c r="GE195" s="10"/>
      <c r="GF195" s="5"/>
      <c r="GG195" s="5"/>
      <c r="GH195" s="5"/>
      <c r="GI195" s="5"/>
      <c r="GJ195" s="5"/>
      <c r="GK195" s="5"/>
      <c r="GL195" s="5"/>
      <c r="GM195" s="5"/>
      <c r="GN195" s="5"/>
      <c r="GO195" s="5"/>
      <c r="GP195" s="5"/>
      <c r="GQ195" s="5"/>
      <c r="GR195" s="96"/>
      <c r="GS195" s="5"/>
      <c r="GT195" s="5"/>
      <c r="GU195" s="5"/>
      <c r="GV195" s="5"/>
      <c r="GW195" s="1"/>
      <c r="GX195" s="1"/>
      <c r="GY195" s="1"/>
      <c r="GZ195" s="1"/>
      <c r="HA195" s="1"/>
      <c r="HB195" s="1"/>
      <c r="HC195" s="1"/>
      <c r="HD195" s="1"/>
      <c r="HE195" s="1"/>
      <c r="HF195" s="1"/>
      <c r="HG195" s="10"/>
      <c r="HH195" s="5"/>
      <c r="HI195" s="5"/>
      <c r="HJ195" s="5"/>
      <c r="HK195" s="5"/>
      <c r="HL195" s="5"/>
      <c r="HM195" s="5"/>
      <c r="HN195" s="5"/>
      <c r="HO195" s="5"/>
      <c r="HP195" s="5"/>
      <c r="HQ195" s="5"/>
      <c r="HR195" s="5"/>
      <c r="HS195" s="5"/>
      <c r="HT195" s="96"/>
      <c r="HU195" s="5"/>
      <c r="HV195" s="5"/>
      <c r="HW195" s="5"/>
      <c r="HX195" s="5"/>
    </row>
    <row r="196" spans="1:232" s="132" customFormat="1" ht="15" customHeight="1">
      <c r="A196" s="5" t="s">
        <v>316</v>
      </c>
      <c r="B196" s="5"/>
      <c r="C196" s="5"/>
      <c r="D196" s="5"/>
      <c r="E196" s="5"/>
      <c r="F196" s="5"/>
      <c r="G196" s="5"/>
      <c r="H196" s="87"/>
      <c r="I196" s="5" t="s">
        <v>3290</v>
      </c>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t="s">
        <v>3291</v>
      </c>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t="s">
        <v>3292</v>
      </c>
      <c r="BN196" s="145"/>
      <c r="BO196" s="145"/>
      <c r="BP196" s="145"/>
      <c r="BQ196" s="145"/>
      <c r="BR196" s="145"/>
      <c r="BS196" s="145"/>
      <c r="BT196" s="145"/>
      <c r="BU196" s="145"/>
      <c r="BV196" s="145"/>
      <c r="BW196" s="145"/>
      <c r="BX196" s="145"/>
      <c r="BY196" s="145"/>
      <c r="BZ196" s="145"/>
      <c r="CA196" s="145"/>
      <c r="CB196" s="145"/>
      <c r="CC196" s="145"/>
      <c r="CD196" s="145"/>
      <c r="CE196" s="145"/>
      <c r="CF196" s="145"/>
      <c r="CG196" s="145"/>
      <c r="CH196" s="145"/>
      <c r="CI196" s="145"/>
      <c r="CJ196" s="145"/>
      <c r="CK196" s="145"/>
      <c r="CL196" s="145"/>
      <c r="CM196" s="145"/>
      <c r="CN196" s="145"/>
      <c r="CO196" s="10" t="s">
        <v>3293</v>
      </c>
      <c r="CP196" s="10"/>
      <c r="CQ196" s="10"/>
      <c r="CR196" s="10"/>
      <c r="CS196" s="10"/>
      <c r="CT196" s="10"/>
      <c r="CU196" s="10"/>
      <c r="CV196" s="10"/>
      <c r="CW196" s="10"/>
      <c r="CX196" s="10"/>
      <c r="CY196" s="10"/>
      <c r="CZ196" s="145"/>
      <c r="DA196" s="145"/>
      <c r="DB196" s="145"/>
      <c r="DC196" s="145"/>
      <c r="DD196" s="145"/>
      <c r="DE196" s="145"/>
      <c r="DF196" s="145"/>
      <c r="DG196" s="145"/>
      <c r="DH196" s="145"/>
      <c r="DI196" s="145"/>
      <c r="DJ196" s="145"/>
      <c r="DK196" s="145"/>
      <c r="DL196" s="145"/>
      <c r="DM196" s="5"/>
      <c r="DN196" s="5"/>
      <c r="DO196" s="5"/>
      <c r="DP196" s="5"/>
      <c r="DQ196" s="1" t="s">
        <v>3294</v>
      </c>
      <c r="DR196" s="10"/>
      <c r="DS196" s="10"/>
      <c r="DT196" s="10"/>
      <c r="DU196" s="10"/>
      <c r="DV196" s="10"/>
      <c r="DW196" s="10"/>
      <c r="DX196" s="10"/>
      <c r="DY196" s="10"/>
      <c r="DZ196" s="10"/>
      <c r="EA196" s="10"/>
      <c r="EB196" s="5"/>
      <c r="EC196" s="5"/>
      <c r="ED196" s="5"/>
      <c r="EE196" s="145"/>
      <c r="EF196" s="145"/>
      <c r="EG196" s="145"/>
      <c r="EH196" s="145"/>
      <c r="EI196" s="145"/>
      <c r="EJ196" s="145"/>
      <c r="EK196" s="145"/>
      <c r="EL196" s="145"/>
      <c r="EM196" s="145"/>
      <c r="EN196" s="145"/>
      <c r="EO196" s="5"/>
      <c r="EP196" s="5"/>
      <c r="EQ196" s="5"/>
      <c r="ER196" s="5"/>
      <c r="ES196" s="1" t="s">
        <v>3295</v>
      </c>
      <c r="ET196" s="10"/>
      <c r="EU196" s="10"/>
      <c r="EV196" s="10"/>
      <c r="EW196" s="10"/>
      <c r="EX196" s="10"/>
      <c r="EY196" s="10"/>
      <c r="EZ196" s="10"/>
      <c r="FA196" s="10"/>
      <c r="FB196" s="10"/>
      <c r="FC196" s="10"/>
      <c r="FD196" s="5"/>
      <c r="FE196" s="5"/>
      <c r="FF196" s="5"/>
      <c r="FG196" s="5"/>
      <c r="FH196" s="5"/>
      <c r="FI196" s="5"/>
      <c r="FJ196" s="5"/>
      <c r="FK196" s="5"/>
      <c r="FL196" s="5"/>
      <c r="FM196" s="5"/>
      <c r="FN196" s="5"/>
      <c r="FO196" s="5"/>
      <c r="FP196" s="5"/>
      <c r="FQ196" s="5"/>
      <c r="FR196" s="5"/>
      <c r="FS196" s="5"/>
      <c r="FT196" s="5"/>
      <c r="FU196" s="1" t="s">
        <v>3296</v>
      </c>
      <c r="FV196" s="1"/>
      <c r="FW196" s="1"/>
      <c r="FX196" s="10"/>
      <c r="FY196" s="10"/>
      <c r="FZ196" s="10"/>
      <c r="GA196" s="10"/>
      <c r="GB196" s="10"/>
      <c r="GC196" s="10"/>
      <c r="GD196" s="10"/>
      <c r="GE196" s="10"/>
      <c r="GF196" s="5"/>
      <c r="GG196" s="5"/>
      <c r="GH196" s="5"/>
      <c r="GI196" s="5"/>
      <c r="GJ196" s="5"/>
      <c r="GK196" s="5"/>
      <c r="GL196" s="5"/>
      <c r="GM196" s="5"/>
      <c r="GN196" s="5"/>
      <c r="GO196" s="5"/>
      <c r="GP196" s="5"/>
      <c r="GQ196" s="5"/>
      <c r="GR196" s="5"/>
      <c r="GS196" s="5"/>
      <c r="GT196" s="5"/>
      <c r="GU196" s="5"/>
      <c r="GV196" s="5"/>
      <c r="GW196" s="1" t="s">
        <v>3297</v>
      </c>
      <c r="GX196" s="1"/>
      <c r="GY196" s="1"/>
      <c r="GZ196" s="1"/>
      <c r="HA196" s="1"/>
      <c r="HB196" s="1"/>
      <c r="HC196" s="1"/>
      <c r="HD196" s="1"/>
      <c r="HE196" s="1"/>
      <c r="HF196" s="1"/>
      <c r="HG196" s="10"/>
      <c r="HH196" s="5"/>
      <c r="HI196" s="5"/>
      <c r="HJ196" s="5"/>
      <c r="HK196" s="5"/>
      <c r="HL196" s="5"/>
      <c r="HM196" s="5"/>
      <c r="HN196" s="5"/>
      <c r="HO196" s="5"/>
      <c r="HP196" s="5"/>
      <c r="HQ196" s="5"/>
      <c r="HR196" s="5"/>
      <c r="HS196" s="5"/>
      <c r="HT196" s="5"/>
      <c r="HU196" s="5"/>
      <c r="HV196" s="5"/>
      <c r="HW196" s="5"/>
      <c r="HX196" s="5"/>
    </row>
    <row r="197" spans="1:232" s="132" customFormat="1" ht="15" customHeight="1">
      <c r="A197" s="5" t="s">
        <v>331</v>
      </c>
      <c r="B197" s="5" t="s">
        <v>346</v>
      </c>
      <c r="C197" s="5"/>
      <c r="D197" s="5"/>
      <c r="E197" s="5"/>
      <c r="F197" s="5" t="s">
        <v>333</v>
      </c>
      <c r="G197" s="5" t="s">
        <v>510</v>
      </c>
      <c r="H197" s="87"/>
      <c r="I197" s="5" t="s">
        <v>3298</v>
      </c>
      <c r="J197" s="5" t="s">
        <v>1113</v>
      </c>
      <c r="K197" s="5" t="s">
        <v>1222</v>
      </c>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t="s">
        <v>3299</v>
      </c>
      <c r="AL197" s="5" t="s">
        <v>1116</v>
      </c>
      <c r="AM197" s="5" t="s">
        <v>1117</v>
      </c>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t="s">
        <v>3300</v>
      </c>
      <c r="BN197" s="5" t="s">
        <v>1116</v>
      </c>
      <c r="BO197" s="5" t="s">
        <v>1119</v>
      </c>
      <c r="BP197" s="145"/>
      <c r="BQ197" s="145"/>
      <c r="BR197" s="145"/>
      <c r="BS197" s="145"/>
      <c r="BT197" s="145"/>
      <c r="BU197" s="145"/>
      <c r="BV197" s="145"/>
      <c r="BW197" s="145"/>
      <c r="BX197" s="145"/>
      <c r="BY197" s="145"/>
      <c r="BZ197" s="145"/>
      <c r="CA197" s="145"/>
      <c r="CB197" s="145"/>
      <c r="CC197" s="145"/>
      <c r="CD197" s="145"/>
      <c r="CE197" s="145"/>
      <c r="CF197" s="145"/>
      <c r="CG197" s="145"/>
      <c r="CH197" s="145"/>
      <c r="CI197" s="145"/>
      <c r="CJ197" s="145"/>
      <c r="CK197" s="145"/>
      <c r="CL197" s="145"/>
      <c r="CM197" s="145"/>
      <c r="CN197" s="145"/>
      <c r="CO197" s="10" t="s">
        <v>3301</v>
      </c>
      <c r="CP197" s="10" t="s">
        <v>1121</v>
      </c>
      <c r="CQ197" s="10" t="s">
        <v>1226</v>
      </c>
      <c r="CR197" s="10"/>
      <c r="CS197" s="10"/>
      <c r="CT197" s="10"/>
      <c r="CU197" s="10"/>
      <c r="CV197" s="10"/>
      <c r="CW197" s="10"/>
      <c r="CX197" s="10"/>
      <c r="CY197" s="10"/>
      <c r="CZ197" s="145"/>
      <c r="DA197" s="145"/>
      <c r="DB197" s="145"/>
      <c r="DC197" s="145"/>
      <c r="DD197" s="145"/>
      <c r="DE197" s="145"/>
      <c r="DF197" s="145"/>
      <c r="DG197" s="145"/>
      <c r="DH197" s="145"/>
      <c r="DI197" s="145"/>
      <c r="DJ197" s="145"/>
      <c r="DK197" s="145"/>
      <c r="DL197" s="145"/>
      <c r="DM197" s="5"/>
      <c r="DN197" s="5"/>
      <c r="DO197" s="5"/>
      <c r="DP197" s="5"/>
      <c r="DQ197" s="1" t="s">
        <v>3302</v>
      </c>
      <c r="DR197" s="10" t="s">
        <v>3303</v>
      </c>
      <c r="DS197" s="10" t="s">
        <v>3304</v>
      </c>
      <c r="DT197" s="10"/>
      <c r="DU197" s="10"/>
      <c r="DV197" s="10"/>
      <c r="DW197" s="10"/>
      <c r="DX197" s="10"/>
      <c r="DY197" s="10"/>
      <c r="DZ197" s="10"/>
      <c r="EA197" s="10"/>
      <c r="EB197" s="5"/>
      <c r="EC197" s="5"/>
      <c r="ED197" s="5"/>
      <c r="EE197" s="145"/>
      <c r="EF197" s="145"/>
      <c r="EG197" s="145"/>
      <c r="EH197" s="145"/>
      <c r="EI197" s="145"/>
      <c r="EJ197" s="145"/>
      <c r="EK197" s="145"/>
      <c r="EL197" s="145"/>
      <c r="EM197" s="145"/>
      <c r="EN197" s="145"/>
      <c r="EO197" s="5"/>
      <c r="EP197" s="5"/>
      <c r="EQ197" s="5"/>
      <c r="ER197" s="5"/>
      <c r="ES197" s="1" t="s">
        <v>3305</v>
      </c>
      <c r="ET197" s="10" t="s">
        <v>1127</v>
      </c>
      <c r="EU197" s="10" t="s">
        <v>1128</v>
      </c>
      <c r="EV197" s="10"/>
      <c r="EW197" s="10"/>
      <c r="EX197" s="10"/>
      <c r="EY197" s="10"/>
      <c r="EZ197" s="10"/>
      <c r="FA197" s="10"/>
      <c r="FB197" s="10"/>
      <c r="FC197" s="10"/>
      <c r="FD197" s="5"/>
      <c r="FE197" s="5"/>
      <c r="FF197" s="5"/>
      <c r="FG197" s="5"/>
      <c r="FH197" s="5"/>
      <c r="FI197" s="5"/>
      <c r="FJ197" s="5"/>
      <c r="FK197" s="5"/>
      <c r="FL197" s="5"/>
      <c r="FM197" s="5"/>
      <c r="FN197" s="5"/>
      <c r="FO197" s="5"/>
      <c r="FP197" s="5"/>
      <c r="FQ197" s="5"/>
      <c r="FR197" s="5"/>
      <c r="FS197" s="5"/>
      <c r="FT197" s="5"/>
      <c r="FU197" s="1" t="s">
        <v>3306</v>
      </c>
      <c r="FV197" s="1" t="s">
        <v>1130</v>
      </c>
      <c r="FW197" s="1" t="s">
        <v>1231</v>
      </c>
      <c r="FX197" s="10"/>
      <c r="FY197" s="10"/>
      <c r="FZ197" s="10"/>
      <c r="GA197" s="10"/>
      <c r="GB197" s="10"/>
      <c r="GC197" s="10"/>
      <c r="GD197" s="10"/>
      <c r="GE197" s="10"/>
      <c r="GF197" s="5"/>
      <c r="GG197" s="5"/>
      <c r="GH197" s="5"/>
      <c r="GI197" s="5"/>
      <c r="GJ197" s="5"/>
      <c r="GK197" s="5"/>
      <c r="GL197" s="5"/>
      <c r="GM197" s="5"/>
      <c r="GN197" s="5"/>
      <c r="GO197" s="5"/>
      <c r="GP197" s="5"/>
      <c r="GQ197" s="5"/>
      <c r="GR197" s="5"/>
      <c r="GS197" s="5"/>
      <c r="GT197" s="5"/>
      <c r="GU197" s="5"/>
      <c r="GV197" s="5"/>
      <c r="GW197" s="1" t="s">
        <v>3307</v>
      </c>
      <c r="GX197" s="1" t="s">
        <v>1133</v>
      </c>
      <c r="GY197" s="1" t="s">
        <v>1233</v>
      </c>
      <c r="GZ197" s="1"/>
      <c r="HA197" s="1"/>
      <c r="HB197" s="1"/>
      <c r="HC197" s="1"/>
      <c r="HD197" s="1"/>
      <c r="HE197" s="1"/>
      <c r="HF197" s="1"/>
      <c r="HG197" s="10"/>
      <c r="HH197" s="5"/>
      <c r="HI197" s="5"/>
      <c r="HJ197" s="5"/>
      <c r="HK197" s="5"/>
      <c r="HL197" s="5"/>
      <c r="HM197" s="5"/>
      <c r="HN197" s="5"/>
      <c r="HO197" s="5"/>
      <c r="HP197" s="5"/>
      <c r="HQ197" s="5"/>
      <c r="HR197" s="5"/>
      <c r="HS197" s="5"/>
      <c r="HT197" s="5"/>
      <c r="HU197" s="5"/>
      <c r="HV197" s="5"/>
      <c r="HW197" s="5"/>
      <c r="HX197" s="5"/>
    </row>
    <row r="198" spans="1:232" s="132" customFormat="1" ht="105" customHeight="1">
      <c r="A198" s="5" t="s">
        <v>316</v>
      </c>
      <c r="B198" s="5"/>
      <c r="C198" s="5"/>
      <c r="D198" s="5"/>
      <c r="E198" s="5"/>
      <c r="F198" s="5"/>
      <c r="G198" s="5"/>
      <c r="H198" s="87"/>
      <c r="I198" s="5" t="s">
        <v>511</v>
      </c>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t="s">
        <v>512</v>
      </c>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t="s">
        <v>61</v>
      </c>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1" t="s">
        <v>3324</v>
      </c>
      <c r="CP198" s="10"/>
      <c r="CQ198" s="10"/>
      <c r="CR198" s="10"/>
      <c r="CS198" s="10"/>
      <c r="CT198" s="10"/>
      <c r="CU198" s="10"/>
      <c r="CV198" s="10"/>
      <c r="CW198" s="10"/>
      <c r="CX198" s="10"/>
      <c r="CY198" s="10"/>
      <c r="CZ198" s="5"/>
      <c r="DA198" s="5"/>
      <c r="DB198" s="5"/>
      <c r="DC198" s="5"/>
      <c r="DD198" s="5"/>
      <c r="DE198" s="5"/>
      <c r="DF198" s="5"/>
      <c r="DG198" s="5"/>
      <c r="DH198" s="5"/>
      <c r="DI198" s="5"/>
      <c r="DJ198" s="5"/>
      <c r="DK198" s="5"/>
      <c r="DL198" s="5"/>
      <c r="DM198" s="5"/>
      <c r="DN198" s="5"/>
      <c r="DO198" s="5"/>
      <c r="DP198" s="5"/>
      <c r="DQ198" s="1" t="s">
        <v>3559</v>
      </c>
      <c r="DR198" s="10"/>
      <c r="DS198" s="10"/>
      <c r="DT198" s="10"/>
      <c r="DU198" s="10"/>
      <c r="DV198" s="10"/>
      <c r="DW198" s="10"/>
      <c r="DX198" s="10"/>
      <c r="DY198" s="10"/>
      <c r="DZ198" s="10"/>
      <c r="EA198" s="10"/>
      <c r="EB198" s="5"/>
      <c r="EC198" s="5"/>
      <c r="ED198" s="5"/>
      <c r="EE198" s="5"/>
      <c r="EF198" s="5"/>
      <c r="EG198" s="5"/>
      <c r="EH198" s="5"/>
      <c r="EI198" s="5"/>
      <c r="EJ198" s="5"/>
      <c r="EK198" s="5"/>
      <c r="EL198" s="5"/>
      <c r="EM198" s="5"/>
      <c r="EN198" s="5"/>
      <c r="EO198" s="5"/>
      <c r="EP198" s="5"/>
      <c r="EQ198" s="5"/>
      <c r="ER198" s="5"/>
      <c r="ES198" s="1" t="s">
        <v>3410</v>
      </c>
      <c r="ET198" s="10"/>
      <c r="EU198" s="10"/>
      <c r="EV198" s="10"/>
      <c r="EW198" s="10"/>
      <c r="EX198" s="10"/>
      <c r="EY198" s="10"/>
      <c r="EZ198" s="10"/>
      <c r="FA198" s="10"/>
      <c r="FB198" s="10"/>
      <c r="FC198" s="10"/>
      <c r="FD198" s="5"/>
      <c r="FE198" s="5"/>
      <c r="FF198" s="5"/>
      <c r="FG198" s="5"/>
      <c r="FH198" s="5"/>
      <c r="FI198" s="5"/>
      <c r="FJ198" s="5"/>
      <c r="FK198" s="5"/>
      <c r="FL198" s="5"/>
      <c r="FM198" s="5"/>
      <c r="FN198" s="5"/>
      <c r="FO198" s="5"/>
      <c r="FP198" s="5"/>
      <c r="FQ198" s="5"/>
      <c r="FR198" s="5"/>
      <c r="FS198" s="5"/>
      <c r="FT198" s="5"/>
      <c r="FU198" s="1" t="s">
        <v>3468</v>
      </c>
      <c r="FV198" s="1"/>
      <c r="FW198" s="1"/>
      <c r="FX198" s="10"/>
      <c r="FY198" s="10"/>
      <c r="FZ198" s="10"/>
      <c r="GA198" s="10"/>
      <c r="GB198" s="10"/>
      <c r="GC198" s="10"/>
      <c r="GD198" s="10"/>
      <c r="GE198" s="10"/>
      <c r="GF198" s="5"/>
      <c r="GG198" s="5"/>
      <c r="GH198" s="5"/>
      <c r="GI198" s="5"/>
      <c r="GJ198" s="5"/>
      <c r="GK198" s="5"/>
      <c r="GL198" s="5"/>
      <c r="GM198" s="5"/>
      <c r="GN198" s="5"/>
      <c r="GO198" s="5"/>
      <c r="GP198" s="5"/>
      <c r="GQ198" s="5"/>
      <c r="GR198" s="5"/>
      <c r="GS198" s="5"/>
      <c r="GT198" s="5"/>
      <c r="GU198" s="5"/>
      <c r="GV198" s="5"/>
      <c r="GW198" s="1" t="s">
        <v>3499</v>
      </c>
      <c r="GX198" s="1"/>
      <c r="GY198" s="1"/>
      <c r="GZ198" s="1"/>
      <c r="HA198" s="1"/>
      <c r="HB198" s="1"/>
      <c r="HC198" s="1"/>
      <c r="HD198" s="1"/>
      <c r="HE198" s="1"/>
      <c r="HF198" s="1"/>
      <c r="HG198" s="10"/>
      <c r="HH198" s="5"/>
      <c r="HI198" s="5"/>
      <c r="HJ198" s="5"/>
      <c r="HK198" s="5"/>
      <c r="HL198" s="5"/>
      <c r="HM198" s="5"/>
      <c r="HN198" s="5"/>
      <c r="HO198" s="5"/>
      <c r="HP198" s="5"/>
      <c r="HQ198" s="5"/>
      <c r="HR198" s="5"/>
      <c r="HS198" s="5"/>
      <c r="HT198" s="5"/>
      <c r="HU198" s="5"/>
      <c r="HV198" s="5"/>
      <c r="HW198" s="5"/>
      <c r="HX198" s="5"/>
    </row>
  </sheetData>
  <autoFilter ref="A5:LC198" xr:uid="{8F92206B-C3A3-4DEE-946C-DC0023153F5E}"/>
  <phoneticPr fontId="16" type="noConversion"/>
  <conditionalFormatting sqref="A7:A14 A33:A139 A141:A187 A189:A190 A16:A31">
    <cfRule type="containsText" dxfId="3495" priority="2537" operator="containsText" text="question">
      <formula>NOT(ISERROR(SEARCH("question",A7)))</formula>
    </cfRule>
    <cfRule type="containsText" dxfId="3494" priority="2538" operator="containsText" text="text">
      <formula>NOT(ISERROR(SEARCH("text",A7)))</formula>
    </cfRule>
    <cfRule type="containsText" dxfId="3493" priority="2539" operator="containsText" text="pagebreak">
      <formula>NOT(ISERROR(SEARCH("pagebreak",A7)))</formula>
    </cfRule>
  </conditionalFormatting>
  <conditionalFormatting sqref="A4:A5">
    <cfRule type="containsText" dxfId="3492" priority="2534" operator="containsText" text="question">
      <formula>NOT(ISERROR(SEARCH("question",A4)))</formula>
    </cfRule>
    <cfRule type="containsText" dxfId="3491" priority="2535" operator="containsText" text="text">
      <formula>NOT(ISERROR(SEARCH("text",A4)))</formula>
    </cfRule>
    <cfRule type="containsText" dxfId="3490" priority="2536" operator="containsText" text="pagebreak">
      <formula>NOT(ISERROR(SEARCH("pagebreak",A4)))</formula>
    </cfRule>
  </conditionalFormatting>
  <conditionalFormatting sqref="B32:E32 C191:E191 AQ30:BL33 AK28:AK29 AK187 G116:AF139 AK92:AK139 A33:E139 A141:E187 AK141:AK184 S140:V140 X140 AJ140 W14 Z14:AF14 AO14:BL14 AH141:AJ177 AH116:AJ139 AH28:AI29 AH185:AK186 AH187:AI187 AH178:AI184 AH30:AJ33 AV16:BL16 AH7:AK11 A5:E14 U6:W6 G196:W198 G6:S6 G7:AF13 G5:AF5 G14:U14 G141:AF187 G16:AF23 G189:AF195 A189:E190 G50:AF91 AH50:AK91 O46:AF47 AQ46:BL47 G46:H49 M48:AF49 AH46:AJ49 AO48:BL49 A16:E31 G27:AF45 S24:AF24 G24:H26 M25:AF26 AH27:AK27 AU24:BL24 AH24:AJ26 AO25:BL26 AH189:BL195 Y6:AL6 AL7:BL13 AL16:AT16 AL17:BL19 AH34:BL34 AL14:AM14 AL50:BL139 AL141:BL187 AL27:BL29 AA196:AM198 AH5:BL5 AH13:AK13 AH12:AJ12 AH14:AJ14 AH16:AK23 AH36:BL36 AH35:AM35 AO35:BL35 AH38:BL45 AH37:AM37 AO37:BL37 BM116:CJ128 BM132:CJ132 BM129:BM131 BP129:CJ131 BM134:BM139 BM133:BP133 BR133:CJ139 AL21:BL23 AT20:BL20">
    <cfRule type="expression" dxfId="3489" priority="2529">
      <formula>"$A6 =""text"""</formula>
    </cfRule>
  </conditionalFormatting>
  <conditionalFormatting sqref="A1:A5 A33:A139 A141:A187 A7:A14 A189:A190 A16:A31 A199:A1048576">
    <cfRule type="containsText" dxfId="3488" priority="2528" operator="containsText" text="headline">
      <formula>NOT(ISERROR(SEARCH("headline",A1)))</formula>
    </cfRule>
  </conditionalFormatting>
  <conditionalFormatting sqref="AH114:AI115 AH92:AJ113 G92:AF115">
    <cfRule type="expression" dxfId="3487" priority="2505">
      <formula>"$A6 =""text"""</formula>
    </cfRule>
  </conditionalFormatting>
  <conditionalFormatting sqref="C192:E195">
    <cfRule type="expression" dxfId="3486" priority="2503">
      <formula>"$A6 =""text"""</formula>
    </cfRule>
  </conditionalFormatting>
  <conditionalFormatting sqref="AJ114:AJ115">
    <cfRule type="expression" dxfId="3485" priority="2501">
      <formula>"$A6 =""text"""</formula>
    </cfRule>
  </conditionalFormatting>
  <conditionalFormatting sqref="AJ178:AJ184">
    <cfRule type="expression" dxfId="3484" priority="2499">
      <formula>"$A6 =""text"""</formula>
    </cfRule>
  </conditionalFormatting>
  <conditionalFormatting sqref="AJ187">
    <cfRule type="expression" dxfId="3483" priority="2497">
      <formula>"$A6 =""text"""</formula>
    </cfRule>
  </conditionalFormatting>
  <conditionalFormatting sqref="A32">
    <cfRule type="containsText" dxfId="3482" priority="2492" operator="containsText" text="question">
      <formula>NOT(ISERROR(SEARCH("question",A32)))</formula>
    </cfRule>
    <cfRule type="containsText" dxfId="3481" priority="2493" operator="containsText" text="text">
      <formula>NOT(ISERROR(SEARCH("text",A32)))</formula>
    </cfRule>
    <cfRule type="containsText" dxfId="3480" priority="2494" operator="containsText" text="pagebreak">
      <formula>NOT(ISERROR(SEARCH("pagebreak",A32)))</formula>
    </cfRule>
  </conditionalFormatting>
  <conditionalFormatting sqref="A32">
    <cfRule type="expression" dxfId="3479" priority="2491">
      <formula>"$A6 =""text"""</formula>
    </cfRule>
  </conditionalFormatting>
  <conditionalFormatting sqref="A32">
    <cfRule type="containsText" dxfId="3478" priority="2490" operator="containsText" text="headline">
      <formula>NOT(ISERROR(SEARCH("headline",A32)))</formula>
    </cfRule>
  </conditionalFormatting>
  <conditionalFormatting sqref="A191:A194">
    <cfRule type="containsText" dxfId="3477" priority="2390" operator="containsText" text="question">
      <formula>NOT(ISERROR(SEARCH("question",A191)))</formula>
    </cfRule>
    <cfRule type="containsText" dxfId="3476" priority="2391" operator="containsText" text="text">
      <formula>NOT(ISERROR(SEARCH("text",A191)))</formula>
    </cfRule>
    <cfRule type="containsText" dxfId="3475" priority="2392" operator="containsText" text="pagebreak">
      <formula>NOT(ISERROR(SEARCH("pagebreak",A191)))</formula>
    </cfRule>
  </conditionalFormatting>
  <conditionalFormatting sqref="A191:A194">
    <cfRule type="expression" dxfId="3474" priority="2389">
      <formula>"$A6 =""text"""</formula>
    </cfRule>
  </conditionalFormatting>
  <conditionalFormatting sqref="A191:A194">
    <cfRule type="containsText" dxfId="3473" priority="2388" operator="containsText" text="headline">
      <formula>NOT(ISERROR(SEARCH("headline",A191)))</formula>
    </cfRule>
  </conditionalFormatting>
  <conditionalFormatting sqref="B193">
    <cfRule type="expression" dxfId="3472" priority="2272">
      <formula>"$A6 =""text"""</formula>
    </cfRule>
  </conditionalFormatting>
  <conditionalFormatting sqref="B192">
    <cfRule type="expression" dxfId="3471" priority="2268">
      <formula>"$A6 =""text"""</formula>
    </cfRule>
  </conditionalFormatting>
  <conditionalFormatting sqref="B194:B195">
    <cfRule type="expression" dxfId="3470" priority="2263">
      <formula>"$A6 =""text"""</formula>
    </cfRule>
  </conditionalFormatting>
  <conditionalFormatting sqref="B191">
    <cfRule type="expression" dxfId="3469" priority="2258">
      <formula>"$A6 =""text"""</formula>
    </cfRule>
  </conditionalFormatting>
  <conditionalFormatting sqref="AK30:AP33">
    <cfRule type="expression" dxfId="3468" priority="2235">
      <formula>"$A6 =""text"""</formula>
    </cfRule>
  </conditionalFormatting>
  <conditionalFormatting sqref="AJ28:AJ29">
    <cfRule type="expression" dxfId="3467" priority="2221">
      <formula>"$A6 =""text"""</formula>
    </cfRule>
  </conditionalFormatting>
  <conditionalFormatting sqref="A195">
    <cfRule type="containsText" dxfId="3466" priority="2213" operator="containsText" text="question">
      <formula>NOT(ISERROR(SEARCH("question",A195)))</formula>
    </cfRule>
    <cfRule type="containsText" dxfId="3465" priority="2214" operator="containsText" text="text">
      <formula>NOT(ISERROR(SEARCH("text",A195)))</formula>
    </cfRule>
    <cfRule type="containsText" dxfId="3464" priority="2215" operator="containsText" text="pagebreak">
      <formula>NOT(ISERROR(SEARCH("pagebreak",A195)))</formula>
    </cfRule>
  </conditionalFormatting>
  <conditionalFormatting sqref="A195">
    <cfRule type="expression" dxfId="3463" priority="2212">
      <formula>"$A6 =""text"""</formula>
    </cfRule>
  </conditionalFormatting>
  <conditionalFormatting sqref="A195">
    <cfRule type="containsText" dxfId="3462" priority="2211" operator="containsText" text="headline">
      <formula>NOT(ISERROR(SEARCH("headline",A195)))</formula>
    </cfRule>
  </conditionalFormatting>
  <conditionalFormatting sqref="A140">
    <cfRule type="containsText" dxfId="3461" priority="2140" operator="containsText" text="question">
      <formula>NOT(ISERROR(SEARCH("question",A140)))</formula>
    </cfRule>
    <cfRule type="containsText" dxfId="3460" priority="2141" operator="containsText" text="text">
      <formula>NOT(ISERROR(SEARCH("text",A140)))</formula>
    </cfRule>
    <cfRule type="containsText" dxfId="3459" priority="2142" operator="containsText" text="pagebreak">
      <formula>NOT(ISERROR(SEARCH("pagebreak",A140)))</formula>
    </cfRule>
  </conditionalFormatting>
  <conditionalFormatting sqref="A140:E140 Y140:AF140 G140:H140 AH140:AY140">
    <cfRule type="expression" dxfId="3458" priority="2139">
      <formula>"$A6 =""text"""</formula>
    </cfRule>
  </conditionalFormatting>
  <conditionalFormatting sqref="A140">
    <cfRule type="containsText" dxfId="3457" priority="2138" operator="containsText" text="headline">
      <formula>NOT(ISERROR(SEARCH("headline",A140)))</formula>
    </cfRule>
  </conditionalFormatting>
  <conditionalFormatting sqref="AK140">
    <cfRule type="expression" dxfId="3456" priority="2127">
      <formula>"$A6 =""text"""</formula>
    </cfRule>
  </conditionalFormatting>
  <conditionalFormatting sqref="AG34:AG139 AG141:AG187 AG5 AG7:AG14 AG16:AG29 AG189:AG195">
    <cfRule type="expression" dxfId="3455" priority="2084">
      <formula>"$A6 =""text"""</formula>
    </cfRule>
  </conditionalFormatting>
  <conditionalFormatting sqref="AG30:AG33">
    <cfRule type="expression" dxfId="3454" priority="2077">
      <formula>"$A6 =""text"""</formula>
    </cfRule>
  </conditionalFormatting>
  <conditionalFormatting sqref="AG140">
    <cfRule type="expression" dxfId="3453" priority="2063">
      <formula>"$A6 =""text"""</formula>
    </cfRule>
  </conditionalFormatting>
  <conditionalFormatting sqref="AG140">
    <cfRule type="expression" dxfId="3452" priority="2060">
      <formula>"$A6 =""text"""</formula>
    </cfRule>
  </conditionalFormatting>
  <conditionalFormatting sqref="A6">
    <cfRule type="containsText" dxfId="3451" priority="2055" operator="containsText" text="question">
      <formula>NOT(ISERROR(SEARCH("question",A6)))</formula>
    </cfRule>
    <cfRule type="containsText" dxfId="3450" priority="2056" operator="containsText" text="text">
      <formula>NOT(ISERROR(SEARCH("text",A6)))</formula>
    </cfRule>
    <cfRule type="containsText" dxfId="3449" priority="2057" operator="containsText" text="pagebreak">
      <formula>NOT(ISERROR(SEARCH("pagebreak",A6)))</formula>
    </cfRule>
  </conditionalFormatting>
  <conditionalFormatting sqref="A6">
    <cfRule type="containsText" dxfId="3448" priority="2053" operator="containsText" text="headline">
      <formula>NOT(ISERROR(SEARCH("headline",A6)))</formula>
    </cfRule>
  </conditionalFormatting>
  <conditionalFormatting sqref="A15">
    <cfRule type="containsText" dxfId="3447" priority="2042" operator="containsText" text="question">
      <formula>NOT(ISERROR(SEARCH("question",A15)))</formula>
    </cfRule>
    <cfRule type="containsText" dxfId="3446" priority="2043" operator="containsText" text="text">
      <formula>NOT(ISERROR(SEARCH("text",A15)))</formula>
    </cfRule>
    <cfRule type="containsText" dxfId="3445" priority="2044" operator="containsText" text="pagebreak">
      <formula>NOT(ISERROR(SEARCH("pagebreak",A15)))</formula>
    </cfRule>
  </conditionalFormatting>
  <conditionalFormatting sqref="A15:E15 G15:V15 Z15:AL15">
    <cfRule type="expression" dxfId="3444" priority="2041">
      <formula>"$A6 =""text"""</formula>
    </cfRule>
  </conditionalFormatting>
  <conditionalFormatting sqref="A15">
    <cfRule type="containsText" dxfId="3443" priority="2040" operator="containsText" text="headline">
      <formula>NOT(ISERROR(SEARCH("headline",A15)))</formula>
    </cfRule>
  </conditionalFormatting>
  <conditionalFormatting sqref="C196:E198">
    <cfRule type="expression" dxfId="3442" priority="2024">
      <formula>"$A6 =""text"""</formula>
    </cfRule>
  </conditionalFormatting>
  <conditionalFormatting sqref="A197">
    <cfRule type="containsText" dxfId="3441" priority="2018" operator="containsText" text="question">
      <formula>NOT(ISERROR(SEARCH("question",A197)))</formula>
    </cfRule>
    <cfRule type="containsText" dxfId="3440" priority="2019" operator="containsText" text="text">
      <formula>NOT(ISERROR(SEARCH("text",A197)))</formula>
    </cfRule>
    <cfRule type="containsText" dxfId="3439" priority="2020" operator="containsText" text="pagebreak">
      <formula>NOT(ISERROR(SEARCH("pagebreak",A197)))</formula>
    </cfRule>
  </conditionalFormatting>
  <conditionalFormatting sqref="A197">
    <cfRule type="expression" dxfId="3438" priority="2017">
      <formula>"$A6 =""text"""</formula>
    </cfRule>
  </conditionalFormatting>
  <conditionalFormatting sqref="A197">
    <cfRule type="containsText" dxfId="3437" priority="2016" operator="containsText" text="headline">
      <formula>NOT(ISERROR(SEARCH("headline",A197)))</formula>
    </cfRule>
  </conditionalFormatting>
  <conditionalFormatting sqref="B196:B198">
    <cfRule type="expression" dxfId="3436" priority="1980">
      <formula>"$A6 =""text"""</formula>
    </cfRule>
  </conditionalFormatting>
  <conditionalFormatting sqref="A196">
    <cfRule type="containsText" dxfId="3435" priority="1973" operator="containsText" text="question">
      <formula>NOT(ISERROR(SEARCH("question",A196)))</formula>
    </cfRule>
    <cfRule type="containsText" dxfId="3434" priority="1974" operator="containsText" text="text">
      <formula>NOT(ISERROR(SEARCH("text",A196)))</formula>
    </cfRule>
    <cfRule type="containsText" dxfId="3433" priority="1975" operator="containsText" text="pagebreak">
      <formula>NOT(ISERROR(SEARCH("pagebreak",A196)))</formula>
    </cfRule>
  </conditionalFormatting>
  <conditionalFormatting sqref="A196">
    <cfRule type="expression" dxfId="3432" priority="1972">
      <formula>"$A6 =""text"""</formula>
    </cfRule>
  </conditionalFormatting>
  <conditionalFormatting sqref="A196">
    <cfRule type="containsText" dxfId="3431" priority="1971" operator="containsText" text="headline">
      <formula>NOT(ISERROR(SEARCH("headline",A196)))</formula>
    </cfRule>
  </conditionalFormatting>
  <conditionalFormatting sqref="A198">
    <cfRule type="containsText" dxfId="3430" priority="1938" operator="containsText" text="question">
      <formula>NOT(ISERROR(SEARCH("question",A198)))</formula>
    </cfRule>
    <cfRule type="containsText" dxfId="3429" priority="1939" operator="containsText" text="text">
      <formula>NOT(ISERROR(SEARCH("text",A198)))</formula>
    </cfRule>
    <cfRule type="containsText" dxfId="3428" priority="1940" operator="containsText" text="pagebreak">
      <formula>NOT(ISERROR(SEARCH("pagebreak",A198)))</formula>
    </cfRule>
  </conditionalFormatting>
  <conditionalFormatting sqref="A198">
    <cfRule type="expression" dxfId="3427" priority="1937">
      <formula>"$A6 =""text"""</formula>
    </cfRule>
  </conditionalFormatting>
  <conditionalFormatting sqref="A198">
    <cfRule type="containsText" dxfId="3426" priority="1936" operator="containsText" text="headline">
      <formula>NOT(ISERROR(SEARCH("headline",A198)))</formula>
    </cfRule>
  </conditionalFormatting>
  <conditionalFormatting sqref="X196:Z198">
    <cfRule type="expression" dxfId="3425" priority="1909">
      <formula>"$A6 =""text"""</formula>
    </cfRule>
  </conditionalFormatting>
  <conditionalFormatting sqref="J140:R140">
    <cfRule type="expression" dxfId="3424" priority="1906">
      <formula>"$A6 =""text"""</formula>
    </cfRule>
  </conditionalFormatting>
  <conditionalFormatting sqref="G189:G1048576 G1:G187">
    <cfRule type="duplicateValues" dxfId="3423" priority="1904"/>
  </conditionalFormatting>
  <conditionalFormatting sqref="A188">
    <cfRule type="containsText" dxfId="3422" priority="1895" operator="containsText" text="question">
      <formula>NOT(ISERROR(SEARCH("question",A188)))</formula>
    </cfRule>
    <cfRule type="containsText" dxfId="3421" priority="1896" operator="containsText" text="text">
      <formula>NOT(ISERROR(SEARCH("text",A188)))</formula>
    </cfRule>
    <cfRule type="containsText" dxfId="3420" priority="1897" operator="containsText" text="pagebreak">
      <formula>NOT(ISERROR(SEARCH("pagebreak",A188)))</formula>
    </cfRule>
  </conditionalFormatting>
  <conditionalFormatting sqref="A188:E188 AH188:AI188 G188:AF188 AK188:BL188">
    <cfRule type="expression" dxfId="3419" priority="1894">
      <formula>"$A6 =""text"""</formula>
    </cfRule>
  </conditionalFormatting>
  <conditionalFormatting sqref="A188">
    <cfRule type="containsText" dxfId="3418" priority="1893" operator="containsText" text="headline">
      <formula>NOT(ISERROR(SEARCH("headline",A188)))</formula>
    </cfRule>
  </conditionalFormatting>
  <conditionalFormatting sqref="AJ188">
    <cfRule type="expression" dxfId="3417" priority="1891">
      <formula>"$A6 =""text"""</formula>
    </cfRule>
  </conditionalFormatting>
  <conditionalFormatting sqref="AG188">
    <cfRule type="expression" dxfId="3416" priority="1885">
      <formula>"$A6 =""text"""</formula>
    </cfRule>
  </conditionalFormatting>
  <conditionalFormatting sqref="G188">
    <cfRule type="duplicateValues" dxfId="3415" priority="1884"/>
  </conditionalFormatting>
  <conditionalFormatting sqref="I46:N46">
    <cfRule type="expression" dxfId="3414" priority="1883">
      <formula>"$A6 =""text"""</formula>
    </cfRule>
  </conditionalFormatting>
  <conditionalFormatting sqref="AL46:AP46">
    <cfRule type="expression" dxfId="3413" priority="1881">
      <formula>"$A6 =""text"""</formula>
    </cfRule>
  </conditionalFormatting>
  <conditionalFormatting sqref="I47:N47">
    <cfRule type="expression" dxfId="3412" priority="1878">
      <formula>"$A6 =""text"""</formula>
    </cfRule>
  </conditionalFormatting>
  <conditionalFormatting sqref="AL47:AP47">
    <cfRule type="expression" dxfId="3411" priority="1877">
      <formula>"$A6 =""text"""</formula>
    </cfRule>
  </conditionalFormatting>
  <conditionalFormatting sqref="I48:L48">
    <cfRule type="expression" dxfId="3410" priority="1874">
      <formula>"$A6 =""text"""</formula>
    </cfRule>
  </conditionalFormatting>
  <conditionalFormatting sqref="AL48:AN48">
    <cfRule type="expression" dxfId="3409" priority="1872">
      <formula>"$A6 =""text"""</formula>
    </cfRule>
  </conditionalFormatting>
  <conditionalFormatting sqref="I49:L49">
    <cfRule type="expression" dxfId="3408" priority="1870">
      <formula>"$A6 =""text"""</formula>
    </cfRule>
  </conditionalFormatting>
  <conditionalFormatting sqref="AL49:AN49">
    <cfRule type="expression" dxfId="3407" priority="1868">
      <formula>"$A6 =""text"""</formula>
    </cfRule>
  </conditionalFormatting>
  <conditionalFormatting sqref="L24:R24">
    <cfRule type="expression" dxfId="3406" priority="1865">
      <formula>"$A6 =""text"""</formula>
    </cfRule>
  </conditionalFormatting>
  <conditionalFormatting sqref="AM24:AN24 AP24:AT24">
    <cfRule type="expression" dxfId="3405" priority="1861">
      <formula>"$A6 =""text"""</formula>
    </cfRule>
  </conditionalFormatting>
  <conditionalFormatting sqref="AL24">
    <cfRule type="expression" dxfId="3404" priority="1858">
      <formula>"$A6 =""text"""</formula>
    </cfRule>
  </conditionalFormatting>
  <conditionalFormatting sqref="AO24">
    <cfRule type="expression" dxfId="3403" priority="1855">
      <formula>"$A6 =""text"""</formula>
    </cfRule>
  </conditionalFormatting>
  <conditionalFormatting sqref="AL25">
    <cfRule type="expression" dxfId="3402" priority="1853">
      <formula>"$A6 =""text"""</formula>
    </cfRule>
  </conditionalFormatting>
  <conditionalFormatting sqref="AK25">
    <cfRule type="expression" dxfId="3401" priority="1851">
      <formula>"$A6 =""text"""</formula>
    </cfRule>
  </conditionalFormatting>
  <conditionalFormatting sqref="J25:K25">
    <cfRule type="expression" dxfId="3400" priority="1849">
      <formula>"$A6 =""text"""</formula>
    </cfRule>
  </conditionalFormatting>
  <conditionalFormatting sqref="DM141:DP187 DM7:DP14 DM189:DP195 DM16:DP139 CZ5:DP5">
    <cfRule type="expression" dxfId="3399" priority="1708">
      <formula>"$A6 =""text"""</formula>
    </cfRule>
  </conditionalFormatting>
  <conditionalFormatting sqref="DM188:DP188">
    <cfRule type="expression" dxfId="3398" priority="1675">
      <formula>"$A6 =""text"""</formula>
    </cfRule>
  </conditionalFormatting>
  <conditionalFormatting sqref="EO141:ER187 EO189:ER195 EO16:ER139 EO7:ER14">
    <cfRule type="expression" dxfId="3397" priority="1611">
      <formula>"$A6 =""text"""</formula>
    </cfRule>
  </conditionalFormatting>
  <conditionalFormatting sqref="EO188:ER188">
    <cfRule type="expression" dxfId="3396" priority="1578">
      <formula>"$A6 =""text"""</formula>
    </cfRule>
  </conditionalFormatting>
  <conditionalFormatting sqref="FQ141:FT187 FQ7:FT14 FQ189:FT195 FQ16:FT139">
    <cfRule type="expression" dxfId="3395" priority="1514">
      <formula>"$A6 =""text"""</formula>
    </cfRule>
  </conditionalFormatting>
  <conditionalFormatting sqref="FQ188:FT188">
    <cfRule type="expression" dxfId="3394" priority="1481">
      <formula>"$A6 =""text"""</formula>
    </cfRule>
  </conditionalFormatting>
  <conditionalFormatting sqref="GS141:GV187 GS7:GV14 GS189:GV195 GS16:GV139">
    <cfRule type="expression" dxfId="3393" priority="1417">
      <formula>"$A6 =""text"""</formula>
    </cfRule>
  </conditionalFormatting>
  <conditionalFormatting sqref="GS188:GV188">
    <cfRule type="expression" dxfId="3392" priority="1384">
      <formula>"$A6 =""text"""</formula>
    </cfRule>
  </conditionalFormatting>
  <conditionalFormatting sqref="HU141:HX187 HU7:HX14 HU189:HX195 HU16:HX139">
    <cfRule type="expression" dxfId="3391" priority="1320">
      <formula>"$A6 =""text"""</formula>
    </cfRule>
  </conditionalFormatting>
  <conditionalFormatting sqref="HU188:HX188">
    <cfRule type="expression" dxfId="3390" priority="1287">
      <formula>"$A6 =""text"""</formula>
    </cfRule>
  </conditionalFormatting>
  <conditionalFormatting sqref="AK12">
    <cfRule type="expression" dxfId="3389" priority="1063">
      <formula>"$A6 =""text"""</formula>
    </cfRule>
  </conditionalFormatting>
  <conditionalFormatting sqref="AK14">
    <cfRule type="expression" dxfId="3388" priority="1061">
      <formula>"$A6 =""text"""</formula>
    </cfRule>
  </conditionalFormatting>
  <conditionalFormatting sqref="BM5">
    <cfRule type="expression" dxfId="3387" priority="1044">
      <formula>"$A6 =""text"""</formula>
    </cfRule>
  </conditionalFormatting>
  <conditionalFormatting sqref="BN5:CM5">
    <cfRule type="expression" dxfId="3386" priority="1042">
      <formula>"$A6 =""text"""</formula>
    </cfRule>
  </conditionalFormatting>
  <conditionalFormatting sqref="CN5">
    <cfRule type="expression" dxfId="3385" priority="1040">
      <formula>"$A6 =""text"""</formula>
    </cfRule>
  </conditionalFormatting>
  <conditionalFormatting sqref="BW140:BZ140 CB140 CN140 BM14:BY14 CA14 CD14:CJ14 CL141:CN177 CL116:CN139 CL189:CN195 CL28:CM29 CL185:CN186 CL187:CM188 CL178:CM184 CL30:CN91 CL16:CN27 CL7:CN14 BM7:CJ13 BM6:BW6 BY6:CA6 CC6:CN6 BM196:CA197 CE196:CN198 BM16:CJ51 BM80:CJ80 BR52:CJ79 BN81:CJ91 BM141:CJ175 BN176:CJ176 BM177:CJ195 BN198:CA198">
    <cfRule type="expression" dxfId="3384" priority="1007">
      <formula>"$A6 =""text"""</formula>
    </cfRule>
  </conditionalFormatting>
  <conditionalFormatting sqref="CL114:CM115 CL92:CN113 BM92:CJ95 BM109:CJ115 BM97:BM108 BQ96:CJ108">
    <cfRule type="expression" dxfId="3383" priority="1006">
      <formula>"$A6 =""text"""</formula>
    </cfRule>
  </conditionalFormatting>
  <conditionalFormatting sqref="CN114:CN115">
    <cfRule type="expression" dxfId="3382" priority="1004">
      <formula>"$A6 =""text"""</formula>
    </cfRule>
  </conditionalFormatting>
  <conditionalFormatting sqref="CN178:CN184">
    <cfRule type="expression" dxfId="3381" priority="1003">
      <formula>"$A6 =""text"""</formula>
    </cfRule>
  </conditionalFormatting>
  <conditionalFormatting sqref="CN187:CN188">
    <cfRule type="expression" dxfId="3380" priority="1001">
      <formula>"$A6 =""text"""</formula>
    </cfRule>
  </conditionalFormatting>
  <conditionalFormatting sqref="CN28:CN29">
    <cfRule type="expression" dxfId="3379" priority="998">
      <formula>"$A6 =""text"""</formula>
    </cfRule>
  </conditionalFormatting>
  <conditionalFormatting sqref="CC140:CJ140 CL140:CN140">
    <cfRule type="expression" dxfId="3378" priority="991">
      <formula>"$A6 =""text"""</formula>
    </cfRule>
  </conditionalFormatting>
  <conditionalFormatting sqref="CK34:CK139 CK141:CK195 CK7:CK14 CK16:CK29">
    <cfRule type="expression" dxfId="3377" priority="951">
      <formula>"$A6 =""text"""</formula>
    </cfRule>
  </conditionalFormatting>
  <conditionalFormatting sqref="CK30:CK33">
    <cfRule type="expression" dxfId="3376" priority="945">
      <formula>"$A6 =""text"""</formula>
    </cfRule>
  </conditionalFormatting>
  <conditionalFormatting sqref="CK140">
    <cfRule type="expression" dxfId="3375" priority="937">
      <formula>"$A6 =""text"""</formula>
    </cfRule>
  </conditionalFormatting>
  <conditionalFormatting sqref="CK140">
    <cfRule type="expression" dxfId="3374" priority="934">
      <formula>"$A6 =""text"""</formula>
    </cfRule>
  </conditionalFormatting>
  <conditionalFormatting sqref="CD15:CN15 BM15:BZ15">
    <cfRule type="expression" dxfId="3373" priority="928">
      <formula>"$A6 =""text"""</formula>
    </cfRule>
  </conditionalFormatting>
  <conditionalFormatting sqref="CB196:CD198">
    <cfRule type="expression" dxfId="3372" priority="924">
      <formula>"$A6 =""text"""</formula>
    </cfRule>
  </conditionalFormatting>
  <conditionalFormatting sqref="BR140:BV140">
    <cfRule type="expression" dxfId="3371" priority="921">
      <formula>"$A6 =""text"""</formula>
    </cfRule>
  </conditionalFormatting>
  <conditionalFormatting sqref="CZ140:DB140 DD140 CZ14:DA14 DC14 DF14:DL14 CZ7:DL13 DA6:DC6 DE6:DL6 DG196:DL198 CZ16:DL91 CZ116:DL139 CZ141:DL195 CZ196:DC198">
    <cfRule type="expression" dxfId="3370" priority="896">
      <formula>"$A6 =""text"""</formula>
    </cfRule>
  </conditionalFormatting>
  <conditionalFormatting sqref="CZ92:DL115">
    <cfRule type="expression" dxfId="3369" priority="895">
      <formula>"$A6 =""text"""</formula>
    </cfRule>
  </conditionalFormatting>
  <conditionalFormatting sqref="DE140:DL140">
    <cfRule type="expression" dxfId="3368" priority="885">
      <formula>"$A6 =""text"""</formula>
    </cfRule>
  </conditionalFormatting>
  <conditionalFormatting sqref="DF15:DL15 CZ15:DB15">
    <cfRule type="expression" dxfId="3367" priority="877">
      <formula>"$A6 =""text"""</formula>
    </cfRule>
  </conditionalFormatting>
  <conditionalFormatting sqref="DD196:DF198">
    <cfRule type="expression" dxfId="3366" priority="873">
      <formula>"$A6 =""text"""</formula>
    </cfRule>
  </conditionalFormatting>
  <conditionalFormatting sqref="FD5:FP5">
    <cfRule type="expression" dxfId="3365" priority="868">
      <formula>"$A6 =""text"""</formula>
    </cfRule>
  </conditionalFormatting>
  <conditionalFormatting sqref="GF5:GR5">
    <cfRule type="expression" dxfId="3364" priority="866">
      <formula>"$A6 =""text"""</formula>
    </cfRule>
  </conditionalFormatting>
  <conditionalFormatting sqref="HH5:HT5">
    <cfRule type="expression" dxfId="3363" priority="864">
      <formula>"$A6 =""text"""</formula>
    </cfRule>
  </conditionalFormatting>
  <conditionalFormatting sqref="EB5:EC5 EE5:EF5 EH5:EI5 EK5:EL5 EN5:EQ5">
    <cfRule type="expression" dxfId="3362" priority="862">
      <formula>"$A6 =""text"""</formula>
    </cfRule>
  </conditionalFormatting>
  <conditionalFormatting sqref="ER5">
    <cfRule type="expression" dxfId="3361" priority="860">
      <formula>"$A6 =""text"""</formula>
    </cfRule>
  </conditionalFormatting>
  <conditionalFormatting sqref="ED5 EG5 EJ5 EM5">
    <cfRule type="expression" dxfId="3360" priority="858">
      <formula>"$A6 =""text"""</formula>
    </cfRule>
  </conditionalFormatting>
  <conditionalFormatting sqref="ED5 EG5 EJ5 EM5">
    <cfRule type="duplicateValues" dxfId="3359" priority="856"/>
    <cfRule type="duplicateValues" dxfId="3358" priority="857"/>
  </conditionalFormatting>
  <conditionalFormatting sqref="FQ5:FS5">
    <cfRule type="expression" dxfId="3357" priority="854">
      <formula>"$A6 =""text"""</formula>
    </cfRule>
  </conditionalFormatting>
  <conditionalFormatting sqref="FT5">
    <cfRule type="expression" dxfId="3356" priority="852">
      <formula>"$A6 =""text"""</formula>
    </cfRule>
  </conditionalFormatting>
  <conditionalFormatting sqref="GS5:GU5">
    <cfRule type="expression" dxfId="3355" priority="850">
      <formula>"$A6 =""text"""</formula>
    </cfRule>
  </conditionalFormatting>
  <conditionalFormatting sqref="GV5">
    <cfRule type="expression" dxfId="3354" priority="848">
      <formula>"$A6 =""text"""</formula>
    </cfRule>
  </conditionalFormatting>
  <conditionalFormatting sqref="HU5:HW5">
    <cfRule type="expression" dxfId="3353" priority="846">
      <formula>"$A6 =""text"""</formula>
    </cfRule>
  </conditionalFormatting>
  <conditionalFormatting sqref="HX5">
    <cfRule type="expression" dxfId="3352" priority="844">
      <formula>"$A6 =""text"""</formula>
    </cfRule>
  </conditionalFormatting>
  <conditionalFormatting sqref="EB140:ED140 EF140 EB14:EC14 EE14 EH14:EN14 EC6:EE6 EG6:EN6 EI196:EN198 EB196:EE198 EB7:EN13 EB16:EN91 EB116:EN139 EB141:EN195">
    <cfRule type="expression" dxfId="3351" priority="816">
      <formula>"$A6 =""text"""</formula>
    </cfRule>
  </conditionalFormatting>
  <conditionalFormatting sqref="EB92:EN115">
    <cfRule type="expression" dxfId="3350" priority="815">
      <formula>"$A6 =""text"""</formula>
    </cfRule>
  </conditionalFormatting>
  <conditionalFormatting sqref="EG140:EN140">
    <cfRule type="expression" dxfId="3349" priority="808">
      <formula>"$A6 =""text"""</formula>
    </cfRule>
  </conditionalFormatting>
  <conditionalFormatting sqref="EH15:EN15 EB15:ED15">
    <cfRule type="expression" dxfId="3348" priority="800">
      <formula>"$A6 =""text"""</formula>
    </cfRule>
  </conditionalFormatting>
  <conditionalFormatting sqref="EF196:EH198">
    <cfRule type="expression" dxfId="3347" priority="796">
      <formula>"$A6 =""text"""</formula>
    </cfRule>
  </conditionalFormatting>
  <conditionalFormatting sqref="FD140:FF140 FH140 FD14:FE14 FG14 FJ14:FP14 FD7:FP13 FE6:FG6 FI6:FP6 FK196:FP198 FD16:FP91 FD116:FP139 FD141:FP195 FD196:FG198">
    <cfRule type="expression" dxfId="3346" priority="698">
      <formula>"$A6 =""text"""</formula>
    </cfRule>
  </conditionalFormatting>
  <conditionalFormatting sqref="FD92:FP115">
    <cfRule type="expression" dxfId="3345" priority="697">
      <formula>"$A6 =""text"""</formula>
    </cfRule>
  </conditionalFormatting>
  <conditionalFormatting sqref="FI140:FP140">
    <cfRule type="expression" dxfId="3344" priority="687">
      <formula>"$A6 =""text"""</formula>
    </cfRule>
  </conditionalFormatting>
  <conditionalFormatting sqref="FJ15:FP15 FD15:FF15">
    <cfRule type="expression" dxfId="3343" priority="679">
      <formula>"$A6 =""text"""</formula>
    </cfRule>
  </conditionalFormatting>
  <conditionalFormatting sqref="FH196:FJ198">
    <cfRule type="expression" dxfId="3342" priority="675">
      <formula>"$A6 =""text"""</formula>
    </cfRule>
  </conditionalFormatting>
  <conditionalFormatting sqref="GF140:GH140 GJ140 GF14:GG14 GI14 GL14:GR14 GF7:GR13 GG6:GI6 GK6:GR6 GM196:GR198 GF16:GR91 GF116:GR139 GF141:GR195 GF196:GI198">
    <cfRule type="expression" dxfId="3341" priority="646">
      <formula>"$A6 =""text"""</formula>
    </cfRule>
  </conditionalFormatting>
  <conditionalFormatting sqref="GF92:GR115">
    <cfRule type="expression" dxfId="3340" priority="645">
      <formula>"$A6 =""text"""</formula>
    </cfRule>
  </conditionalFormatting>
  <conditionalFormatting sqref="GK140:GR140">
    <cfRule type="expression" dxfId="3339" priority="635">
      <formula>"$A6 =""text"""</formula>
    </cfRule>
  </conditionalFormatting>
  <conditionalFormatting sqref="GL15:GR15 GF15:GH15">
    <cfRule type="expression" dxfId="3338" priority="627">
      <formula>"$A6 =""text"""</formula>
    </cfRule>
  </conditionalFormatting>
  <conditionalFormatting sqref="GJ196:GL198">
    <cfRule type="expression" dxfId="3337" priority="623">
      <formula>"$A6 =""text"""</formula>
    </cfRule>
  </conditionalFormatting>
  <conditionalFormatting sqref="HH140:HJ140 HL140 HH7:HT7 HI6:HK6 HM6:HT6 HH196:HK198 HO196:HT198 HH30:HT91 HH141:HT195 HH116:HT139">
    <cfRule type="expression" dxfId="3336" priority="598">
      <formula>"$A6 =""text"""</formula>
    </cfRule>
  </conditionalFormatting>
  <conditionalFormatting sqref="HH92:HT115">
    <cfRule type="expression" dxfId="3335" priority="597">
      <formula>"$A6 =""text"""</formula>
    </cfRule>
  </conditionalFormatting>
  <conditionalFormatting sqref="HM140:HT140">
    <cfRule type="expression" dxfId="3334" priority="590">
      <formula>"$A6 =""text"""</formula>
    </cfRule>
  </conditionalFormatting>
  <conditionalFormatting sqref="HL196:HN198">
    <cfRule type="expression" dxfId="3333" priority="583">
      <formula>"$A6 =""text"""</formula>
    </cfRule>
  </conditionalFormatting>
  <conditionalFormatting sqref="HH16:HT29 HH14:HI14 HK14 HN14:HT14 HH8:HT13">
    <cfRule type="expression" dxfId="3332" priority="568">
      <formula>"$A6 =""text"""</formula>
    </cfRule>
  </conditionalFormatting>
  <conditionalFormatting sqref="HN15:HT15 HH15:HJ15">
    <cfRule type="expression" dxfId="3331" priority="566">
      <formula>"$A6 =""text"""</formula>
    </cfRule>
  </conditionalFormatting>
  <conditionalFormatting sqref="AN35">
    <cfRule type="expression" dxfId="3330" priority="509">
      <formula>"$A6 =""text"""</formula>
    </cfRule>
  </conditionalFormatting>
  <conditionalFormatting sqref="AN37">
    <cfRule type="expression" dxfId="3329" priority="507">
      <formula>"$A6 =""text"""</formula>
    </cfRule>
  </conditionalFormatting>
  <conditionalFormatting sqref="BM61:BQ62 BM64:BQ64 BN63:BQ63 BN65:BQ65 BN52:BQ60 BM66:BQ79">
    <cfRule type="expression" dxfId="3328" priority="500">
      <formula>"$A6 =""text"""</formula>
    </cfRule>
  </conditionalFormatting>
  <conditionalFormatting sqref="BM52:BM60">
    <cfRule type="expression" dxfId="3327" priority="496">
      <formula>"$A6 =""text"""</formula>
    </cfRule>
  </conditionalFormatting>
  <conditionalFormatting sqref="BM81">
    <cfRule type="expression" dxfId="3326" priority="493">
      <formula>"$A6 =""text"""</formula>
    </cfRule>
  </conditionalFormatting>
  <conditionalFormatting sqref="BM82:BM91">
    <cfRule type="expression" dxfId="3325" priority="491">
      <formula>"$A6 =""text"""</formula>
    </cfRule>
  </conditionalFormatting>
  <conditionalFormatting sqref="BM176">
    <cfRule type="expression" dxfId="3324" priority="477">
      <formula>"$A6 =""text"""</formula>
    </cfRule>
  </conditionalFormatting>
  <conditionalFormatting sqref="BN129:BO131">
    <cfRule type="expression" dxfId="3323" priority="473">
      <formula>"$A6 =""text"""</formula>
    </cfRule>
  </conditionalFormatting>
  <conditionalFormatting sqref="BN134:BP140">
    <cfRule type="expression" dxfId="3322" priority="471">
      <formula>"$A6 =""text"""</formula>
    </cfRule>
  </conditionalFormatting>
  <conditionalFormatting sqref="BQ133:BQ140">
    <cfRule type="expression" dxfId="3321" priority="468">
      <formula>"$A6 =""text"""</formula>
    </cfRule>
  </conditionalFormatting>
  <conditionalFormatting sqref="BM96">
    <cfRule type="expression" dxfId="3320" priority="453">
      <formula>"$A6 =""text"""</formula>
    </cfRule>
  </conditionalFormatting>
  <conditionalFormatting sqref="BM198">
    <cfRule type="expression" dxfId="3319" priority="438">
      <formula>"$A6 =""text"""</formula>
    </cfRule>
  </conditionalFormatting>
  <conditionalFormatting sqref="BN96:BP108">
    <cfRule type="expression" dxfId="3318" priority="415">
      <formula>"$A6 =""text"""</formula>
    </cfRule>
  </conditionalFormatting>
  <conditionalFormatting sqref="CO5:CY5">
    <cfRule type="expression" dxfId="3317" priority="405">
      <formula>"$A6 =""text"""</formula>
    </cfRule>
  </conditionalFormatting>
  <conditionalFormatting sqref="CY140 CO6:CY14 CO16:CY91 CO116:CY132 CO133:CO139 CT133:CY139 CO160:CY161 CP146:CY159 CO165:CY177 CO163:CO164 CU162:CY164 CO141:CY144 CU145:CY145 CP178:CY178 CO179:CY180 CO181 CU181:CY181 CO182:CY197 CP198:CY198">
    <cfRule type="expression" dxfId="3316" priority="382">
      <formula>"$A6 =""text"""</formula>
    </cfRule>
  </conditionalFormatting>
  <conditionalFormatting sqref="CO92:CY92 CO94:CY115 CP93:CY93">
    <cfRule type="expression" dxfId="3315" priority="381">
      <formula>"$A6 =""text"""</formula>
    </cfRule>
  </conditionalFormatting>
  <conditionalFormatting sqref="CO15:CY15">
    <cfRule type="expression" dxfId="3314" priority="370">
      <formula>"$A6 =""text"""</formula>
    </cfRule>
  </conditionalFormatting>
  <conditionalFormatting sqref="CT140:CX140">
    <cfRule type="expression" dxfId="3313" priority="366">
      <formula>"$A6 =""text"""</formula>
    </cfRule>
  </conditionalFormatting>
  <conditionalFormatting sqref="CP133:CS140">
    <cfRule type="expression" dxfId="3312" priority="364">
      <formula>"$A6 =""text"""</formula>
    </cfRule>
  </conditionalFormatting>
  <conditionalFormatting sqref="CO145:CO159">
    <cfRule type="expression" dxfId="3311" priority="362">
      <formula>"$A6 =""text"""</formula>
    </cfRule>
  </conditionalFormatting>
  <conditionalFormatting sqref="CP162:CT164">
    <cfRule type="expression" dxfId="3310" priority="360">
      <formula>"$A6 =""text"""</formula>
    </cfRule>
  </conditionalFormatting>
  <conditionalFormatting sqref="CO162">
    <cfRule type="expression" dxfId="3309" priority="358">
      <formula>"$A6 =""text"""</formula>
    </cfRule>
  </conditionalFormatting>
  <conditionalFormatting sqref="CP145:CT145">
    <cfRule type="expression" dxfId="3308" priority="356">
      <formula>"$A6 =""text"""</formula>
    </cfRule>
  </conditionalFormatting>
  <conditionalFormatting sqref="CP181:CT181">
    <cfRule type="expression" dxfId="3307" priority="354">
      <formula>"$A6 =""text"""</formula>
    </cfRule>
  </conditionalFormatting>
  <conditionalFormatting sqref="CO198">
    <cfRule type="expression" dxfId="3306" priority="353">
      <formula>"$A6 =""text"""</formula>
    </cfRule>
  </conditionalFormatting>
  <conditionalFormatting sqref="CO93">
    <cfRule type="expression" dxfId="3305" priority="350">
      <formula>"$A6 =""text"""</formula>
    </cfRule>
  </conditionalFormatting>
  <conditionalFormatting sqref="ES5:FC5">
    <cfRule type="expression" dxfId="3304" priority="340">
      <formula>"$A6 =""text"""</formula>
    </cfRule>
  </conditionalFormatting>
  <conditionalFormatting sqref="FC140 ES6:FC14 ES16:FC91 ES116:FC135 ES136:ES139 EY136:FC139 ET136:EX140 ET172:FC172 ES141:FC171 ES173:FC197 ET198:FC198">
    <cfRule type="expression" dxfId="3303" priority="318">
      <formula>"$A6 =""text"""</formula>
    </cfRule>
  </conditionalFormatting>
  <conditionalFormatting sqref="ES92:FC115">
    <cfRule type="expression" dxfId="3302" priority="317">
      <formula>"$A6 =""text"""</formula>
    </cfRule>
  </conditionalFormatting>
  <conditionalFormatting sqref="ES15:FC15">
    <cfRule type="expression" dxfId="3301" priority="306">
      <formula>"$A6 =""text"""</formula>
    </cfRule>
  </conditionalFormatting>
  <conditionalFormatting sqref="EY140:FB140">
    <cfRule type="expression" dxfId="3300" priority="302">
      <formula>"$A6 =""text"""</formula>
    </cfRule>
  </conditionalFormatting>
  <conditionalFormatting sqref="ES172">
    <cfRule type="expression" dxfId="3299" priority="297">
      <formula>"$A6 =""text"""</formula>
    </cfRule>
  </conditionalFormatting>
  <conditionalFormatting sqref="ES198">
    <cfRule type="expression" dxfId="3298" priority="296">
      <formula>"$A6 =""text"""</formula>
    </cfRule>
  </conditionalFormatting>
  <conditionalFormatting sqref="FU5:GE5">
    <cfRule type="expression" dxfId="3297" priority="285">
      <formula>"$A6 =""text"""</formula>
    </cfRule>
  </conditionalFormatting>
  <conditionalFormatting sqref="GE140 FU6:GE14 FU16:GE91 FU134:FU139 FU116:GE132 FU133:FX133 FZ133:GE139 FU141:GE197 FV198:GE198">
    <cfRule type="expression" dxfId="3296" priority="263">
      <formula>"$A6 =""text"""</formula>
    </cfRule>
  </conditionalFormatting>
  <conditionalFormatting sqref="FU92:GE115">
    <cfRule type="expression" dxfId="3295" priority="262">
      <formula>"$A6 =""text"""</formula>
    </cfRule>
  </conditionalFormatting>
  <conditionalFormatting sqref="FU15:GE15">
    <cfRule type="expression" dxfId="3294" priority="251">
      <formula>"$A6 =""text"""</formula>
    </cfRule>
  </conditionalFormatting>
  <conditionalFormatting sqref="FZ140:GD140">
    <cfRule type="expression" dxfId="3293" priority="247">
      <formula>"$A6 =""text"""</formula>
    </cfRule>
  </conditionalFormatting>
  <conditionalFormatting sqref="FV134:FX140">
    <cfRule type="expression" dxfId="3292" priority="246">
      <formula>"$A6 =""text"""</formula>
    </cfRule>
  </conditionalFormatting>
  <conditionalFormatting sqref="FY133:FY140">
    <cfRule type="expression" dxfId="3291" priority="242">
      <formula>"$A6 =""text"""</formula>
    </cfRule>
  </conditionalFormatting>
  <conditionalFormatting sqref="FU198">
    <cfRule type="expression" dxfId="3290" priority="241">
      <formula>"$A6 =""text"""</formula>
    </cfRule>
  </conditionalFormatting>
  <conditionalFormatting sqref="GX112:HB115">
    <cfRule type="expression" dxfId="3289" priority="132">
      <formula>"$A6 =""text"""</formula>
    </cfRule>
  </conditionalFormatting>
  <conditionalFormatting sqref="GW5:HG5">
    <cfRule type="expression" dxfId="3288" priority="230">
      <formula>"$A6 =""text"""</formula>
    </cfRule>
  </conditionalFormatting>
  <conditionalFormatting sqref="GW30:HG30 HG140 GW7:HG7 GX6:HG6 GX196:HG198 GW50:HG50 HC31:HG49 GW80:HG80 GX51:HG51 HB52:HG79 GX81:HG81 HC82:HG91 GW189:HG189 HC185:HG188 GW195:HG195 HD190:HG194 GX175:HG181 GW182:HG184 GW141:HG174 GW135:GW139 HB135:HG139 GW116:HG134">
    <cfRule type="expression" dxfId="3287" priority="209">
      <formula>"$A6 =""text"""</formula>
    </cfRule>
  </conditionalFormatting>
  <conditionalFormatting sqref="GW92:HG92 GW109:HG109 GX110:HG110 HC111:HG115 GX93:HG108">
    <cfRule type="expression" dxfId="3286" priority="208">
      <formula>"$A6 =""text"""</formula>
    </cfRule>
  </conditionalFormatting>
  <conditionalFormatting sqref="HB140:HF140">
    <cfRule type="expression" dxfId="3285" priority="201">
      <formula>"$A6 =""text"""</formula>
    </cfRule>
  </conditionalFormatting>
  <conditionalFormatting sqref="GW6">
    <cfRule type="expression" dxfId="3284" priority="199">
      <formula>"$A6 =""text"""</formula>
    </cfRule>
  </conditionalFormatting>
  <conditionalFormatting sqref="GW16:HG29 GW8:HG14">
    <cfRule type="expression" dxfId="3283" priority="189">
      <formula>"$A6 =""text"""</formula>
    </cfRule>
  </conditionalFormatting>
  <conditionalFormatting sqref="GW15:HG15">
    <cfRule type="expression" dxfId="3282" priority="187">
      <formula>"$A6 =""text"""</formula>
    </cfRule>
  </conditionalFormatting>
  <conditionalFormatting sqref="GW31:HB49">
    <cfRule type="expression" dxfId="3281" priority="177">
      <formula>"$A6 =""text"""</formula>
    </cfRule>
  </conditionalFormatting>
  <conditionalFormatting sqref="GW51">
    <cfRule type="expression" dxfId="3280" priority="172">
      <formula>"$A6 =""text"""</formula>
    </cfRule>
  </conditionalFormatting>
  <conditionalFormatting sqref="GW52:HA52">
    <cfRule type="expression" dxfId="3279" priority="170">
      <formula>"$A6 =""text"""</formula>
    </cfRule>
  </conditionalFormatting>
  <conditionalFormatting sqref="GW53:GW79">
    <cfRule type="expression" dxfId="3278" priority="166">
      <formula>"$A6 =""text"""</formula>
    </cfRule>
  </conditionalFormatting>
  <conditionalFormatting sqref="GW81">
    <cfRule type="expression" dxfId="3277" priority="164">
      <formula>"$A6 =""text"""</formula>
    </cfRule>
  </conditionalFormatting>
  <conditionalFormatting sqref="GW82:HB82">
    <cfRule type="expression" dxfId="3276" priority="162">
      <formula>"$A6 =""text"""</formula>
    </cfRule>
  </conditionalFormatting>
  <conditionalFormatting sqref="GW83:GW91">
    <cfRule type="expression" dxfId="3275" priority="157">
      <formula>"$A6 =""text"""</formula>
    </cfRule>
  </conditionalFormatting>
  <conditionalFormatting sqref="GW93:GW108">
    <cfRule type="expression" dxfId="3274" priority="154">
      <formula>"$A6 =""text"""</formula>
    </cfRule>
  </conditionalFormatting>
  <conditionalFormatting sqref="GW110">
    <cfRule type="expression" dxfId="3273" priority="152">
      <formula>"$A6 =""text"""</formula>
    </cfRule>
  </conditionalFormatting>
  <conditionalFormatting sqref="GW111:HB111">
    <cfRule type="expression" dxfId="3272" priority="150">
      <formula>"$A6 =""text"""</formula>
    </cfRule>
  </conditionalFormatting>
  <conditionalFormatting sqref="GW112:GW115">
    <cfRule type="expression" dxfId="3271" priority="148">
      <formula>"$A6 =""text"""</formula>
    </cfRule>
  </conditionalFormatting>
  <conditionalFormatting sqref="GW175:GW177">
    <cfRule type="expression" dxfId="3270" priority="146">
      <formula>"$A6 =""text"""</formula>
    </cfRule>
  </conditionalFormatting>
  <conditionalFormatting sqref="GW185:HB188">
    <cfRule type="expression" dxfId="3269" priority="144">
      <formula>"$A6 =""text"""</formula>
    </cfRule>
  </conditionalFormatting>
  <conditionalFormatting sqref="GW190:HC194">
    <cfRule type="expression" dxfId="3268" priority="141">
      <formula>"$A6 =""text"""</formula>
    </cfRule>
  </conditionalFormatting>
  <conditionalFormatting sqref="GW196:GW197">
    <cfRule type="expression" dxfId="3267" priority="140">
      <formula>"$A6 =""text"""</formula>
    </cfRule>
  </conditionalFormatting>
  <conditionalFormatting sqref="GX53:HA79">
    <cfRule type="expression" dxfId="3266" priority="136">
      <formula>"$A6 =""text"""</formula>
    </cfRule>
  </conditionalFormatting>
  <conditionalFormatting sqref="GX83:HB91">
    <cfRule type="expression" dxfId="3265" priority="134">
      <formula>"$A6 =""text"""</formula>
    </cfRule>
  </conditionalFormatting>
  <conditionalFormatting sqref="GW178:GW181">
    <cfRule type="expression" dxfId="3264" priority="130">
      <formula>"$A6 =""text"""</formula>
    </cfRule>
  </conditionalFormatting>
  <conditionalFormatting sqref="GW198">
    <cfRule type="expression" dxfId="3263" priority="129">
      <formula>"$A6 =""text"""</formula>
    </cfRule>
  </conditionalFormatting>
  <conditionalFormatting sqref="GX135:HA140">
    <cfRule type="expression" dxfId="3262" priority="127">
      <formula>"$A6 =""text"""</formula>
    </cfRule>
  </conditionalFormatting>
  <conditionalFormatting sqref="DS5:DT5 DV5:DW5 DY5:DZ5">
    <cfRule type="expression" dxfId="3261" priority="116">
      <formula>"$A6 =""text"""</formula>
    </cfRule>
  </conditionalFormatting>
  <conditionalFormatting sqref="DQ5:DR5 DU5 DX5 EA5">
    <cfRule type="expression" dxfId="3260" priority="114">
      <formula>"$A6 =""text"""</formula>
    </cfRule>
  </conditionalFormatting>
  <conditionalFormatting sqref="DQ5:DR5 DU5 DX5 EA5">
    <cfRule type="duplicateValues" dxfId="3259" priority="112"/>
    <cfRule type="duplicateValues" dxfId="3258" priority="113"/>
  </conditionalFormatting>
  <conditionalFormatting sqref="DR80:EA81 EA140 DQ6:EA7 DR8:EA8 DR174:EA177 DR192:EA192 DX185:EA191 DR194:EA196 DW193:EA193 DR198:EA198 DT197:EA197 DW27:EA52 DW82:EA91 DV53:EA79 DQ116:EA139 DQ141:EA173 DQ178:EA184">
    <cfRule type="expression" dxfId="3257" priority="91">
      <formula>"$A6 =""text"""</formula>
    </cfRule>
  </conditionalFormatting>
  <conditionalFormatting sqref="DR110:EA110 DW111:EA115 DQ92:EA109">
    <cfRule type="expression" dxfId="3256" priority="90">
      <formula>"$A6 =""text"""</formula>
    </cfRule>
  </conditionalFormatting>
  <conditionalFormatting sqref="DV140:DZ140">
    <cfRule type="expression" dxfId="3255" priority="80">
      <formula>"$A6 =""text"""</formula>
    </cfRule>
  </conditionalFormatting>
  <conditionalFormatting sqref="DQ16:DQ91 DQ8:DQ14">
    <cfRule type="expression" dxfId="3254" priority="63">
      <formula>"$A6 =""text"""</formula>
    </cfRule>
  </conditionalFormatting>
  <conditionalFormatting sqref="DQ15">
    <cfRule type="expression" dxfId="3253" priority="57">
      <formula>"$A6 =""text"""</formula>
    </cfRule>
  </conditionalFormatting>
  <conditionalFormatting sqref="DQ110:DQ115">
    <cfRule type="expression" dxfId="3252" priority="55">
      <formula>"$A6 =""text"""</formula>
    </cfRule>
  </conditionalFormatting>
  <conditionalFormatting sqref="DQ174:DQ177">
    <cfRule type="expression" dxfId="3251" priority="53">
      <formula>"$A6 =""text"""</formula>
    </cfRule>
  </conditionalFormatting>
  <conditionalFormatting sqref="DQ185:DQ197">
    <cfRule type="expression" dxfId="3250" priority="50">
      <formula>"$A6 =""text"""</formula>
    </cfRule>
  </conditionalFormatting>
  <conditionalFormatting sqref="DR193:DV193">
    <cfRule type="expression" dxfId="3249" priority="45">
      <formula>"$A6 =""text"""</formula>
    </cfRule>
  </conditionalFormatting>
  <conditionalFormatting sqref="DR197:DS197">
    <cfRule type="expression" dxfId="3248" priority="44">
      <formula>"$A6 =""text"""</formula>
    </cfRule>
  </conditionalFormatting>
  <conditionalFormatting sqref="DR16:EA26 DR9:EA14">
    <cfRule type="expression" dxfId="3247" priority="35">
      <formula>"$A6 =""text"""</formula>
    </cfRule>
  </conditionalFormatting>
  <conditionalFormatting sqref="DR15:EA15">
    <cfRule type="expression" dxfId="3246" priority="33">
      <formula>"$A6 =""text"""</formula>
    </cfRule>
  </conditionalFormatting>
  <conditionalFormatting sqref="DR27:DV52">
    <cfRule type="expression" dxfId="3245" priority="22">
      <formula>"$A6 =""text"""</formula>
    </cfRule>
  </conditionalFormatting>
  <conditionalFormatting sqref="DR82:DV82">
    <cfRule type="expression" dxfId="3244" priority="20">
      <formula>"$A6 =""text"""</formula>
    </cfRule>
  </conditionalFormatting>
  <conditionalFormatting sqref="DR111:DV111">
    <cfRule type="expression" dxfId="3243" priority="18">
      <formula>"$A6 =""text"""</formula>
    </cfRule>
  </conditionalFormatting>
  <conditionalFormatting sqref="DR185:DW191">
    <cfRule type="expression" dxfId="3242" priority="15">
      <formula>"$A6 =""text"""</formula>
    </cfRule>
  </conditionalFormatting>
  <conditionalFormatting sqref="DR53:DU79">
    <cfRule type="expression" dxfId="3241" priority="12">
      <formula>"$A6 =""text"""</formula>
    </cfRule>
  </conditionalFormatting>
  <conditionalFormatting sqref="DR83:DV91">
    <cfRule type="expression" dxfId="3240" priority="10">
      <formula>"$A6 =""text"""</formula>
    </cfRule>
  </conditionalFormatting>
  <conditionalFormatting sqref="DR112:DV115">
    <cfRule type="expression" dxfId="3239" priority="8">
      <formula>"$A6 =""text"""</formula>
    </cfRule>
  </conditionalFormatting>
  <conditionalFormatting sqref="DR140:DU140">
    <cfRule type="expression" dxfId="3238" priority="5">
      <formula>"$A6 =""text"""</formula>
    </cfRule>
  </conditionalFormatting>
  <conditionalFormatting sqref="DQ198">
    <cfRule type="expression" dxfId="3237" priority="2">
      <formula>"$A6 =""text"""</formula>
    </cfRule>
  </conditionalFormatting>
  <dataValidations count="3">
    <dataValidation type="list" allowBlank="1" showInputMessage="1" showErrorMessage="1" sqref="B5" xr:uid="{00000000-0002-0000-0000-000000000000}">
      <formula1>"SingleChoice, MultipleChoice, YesNoSwitch, KNOB, TextString"</formula1>
    </dataValidation>
    <dataValidation type="list" allowBlank="1" showInputMessage="1" showErrorMessage="1" sqref="B6:B198" xr:uid="{00000000-0002-0000-0000-000001000000}">
      <formula1>"SingleChoice, MultipleChoice, YesNoSwitch, Slider, Knob, TextString, TextArea"</formula1>
    </dataValidation>
    <dataValidation type="list" allowBlank="1" showInputMessage="1" showErrorMessage="1" sqref="A6:A198" xr:uid="{00000000-0002-0000-0000-000002000000}">
      <formula1>"text, question, pagebreak, headline"</formula1>
    </dataValidation>
  </dataValidations>
  <hyperlinks>
    <hyperlink ref="AI46" r:id="rId1" xr:uid="{00000000-0004-0000-0000-000000000000}"/>
    <hyperlink ref="AI51" r:id="rId2" xr:uid="{00000000-0004-0000-0000-000001000000}"/>
    <hyperlink ref="AI44" r:id="rId3" xr:uid="{00000000-0004-0000-0000-000002000000}"/>
    <hyperlink ref="D3" r:id="rId4" xr:uid="{00000000-0004-0000-0000-000003000000}"/>
    <hyperlink ref="D2" r:id="rId5" xr:uid="{00000000-0004-0000-0000-000004000000}"/>
    <hyperlink ref="AI93" r:id="rId6" xr:uid="{00000000-0004-0000-0000-000005000000}"/>
    <hyperlink ref="AI132" r:id="rId7" xr:uid="{00000000-0004-0000-0000-000006000000}"/>
    <hyperlink ref="AI110" r:id="rId8" xr:uid="{00000000-0004-0000-0000-000007000000}"/>
    <hyperlink ref="AI141" r:id="rId9" xr:uid="{00000000-0004-0000-0000-000008000000}"/>
    <hyperlink ref="AJ14" r:id="rId10" xr:uid="{00000000-0004-0000-0000-000009000000}"/>
  </hyperlinks>
  <pageMargins left="0.7" right="0.7" top="0.78740157499999996" bottom="0.78740157499999996" header="0.3" footer="0.3"/>
  <pageSetup orientation="portrait" horizontalDpi="4294967293" r:id="rId11"/>
  <extLst>
    <ext xmlns:x14="http://schemas.microsoft.com/office/spreadsheetml/2009/9/main" uri="{78C0D931-6437-407d-A8EE-F0AAD7539E65}">
      <x14:conditionalFormattings>
        <x14:conditionalFormatting xmlns:xm="http://schemas.microsoft.com/office/excel/2006/main">
          <x14:cfRule type="containsText" priority="2530" operator="containsText" id="{C361144A-93E9-49EE-A11E-32440C04B04E}">
            <xm:f>NOT(ISERROR(SEARCH($A6 ="text",A1)))</xm:f>
            <xm:f>$A6 ="text"</xm:f>
            <x14:dxf>
              <fill>
                <patternFill>
                  <bgColor theme="7" tint="0.79998168889431442"/>
                </patternFill>
              </fill>
            </x14:dxf>
          </x14:cfRule>
          <xm:sqref>A51:E75 A81:E86 A16:E18 A1:E2 AV16:BL16 AH16:AK18 G16:AF18 G81:AF86 G51:AF75 HY1:XFD2 HY16:XFD18 HY51:XFD75 HY81:XFD86 AL16:AT16 AL17:BL18 AH51:BL75 AH81:BL86 AK30:AP33 G1:BL2 A199:E1048569 HY199:XFD1048569 G199:G1048569 AL197:AM198 B194:B195 AA197:AJ198</xm:sqref>
        </x14:conditionalFormatting>
        <x14:conditionalFormatting xmlns:xm="http://schemas.microsoft.com/office/excel/2006/main">
          <x14:cfRule type="containsText" priority="2553" operator="containsText" id="{C361144A-93E9-49EE-A11E-32440C04B04E}">
            <xm:f>NOT(ISERROR(SEARCH($A38 ="text",A34)))</xm:f>
            <xm:f>$A38 ="text"</xm:f>
            <x14:dxf>
              <fill>
                <patternFill>
                  <bgColor theme="7" tint="0.79998168889431442"/>
                </patternFill>
              </fill>
            </x14:dxf>
          </x14:cfRule>
          <xm:sqref>A47:E50 A77:E80 A42:E45 A34:E34 G34:AF34 G42:AF45 G77:AF80 G50:AF50 O47:AF47 AQ47:BL47 G47:H49 M48:AF49 AH47:AJ49 AO48:BL49 HY47:XFD50 HY77:XFD80 HY42:XFD45 HY34:XFD34 AH50:BL50 AH77:BL80 AH42:BL45 AH34:BL34 AN196:BL196 HY195:XFD195 DM196:DP196 EO196:ER196 FQ196:FT196 GS196:GV196 HU196:XFD196</xm:sqref>
        </x14:conditionalFormatting>
        <x14:conditionalFormatting xmlns:xm="http://schemas.microsoft.com/office/excel/2006/main">
          <x14:cfRule type="containsText" priority="2554" operator="containsText" id="{C361144A-93E9-49EE-A11E-32440C04B04E}">
            <xm:f>NOT(ISERROR(SEARCH(#REF! ="text",A14)))</xm:f>
            <xm:f>#REF! ="text"</xm:f>
            <x14:dxf>
              <fill>
                <patternFill>
                  <bgColor theme="7" tint="0.79998168889431442"/>
                </patternFill>
              </fill>
            </x14:dxf>
          </x14:cfRule>
          <xm:sqref>A21:E21 H27:J32 K22:AF23 A14:E14 W14 Z14:AF14 AH14:AJ14 AO14:BL14 AQ33:BL33 AH46:AJ46 HY190:XFD190 J30:O31 G14:U14 G21:AF21 AQ46:BL46 K27:AF31 S24:AF24 M25:AF26 H24:H26 HY46:XFD46 HY76:XFD76 HY87:XFD88 HY36:XFD37 HY39:XFD40 HY33:XFD33 HY21:XFD21 HY14:XFD14 AH76:BL76 AH87:BL88 AH36:BL36 AH39:BL40 AH21:BL21 AL14:AM14 AH37:AM37 AO37:BL37</xm:sqref>
        </x14:conditionalFormatting>
        <x14:conditionalFormatting xmlns:xm="http://schemas.microsoft.com/office/excel/2006/main">
          <x14:cfRule type="containsText" priority="2566" operator="containsText" id="{C361144A-93E9-49EE-A11E-32440C04B04E}">
            <xm:f>NOT(ISERROR(SEARCH($A42 ="text",A41)))</xm:f>
            <xm:f>$A42 ="text"</xm:f>
            <x14:dxf>
              <fill>
                <patternFill>
                  <bgColor theme="7" tint="0.79998168889431442"/>
                </patternFill>
              </fill>
            </x14:dxf>
          </x14:cfRule>
          <xm:sqref>A41:E41 G41:AF41 HY41:XFD41 AH41:BL41</xm:sqref>
        </x14:conditionalFormatting>
        <x14:conditionalFormatting xmlns:xm="http://schemas.microsoft.com/office/excel/2006/main">
          <x14:cfRule type="containsText" priority="2567" operator="containsText" id="{C361144A-93E9-49EE-A11E-32440C04B04E}">
            <xm:f>NOT(ISERROR(SEARCH(#REF! ="text",A33)))</xm:f>
            <xm:f>#REF! ="text"</xm:f>
            <x14:dxf>
              <fill>
                <patternFill>
                  <bgColor theme="7" tint="0.79998168889431442"/>
                </patternFill>
              </fill>
            </x14:dxf>
          </x14:cfRule>
          <xm:sqref>A33:E33 A37:E37 A39:E40 AH33:AJ33 G39:AF40 G37:AF37 G33:AF33</xm:sqref>
        </x14:conditionalFormatting>
        <x14:conditionalFormatting xmlns:xm="http://schemas.microsoft.com/office/excel/2006/main">
          <x14:cfRule type="containsText" priority="2568" operator="containsText" id="{C361144A-93E9-49EE-A11E-32440C04B04E}">
            <xm:f>NOT(ISERROR(SEARCH($A14 ="text",A8)))</xm:f>
            <xm:f>$A14 ="text"</xm:f>
            <x14:dxf>
              <fill>
                <patternFill>
                  <bgColor theme="7" tint="0.79998168889431442"/>
                </patternFill>
              </fill>
            </x14:dxf>
          </x14:cfRule>
          <xm:sqref>A35:E35 AK8 AG8 G35:AF35 HY35:XFD35 AH35:AM35 AL1048571:BL1048576 H199:AJ1048568 AL196:AM196 AL193:BL195 AA196:AJ196 CZ1048571:DP1048576 DM193:DP195 EB1048571:ER1048576 EO193:ER195 FD1048571:FT1048576 FQ193:FT195 GF1048571:GV1048576 GS193:GV195 HH1048571:HX1048576 HU193:HX195 AO35:BL35</xm:sqref>
        </x14:conditionalFormatting>
        <x14:conditionalFormatting xmlns:xm="http://schemas.microsoft.com/office/excel/2006/main">
          <x14:cfRule type="containsText" priority="2577" operator="containsText" id="{C361144A-93E9-49EE-A11E-32440C04B04E}">
            <xm:f>NOT(ISERROR(SEARCH(#REF! ="text",A87)))</xm:f>
            <xm:f>#REF! ="text"</xm:f>
            <x14:dxf>
              <fill>
                <patternFill>
                  <bgColor theme="7" tint="0.79998168889431442"/>
                </patternFill>
              </fill>
            </x14:dxf>
          </x14:cfRule>
          <xm:sqref>A87:E87 G87:AF87</xm:sqref>
        </x14:conditionalFormatting>
        <x14:conditionalFormatting xmlns:xm="http://schemas.microsoft.com/office/excel/2006/main">
          <x14:cfRule type="containsText" priority="2582" operator="containsText" id="{C361144A-93E9-49EE-A11E-32440C04B04E}">
            <xm:f>NOT(ISERROR(SEARCH($A10 ="text",A3)))</xm:f>
            <xm:f>$A10 ="text"</xm:f>
            <x14:dxf>
              <fill>
                <patternFill>
                  <bgColor theme="7" tint="0.79998168889431442"/>
                </patternFill>
              </fill>
            </x14:dxf>
          </x14:cfRule>
          <xm:sqref>AH5:AK5 A3:E6 U6:W6 Y6:AK6 A10:E13 AH10:AK11 J9:K10 AK9 AG9:AG13 G10:AF13 G6:S6 G3:AK4 G5:AF5 HY10:XFD13 HY3:XFD6 AL10:BL13 AL3:BL6 AH13:AK13 AH12:AJ12 A1048570:E1048576 HY1048570:XFD1048576 G1048570:G1048576 AL1048570:BL1048570 AK199:AK1048567 AK192:AK195 AG192:AG195 BN1048570:CN1048570 BM199:BM1048567 CZ1048570:DP1048570 EB1048570:ER1048570 FD1048570:FT1048570 GF1048570:GV1048570 HH1048570:HX1048570</xm:sqref>
        </x14:conditionalFormatting>
        <x14:conditionalFormatting xmlns:xm="http://schemas.microsoft.com/office/excel/2006/main">
          <x14:cfRule type="containsText" priority="2590" operator="containsText" id="{C361144A-93E9-49EE-A11E-32440C04B04E}">
            <xm:f>NOT(ISERROR(SEARCH($A16 ="text",A7)))</xm:f>
            <xm:f>$A16 ="text"</xm:f>
            <x14:dxf>
              <fill>
                <patternFill>
                  <bgColor theme="7" tint="0.79998168889431442"/>
                </patternFill>
              </fill>
            </x14:dxf>
          </x14:cfRule>
          <xm:sqref>AH30:AJ31 A29:E31 AH29:AI29 AQ30:BL31 A7:E9 G7:AF9 G29:G31 HY7:XFD9 HY29:XFD31 AH7:BL9 AK29:BL29 AK1048568:AK1048573 BM1048568:BM1048573</xm:sqref>
        </x14:conditionalFormatting>
        <x14:conditionalFormatting xmlns:xm="http://schemas.microsoft.com/office/excel/2006/main">
          <x14:cfRule type="containsText" priority="2595" operator="containsText" id="{C361144A-93E9-49EE-A11E-32440C04B04E}">
            <xm:f>NOT(ISERROR(SEARCH($A35 ="text",A22)))</xm:f>
            <xm:f>$A35 ="text"</xm:f>
            <x14:dxf>
              <fill>
                <patternFill>
                  <bgColor theme="7" tint="0.79998168889431442"/>
                </patternFill>
              </fill>
            </x14:dxf>
          </x14:cfRule>
          <xm:sqref>A22:E22 G22:J22 G26 A26:E26 AG26:AJ26 AO26:BL26 HY26:XFD26 HY22:XFD22 AH22:BL22</xm:sqref>
        </x14:conditionalFormatting>
        <x14:conditionalFormatting xmlns:xm="http://schemas.microsoft.com/office/excel/2006/main">
          <x14:cfRule type="containsText" priority="2606" operator="containsText" id="{C361144A-93E9-49EE-A11E-32440C04B04E}">
            <xm:f>NOT(ISERROR(SEARCH(#REF! ="text",A46)))</xm:f>
            <xm:f>#REF! ="text"</xm:f>
            <x14:dxf>
              <fill>
                <patternFill>
                  <bgColor theme="7" tint="0.79998168889431442"/>
                </patternFill>
              </fill>
            </x14:dxf>
          </x14:cfRule>
          <xm:sqref>A46:E46 A76:E76 G76:AF76 G46:H46 O46:AF46</xm:sqref>
        </x14:conditionalFormatting>
        <x14:conditionalFormatting xmlns:xm="http://schemas.microsoft.com/office/excel/2006/main">
          <x14:cfRule type="containsText" priority="2607" operator="containsText" id="{C361144A-93E9-49EE-A11E-32440C04B04E}">
            <xm:f>NOT(ISERROR(SEARCH($A42 ="text",G30)))</xm:f>
            <xm:f>$A42 ="text"</xm:f>
            <x14:dxf>
              <fill>
                <patternFill>
                  <bgColor theme="7" tint="0.79998168889431442"/>
                </patternFill>
              </fill>
            </x14:dxf>
          </x14:cfRule>
          <xm:sqref>AJ30:AJ31 AQ30:BI31 G30:G31</xm:sqref>
        </x14:conditionalFormatting>
        <x14:conditionalFormatting xmlns:xm="http://schemas.microsoft.com/office/excel/2006/main">
          <x14:cfRule type="containsText" priority="2609" operator="containsText" id="{C361144A-93E9-49EE-A11E-32440C04B04E}">
            <xm:f>NOT(ISERROR(SEARCH($A162 ="text",AA127)))</xm:f>
            <xm:f>$A162 ="text"</xm:f>
            <x14:dxf>
              <fill>
                <patternFill>
                  <bgColor theme="7" tint="0.79998168889431442"/>
                </patternFill>
              </fill>
            </x14:dxf>
          </x14:cfRule>
          <xm:sqref>AK127:BL130 AK141:BL141 AA197:AM198 AL187:BL188</xm:sqref>
        </x14:conditionalFormatting>
        <x14:conditionalFormatting xmlns:xm="http://schemas.microsoft.com/office/excel/2006/main">
          <x14:cfRule type="containsText" priority="2610" operator="containsText" id="{C361144A-93E9-49EE-A11E-32440C04B04E}">
            <xm:f>NOT(ISERROR(SEARCH($A199 ="text",A134)))</xm:f>
            <xm:f>$A199 ="text"</xm:f>
            <x14:dxf>
              <fill>
                <patternFill>
                  <bgColor theme="7" tint="0.79998168889431442"/>
                </patternFill>
              </fill>
            </x14:dxf>
          </x14:cfRule>
          <xm:sqref>A151:A153 A157:A160 A164:A171 A178:A184 A191:A194 A141:E141 A134:E139 AP140:BL140 HY134:XFD141</xm:sqref>
        </x14:conditionalFormatting>
        <x14:conditionalFormatting xmlns:xm="http://schemas.microsoft.com/office/excel/2006/main">
          <x14:cfRule type="containsText" priority="2611" operator="containsText" id="{C361144A-93E9-49EE-A11E-32440C04B04E}">
            <xm:f>NOT(ISERROR(SEARCH($A200 ="text",A116)))</xm:f>
            <xm:f>$A200 ="text"</xm:f>
            <x14:dxf>
              <fill>
                <patternFill>
                  <bgColor theme="7" tint="0.79998168889431442"/>
                </patternFill>
              </fill>
            </x14:dxf>
          </x14:cfRule>
          <xm:sqref>A142 B133:B139 AK116:BL126</xm:sqref>
        </x14:conditionalFormatting>
        <x14:conditionalFormatting xmlns:xm="http://schemas.microsoft.com/office/excel/2006/main">
          <x14:cfRule type="containsText" priority="2612" operator="containsText" id="{C361144A-93E9-49EE-A11E-32440C04B04E}">
            <xm:f>NOT(ISERROR(SEARCH($A221 ="text",A116)))</xm:f>
            <xm:f>$A221 ="text"</xm:f>
            <x14:dxf>
              <fill>
                <patternFill>
                  <bgColor theme="7" tint="0.79998168889431442"/>
                </patternFill>
              </fill>
            </x14:dxf>
          </x14:cfRule>
          <xm:sqref>A142 A151 A153 A157 A159:A160 A164 A166:A168 A170 B141 G116:AF131 A132 AH116:AJ131</xm:sqref>
        </x14:conditionalFormatting>
        <x14:conditionalFormatting xmlns:xm="http://schemas.microsoft.com/office/excel/2006/main">
          <x14:cfRule type="containsText" priority="2614" operator="containsText" id="{C361144A-93E9-49EE-A11E-32440C04B04E}">
            <xm:f>NOT(ISERROR(SEARCH(#REF! ="text",A190)))</xm:f>
            <xm:f>#REF! ="text"</xm:f>
            <x14:dxf>
              <fill>
                <patternFill>
                  <bgColor theme="7" tint="0.79998168889431442"/>
                </patternFill>
              </fill>
            </x14:dxf>
          </x14:cfRule>
          <xm:sqref>A190:E190</xm:sqref>
        </x14:conditionalFormatting>
        <x14:conditionalFormatting xmlns:xm="http://schemas.microsoft.com/office/excel/2006/main">
          <x14:cfRule type="containsText" priority="2616" operator="containsText" id="{C361144A-93E9-49EE-A11E-32440C04B04E}">
            <xm:f>NOT(ISERROR(SEARCH(#REF! ="text",A93)))</xm:f>
            <xm:f>#REF! ="text"</xm:f>
            <x14:dxf>
              <fill>
                <patternFill>
                  <bgColor theme="7" tint="0.79998168889431442"/>
                </patternFill>
              </fill>
            </x14:dxf>
          </x14:cfRule>
          <xm:sqref>A187:E187 HY187:XFD187 HY178:XFD178 HY162:XFD162 HY114:XFD114 HY93:XFD93 AK93:BL93 AK130:BL130 AK149:BL149 AK152:BL152 AK160:BL160 AK176:BL176 AK184:BL184</xm:sqref>
        </x14:conditionalFormatting>
        <x14:conditionalFormatting xmlns:xm="http://schemas.microsoft.com/office/excel/2006/main">
          <x14:cfRule type="containsText" priority="2618" operator="containsText" id="{C361144A-93E9-49EE-A11E-32440C04B04E}">
            <xm:f>NOT(ISERROR(SEARCH(#REF! ="text",A178)))</xm:f>
            <xm:f>#REF! ="text"</xm:f>
            <x14:dxf>
              <fill>
                <patternFill>
                  <bgColor theme="7" tint="0.79998168889431442"/>
                </patternFill>
              </fill>
            </x14:dxf>
          </x14:cfRule>
          <xm:sqref>A178:E178</xm:sqref>
        </x14:conditionalFormatting>
        <x14:conditionalFormatting xmlns:xm="http://schemas.microsoft.com/office/excel/2006/main">
          <x14:cfRule type="containsText" priority="2620" operator="containsText" id="{C361144A-93E9-49EE-A11E-32440C04B04E}">
            <xm:f>NOT(ISERROR(SEARCH(#REF! ="text",A108)))</xm:f>
            <xm:f>#REF! ="text"</xm:f>
            <x14:dxf>
              <fill>
                <patternFill>
                  <bgColor theme="7" tint="0.79998168889431442"/>
                </patternFill>
              </fill>
            </x14:dxf>
          </x14:cfRule>
          <xm:sqref>A162:E162 A168 AK108:BL108</xm:sqref>
        </x14:conditionalFormatting>
        <x14:conditionalFormatting xmlns:xm="http://schemas.microsoft.com/office/excel/2006/main">
          <x14:cfRule type="containsText" priority="2624" operator="containsText" id="{C361144A-93E9-49EE-A11E-32440C04B04E}">
            <xm:f>NOT(ISERROR(SEARCH(#REF! ="text",A113)))</xm:f>
            <xm:f>#REF! ="text"</xm:f>
            <x14:dxf>
              <fill>
                <patternFill>
                  <bgColor theme="7" tint="0.79998168889431442"/>
                </patternFill>
              </fill>
            </x14:dxf>
          </x14:cfRule>
          <xm:sqref>A114:E114 AK113:BL113</xm:sqref>
        </x14:conditionalFormatting>
        <x14:conditionalFormatting xmlns:xm="http://schemas.microsoft.com/office/excel/2006/main">
          <x14:cfRule type="containsText" priority="2627" operator="containsText" id="{C361144A-93E9-49EE-A11E-32440C04B04E}">
            <xm:f>NOT(ISERROR(SEARCH(#REF! ="text",A93)))</xm:f>
            <xm:f>#REF! ="text"</xm:f>
            <x14:dxf>
              <fill>
                <patternFill>
                  <bgColor theme="7" tint="0.79998168889431442"/>
                </patternFill>
              </fill>
            </x14:dxf>
          </x14:cfRule>
          <xm:sqref>A93:E93</xm:sqref>
        </x14:conditionalFormatting>
        <x14:conditionalFormatting xmlns:xm="http://schemas.microsoft.com/office/excel/2006/main">
          <x14:cfRule type="containsText" priority="2692" operator="containsText" id="{C361144A-93E9-49EE-A11E-32440C04B04E}">
            <xm:f>NOT(ISERROR(SEARCH($A44 ="text",G32)))</xm:f>
            <xm:f>$A44 ="text"</xm:f>
            <x14:dxf>
              <fill>
                <patternFill>
                  <bgColor theme="7" tint="0.79998168889431442"/>
                </patternFill>
              </fill>
            </x14:dxf>
          </x14:cfRule>
          <xm:sqref>G32</xm:sqref>
        </x14:conditionalFormatting>
        <x14:conditionalFormatting xmlns:xm="http://schemas.microsoft.com/office/excel/2006/main">
          <x14:cfRule type="containsText" priority="2750" operator="containsText" id="{C361144A-93E9-49EE-A11E-32440C04B04E}">
            <xm:f>NOT(ISERROR(SEARCH($A132 ="text",A98)))</xm:f>
            <xm:f>$A132 ="text"</xm:f>
            <x14:dxf>
              <fill>
                <patternFill>
                  <bgColor theme="7" tint="0.79998168889431442"/>
                </patternFill>
              </fill>
            </x14:dxf>
          </x14:cfRule>
          <xm:sqref>AK116:BL126 AK98:BL105 HY165:XFD176 A165:E176</xm:sqref>
        </x14:conditionalFormatting>
        <x14:conditionalFormatting xmlns:xm="http://schemas.microsoft.com/office/excel/2006/main">
          <x14:cfRule type="containsText" priority="2754" operator="containsText" id="{C361144A-93E9-49EE-A11E-32440C04B04E}">
            <xm:f>NOT(ISERROR(SEARCH($A260 ="text",B178)))</xm:f>
            <xm:f>$A260 ="text"</xm:f>
            <x14:dxf>
              <fill>
                <patternFill>
                  <bgColor theme="7" tint="0.79998168889431442"/>
                </patternFill>
              </fill>
            </x14:dxf>
          </x14:cfRule>
          <xm:sqref>B178:B184</xm:sqref>
        </x14:conditionalFormatting>
        <x14:conditionalFormatting xmlns:xm="http://schemas.microsoft.com/office/excel/2006/main">
          <x14:cfRule type="containsText" priority="2756" operator="containsText" id="{C361144A-93E9-49EE-A11E-32440C04B04E}">
            <xm:f>NOT(ISERROR(SEARCH($A199 ="text",A95)))</xm:f>
            <xm:f>$A199 ="text"</xm:f>
            <x14:dxf>
              <fill>
                <patternFill>
                  <bgColor theme="7" tint="0.79998168889431442"/>
                </patternFill>
              </fill>
            </x14:dxf>
          </x14:cfRule>
          <xm:sqref>A151 A153 A157 A159:A160 A164 A166:A168 A170 B178:B184 A116 AH95:AJ115 G95:AF115 AK109:BL111 B95:B107</xm:sqref>
        </x14:conditionalFormatting>
        <x14:conditionalFormatting xmlns:xm="http://schemas.microsoft.com/office/excel/2006/main">
          <x14:cfRule type="containsText" priority="2759" operator="containsText" id="{C361144A-93E9-49EE-A11E-32440C04B04E}">
            <xm:f>NOT(ISERROR(SEARCH(#REF! ="text",A88)))</xm:f>
            <xm:f>#REF! ="text"</xm:f>
            <x14:dxf>
              <fill>
                <patternFill>
                  <bgColor theme="7" tint="0.79998168889431442"/>
                </patternFill>
              </fill>
            </x14:dxf>
          </x14:cfRule>
          <xm:sqref>A88:E88 G88:AF88</xm:sqref>
        </x14:conditionalFormatting>
        <x14:conditionalFormatting xmlns:xm="http://schemas.microsoft.com/office/excel/2006/main">
          <x14:cfRule type="containsText" priority="2758" operator="containsText" id="{C361144A-93E9-49EE-A11E-32440C04B04E}">
            <xm:f>NOT(ISERROR(SEARCH($A199 ="text",AG132)))</xm:f>
            <xm:f>$A199 ="text"</xm:f>
            <x14:dxf>
              <fill>
                <patternFill>
                  <bgColor theme="7" tint="0.79998168889431442"/>
                </patternFill>
              </fill>
            </x14:dxf>
          </x14:cfRule>
          <xm:sqref>AG132:AG139 AH140:AY140 AK132:BL139 AK142:BL142 DM132:DP139 EO132:ER139 FQ132:FT139 GS132:GV139 HU132:HX139</xm:sqref>
        </x14:conditionalFormatting>
        <x14:conditionalFormatting xmlns:xm="http://schemas.microsoft.com/office/excel/2006/main">
          <x14:cfRule type="containsText" priority="2506" operator="containsText" id="{9DC12753-097F-9145-A0ED-B609018075D3}">
            <xm:f>NOT(ISERROR(SEARCH($A199 ="text",A96)))</xm:f>
            <xm:f>$A199 ="text"</xm:f>
            <x14:dxf>
              <fill>
                <patternFill>
                  <bgColor theme="7" tint="0.79998168889431442"/>
                </patternFill>
              </fill>
            </x14:dxf>
          </x14:cfRule>
          <xm:sqref>B194:B195 A96:E112 HY96:XFD112 AK96:BL108 AG96:AG108 DM96:DP108 EO96:ER108 FQ96:FT108 GS96:GV108 HU96:HX108</xm:sqref>
        </x14:conditionalFormatting>
        <x14:conditionalFormatting xmlns:xm="http://schemas.microsoft.com/office/excel/2006/main">
          <x14:cfRule type="containsText" priority="2504" operator="containsText" id="{2D1B2E13-6183-BC49-81AD-91E3B15A8395}">
            <xm:f>NOT(ISERROR(SEARCH(#REF! ="text",C192)))</xm:f>
            <xm:f>#REF! ="text"</xm:f>
            <x14:dxf>
              <fill>
                <patternFill>
                  <bgColor theme="7" tint="0.79998168889431442"/>
                </patternFill>
              </fill>
            </x14:dxf>
          </x14:cfRule>
          <xm:sqref>C192:E195</xm:sqref>
        </x14:conditionalFormatting>
        <x14:conditionalFormatting xmlns:xm="http://schemas.microsoft.com/office/excel/2006/main">
          <x14:cfRule type="containsText" priority="2771" operator="containsText" id="{C361144A-93E9-49EE-A11E-32440C04B04E}">
            <xm:f>NOT(ISERROR(SEARCH($A128 ="text",AK93)))</xm:f>
            <xm:f>$A128 ="text"</xm:f>
            <x14:dxf>
              <fill>
                <patternFill>
                  <bgColor theme="7" tint="0.79998168889431442"/>
                </patternFill>
              </fill>
            </x14:dxf>
          </x14:cfRule>
          <xm:sqref>AK93:BL96</xm:sqref>
        </x14:conditionalFormatting>
        <x14:conditionalFormatting xmlns:xm="http://schemas.microsoft.com/office/excel/2006/main">
          <x14:cfRule type="containsText" priority="2502" operator="containsText" id="{38C825F4-FA4F-4D46-A23F-7660128FF2CC}">
            <xm:f>NOT(ISERROR(SEARCH($A193 ="text",A89)))</xm:f>
            <xm:f>$A193 ="text"</xm:f>
            <x14:dxf>
              <fill>
                <patternFill>
                  <bgColor theme="7" tint="0.79998168889431442"/>
                </patternFill>
              </fill>
            </x14:dxf>
          </x14:cfRule>
          <xm:sqref>A89:E90 G89:AF90 HY89:XFD90 AH89:BL90</xm:sqref>
        </x14:conditionalFormatting>
        <x14:conditionalFormatting xmlns:xm="http://schemas.microsoft.com/office/excel/2006/main">
          <x14:cfRule type="containsText" priority="2498" operator="containsText" id="{FF20A720-CA5C-D841-854B-017F7ECF46EB}">
            <xm:f>NOT(ISERROR(SEARCH($A238 ="text",G132)))</xm:f>
            <xm:f>$A238 ="text"</xm:f>
            <x14:dxf>
              <fill>
                <patternFill>
                  <bgColor theme="7" tint="0.79998168889431442"/>
                </patternFill>
              </fill>
            </x14:dxf>
          </x14:cfRule>
          <xm:sqref>G187:AF187 S140:V140 AJ140 G132:AF139 AH132:AJ139 AH141:AJ141 G140:H140 AH187:AJ188</xm:sqref>
        </x14:conditionalFormatting>
        <x14:conditionalFormatting xmlns:xm="http://schemas.microsoft.com/office/excel/2006/main">
          <x14:cfRule type="containsText" priority="2495" operator="containsText" id="{31868656-4E72-9247-B8A2-962389ACFAB6}">
            <xm:f>NOT(ISERROR(SEARCH($A39 ="text",A32)))</xm:f>
            <xm:f>$A39 ="text"</xm:f>
            <x14:dxf>
              <fill>
                <patternFill>
                  <bgColor theme="7" tint="0.79998168889431442"/>
                </patternFill>
              </fill>
            </x14:dxf>
          </x14:cfRule>
          <xm:sqref>A32</xm:sqref>
        </x14:conditionalFormatting>
        <x14:conditionalFormatting xmlns:xm="http://schemas.microsoft.com/office/excel/2006/main">
          <x14:cfRule type="containsText" priority="2488" operator="containsText" id="{B4CB03F8-CD41-0F46-9247-F1E15E720446}">
            <xm:f>NOT(ISERROR(SEARCH($A98 ="text",A93)))</xm:f>
            <xm:f>$A98 ="text"</xm:f>
            <x14:dxf>
              <fill>
                <patternFill>
                  <bgColor theme="7" tint="0.79998168889431442"/>
                </patternFill>
              </fill>
            </x14:dxf>
          </x14:cfRule>
          <xm:sqref>A93</xm:sqref>
        </x14:conditionalFormatting>
        <x14:conditionalFormatting xmlns:xm="http://schemas.microsoft.com/office/excel/2006/main">
          <x14:cfRule type="containsText" priority="2489" operator="containsText" id="{5B3EBC17-FD8F-1940-9186-785EC4CFD130}">
            <xm:f>NOT(ISERROR(SEARCH($A96 ="text",A92)))</xm:f>
            <xm:f>$A96 ="text"</xm:f>
            <x14:dxf>
              <fill>
                <patternFill>
                  <bgColor theme="7" tint="0.79998168889431442"/>
                </patternFill>
              </fill>
            </x14:dxf>
          </x14:cfRule>
          <xm:sqref>A92</xm:sqref>
        </x14:conditionalFormatting>
        <x14:conditionalFormatting xmlns:xm="http://schemas.microsoft.com/office/excel/2006/main">
          <x14:cfRule type="containsText" priority="2484" operator="containsText" id="{DB6A8E70-61AD-1540-9C70-78748FC04F17}">
            <xm:f>NOT(ISERROR(SEARCH($A99 ="text",A94)))</xm:f>
            <xm:f>$A99 ="text"</xm:f>
            <x14:dxf>
              <fill>
                <patternFill>
                  <bgColor theme="7" tint="0.79998168889431442"/>
                </patternFill>
              </fill>
            </x14:dxf>
          </x14:cfRule>
          <xm:sqref>A94:A98</xm:sqref>
        </x14:conditionalFormatting>
        <x14:conditionalFormatting xmlns:xm="http://schemas.microsoft.com/office/excel/2006/main">
          <x14:cfRule type="containsText" priority="2485" operator="containsText" id="{34CA2FF8-489F-1F49-AC69-D314E01FB3E1}">
            <xm:f>NOT(ISERROR(SEARCH(#REF! ="text",A99)))</xm:f>
            <xm:f>#REF! ="text"</xm:f>
            <x14:dxf>
              <fill>
                <patternFill>
                  <bgColor theme="7" tint="0.79998168889431442"/>
                </patternFill>
              </fill>
            </x14:dxf>
          </x14:cfRule>
          <xm:sqref>A99</xm:sqref>
        </x14:conditionalFormatting>
        <x14:conditionalFormatting xmlns:xm="http://schemas.microsoft.com/office/excel/2006/main">
          <x14:cfRule type="containsText" priority="2486" operator="containsText" id="{9619A65A-2D01-C341-B9D5-0AFD69234344}">
            <xm:f>NOT(ISERROR(SEARCH($A205 ="text",A101)))</xm:f>
            <xm:f>$A205 ="text"</xm:f>
            <x14:dxf>
              <fill>
                <patternFill>
                  <bgColor theme="7" tint="0.79998168889431442"/>
                </patternFill>
              </fill>
            </x14:dxf>
          </x14:cfRule>
          <xm:sqref>A101:A103</xm:sqref>
        </x14:conditionalFormatting>
        <x14:conditionalFormatting xmlns:xm="http://schemas.microsoft.com/office/excel/2006/main">
          <x14:cfRule type="containsText" priority="2487" operator="containsText" id="{C408B93B-B6A9-7249-9ED8-22890AD20E0D}">
            <xm:f>NOT(ISERROR(SEARCH(#REF! ="text",A100)))</xm:f>
            <xm:f>#REF! ="text"</xm:f>
            <x14:dxf>
              <fill>
                <patternFill>
                  <bgColor theme="7" tint="0.79998168889431442"/>
                </patternFill>
              </fill>
            </x14:dxf>
          </x14:cfRule>
          <xm:sqref>A100</xm:sqref>
        </x14:conditionalFormatting>
        <x14:conditionalFormatting xmlns:xm="http://schemas.microsoft.com/office/excel/2006/main">
          <x14:cfRule type="containsText" priority="2480" operator="containsText" id="{A3844ACE-8FC1-3C4B-BEDA-129B0ED03FD6}">
            <xm:f>NOT(ISERROR(SEARCH($A109 ="text",A104)))</xm:f>
            <xm:f>$A109 ="text"</xm:f>
            <x14:dxf>
              <fill>
                <patternFill>
                  <bgColor theme="7" tint="0.79998168889431442"/>
                </patternFill>
              </fill>
            </x14:dxf>
          </x14:cfRule>
          <xm:sqref>A104:A108</xm:sqref>
        </x14:conditionalFormatting>
        <x14:conditionalFormatting xmlns:xm="http://schemas.microsoft.com/office/excel/2006/main">
          <x14:cfRule type="containsText" priority="2481" operator="containsText" id="{C8F02B8D-0F83-3840-B7FA-46BAFA51288E}">
            <xm:f>NOT(ISERROR(SEARCH(#REF! ="text",A109)))</xm:f>
            <xm:f>#REF! ="text"</xm:f>
            <x14:dxf>
              <fill>
                <patternFill>
                  <bgColor theme="7" tint="0.79998168889431442"/>
                </patternFill>
              </fill>
            </x14:dxf>
          </x14:cfRule>
          <xm:sqref>A109</xm:sqref>
        </x14:conditionalFormatting>
        <x14:conditionalFormatting xmlns:xm="http://schemas.microsoft.com/office/excel/2006/main">
          <x14:cfRule type="containsText" priority="2482" operator="containsText" id="{E29B6310-C2C9-B648-A7CF-658809A45FAA}">
            <xm:f>NOT(ISERROR(SEARCH($A215 ="text",A111)))</xm:f>
            <xm:f>$A215 ="text"</xm:f>
            <x14:dxf>
              <fill>
                <patternFill>
                  <bgColor theme="7" tint="0.79998168889431442"/>
                </patternFill>
              </fill>
            </x14:dxf>
          </x14:cfRule>
          <xm:sqref>A111:A115</xm:sqref>
        </x14:conditionalFormatting>
        <x14:conditionalFormatting xmlns:xm="http://schemas.microsoft.com/office/excel/2006/main">
          <x14:cfRule type="containsText" priority="2483" operator="containsText" id="{D9B241C9-1C24-F744-866E-6FAA5541C364}">
            <xm:f>NOT(ISERROR(SEARCH(#REF! ="text",A110)))</xm:f>
            <xm:f>#REF! ="text"</xm:f>
            <x14:dxf>
              <fill>
                <patternFill>
                  <bgColor theme="7" tint="0.79998168889431442"/>
                </patternFill>
              </fill>
            </x14:dxf>
          </x14:cfRule>
          <xm:sqref>A110</xm:sqref>
        </x14:conditionalFormatting>
        <x14:conditionalFormatting xmlns:xm="http://schemas.microsoft.com/office/excel/2006/main">
          <x14:cfRule type="containsText" priority="2478" operator="containsText" id="{088E3301-FEE0-5C48-8CC4-42890DEA8D00}">
            <xm:f>NOT(ISERROR(SEARCH($A213 ="text",A109)))</xm:f>
            <xm:f>$A213 ="text"</xm:f>
            <x14:dxf>
              <fill>
                <patternFill>
                  <bgColor theme="7" tint="0.79998168889431442"/>
                </patternFill>
              </fill>
            </x14:dxf>
          </x14:cfRule>
          <xm:sqref>A109</xm:sqref>
        </x14:conditionalFormatting>
        <x14:conditionalFormatting xmlns:xm="http://schemas.microsoft.com/office/excel/2006/main">
          <x14:cfRule type="containsText" priority="2479" operator="containsText" id="{E50477D3-53E1-E04C-A7AE-EC76374703D3}">
            <xm:f>NOT(ISERROR(SEARCH(#REF! ="text",A110)))</xm:f>
            <xm:f>#REF! ="text"</xm:f>
            <x14:dxf>
              <fill>
                <patternFill>
                  <bgColor theme="7" tint="0.79998168889431442"/>
                </patternFill>
              </fill>
            </x14:dxf>
          </x14:cfRule>
          <xm:sqref>A110</xm:sqref>
        </x14:conditionalFormatting>
        <x14:conditionalFormatting xmlns:xm="http://schemas.microsoft.com/office/excel/2006/main">
          <x14:cfRule type="containsText" priority="2476" operator="containsText" id="{9FD656EE-421F-7F4E-AAAC-B67AAD9AB088}">
            <xm:f>NOT(ISERROR(SEARCH($A115 ="text",A110)))</xm:f>
            <xm:f>$A115 ="text"</xm:f>
            <x14:dxf>
              <fill>
                <patternFill>
                  <bgColor theme="7" tint="0.79998168889431442"/>
                </patternFill>
              </fill>
            </x14:dxf>
          </x14:cfRule>
          <xm:sqref>A110</xm:sqref>
        </x14:conditionalFormatting>
        <x14:conditionalFormatting xmlns:xm="http://schemas.microsoft.com/office/excel/2006/main">
          <x14:cfRule type="containsText" priority="2477" operator="containsText" id="{8B9F949A-31A4-3344-BE13-2F84512BA068}">
            <xm:f>NOT(ISERROR(SEARCH($A113 ="text",A109)))</xm:f>
            <xm:f>$A113 ="text"</xm:f>
            <x14:dxf>
              <fill>
                <patternFill>
                  <bgColor theme="7" tint="0.79998168889431442"/>
                </patternFill>
              </fill>
            </x14:dxf>
          </x14:cfRule>
          <xm:sqref>A109</xm:sqref>
        </x14:conditionalFormatting>
        <x14:conditionalFormatting xmlns:xm="http://schemas.microsoft.com/office/excel/2006/main">
          <x14:cfRule type="containsText" priority="2474" operator="containsText" id="{420BF0DF-B23B-884F-9DEF-2B89B5785CF3}">
            <xm:f>NOT(ISERROR(SEARCH(#REF! ="text",A116)))</xm:f>
            <xm:f>#REF! ="text"</xm:f>
            <x14:dxf>
              <fill>
                <patternFill>
                  <bgColor theme="7" tint="0.79998168889431442"/>
                </patternFill>
              </fill>
            </x14:dxf>
          </x14:cfRule>
          <xm:sqref>A116</xm:sqref>
        </x14:conditionalFormatting>
        <x14:conditionalFormatting xmlns:xm="http://schemas.microsoft.com/office/excel/2006/main">
          <x14:cfRule type="containsText" priority="2472" operator="containsText" id="{23A48064-4A77-6C46-9D64-F45F7F511835}">
            <xm:f>NOT(ISERROR(SEARCH(#REF! ="text",A116)))</xm:f>
            <xm:f>#REF! ="text"</xm:f>
            <x14:dxf>
              <fill>
                <patternFill>
                  <bgColor theme="7" tint="0.79998168889431442"/>
                </patternFill>
              </fill>
            </x14:dxf>
          </x14:cfRule>
          <xm:sqref>A116</xm:sqref>
        </x14:conditionalFormatting>
        <x14:conditionalFormatting xmlns:xm="http://schemas.microsoft.com/office/excel/2006/main">
          <x14:cfRule type="containsText" priority="2469" operator="containsText" id="{CEE6A1C2-821E-8546-8663-2AB7FA77CE2A}">
            <xm:f>NOT(ISERROR(SEARCH($A121 ="text",A116)))</xm:f>
            <xm:f>$A121 ="text"</xm:f>
            <x14:dxf>
              <fill>
                <patternFill>
                  <bgColor theme="7" tint="0.79998168889431442"/>
                </patternFill>
              </fill>
            </x14:dxf>
          </x14:cfRule>
          <xm:sqref>A116</xm:sqref>
        </x14:conditionalFormatting>
        <x14:conditionalFormatting xmlns:xm="http://schemas.microsoft.com/office/excel/2006/main">
          <x14:cfRule type="containsText" priority="2468" operator="containsText" id="{10883138-7DDD-8540-B7BA-883F8065402F}">
            <xm:f>NOT(ISERROR(SEARCH($A230 ="text",A126)))</xm:f>
            <xm:f>$A230 ="text"</xm:f>
            <x14:dxf>
              <fill>
                <patternFill>
                  <bgColor theme="7" tint="0.79998168889431442"/>
                </patternFill>
              </fill>
            </x14:dxf>
          </x14:cfRule>
          <xm:sqref>A126</xm:sqref>
        </x14:conditionalFormatting>
        <x14:conditionalFormatting xmlns:xm="http://schemas.microsoft.com/office/excel/2006/main">
          <x14:cfRule type="containsText" priority="2467" operator="containsText" id="{7C57D43B-4CB3-ED41-BF34-80938758180F}">
            <xm:f>NOT(ISERROR(SEARCH(#REF! ="text",A126)))</xm:f>
            <xm:f>#REF! ="text"</xm:f>
            <x14:dxf>
              <fill>
                <patternFill>
                  <bgColor theme="7" tint="0.79998168889431442"/>
                </patternFill>
              </fill>
            </x14:dxf>
          </x14:cfRule>
          <xm:sqref>A126</xm:sqref>
        </x14:conditionalFormatting>
        <x14:conditionalFormatting xmlns:xm="http://schemas.microsoft.com/office/excel/2006/main">
          <x14:cfRule type="containsText" priority="2466" operator="containsText" id="{BFC9CE33-A4EE-9545-90FE-AD364B4EE790}">
            <xm:f>NOT(ISERROR(SEARCH($A231 ="text",A126)))</xm:f>
            <xm:f>$A231 ="text"</xm:f>
            <x14:dxf>
              <fill>
                <patternFill>
                  <bgColor theme="7" tint="0.79998168889431442"/>
                </patternFill>
              </fill>
            </x14:dxf>
          </x14:cfRule>
          <xm:sqref>A126</xm:sqref>
        </x14:conditionalFormatting>
        <x14:conditionalFormatting xmlns:xm="http://schemas.microsoft.com/office/excel/2006/main">
          <x14:cfRule type="containsText" priority="2465" operator="containsText" id="{F32220F9-87BB-A34D-83AE-D6B40E09C4C3}">
            <xm:f>NOT(ISERROR(SEARCH($A130 ="text",A126)))</xm:f>
            <xm:f>$A130 ="text"</xm:f>
            <x14:dxf>
              <fill>
                <patternFill>
                  <bgColor theme="7" tint="0.79998168889431442"/>
                </patternFill>
              </fill>
            </x14:dxf>
          </x14:cfRule>
          <xm:sqref>A126</xm:sqref>
        </x14:conditionalFormatting>
        <x14:conditionalFormatting xmlns:xm="http://schemas.microsoft.com/office/excel/2006/main">
          <x14:cfRule type="containsText" priority="2464" operator="containsText" id="{6F497C48-8B40-8A4F-97BA-AC3C50173EFC}">
            <xm:f>NOT(ISERROR(SEARCH($A221 ="text",A117)))</xm:f>
            <xm:f>$A221 ="text"</xm:f>
            <x14:dxf>
              <fill>
                <patternFill>
                  <bgColor theme="7" tint="0.79998168889431442"/>
                </patternFill>
              </fill>
            </x14:dxf>
          </x14:cfRule>
          <xm:sqref>A117:A125</xm:sqref>
        </x14:conditionalFormatting>
        <x14:conditionalFormatting xmlns:xm="http://schemas.microsoft.com/office/excel/2006/main">
          <x14:cfRule type="containsText" priority="2463" operator="containsText" id="{6BCC8206-BE8C-3F41-9F19-8069D9B506EE}">
            <xm:f>NOT(ISERROR(SEARCH($A222 ="text",A117)))</xm:f>
            <xm:f>$A222 ="text"</xm:f>
            <x14:dxf>
              <fill>
                <patternFill>
                  <bgColor theme="7" tint="0.79998168889431442"/>
                </patternFill>
              </fill>
            </x14:dxf>
          </x14:cfRule>
          <xm:sqref>A117:A125</xm:sqref>
        </x14:conditionalFormatting>
        <x14:conditionalFormatting xmlns:xm="http://schemas.microsoft.com/office/excel/2006/main">
          <x14:cfRule type="containsText" priority="2462" operator="containsText" id="{E3F8009B-B902-D941-A493-AC9CA2473E61}">
            <xm:f>NOT(ISERROR(SEARCH($A231 ="text",A127)))</xm:f>
            <xm:f>$A231 ="text"</xm:f>
            <x14:dxf>
              <fill>
                <patternFill>
                  <bgColor theme="7" tint="0.79998168889431442"/>
                </patternFill>
              </fill>
            </x14:dxf>
          </x14:cfRule>
          <xm:sqref>A127</xm:sqref>
        </x14:conditionalFormatting>
        <x14:conditionalFormatting xmlns:xm="http://schemas.microsoft.com/office/excel/2006/main">
          <x14:cfRule type="containsText" priority="2461" operator="containsText" id="{E99C08B5-D95E-954F-B757-B74FC7BDAF71}">
            <xm:f>NOT(ISERROR(SEARCH($A232 ="text",A127)))</xm:f>
            <xm:f>$A232 ="text"</xm:f>
            <x14:dxf>
              <fill>
                <patternFill>
                  <bgColor theme="7" tint="0.79998168889431442"/>
                </patternFill>
              </fill>
            </x14:dxf>
          </x14:cfRule>
          <xm:sqref>A127</xm:sqref>
        </x14:conditionalFormatting>
        <x14:conditionalFormatting xmlns:xm="http://schemas.microsoft.com/office/excel/2006/main">
          <x14:cfRule type="containsText" priority="2460" operator="containsText" id="{7E694A41-5C95-E646-8E29-189D22D464BF}">
            <xm:f>NOT(ISERROR(SEARCH($A233 ="text",A129)))</xm:f>
            <xm:f>$A233 ="text"</xm:f>
            <x14:dxf>
              <fill>
                <patternFill>
                  <bgColor theme="7" tint="0.79998168889431442"/>
                </patternFill>
              </fill>
            </x14:dxf>
          </x14:cfRule>
          <xm:sqref>A129:A131</xm:sqref>
        </x14:conditionalFormatting>
        <x14:conditionalFormatting xmlns:xm="http://schemas.microsoft.com/office/excel/2006/main">
          <x14:cfRule type="containsText" priority="2459" operator="containsText" id="{7276B1B6-2584-9147-90D7-DB912FF0C1B0}">
            <xm:f>NOT(ISERROR(SEARCH($A234 ="text",A129)))</xm:f>
            <xm:f>$A234 ="text"</xm:f>
            <x14:dxf>
              <fill>
                <patternFill>
                  <bgColor theme="7" tint="0.79998168889431442"/>
                </patternFill>
              </fill>
            </x14:dxf>
          </x14:cfRule>
          <xm:sqref>A129:A131</xm:sqref>
        </x14:conditionalFormatting>
        <x14:conditionalFormatting xmlns:xm="http://schemas.microsoft.com/office/excel/2006/main">
          <x14:cfRule type="containsText" priority="2458" operator="containsText" id="{470073B9-E69B-1A46-B494-20D69FF91954}">
            <xm:f>NOT(ISERROR(SEARCH($A216 ="text",A132)))</xm:f>
            <xm:f>$A216 ="text"</xm:f>
            <x14:dxf>
              <fill>
                <patternFill>
                  <bgColor theme="7" tint="0.79998168889431442"/>
                </patternFill>
              </fill>
            </x14:dxf>
          </x14:cfRule>
          <xm:sqref>A132</xm:sqref>
        </x14:conditionalFormatting>
        <x14:conditionalFormatting xmlns:xm="http://schemas.microsoft.com/office/excel/2006/main">
          <x14:cfRule type="containsText" priority="2456" operator="containsText" id="{E0FAD1F5-44DF-B34C-A396-FD347025BD3E}">
            <xm:f>NOT(ISERROR(SEARCH(#REF! ="text",A132)))</xm:f>
            <xm:f>#REF! ="text"</xm:f>
            <x14:dxf>
              <fill>
                <patternFill>
                  <bgColor theme="7" tint="0.79998168889431442"/>
                </patternFill>
              </fill>
            </x14:dxf>
          </x14:cfRule>
          <xm:sqref>A132</xm:sqref>
        </x14:conditionalFormatting>
        <x14:conditionalFormatting xmlns:xm="http://schemas.microsoft.com/office/excel/2006/main">
          <x14:cfRule type="containsText" priority="2454" operator="containsText" id="{70AC0580-CB67-494A-B22D-018475C8CB30}">
            <xm:f>NOT(ISERROR(SEARCH(#REF! ="text",A132)))</xm:f>
            <xm:f>#REF! ="text"</xm:f>
            <x14:dxf>
              <fill>
                <patternFill>
                  <bgColor theme="7" tint="0.79998168889431442"/>
                </patternFill>
              </fill>
            </x14:dxf>
          </x14:cfRule>
          <xm:sqref>A132</xm:sqref>
        </x14:conditionalFormatting>
        <x14:conditionalFormatting xmlns:xm="http://schemas.microsoft.com/office/excel/2006/main">
          <x14:cfRule type="containsText" priority="2451" operator="containsText" id="{90E3D4BA-BB4C-5840-9A82-97C527BD5D49}">
            <xm:f>NOT(ISERROR(SEARCH($A137 ="text",A132)))</xm:f>
            <xm:f>$A137 ="text"</xm:f>
            <x14:dxf>
              <fill>
                <patternFill>
                  <bgColor theme="7" tint="0.79998168889431442"/>
                </patternFill>
              </fill>
            </x14:dxf>
          </x14:cfRule>
          <xm:sqref>A132</xm:sqref>
        </x14:conditionalFormatting>
        <x14:conditionalFormatting xmlns:xm="http://schemas.microsoft.com/office/excel/2006/main">
          <x14:cfRule type="containsText" priority="2450" operator="containsText" id="{E4101CBB-CF9B-6847-8CC7-3678D5D1A6C3}">
            <xm:f>NOT(ISERROR(SEARCH($A199 ="text",A133)))</xm:f>
            <xm:f>$A199 ="text"</xm:f>
            <x14:dxf>
              <fill>
                <patternFill>
                  <bgColor theme="7" tint="0.79998168889431442"/>
                </patternFill>
              </fill>
            </x14:dxf>
          </x14:cfRule>
          <xm:sqref>A133:A139 HY142:XFD160 AL141:BL141</xm:sqref>
        </x14:conditionalFormatting>
        <x14:conditionalFormatting xmlns:xm="http://schemas.microsoft.com/office/excel/2006/main">
          <x14:cfRule type="containsText" priority="2449" operator="containsText" id="{18DA7DA1-9CC1-9D43-B0E5-0612284BD3A1}">
            <xm:f>NOT(ISERROR(SEARCH($A238 ="text",A133)))</xm:f>
            <xm:f>$A238 ="text"</xm:f>
            <x14:dxf>
              <fill>
                <patternFill>
                  <bgColor theme="7" tint="0.79998168889431442"/>
                </patternFill>
              </fill>
            </x14:dxf>
          </x14:cfRule>
          <xm:sqref>A133:A139</xm:sqref>
        </x14:conditionalFormatting>
        <x14:conditionalFormatting xmlns:xm="http://schemas.microsoft.com/office/excel/2006/main">
          <x14:cfRule type="containsText" priority="2448" operator="containsText" id="{3B913301-61B1-9B49-ACFB-67F776470DB1}">
            <xm:f>NOT(ISERROR(SEARCH($A239 ="text",A133)))</xm:f>
            <xm:f>$A239 ="text"</xm:f>
            <x14:dxf>
              <fill>
                <patternFill>
                  <bgColor theme="7" tint="0.79998168889431442"/>
                </patternFill>
              </fill>
            </x14:dxf>
          </x14:cfRule>
          <xm:sqref>A133:B139</xm:sqref>
        </x14:conditionalFormatting>
        <x14:conditionalFormatting xmlns:xm="http://schemas.microsoft.com/office/excel/2006/main">
          <x14:cfRule type="containsText" priority="2786" operator="containsText" id="{C361144A-93E9-49EE-A11E-32440C04B04E}">
            <xm:f>NOT(ISERROR(SEARCH($A208 ="text",A142)))</xm:f>
            <xm:f>$A208 ="text"</xm:f>
            <x14:dxf>
              <fill>
                <patternFill>
                  <bgColor theme="7" tint="0.79998168889431442"/>
                </patternFill>
              </fill>
            </x14:dxf>
          </x14:cfRule>
          <xm:sqref>A142:E160</xm:sqref>
        </x14:conditionalFormatting>
        <x14:conditionalFormatting xmlns:xm="http://schemas.microsoft.com/office/excel/2006/main">
          <x14:cfRule type="containsText" priority="2793" operator="containsText" id="{C361144A-93E9-49EE-A11E-32440C04B04E}">
            <xm:f>NOT(ISERROR(SEARCH($A215 ="text",A151)))</xm:f>
            <xm:f>$A215 ="text"</xm:f>
            <x14:dxf>
              <fill>
                <patternFill>
                  <bgColor theme="7" tint="0.79998168889431442"/>
                </patternFill>
              </fill>
            </x14:dxf>
          </x14:cfRule>
          <xm:sqref>A151 A153 A157 A159:A160 A164 A166:A168 A170 A178:A184 A187 A191:A194</xm:sqref>
        </x14:conditionalFormatting>
        <x14:conditionalFormatting xmlns:xm="http://schemas.microsoft.com/office/excel/2006/main">
          <x14:cfRule type="containsText" priority="2810" operator="containsText" id="{C361144A-93E9-49EE-A11E-32440C04B04E}">
            <xm:f>NOT(ISERROR(SEARCH(#REF! ="text",AK97)))</xm:f>
            <xm:f>#REF! ="text"</xm:f>
            <x14:dxf>
              <fill>
                <patternFill>
                  <bgColor theme="7" tint="0.79998168889431442"/>
                </patternFill>
              </fill>
            </x14:dxf>
          </x14:cfRule>
          <xm:sqref>AK97:BL97 AK106:BL106</xm:sqref>
        </x14:conditionalFormatting>
        <x14:conditionalFormatting xmlns:xm="http://schemas.microsoft.com/office/excel/2006/main">
          <x14:cfRule type="containsText" priority="2443" operator="containsText" id="{2806FBA9-59B6-D349-8D49-91080FD5B37A}">
            <xm:f>NOT(ISERROR(SEARCH(#REF! ="text",A142)))</xm:f>
            <xm:f>#REF! ="text"</xm:f>
            <x14:dxf>
              <fill>
                <patternFill>
                  <bgColor theme="7" tint="0.79998168889431442"/>
                </patternFill>
              </fill>
            </x14:dxf>
          </x14:cfRule>
          <xm:sqref>A142</xm:sqref>
        </x14:conditionalFormatting>
        <x14:conditionalFormatting xmlns:xm="http://schemas.microsoft.com/office/excel/2006/main">
          <x14:cfRule type="containsText" priority="2440" operator="containsText" id="{F05E443E-E40B-2D48-9C4B-1ECCD71CC7A0}">
            <xm:f>NOT(ISERROR(SEARCH($A247 ="text",G141)))</xm:f>
            <xm:f>$A247 ="text"</xm:f>
            <x14:dxf>
              <fill>
                <patternFill>
                  <bgColor theme="7" tint="0.79998168889431442"/>
                </patternFill>
              </fill>
            </x14:dxf>
          </x14:cfRule>
          <xm:sqref>G141:AF141</xm:sqref>
        </x14:conditionalFormatting>
        <x14:conditionalFormatting xmlns:xm="http://schemas.microsoft.com/office/excel/2006/main">
          <x14:cfRule type="containsText" priority="2441" operator="containsText" id="{837819FC-A485-524B-BF92-DFACEB6658C5}">
            <xm:f>NOT(ISERROR(SEARCH(#REF! ="text",A142)))</xm:f>
            <xm:f>#REF! ="text"</xm:f>
            <x14:dxf>
              <fill>
                <patternFill>
                  <bgColor theme="7" tint="0.79998168889431442"/>
                </patternFill>
              </fill>
            </x14:dxf>
          </x14:cfRule>
          <xm:sqref>A142</xm:sqref>
        </x14:conditionalFormatting>
        <x14:conditionalFormatting xmlns:xm="http://schemas.microsoft.com/office/excel/2006/main">
          <x14:cfRule type="containsText" priority="2438" operator="containsText" id="{36265606-8659-6348-9B9C-8187684F55B1}">
            <xm:f>NOT(ISERROR(SEARCH($A147 ="text",A142)))</xm:f>
            <xm:f>$A147 ="text"</xm:f>
            <x14:dxf>
              <fill>
                <patternFill>
                  <bgColor theme="7" tint="0.79998168889431442"/>
                </patternFill>
              </fill>
            </x14:dxf>
          </x14:cfRule>
          <xm:sqref>A142</xm:sqref>
        </x14:conditionalFormatting>
        <x14:conditionalFormatting xmlns:xm="http://schemas.microsoft.com/office/excel/2006/main">
          <x14:cfRule type="containsText" priority="2447" operator="containsText" id="{0884D3BB-B127-0A42-95B5-EAAEF4069C95}">
            <xm:f>NOT(ISERROR(SEARCH($A207 ="text",A142)))</xm:f>
            <xm:f>$A207 ="text"</xm:f>
            <x14:dxf>
              <fill>
                <patternFill>
                  <bgColor theme="7" tint="0.79998168889431442"/>
                </patternFill>
              </fill>
            </x14:dxf>
          </x14:cfRule>
          <xm:sqref>A142</xm:sqref>
        </x14:conditionalFormatting>
        <x14:conditionalFormatting xmlns:xm="http://schemas.microsoft.com/office/excel/2006/main">
          <x14:cfRule type="containsText" priority="2852" operator="containsText" id="{C361144A-93E9-49EE-A11E-32440C04B04E}">
            <xm:f>NOT(ISERROR(SEARCH($A207 ="text",AK141)))</xm:f>
            <xm:f>$A207 ="text"</xm:f>
            <x14:dxf>
              <fill>
                <patternFill>
                  <bgColor theme="7" tint="0.79998168889431442"/>
                </patternFill>
              </fill>
            </x14:dxf>
          </x14:cfRule>
          <xm:sqref>AK141</xm:sqref>
        </x14:conditionalFormatting>
        <x14:conditionalFormatting xmlns:xm="http://schemas.microsoft.com/office/excel/2006/main">
          <x14:cfRule type="containsText" priority="2436" operator="containsText" id="{0A18D064-BA56-FE48-AD35-FC12DAB66A90}">
            <xm:f>NOT(ISERROR(SEARCH(#REF! ="text",A142)))</xm:f>
            <xm:f>#REF! ="text"</xm:f>
            <x14:dxf>
              <fill>
                <patternFill>
                  <bgColor theme="7" tint="0.79998168889431442"/>
                </patternFill>
              </fill>
            </x14:dxf>
          </x14:cfRule>
          <xm:sqref>A142</xm:sqref>
        </x14:conditionalFormatting>
        <x14:conditionalFormatting xmlns:xm="http://schemas.microsoft.com/office/excel/2006/main">
          <x14:cfRule type="containsText" priority="2435" operator="containsText" id="{2DDB584C-3230-164E-9AD6-FF8C8D6038C4}">
            <xm:f>NOT(ISERROR(SEARCH($A199 ="text",A116)))</xm:f>
            <xm:f>$A199 ="text"</xm:f>
            <x14:dxf>
              <fill>
                <patternFill>
                  <bgColor theme="7" tint="0.79998168889431442"/>
                </patternFill>
              </fill>
            </x14:dxf>
          </x14:cfRule>
          <xm:sqref>A142:A143 B141 B129:B131 A116:E130 HY116:XFD130</xm:sqref>
        </x14:conditionalFormatting>
        <x14:conditionalFormatting xmlns:xm="http://schemas.microsoft.com/office/excel/2006/main">
          <x14:cfRule type="containsText" priority="2434" operator="containsText" id="{1579C3AA-33E5-414B-BAF4-318CA8577A92}">
            <xm:f>NOT(ISERROR(SEARCH($A246 ="text",A142)))</xm:f>
            <xm:f>$A246 ="text"</xm:f>
            <x14:dxf>
              <fill>
                <patternFill>
                  <bgColor theme="7" tint="0.79998168889431442"/>
                </patternFill>
              </fill>
            </x14:dxf>
          </x14:cfRule>
          <xm:sqref>A142:A143</xm:sqref>
        </x14:conditionalFormatting>
        <x14:conditionalFormatting xmlns:xm="http://schemas.microsoft.com/office/excel/2006/main">
          <x14:cfRule type="containsText" priority="2432" operator="containsText" id="{4F2192FA-F2D8-164A-8AD0-7CD3F6BAE275}">
            <xm:f>NOT(ISERROR(SEARCH(#REF! ="text",A142)))</xm:f>
            <xm:f>#REF! ="text"</xm:f>
            <x14:dxf>
              <fill>
                <patternFill>
                  <bgColor theme="7" tint="0.79998168889431442"/>
                </patternFill>
              </fill>
            </x14:dxf>
          </x14:cfRule>
          <xm:sqref>A142</xm:sqref>
        </x14:conditionalFormatting>
        <x14:conditionalFormatting xmlns:xm="http://schemas.microsoft.com/office/excel/2006/main">
          <x14:cfRule type="containsText" priority="2433" operator="containsText" id="{8018E7FB-C0D3-D74B-919E-9D683D471A99}">
            <xm:f>NOT(ISERROR(SEARCH(#REF! ="text",A143)))</xm:f>
            <xm:f>#REF! ="text"</xm:f>
            <x14:dxf>
              <fill>
                <patternFill>
                  <bgColor theme="7" tint="0.79998168889431442"/>
                </patternFill>
              </fill>
            </x14:dxf>
          </x14:cfRule>
          <xm:sqref>A143</xm:sqref>
        </x14:conditionalFormatting>
        <x14:conditionalFormatting xmlns:xm="http://schemas.microsoft.com/office/excel/2006/main">
          <x14:cfRule type="containsText" priority="2430" operator="containsText" id="{EF816F46-0417-5843-83A6-DC224C287963}">
            <xm:f>NOT(ISERROR(SEARCH($A247 ="text",A142)))</xm:f>
            <xm:f>$A247 ="text"</xm:f>
            <x14:dxf>
              <fill>
                <patternFill>
                  <bgColor theme="7" tint="0.79998168889431442"/>
                </patternFill>
              </fill>
            </x14:dxf>
          </x14:cfRule>
          <xm:sqref>A142</xm:sqref>
        </x14:conditionalFormatting>
        <x14:conditionalFormatting xmlns:xm="http://schemas.microsoft.com/office/excel/2006/main">
          <x14:cfRule type="containsText" priority="2431" operator="containsText" id="{9EF1414F-4E09-1A46-8B45-D957EDDB19F0}">
            <xm:f>NOT(ISERROR(SEARCH(#REF! ="text",A143)))</xm:f>
            <xm:f>#REF! ="text"</xm:f>
            <x14:dxf>
              <fill>
                <patternFill>
                  <bgColor theme="7" tint="0.79998168889431442"/>
                </patternFill>
              </fill>
            </x14:dxf>
          </x14:cfRule>
          <xm:sqref>A143</xm:sqref>
        </x14:conditionalFormatting>
        <x14:conditionalFormatting xmlns:xm="http://schemas.microsoft.com/office/excel/2006/main">
          <x14:cfRule type="containsText" priority="2428" operator="containsText" id="{BE5F45B8-D9BF-9849-B37D-3522122A3149}">
            <xm:f>NOT(ISERROR(SEARCH($A148 ="text",A143)))</xm:f>
            <xm:f>$A148 ="text"</xm:f>
            <x14:dxf>
              <fill>
                <patternFill>
                  <bgColor theme="7" tint="0.79998168889431442"/>
                </patternFill>
              </fill>
            </x14:dxf>
          </x14:cfRule>
          <xm:sqref>A143</xm:sqref>
        </x14:conditionalFormatting>
        <x14:conditionalFormatting xmlns:xm="http://schemas.microsoft.com/office/excel/2006/main">
          <x14:cfRule type="containsText" priority="2429" operator="containsText" id="{1C29B0A4-0334-5E46-87CD-DDE7A20E1684}">
            <xm:f>NOT(ISERROR(SEARCH($A146 ="text",A142)))</xm:f>
            <xm:f>$A146 ="text"</xm:f>
            <x14:dxf>
              <fill>
                <patternFill>
                  <bgColor theme="7" tint="0.79998168889431442"/>
                </patternFill>
              </fill>
            </x14:dxf>
          </x14:cfRule>
          <xm:sqref>A142</xm:sqref>
        </x14:conditionalFormatting>
        <x14:conditionalFormatting xmlns:xm="http://schemas.microsoft.com/office/excel/2006/main">
          <x14:cfRule type="containsText" priority="2437" operator="containsText" id="{12B8E5F6-3AD6-9341-9665-7AE947AFA9B6}">
            <xm:f>NOT(ISERROR(SEARCH($A207 ="text",A143)))</xm:f>
            <xm:f>$A207 ="text"</xm:f>
            <x14:dxf>
              <fill>
                <patternFill>
                  <bgColor theme="7" tint="0.79998168889431442"/>
                </patternFill>
              </fill>
            </x14:dxf>
          </x14:cfRule>
          <xm:sqref>A143</xm:sqref>
        </x14:conditionalFormatting>
        <x14:conditionalFormatting xmlns:xm="http://schemas.microsoft.com/office/excel/2006/main">
          <x14:cfRule type="containsText" priority="2426" operator="containsText" id="{08FC8BDC-ED85-F74D-AD8C-E9CA8EE8F1A4}">
            <xm:f>NOT(ISERROR(SEARCH($A210 ="text",A145)))</xm:f>
            <xm:f>$A210 ="text"</xm:f>
            <x14:dxf>
              <fill>
                <patternFill>
                  <bgColor theme="7" tint="0.79998168889431442"/>
                </patternFill>
              </fill>
            </x14:dxf>
          </x14:cfRule>
          <xm:sqref>A145</xm:sqref>
        </x14:conditionalFormatting>
        <x14:conditionalFormatting xmlns:xm="http://schemas.microsoft.com/office/excel/2006/main">
          <x14:cfRule type="containsText" priority="2425" operator="containsText" id="{C41DAE6B-A5A7-484F-AEB6-BD5F478F9780}">
            <xm:f>NOT(ISERROR(SEARCH($A209 ="text",A144)))</xm:f>
            <xm:f>$A209 ="text"</xm:f>
            <x14:dxf>
              <fill>
                <patternFill>
                  <bgColor theme="7" tint="0.79998168889431442"/>
                </patternFill>
              </fill>
            </x14:dxf>
          </x14:cfRule>
          <xm:sqref>A144</xm:sqref>
        </x14:conditionalFormatting>
        <x14:conditionalFormatting xmlns:xm="http://schemas.microsoft.com/office/excel/2006/main">
          <x14:cfRule type="containsText" priority="2424" operator="containsText" id="{2526BCD4-DF8D-9940-9A6D-2DDE09BD3603}">
            <xm:f>NOT(ISERROR(SEARCH($A248 ="text",A144)))</xm:f>
            <xm:f>$A248 ="text"</xm:f>
            <x14:dxf>
              <fill>
                <patternFill>
                  <bgColor theme="7" tint="0.79998168889431442"/>
                </patternFill>
              </fill>
            </x14:dxf>
          </x14:cfRule>
          <xm:sqref>A144</xm:sqref>
        </x14:conditionalFormatting>
        <x14:conditionalFormatting xmlns:xm="http://schemas.microsoft.com/office/excel/2006/main">
          <x14:cfRule type="containsText" priority="2423" operator="containsText" id="{94F21C68-53C0-174F-8B8D-DDACCFCB154D}">
            <xm:f>NOT(ISERROR(SEARCH($A249 ="text",A144)))</xm:f>
            <xm:f>$A249 ="text"</xm:f>
            <x14:dxf>
              <fill>
                <patternFill>
                  <bgColor theme="7" tint="0.79998168889431442"/>
                </patternFill>
              </fill>
            </x14:dxf>
          </x14:cfRule>
          <xm:sqref>A144</xm:sqref>
        </x14:conditionalFormatting>
        <x14:conditionalFormatting xmlns:xm="http://schemas.microsoft.com/office/excel/2006/main">
          <x14:cfRule type="containsText" priority="2427" operator="containsText" id="{BDED9D6C-1AEE-5E40-A6BD-37C732A02291}">
            <xm:f>NOT(ISERROR(SEARCH($A208 ="text",A144)))</xm:f>
            <xm:f>$A208 ="text"</xm:f>
            <x14:dxf>
              <fill>
                <patternFill>
                  <bgColor theme="7" tint="0.79998168889431442"/>
                </patternFill>
              </fill>
            </x14:dxf>
          </x14:cfRule>
          <xm:sqref>A144</xm:sqref>
        </x14:conditionalFormatting>
        <x14:conditionalFormatting xmlns:xm="http://schemas.microsoft.com/office/excel/2006/main">
          <x14:cfRule type="containsText" priority="2421" operator="containsText" id="{4F98643B-69D6-F644-ABC7-3131A8B766CD}">
            <xm:f>NOT(ISERROR(SEARCH($A213 ="text",A148)))</xm:f>
            <xm:f>$A213 ="text"</xm:f>
            <x14:dxf>
              <fill>
                <patternFill>
                  <bgColor theme="7" tint="0.79998168889431442"/>
                </patternFill>
              </fill>
            </x14:dxf>
          </x14:cfRule>
          <xm:sqref>A148</xm:sqref>
        </x14:conditionalFormatting>
        <x14:conditionalFormatting xmlns:xm="http://schemas.microsoft.com/office/excel/2006/main">
          <x14:cfRule type="containsText" priority="2420" operator="containsText" id="{FD33CCC4-1815-0A44-A829-C0BC3FBB3680}">
            <xm:f>NOT(ISERROR(SEARCH($A212 ="text",A147)))</xm:f>
            <xm:f>$A212 ="text"</xm:f>
            <x14:dxf>
              <fill>
                <patternFill>
                  <bgColor theme="7" tint="0.79998168889431442"/>
                </patternFill>
              </fill>
            </x14:dxf>
          </x14:cfRule>
          <xm:sqref>A147</xm:sqref>
        </x14:conditionalFormatting>
        <x14:conditionalFormatting xmlns:xm="http://schemas.microsoft.com/office/excel/2006/main">
          <x14:cfRule type="containsText" priority="2419" operator="containsText" id="{1492A13C-7D79-CF44-B770-F20114AFDE52}">
            <xm:f>NOT(ISERROR(SEARCH($A251 ="text",A147)))</xm:f>
            <xm:f>$A251 ="text"</xm:f>
            <x14:dxf>
              <fill>
                <patternFill>
                  <bgColor theme="7" tint="0.79998168889431442"/>
                </patternFill>
              </fill>
            </x14:dxf>
          </x14:cfRule>
          <xm:sqref>A147</xm:sqref>
        </x14:conditionalFormatting>
        <x14:conditionalFormatting xmlns:xm="http://schemas.microsoft.com/office/excel/2006/main">
          <x14:cfRule type="containsText" priority="2418" operator="containsText" id="{4E114438-A65D-A64D-9E5A-07AD9D502508}">
            <xm:f>NOT(ISERROR(SEARCH($A252 ="text",A147)))</xm:f>
            <xm:f>$A252 ="text"</xm:f>
            <x14:dxf>
              <fill>
                <patternFill>
                  <bgColor theme="7" tint="0.79998168889431442"/>
                </patternFill>
              </fill>
            </x14:dxf>
          </x14:cfRule>
          <xm:sqref>A147</xm:sqref>
        </x14:conditionalFormatting>
        <x14:conditionalFormatting xmlns:xm="http://schemas.microsoft.com/office/excel/2006/main">
          <x14:cfRule type="containsText" priority="2422" operator="containsText" id="{E161BFDA-06F1-5B48-9236-7A60A754DED2}">
            <xm:f>NOT(ISERROR(SEARCH($A211 ="text",A147)))</xm:f>
            <xm:f>$A211 ="text"</xm:f>
            <x14:dxf>
              <fill>
                <patternFill>
                  <bgColor theme="7" tint="0.79998168889431442"/>
                </patternFill>
              </fill>
            </x14:dxf>
          </x14:cfRule>
          <xm:sqref>A147</xm:sqref>
        </x14:conditionalFormatting>
        <x14:conditionalFormatting xmlns:xm="http://schemas.microsoft.com/office/excel/2006/main">
          <x14:cfRule type="containsText" priority="2416" operator="containsText" id="{4211533F-3312-2B43-8E01-03D1F6A731C0}">
            <xm:f>NOT(ISERROR(SEARCH($A215 ="text",A150)))</xm:f>
            <xm:f>$A215 ="text"</xm:f>
            <x14:dxf>
              <fill>
                <patternFill>
                  <bgColor theme="7" tint="0.79998168889431442"/>
                </patternFill>
              </fill>
            </x14:dxf>
          </x14:cfRule>
          <xm:sqref>A150</xm:sqref>
        </x14:conditionalFormatting>
        <x14:conditionalFormatting xmlns:xm="http://schemas.microsoft.com/office/excel/2006/main">
          <x14:cfRule type="containsText" priority="2415" operator="containsText" id="{FA3F5C12-613B-DB47-8556-3CBA2EED5A87}">
            <xm:f>NOT(ISERROR(SEARCH($A214 ="text",A149)))</xm:f>
            <xm:f>$A214 ="text"</xm:f>
            <x14:dxf>
              <fill>
                <patternFill>
                  <bgColor theme="7" tint="0.79998168889431442"/>
                </patternFill>
              </fill>
            </x14:dxf>
          </x14:cfRule>
          <xm:sqref>A149</xm:sqref>
        </x14:conditionalFormatting>
        <x14:conditionalFormatting xmlns:xm="http://schemas.microsoft.com/office/excel/2006/main">
          <x14:cfRule type="containsText" priority="2414" operator="containsText" id="{0015BC45-507B-6E4A-8335-4C8411D5713E}">
            <xm:f>NOT(ISERROR(SEARCH($A253 ="text",A149)))</xm:f>
            <xm:f>$A253 ="text"</xm:f>
            <x14:dxf>
              <fill>
                <patternFill>
                  <bgColor theme="7" tint="0.79998168889431442"/>
                </patternFill>
              </fill>
            </x14:dxf>
          </x14:cfRule>
          <xm:sqref>A149</xm:sqref>
        </x14:conditionalFormatting>
        <x14:conditionalFormatting xmlns:xm="http://schemas.microsoft.com/office/excel/2006/main">
          <x14:cfRule type="containsText" priority="2413" operator="containsText" id="{1920E467-B6A1-6248-A439-BCEFBE5A3576}">
            <xm:f>NOT(ISERROR(SEARCH($A254 ="text",A149)))</xm:f>
            <xm:f>$A254 ="text"</xm:f>
            <x14:dxf>
              <fill>
                <patternFill>
                  <bgColor theme="7" tint="0.79998168889431442"/>
                </patternFill>
              </fill>
            </x14:dxf>
          </x14:cfRule>
          <xm:sqref>A149</xm:sqref>
        </x14:conditionalFormatting>
        <x14:conditionalFormatting xmlns:xm="http://schemas.microsoft.com/office/excel/2006/main">
          <x14:cfRule type="containsText" priority="2417" operator="containsText" id="{5F047FFE-FD28-C344-8A26-5C23CB35AE93}">
            <xm:f>NOT(ISERROR(SEARCH($A213 ="text",A149)))</xm:f>
            <xm:f>$A213 ="text"</xm:f>
            <x14:dxf>
              <fill>
                <patternFill>
                  <bgColor theme="7" tint="0.79998168889431442"/>
                </patternFill>
              </fill>
            </x14:dxf>
          </x14:cfRule>
          <xm:sqref>A149</xm:sqref>
        </x14:conditionalFormatting>
        <x14:conditionalFormatting xmlns:xm="http://schemas.microsoft.com/office/excel/2006/main">
          <x14:cfRule type="containsText" priority="2411" operator="containsText" id="{6015D8BB-863A-8C49-AC18-743859B459B4}">
            <xm:f>NOT(ISERROR(SEARCH($A221 ="text",A156)))</xm:f>
            <xm:f>$A221 ="text"</xm:f>
            <x14:dxf>
              <fill>
                <patternFill>
                  <bgColor theme="7" tint="0.79998168889431442"/>
                </patternFill>
              </fill>
            </x14:dxf>
          </x14:cfRule>
          <xm:sqref>A156</xm:sqref>
        </x14:conditionalFormatting>
        <x14:conditionalFormatting xmlns:xm="http://schemas.microsoft.com/office/excel/2006/main">
          <x14:cfRule type="containsText" priority="2410" operator="containsText" id="{80C0BAE9-3B76-D94B-BCD3-87222452E04C}">
            <xm:f>NOT(ISERROR(SEARCH($A220 ="text",A155)))</xm:f>
            <xm:f>$A220 ="text"</xm:f>
            <x14:dxf>
              <fill>
                <patternFill>
                  <bgColor theme="7" tint="0.79998168889431442"/>
                </patternFill>
              </fill>
            </x14:dxf>
          </x14:cfRule>
          <xm:sqref>A155</xm:sqref>
        </x14:conditionalFormatting>
        <x14:conditionalFormatting xmlns:xm="http://schemas.microsoft.com/office/excel/2006/main">
          <x14:cfRule type="containsText" priority="2409" operator="containsText" id="{E2F88684-16DA-954F-BCAF-D18E5775EA90}">
            <xm:f>NOT(ISERROR(SEARCH($A259 ="text",A155)))</xm:f>
            <xm:f>$A259 ="text"</xm:f>
            <x14:dxf>
              <fill>
                <patternFill>
                  <bgColor theme="7" tint="0.79998168889431442"/>
                </patternFill>
              </fill>
            </x14:dxf>
          </x14:cfRule>
          <xm:sqref>A155</xm:sqref>
        </x14:conditionalFormatting>
        <x14:conditionalFormatting xmlns:xm="http://schemas.microsoft.com/office/excel/2006/main">
          <x14:cfRule type="containsText" priority="2408" operator="containsText" id="{E45698FE-E5A4-6948-8855-F989C6230C9D}">
            <xm:f>NOT(ISERROR(SEARCH($A260 ="text",A155)))</xm:f>
            <xm:f>$A260 ="text"</xm:f>
            <x14:dxf>
              <fill>
                <patternFill>
                  <bgColor theme="7" tint="0.79998168889431442"/>
                </patternFill>
              </fill>
            </x14:dxf>
          </x14:cfRule>
          <xm:sqref>A155</xm:sqref>
        </x14:conditionalFormatting>
        <x14:conditionalFormatting xmlns:xm="http://schemas.microsoft.com/office/excel/2006/main">
          <x14:cfRule type="containsText" priority="2412" operator="containsText" id="{F3D8F801-206B-CB40-A42F-3E787A4E9C91}">
            <xm:f>NOT(ISERROR(SEARCH($A219 ="text",A155)))</xm:f>
            <xm:f>$A219 ="text"</xm:f>
            <x14:dxf>
              <fill>
                <patternFill>
                  <bgColor theme="7" tint="0.79998168889431442"/>
                </patternFill>
              </fill>
            </x14:dxf>
          </x14:cfRule>
          <xm:sqref>A155</xm:sqref>
        </x14:conditionalFormatting>
        <x14:conditionalFormatting xmlns:xm="http://schemas.microsoft.com/office/excel/2006/main">
          <x14:cfRule type="containsText" priority="2407" operator="containsText" id="{C2A39EF2-E39C-9945-9172-BA554748B352}">
            <xm:f>NOT(ISERROR(SEARCH($A228 ="text",A162)))</xm:f>
            <xm:f>$A228 ="text"</xm:f>
            <x14:dxf>
              <fill>
                <patternFill>
                  <bgColor theme="7" tint="0.79998168889431442"/>
                </patternFill>
              </fill>
            </x14:dxf>
          </x14:cfRule>
          <xm:sqref>A162:A171</xm:sqref>
        </x14:conditionalFormatting>
        <x14:conditionalFormatting xmlns:xm="http://schemas.microsoft.com/office/excel/2006/main">
          <x14:cfRule type="containsText" priority="2405" operator="containsText" id="{DAF7AF8E-C928-1646-BEC2-D096906D9F04}">
            <xm:f>NOT(ISERROR(SEARCH($A228 ="text",A163)))</xm:f>
            <xm:f>$A228 ="text"</xm:f>
            <x14:dxf>
              <fill>
                <patternFill>
                  <bgColor theme="7" tint="0.79998168889431442"/>
                </patternFill>
              </fill>
            </x14:dxf>
          </x14:cfRule>
          <xm:sqref>A163</xm:sqref>
        </x14:conditionalFormatting>
        <x14:conditionalFormatting xmlns:xm="http://schemas.microsoft.com/office/excel/2006/main">
          <x14:cfRule type="containsText" priority="2404" operator="containsText" id="{977D0F95-18D9-6340-BA2A-E7A754E56D7A}">
            <xm:f>NOT(ISERROR(SEARCH($A227 ="text",A162)))</xm:f>
            <xm:f>$A227 ="text"</xm:f>
            <x14:dxf>
              <fill>
                <patternFill>
                  <bgColor theme="7" tint="0.79998168889431442"/>
                </patternFill>
              </fill>
            </x14:dxf>
          </x14:cfRule>
          <xm:sqref>A162</xm:sqref>
        </x14:conditionalFormatting>
        <x14:conditionalFormatting xmlns:xm="http://schemas.microsoft.com/office/excel/2006/main">
          <x14:cfRule type="containsText" priority="2403" operator="containsText" id="{C6F3839F-5600-7742-AF2E-95E3423C0F34}">
            <xm:f>NOT(ISERROR(SEARCH($A266 ="text",A162)))</xm:f>
            <xm:f>$A266 ="text"</xm:f>
            <x14:dxf>
              <fill>
                <patternFill>
                  <bgColor theme="7" tint="0.79998168889431442"/>
                </patternFill>
              </fill>
            </x14:dxf>
          </x14:cfRule>
          <xm:sqref>A162</xm:sqref>
        </x14:conditionalFormatting>
        <x14:conditionalFormatting xmlns:xm="http://schemas.microsoft.com/office/excel/2006/main">
          <x14:cfRule type="containsText" priority="2402" operator="containsText" id="{85E9407C-F356-4148-8632-07236C5D9701}">
            <xm:f>NOT(ISERROR(SEARCH($A267 ="text",A162)))</xm:f>
            <xm:f>$A267 ="text"</xm:f>
            <x14:dxf>
              <fill>
                <patternFill>
                  <bgColor theme="7" tint="0.79998168889431442"/>
                </patternFill>
              </fill>
            </x14:dxf>
          </x14:cfRule>
          <xm:sqref>A162</xm:sqref>
        </x14:conditionalFormatting>
        <x14:conditionalFormatting xmlns:xm="http://schemas.microsoft.com/office/excel/2006/main">
          <x14:cfRule type="containsText" priority="2406" operator="containsText" id="{AE3D60FB-540D-184E-AD64-C1BD8BBC1A64}">
            <xm:f>NOT(ISERROR(SEARCH($A226 ="text",A162)))</xm:f>
            <xm:f>$A226 ="text"</xm:f>
            <x14:dxf>
              <fill>
                <patternFill>
                  <bgColor theme="7" tint="0.79998168889431442"/>
                </patternFill>
              </fill>
            </x14:dxf>
          </x14:cfRule>
          <xm:sqref>A162</xm:sqref>
        </x14:conditionalFormatting>
        <x14:conditionalFormatting xmlns:xm="http://schemas.microsoft.com/office/excel/2006/main">
          <x14:cfRule type="containsText" priority="2401" operator="containsText" id="{438B8C77-4628-DB4C-9605-F11FE999A206}">
            <xm:f>NOT(ISERROR(SEARCH($A239 ="text",A173)))</xm:f>
            <xm:f>$A239 ="text"</xm:f>
            <x14:dxf>
              <fill>
                <patternFill>
                  <bgColor theme="7" tint="0.79998168889431442"/>
                </patternFill>
              </fill>
            </x14:dxf>
          </x14:cfRule>
          <xm:sqref>A173</xm:sqref>
        </x14:conditionalFormatting>
        <x14:conditionalFormatting xmlns:xm="http://schemas.microsoft.com/office/excel/2006/main">
          <x14:cfRule type="containsText" priority="2400" operator="containsText" id="{A0F0CBE0-6D67-0D4B-BA28-7E303D578E43}">
            <xm:f>NOT(ISERROR(SEARCH($A238 ="text",A173)))</xm:f>
            <xm:f>$A238 ="text"</xm:f>
            <x14:dxf>
              <fill>
                <patternFill>
                  <bgColor theme="7" tint="0.79998168889431442"/>
                </patternFill>
              </fill>
            </x14:dxf>
          </x14:cfRule>
          <xm:sqref>A173</xm:sqref>
        </x14:conditionalFormatting>
        <x14:conditionalFormatting xmlns:xm="http://schemas.microsoft.com/office/excel/2006/main">
          <x14:cfRule type="containsText" priority="2885" operator="containsText" id="{C361144A-93E9-49EE-A11E-32440C04B04E}">
            <xm:f>NOT(ISERROR(SEARCH($A142 ="text",A109)))</xm:f>
            <xm:f>$A142 ="text"</xm:f>
            <x14:dxf>
              <fill>
                <patternFill>
                  <bgColor theme="7" tint="0.79998168889431442"/>
                </patternFill>
              </fill>
            </x14:dxf>
          </x14:cfRule>
          <xm:sqref>AK109:BL115 A191:A194 A178:B184</xm:sqref>
        </x14:conditionalFormatting>
        <x14:conditionalFormatting xmlns:xm="http://schemas.microsoft.com/office/excel/2006/main">
          <x14:cfRule type="containsText" priority="2394" operator="containsText" id="{F5010E1B-9E1C-864C-AF49-329473548470}">
            <xm:f>NOT(ISERROR(SEARCH($A250 ="text",A187)))</xm:f>
            <xm:f>$A250 ="text"</xm:f>
            <x14:dxf>
              <fill>
                <patternFill>
                  <bgColor theme="7" tint="0.79998168889431442"/>
                </patternFill>
              </fill>
            </x14:dxf>
          </x14:cfRule>
          <xm:sqref>A187</xm:sqref>
        </x14:conditionalFormatting>
        <x14:conditionalFormatting xmlns:xm="http://schemas.microsoft.com/office/excel/2006/main">
          <x14:cfRule type="containsText" priority="2396" operator="containsText" id="{B2077942-66C8-E248-8C36-B2C1D108DF4C}">
            <xm:f>NOT(ISERROR(SEARCH($A167 ="text",AA131)))</xm:f>
            <xm:f>$A167 ="text"</xm:f>
            <x14:dxf>
              <fill>
                <patternFill>
                  <bgColor theme="7" tint="0.79998168889431442"/>
                </patternFill>
              </fill>
            </x14:dxf>
          </x14:cfRule>
          <xm:sqref>AK131:BL138 AK163:AK186 AG163:AG186 AA196:AM196 AL189:BL195 AL163:BL184 DM163:DP184 DM189:DP195 EO189:ER195 EO163:ER184 FQ163:FT184 FQ189:FT195 GS189:GV195 GS163:GV184 HU163:HX184 HU189:HX195</xm:sqref>
        </x14:conditionalFormatting>
        <x14:conditionalFormatting xmlns:xm="http://schemas.microsoft.com/office/excel/2006/main">
          <x14:cfRule type="containsText" priority="2393" operator="containsText" id="{49028F9D-C9AE-4D4B-8CD3-0DDB8C32BB11}">
            <xm:f>NOT(ISERROR(SEARCH($A141 ="text",AK107)))</xm:f>
            <xm:f>$A141 ="text"</xm:f>
            <x14:dxf>
              <fill>
                <patternFill>
                  <bgColor theme="7" tint="0.79998168889431442"/>
                </patternFill>
              </fill>
            </x14:dxf>
          </x14:cfRule>
          <xm:sqref>AK107:BL107</xm:sqref>
        </x14:conditionalFormatting>
        <x14:conditionalFormatting xmlns:xm="http://schemas.microsoft.com/office/excel/2006/main">
          <x14:cfRule type="containsText" priority="2384" operator="containsText" id="{F846E4A3-0B6A-E043-9D07-BEF0AF639B2C}">
            <xm:f>NOT(ISERROR(SEARCH($A192 ="text",A172)))</xm:f>
            <xm:f>$A192 ="text"</xm:f>
            <x14:dxf>
              <fill>
                <patternFill>
                  <bgColor theme="7" tint="0.79998168889431442"/>
                </patternFill>
              </fill>
            </x14:dxf>
          </x14:cfRule>
          <xm:sqref>A172 AK179:BL182 AG179:AG182 DM179:DP182 EO179:ER182 FQ179:FT182 GS179:GV182 HU179:HX182</xm:sqref>
        </x14:conditionalFormatting>
        <x14:conditionalFormatting xmlns:xm="http://schemas.microsoft.com/office/excel/2006/main">
          <x14:cfRule type="containsText" priority="2381" operator="containsText" id="{C2EE358E-0085-1147-BE2D-62BDC0DCF086}">
            <xm:f>NOT(ISERROR(SEARCH($A258 ="text",A174)))</xm:f>
            <xm:f>$A258 ="text"</xm:f>
            <x14:dxf>
              <fill>
                <patternFill>
                  <bgColor theme="7" tint="0.79998168889431442"/>
                </patternFill>
              </fill>
            </x14:dxf>
          </x14:cfRule>
          <xm:sqref>A174:A175</xm:sqref>
        </x14:conditionalFormatting>
        <x14:conditionalFormatting xmlns:xm="http://schemas.microsoft.com/office/excel/2006/main">
          <x14:cfRule type="containsText" priority="2382" operator="containsText" id="{ECEF22BB-2CCC-EA43-9286-70B597BB05EE}">
            <xm:f>NOT(ISERROR(SEARCH($A279 ="text",A174)))</xm:f>
            <xm:f>$A279 ="text"</xm:f>
            <x14:dxf>
              <fill>
                <patternFill>
                  <bgColor theme="7" tint="0.79998168889431442"/>
                </patternFill>
              </fill>
            </x14:dxf>
          </x14:cfRule>
          <xm:sqref>A174:A175</xm:sqref>
        </x14:conditionalFormatting>
        <x14:conditionalFormatting xmlns:xm="http://schemas.microsoft.com/office/excel/2006/main">
          <x14:cfRule type="containsText" priority="2383" operator="containsText" id="{3B892713-4930-E247-9B03-D4D679365056}">
            <xm:f>NOT(ISERROR(SEARCH($A240 ="text",A174)))</xm:f>
            <xm:f>$A240 ="text"</xm:f>
            <x14:dxf>
              <fill>
                <patternFill>
                  <bgColor theme="7" tint="0.79998168889431442"/>
                </patternFill>
              </fill>
            </x14:dxf>
          </x14:cfRule>
          <xm:sqref>A174:A175</xm:sqref>
        </x14:conditionalFormatting>
        <x14:conditionalFormatting xmlns:xm="http://schemas.microsoft.com/office/excel/2006/main">
          <x14:cfRule type="containsText" priority="2379" operator="containsText" id="{ED3B93C2-A4E2-CD46-9085-BD038EC4DA97}">
            <xm:f>NOT(ISERROR(SEARCH(#REF! ="text",A174)))</xm:f>
            <xm:f>#REF! ="text"</xm:f>
            <x14:dxf>
              <fill>
                <patternFill>
                  <bgColor theme="7" tint="0.79998168889431442"/>
                </patternFill>
              </fill>
            </x14:dxf>
          </x14:cfRule>
          <xm:sqref>A174:A175</xm:sqref>
        </x14:conditionalFormatting>
        <x14:conditionalFormatting xmlns:xm="http://schemas.microsoft.com/office/excel/2006/main">
          <x14:cfRule type="containsText" priority="2378" operator="containsText" id="{1360C122-1E8E-A14E-87E3-5649854E3A12}">
            <xm:f>NOT(ISERROR(SEARCH(#REF! ="text",A174)))</xm:f>
            <xm:f>#REF! ="text"</xm:f>
            <x14:dxf>
              <fill>
                <patternFill>
                  <bgColor theme="7" tint="0.79998168889431442"/>
                </patternFill>
              </fill>
            </x14:dxf>
          </x14:cfRule>
          <xm:sqref>A174:A175</xm:sqref>
        </x14:conditionalFormatting>
        <x14:conditionalFormatting xmlns:xm="http://schemas.microsoft.com/office/excel/2006/main">
          <x14:cfRule type="containsText" priority="2377" operator="containsText" id="{973E789B-AEBD-064A-963F-FACCEB37266F}">
            <xm:f>NOT(ISERROR(SEARCH($A180 ="text",A174)))</xm:f>
            <xm:f>$A180 ="text"</xm:f>
            <x14:dxf>
              <fill>
                <patternFill>
                  <bgColor theme="7" tint="0.79998168889431442"/>
                </patternFill>
              </fill>
            </x14:dxf>
          </x14:cfRule>
          <xm:sqref>A174:A175</xm:sqref>
        </x14:conditionalFormatting>
        <x14:conditionalFormatting xmlns:xm="http://schemas.microsoft.com/office/excel/2006/main">
          <x14:cfRule type="containsText" priority="2380" operator="containsText" id="{DA71B1B8-9DFC-9344-9CD7-AD6A3789CC00}">
            <xm:f>NOT(ISERROR(SEARCH($A239 ="text",A174)))</xm:f>
            <xm:f>$A239 ="text"</xm:f>
            <x14:dxf>
              <fill>
                <patternFill>
                  <bgColor theme="7" tint="0.79998168889431442"/>
                </patternFill>
              </fill>
            </x14:dxf>
          </x14:cfRule>
          <xm:sqref>A174:A175</xm:sqref>
        </x14:conditionalFormatting>
        <x14:conditionalFormatting xmlns:xm="http://schemas.microsoft.com/office/excel/2006/main">
          <x14:cfRule type="containsText" priority="2376" operator="containsText" id="{F81A1F26-B1AF-D647-ADAB-959DF9A0CB5E}">
            <xm:f>NOT(ISERROR(SEARCH(#REF! ="text",A174)))</xm:f>
            <xm:f>#REF! ="text"</xm:f>
            <x14:dxf>
              <fill>
                <patternFill>
                  <bgColor theme="7" tint="0.79998168889431442"/>
                </patternFill>
              </fill>
            </x14:dxf>
          </x14:cfRule>
          <xm:sqref>A174:A175</xm:sqref>
        </x14:conditionalFormatting>
        <x14:conditionalFormatting xmlns:xm="http://schemas.microsoft.com/office/excel/2006/main">
          <x14:cfRule type="containsText" priority="2375" operator="containsText" id="{F7352D67-D3DD-4D49-8F30-C008AEBA7A10}">
            <xm:f>NOT(ISERROR(SEARCH($A257 ="text",A174)))</xm:f>
            <xm:f>$A257 ="text"</xm:f>
            <x14:dxf>
              <fill>
                <patternFill>
                  <bgColor theme="7" tint="0.79998168889431442"/>
                </patternFill>
              </fill>
            </x14:dxf>
          </x14:cfRule>
          <xm:sqref>A174:A175</xm:sqref>
        </x14:conditionalFormatting>
        <x14:conditionalFormatting xmlns:xm="http://schemas.microsoft.com/office/excel/2006/main">
          <x14:cfRule type="containsText" priority="2374" operator="containsText" id="{5BC05A60-3544-BB47-8B84-61B516ABEC02}">
            <xm:f>NOT(ISERROR(SEARCH($A278 ="text",A174)))</xm:f>
            <xm:f>$A278 ="text"</xm:f>
            <x14:dxf>
              <fill>
                <patternFill>
                  <bgColor theme="7" tint="0.79998168889431442"/>
                </patternFill>
              </fill>
            </x14:dxf>
          </x14:cfRule>
          <xm:sqref>A174:A175</xm:sqref>
        </x14:conditionalFormatting>
        <x14:conditionalFormatting xmlns:xm="http://schemas.microsoft.com/office/excel/2006/main">
          <x14:cfRule type="containsText" priority="2373" operator="containsText" id="{5FB0EDAA-B2F6-E04C-991E-63FF2628A975}">
            <xm:f>NOT(ISERROR(SEARCH(#REF! ="text",A174)))</xm:f>
            <xm:f>#REF! ="text"</xm:f>
            <x14:dxf>
              <fill>
                <patternFill>
                  <bgColor theme="7" tint="0.79998168889431442"/>
                </patternFill>
              </fill>
            </x14:dxf>
          </x14:cfRule>
          <xm:sqref>A174:A175</xm:sqref>
        </x14:conditionalFormatting>
        <x14:conditionalFormatting xmlns:xm="http://schemas.microsoft.com/office/excel/2006/main">
          <x14:cfRule type="containsText" priority="2372" operator="containsText" id="{6A2BDE77-B556-D64A-82B5-4C6089BC02D5}">
            <xm:f>NOT(ISERROR(SEARCH($A279 ="text",A174)))</xm:f>
            <xm:f>$A279 ="text"</xm:f>
            <x14:dxf>
              <fill>
                <patternFill>
                  <bgColor theme="7" tint="0.79998168889431442"/>
                </patternFill>
              </fill>
            </x14:dxf>
          </x14:cfRule>
          <xm:sqref>A174:A175</xm:sqref>
        </x14:conditionalFormatting>
        <x14:conditionalFormatting xmlns:xm="http://schemas.microsoft.com/office/excel/2006/main">
          <x14:cfRule type="containsText" priority="2371" operator="containsText" id="{35187ADF-1498-8A42-AC66-D067DE57A0BB}">
            <xm:f>NOT(ISERROR(SEARCH($A179 ="text",A174)))</xm:f>
            <xm:f>$A179 ="text"</xm:f>
            <x14:dxf>
              <fill>
                <patternFill>
                  <bgColor theme="7" tint="0.79998168889431442"/>
                </patternFill>
              </fill>
            </x14:dxf>
          </x14:cfRule>
          <xm:sqref>A174:A175</xm:sqref>
        </x14:conditionalFormatting>
        <x14:conditionalFormatting xmlns:xm="http://schemas.microsoft.com/office/excel/2006/main">
          <x14:cfRule type="containsText" priority="2355" operator="containsText" id="{8BA00844-0FF1-2242-95E8-A35CAEC7D87A}">
            <xm:f>NOT(ISERROR(SEARCH($A272 ="text",A189)))</xm:f>
            <xm:f>$A272 ="text"</xm:f>
            <x14:dxf>
              <fill>
                <patternFill>
                  <bgColor theme="7" tint="0.79998168889431442"/>
                </patternFill>
              </fill>
            </x14:dxf>
          </x14:cfRule>
          <xm:sqref>A189</xm:sqref>
        </x14:conditionalFormatting>
        <x14:conditionalFormatting xmlns:xm="http://schemas.microsoft.com/office/excel/2006/main">
          <x14:cfRule type="containsText" priority="2356" operator="containsText" id="{B2DD9714-8577-C54B-8B59-0E56FAA35921}">
            <xm:f>NOT(ISERROR(SEARCH($A293 ="text",A189)))</xm:f>
            <xm:f>$A293 ="text"</xm:f>
            <x14:dxf>
              <fill>
                <patternFill>
                  <bgColor theme="7" tint="0.79998168889431442"/>
                </patternFill>
              </fill>
            </x14:dxf>
          </x14:cfRule>
          <xm:sqref>A189</xm:sqref>
        </x14:conditionalFormatting>
        <x14:conditionalFormatting xmlns:xm="http://schemas.microsoft.com/office/excel/2006/main">
          <x14:cfRule type="containsText" priority="2357" operator="containsText" id="{CD6BB395-F5A1-9543-A390-3EFEF07B0AB0}">
            <xm:f>NOT(ISERROR(SEARCH($A254 ="text",A189)))</xm:f>
            <xm:f>$A254 ="text"</xm:f>
            <x14:dxf>
              <fill>
                <patternFill>
                  <bgColor theme="7" tint="0.79998168889431442"/>
                </patternFill>
              </fill>
            </x14:dxf>
          </x14:cfRule>
          <xm:sqref>A189</xm:sqref>
        </x14:conditionalFormatting>
        <x14:conditionalFormatting xmlns:xm="http://schemas.microsoft.com/office/excel/2006/main">
          <x14:cfRule type="containsText" priority="2353" operator="containsText" id="{57616330-BB5D-2D4A-9F9C-6DF37B47DD37}">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2352" operator="containsText" id="{B68779AC-7CAF-1840-9D38-AEE4DD2A332D}">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2351" operator="containsText" id="{63805CD8-5435-3E43-B6AF-BF58E562211F}">
            <xm:f>NOT(ISERROR(SEARCH($A194 ="text",A189)))</xm:f>
            <xm:f>$A194 ="text"</xm:f>
            <x14:dxf>
              <fill>
                <patternFill>
                  <bgColor theme="7" tint="0.79998168889431442"/>
                </patternFill>
              </fill>
            </x14:dxf>
          </x14:cfRule>
          <xm:sqref>A189</xm:sqref>
        </x14:conditionalFormatting>
        <x14:conditionalFormatting xmlns:xm="http://schemas.microsoft.com/office/excel/2006/main">
          <x14:cfRule type="containsText" priority="2354" operator="containsText" id="{43A090F7-CD0D-F547-ABDB-606665561FC1}">
            <xm:f>NOT(ISERROR(SEARCH($A253 ="text",A189)))</xm:f>
            <xm:f>$A253 ="text"</xm:f>
            <x14:dxf>
              <fill>
                <patternFill>
                  <bgColor theme="7" tint="0.79998168889431442"/>
                </patternFill>
              </fill>
            </x14:dxf>
          </x14:cfRule>
          <xm:sqref>A189</xm:sqref>
        </x14:conditionalFormatting>
        <x14:conditionalFormatting xmlns:xm="http://schemas.microsoft.com/office/excel/2006/main">
          <x14:cfRule type="containsText" priority="2350" operator="containsText" id="{ECF71C48-5AE3-0343-801A-31706683B520}">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2349" operator="containsText" id="{3A7B38D8-F323-B94D-BBF0-1B59144A05FB}">
            <xm:f>NOT(ISERROR(SEARCH($A271 ="text",A189)))</xm:f>
            <xm:f>$A271 ="text"</xm:f>
            <x14:dxf>
              <fill>
                <patternFill>
                  <bgColor theme="7" tint="0.79998168889431442"/>
                </patternFill>
              </fill>
            </x14:dxf>
          </x14:cfRule>
          <xm:sqref>A189</xm:sqref>
        </x14:conditionalFormatting>
        <x14:conditionalFormatting xmlns:xm="http://schemas.microsoft.com/office/excel/2006/main">
          <x14:cfRule type="containsText" priority="2348" operator="containsText" id="{827C607F-B17A-FB4D-ACAC-F31710E9E103}">
            <xm:f>NOT(ISERROR(SEARCH($A292 ="text",A189)))</xm:f>
            <xm:f>$A292 ="text"</xm:f>
            <x14:dxf>
              <fill>
                <patternFill>
                  <bgColor theme="7" tint="0.79998168889431442"/>
                </patternFill>
              </fill>
            </x14:dxf>
          </x14:cfRule>
          <xm:sqref>A189</xm:sqref>
        </x14:conditionalFormatting>
        <x14:conditionalFormatting xmlns:xm="http://schemas.microsoft.com/office/excel/2006/main">
          <x14:cfRule type="containsText" priority="2347" operator="containsText" id="{3A46FE5E-46C2-DF45-8BF7-A74660C63699}">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2346" operator="containsText" id="{C397630C-B78B-D14E-B29C-87A943FFA26D}">
            <xm:f>NOT(ISERROR(SEARCH($A293 ="text",A189)))</xm:f>
            <xm:f>$A293 ="text"</xm:f>
            <x14:dxf>
              <fill>
                <patternFill>
                  <bgColor theme="7" tint="0.79998168889431442"/>
                </patternFill>
              </fill>
            </x14:dxf>
          </x14:cfRule>
          <xm:sqref>A189</xm:sqref>
        </x14:conditionalFormatting>
        <x14:conditionalFormatting xmlns:xm="http://schemas.microsoft.com/office/excel/2006/main">
          <x14:cfRule type="containsText" priority="2345" operator="containsText" id="{1CF09CC1-A2B1-964D-87C6-2ED4836B99DE}">
            <xm:f>NOT(ISERROR(SEARCH($A193 ="text",A189)))</xm:f>
            <xm:f>$A193 ="text"</xm:f>
            <x14:dxf>
              <fill>
                <patternFill>
                  <bgColor theme="7" tint="0.79998168889431442"/>
                </patternFill>
              </fill>
            </x14:dxf>
          </x14:cfRule>
          <xm:sqref>A189</xm:sqref>
        </x14:conditionalFormatting>
        <x14:conditionalFormatting xmlns:xm="http://schemas.microsoft.com/office/excel/2006/main">
          <x14:cfRule type="containsText" priority="2342" operator="containsText" id="{F18D6B00-0FBD-4B40-8F9C-A7011D8612A6}">
            <xm:f>NOT(ISERROR(SEARCH($A272 ="text",A189)))</xm:f>
            <xm:f>$A272 ="text"</xm:f>
            <x14:dxf>
              <fill>
                <patternFill>
                  <bgColor theme="7" tint="0.79998168889431442"/>
                </patternFill>
              </fill>
            </x14:dxf>
          </x14:cfRule>
          <xm:sqref>A189</xm:sqref>
        </x14:conditionalFormatting>
        <x14:conditionalFormatting xmlns:xm="http://schemas.microsoft.com/office/excel/2006/main">
          <x14:cfRule type="containsText" priority="2343" operator="containsText" id="{B7744E6C-47A3-5D4B-9C6D-B87928FC7E81}">
            <xm:f>NOT(ISERROR(SEARCH($A293 ="text",A189)))</xm:f>
            <xm:f>$A293 ="text"</xm:f>
            <x14:dxf>
              <fill>
                <patternFill>
                  <bgColor theme="7" tint="0.79998168889431442"/>
                </patternFill>
              </fill>
            </x14:dxf>
          </x14:cfRule>
          <xm:sqref>A189</xm:sqref>
        </x14:conditionalFormatting>
        <x14:conditionalFormatting xmlns:xm="http://schemas.microsoft.com/office/excel/2006/main">
          <x14:cfRule type="containsText" priority="2344" operator="containsText" id="{73B49F97-FDD8-9240-BF56-0BB3024EFE7F}">
            <xm:f>NOT(ISERROR(SEARCH($A254 ="text",A189)))</xm:f>
            <xm:f>$A254 ="text"</xm:f>
            <x14:dxf>
              <fill>
                <patternFill>
                  <bgColor theme="7" tint="0.79998168889431442"/>
                </patternFill>
              </fill>
            </x14:dxf>
          </x14:cfRule>
          <xm:sqref>A189</xm:sqref>
        </x14:conditionalFormatting>
        <x14:conditionalFormatting xmlns:xm="http://schemas.microsoft.com/office/excel/2006/main">
          <x14:cfRule type="containsText" priority="2340" operator="containsText" id="{83C14A2D-63F0-FB48-B379-AA33628C0B40}">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2339" operator="containsText" id="{4350D892-8043-AC46-A3C4-9CB5ABB46500}">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2338" operator="containsText" id="{CC97C74A-21DE-0B42-9516-15252215D706}">
            <xm:f>NOT(ISERROR(SEARCH($A194 ="text",A189)))</xm:f>
            <xm:f>$A194 ="text"</xm:f>
            <x14:dxf>
              <fill>
                <patternFill>
                  <bgColor theme="7" tint="0.79998168889431442"/>
                </patternFill>
              </fill>
            </x14:dxf>
          </x14:cfRule>
          <xm:sqref>A189</xm:sqref>
        </x14:conditionalFormatting>
        <x14:conditionalFormatting xmlns:xm="http://schemas.microsoft.com/office/excel/2006/main">
          <x14:cfRule type="containsText" priority="2341" operator="containsText" id="{9AEA2101-5C98-6E4C-ACEC-DCF101EC32E3}">
            <xm:f>NOT(ISERROR(SEARCH($A253 ="text",A189)))</xm:f>
            <xm:f>$A253 ="text"</xm:f>
            <x14:dxf>
              <fill>
                <patternFill>
                  <bgColor theme="7" tint="0.79998168889431442"/>
                </patternFill>
              </fill>
            </x14:dxf>
          </x14:cfRule>
          <xm:sqref>A189</xm:sqref>
        </x14:conditionalFormatting>
        <x14:conditionalFormatting xmlns:xm="http://schemas.microsoft.com/office/excel/2006/main">
          <x14:cfRule type="containsText" priority="2337" operator="containsText" id="{8C344C3A-265F-804E-BDC7-F65595111E5E}">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2336" operator="containsText" id="{6EBCFDB3-9714-AE4B-B575-60E47520B59F}">
            <xm:f>NOT(ISERROR(SEARCH($A271 ="text",A189)))</xm:f>
            <xm:f>$A271 ="text"</xm:f>
            <x14:dxf>
              <fill>
                <patternFill>
                  <bgColor theme="7" tint="0.79998168889431442"/>
                </patternFill>
              </fill>
            </x14:dxf>
          </x14:cfRule>
          <xm:sqref>A189</xm:sqref>
        </x14:conditionalFormatting>
        <x14:conditionalFormatting xmlns:xm="http://schemas.microsoft.com/office/excel/2006/main">
          <x14:cfRule type="containsText" priority="2335" operator="containsText" id="{61FFA5A2-004C-9545-B1F4-F79165DCE98E}">
            <xm:f>NOT(ISERROR(SEARCH($A292 ="text",A189)))</xm:f>
            <xm:f>$A292 ="text"</xm:f>
            <x14:dxf>
              <fill>
                <patternFill>
                  <bgColor theme="7" tint="0.79998168889431442"/>
                </patternFill>
              </fill>
            </x14:dxf>
          </x14:cfRule>
          <xm:sqref>A189</xm:sqref>
        </x14:conditionalFormatting>
        <x14:conditionalFormatting xmlns:xm="http://schemas.microsoft.com/office/excel/2006/main">
          <x14:cfRule type="containsText" priority="2334" operator="containsText" id="{304DDB2C-1B71-D94B-9D7B-73ADE445E9DB}">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2333" operator="containsText" id="{259AFF52-36BD-2347-8BE9-0886C86AE83D}">
            <xm:f>NOT(ISERROR(SEARCH($A293 ="text",A189)))</xm:f>
            <xm:f>$A293 ="text"</xm:f>
            <x14:dxf>
              <fill>
                <patternFill>
                  <bgColor theme="7" tint="0.79998168889431442"/>
                </patternFill>
              </fill>
            </x14:dxf>
          </x14:cfRule>
          <xm:sqref>A189</xm:sqref>
        </x14:conditionalFormatting>
        <x14:conditionalFormatting xmlns:xm="http://schemas.microsoft.com/office/excel/2006/main">
          <x14:cfRule type="containsText" priority="2332" operator="containsText" id="{24970E9A-CF94-064E-9D77-0E922B1B7262}">
            <xm:f>NOT(ISERROR(SEARCH($A193 ="text",A189)))</xm:f>
            <xm:f>$A193 ="text"</xm:f>
            <x14:dxf>
              <fill>
                <patternFill>
                  <bgColor theme="7" tint="0.79998168889431442"/>
                </patternFill>
              </fill>
            </x14:dxf>
          </x14:cfRule>
          <xm:sqref>A189</xm:sqref>
        </x14:conditionalFormatting>
        <x14:conditionalFormatting xmlns:xm="http://schemas.microsoft.com/office/excel/2006/main">
          <x14:cfRule type="containsText" priority="2193" operator="containsText" id="{0557F80D-EECC-1F48-B7AD-80546C60E4D7}">
            <xm:f>NOT(ISERROR(SEARCH(#REF! ="text",A195)))</xm:f>
            <xm:f>#REF! ="text"</xm:f>
            <x14:dxf>
              <fill>
                <patternFill>
                  <bgColor theme="7" tint="0.79998168889431442"/>
                </patternFill>
              </fill>
            </x14:dxf>
          </x14:cfRule>
          <xm:sqref>A195</xm:sqref>
        </x14:conditionalFormatting>
        <x14:conditionalFormatting xmlns:xm="http://schemas.microsoft.com/office/excel/2006/main">
          <x14:cfRule type="containsText" priority="2192" operator="containsText" id="{3213C529-A9E1-5D4F-94D5-3D80816FFD42}">
            <xm:f>NOT(ISERROR(SEARCH(#REF! ="text",A195)))</xm:f>
            <xm:f>#REF! ="text"</xm:f>
            <x14:dxf>
              <fill>
                <patternFill>
                  <bgColor theme="7" tint="0.79998168889431442"/>
                </patternFill>
              </fill>
            </x14:dxf>
          </x14:cfRule>
          <xm:sqref>A195</xm:sqref>
        </x14:conditionalFormatting>
        <x14:conditionalFormatting xmlns:xm="http://schemas.microsoft.com/office/excel/2006/main">
          <x14:cfRule type="containsText" priority="2190" operator="containsText" id="{E9BC882D-1ECC-A341-899A-D75257F2F9A9}">
            <xm:f>NOT(ISERROR(SEARCH(#REF! ="text",A195)))</xm:f>
            <xm:f>#REF! ="text"</xm:f>
            <x14:dxf>
              <fill>
                <patternFill>
                  <bgColor theme="7" tint="0.79998168889431442"/>
                </patternFill>
              </fill>
            </x14:dxf>
          </x14:cfRule>
          <xm:sqref>A195</xm:sqref>
        </x14:conditionalFormatting>
        <x14:conditionalFormatting xmlns:xm="http://schemas.microsoft.com/office/excel/2006/main">
          <x14:cfRule type="containsText" priority="2187" operator="containsText" id="{0D389590-BB08-1346-8E0C-1B02166520F4}">
            <xm:f>NOT(ISERROR(SEARCH(#REF! ="text",A195)))</xm:f>
            <xm:f>#REF! ="text"</xm:f>
            <x14:dxf>
              <fill>
                <patternFill>
                  <bgColor theme="7" tint="0.79998168889431442"/>
                </patternFill>
              </fill>
            </x14:dxf>
          </x14:cfRule>
          <xm:sqref>A195</xm:sqref>
        </x14:conditionalFormatting>
        <x14:conditionalFormatting xmlns:xm="http://schemas.microsoft.com/office/excel/2006/main">
          <x14:cfRule type="containsText" priority="2297" operator="containsText" id="{0CD57E70-3818-4142-9E75-7606EB83C400}">
            <xm:f>NOT(ISERROR(SEARCH($A212 ="text",B108)))</xm:f>
            <xm:f>$A212 ="text"</xm:f>
            <x14:dxf>
              <fill>
                <patternFill>
                  <bgColor theme="7" tint="0.79998168889431442"/>
                </patternFill>
              </fill>
            </x14:dxf>
          </x14:cfRule>
          <xm:sqref>B108</xm:sqref>
        </x14:conditionalFormatting>
        <x14:conditionalFormatting xmlns:xm="http://schemas.microsoft.com/office/excel/2006/main">
          <x14:cfRule type="containsText" priority="2296" operator="containsText" id="{89BB8322-B884-D248-B0D5-D7D08239225B}">
            <xm:f>NOT(ISERROR(SEARCH($A215 ="text",B111)))</xm:f>
            <xm:f>$A215 ="text"</xm:f>
            <x14:dxf>
              <fill>
                <patternFill>
                  <bgColor theme="7" tint="0.79998168889431442"/>
                </patternFill>
              </fill>
            </x14:dxf>
          </x14:cfRule>
          <xm:sqref>B111:B115</xm:sqref>
        </x14:conditionalFormatting>
        <x14:conditionalFormatting xmlns:xm="http://schemas.microsoft.com/office/excel/2006/main">
          <x14:cfRule type="containsText" priority="2295" operator="containsText" id="{01711D5A-0D6F-1640-946C-17F8A7F456B8}">
            <xm:f>NOT(ISERROR(SEARCH($A222 ="text",B117)))</xm:f>
            <xm:f>$A222 ="text"</xm:f>
            <x14:dxf>
              <fill>
                <patternFill>
                  <bgColor theme="7" tint="0.79998168889431442"/>
                </patternFill>
              </fill>
            </x14:dxf>
          </x14:cfRule>
          <xm:sqref>B117:B125</xm:sqref>
        </x14:conditionalFormatting>
        <x14:conditionalFormatting xmlns:xm="http://schemas.microsoft.com/office/excel/2006/main">
          <x14:cfRule type="containsText" priority="2292" operator="containsText" id="{6B205894-7791-D243-A00E-9FAF3F9C037B}">
            <xm:f>NOT(ISERROR(SEARCH($A227 ="text",B144)))</xm:f>
            <xm:f>$A227 ="text"</xm:f>
            <x14:dxf>
              <fill>
                <patternFill>
                  <bgColor theme="7" tint="0.79998168889431442"/>
                </patternFill>
              </fill>
            </x14:dxf>
          </x14:cfRule>
          <xm:sqref>B144:B145</xm:sqref>
        </x14:conditionalFormatting>
        <x14:conditionalFormatting xmlns:xm="http://schemas.microsoft.com/office/excel/2006/main">
          <x14:cfRule type="containsText" priority="2291" operator="containsText" id="{12412CAB-8BEC-ED4A-ACD9-82981413F179}">
            <xm:f>NOT(ISERROR(SEARCH($A249 ="text",B144)))</xm:f>
            <xm:f>$A249 ="text"</xm:f>
            <x14:dxf>
              <fill>
                <patternFill>
                  <bgColor theme="7" tint="0.79998168889431442"/>
                </patternFill>
              </fill>
            </x14:dxf>
          </x14:cfRule>
          <xm:sqref>B144:B145</xm:sqref>
        </x14:conditionalFormatting>
        <x14:conditionalFormatting xmlns:xm="http://schemas.microsoft.com/office/excel/2006/main">
          <x14:cfRule type="containsText" priority="2290" operator="containsText" id="{91AAFA77-98FC-AE41-9161-C9616D3E86A5}">
            <xm:f>NOT(ISERROR(SEARCH($A230 ="text",B147)))</xm:f>
            <xm:f>$A230 ="text"</xm:f>
            <x14:dxf>
              <fill>
                <patternFill>
                  <bgColor theme="7" tint="0.79998168889431442"/>
                </patternFill>
              </fill>
            </x14:dxf>
          </x14:cfRule>
          <xm:sqref>B147:B153</xm:sqref>
        </x14:conditionalFormatting>
        <x14:conditionalFormatting xmlns:xm="http://schemas.microsoft.com/office/excel/2006/main">
          <x14:cfRule type="containsText" priority="2289" operator="containsText" id="{695419D9-6501-C041-A0A6-838570E3BA9A}">
            <xm:f>NOT(ISERROR(SEARCH($A252 ="text",B147)))</xm:f>
            <xm:f>$A252 ="text"</xm:f>
            <x14:dxf>
              <fill>
                <patternFill>
                  <bgColor theme="7" tint="0.79998168889431442"/>
                </patternFill>
              </fill>
            </x14:dxf>
          </x14:cfRule>
          <xm:sqref>B147:B153</xm:sqref>
        </x14:conditionalFormatting>
        <x14:conditionalFormatting xmlns:xm="http://schemas.microsoft.com/office/excel/2006/main">
          <x14:cfRule type="containsText" priority="2288" operator="containsText" id="{49D85973-BCF2-434F-B22D-43BD5F0712B6}">
            <xm:f>NOT(ISERROR(SEARCH($A238 ="text",B155)))</xm:f>
            <xm:f>$A238 ="text"</xm:f>
            <x14:dxf>
              <fill>
                <patternFill>
                  <bgColor theme="7" tint="0.79998168889431442"/>
                </patternFill>
              </fill>
            </x14:dxf>
          </x14:cfRule>
          <xm:sqref>B155:B160</xm:sqref>
        </x14:conditionalFormatting>
        <x14:conditionalFormatting xmlns:xm="http://schemas.microsoft.com/office/excel/2006/main">
          <x14:cfRule type="containsText" priority="2287" operator="containsText" id="{2DCCECA8-6AD7-7940-9F35-33F226DF19A0}">
            <xm:f>NOT(ISERROR(SEARCH($A260 ="text",B155)))</xm:f>
            <xm:f>$A260 ="text"</xm:f>
            <x14:dxf>
              <fill>
                <patternFill>
                  <bgColor theme="7" tint="0.79998168889431442"/>
                </patternFill>
              </fill>
            </x14:dxf>
          </x14:cfRule>
          <xm:sqref>B155:B160</xm:sqref>
        </x14:conditionalFormatting>
        <x14:conditionalFormatting xmlns:xm="http://schemas.microsoft.com/office/excel/2006/main">
          <x14:cfRule type="containsText" priority="2286" operator="containsText" id="{60141AA1-A8E0-A045-92C1-176E7AC705A2}">
            <xm:f>NOT(ISERROR(SEARCH($A245 ="text",B162)))</xm:f>
            <xm:f>$A245 ="text"</xm:f>
            <x14:dxf>
              <fill>
                <patternFill>
                  <bgColor theme="7" tint="0.79998168889431442"/>
                </patternFill>
              </fill>
            </x14:dxf>
          </x14:cfRule>
          <xm:sqref>B162:B171</xm:sqref>
        </x14:conditionalFormatting>
        <x14:conditionalFormatting xmlns:xm="http://schemas.microsoft.com/office/excel/2006/main">
          <x14:cfRule type="containsText" priority="2285" operator="containsText" id="{1581713F-FE82-5949-BD4C-9961637350B3}">
            <xm:f>NOT(ISERROR(SEARCH($A267 ="text",B162)))</xm:f>
            <xm:f>$A267 ="text"</xm:f>
            <x14:dxf>
              <fill>
                <patternFill>
                  <bgColor theme="7" tint="0.79998168889431442"/>
                </patternFill>
              </fill>
            </x14:dxf>
          </x14:cfRule>
          <xm:sqref>B162:B171</xm:sqref>
        </x14:conditionalFormatting>
        <x14:conditionalFormatting xmlns:xm="http://schemas.microsoft.com/office/excel/2006/main">
          <x14:cfRule type="containsText" priority="2284" operator="containsText" id="{9D121943-183F-8F49-BF8C-8B6C1C089458}">
            <xm:f>NOT(ISERROR(SEARCH($A256 ="text",B173)))</xm:f>
            <xm:f>$A256 ="text"</xm:f>
            <x14:dxf>
              <fill>
                <patternFill>
                  <bgColor theme="7" tint="0.79998168889431442"/>
                </patternFill>
              </fill>
            </x14:dxf>
          </x14:cfRule>
          <xm:sqref>B173</xm:sqref>
        </x14:conditionalFormatting>
        <x14:conditionalFormatting xmlns:xm="http://schemas.microsoft.com/office/excel/2006/main">
          <x14:cfRule type="containsText" priority="2283" operator="containsText" id="{3DF23F32-3CCE-2741-9639-8128E75C4342}">
            <xm:f>NOT(ISERROR(SEARCH($A278 ="text",B173)))</xm:f>
            <xm:f>$A278 ="text"</xm:f>
            <x14:dxf>
              <fill>
                <patternFill>
                  <bgColor theme="7" tint="0.79998168889431442"/>
                </patternFill>
              </fill>
            </x14:dxf>
          </x14:cfRule>
          <xm:sqref>B173</xm:sqref>
        </x14:conditionalFormatting>
        <x14:conditionalFormatting xmlns:xm="http://schemas.microsoft.com/office/excel/2006/main">
          <x14:cfRule type="containsText" priority="2281" operator="containsText" id="{5CB317B0-41AE-B442-B9AE-A0BB6E857125}">
            <xm:f>NOT(ISERROR(SEARCH($A275 ="text",B194)))</xm:f>
            <xm:f>$A275 ="text"</xm:f>
            <x14:dxf>
              <fill>
                <patternFill>
                  <bgColor theme="7" tint="0.79998168889431442"/>
                </patternFill>
              </fill>
            </x14:dxf>
          </x14:cfRule>
          <xm:sqref>B194:B195</xm:sqref>
        </x14:conditionalFormatting>
        <x14:conditionalFormatting xmlns:xm="http://schemas.microsoft.com/office/excel/2006/main">
          <x14:cfRule type="containsText" priority="2279" operator="containsText" id="{266261B5-FC5C-544D-ADD6-3F5E365DE2CF}">
            <xm:f>NOT(ISERROR(SEARCH($A219 ="text",A187)))</xm:f>
            <xm:f>$A219 ="text"</xm:f>
            <x14:dxf>
              <fill>
                <patternFill>
                  <bgColor theme="7" tint="0.79998168889431442"/>
                </patternFill>
              </fill>
            </x14:dxf>
          </x14:cfRule>
          <xm:sqref>A187:B187 A197 B194:B195</xm:sqref>
        </x14:conditionalFormatting>
        <x14:conditionalFormatting xmlns:xm="http://schemas.microsoft.com/office/excel/2006/main">
          <x14:cfRule type="containsText" priority="2278" operator="containsText" id="{9B2AC3FF-2369-C744-A896-7C65FF3AD668}">
            <xm:f>NOT(ISERROR(SEARCH($A268 ="text",B187)))</xm:f>
            <xm:f>$A268 ="text"</xm:f>
            <x14:dxf>
              <fill>
                <patternFill>
                  <bgColor theme="7" tint="0.79998168889431442"/>
                </patternFill>
              </fill>
            </x14:dxf>
          </x14:cfRule>
          <xm:sqref>B187</xm:sqref>
        </x14:conditionalFormatting>
        <x14:conditionalFormatting xmlns:xm="http://schemas.microsoft.com/office/excel/2006/main">
          <x14:cfRule type="containsText" priority="2277" operator="containsText" id="{779F6C70-0D8D-7F42-8CBB-FFBFC642BE6E}">
            <xm:f>NOT(ISERROR(SEARCH($A290 ="text",B187)))</xm:f>
            <xm:f>$A290 ="text"</xm:f>
            <x14:dxf>
              <fill>
                <patternFill>
                  <bgColor theme="7" tint="0.79998168889431442"/>
                </patternFill>
              </fill>
            </x14:dxf>
          </x14:cfRule>
          <xm:sqref>B187</xm:sqref>
        </x14:conditionalFormatting>
        <x14:conditionalFormatting xmlns:xm="http://schemas.microsoft.com/office/excel/2006/main">
          <x14:cfRule type="containsText" priority="2273" operator="containsText" id="{BEA27B09-5098-8848-91DA-1314519E41BA}">
            <xm:f>NOT(ISERROR(SEARCH($A225 ="text",B193)))</xm:f>
            <xm:f>$A225 ="text"</xm:f>
            <x14:dxf>
              <fill>
                <patternFill>
                  <bgColor theme="7" tint="0.79998168889431442"/>
                </patternFill>
              </fill>
            </x14:dxf>
          </x14:cfRule>
          <xm:sqref>B193</xm:sqref>
        </x14:conditionalFormatting>
        <x14:conditionalFormatting xmlns:xm="http://schemas.microsoft.com/office/excel/2006/main">
          <x14:cfRule type="containsText" priority="2271" operator="containsText" id="{254F4FD2-B130-F94D-A33B-436C76CC10F0}">
            <xm:f>NOT(ISERROR(SEARCH($A274 ="text",B193)))</xm:f>
            <xm:f>$A274 ="text"</xm:f>
            <x14:dxf>
              <fill>
                <patternFill>
                  <bgColor theme="7" tint="0.79998168889431442"/>
                </patternFill>
              </fill>
            </x14:dxf>
          </x14:cfRule>
          <xm:sqref>B193</xm:sqref>
        </x14:conditionalFormatting>
        <x14:conditionalFormatting xmlns:xm="http://schemas.microsoft.com/office/excel/2006/main">
          <x14:cfRule type="containsText" priority="2270" operator="containsText" id="{EAF4B90D-7DC6-364C-866D-71C450264BFC}">
            <xm:f>NOT(ISERROR(SEARCH($A296 ="text",B193)))</xm:f>
            <xm:f>$A296 ="text"</xm:f>
            <x14:dxf>
              <fill>
                <patternFill>
                  <bgColor theme="7" tint="0.79998168889431442"/>
                </patternFill>
              </fill>
            </x14:dxf>
          </x14:cfRule>
          <xm:sqref>B193</xm:sqref>
        </x14:conditionalFormatting>
        <x14:conditionalFormatting xmlns:xm="http://schemas.microsoft.com/office/excel/2006/main">
          <x14:cfRule type="containsText" priority="2267" operator="containsText" id="{41B5D3C3-EF40-4440-9C48-E03E272D5102}">
            <xm:f>NOT(ISERROR(SEARCH($A224 ="text",B192)))</xm:f>
            <xm:f>$A224 ="text"</xm:f>
            <x14:dxf>
              <fill>
                <patternFill>
                  <bgColor theme="7" tint="0.79998168889431442"/>
                </patternFill>
              </fill>
            </x14:dxf>
          </x14:cfRule>
          <xm:sqref>B192</xm:sqref>
        </x14:conditionalFormatting>
        <x14:conditionalFormatting xmlns:xm="http://schemas.microsoft.com/office/excel/2006/main">
          <x14:cfRule type="containsText" priority="2266" operator="containsText" id="{248A3926-3186-D644-A69A-F80991DB06C9}">
            <xm:f>NOT(ISERROR(SEARCH($A273 ="text",B192)))</xm:f>
            <xm:f>$A273 ="text"</xm:f>
            <x14:dxf>
              <fill>
                <patternFill>
                  <bgColor theme="7" tint="0.79998168889431442"/>
                </patternFill>
              </fill>
            </x14:dxf>
          </x14:cfRule>
          <xm:sqref>B192</xm:sqref>
        </x14:conditionalFormatting>
        <x14:conditionalFormatting xmlns:xm="http://schemas.microsoft.com/office/excel/2006/main">
          <x14:cfRule type="containsText" priority="2265" operator="containsText" id="{F81EE8B2-72AA-CF45-ABFC-9E6499E0CA6F}">
            <xm:f>NOT(ISERROR(SEARCH($A295 ="text",B192)))</xm:f>
            <xm:f>$A295 ="text"</xm:f>
            <x14:dxf>
              <fill>
                <patternFill>
                  <bgColor theme="7" tint="0.79998168889431442"/>
                </patternFill>
              </fill>
            </x14:dxf>
          </x14:cfRule>
          <xm:sqref>B192</xm:sqref>
        </x14:conditionalFormatting>
        <x14:conditionalFormatting xmlns:xm="http://schemas.microsoft.com/office/excel/2006/main">
          <x14:cfRule type="containsText" priority="2259" operator="containsText" id="{ACC7DD44-E1D1-C242-864E-C7B59C7957B0}">
            <xm:f>NOT(ISERROR(SEARCH($A223 ="text",B191)))</xm:f>
            <xm:f>$A223 ="text"</xm:f>
            <x14:dxf>
              <fill>
                <patternFill>
                  <bgColor theme="7" tint="0.79998168889431442"/>
                </patternFill>
              </fill>
            </x14:dxf>
          </x14:cfRule>
          <xm:sqref>B191</xm:sqref>
        </x14:conditionalFormatting>
        <x14:conditionalFormatting xmlns:xm="http://schemas.microsoft.com/office/excel/2006/main">
          <x14:cfRule type="containsText" priority="2257" operator="containsText" id="{F5FCB704-224A-6249-B889-F269C871F6AC}">
            <xm:f>NOT(ISERROR(SEARCH($A272 ="text",B191)))</xm:f>
            <xm:f>$A272 ="text"</xm:f>
            <x14:dxf>
              <fill>
                <patternFill>
                  <bgColor theme="7" tint="0.79998168889431442"/>
                </patternFill>
              </fill>
            </x14:dxf>
          </x14:cfRule>
          <xm:sqref>B191</xm:sqref>
        </x14:conditionalFormatting>
        <x14:conditionalFormatting xmlns:xm="http://schemas.microsoft.com/office/excel/2006/main">
          <x14:cfRule type="containsText" priority="2256" operator="containsText" id="{EB618F7C-1A89-7041-826F-280FA392C004}">
            <xm:f>NOT(ISERROR(SEARCH($A294 ="text",B191)))</xm:f>
            <xm:f>$A294 ="text"</xm:f>
            <x14:dxf>
              <fill>
                <patternFill>
                  <bgColor theme="7" tint="0.79998168889431442"/>
                </patternFill>
              </fill>
            </x14:dxf>
          </x14:cfRule>
          <xm:sqref>B191</xm:sqref>
        </x14:conditionalFormatting>
        <x14:conditionalFormatting xmlns:xm="http://schemas.microsoft.com/office/excel/2006/main">
          <x14:cfRule type="containsText" priority="2237" operator="containsText" id="{ADCD0563-3247-2A45-ACEC-615B7175D44A}">
            <xm:f>NOT(ISERROR(SEARCH($A16 ="text",AL9)))</xm:f>
            <xm:f>$A16 ="text"</xm:f>
            <x14:dxf>
              <fill>
                <patternFill>
                  <bgColor theme="7" tint="0.79998168889431442"/>
                </patternFill>
              </fill>
            </x14:dxf>
          </x14:cfRule>
          <xm:sqref>AL9:AM9</xm:sqref>
        </x14:conditionalFormatting>
        <x14:conditionalFormatting xmlns:xm="http://schemas.microsoft.com/office/excel/2006/main">
          <x14:cfRule type="containsText" priority="3092" operator="containsText" id="{C361144A-93E9-49EE-A11E-32440C04B04E}">
            <xm:f>NOT(ISERROR(SEARCH($A211 ="text",AK143)))</xm:f>
            <xm:f>$A211 ="text"</xm:f>
            <x14:dxf>
              <fill>
                <patternFill>
                  <bgColor theme="7" tint="0.79998168889431442"/>
                </patternFill>
              </fill>
            </x14:dxf>
          </x14:cfRule>
          <xm:sqref>AK143:BL158</xm:sqref>
        </x14:conditionalFormatting>
        <x14:conditionalFormatting xmlns:xm="http://schemas.microsoft.com/office/excel/2006/main">
          <x14:cfRule type="containsText" priority="3096" operator="containsText" id="{C361144A-93E9-49EE-A11E-32440C04B04E}">
            <xm:f>NOT(ISERROR(SEARCH($A178 ="text",AK142)))</xm:f>
            <xm:f>$A178 ="text"</xm:f>
            <x14:dxf>
              <fill>
                <patternFill>
                  <bgColor theme="7" tint="0.79998168889431442"/>
                </patternFill>
              </fill>
            </x14:dxf>
          </x14:cfRule>
          <xm:sqref>AK153:BL158 AK142:BL148</xm:sqref>
        </x14:conditionalFormatting>
        <x14:conditionalFormatting xmlns:xm="http://schemas.microsoft.com/office/excel/2006/main">
          <x14:cfRule type="containsText" priority="3229" operator="containsText" id="{C361144A-93E9-49EE-A11E-32440C04B04E}">
            <xm:f>NOT(ISERROR(SEARCH($A176 ="text",AK139)))</xm:f>
            <xm:f>$A176 ="text"</xm:f>
            <x14:dxf>
              <fill>
                <patternFill>
                  <bgColor theme="7" tint="0.79998168889431442"/>
                </patternFill>
              </fill>
            </x14:dxf>
          </x14:cfRule>
          <xm:sqref>AK139:BL139 AK150:BL151</xm:sqref>
        </x14:conditionalFormatting>
        <x14:conditionalFormatting xmlns:xm="http://schemas.microsoft.com/office/excel/2006/main">
          <x14:cfRule type="containsText" priority="3292" operator="containsText" id="{9DC12753-097F-9145-A0ED-B609018075D3}">
            <xm:f>NOT(ISERROR(SEARCH($A223 ="text",G116)))</xm:f>
            <xm:f>$A223 ="text"</xm:f>
            <x14:dxf>
              <fill>
                <patternFill>
                  <bgColor theme="7" tint="0.79998168889431442"/>
                </patternFill>
              </fill>
            </x14:dxf>
          </x14:cfRule>
          <xm:sqref>G142:AF184 G189:AF195 AH189:AJ195 AH142:AJ184 BM116:CJ126 BM128:CJ128 BP127:CJ127 BM129:BM131 BM127 BP129:CJ131</xm:sqref>
        </x14:conditionalFormatting>
        <x14:conditionalFormatting xmlns:xm="http://schemas.microsoft.com/office/excel/2006/main">
          <x14:cfRule type="containsText" priority="3313" operator="containsText" id="{C361144A-93E9-49EE-A11E-32440C04B04E}">
            <xm:f>NOT(ISERROR(SEARCH($A186 ="text",A38)))</xm:f>
            <xm:f>$A186 ="text"</xm:f>
            <x14:dxf>
              <fill>
                <patternFill>
                  <bgColor theme="7" tint="0.79998168889431442"/>
                </patternFill>
              </fill>
            </x14:dxf>
          </x14:cfRule>
          <xm:sqref>A38:E38 G38:AF38 HY38:XFD38 AH38:BL38</xm:sqref>
        </x14:conditionalFormatting>
        <x14:conditionalFormatting xmlns:xm="http://schemas.microsoft.com/office/excel/2006/main">
          <x14:cfRule type="containsText" priority="3315" operator="containsText" id="{C361144A-93E9-49EE-A11E-32440C04B04E}">
            <xm:f>NOT(ISERROR(SEARCH($A44 ="text",A185)))</xm:f>
            <xm:f>$A44 ="text"</xm:f>
            <x14:dxf>
              <fill>
                <patternFill>
                  <bgColor theme="7" tint="0.79998168889431442"/>
                </patternFill>
              </fill>
            </x14:dxf>
          </x14:cfRule>
          <xm:sqref>A185:E186 G185:AF186 HY185:XFD186 AH185:BL186</xm:sqref>
        </x14:conditionalFormatting>
        <x14:conditionalFormatting xmlns:xm="http://schemas.microsoft.com/office/excel/2006/main">
          <x14:cfRule type="containsText" priority="3316" operator="containsText" id="{C361144A-93E9-49EE-A11E-32440C04B04E}">
            <xm:f>NOT(ISERROR(SEARCH($A185 ="text",B32)))</xm:f>
            <xm:f>$A185 ="text"</xm:f>
            <x14:dxf>
              <fill>
                <patternFill>
                  <bgColor theme="7" tint="0.79998168889431442"/>
                </patternFill>
              </fill>
            </x14:dxf>
          </x14:cfRule>
          <xm:sqref>K32:AF32 B32:E32 AH32:AJ32 AQ32:BL32 G32 HY32:XFD32</xm:sqref>
        </x14:conditionalFormatting>
        <x14:conditionalFormatting xmlns:xm="http://schemas.microsoft.com/office/excel/2006/main">
          <x14:cfRule type="containsText" priority="3320" operator="containsText" id="{C361144A-93E9-49EE-A11E-32440C04B04E}">
            <xm:f>NOT(ISERROR(SEARCH($A186 ="text",A32)))</xm:f>
            <xm:f>$A186 ="text"</xm:f>
            <x14:dxf>
              <fill>
                <patternFill>
                  <bgColor theme="7" tint="0.79998168889431442"/>
                </patternFill>
              </fill>
            </x14:dxf>
          </x14:cfRule>
          <xm:sqref>A32</xm:sqref>
        </x14:conditionalFormatting>
        <x14:conditionalFormatting xmlns:xm="http://schemas.microsoft.com/office/excel/2006/main">
          <x14:cfRule type="containsText" priority="3322" operator="containsText" id="{C361144A-93E9-49EE-A11E-32440C04B04E}">
            <xm:f>NOT(ISERROR(SEARCH($A185 ="text",A28)))</xm:f>
            <xm:f>$A185 ="text"</xm:f>
            <x14:dxf>
              <fill>
                <patternFill>
                  <bgColor theme="7" tint="0.79998168889431442"/>
                </patternFill>
              </fill>
            </x14:dxf>
          </x14:cfRule>
          <xm:sqref>A28:E28 AH28:AI28 G28:G29 HY28:XFD28 AL28:BL28 AK28:BI29</xm:sqref>
        </x14:conditionalFormatting>
        <x14:conditionalFormatting xmlns:xm="http://schemas.microsoft.com/office/excel/2006/main">
          <x14:cfRule type="containsText" priority="3329" operator="containsText" id="{C361144A-93E9-49EE-A11E-32440C04B04E}">
            <xm:f>NOT(ISERROR(SEARCH($A185 ="text",A29)))</xm:f>
            <xm:f>$A185 ="text"</xm:f>
            <x14:dxf>
              <fill>
                <patternFill>
                  <bgColor theme="7" tint="0.79998168889431442"/>
                </patternFill>
              </fill>
            </x14:dxf>
          </x14:cfRule>
          <xm:sqref>A29:A31</xm:sqref>
        </x14:conditionalFormatting>
        <x14:conditionalFormatting xmlns:xm="http://schemas.microsoft.com/office/excel/2006/main">
          <x14:cfRule type="containsText" priority="2229" operator="containsText" id="{79CD7F93-6279-48B7-9571-F12219FD9A89}">
            <xm:f>NOT(ISERROR(SEARCH(#REF! ="text",AK185)))</xm:f>
            <xm:f>#REF! ="text"</xm:f>
            <x14:dxf>
              <fill>
                <patternFill>
                  <bgColor theme="7" tint="0.79998168889431442"/>
                </patternFill>
              </fill>
            </x14:dxf>
          </x14:cfRule>
          <xm:sqref>AK185:AK186</xm:sqref>
        </x14:conditionalFormatting>
        <x14:conditionalFormatting xmlns:xm="http://schemas.microsoft.com/office/excel/2006/main">
          <x14:cfRule type="containsText" priority="2230" operator="containsText" id="{223CB515-E195-4932-8422-D7E1705B19EE}">
            <xm:f>NOT(ISERROR(SEARCH($A225 ="text",AK189)))</xm:f>
            <xm:f>$A225 ="text"</xm:f>
            <x14:dxf>
              <fill>
                <patternFill>
                  <bgColor theme="7" tint="0.79998168889431442"/>
                </patternFill>
              </fill>
            </x14:dxf>
          </x14:cfRule>
          <xm:sqref>AK189:AK195</xm:sqref>
        </x14:conditionalFormatting>
        <x14:conditionalFormatting xmlns:xm="http://schemas.microsoft.com/office/excel/2006/main">
          <x14:cfRule type="containsText" priority="2228" operator="containsText" id="{F9B1225C-8CB9-44D8-A79A-BAA670E411A9}">
            <xm:f>NOT(ISERROR(SEARCH($A1048516 ="text",AK79)))</xm:f>
            <xm:f>$A1048516 ="text"</xm:f>
            <x14:dxf>
              <fill>
                <patternFill>
                  <bgColor theme="7" tint="0.79998168889431442"/>
                </patternFill>
              </fill>
            </x14:dxf>
          </x14:cfRule>
          <xm:sqref>AK79:AK80</xm:sqref>
        </x14:conditionalFormatting>
        <x14:conditionalFormatting xmlns:xm="http://schemas.microsoft.com/office/excel/2006/main">
          <x14:cfRule type="containsText" priority="2226" operator="containsText" id="{4B24B15C-E551-480E-AF62-E490C74E30B6}">
            <xm:f>NOT(ISERROR(SEARCH(#REF! ="text",AK79)))</xm:f>
            <xm:f>#REF! ="text"</xm:f>
            <x14:dxf>
              <fill>
                <patternFill>
                  <bgColor theme="7" tint="0.79998168889431442"/>
                </patternFill>
              </fill>
            </x14:dxf>
          </x14:cfRule>
          <xm:sqref>AK79:AK80</xm:sqref>
        </x14:conditionalFormatting>
        <x14:conditionalFormatting xmlns:xm="http://schemas.microsoft.com/office/excel/2006/main">
          <x14:cfRule type="containsText" priority="2227" operator="containsText" id="{062A5A8A-75F5-468A-94A3-E62977633139}">
            <xm:f>NOT(ISERROR(SEARCH($A115 ="text",AK79)))</xm:f>
            <xm:f>$A115 ="text"</xm:f>
            <x14:dxf>
              <fill>
                <patternFill>
                  <bgColor theme="7" tint="0.79998168889431442"/>
                </patternFill>
              </fill>
            </x14:dxf>
          </x14:cfRule>
          <xm:sqref>AK79:AK80</xm:sqref>
        </x14:conditionalFormatting>
        <x14:conditionalFormatting xmlns:xm="http://schemas.microsoft.com/office/excel/2006/main">
          <x14:cfRule type="containsText" priority="2225" operator="containsText" id="{4F67CF28-4CA9-4F3C-BF7E-770950375F91}">
            <xm:f>NOT(ISERROR(SEARCH($A203 ="text",AK197)))</xm:f>
            <xm:f>$A203 ="text"</xm:f>
            <x14:dxf>
              <fill>
                <patternFill>
                  <bgColor theme="7" tint="0.79998168889431442"/>
                </patternFill>
              </fill>
            </x14:dxf>
          </x14:cfRule>
          <xm:sqref>AK197:AK198</xm:sqref>
        </x14:conditionalFormatting>
        <x14:conditionalFormatting xmlns:xm="http://schemas.microsoft.com/office/excel/2006/main">
          <x14:cfRule type="containsText" priority="2220" operator="containsText" id="{AE82BE9D-99F3-4DD4-A5A3-96DD1AFCC1EC}">
            <xm:f>NOT(ISERROR(SEARCH($A132 ="text",AJ28)))</xm:f>
            <xm:f>$A132 ="text"</xm:f>
            <x14:dxf>
              <fill>
                <patternFill>
                  <bgColor theme="7" tint="0.79998168889431442"/>
                </patternFill>
              </fill>
            </x14:dxf>
          </x14:cfRule>
          <xm:sqref>AJ28:AJ29</xm:sqref>
        </x14:conditionalFormatting>
        <x14:conditionalFormatting xmlns:xm="http://schemas.microsoft.com/office/excel/2006/main">
          <x14:cfRule type="containsText" priority="2219" operator="containsText" id="{453ABA4B-037B-4A79-8C97-4515FDF1C097}">
            <xm:f>NOT(ISERROR(SEARCH($A139 ="text",I36)))</xm:f>
            <xm:f>$A139 ="text"</xm:f>
            <x14:dxf>
              <fill>
                <patternFill>
                  <bgColor theme="7" tint="0.79998168889431442"/>
                </patternFill>
              </fill>
            </x14:dxf>
          </x14:cfRule>
          <xm:sqref>I36</xm:sqref>
        </x14:conditionalFormatting>
        <x14:conditionalFormatting xmlns:xm="http://schemas.microsoft.com/office/excel/2006/main">
          <x14:cfRule type="containsText" priority="2218" operator="containsText" id="{6822DBC5-E7A8-4178-8485-C95A3A0BD93B}">
            <xm:f>NOT(ISERROR(SEARCH($A44 ="text",I40)))</xm:f>
            <xm:f>$A44 ="text"</xm:f>
            <x14:dxf>
              <fill>
                <patternFill>
                  <bgColor theme="7" tint="0.79998168889431442"/>
                </patternFill>
              </fill>
            </x14:dxf>
          </x14:cfRule>
          <xm:sqref>I40</xm:sqref>
        </x14:conditionalFormatting>
        <x14:conditionalFormatting xmlns:xm="http://schemas.microsoft.com/office/excel/2006/main">
          <x14:cfRule type="containsText" priority="2217" operator="containsText" id="{4337360F-4788-48D8-9ED8-76226D7A9192}">
            <xm:f>NOT(ISERROR(SEARCH($A144 ="text",I40)))</xm:f>
            <xm:f>$A144 ="text"</xm:f>
            <x14:dxf>
              <fill>
                <patternFill>
                  <bgColor theme="7" tint="0.79998168889431442"/>
                </patternFill>
              </fill>
            </x14:dxf>
          </x14:cfRule>
          <xm:sqref>I40</xm:sqref>
        </x14:conditionalFormatting>
        <x14:conditionalFormatting xmlns:xm="http://schemas.microsoft.com/office/excel/2006/main">
          <x14:cfRule type="containsText" priority="3355" operator="containsText" id="{C361144A-93E9-49EE-A11E-32440C04B04E}">
            <xm:f>NOT(ISERROR(SEARCH(#REF! ="text",A36)))</xm:f>
            <xm:f>#REF! ="text"</xm:f>
            <x14:dxf>
              <fill>
                <patternFill>
                  <bgColor theme="7" tint="0.79998168889431442"/>
                </patternFill>
              </fill>
            </x14:dxf>
          </x14:cfRule>
          <xm:sqref>A36:E36 G36:AF36</xm:sqref>
        </x14:conditionalFormatting>
        <x14:conditionalFormatting xmlns:xm="http://schemas.microsoft.com/office/excel/2006/main">
          <x14:cfRule type="containsText" priority="3370" operator="containsText" id="{C361144A-93E9-49EE-A11E-32440C04B04E}">
            <xm:f>NOT(ISERROR(SEARCH($A33 ="text",A19)))</xm:f>
            <xm:f>$A33 ="text"</xm:f>
            <x14:dxf>
              <fill>
                <patternFill>
                  <bgColor theme="7" tint="0.79998168889431442"/>
                </patternFill>
              </fill>
            </x14:dxf>
          </x14:cfRule>
          <xm:sqref>A27:E27 G27 G23:J23 G24:G25 A19:E20 A23:E25 AG24:AJ25 AU24:BL24 AO25:BL25 HY23:XFD25 HY19:XFD20 HY27:XFD27 AG23:BL23 G19:BL19 AH27:BL27 G20:AK20 AT20:BL20</xm:sqref>
        </x14:conditionalFormatting>
        <x14:conditionalFormatting xmlns:xm="http://schemas.microsoft.com/office/excel/2006/main">
          <x14:cfRule type="containsText" priority="2216" operator="containsText" id="{36EB71A3-BF96-4037-AC8A-DA5D7BE841AD}">
            <xm:f>NOT(ISERROR(SEARCH($A200 ="text",A195)))</xm:f>
            <xm:f>$A200 ="text"</xm:f>
            <x14:dxf>
              <fill>
                <patternFill>
                  <bgColor theme="7" tint="0.79998168889431442"/>
                </patternFill>
              </fill>
            </x14:dxf>
          </x14:cfRule>
          <xm:sqref>A195</xm:sqref>
        </x14:conditionalFormatting>
        <x14:conditionalFormatting xmlns:xm="http://schemas.microsoft.com/office/excel/2006/main">
          <x14:cfRule type="containsText" priority="2208" operator="containsText" id="{05FFCB6E-0E57-4B1E-8EB8-B440F99A2180}">
            <xm:f>NOT(ISERROR(SEARCH($A276 ="text",A195)))</xm:f>
            <xm:f>$A276 ="text"</xm:f>
            <x14:dxf>
              <fill>
                <patternFill>
                  <bgColor theme="7" tint="0.79998168889431442"/>
                </patternFill>
              </fill>
            </x14:dxf>
          </x14:cfRule>
          <xm:sqref>A195</xm:sqref>
        </x14:conditionalFormatting>
        <x14:conditionalFormatting xmlns:xm="http://schemas.microsoft.com/office/excel/2006/main">
          <x14:cfRule type="containsText" priority="2209" operator="containsText" id="{F7502D65-EAE7-4063-8250-0F380CE078E3}">
            <xm:f>NOT(ISERROR(SEARCH($A297 ="text",A195)))</xm:f>
            <xm:f>$A297 ="text"</xm:f>
            <x14:dxf>
              <fill>
                <patternFill>
                  <bgColor theme="7" tint="0.79998168889431442"/>
                </patternFill>
              </fill>
            </x14:dxf>
          </x14:cfRule>
          <xm:sqref>A195</xm:sqref>
        </x14:conditionalFormatting>
        <x14:conditionalFormatting xmlns:xm="http://schemas.microsoft.com/office/excel/2006/main">
          <x14:cfRule type="containsText" priority="2210" operator="containsText" id="{802EC3E7-048D-4FA7-881F-8807B9F378E8}">
            <xm:f>NOT(ISERROR(SEARCH($A258 ="text",A195)))</xm:f>
            <xm:f>$A258 ="text"</xm:f>
            <x14:dxf>
              <fill>
                <patternFill>
                  <bgColor theme="7" tint="0.79998168889431442"/>
                </patternFill>
              </fill>
            </x14:dxf>
          </x14:cfRule>
          <xm:sqref>A195</xm:sqref>
        </x14:conditionalFormatting>
        <x14:conditionalFormatting xmlns:xm="http://schemas.microsoft.com/office/excel/2006/main">
          <x14:cfRule type="containsText" priority="2206" operator="containsText" id="{C5A31C79-239E-47C7-A91F-48C6BA6CFA6C}">
            <xm:f>NOT(ISERROR(SEARCH(#REF! ="text",A195)))</xm:f>
            <xm:f>#REF! ="text"</xm:f>
            <x14:dxf>
              <fill>
                <patternFill>
                  <bgColor theme="7" tint="0.79998168889431442"/>
                </patternFill>
              </fill>
            </x14:dxf>
          </x14:cfRule>
          <xm:sqref>A195</xm:sqref>
        </x14:conditionalFormatting>
        <x14:conditionalFormatting xmlns:xm="http://schemas.microsoft.com/office/excel/2006/main">
          <x14:cfRule type="containsText" priority="2205" operator="containsText" id="{3055181F-07B0-4580-B0A7-0459E8CBA9BA}">
            <xm:f>NOT(ISERROR(SEARCH(#REF! ="text",A195)))</xm:f>
            <xm:f>#REF! ="text"</xm:f>
            <x14:dxf>
              <fill>
                <patternFill>
                  <bgColor theme="7" tint="0.79998168889431442"/>
                </patternFill>
              </fill>
            </x14:dxf>
          </x14:cfRule>
          <xm:sqref>A195</xm:sqref>
        </x14:conditionalFormatting>
        <x14:conditionalFormatting xmlns:xm="http://schemas.microsoft.com/office/excel/2006/main">
          <x14:cfRule type="containsText" priority="2207" operator="containsText" id="{822F37F5-26CA-4523-85A1-2FD434DD7926}">
            <xm:f>NOT(ISERROR(SEARCH($A257 ="text",A195)))</xm:f>
            <xm:f>$A257 ="text"</xm:f>
            <x14:dxf>
              <fill>
                <patternFill>
                  <bgColor theme="7" tint="0.79998168889431442"/>
                </patternFill>
              </fill>
            </x14:dxf>
          </x14:cfRule>
          <xm:sqref>A195</xm:sqref>
        </x14:conditionalFormatting>
        <x14:conditionalFormatting xmlns:xm="http://schemas.microsoft.com/office/excel/2006/main">
          <x14:cfRule type="containsText" priority="2203" operator="containsText" id="{830597EF-3EC8-443D-B7A4-26D76DB33D3D}">
            <xm:f>NOT(ISERROR(SEARCH(#REF! ="text",A195)))</xm:f>
            <xm:f>#REF! ="text"</xm:f>
            <x14:dxf>
              <fill>
                <patternFill>
                  <bgColor theme="7" tint="0.79998168889431442"/>
                </patternFill>
              </fill>
            </x14:dxf>
          </x14:cfRule>
          <xm:sqref>A195</xm:sqref>
        </x14:conditionalFormatting>
        <x14:conditionalFormatting xmlns:xm="http://schemas.microsoft.com/office/excel/2006/main">
          <x14:cfRule type="containsText" priority="2202" operator="containsText" id="{E19DFB74-D9A4-4AB7-A8D0-892C9BF50ACA}">
            <xm:f>NOT(ISERROR(SEARCH($A275 ="text",A195)))</xm:f>
            <xm:f>$A275 ="text"</xm:f>
            <x14:dxf>
              <fill>
                <patternFill>
                  <bgColor theme="7" tint="0.79998168889431442"/>
                </patternFill>
              </fill>
            </x14:dxf>
          </x14:cfRule>
          <xm:sqref>A195 B197:B198</xm:sqref>
        </x14:conditionalFormatting>
        <x14:conditionalFormatting xmlns:xm="http://schemas.microsoft.com/office/excel/2006/main">
          <x14:cfRule type="containsText" priority="2201" operator="containsText" id="{25BEDD1B-F57A-4CE5-8056-2446E8D2F126}">
            <xm:f>NOT(ISERROR(SEARCH($A296 ="text",A195)))</xm:f>
            <xm:f>$A296 ="text"</xm:f>
            <x14:dxf>
              <fill>
                <patternFill>
                  <bgColor theme="7" tint="0.79998168889431442"/>
                </patternFill>
              </fill>
            </x14:dxf>
          </x14:cfRule>
          <xm:sqref>A195</xm:sqref>
        </x14:conditionalFormatting>
        <x14:conditionalFormatting xmlns:xm="http://schemas.microsoft.com/office/excel/2006/main">
          <x14:cfRule type="containsText" priority="2200" operator="containsText" id="{309D402C-9DB6-4FC6-BD3A-5B98544FBC08}">
            <xm:f>NOT(ISERROR(SEARCH(#REF! ="text",A195)))</xm:f>
            <xm:f>#REF! ="text"</xm:f>
            <x14:dxf>
              <fill>
                <patternFill>
                  <bgColor theme="7" tint="0.79998168889431442"/>
                </patternFill>
              </fill>
            </x14:dxf>
          </x14:cfRule>
          <xm:sqref>A195</xm:sqref>
        </x14:conditionalFormatting>
        <x14:conditionalFormatting xmlns:xm="http://schemas.microsoft.com/office/excel/2006/main">
          <x14:cfRule type="containsText" priority="2199" operator="containsText" id="{DD3373E8-D52C-4FCD-8B01-F5DA4C78D4A3}">
            <xm:f>NOT(ISERROR(SEARCH($A297 ="text",A195)))</xm:f>
            <xm:f>$A297 ="text"</xm:f>
            <x14:dxf>
              <fill>
                <patternFill>
                  <bgColor theme="7" tint="0.79998168889431442"/>
                </patternFill>
              </fill>
            </x14:dxf>
          </x14:cfRule>
          <xm:sqref>A195</xm:sqref>
        </x14:conditionalFormatting>
        <x14:conditionalFormatting xmlns:xm="http://schemas.microsoft.com/office/excel/2006/main">
          <x14:cfRule type="containsText" priority="2195" operator="containsText" id="{9875524F-D118-42A7-9427-2B3AF9CFFF0C}">
            <xm:f>NOT(ISERROR(SEARCH($A276 ="text",A195)))</xm:f>
            <xm:f>$A276 ="text"</xm:f>
            <x14:dxf>
              <fill>
                <patternFill>
                  <bgColor theme="7" tint="0.79998168889431442"/>
                </patternFill>
              </fill>
            </x14:dxf>
          </x14:cfRule>
          <xm:sqref>A195</xm:sqref>
        </x14:conditionalFormatting>
        <x14:conditionalFormatting xmlns:xm="http://schemas.microsoft.com/office/excel/2006/main">
          <x14:cfRule type="containsText" priority="2196" operator="containsText" id="{CFC752DD-1BE0-4728-A107-D2AB59FC1D00}">
            <xm:f>NOT(ISERROR(SEARCH($A297 ="text",A195)))</xm:f>
            <xm:f>$A297 ="text"</xm:f>
            <x14:dxf>
              <fill>
                <patternFill>
                  <bgColor theme="7" tint="0.79998168889431442"/>
                </patternFill>
              </fill>
            </x14:dxf>
          </x14:cfRule>
          <xm:sqref>A195</xm:sqref>
        </x14:conditionalFormatting>
        <x14:conditionalFormatting xmlns:xm="http://schemas.microsoft.com/office/excel/2006/main">
          <x14:cfRule type="containsText" priority="2197" operator="containsText" id="{E0DE1975-5285-4A53-A60C-9E41F624DDD2}">
            <xm:f>NOT(ISERROR(SEARCH($A258 ="text",A195)))</xm:f>
            <xm:f>$A258 ="text"</xm:f>
            <x14:dxf>
              <fill>
                <patternFill>
                  <bgColor theme="7" tint="0.79998168889431442"/>
                </patternFill>
              </fill>
            </x14:dxf>
          </x14:cfRule>
          <xm:sqref>A195</xm:sqref>
        </x14:conditionalFormatting>
        <x14:conditionalFormatting xmlns:xm="http://schemas.microsoft.com/office/excel/2006/main">
          <x14:cfRule type="containsText" priority="2194" operator="containsText" id="{2CEEEFD9-0EB7-4EE2-ADAA-300C748A68F9}">
            <xm:f>NOT(ISERROR(SEARCH($A257 ="text",A195)))</xm:f>
            <xm:f>$A257 ="text"</xm:f>
            <x14:dxf>
              <fill>
                <patternFill>
                  <bgColor theme="7" tint="0.79998168889431442"/>
                </patternFill>
              </fill>
            </x14:dxf>
          </x14:cfRule>
          <xm:sqref>A195</xm:sqref>
        </x14:conditionalFormatting>
        <x14:conditionalFormatting xmlns:xm="http://schemas.microsoft.com/office/excel/2006/main">
          <x14:cfRule type="containsText" priority="2189" operator="containsText" id="{B7B6361A-70BA-4C4B-AEBE-22F413869E7E}">
            <xm:f>NOT(ISERROR(SEARCH($A275 ="text",A195)))</xm:f>
            <xm:f>$A275 ="text"</xm:f>
            <x14:dxf>
              <fill>
                <patternFill>
                  <bgColor theme="7" tint="0.79998168889431442"/>
                </patternFill>
              </fill>
            </x14:dxf>
          </x14:cfRule>
          <xm:sqref>A195</xm:sqref>
        </x14:conditionalFormatting>
        <x14:conditionalFormatting xmlns:xm="http://schemas.microsoft.com/office/excel/2006/main">
          <x14:cfRule type="containsText" priority="2188" operator="containsText" id="{7DC9CC33-BAE8-459C-9516-08ECC562E175}">
            <xm:f>NOT(ISERROR(SEARCH($A296 ="text",A195)))</xm:f>
            <xm:f>$A296 ="text"</xm:f>
            <x14:dxf>
              <fill>
                <patternFill>
                  <bgColor theme="7" tint="0.79998168889431442"/>
                </patternFill>
              </fill>
            </x14:dxf>
          </x14:cfRule>
          <xm:sqref>A195</xm:sqref>
        </x14:conditionalFormatting>
        <x14:conditionalFormatting xmlns:xm="http://schemas.microsoft.com/office/excel/2006/main">
          <x14:cfRule type="containsText" priority="2186" operator="containsText" id="{59A0229A-F281-49B6-A66D-21DBC4597C59}">
            <xm:f>NOT(ISERROR(SEARCH($A297 ="text",A195)))</xm:f>
            <xm:f>$A297 ="text"</xm:f>
            <x14:dxf>
              <fill>
                <patternFill>
                  <bgColor theme="7" tint="0.79998168889431442"/>
                </patternFill>
              </fill>
            </x14:dxf>
          </x14:cfRule>
          <xm:sqref>A195</xm:sqref>
        </x14:conditionalFormatting>
        <x14:conditionalFormatting xmlns:xm="http://schemas.microsoft.com/office/excel/2006/main">
          <x14:cfRule type="containsText" priority="3697" operator="containsText" id="{C361144A-93E9-49EE-A11E-32440C04B04E}">
            <xm:f>NOT(ISERROR(SEARCH($A222 ="text",AK187)))</xm:f>
            <xm:f>$A222 ="text"</xm:f>
            <x14:dxf>
              <fill>
                <patternFill>
                  <bgColor theme="7" tint="0.79998168889431442"/>
                </patternFill>
              </fill>
            </x14:dxf>
          </x14:cfRule>
          <xm:sqref>AK187</xm:sqref>
        </x14:conditionalFormatting>
        <x14:conditionalFormatting xmlns:xm="http://schemas.microsoft.com/office/excel/2006/main">
          <x14:cfRule type="containsText" priority="2025" operator="containsText" id="{54FAC864-30E3-49D5-9FFC-ECF73D50FA44}">
            <xm:f>NOT(ISERROR(SEARCH(#REF! ="text",C196)))</xm:f>
            <xm:f>#REF! ="text"</xm:f>
            <x14:dxf>
              <fill>
                <patternFill>
                  <bgColor theme="7" tint="0.79998168889431442"/>
                </patternFill>
              </fill>
            </x14:dxf>
          </x14:cfRule>
          <xm:sqref>C196:E198</xm:sqref>
        </x14:conditionalFormatting>
        <x14:conditionalFormatting xmlns:xm="http://schemas.microsoft.com/office/excel/2006/main">
          <x14:cfRule type="containsText" priority="4014" operator="containsText" id="{C361144A-93E9-49EE-A11E-32440C04B04E}">
            <xm:f>NOT(ISERROR(SEARCH($A212 ="text",AK127)))</xm:f>
            <xm:f>$A212 ="text"</xm:f>
            <x14:dxf>
              <fill>
                <patternFill>
                  <bgColor theme="7" tint="0.79998168889431442"/>
                </patternFill>
              </fill>
            </x14:dxf>
          </x14:cfRule>
          <xm:sqref>AK127:BL128</xm:sqref>
        </x14:conditionalFormatting>
        <x14:conditionalFormatting xmlns:xm="http://schemas.microsoft.com/office/excel/2006/main">
          <x14:cfRule type="containsText" priority="2144" operator="containsText" id="{95EEF522-4655-40D9-AE94-96D455775470}">
            <xm:f>NOT(ISERROR(SEARCH($A205 ="text",A140)))</xm:f>
            <xm:f>$A205 ="text"</xm:f>
            <x14:dxf>
              <fill>
                <patternFill>
                  <bgColor theme="7" tint="0.79998168889431442"/>
                </patternFill>
              </fill>
            </x14:dxf>
          </x14:cfRule>
          <xm:sqref>A140:E140</xm:sqref>
        </x14:conditionalFormatting>
        <x14:conditionalFormatting xmlns:xm="http://schemas.microsoft.com/office/excel/2006/main">
          <x14:cfRule type="containsText" priority="2145" operator="containsText" id="{D89142C7-5862-4B31-87B5-6AC0F4DB04AB}">
            <xm:f>NOT(ISERROR(SEARCH($A224 ="text",B140)))</xm:f>
            <xm:f>$A224 ="text"</xm:f>
            <x14:dxf>
              <fill>
                <patternFill>
                  <bgColor theme="7" tint="0.79998168889431442"/>
                </patternFill>
              </fill>
            </x14:dxf>
          </x14:cfRule>
          <xm:sqref>B140</xm:sqref>
        </x14:conditionalFormatting>
        <x14:conditionalFormatting xmlns:xm="http://schemas.microsoft.com/office/excel/2006/main">
          <x14:cfRule type="containsText" priority="2146" operator="containsText" id="{99E3038A-D09A-4BF3-B5B7-6D8972BF2073}">
            <xm:f>NOT(ISERROR(SEARCH($A207 ="text",Y140)))</xm:f>
            <xm:f>$A207 ="text"</xm:f>
            <x14:dxf>
              <fill>
                <patternFill>
                  <bgColor theme="7" tint="0.79998168889431442"/>
                </patternFill>
              </fill>
            </x14:dxf>
          </x14:cfRule>
          <xm:sqref>Y140:AF140</xm:sqref>
        </x14:conditionalFormatting>
        <x14:conditionalFormatting xmlns:xm="http://schemas.microsoft.com/office/excel/2006/main">
          <x14:cfRule type="containsText" priority="2137" operator="containsText" id="{468CC8E5-988E-4D33-8D33-4D30A00AA0F7}">
            <xm:f>NOT(ISERROR(SEARCH($A246 ="text",B140)))</xm:f>
            <xm:f>$A246 ="text"</xm:f>
            <x14:dxf>
              <fill>
                <patternFill>
                  <bgColor theme="7" tint="0.79998168889431442"/>
                </patternFill>
              </fill>
            </x14:dxf>
          </x14:cfRule>
          <xm:sqref>B140</xm:sqref>
        </x14:conditionalFormatting>
        <x14:conditionalFormatting xmlns:xm="http://schemas.microsoft.com/office/excel/2006/main">
          <x14:cfRule type="containsText" priority="2136" operator="containsText" id="{4ADAB1AB-AC49-4DBE-94DC-94592E161F89}">
            <xm:f>NOT(ISERROR(SEARCH($A206 ="text",A140)))</xm:f>
            <xm:f>$A206 ="text"</xm:f>
            <x14:dxf>
              <fill>
                <patternFill>
                  <bgColor theme="7" tint="0.79998168889431442"/>
                </patternFill>
              </fill>
            </x14:dxf>
          </x14:cfRule>
          <xm:sqref>A140</xm:sqref>
        </x14:conditionalFormatting>
        <x14:conditionalFormatting xmlns:xm="http://schemas.microsoft.com/office/excel/2006/main">
          <x14:cfRule type="containsText" priority="2135" operator="containsText" id="{E8C96EEE-CE35-4142-965C-D9BAE5E5FD46}">
            <xm:f>NOT(ISERROR(SEARCH($A245 ="text",A140)))</xm:f>
            <xm:f>$A245 ="text"</xm:f>
            <x14:dxf>
              <fill>
                <patternFill>
                  <bgColor theme="7" tint="0.79998168889431442"/>
                </patternFill>
              </fill>
            </x14:dxf>
          </x14:cfRule>
          <xm:sqref>A140</xm:sqref>
        </x14:conditionalFormatting>
        <x14:conditionalFormatting xmlns:xm="http://schemas.microsoft.com/office/excel/2006/main">
          <x14:cfRule type="containsText" priority="2134" operator="containsText" id="{A289885E-B01A-4E91-B6E8-805C23646952}">
            <xm:f>NOT(ISERROR(SEARCH($A246 ="text",A140)))</xm:f>
            <xm:f>$A246 ="text"</xm:f>
            <x14:dxf>
              <fill>
                <patternFill>
                  <bgColor theme="7" tint="0.79998168889431442"/>
                </patternFill>
              </fill>
            </x14:dxf>
          </x14:cfRule>
          <xm:sqref>A140</xm:sqref>
        </x14:conditionalFormatting>
        <x14:conditionalFormatting xmlns:xm="http://schemas.microsoft.com/office/excel/2006/main">
          <x14:cfRule type="containsText" priority="2147" operator="containsText" id="{6BD8A67C-EBB3-4213-92CD-57415434D980}">
            <xm:f>NOT(ISERROR(SEARCH($A177 ="text",Y140)))</xm:f>
            <xm:f>$A177 ="text"</xm:f>
            <x14:dxf>
              <fill>
                <patternFill>
                  <bgColor theme="7" tint="0.79998168889431442"/>
                </patternFill>
              </fill>
            </x14:dxf>
          </x14:cfRule>
          <xm:sqref>Y140:AF140 AH140:AY140</xm:sqref>
        </x14:conditionalFormatting>
        <x14:conditionalFormatting xmlns:xm="http://schemas.microsoft.com/office/excel/2006/main">
          <x14:cfRule type="containsText" priority="2132" operator="containsText" id="{ABA30ACC-DA3B-4E1B-A129-E3D79043A02E}">
            <xm:f>NOT(ISERROR(SEARCH($A207 ="text",X140)))</xm:f>
            <xm:f>$A207 ="text"</xm:f>
            <x14:dxf>
              <fill>
                <patternFill>
                  <bgColor theme="7" tint="0.79998168889431442"/>
                </patternFill>
              </fill>
            </x14:dxf>
          </x14:cfRule>
          <xm:sqref>X140</xm:sqref>
        </x14:conditionalFormatting>
        <x14:conditionalFormatting xmlns:xm="http://schemas.microsoft.com/office/excel/2006/main">
          <x14:cfRule type="containsText" priority="2133" operator="containsText" id="{4351D743-D212-4797-B2AE-2922AD7E85A7}">
            <xm:f>NOT(ISERROR(SEARCH($A177 ="text",X140)))</xm:f>
            <xm:f>$A177 ="text"</xm:f>
            <x14:dxf>
              <fill>
                <patternFill>
                  <bgColor theme="7" tint="0.79998168889431442"/>
                </patternFill>
              </fill>
            </x14:dxf>
          </x14:cfRule>
          <xm:sqref>X140</xm:sqref>
        </x14:conditionalFormatting>
        <x14:conditionalFormatting xmlns:xm="http://schemas.microsoft.com/office/excel/2006/main">
          <x14:cfRule type="containsText" priority="2128" operator="containsText" id="{DBB9996C-6176-4723-AC02-7B8BD4EEDFA6}">
            <xm:f>NOT(ISERROR(SEARCH($A207 ="text",AK140)))</xm:f>
            <xm:f>$A207 ="text"</xm:f>
            <x14:dxf>
              <fill>
                <patternFill>
                  <bgColor theme="7" tint="0.79998168889431442"/>
                </patternFill>
              </fill>
            </x14:dxf>
          </x14:cfRule>
          <xm:sqref>AK140</xm:sqref>
        </x14:conditionalFormatting>
        <x14:conditionalFormatting xmlns:xm="http://schemas.microsoft.com/office/excel/2006/main">
          <x14:cfRule type="containsText" priority="2129" operator="containsText" id="{B7474A0A-6D3E-4057-8427-9B3F36ACFB47}">
            <xm:f>NOT(ISERROR(SEARCH($A177 ="text",AK140)))</xm:f>
            <xm:f>$A177 ="text"</xm:f>
            <x14:dxf>
              <fill>
                <patternFill>
                  <bgColor theme="7" tint="0.79998168889431442"/>
                </patternFill>
              </fill>
            </x14:dxf>
          </x14:cfRule>
          <xm:sqref>AK140</xm:sqref>
        </x14:conditionalFormatting>
        <x14:conditionalFormatting xmlns:xm="http://schemas.microsoft.com/office/excel/2006/main">
          <x14:cfRule type="containsText" priority="2085" operator="containsText" id="{52762D57-20E6-4FB3-9608-B67E1ABF5BEC}">
            <xm:f>NOT(ISERROR(SEARCH($A21 ="text",AG16)))</xm:f>
            <xm:f>$A21 ="text"</xm:f>
            <x14:dxf>
              <fill>
                <patternFill>
                  <bgColor theme="7" tint="0.79998168889431442"/>
                </patternFill>
              </fill>
            </x14:dxf>
          </x14:cfRule>
          <xm:sqref>AG30:AG33 AG16:AG18 AG81:AG86 AG51:AG75</xm:sqref>
        </x14:conditionalFormatting>
        <x14:conditionalFormatting xmlns:xm="http://schemas.microsoft.com/office/excel/2006/main">
          <x14:cfRule type="containsText" priority="2086" operator="containsText" id="{15D938DC-BA72-4D25-BC28-6CE55DFE021A}">
            <xm:f>NOT(ISERROR(SEARCH($A38 ="text",AG34)))</xm:f>
            <xm:f>$A38 ="text"</xm:f>
            <x14:dxf>
              <fill>
                <patternFill>
                  <bgColor theme="7" tint="0.79998168889431442"/>
                </patternFill>
              </fill>
            </x14:dxf>
          </x14:cfRule>
          <xm:sqref>AG34 AG42:AG45 AG77:AG80 AG47:AG50</xm:sqref>
        </x14:conditionalFormatting>
        <x14:conditionalFormatting xmlns:xm="http://schemas.microsoft.com/office/excel/2006/main">
          <x14:cfRule type="containsText" priority="2087" operator="containsText" id="{11323212-1B11-4C86-B032-A4A5AB426F8A}">
            <xm:f>NOT(ISERROR(SEARCH(#REF! ="text",AG14)))</xm:f>
            <xm:f>#REF! ="text"</xm:f>
            <x14:dxf>
              <fill>
                <patternFill>
                  <bgColor theme="7" tint="0.79998168889431442"/>
                </patternFill>
              </fill>
            </x14:dxf>
          </x14:cfRule>
          <xm:sqref>AG14 AG21</xm:sqref>
        </x14:conditionalFormatting>
        <x14:conditionalFormatting xmlns:xm="http://schemas.microsoft.com/office/excel/2006/main">
          <x14:cfRule type="containsText" priority="2088" operator="containsText" id="{14E4A8E1-2370-4410-A287-01338980AD17}">
            <xm:f>NOT(ISERROR(SEARCH($A42 ="text",AG41)))</xm:f>
            <xm:f>$A42 ="text"</xm:f>
            <x14:dxf>
              <fill>
                <patternFill>
                  <bgColor theme="7" tint="0.79998168889431442"/>
                </patternFill>
              </fill>
            </x14:dxf>
          </x14:cfRule>
          <xm:sqref>AG41</xm:sqref>
        </x14:conditionalFormatting>
        <x14:conditionalFormatting xmlns:xm="http://schemas.microsoft.com/office/excel/2006/main">
          <x14:cfRule type="containsText" priority="2089" operator="containsText" id="{F807DC66-60E7-4A8E-99BD-2E71D1680369}">
            <xm:f>NOT(ISERROR(SEARCH(#REF! ="text",AG37)))</xm:f>
            <xm:f>#REF! ="text"</xm:f>
            <x14:dxf>
              <fill>
                <patternFill>
                  <bgColor theme="7" tint="0.79998168889431442"/>
                </patternFill>
              </fill>
            </x14:dxf>
          </x14:cfRule>
          <xm:sqref>AG39:AG40 AG37</xm:sqref>
        </x14:conditionalFormatting>
        <x14:conditionalFormatting xmlns:xm="http://schemas.microsoft.com/office/excel/2006/main">
          <x14:cfRule type="containsText" priority="2090" operator="containsText" id="{2DC4E2F3-02BD-442D-9F9B-117E5A6ACB5A}">
            <xm:f>NOT(ISERROR(SEARCH($A41 ="text",AG35)))</xm:f>
            <xm:f>$A41 ="text"</xm:f>
            <x14:dxf>
              <fill>
                <patternFill>
                  <bgColor theme="7" tint="0.79998168889431442"/>
                </patternFill>
              </fill>
            </x14:dxf>
          </x14:cfRule>
          <xm:sqref>AG35</xm:sqref>
        </x14:conditionalFormatting>
        <x14:conditionalFormatting xmlns:xm="http://schemas.microsoft.com/office/excel/2006/main">
          <x14:cfRule type="containsText" priority="2091" operator="containsText" id="{949A16E8-927E-4573-A9E1-E970DF21812D}">
            <xm:f>NOT(ISERROR(SEARCH(#REF! ="text",AG87)))</xm:f>
            <xm:f>#REF! ="text"</xm:f>
            <x14:dxf>
              <fill>
                <patternFill>
                  <bgColor theme="7" tint="0.79998168889431442"/>
                </patternFill>
              </fill>
            </x14:dxf>
          </x14:cfRule>
          <xm:sqref>AG87</xm:sqref>
        </x14:conditionalFormatting>
        <x14:conditionalFormatting xmlns:xm="http://schemas.microsoft.com/office/excel/2006/main">
          <x14:cfRule type="containsText" priority="2092" operator="containsText" id="{6A59F374-52AD-4947-9030-11C3B404D49A}">
            <xm:f>NOT(ISERROR(SEARCH($A16 ="text",AG7)))</xm:f>
            <xm:f>$A16 ="text"</xm:f>
            <x14:dxf>
              <fill>
                <patternFill>
                  <bgColor theme="7" tint="0.79998168889431442"/>
                </patternFill>
              </fill>
            </x14:dxf>
          </x14:cfRule>
          <xm:sqref>AG7:AG9</xm:sqref>
        </x14:conditionalFormatting>
        <x14:conditionalFormatting xmlns:xm="http://schemas.microsoft.com/office/excel/2006/main">
          <x14:cfRule type="containsText" priority="2093" operator="containsText" id="{AF0231D4-B9B1-407C-AF84-BFE0595C1F6B}">
            <xm:f>NOT(ISERROR(SEARCH($A12 ="text",AG5)))</xm:f>
            <xm:f>$A12 ="text"</xm:f>
            <x14:dxf>
              <fill>
                <patternFill>
                  <bgColor theme="7" tint="0.79998168889431442"/>
                </patternFill>
              </fill>
            </x14:dxf>
          </x14:cfRule>
          <xm:sqref>AG5</xm:sqref>
        </x14:conditionalFormatting>
        <x14:conditionalFormatting xmlns:xm="http://schemas.microsoft.com/office/excel/2006/main">
          <x14:cfRule type="containsText" priority="2094" operator="containsText" id="{0A323BB5-C7BC-4A50-AE1B-9FBFDDB8A2F5}">
            <xm:f>NOT(ISERROR(SEARCH($A38 ="text",AG29)))</xm:f>
            <xm:f>$A38 ="text"</xm:f>
            <x14:dxf>
              <fill>
                <patternFill>
                  <bgColor theme="7" tint="0.79998168889431442"/>
                </patternFill>
              </fill>
            </x14:dxf>
          </x14:cfRule>
          <xm:sqref>AG29</xm:sqref>
        </x14:conditionalFormatting>
        <x14:conditionalFormatting xmlns:xm="http://schemas.microsoft.com/office/excel/2006/main">
          <x14:cfRule type="containsText" priority="2095" operator="containsText" id="{5D7ABFA2-4F88-4C29-A961-98039865CC60}">
            <xm:f>NOT(ISERROR(SEARCH($A35 ="text",AG22)))</xm:f>
            <xm:f>$A35 ="text"</xm:f>
            <x14:dxf>
              <fill>
                <patternFill>
                  <bgColor theme="7" tint="0.79998168889431442"/>
                </patternFill>
              </fill>
            </x14:dxf>
          </x14:cfRule>
          <xm:sqref>AG22</xm:sqref>
        </x14:conditionalFormatting>
        <x14:conditionalFormatting xmlns:xm="http://schemas.microsoft.com/office/excel/2006/main">
          <x14:cfRule type="containsText" priority="2096" operator="containsText" id="{11E26FC7-0EBC-47B8-8FFF-D7FA0ED662C2}">
            <xm:f>NOT(ISERROR(SEARCH(#REF! ="text",AG46)))</xm:f>
            <xm:f>#REF! ="text"</xm:f>
            <x14:dxf>
              <fill>
                <patternFill>
                  <bgColor theme="7" tint="0.79998168889431442"/>
                </patternFill>
              </fill>
            </x14:dxf>
          </x14:cfRule>
          <xm:sqref>AG76 AG46</xm:sqref>
        </x14:conditionalFormatting>
        <x14:conditionalFormatting xmlns:xm="http://schemas.microsoft.com/office/excel/2006/main">
          <x14:cfRule type="containsText" priority="2098" operator="containsText" id="{1C517B2D-9F18-4DB9-9677-66B3422085F5}">
            <xm:f>NOT(ISERROR(SEARCH($A162 ="text",AG127)))</xm:f>
            <xm:f>$A162 ="text"</xm:f>
            <x14:dxf>
              <fill>
                <patternFill>
                  <bgColor theme="7" tint="0.79998168889431442"/>
                </patternFill>
              </fill>
            </x14:dxf>
          </x14:cfRule>
          <xm:sqref>AG141 AG127:AG130</xm:sqref>
        </x14:conditionalFormatting>
        <x14:conditionalFormatting xmlns:xm="http://schemas.microsoft.com/office/excel/2006/main">
          <x14:cfRule type="containsText" priority="2099" operator="containsText" id="{1D064AC9-1FE9-435C-847F-966DCB5D0B2A}">
            <xm:f>NOT(ISERROR(SEARCH($A200 ="text",AG116)))</xm:f>
            <xm:f>$A200 ="text"</xm:f>
            <x14:dxf>
              <fill>
                <patternFill>
                  <bgColor theme="7" tint="0.79998168889431442"/>
                </patternFill>
              </fill>
            </x14:dxf>
          </x14:cfRule>
          <xm:sqref>AG116:AG126</xm:sqref>
        </x14:conditionalFormatting>
        <x14:conditionalFormatting xmlns:xm="http://schemas.microsoft.com/office/excel/2006/main">
          <x14:cfRule type="containsText" priority="2100" operator="containsText" id="{4989C74B-151B-4D30-B8E4-C23148C40BE4}">
            <xm:f>NOT(ISERROR(SEARCH(#REF! ="text",AG130)))</xm:f>
            <xm:f>#REF! ="text"</xm:f>
            <x14:dxf>
              <fill>
                <patternFill>
                  <bgColor theme="7" tint="0.79998168889431442"/>
                </patternFill>
              </fill>
            </x14:dxf>
          </x14:cfRule>
          <xm:sqref>AG184 AG176 AG160 AG152 AG149 AG130</xm:sqref>
        </x14:conditionalFormatting>
        <x14:conditionalFormatting xmlns:xm="http://schemas.microsoft.com/office/excel/2006/main">
          <x14:cfRule type="containsText" priority="2101" operator="containsText" id="{6A1819E3-6BEE-44E9-8A95-BE10262ECC19}">
            <xm:f>NOT(ISERROR(SEARCH(#REF! ="text",AG108)))</xm:f>
            <xm:f>#REF! ="text"</xm:f>
            <x14:dxf>
              <fill>
                <patternFill>
                  <bgColor theme="7" tint="0.79998168889431442"/>
                </patternFill>
              </fill>
            </x14:dxf>
          </x14:cfRule>
          <xm:sqref>AG108</xm:sqref>
        </x14:conditionalFormatting>
        <x14:conditionalFormatting xmlns:xm="http://schemas.microsoft.com/office/excel/2006/main">
          <x14:cfRule type="containsText" priority="2102" operator="containsText" id="{901C51AC-6F46-43CE-B925-13FD26E1471D}">
            <xm:f>NOT(ISERROR(SEARCH(#REF! ="text",AG113)))</xm:f>
            <xm:f>#REF! ="text"</xm:f>
            <x14:dxf>
              <fill>
                <patternFill>
                  <bgColor theme="7" tint="0.79998168889431442"/>
                </patternFill>
              </fill>
            </x14:dxf>
          </x14:cfRule>
          <xm:sqref>AG113</xm:sqref>
        </x14:conditionalFormatting>
        <x14:conditionalFormatting xmlns:xm="http://schemas.microsoft.com/office/excel/2006/main">
          <x14:cfRule type="containsText" priority="2103" operator="containsText" id="{A1111747-8DFE-46E3-849D-E79CD63864E5}">
            <xm:f>NOT(ISERROR(SEARCH(#REF! ="text",AG93)))</xm:f>
            <xm:f>#REF! ="text"</xm:f>
            <x14:dxf>
              <fill>
                <patternFill>
                  <bgColor theme="7" tint="0.79998168889431442"/>
                </patternFill>
              </fill>
            </x14:dxf>
          </x14:cfRule>
          <xm:sqref>AG93</xm:sqref>
        </x14:conditionalFormatting>
        <x14:conditionalFormatting xmlns:xm="http://schemas.microsoft.com/office/excel/2006/main">
          <x14:cfRule type="containsText" priority="2105" operator="containsText" id="{CDB11206-8F2E-4449-A664-0574F7F9CBF7}">
            <xm:f>NOT(ISERROR(SEARCH($A132 ="text",AG98)))</xm:f>
            <xm:f>$A132 ="text"</xm:f>
            <x14:dxf>
              <fill>
                <patternFill>
                  <bgColor theme="7" tint="0.79998168889431442"/>
                </patternFill>
              </fill>
            </x14:dxf>
          </x14:cfRule>
          <xm:sqref>AG98:AG105 AG116:AG126</xm:sqref>
        </x14:conditionalFormatting>
        <x14:conditionalFormatting xmlns:xm="http://schemas.microsoft.com/office/excel/2006/main">
          <x14:cfRule type="containsText" priority="2106" operator="containsText" id="{D51F3346-782E-4238-8227-06A9A34F1717}">
            <xm:f>NOT(ISERROR(SEARCH($A213 ="text",AG109)))</xm:f>
            <xm:f>$A213 ="text"</xm:f>
            <x14:dxf>
              <fill>
                <patternFill>
                  <bgColor theme="7" tint="0.79998168889431442"/>
                </patternFill>
              </fill>
            </x14:dxf>
          </x14:cfRule>
          <xm:sqref>AG109:AG111</xm:sqref>
        </x14:conditionalFormatting>
        <x14:conditionalFormatting xmlns:xm="http://schemas.microsoft.com/office/excel/2006/main">
          <x14:cfRule type="containsText" priority="2108" operator="containsText" id="{EA20D66E-3BCA-4DCC-B7E0-865B1A2F3553}">
            <xm:f>NOT(ISERROR(SEARCH(#REF! ="text",AG88)))</xm:f>
            <xm:f>#REF! ="text"</xm:f>
            <x14:dxf>
              <fill>
                <patternFill>
                  <bgColor theme="7" tint="0.79998168889431442"/>
                </patternFill>
              </fill>
            </x14:dxf>
          </x14:cfRule>
          <xm:sqref>AG88</xm:sqref>
        </x14:conditionalFormatting>
        <x14:conditionalFormatting xmlns:xm="http://schemas.microsoft.com/office/excel/2006/main">
          <x14:cfRule type="containsText" priority="2107" operator="containsText" id="{8BF0380C-82B8-488F-A6BE-D7836EDE3EE7}">
            <xm:f>NOT(ISERROR(SEARCH($A209 ="text",AG142)))</xm:f>
            <xm:f>$A209 ="text"</xm:f>
            <x14:dxf>
              <fill>
                <patternFill>
                  <bgColor theme="7" tint="0.79998168889431442"/>
                </patternFill>
              </fill>
            </x14:dxf>
          </x14:cfRule>
          <xm:sqref>AG142</xm:sqref>
        </x14:conditionalFormatting>
        <x14:conditionalFormatting xmlns:xm="http://schemas.microsoft.com/office/excel/2006/main">
          <x14:cfRule type="containsText" priority="2110" operator="containsText" id="{FD522274-82F4-485F-9298-BEE0273BC889}">
            <xm:f>NOT(ISERROR(SEARCH($A128 ="text",AG93)))</xm:f>
            <xm:f>$A128 ="text"</xm:f>
            <x14:dxf>
              <fill>
                <patternFill>
                  <bgColor theme="7" tint="0.79998168889431442"/>
                </patternFill>
              </fill>
            </x14:dxf>
          </x14:cfRule>
          <xm:sqref>AG93:AG96</xm:sqref>
        </x14:conditionalFormatting>
        <x14:conditionalFormatting xmlns:xm="http://schemas.microsoft.com/office/excel/2006/main">
          <x14:cfRule type="containsText" priority="2082" operator="containsText" id="{993A53E9-30DD-48D6-9F3E-CDA5F63A67D5}">
            <xm:f>NOT(ISERROR(SEARCH($A193 ="text",AG89)))</xm:f>
            <xm:f>$A193 ="text"</xm:f>
            <x14:dxf>
              <fill>
                <patternFill>
                  <bgColor theme="7" tint="0.79998168889431442"/>
                </patternFill>
              </fill>
            </x14:dxf>
          </x14:cfRule>
          <xm:sqref>AG89:AG90</xm:sqref>
        </x14:conditionalFormatting>
        <x14:conditionalFormatting xmlns:xm="http://schemas.microsoft.com/office/excel/2006/main">
          <x14:cfRule type="containsText" priority="2111" operator="containsText" id="{42F630FD-CBED-4078-9EA5-DC79CDDBEF98}">
            <xm:f>NOT(ISERROR(SEARCH(#REF! ="text",AG97)))</xm:f>
            <xm:f>#REF! ="text"</xm:f>
            <x14:dxf>
              <fill>
                <patternFill>
                  <bgColor theme="7" tint="0.79998168889431442"/>
                </patternFill>
              </fill>
            </x14:dxf>
          </x14:cfRule>
          <xm:sqref>AG106 AG97</xm:sqref>
        </x14:conditionalFormatting>
        <x14:conditionalFormatting xmlns:xm="http://schemas.microsoft.com/office/excel/2006/main">
          <x14:cfRule type="containsText" priority="2112" operator="containsText" id="{9D198A96-14FF-4C7E-ACB5-C7810A98A07A}">
            <xm:f>NOT(ISERROR(SEARCH($A207 ="text",AG141)))</xm:f>
            <xm:f>$A207 ="text"</xm:f>
            <x14:dxf>
              <fill>
                <patternFill>
                  <bgColor theme="7" tint="0.79998168889431442"/>
                </patternFill>
              </fill>
            </x14:dxf>
          </x14:cfRule>
          <xm:sqref>AG141</xm:sqref>
        </x14:conditionalFormatting>
        <x14:conditionalFormatting xmlns:xm="http://schemas.microsoft.com/office/excel/2006/main">
          <x14:cfRule type="containsText" priority="2113" operator="containsText" id="{1297D902-DED7-4E56-B08D-1E4CE9E12290}">
            <xm:f>NOT(ISERROR(SEARCH($A142 ="text",AG109)))</xm:f>
            <xm:f>$A142 ="text"</xm:f>
            <x14:dxf>
              <fill>
                <patternFill>
                  <bgColor theme="7" tint="0.79998168889431442"/>
                </patternFill>
              </fill>
            </x14:dxf>
          </x14:cfRule>
          <xm:sqref>AG109:AG115</xm:sqref>
        </x14:conditionalFormatting>
        <x14:conditionalFormatting xmlns:xm="http://schemas.microsoft.com/office/excel/2006/main">
          <x14:cfRule type="containsText" priority="2080" operator="containsText" id="{DA68398D-5F77-4200-A18C-864CE0503EFB}">
            <xm:f>NOT(ISERROR(SEARCH($A167 ="text",AG131)))</xm:f>
            <xm:f>$A167 ="text"</xm:f>
            <x14:dxf>
              <fill>
                <patternFill>
                  <bgColor theme="7" tint="0.79998168889431442"/>
                </patternFill>
              </fill>
            </x14:dxf>
          </x14:cfRule>
          <xm:sqref>AG131:AG138</xm:sqref>
        </x14:conditionalFormatting>
        <x14:conditionalFormatting xmlns:xm="http://schemas.microsoft.com/office/excel/2006/main">
          <x14:cfRule type="containsText" priority="2079" operator="containsText" id="{DAA85EB9-4ABF-4BC3-B6D0-F088BE8016A8}">
            <xm:f>NOT(ISERROR(SEARCH($A141 ="text",AG107)))</xm:f>
            <xm:f>$A141 ="text"</xm:f>
            <x14:dxf>
              <fill>
                <patternFill>
                  <bgColor theme="7" tint="0.79998168889431442"/>
                </patternFill>
              </fill>
            </x14:dxf>
          </x14:cfRule>
          <xm:sqref>AG107</xm:sqref>
        </x14:conditionalFormatting>
        <x14:conditionalFormatting xmlns:xm="http://schemas.microsoft.com/office/excel/2006/main">
          <x14:cfRule type="containsText" priority="2115" operator="containsText" id="{88B38744-40AB-4235-A017-25382F81A6F3}">
            <xm:f>NOT(ISERROR(SEARCH($A211 ="text",AG143)))</xm:f>
            <xm:f>$A211 ="text"</xm:f>
            <x14:dxf>
              <fill>
                <patternFill>
                  <bgColor theme="7" tint="0.79998168889431442"/>
                </patternFill>
              </fill>
            </x14:dxf>
          </x14:cfRule>
          <xm:sqref>AG143:AG158</xm:sqref>
        </x14:conditionalFormatting>
        <x14:conditionalFormatting xmlns:xm="http://schemas.microsoft.com/office/excel/2006/main">
          <x14:cfRule type="containsText" priority="2116" operator="containsText" id="{8D50A121-CCE4-4DAA-81C1-FC1890DB81C7}">
            <xm:f>NOT(ISERROR(SEARCH($A178 ="text",AG142)))</xm:f>
            <xm:f>$A178 ="text"</xm:f>
            <x14:dxf>
              <fill>
                <patternFill>
                  <bgColor theme="7" tint="0.79998168889431442"/>
                </patternFill>
              </fill>
            </x14:dxf>
          </x14:cfRule>
          <xm:sqref>AG142:AG148 AG153:AG158</xm:sqref>
        </x14:conditionalFormatting>
        <x14:conditionalFormatting xmlns:xm="http://schemas.microsoft.com/office/excel/2006/main">
          <x14:cfRule type="containsText" priority="2117" operator="containsText" id="{6FD9552B-A1E7-4B64-B89D-A54525E4B04E}">
            <xm:f>NOT(ISERROR(SEARCH($A176 ="text",AG139)))</xm:f>
            <xm:f>$A176 ="text"</xm:f>
            <x14:dxf>
              <fill>
                <patternFill>
                  <bgColor theme="7" tint="0.79998168889431442"/>
                </patternFill>
              </fill>
            </x14:dxf>
          </x14:cfRule>
          <xm:sqref>AG150:AG151 AG139</xm:sqref>
        </x14:conditionalFormatting>
        <x14:conditionalFormatting xmlns:xm="http://schemas.microsoft.com/office/excel/2006/main">
          <x14:cfRule type="containsText" priority="2118" operator="containsText" id="{9ED9ABCB-3D71-4074-8FA6-AC9C282C3AD7}">
            <xm:f>NOT(ISERROR(SEARCH($A186 ="text",AG38)))</xm:f>
            <xm:f>$A186 ="text"</xm:f>
            <x14:dxf>
              <fill>
                <patternFill>
                  <bgColor theme="7" tint="0.79998168889431442"/>
                </patternFill>
              </fill>
            </x14:dxf>
          </x14:cfRule>
          <xm:sqref>AG38</xm:sqref>
        </x14:conditionalFormatting>
        <x14:conditionalFormatting xmlns:xm="http://schemas.microsoft.com/office/excel/2006/main">
          <x14:cfRule type="containsText" priority="2119" operator="containsText" id="{CB28A5C1-BD14-43DD-B56F-86A5DE3C4F52}">
            <xm:f>NOT(ISERROR(SEARCH($A44 ="text",AG185)))</xm:f>
            <xm:f>$A44 ="text"</xm:f>
            <x14:dxf>
              <fill>
                <patternFill>
                  <bgColor theme="7" tint="0.79998168889431442"/>
                </patternFill>
              </fill>
            </x14:dxf>
          </x14:cfRule>
          <xm:sqref>AG185:AG186</xm:sqref>
        </x14:conditionalFormatting>
        <x14:conditionalFormatting xmlns:xm="http://schemas.microsoft.com/office/excel/2006/main">
          <x14:cfRule type="containsText" priority="2120" operator="containsText" id="{AEABFF53-7B46-4116-93C2-49C63ACD1843}">
            <xm:f>NOT(ISERROR(SEARCH($A185 ="text",AG28)))</xm:f>
            <xm:f>$A185 ="text"</xm:f>
            <x14:dxf>
              <fill>
                <patternFill>
                  <bgColor theme="7" tint="0.79998168889431442"/>
                </patternFill>
              </fill>
            </x14:dxf>
          </x14:cfRule>
          <xm:sqref>AG28:AG29</xm:sqref>
        </x14:conditionalFormatting>
        <x14:conditionalFormatting xmlns:xm="http://schemas.microsoft.com/office/excel/2006/main">
          <x14:cfRule type="containsText" priority="2073" operator="containsText" id="{22FC396A-B6B1-4150-BB3D-7A2CA5ED568A}">
            <xm:f>NOT(ISERROR(SEARCH(#REF! ="text",AG185)))</xm:f>
            <xm:f>#REF! ="text"</xm:f>
            <x14:dxf>
              <fill>
                <patternFill>
                  <bgColor theme="7" tint="0.79998168889431442"/>
                </patternFill>
              </fill>
            </x14:dxf>
          </x14:cfRule>
          <xm:sqref>AG185:AG186</xm:sqref>
        </x14:conditionalFormatting>
        <x14:conditionalFormatting xmlns:xm="http://schemas.microsoft.com/office/excel/2006/main">
          <x14:cfRule type="containsText" priority="2074" operator="containsText" id="{292C555F-CC3A-4171-A483-EF548778E623}">
            <xm:f>NOT(ISERROR(SEARCH($A225 ="text",AG189)))</xm:f>
            <xm:f>$A225 ="text"</xm:f>
            <x14:dxf>
              <fill>
                <patternFill>
                  <bgColor theme="7" tint="0.79998168889431442"/>
                </patternFill>
              </fill>
            </x14:dxf>
          </x14:cfRule>
          <xm:sqref>AG189:AG195</xm:sqref>
        </x14:conditionalFormatting>
        <x14:conditionalFormatting xmlns:xm="http://schemas.microsoft.com/office/excel/2006/main">
          <x14:cfRule type="containsText" priority="2072" operator="containsText" id="{91A424DD-ADA0-4468-9912-72A620D4ECB6}">
            <xm:f>NOT(ISERROR(SEARCH($A1048516 ="text",AG79)))</xm:f>
            <xm:f>$A1048516 ="text"</xm:f>
            <x14:dxf>
              <fill>
                <patternFill>
                  <bgColor theme="7" tint="0.79998168889431442"/>
                </patternFill>
              </fill>
            </x14:dxf>
          </x14:cfRule>
          <xm:sqref>AG79:AG80</xm:sqref>
        </x14:conditionalFormatting>
        <x14:conditionalFormatting xmlns:xm="http://schemas.microsoft.com/office/excel/2006/main">
          <x14:cfRule type="containsText" priority="2070" operator="containsText" id="{821F7B76-3961-4A7F-A1CA-92CBFAE30F02}">
            <xm:f>NOT(ISERROR(SEARCH(#REF! ="text",AG79)))</xm:f>
            <xm:f>#REF! ="text"</xm:f>
            <x14:dxf>
              <fill>
                <patternFill>
                  <bgColor theme="7" tint="0.79998168889431442"/>
                </patternFill>
              </fill>
            </x14:dxf>
          </x14:cfRule>
          <xm:sqref>AG79:AG80</xm:sqref>
        </x14:conditionalFormatting>
        <x14:conditionalFormatting xmlns:xm="http://schemas.microsoft.com/office/excel/2006/main">
          <x14:cfRule type="containsText" priority="2071" operator="containsText" id="{91B1AE47-4819-4C4F-B6EF-C9EF0C327DE0}">
            <xm:f>NOT(ISERROR(SEARCH($A115 ="text",AG79)))</xm:f>
            <xm:f>$A115 ="text"</xm:f>
            <x14:dxf>
              <fill>
                <patternFill>
                  <bgColor theme="7" tint="0.79998168889431442"/>
                </patternFill>
              </fill>
            </x14:dxf>
          </x14:cfRule>
          <xm:sqref>AG79:AG80</xm:sqref>
        </x14:conditionalFormatting>
        <x14:conditionalFormatting xmlns:xm="http://schemas.microsoft.com/office/excel/2006/main">
          <x14:cfRule type="containsText" priority="2121" operator="containsText" id="{EBDADE20-4014-41DC-9F4C-B48C65EA2AD2}">
            <xm:f>NOT(ISERROR(SEARCH(#REF! ="text",AG36)))</xm:f>
            <xm:f>#REF! ="text"</xm:f>
            <x14:dxf>
              <fill>
                <patternFill>
                  <bgColor theme="7" tint="0.79998168889431442"/>
                </patternFill>
              </fill>
            </x14:dxf>
          </x14:cfRule>
          <xm:sqref>AG36</xm:sqref>
        </x14:conditionalFormatting>
        <x14:conditionalFormatting xmlns:xm="http://schemas.microsoft.com/office/excel/2006/main">
          <x14:cfRule type="containsText" priority="2122" operator="containsText" id="{95FC6FA4-F981-4191-911A-829DDCCC9C79}">
            <xm:f>NOT(ISERROR(SEARCH($A41 ="text",AG27)))</xm:f>
            <xm:f>$A41 ="text"</xm:f>
            <x14:dxf>
              <fill>
                <patternFill>
                  <bgColor theme="7" tint="0.79998168889431442"/>
                </patternFill>
              </fill>
            </x14:dxf>
          </x14:cfRule>
          <xm:sqref>AG27</xm:sqref>
        </x14:conditionalFormatting>
        <x14:conditionalFormatting xmlns:xm="http://schemas.microsoft.com/office/excel/2006/main">
          <x14:cfRule type="containsText" priority="2124" operator="containsText" id="{BCB0C8E3-6866-4DF7-870E-78DFD7CB807A}">
            <xm:f>NOT(ISERROR(SEARCH($A222 ="text",AG187)))</xm:f>
            <xm:f>$A222 ="text"</xm:f>
            <x14:dxf>
              <fill>
                <patternFill>
                  <bgColor theme="7" tint="0.79998168889431442"/>
                </patternFill>
              </fill>
            </x14:dxf>
          </x14:cfRule>
          <xm:sqref>AG187</xm:sqref>
        </x14:conditionalFormatting>
        <x14:conditionalFormatting xmlns:xm="http://schemas.microsoft.com/office/excel/2006/main">
          <x14:cfRule type="containsText" priority="2126" operator="containsText" id="{DFC3FE33-B69D-4EE8-92AE-A7DB29858D3C}">
            <xm:f>NOT(ISERROR(SEARCH($A212 ="text",AG127)))</xm:f>
            <xm:f>$A212 ="text"</xm:f>
            <x14:dxf>
              <fill>
                <patternFill>
                  <bgColor theme="7" tint="0.79998168889431442"/>
                </patternFill>
              </fill>
            </x14:dxf>
          </x14:cfRule>
          <xm:sqref>AG127:AG128</xm:sqref>
        </x14:conditionalFormatting>
        <x14:conditionalFormatting xmlns:xm="http://schemas.microsoft.com/office/excel/2006/main">
          <x14:cfRule type="containsText" priority="2064" operator="containsText" id="{C28FB517-BF9E-4088-8E71-F13CBA999686}">
            <xm:f>NOT(ISERROR(SEARCH($A207 ="text",AG140)))</xm:f>
            <xm:f>$A207 ="text"</xm:f>
            <x14:dxf>
              <fill>
                <patternFill>
                  <bgColor theme="7" tint="0.79998168889431442"/>
                </patternFill>
              </fill>
            </x14:dxf>
          </x14:cfRule>
          <xm:sqref>AG140</xm:sqref>
        </x14:conditionalFormatting>
        <x14:conditionalFormatting xmlns:xm="http://schemas.microsoft.com/office/excel/2006/main">
          <x14:cfRule type="containsText" priority="2065" operator="containsText" id="{E15DD2CD-266C-4B56-903D-7DC43EFEA1BC}">
            <xm:f>NOT(ISERROR(SEARCH($A177 ="text",AG140)))</xm:f>
            <xm:f>$A177 ="text"</xm:f>
            <x14:dxf>
              <fill>
                <patternFill>
                  <bgColor theme="7" tint="0.79998168889431442"/>
                </patternFill>
              </fill>
            </x14:dxf>
          </x14:cfRule>
          <xm:sqref>AG140</xm:sqref>
        </x14:conditionalFormatting>
        <x14:conditionalFormatting xmlns:xm="http://schemas.microsoft.com/office/excel/2006/main">
          <x14:cfRule type="containsText" priority="2061" operator="containsText" id="{73AA71DC-6BDE-46A6-ADD2-8AABEC278BC2}">
            <xm:f>NOT(ISERROR(SEARCH($A207 ="text",AG140)))</xm:f>
            <xm:f>$A207 ="text"</xm:f>
            <x14:dxf>
              <fill>
                <patternFill>
                  <bgColor theme="7" tint="0.79998168889431442"/>
                </patternFill>
              </fill>
            </x14:dxf>
          </x14:cfRule>
          <xm:sqref>AG140</xm:sqref>
        </x14:conditionalFormatting>
        <x14:conditionalFormatting xmlns:xm="http://schemas.microsoft.com/office/excel/2006/main">
          <x14:cfRule type="containsText" priority="2062" operator="containsText" id="{E1F65A77-64E0-4F42-9367-9A5DAA78A8AB}">
            <xm:f>NOT(ISERROR(SEARCH($A177 ="text",AG140)))</xm:f>
            <xm:f>$A177 ="text"</xm:f>
            <x14:dxf>
              <fill>
                <patternFill>
                  <bgColor theme="7" tint="0.79998168889431442"/>
                </patternFill>
              </fill>
            </x14:dxf>
          </x14:cfRule>
          <xm:sqref>AG140</xm:sqref>
        </x14:conditionalFormatting>
        <x14:conditionalFormatting xmlns:xm="http://schemas.microsoft.com/office/excel/2006/main">
          <x14:cfRule type="containsText" priority="2059" operator="containsText" id="{626048DA-C1FD-44EC-8934-2314395BA94C}">
            <xm:f>NOT(ISERROR(SEARCH($A18 ="text",I6)))</xm:f>
            <xm:f>$A18 ="text"</xm:f>
            <x14:dxf>
              <fill>
                <patternFill>
                  <bgColor theme="7" tint="0.79998168889431442"/>
                </patternFill>
              </fill>
            </x14:dxf>
          </x14:cfRule>
          <xm:sqref>I6</xm:sqref>
        </x14:conditionalFormatting>
        <x14:conditionalFormatting xmlns:xm="http://schemas.microsoft.com/office/excel/2006/main">
          <x14:cfRule type="containsText" priority="2052" operator="containsText" id="{96E2A28D-93DB-492B-B6DD-A226160E4249}">
            <xm:f>NOT(ISERROR(SEARCH($A14 ="text",H6)))</xm:f>
            <xm:f>$A14 ="text"</xm:f>
            <x14:dxf>
              <fill>
                <patternFill>
                  <bgColor theme="7" tint="0.79998168889431442"/>
                </patternFill>
              </fill>
            </x14:dxf>
          </x14:cfRule>
          <xm:sqref>AK6 H1048569:AJ1048576 AL199:BL1048566 BN199:CN1048566 CZ199:DP1048566 EB199:ER1048566 FD199:FT1048566 GF199:GV1048566 HH199:HX1048566</xm:sqref>
        </x14:conditionalFormatting>
        <x14:conditionalFormatting xmlns:xm="http://schemas.microsoft.com/office/excel/2006/main">
          <x14:cfRule type="containsText" priority="2051" operator="containsText" id="{F63A0C0F-371E-4EAB-A65C-71ECD1D36390}">
            <xm:f>NOT(ISERROR(SEARCH($A12 ="text",AK6)))</xm:f>
            <xm:f>$A12 ="text"</xm:f>
            <x14:dxf>
              <fill>
                <patternFill>
                  <bgColor theme="7" tint="0.79998168889431442"/>
                </patternFill>
              </fill>
            </x14:dxf>
          </x14:cfRule>
          <xm:sqref>AK6</xm:sqref>
        </x14:conditionalFormatting>
        <x14:conditionalFormatting xmlns:xm="http://schemas.microsoft.com/office/excel/2006/main">
          <x14:cfRule type="containsText" priority="2050" operator="containsText" id="{5415FB26-74CB-4062-B7E2-A0DD36432909}">
            <xm:f>NOT(ISERROR(SEARCH($A14 ="text",I6)))</xm:f>
            <xm:f>$A14 ="text"</xm:f>
            <x14:dxf>
              <fill>
                <patternFill>
                  <bgColor theme="7" tint="0.79998168889431442"/>
                </patternFill>
              </fill>
            </x14:dxf>
          </x14:cfRule>
          <xm:sqref>I6</xm:sqref>
        </x14:conditionalFormatting>
        <x14:conditionalFormatting xmlns:xm="http://schemas.microsoft.com/office/excel/2006/main">
          <x14:cfRule type="containsText" priority="2049" operator="containsText" id="{A30768BA-1C11-4A4D-B315-B69B95754FA8}">
            <xm:f>NOT(ISERROR(SEARCH($A12 ="text",I6)))</xm:f>
            <xm:f>$A12 ="text"</xm:f>
            <x14:dxf>
              <fill>
                <patternFill>
                  <bgColor theme="7" tint="0.79998168889431442"/>
                </patternFill>
              </fill>
            </x14:dxf>
          </x14:cfRule>
          <xm:sqref>I6</xm:sqref>
        </x14:conditionalFormatting>
        <x14:conditionalFormatting xmlns:xm="http://schemas.microsoft.com/office/excel/2006/main">
          <x14:cfRule type="containsText" priority="2048" operator="containsText" id="{D58AFBEB-14D2-43F6-B30E-B6557D9D01C2}">
            <xm:f>NOT(ISERROR(SEARCH($A14 ="text",AK6)))</xm:f>
            <xm:f>$A14 ="text"</xm:f>
            <x14:dxf>
              <fill>
                <patternFill>
                  <bgColor theme="7" tint="0.79998168889431442"/>
                </patternFill>
              </fill>
            </x14:dxf>
          </x14:cfRule>
          <xm:sqref>AK6</xm:sqref>
        </x14:conditionalFormatting>
        <x14:conditionalFormatting xmlns:xm="http://schemas.microsoft.com/office/excel/2006/main">
          <x14:cfRule type="containsText" priority="2047" operator="containsText" id="{8789445B-46D3-4F2A-AC3D-737943DEF48F}">
            <xm:f>NOT(ISERROR(SEARCH($A12 ="text",AK6)))</xm:f>
            <xm:f>$A12 ="text"</xm:f>
            <x14:dxf>
              <fill>
                <patternFill>
                  <bgColor theme="7" tint="0.79998168889431442"/>
                </patternFill>
              </fill>
            </x14:dxf>
          </x14:cfRule>
          <xm:sqref>AK6</xm:sqref>
        </x14:conditionalFormatting>
        <x14:conditionalFormatting xmlns:xm="http://schemas.microsoft.com/office/excel/2006/main">
          <x14:cfRule type="containsText" priority="2046" operator="containsText" id="{B05F2121-3E41-4DD8-919F-4B56BA91BFD5}">
            <xm:f>NOT(ISERROR(SEARCH($A18 ="text",AK6)))</xm:f>
            <xm:f>$A18 ="text"</xm:f>
            <x14:dxf>
              <fill>
                <patternFill>
                  <bgColor theme="7" tint="0.79998168889431442"/>
                </patternFill>
              </fill>
            </x14:dxf>
          </x14:cfRule>
          <xm:sqref>AK6</xm:sqref>
        </x14:conditionalFormatting>
        <x14:conditionalFormatting xmlns:xm="http://schemas.microsoft.com/office/excel/2006/main">
          <x14:cfRule type="containsText" priority="2045" operator="containsText" id="{3802D507-6C30-41FE-AB02-40730EEACBB7}">
            <xm:f>NOT(ISERROR(SEARCH(#REF! ="text",A15)))</xm:f>
            <xm:f>#REF! ="text"</xm:f>
            <x14:dxf>
              <fill>
                <patternFill>
                  <bgColor theme="7" tint="0.79998168889431442"/>
                </patternFill>
              </fill>
            </x14:dxf>
          </x14:cfRule>
          <xm:sqref>A15:E15 G15:V15 HY15:XFD15 Z15:BL15</xm:sqref>
        </x14:conditionalFormatting>
        <x14:conditionalFormatting xmlns:xm="http://schemas.microsoft.com/office/excel/2006/main">
          <x14:cfRule type="containsText" priority="2039" operator="containsText" id="{016C9DB6-D5FC-40DA-8ED5-DB724B9EB5B8}">
            <xm:f>NOT(ISERROR(SEARCH($A22 ="text",H15)))</xm:f>
            <xm:f>$A22 ="text"</xm:f>
            <x14:dxf>
              <fill>
                <patternFill>
                  <bgColor theme="7" tint="0.79998168889431442"/>
                </patternFill>
              </fill>
            </x14:dxf>
          </x14:cfRule>
          <xm:sqref>H15</xm:sqref>
        </x14:conditionalFormatting>
        <x14:conditionalFormatting xmlns:xm="http://schemas.microsoft.com/office/excel/2006/main">
          <x14:cfRule type="containsText" priority="2029" operator="containsText" id="{CB0607C5-536C-49F9-8C84-22278FA0CF6D}">
            <xm:f>NOT(ISERROR(SEARCH($A201 ="text",B197)))</xm:f>
            <xm:f>$A201 ="text"</xm:f>
            <x14:dxf>
              <fill>
                <patternFill>
                  <bgColor theme="7" tint="0.79998168889431442"/>
                </patternFill>
              </fill>
            </x14:dxf>
          </x14:cfRule>
          <xm:sqref>B197:B198</xm:sqref>
        </x14:conditionalFormatting>
        <x14:conditionalFormatting xmlns:xm="http://schemas.microsoft.com/office/excel/2006/main">
          <x14:cfRule type="containsText" priority="2030" operator="containsText" id="{1F6E59EC-EB5A-4FA6-8D7D-3B9AB5654EC3}">
            <xm:f>NOT(ISERROR(SEARCH($A200 ="text",AK197)))</xm:f>
            <xm:f>$A200 ="text"</xm:f>
            <x14:dxf>
              <fill>
                <patternFill>
                  <bgColor theme="7" tint="0.79998168889431442"/>
                </patternFill>
              </fill>
            </x14:dxf>
          </x14:cfRule>
          <xm:sqref>AN197:BL198 AK1048574:AK1048576 HY197:XFD198</xm:sqref>
        </x14:conditionalFormatting>
        <x14:conditionalFormatting xmlns:xm="http://schemas.microsoft.com/office/excel/2006/main">
          <x14:cfRule type="containsText" priority="2031" operator="containsText" id="{E493E501-392C-4160-A858-035E875A8A8A}">
            <xm:f>NOT(ISERROR(SEARCH($A201 ="text",B196)))</xm:f>
            <xm:f>$A201 ="text"</xm:f>
            <x14:dxf>
              <fill>
                <patternFill>
                  <bgColor theme="7" tint="0.79998168889431442"/>
                </patternFill>
              </fill>
            </x14:dxf>
          </x14:cfRule>
          <xm:sqref>B196</xm:sqref>
        </x14:conditionalFormatting>
        <x14:conditionalFormatting xmlns:xm="http://schemas.microsoft.com/office/excel/2006/main">
          <x14:cfRule type="containsText" priority="2032" operator="containsText" id="{BBCA952C-4160-4F25-97EC-B5A6E8B86D7A}">
            <xm:f>NOT(ISERROR(SEARCH($A203 ="text",AK196)))</xm:f>
            <xm:f>$A203 ="text"</xm:f>
            <x14:dxf>
              <fill>
                <patternFill>
                  <bgColor theme="7" tint="0.79998168889431442"/>
                </patternFill>
              </fill>
            </x14:dxf>
          </x14:cfRule>
          <xm:sqref>AK196</xm:sqref>
        </x14:conditionalFormatting>
        <x14:conditionalFormatting xmlns:xm="http://schemas.microsoft.com/office/excel/2006/main">
          <x14:cfRule type="containsText" priority="2033" operator="containsText" id="{412C9C8E-697A-42C0-B294-21CFC33B889D}">
            <xm:f>NOT(ISERROR(SEARCH($A228 ="text",B197)))</xm:f>
            <xm:f>$A228 ="text"</xm:f>
            <x14:dxf>
              <fill>
                <patternFill>
                  <bgColor theme="7" tint="0.79998168889431442"/>
                </patternFill>
              </fill>
            </x14:dxf>
          </x14:cfRule>
          <xm:sqref>B197:B198</xm:sqref>
        </x14:conditionalFormatting>
        <x14:conditionalFormatting xmlns:xm="http://schemas.microsoft.com/office/excel/2006/main">
          <x14:cfRule type="containsText" priority="2026" operator="containsText" id="{985CD241-FC52-454E-8DA6-9237A6FBA081}">
            <xm:f>NOT(ISERROR(SEARCH($A299 ="text",B196)))</xm:f>
            <xm:f>$A299 ="text"</xm:f>
            <x14:dxf>
              <fill>
                <patternFill>
                  <bgColor theme="7" tint="0.79998168889431442"/>
                </patternFill>
              </fill>
            </x14:dxf>
          </x14:cfRule>
          <xm:sqref>B196</xm:sqref>
        </x14:conditionalFormatting>
        <x14:conditionalFormatting xmlns:xm="http://schemas.microsoft.com/office/excel/2006/main">
          <x14:cfRule type="containsText" priority="2023" operator="containsText" id="{3B92C51F-6AEA-47D5-ABFB-BA60A137E8E8}">
            <xm:f>NOT(ISERROR(SEARCH($A303 ="text",G197)))</xm:f>
            <xm:f>$A303 ="text"</xm:f>
            <x14:dxf>
              <fill>
                <patternFill>
                  <bgColor theme="7" tint="0.79998168889431442"/>
                </patternFill>
              </fill>
            </x14:dxf>
          </x14:cfRule>
          <xm:sqref>G197:W198</xm:sqref>
        </x14:conditionalFormatting>
        <x14:conditionalFormatting xmlns:xm="http://schemas.microsoft.com/office/excel/2006/main">
          <x14:cfRule type="containsText" priority="2022" operator="containsText" id="{688F03C6-078F-47DC-B0B0-671F18D129CE}">
            <xm:f>NOT(ISERROR(SEARCH($A299 ="text",B197)))</xm:f>
            <xm:f>$A299 ="text"</xm:f>
            <x14:dxf>
              <fill>
                <patternFill>
                  <bgColor theme="7" tint="0.79998168889431442"/>
                </patternFill>
              </fill>
            </x14:dxf>
          </x14:cfRule>
          <xm:sqref>B197:B198</xm:sqref>
        </x14:conditionalFormatting>
        <x14:conditionalFormatting xmlns:xm="http://schemas.microsoft.com/office/excel/2006/main">
          <x14:cfRule type="containsText" priority="2021" operator="containsText" id="{78A25081-054A-4EF4-9CB7-983845E7EE7C}">
            <xm:f>NOT(ISERROR(SEARCH($A228 ="text",B196)))</xm:f>
            <xm:f>$A228 ="text"</xm:f>
            <x14:dxf>
              <fill>
                <patternFill>
                  <bgColor theme="7" tint="0.79998168889431442"/>
                </patternFill>
              </fill>
            </x14:dxf>
          </x14:cfRule>
          <xm:sqref>B196</xm:sqref>
        </x14:conditionalFormatting>
        <x14:conditionalFormatting xmlns:xm="http://schemas.microsoft.com/office/excel/2006/main">
          <x14:cfRule type="containsText" priority="2015" operator="containsText" id="{8D037D16-7C4E-465F-A2EC-8903B3B723E5}">
            <xm:f>NOT(ISERROR(SEARCH($A261 ="text",A197)))</xm:f>
            <xm:f>$A261 ="text"</xm:f>
            <x14:dxf>
              <fill>
                <patternFill>
                  <bgColor theme="7" tint="0.79998168889431442"/>
                </patternFill>
              </fill>
            </x14:dxf>
          </x14:cfRule>
          <xm:sqref>A197</xm:sqref>
        </x14:conditionalFormatting>
        <x14:conditionalFormatting xmlns:xm="http://schemas.microsoft.com/office/excel/2006/main">
          <x14:cfRule type="containsText" priority="2014" operator="containsText" id="{E09E4D37-5BBE-4EF1-AE09-57959B2D2978}">
            <xm:f>NOT(ISERROR(SEARCH($A260 ="text",A197)))</xm:f>
            <xm:f>$A260 ="text"</xm:f>
            <x14:dxf>
              <fill>
                <patternFill>
                  <bgColor theme="7" tint="0.79998168889431442"/>
                </patternFill>
              </fill>
            </x14:dxf>
          </x14:cfRule>
          <xm:sqref>A197</xm:sqref>
        </x14:conditionalFormatting>
        <x14:conditionalFormatting xmlns:xm="http://schemas.microsoft.com/office/excel/2006/main">
          <x14:cfRule type="containsText" priority="1981" operator="containsText" id="{62571C98-4EB1-464A-80A5-9081B2AC8D57}">
            <xm:f>NOT(ISERROR(SEARCH($A277 ="text",B196)))</xm:f>
            <xm:f>$A277 ="text"</xm:f>
            <x14:dxf>
              <fill>
                <patternFill>
                  <bgColor theme="7" tint="0.79998168889431442"/>
                </patternFill>
              </fill>
            </x14:dxf>
          </x14:cfRule>
          <xm:sqref>B196</xm:sqref>
        </x14:conditionalFormatting>
        <x14:conditionalFormatting xmlns:xm="http://schemas.microsoft.com/office/excel/2006/main">
          <x14:cfRule type="containsText" priority="2035" operator="containsText" id="{8CB2AA0D-2EAB-475F-B523-2A2D36405541}">
            <xm:f>NOT(ISERROR(SEARCH($A303 ="text",G196)))</xm:f>
            <xm:f>$A303 ="text"</xm:f>
            <x14:dxf>
              <fill>
                <patternFill>
                  <bgColor theme="7" tint="0.79998168889431442"/>
                </patternFill>
              </fill>
            </x14:dxf>
          </x14:cfRule>
          <xm:sqref>G196:W196</xm:sqref>
        </x14:conditionalFormatting>
        <x14:conditionalFormatting xmlns:xm="http://schemas.microsoft.com/office/excel/2006/main">
          <x14:cfRule type="containsText" priority="1976" operator="containsText" id="{74B42FAD-5071-4902-BABD-3E4D070DE1B8}">
            <xm:f>NOT(ISERROR(SEARCH($A201 ="text",A196)))</xm:f>
            <xm:f>$A201 ="text"</xm:f>
            <x14:dxf>
              <fill>
                <patternFill>
                  <bgColor theme="7" tint="0.79998168889431442"/>
                </patternFill>
              </fill>
            </x14:dxf>
          </x14:cfRule>
          <xm:sqref>A196</xm:sqref>
        </x14:conditionalFormatting>
        <x14:conditionalFormatting xmlns:xm="http://schemas.microsoft.com/office/excel/2006/main">
          <x14:cfRule type="containsText" priority="1968" operator="containsText" id="{C1F49AB4-1831-478E-8402-E6D7270B208F}">
            <xm:f>NOT(ISERROR(SEARCH($A277 ="text",A196)))</xm:f>
            <xm:f>$A277 ="text"</xm:f>
            <x14:dxf>
              <fill>
                <patternFill>
                  <bgColor theme="7" tint="0.79998168889431442"/>
                </patternFill>
              </fill>
            </x14:dxf>
          </x14:cfRule>
          <xm:sqref>A196</xm:sqref>
        </x14:conditionalFormatting>
        <x14:conditionalFormatting xmlns:xm="http://schemas.microsoft.com/office/excel/2006/main">
          <x14:cfRule type="containsText" priority="1969" operator="containsText" id="{DE3E10B7-1795-4FAF-9B4A-DF70EA7A8F78}">
            <xm:f>NOT(ISERROR(SEARCH($A298 ="text",A196)))</xm:f>
            <xm:f>$A298 ="text"</xm:f>
            <x14:dxf>
              <fill>
                <patternFill>
                  <bgColor theme="7" tint="0.79998168889431442"/>
                </patternFill>
              </fill>
            </x14:dxf>
          </x14:cfRule>
          <xm:sqref>A196</xm:sqref>
        </x14:conditionalFormatting>
        <x14:conditionalFormatting xmlns:xm="http://schemas.microsoft.com/office/excel/2006/main">
          <x14:cfRule type="containsText" priority="1970" operator="containsText" id="{E7CA48BE-3EA9-40EE-8798-CC76DDB944AA}">
            <xm:f>NOT(ISERROR(SEARCH($A259 ="text",A196)))</xm:f>
            <xm:f>$A259 ="text"</xm:f>
            <x14:dxf>
              <fill>
                <patternFill>
                  <bgColor theme="7" tint="0.79998168889431442"/>
                </patternFill>
              </fill>
            </x14:dxf>
          </x14:cfRule>
          <xm:sqref>A196</xm:sqref>
        </x14:conditionalFormatting>
        <x14:conditionalFormatting xmlns:xm="http://schemas.microsoft.com/office/excel/2006/main">
          <x14:cfRule type="containsText" priority="1966" operator="containsText" id="{66AC2BA3-9C96-4BB6-9787-92D098CB8E17}">
            <xm:f>NOT(ISERROR(SEARCH(#REF! ="text",A196)))</xm:f>
            <xm:f>#REF! ="text"</xm:f>
            <x14:dxf>
              <fill>
                <patternFill>
                  <bgColor theme="7" tint="0.79998168889431442"/>
                </patternFill>
              </fill>
            </x14:dxf>
          </x14:cfRule>
          <xm:sqref>A196</xm:sqref>
        </x14:conditionalFormatting>
        <x14:conditionalFormatting xmlns:xm="http://schemas.microsoft.com/office/excel/2006/main">
          <x14:cfRule type="containsText" priority="1965" operator="containsText" id="{A0D5FAE2-21F4-446F-871B-3012C2ECD6C1}">
            <xm:f>NOT(ISERROR(SEARCH(#REF! ="text",A196)))</xm:f>
            <xm:f>#REF! ="text"</xm:f>
            <x14:dxf>
              <fill>
                <patternFill>
                  <bgColor theme="7" tint="0.79998168889431442"/>
                </patternFill>
              </fill>
            </x14:dxf>
          </x14:cfRule>
          <xm:sqref>A196</xm:sqref>
        </x14:conditionalFormatting>
        <x14:conditionalFormatting xmlns:xm="http://schemas.microsoft.com/office/excel/2006/main">
          <x14:cfRule type="containsText" priority="1964" operator="containsText" id="{06E46A19-AD0A-4458-B10E-A89897103E80}">
            <xm:f>NOT(ISERROR(SEARCH($A199 ="text",A196)))</xm:f>
            <xm:f>$A199 ="text"</xm:f>
            <x14:dxf>
              <fill>
                <patternFill>
                  <bgColor theme="7" tint="0.79998168889431442"/>
                </patternFill>
              </fill>
            </x14:dxf>
          </x14:cfRule>
          <xm:sqref>A196</xm:sqref>
        </x14:conditionalFormatting>
        <x14:conditionalFormatting xmlns:xm="http://schemas.microsoft.com/office/excel/2006/main">
          <x14:cfRule type="containsText" priority="1967" operator="containsText" id="{9B55E269-AFF2-4545-87BE-0CF851B9CF73}">
            <xm:f>NOT(ISERROR(SEARCH($A258 ="text",A196)))</xm:f>
            <xm:f>$A258 ="text"</xm:f>
            <x14:dxf>
              <fill>
                <patternFill>
                  <bgColor theme="7" tint="0.79998168889431442"/>
                </patternFill>
              </fill>
            </x14:dxf>
          </x14:cfRule>
          <xm:sqref>A196</xm:sqref>
        </x14:conditionalFormatting>
        <x14:conditionalFormatting xmlns:xm="http://schemas.microsoft.com/office/excel/2006/main">
          <x14:cfRule type="containsText" priority="1963" operator="containsText" id="{97C122BC-65ED-4C32-BEEB-6280582FF79D}">
            <xm:f>NOT(ISERROR(SEARCH(#REF! ="text",A196)))</xm:f>
            <xm:f>#REF! ="text"</xm:f>
            <x14:dxf>
              <fill>
                <patternFill>
                  <bgColor theme="7" tint="0.79998168889431442"/>
                </patternFill>
              </fill>
            </x14:dxf>
          </x14:cfRule>
          <xm:sqref>A196</xm:sqref>
        </x14:conditionalFormatting>
        <x14:conditionalFormatting xmlns:xm="http://schemas.microsoft.com/office/excel/2006/main">
          <x14:cfRule type="containsText" priority="1962" operator="containsText" id="{B30E0487-7AB3-40CD-993E-7F7236325378}">
            <xm:f>NOT(ISERROR(SEARCH($A276 ="text",A196)))</xm:f>
            <xm:f>$A276 ="text"</xm:f>
            <x14:dxf>
              <fill>
                <patternFill>
                  <bgColor theme="7" tint="0.79998168889431442"/>
                </patternFill>
              </fill>
            </x14:dxf>
          </x14:cfRule>
          <xm:sqref>A196</xm:sqref>
        </x14:conditionalFormatting>
        <x14:conditionalFormatting xmlns:xm="http://schemas.microsoft.com/office/excel/2006/main">
          <x14:cfRule type="containsText" priority="1961" operator="containsText" id="{8A7627DB-DB3A-4A68-B10E-0E11055BAAF5}">
            <xm:f>NOT(ISERROR(SEARCH($A297 ="text",A196)))</xm:f>
            <xm:f>$A297 ="text"</xm:f>
            <x14:dxf>
              <fill>
                <patternFill>
                  <bgColor theme="7" tint="0.79998168889431442"/>
                </patternFill>
              </fill>
            </x14:dxf>
          </x14:cfRule>
          <xm:sqref>A196</xm:sqref>
        </x14:conditionalFormatting>
        <x14:conditionalFormatting xmlns:xm="http://schemas.microsoft.com/office/excel/2006/main">
          <x14:cfRule type="containsText" priority="1960" operator="containsText" id="{E2BB1B1B-452A-43A3-9F56-A82F16057280}">
            <xm:f>NOT(ISERROR(SEARCH(#REF! ="text",A196)))</xm:f>
            <xm:f>#REF! ="text"</xm:f>
            <x14:dxf>
              <fill>
                <patternFill>
                  <bgColor theme="7" tint="0.79998168889431442"/>
                </patternFill>
              </fill>
            </x14:dxf>
          </x14:cfRule>
          <xm:sqref>A196</xm:sqref>
        </x14:conditionalFormatting>
        <x14:conditionalFormatting xmlns:xm="http://schemas.microsoft.com/office/excel/2006/main">
          <x14:cfRule type="containsText" priority="1959" operator="containsText" id="{08AB1068-4F96-4A84-B358-D5037A4660E9}">
            <xm:f>NOT(ISERROR(SEARCH($A298 ="text",A196)))</xm:f>
            <xm:f>$A298 ="text"</xm:f>
            <x14:dxf>
              <fill>
                <patternFill>
                  <bgColor theme="7" tint="0.79998168889431442"/>
                </patternFill>
              </fill>
            </x14:dxf>
          </x14:cfRule>
          <xm:sqref>A196</xm:sqref>
        </x14:conditionalFormatting>
        <x14:conditionalFormatting xmlns:xm="http://schemas.microsoft.com/office/excel/2006/main">
          <x14:cfRule type="containsText" priority="1955" operator="containsText" id="{C00345D9-0D51-4C31-89AA-2A18F01092CF}">
            <xm:f>NOT(ISERROR(SEARCH($A277 ="text",A196)))</xm:f>
            <xm:f>$A277 ="text"</xm:f>
            <x14:dxf>
              <fill>
                <patternFill>
                  <bgColor theme="7" tint="0.79998168889431442"/>
                </patternFill>
              </fill>
            </x14:dxf>
          </x14:cfRule>
          <xm:sqref>A196</xm:sqref>
        </x14:conditionalFormatting>
        <x14:conditionalFormatting xmlns:xm="http://schemas.microsoft.com/office/excel/2006/main">
          <x14:cfRule type="containsText" priority="1956" operator="containsText" id="{B44EC774-7F28-43D8-87C3-67E04D91D7BF}">
            <xm:f>NOT(ISERROR(SEARCH($A298 ="text",A196)))</xm:f>
            <xm:f>$A298 ="text"</xm:f>
            <x14:dxf>
              <fill>
                <patternFill>
                  <bgColor theme="7" tint="0.79998168889431442"/>
                </patternFill>
              </fill>
            </x14:dxf>
          </x14:cfRule>
          <xm:sqref>A196</xm:sqref>
        </x14:conditionalFormatting>
        <x14:conditionalFormatting xmlns:xm="http://schemas.microsoft.com/office/excel/2006/main">
          <x14:cfRule type="containsText" priority="1957" operator="containsText" id="{5B4B8432-338D-4929-BB01-89DC5B9FA79D}">
            <xm:f>NOT(ISERROR(SEARCH($A259 ="text",A196)))</xm:f>
            <xm:f>$A259 ="text"</xm:f>
            <x14:dxf>
              <fill>
                <patternFill>
                  <bgColor theme="7" tint="0.79998168889431442"/>
                </patternFill>
              </fill>
            </x14:dxf>
          </x14:cfRule>
          <xm:sqref>A196</xm:sqref>
        </x14:conditionalFormatting>
        <x14:conditionalFormatting xmlns:xm="http://schemas.microsoft.com/office/excel/2006/main">
          <x14:cfRule type="containsText" priority="1953" operator="containsText" id="{8BD514CD-0EB7-4AE9-B52B-5F9AF134B479}">
            <xm:f>NOT(ISERROR(SEARCH(#REF! ="text",A196)))</xm:f>
            <xm:f>#REF! ="text"</xm:f>
            <x14:dxf>
              <fill>
                <patternFill>
                  <bgColor theme="7" tint="0.79998168889431442"/>
                </patternFill>
              </fill>
            </x14:dxf>
          </x14:cfRule>
          <xm:sqref>A196</xm:sqref>
        </x14:conditionalFormatting>
        <x14:conditionalFormatting xmlns:xm="http://schemas.microsoft.com/office/excel/2006/main">
          <x14:cfRule type="containsText" priority="1952" operator="containsText" id="{8D1748DA-CBC2-4536-919E-03EF55804218}">
            <xm:f>NOT(ISERROR(SEARCH(#REF! ="text",A196)))</xm:f>
            <xm:f>#REF! ="text"</xm:f>
            <x14:dxf>
              <fill>
                <patternFill>
                  <bgColor theme="7" tint="0.79998168889431442"/>
                </patternFill>
              </fill>
            </x14:dxf>
          </x14:cfRule>
          <xm:sqref>A196</xm:sqref>
        </x14:conditionalFormatting>
        <x14:conditionalFormatting xmlns:xm="http://schemas.microsoft.com/office/excel/2006/main">
          <x14:cfRule type="containsText" priority="1951" operator="containsText" id="{337DB99A-C04E-479F-A0CB-E52697334812}">
            <xm:f>NOT(ISERROR(SEARCH($A199 ="text",A196)))</xm:f>
            <xm:f>$A199 ="text"</xm:f>
            <x14:dxf>
              <fill>
                <patternFill>
                  <bgColor theme="7" tint="0.79998168889431442"/>
                </patternFill>
              </fill>
            </x14:dxf>
          </x14:cfRule>
          <xm:sqref>A196</xm:sqref>
        </x14:conditionalFormatting>
        <x14:conditionalFormatting xmlns:xm="http://schemas.microsoft.com/office/excel/2006/main">
          <x14:cfRule type="containsText" priority="1954" operator="containsText" id="{E849BD4E-9E18-4FD0-9A2A-8BB5D16D1DBC}">
            <xm:f>NOT(ISERROR(SEARCH($A258 ="text",A196)))</xm:f>
            <xm:f>$A258 ="text"</xm:f>
            <x14:dxf>
              <fill>
                <patternFill>
                  <bgColor theme="7" tint="0.79998168889431442"/>
                </patternFill>
              </fill>
            </x14:dxf>
          </x14:cfRule>
          <xm:sqref>A196</xm:sqref>
        </x14:conditionalFormatting>
        <x14:conditionalFormatting xmlns:xm="http://schemas.microsoft.com/office/excel/2006/main">
          <x14:cfRule type="containsText" priority="1950" operator="containsText" id="{9437BCBA-32A4-42B5-9C22-84106EA33FCE}">
            <xm:f>NOT(ISERROR(SEARCH(#REF! ="text",A196)))</xm:f>
            <xm:f>#REF! ="text"</xm:f>
            <x14:dxf>
              <fill>
                <patternFill>
                  <bgColor theme="7" tint="0.79998168889431442"/>
                </patternFill>
              </fill>
            </x14:dxf>
          </x14:cfRule>
          <xm:sqref>A196</xm:sqref>
        </x14:conditionalFormatting>
        <x14:conditionalFormatting xmlns:xm="http://schemas.microsoft.com/office/excel/2006/main">
          <x14:cfRule type="containsText" priority="1949" operator="containsText" id="{01F2685A-C0D7-4155-B032-35F7AD5A0FB2}">
            <xm:f>NOT(ISERROR(SEARCH($A276 ="text",A196)))</xm:f>
            <xm:f>$A276 ="text"</xm:f>
            <x14:dxf>
              <fill>
                <patternFill>
                  <bgColor theme="7" tint="0.79998168889431442"/>
                </patternFill>
              </fill>
            </x14:dxf>
          </x14:cfRule>
          <xm:sqref>A196</xm:sqref>
        </x14:conditionalFormatting>
        <x14:conditionalFormatting xmlns:xm="http://schemas.microsoft.com/office/excel/2006/main">
          <x14:cfRule type="containsText" priority="1948" operator="containsText" id="{2D0C03D5-DD0E-41A3-BFB5-DED55FF06246}">
            <xm:f>NOT(ISERROR(SEARCH($A297 ="text",A196)))</xm:f>
            <xm:f>$A297 ="text"</xm:f>
            <x14:dxf>
              <fill>
                <patternFill>
                  <bgColor theme="7" tint="0.79998168889431442"/>
                </patternFill>
              </fill>
            </x14:dxf>
          </x14:cfRule>
          <xm:sqref>A196</xm:sqref>
        </x14:conditionalFormatting>
        <x14:conditionalFormatting xmlns:xm="http://schemas.microsoft.com/office/excel/2006/main">
          <x14:cfRule type="containsText" priority="1947" operator="containsText" id="{680F29A9-1A54-4B98-BF32-A2CE0747DFBF}">
            <xm:f>NOT(ISERROR(SEARCH(#REF! ="text",A196)))</xm:f>
            <xm:f>#REF! ="text"</xm:f>
            <x14:dxf>
              <fill>
                <patternFill>
                  <bgColor theme="7" tint="0.79998168889431442"/>
                </patternFill>
              </fill>
            </x14:dxf>
          </x14:cfRule>
          <xm:sqref>A196</xm:sqref>
        </x14:conditionalFormatting>
        <x14:conditionalFormatting xmlns:xm="http://schemas.microsoft.com/office/excel/2006/main">
          <x14:cfRule type="containsText" priority="1946" operator="containsText" id="{F7E8FBC2-F5F6-4BAA-B601-67D82D34547D}">
            <xm:f>NOT(ISERROR(SEARCH($A298 ="text",A196)))</xm:f>
            <xm:f>$A298 ="text"</xm:f>
            <x14:dxf>
              <fill>
                <patternFill>
                  <bgColor theme="7" tint="0.79998168889431442"/>
                </patternFill>
              </fill>
            </x14:dxf>
          </x14:cfRule>
          <xm:sqref>A196</xm:sqref>
        </x14:conditionalFormatting>
        <x14:conditionalFormatting xmlns:xm="http://schemas.microsoft.com/office/excel/2006/main">
          <x14:cfRule type="containsText" priority="1944" operator="containsText" id="{56FB24FD-0EBD-47C6-BE35-ACAD22C495AE}">
            <xm:f>NOT(ISERROR(SEARCH($A300 ="text",J197)))</xm:f>
            <xm:f>$A300 ="text"</xm:f>
            <x14:dxf>
              <fill>
                <patternFill>
                  <bgColor theme="7" tint="0.79998168889431442"/>
                </patternFill>
              </fill>
            </x14:dxf>
          </x14:cfRule>
          <xm:sqref>J197:K198</xm:sqref>
        </x14:conditionalFormatting>
        <x14:conditionalFormatting xmlns:xm="http://schemas.microsoft.com/office/excel/2006/main">
          <x14:cfRule type="containsText" priority="1942" operator="containsText" id="{CEADDE39-0045-493F-B4E9-203DD5A95122}">
            <xm:f>NOT(ISERROR(SEARCH($A228 ="text",AL197)))</xm:f>
            <xm:f>$A228 ="text"</xm:f>
            <x14:dxf>
              <fill>
                <patternFill>
                  <bgColor theme="7" tint="0.79998168889431442"/>
                </patternFill>
              </fill>
            </x14:dxf>
          </x14:cfRule>
          <xm:sqref>AL197:AM198</xm:sqref>
        </x14:conditionalFormatting>
        <x14:conditionalFormatting xmlns:xm="http://schemas.microsoft.com/office/excel/2006/main">
          <x14:cfRule type="containsText" priority="1943" operator="containsText" id="{D22EAEF2-D840-4B10-933F-133CCF5CB602}">
            <xm:f>NOT(ISERROR(SEARCH($A263 ="text",AL197)))</xm:f>
            <xm:f>$A263 ="text"</xm:f>
            <x14:dxf>
              <fill>
                <patternFill>
                  <bgColor theme="7" tint="0.79998168889431442"/>
                </patternFill>
              </fill>
            </x14:dxf>
          </x14:cfRule>
          <xm:sqref>AL197:AM198</xm:sqref>
        </x14:conditionalFormatting>
        <x14:conditionalFormatting xmlns:xm="http://schemas.microsoft.com/office/excel/2006/main">
          <x14:cfRule type="containsText" priority="1941" operator="containsText" id="{470949C2-F4FE-4276-BDE0-6F6C624F036E}">
            <xm:f>NOT(ISERROR(SEARCH($A203 ="text",A198)))</xm:f>
            <xm:f>$A203 ="text"</xm:f>
            <x14:dxf>
              <fill>
                <patternFill>
                  <bgColor theme="7" tint="0.79998168889431442"/>
                </patternFill>
              </fill>
            </x14:dxf>
          </x14:cfRule>
          <xm:sqref>A198</xm:sqref>
        </x14:conditionalFormatting>
        <x14:conditionalFormatting xmlns:xm="http://schemas.microsoft.com/office/excel/2006/main">
          <x14:cfRule type="containsText" priority="1933" operator="containsText" id="{6481AAEB-9BEE-49D4-8934-E4B0B3A69944}">
            <xm:f>NOT(ISERROR(SEARCH($A279 ="text",A198)))</xm:f>
            <xm:f>$A279 ="text"</xm:f>
            <x14:dxf>
              <fill>
                <patternFill>
                  <bgColor theme="7" tint="0.79998168889431442"/>
                </patternFill>
              </fill>
            </x14:dxf>
          </x14:cfRule>
          <xm:sqref>A198</xm:sqref>
        </x14:conditionalFormatting>
        <x14:conditionalFormatting xmlns:xm="http://schemas.microsoft.com/office/excel/2006/main">
          <x14:cfRule type="containsText" priority="1934" operator="containsText" id="{CB65A9DB-3B96-458E-88A3-0A0DF90B143C}">
            <xm:f>NOT(ISERROR(SEARCH($A300 ="text",A198)))</xm:f>
            <xm:f>$A300 ="text"</xm:f>
            <x14:dxf>
              <fill>
                <patternFill>
                  <bgColor theme="7" tint="0.79998168889431442"/>
                </patternFill>
              </fill>
            </x14:dxf>
          </x14:cfRule>
          <xm:sqref>A198</xm:sqref>
        </x14:conditionalFormatting>
        <x14:conditionalFormatting xmlns:xm="http://schemas.microsoft.com/office/excel/2006/main">
          <x14:cfRule type="containsText" priority="1935" operator="containsText" id="{CF4E4342-377D-4774-B240-BE16D4AD4FDD}">
            <xm:f>NOT(ISERROR(SEARCH($A261 ="text",A198)))</xm:f>
            <xm:f>$A261 ="text"</xm:f>
            <x14:dxf>
              <fill>
                <patternFill>
                  <bgColor theme="7" tint="0.79998168889431442"/>
                </patternFill>
              </fill>
            </x14:dxf>
          </x14:cfRule>
          <xm:sqref>A198</xm:sqref>
        </x14:conditionalFormatting>
        <x14:conditionalFormatting xmlns:xm="http://schemas.microsoft.com/office/excel/2006/main">
          <x14:cfRule type="containsText" priority="1931" operator="containsText" id="{BD7AA161-568B-4671-9090-77B0A2A96B30}">
            <xm:f>NOT(ISERROR(SEARCH(#REF! ="text",A198)))</xm:f>
            <xm:f>#REF! ="text"</xm:f>
            <x14:dxf>
              <fill>
                <patternFill>
                  <bgColor theme="7" tint="0.79998168889431442"/>
                </patternFill>
              </fill>
            </x14:dxf>
          </x14:cfRule>
          <xm:sqref>A198</xm:sqref>
        </x14:conditionalFormatting>
        <x14:conditionalFormatting xmlns:xm="http://schemas.microsoft.com/office/excel/2006/main">
          <x14:cfRule type="containsText" priority="1930" operator="containsText" id="{33CDCFD1-B5E8-4415-9E6A-5AF77C506445}">
            <xm:f>NOT(ISERROR(SEARCH(#REF! ="text",A198)))</xm:f>
            <xm:f>#REF! ="text"</xm:f>
            <x14:dxf>
              <fill>
                <patternFill>
                  <bgColor theme="7" tint="0.79998168889431442"/>
                </patternFill>
              </fill>
            </x14:dxf>
          </x14:cfRule>
          <xm:sqref>A198</xm:sqref>
        </x14:conditionalFormatting>
        <x14:conditionalFormatting xmlns:xm="http://schemas.microsoft.com/office/excel/2006/main">
          <x14:cfRule type="containsText" priority="1929" operator="containsText" id="{13E81085-B2C8-4232-B189-A3A01C1E315B}">
            <xm:f>NOT(ISERROR(SEARCH($A201 ="text",A198)))</xm:f>
            <xm:f>$A201 ="text"</xm:f>
            <x14:dxf>
              <fill>
                <patternFill>
                  <bgColor theme="7" tint="0.79998168889431442"/>
                </patternFill>
              </fill>
            </x14:dxf>
          </x14:cfRule>
          <xm:sqref>A198</xm:sqref>
        </x14:conditionalFormatting>
        <x14:conditionalFormatting xmlns:xm="http://schemas.microsoft.com/office/excel/2006/main">
          <x14:cfRule type="containsText" priority="1932" operator="containsText" id="{1F3B5011-AACD-4D12-A4EC-BBCBC831E6C5}">
            <xm:f>NOT(ISERROR(SEARCH($A260 ="text",A198)))</xm:f>
            <xm:f>$A260 ="text"</xm:f>
            <x14:dxf>
              <fill>
                <patternFill>
                  <bgColor theme="7" tint="0.79998168889431442"/>
                </patternFill>
              </fill>
            </x14:dxf>
          </x14:cfRule>
          <xm:sqref>A198</xm:sqref>
        </x14:conditionalFormatting>
        <x14:conditionalFormatting xmlns:xm="http://schemas.microsoft.com/office/excel/2006/main">
          <x14:cfRule type="containsText" priority="1928" operator="containsText" id="{913B09F7-CA4F-4312-B27C-520A7F73ACCD}">
            <xm:f>NOT(ISERROR(SEARCH(#REF! ="text",A198)))</xm:f>
            <xm:f>#REF! ="text"</xm:f>
            <x14:dxf>
              <fill>
                <patternFill>
                  <bgColor theme="7" tint="0.79998168889431442"/>
                </patternFill>
              </fill>
            </x14:dxf>
          </x14:cfRule>
          <xm:sqref>A198</xm:sqref>
        </x14:conditionalFormatting>
        <x14:conditionalFormatting xmlns:xm="http://schemas.microsoft.com/office/excel/2006/main">
          <x14:cfRule type="containsText" priority="1927" operator="containsText" id="{69DA75CA-DA45-41AF-A7E7-1430A7D02451}">
            <xm:f>NOT(ISERROR(SEARCH($A278 ="text",A198)))</xm:f>
            <xm:f>$A278 ="text"</xm:f>
            <x14:dxf>
              <fill>
                <patternFill>
                  <bgColor theme="7" tint="0.79998168889431442"/>
                </patternFill>
              </fill>
            </x14:dxf>
          </x14:cfRule>
          <xm:sqref>A198</xm:sqref>
        </x14:conditionalFormatting>
        <x14:conditionalFormatting xmlns:xm="http://schemas.microsoft.com/office/excel/2006/main">
          <x14:cfRule type="containsText" priority="1926" operator="containsText" id="{039CC76D-BBD2-41DC-AEE4-7C5EFE4EAFB4}">
            <xm:f>NOT(ISERROR(SEARCH($A299 ="text",A198)))</xm:f>
            <xm:f>$A299 ="text"</xm:f>
            <x14:dxf>
              <fill>
                <patternFill>
                  <bgColor theme="7" tint="0.79998168889431442"/>
                </patternFill>
              </fill>
            </x14:dxf>
          </x14:cfRule>
          <xm:sqref>A198</xm:sqref>
        </x14:conditionalFormatting>
        <x14:conditionalFormatting xmlns:xm="http://schemas.microsoft.com/office/excel/2006/main">
          <x14:cfRule type="containsText" priority="1925" operator="containsText" id="{B9030CAA-3864-464C-B9E5-6C1FFBD88069}">
            <xm:f>NOT(ISERROR(SEARCH(#REF! ="text",A198)))</xm:f>
            <xm:f>#REF! ="text"</xm:f>
            <x14:dxf>
              <fill>
                <patternFill>
                  <bgColor theme="7" tint="0.79998168889431442"/>
                </patternFill>
              </fill>
            </x14:dxf>
          </x14:cfRule>
          <xm:sqref>A198</xm:sqref>
        </x14:conditionalFormatting>
        <x14:conditionalFormatting xmlns:xm="http://schemas.microsoft.com/office/excel/2006/main">
          <x14:cfRule type="containsText" priority="1924" operator="containsText" id="{ED9F52AD-B65A-43F9-A915-5BDD133B6AD5}">
            <xm:f>NOT(ISERROR(SEARCH($A300 ="text",A198)))</xm:f>
            <xm:f>$A300 ="text"</xm:f>
            <x14:dxf>
              <fill>
                <patternFill>
                  <bgColor theme="7" tint="0.79998168889431442"/>
                </patternFill>
              </fill>
            </x14:dxf>
          </x14:cfRule>
          <xm:sqref>A198</xm:sqref>
        </x14:conditionalFormatting>
        <x14:conditionalFormatting xmlns:xm="http://schemas.microsoft.com/office/excel/2006/main">
          <x14:cfRule type="containsText" priority="1923" operator="containsText" id="{075F8A80-5F0F-4998-A752-0FF9F50B5E22}">
            <xm:f>NOT(ISERROR(SEARCH($A200 ="text",A198)))</xm:f>
            <xm:f>$A200 ="text"</xm:f>
            <x14:dxf>
              <fill>
                <patternFill>
                  <bgColor theme="7" tint="0.79998168889431442"/>
                </patternFill>
              </fill>
            </x14:dxf>
          </x14:cfRule>
          <xm:sqref>A198</xm:sqref>
        </x14:conditionalFormatting>
        <x14:conditionalFormatting xmlns:xm="http://schemas.microsoft.com/office/excel/2006/main">
          <x14:cfRule type="containsText" priority="1920" operator="containsText" id="{A6DA1BF0-3ED6-475D-A1B5-554E0C401E70}">
            <xm:f>NOT(ISERROR(SEARCH($A279 ="text",A198)))</xm:f>
            <xm:f>$A279 ="text"</xm:f>
            <x14:dxf>
              <fill>
                <patternFill>
                  <bgColor theme="7" tint="0.79998168889431442"/>
                </patternFill>
              </fill>
            </x14:dxf>
          </x14:cfRule>
          <xm:sqref>A198</xm:sqref>
        </x14:conditionalFormatting>
        <x14:conditionalFormatting xmlns:xm="http://schemas.microsoft.com/office/excel/2006/main">
          <x14:cfRule type="containsText" priority="1921" operator="containsText" id="{4E8D9069-1E9B-45A9-867F-F355D8EF334C}">
            <xm:f>NOT(ISERROR(SEARCH($A300 ="text",A198)))</xm:f>
            <xm:f>$A300 ="text"</xm:f>
            <x14:dxf>
              <fill>
                <patternFill>
                  <bgColor theme="7" tint="0.79998168889431442"/>
                </patternFill>
              </fill>
            </x14:dxf>
          </x14:cfRule>
          <xm:sqref>A198</xm:sqref>
        </x14:conditionalFormatting>
        <x14:conditionalFormatting xmlns:xm="http://schemas.microsoft.com/office/excel/2006/main">
          <x14:cfRule type="containsText" priority="1922" operator="containsText" id="{68CCB221-A052-44ED-8EFE-6A040AD86861}">
            <xm:f>NOT(ISERROR(SEARCH($A261 ="text",A198)))</xm:f>
            <xm:f>$A261 ="text"</xm:f>
            <x14:dxf>
              <fill>
                <patternFill>
                  <bgColor theme="7" tint="0.79998168889431442"/>
                </patternFill>
              </fill>
            </x14:dxf>
          </x14:cfRule>
          <xm:sqref>A198</xm:sqref>
        </x14:conditionalFormatting>
        <x14:conditionalFormatting xmlns:xm="http://schemas.microsoft.com/office/excel/2006/main">
          <x14:cfRule type="containsText" priority="1918" operator="containsText" id="{4A5EBC02-0DD0-4582-ADFA-A89115512128}">
            <xm:f>NOT(ISERROR(SEARCH(#REF! ="text",A198)))</xm:f>
            <xm:f>#REF! ="text"</xm:f>
            <x14:dxf>
              <fill>
                <patternFill>
                  <bgColor theme="7" tint="0.79998168889431442"/>
                </patternFill>
              </fill>
            </x14:dxf>
          </x14:cfRule>
          <xm:sqref>A198</xm:sqref>
        </x14:conditionalFormatting>
        <x14:conditionalFormatting xmlns:xm="http://schemas.microsoft.com/office/excel/2006/main">
          <x14:cfRule type="containsText" priority="1917" operator="containsText" id="{7635AB54-386E-44D7-991A-181F4BC89C50}">
            <xm:f>NOT(ISERROR(SEARCH(#REF! ="text",A198)))</xm:f>
            <xm:f>#REF! ="text"</xm:f>
            <x14:dxf>
              <fill>
                <patternFill>
                  <bgColor theme="7" tint="0.79998168889431442"/>
                </patternFill>
              </fill>
            </x14:dxf>
          </x14:cfRule>
          <xm:sqref>A198</xm:sqref>
        </x14:conditionalFormatting>
        <x14:conditionalFormatting xmlns:xm="http://schemas.microsoft.com/office/excel/2006/main">
          <x14:cfRule type="containsText" priority="1916" operator="containsText" id="{42437437-448A-4D33-9841-264445EF787E}">
            <xm:f>NOT(ISERROR(SEARCH($A201 ="text",A198)))</xm:f>
            <xm:f>$A201 ="text"</xm:f>
            <x14:dxf>
              <fill>
                <patternFill>
                  <bgColor theme="7" tint="0.79998168889431442"/>
                </patternFill>
              </fill>
            </x14:dxf>
          </x14:cfRule>
          <xm:sqref>A198</xm:sqref>
        </x14:conditionalFormatting>
        <x14:conditionalFormatting xmlns:xm="http://schemas.microsoft.com/office/excel/2006/main">
          <x14:cfRule type="containsText" priority="1919" operator="containsText" id="{6E760740-CF41-41AC-B105-DE9190D3D48E}">
            <xm:f>NOT(ISERROR(SEARCH($A260 ="text",A198)))</xm:f>
            <xm:f>$A260 ="text"</xm:f>
            <x14:dxf>
              <fill>
                <patternFill>
                  <bgColor theme="7" tint="0.79998168889431442"/>
                </patternFill>
              </fill>
            </x14:dxf>
          </x14:cfRule>
          <xm:sqref>A198</xm:sqref>
        </x14:conditionalFormatting>
        <x14:conditionalFormatting xmlns:xm="http://schemas.microsoft.com/office/excel/2006/main">
          <x14:cfRule type="containsText" priority="1915" operator="containsText" id="{856B5971-DC28-4701-83C0-FEFF33D2F00B}">
            <xm:f>NOT(ISERROR(SEARCH(#REF! ="text",A198)))</xm:f>
            <xm:f>#REF! ="text"</xm:f>
            <x14:dxf>
              <fill>
                <patternFill>
                  <bgColor theme="7" tint="0.79998168889431442"/>
                </patternFill>
              </fill>
            </x14:dxf>
          </x14:cfRule>
          <xm:sqref>A198</xm:sqref>
        </x14:conditionalFormatting>
        <x14:conditionalFormatting xmlns:xm="http://schemas.microsoft.com/office/excel/2006/main">
          <x14:cfRule type="containsText" priority="1914" operator="containsText" id="{8D3AC120-7C2C-416A-9A9D-0959A004EABB}">
            <xm:f>NOT(ISERROR(SEARCH($A278 ="text",A198)))</xm:f>
            <xm:f>$A278 ="text"</xm:f>
            <x14:dxf>
              <fill>
                <patternFill>
                  <bgColor theme="7" tint="0.79998168889431442"/>
                </patternFill>
              </fill>
            </x14:dxf>
          </x14:cfRule>
          <xm:sqref>A198</xm:sqref>
        </x14:conditionalFormatting>
        <x14:conditionalFormatting xmlns:xm="http://schemas.microsoft.com/office/excel/2006/main">
          <x14:cfRule type="containsText" priority="1913" operator="containsText" id="{19BE1945-3D63-4769-84F0-5375331F65ED}">
            <xm:f>NOT(ISERROR(SEARCH($A299 ="text",A198)))</xm:f>
            <xm:f>$A299 ="text"</xm:f>
            <x14:dxf>
              <fill>
                <patternFill>
                  <bgColor theme="7" tint="0.79998168889431442"/>
                </patternFill>
              </fill>
            </x14:dxf>
          </x14:cfRule>
          <xm:sqref>A198</xm:sqref>
        </x14:conditionalFormatting>
        <x14:conditionalFormatting xmlns:xm="http://schemas.microsoft.com/office/excel/2006/main">
          <x14:cfRule type="containsText" priority="1912" operator="containsText" id="{FD8CE232-B7CB-4F50-A1A7-BA43B8DC8436}">
            <xm:f>NOT(ISERROR(SEARCH(#REF! ="text",A198)))</xm:f>
            <xm:f>#REF! ="text"</xm:f>
            <x14:dxf>
              <fill>
                <patternFill>
                  <bgColor theme="7" tint="0.79998168889431442"/>
                </patternFill>
              </fill>
            </x14:dxf>
          </x14:cfRule>
          <xm:sqref>A198</xm:sqref>
        </x14:conditionalFormatting>
        <x14:conditionalFormatting xmlns:xm="http://schemas.microsoft.com/office/excel/2006/main">
          <x14:cfRule type="containsText" priority="1911" operator="containsText" id="{CAD99159-AF3E-4A72-94B4-FD916A627AB0}">
            <xm:f>NOT(ISERROR(SEARCH($A300 ="text",A198)))</xm:f>
            <xm:f>$A300 ="text"</xm:f>
            <x14:dxf>
              <fill>
                <patternFill>
                  <bgColor theme="7" tint="0.79998168889431442"/>
                </patternFill>
              </fill>
            </x14:dxf>
          </x14:cfRule>
          <xm:sqref>A198</xm:sqref>
        </x14:conditionalFormatting>
        <x14:conditionalFormatting xmlns:xm="http://schemas.microsoft.com/office/excel/2006/main">
          <x14:cfRule type="containsText" priority="1910" operator="containsText" id="{6F6545E7-3027-4443-92EB-2753365EF8E0}">
            <xm:f>NOT(ISERROR(SEARCH($A200 ="text",A198)))</xm:f>
            <xm:f>$A200 ="text"</xm:f>
            <x14:dxf>
              <fill>
                <patternFill>
                  <bgColor theme="7" tint="0.79998168889431442"/>
                </patternFill>
              </fill>
            </x14:dxf>
          </x14:cfRule>
          <xm:sqref>A198</xm:sqref>
        </x14:conditionalFormatting>
        <x14:conditionalFormatting xmlns:xm="http://schemas.microsoft.com/office/excel/2006/main">
          <x14:cfRule type="containsText" priority="1907" operator="containsText" id="{54943568-0E55-450E-BF23-B86CF19D6C56}">
            <xm:f>NOT(ISERROR(SEARCH($A303 ="text",X197)))</xm:f>
            <xm:f>$A303 ="text"</xm:f>
            <x14:dxf>
              <fill>
                <patternFill>
                  <bgColor theme="7" tint="0.79998168889431442"/>
                </patternFill>
              </fill>
            </x14:dxf>
          </x14:cfRule>
          <xm:sqref>X197:Z198</xm:sqref>
        </x14:conditionalFormatting>
        <x14:conditionalFormatting xmlns:xm="http://schemas.microsoft.com/office/excel/2006/main">
          <x14:cfRule type="containsText" priority="1908" operator="containsText" id="{252E6970-6FD4-4E52-B9A9-23BF20AA1EC7}">
            <xm:f>NOT(ISERROR(SEARCH($A303 ="text",X196)))</xm:f>
            <xm:f>$A303 ="text"</xm:f>
            <x14:dxf>
              <fill>
                <patternFill>
                  <bgColor theme="7" tint="0.79998168889431442"/>
                </patternFill>
              </fill>
            </x14:dxf>
          </x14:cfRule>
          <xm:sqref>X196:Z196</xm:sqref>
        </x14:conditionalFormatting>
        <x14:conditionalFormatting xmlns:xm="http://schemas.microsoft.com/office/excel/2006/main">
          <x14:cfRule type="containsText" priority="8715" operator="containsText" id="{C361144A-93E9-49EE-A11E-32440C04B04E}">
            <xm:f>NOT(ISERROR(SEARCH(#REF! ="text",C191)))</xm:f>
            <xm:f>#REF! ="text"</xm:f>
            <x14:dxf>
              <fill>
                <patternFill>
                  <bgColor theme="7" tint="0.79998168889431442"/>
                </patternFill>
              </fill>
            </x14:dxf>
          </x14:cfRule>
          <xm:sqref>C191:E191 HY191:XFD191</xm:sqref>
        </x14:conditionalFormatting>
        <x14:conditionalFormatting xmlns:xm="http://schemas.microsoft.com/office/excel/2006/main">
          <x14:cfRule type="containsText" priority="8722" operator="containsText" id="{C361144A-93E9-49EE-A11E-32440C04B04E}">
            <xm:f>NOT(ISERROR(SEARCH(#REF! ="text",A189)))</xm:f>
            <xm:f>#REF! ="text"</xm:f>
            <x14:dxf>
              <fill>
                <patternFill>
                  <bgColor theme="7" tint="0.79998168889431442"/>
                </patternFill>
              </fill>
            </x14:dxf>
          </x14:cfRule>
          <xm:sqref>A189:E189 AG189 HY189:XFD189 AK189:BL189</xm:sqref>
        </x14:conditionalFormatting>
        <x14:conditionalFormatting xmlns:xm="http://schemas.microsoft.com/office/excel/2006/main">
          <x14:cfRule type="containsText" priority="8726" operator="containsText" id="{C361144A-93E9-49EE-A11E-32440C04B04E}">
            <xm:f>NOT(ISERROR(SEARCH(#REF! ="text",A176)))</xm:f>
            <xm:f>#REF! ="text"</xm:f>
            <x14:dxf>
              <fill>
                <patternFill>
                  <bgColor theme="7" tint="0.79998168889431442"/>
                </patternFill>
              </fill>
            </x14:dxf>
          </x14:cfRule>
          <xm:sqref>A177:E177 HY177:XFD177 A176</xm:sqref>
        </x14:conditionalFormatting>
        <x14:conditionalFormatting xmlns:xm="http://schemas.microsoft.com/office/excel/2006/main">
          <x14:cfRule type="containsText" priority="8733" operator="containsText" id="{C361144A-93E9-49EE-A11E-32440C04B04E}">
            <xm:f>NOT(ISERROR(SEARCH(#REF! ="text",A131)))</xm:f>
            <xm:f>#REF! ="text"</xm:f>
            <x14:dxf>
              <fill>
                <patternFill>
                  <bgColor theme="7" tint="0.79998168889431442"/>
                </patternFill>
              </fill>
            </x14:dxf>
          </x14:cfRule>
          <xm:sqref>A131:E131 HY131:XFD131</xm:sqref>
        </x14:conditionalFormatting>
        <x14:conditionalFormatting xmlns:xm="http://schemas.microsoft.com/office/excel/2006/main">
          <x14:cfRule type="containsText" priority="8752" operator="containsText" id="{C361144A-93E9-49EE-A11E-32440C04B04E}">
            <xm:f>NOT(ISERROR(SEARCH(#REF! ="text",AG112)))</xm:f>
            <xm:f>#REF! ="text"</xm:f>
            <x14:dxf>
              <fill>
                <patternFill>
                  <bgColor theme="7" tint="0.79998168889431442"/>
                </patternFill>
              </fill>
            </x14:dxf>
          </x14:cfRule>
          <xm:sqref>AG112 AK112:BL112</xm:sqref>
        </x14:conditionalFormatting>
        <x14:conditionalFormatting xmlns:xm="http://schemas.microsoft.com/office/excel/2006/main">
          <x14:cfRule type="containsText" priority="8763" operator="containsText" id="{C361144A-93E9-49EE-A11E-32440C04B04E}">
            <xm:f>NOT(ISERROR(SEARCH(#REF! ="text",A91)))</xm:f>
            <xm:f>#REF! ="text"</xm:f>
            <x14:dxf>
              <fill>
                <patternFill>
                  <bgColor theme="7" tint="0.79998168889431442"/>
                </patternFill>
              </fill>
            </x14:dxf>
          </x14:cfRule>
          <xm:sqref>A91:E92 HY91:XFD92 G91:BL92</xm:sqref>
        </x14:conditionalFormatting>
        <x14:conditionalFormatting xmlns:xm="http://schemas.microsoft.com/office/excel/2006/main">
          <x14:cfRule type="containsText" priority="8773" operator="containsText" id="{C361144A-93E9-49EE-A11E-32440C04B04E}">
            <xm:f>NOT(ISERROR(SEARCH(#REF! ="text",AG129)))</xm:f>
            <xm:f>#REF! ="text"</xm:f>
            <x14:dxf>
              <fill>
                <patternFill>
                  <bgColor theme="7" tint="0.79998168889431442"/>
                </patternFill>
              </fill>
            </x14:dxf>
          </x14:cfRule>
          <xm:sqref>AG129 AK129:BL129</xm:sqref>
        </x14:conditionalFormatting>
        <x14:conditionalFormatting xmlns:xm="http://schemas.microsoft.com/office/excel/2006/main">
          <x14:cfRule type="containsText" priority="8796" operator="containsText" id="{2DDB584C-3230-164E-9AD6-FF8C8D6038C4}">
            <xm:f>NOT(ISERROR(SEARCH(#REF! ="text",A113)))</xm:f>
            <xm:f>#REF! ="text"</xm:f>
            <x14:dxf>
              <fill>
                <patternFill>
                  <bgColor theme="7" tint="0.79998168889431442"/>
                </patternFill>
              </fill>
            </x14:dxf>
          </x14:cfRule>
          <xm:sqref>A113:E113 HY113:XFD113</xm:sqref>
        </x14:conditionalFormatting>
        <x14:conditionalFormatting xmlns:xm="http://schemas.microsoft.com/office/excel/2006/main">
          <x14:cfRule type="containsText" priority="8805" operator="containsText" id="{C361144A-93E9-49EE-A11E-32440C04B04E}">
            <xm:f>NOT(ISERROR(SEARCH(#REF! ="text",AG183)))</xm:f>
            <xm:f>#REF! ="text"</xm:f>
            <x14:dxf>
              <fill>
                <patternFill>
                  <bgColor theme="7" tint="0.79998168889431442"/>
                </patternFill>
              </fill>
            </x14:dxf>
          </x14:cfRule>
          <xm:sqref>AG183 AK183:BL183</xm:sqref>
        </x14:conditionalFormatting>
        <x14:conditionalFormatting xmlns:xm="http://schemas.microsoft.com/office/excel/2006/main">
          <x14:cfRule type="containsText" priority="8812" operator="containsText" id="{223CB515-E195-4932-8422-D7E1705B19EE}">
            <xm:f>NOT(ISERROR(SEARCH(#REF! ="text",AG159)))</xm:f>
            <xm:f>#REF! ="text"</xm:f>
            <x14:dxf>
              <fill>
                <patternFill>
                  <bgColor theme="7" tint="0.79998168889431442"/>
                </patternFill>
              </fill>
            </x14:dxf>
          </x14:cfRule>
          <xm:sqref>AG159:AG160 AK159:BL160</xm:sqref>
        </x14:conditionalFormatting>
        <x14:conditionalFormatting xmlns:xm="http://schemas.microsoft.com/office/excel/2006/main">
          <x14:cfRule type="containsText" priority="8819" operator="containsText" id="{C361144A-93E9-49EE-A11E-32440C04B04E}">
            <xm:f>NOT(ISERROR(SEARCH(#REF! ="text",AG159)))</xm:f>
            <xm:f>#REF! ="text"</xm:f>
            <x14:dxf>
              <fill>
                <patternFill>
                  <bgColor theme="7" tint="0.79998168889431442"/>
                </patternFill>
              </fill>
            </x14:dxf>
          </x14:cfRule>
          <xm:sqref>AG159 AK159:BL159</xm:sqref>
        </x14:conditionalFormatting>
        <x14:conditionalFormatting xmlns:xm="http://schemas.microsoft.com/office/excel/2006/main">
          <x14:cfRule type="containsText" priority="8820" operator="containsText" id="{C361144A-93E9-49EE-A11E-32440C04B04E}">
            <xm:f>NOT(ISERROR(SEARCH(#REF! ="text",A161)))</xm:f>
            <xm:f>#REF! ="text"</xm:f>
            <x14:dxf>
              <fill>
                <patternFill>
                  <bgColor theme="7" tint="0.79998168889431442"/>
                </patternFill>
              </fill>
            </x14:dxf>
          </x14:cfRule>
          <xm:sqref>A161:E161 HY161:XFD161</xm:sqref>
        </x14:conditionalFormatting>
        <x14:conditionalFormatting xmlns:xm="http://schemas.microsoft.com/office/excel/2006/main">
          <x14:cfRule type="containsText" priority="1905" operator="containsText" id="{5C3FBEF9-2D55-44E9-9105-F3BC658921D5}">
            <xm:f>NOT(ISERROR(SEARCH($A42 ="text",B28)))</xm:f>
            <xm:f>$A42 ="text"</xm:f>
            <x14:dxf>
              <fill>
                <patternFill>
                  <bgColor theme="7" tint="0.79998168889431442"/>
                </patternFill>
              </fill>
            </x14:dxf>
          </x14:cfRule>
          <xm:sqref>B28</xm:sqref>
        </x14:conditionalFormatting>
        <x14:conditionalFormatting xmlns:xm="http://schemas.microsoft.com/office/excel/2006/main">
          <x14:cfRule type="containsText" priority="1900" operator="containsText" id="{C2C69090-CBB0-47D6-A848-825F89E8D422}">
            <xm:f>NOT(ISERROR(SEARCH($A220 ="text",A188)))</xm:f>
            <xm:f>$A220 ="text"</xm:f>
            <x14:dxf>
              <fill>
                <patternFill>
                  <bgColor theme="7" tint="0.79998168889431442"/>
                </patternFill>
              </fill>
            </x14:dxf>
          </x14:cfRule>
          <xm:sqref>A188</xm:sqref>
        </x14:conditionalFormatting>
        <x14:conditionalFormatting xmlns:xm="http://schemas.microsoft.com/office/excel/2006/main">
          <x14:cfRule type="containsText" priority="1892" operator="containsText" id="{23834419-1194-45CF-A2AE-6262046C937B}">
            <xm:f>NOT(ISERROR(SEARCH($A294 ="text",G188)))</xm:f>
            <xm:f>$A294 ="text"</xm:f>
            <x14:dxf>
              <fill>
                <patternFill>
                  <bgColor theme="7" tint="0.79998168889431442"/>
                </patternFill>
              </fill>
            </x14:dxf>
          </x14:cfRule>
          <xm:sqref>G188:AF188</xm:sqref>
        </x14:conditionalFormatting>
        <x14:conditionalFormatting xmlns:xm="http://schemas.microsoft.com/office/excel/2006/main">
          <x14:cfRule type="containsText" priority="1901" operator="containsText" id="{9BDAAADF-132D-4C4C-BA43-FF9FBBB8F64B}">
            <xm:f>NOT(ISERROR(SEARCH($A252 ="text",A188)))</xm:f>
            <xm:f>$A252 ="text"</xm:f>
            <x14:dxf>
              <fill>
                <patternFill>
                  <bgColor theme="7" tint="0.79998168889431442"/>
                </patternFill>
              </fill>
            </x14:dxf>
          </x14:cfRule>
          <xm:sqref>A188</xm:sqref>
        </x14:conditionalFormatting>
        <x14:conditionalFormatting xmlns:xm="http://schemas.microsoft.com/office/excel/2006/main">
          <x14:cfRule type="containsText" priority="1890" operator="containsText" id="{701D63F9-A07A-48B7-9C5F-43A3AEA63836}">
            <xm:f>NOT(ISERROR(SEARCH($A251 ="text",A188)))</xm:f>
            <xm:f>$A251 ="text"</xm:f>
            <x14:dxf>
              <fill>
                <patternFill>
                  <bgColor theme="7" tint="0.79998168889431442"/>
                </patternFill>
              </fill>
            </x14:dxf>
          </x14:cfRule>
          <xm:sqref>A188</xm:sqref>
        </x14:conditionalFormatting>
        <x14:conditionalFormatting xmlns:xm="http://schemas.microsoft.com/office/excel/2006/main">
          <x14:cfRule type="containsText" priority="1889" operator="containsText" id="{FE5DAF8A-B4A1-4E98-8298-00317300E98F}">
            <xm:f>NOT(ISERROR(SEARCH($A220 ="text",B188)))</xm:f>
            <xm:f>$A220 ="text"</xm:f>
            <x14:dxf>
              <fill>
                <patternFill>
                  <bgColor theme="7" tint="0.79998168889431442"/>
                </patternFill>
              </fill>
            </x14:dxf>
          </x14:cfRule>
          <xm:sqref>B188</xm:sqref>
        </x14:conditionalFormatting>
        <x14:conditionalFormatting xmlns:xm="http://schemas.microsoft.com/office/excel/2006/main">
          <x14:cfRule type="containsText" priority="1888" operator="containsText" id="{383A5039-A5D3-429D-83B4-0C5409731AE6}">
            <xm:f>NOT(ISERROR(SEARCH($A269 ="text",B188)))</xm:f>
            <xm:f>$A269 ="text"</xm:f>
            <x14:dxf>
              <fill>
                <patternFill>
                  <bgColor theme="7" tint="0.79998168889431442"/>
                </patternFill>
              </fill>
            </x14:dxf>
          </x14:cfRule>
          <xm:sqref>B188</xm:sqref>
        </x14:conditionalFormatting>
        <x14:conditionalFormatting xmlns:xm="http://schemas.microsoft.com/office/excel/2006/main">
          <x14:cfRule type="containsText" priority="1887" operator="containsText" id="{68ED5817-DEC3-498A-8529-B48C3CB77AFC}">
            <xm:f>NOT(ISERROR(SEARCH($A291 ="text",B188)))</xm:f>
            <xm:f>$A291 ="text"</xm:f>
            <x14:dxf>
              <fill>
                <patternFill>
                  <bgColor theme="7" tint="0.79998168889431442"/>
                </patternFill>
              </fill>
            </x14:dxf>
          </x14:cfRule>
          <xm:sqref>B188</xm:sqref>
        </x14:conditionalFormatting>
        <x14:conditionalFormatting xmlns:xm="http://schemas.microsoft.com/office/excel/2006/main">
          <x14:cfRule type="containsText" priority="1902" operator="containsText" id="{ED140EEE-AE13-4C11-8B06-161777921083}">
            <xm:f>NOT(ISERROR(SEARCH($A223 ="text",AK188)))</xm:f>
            <xm:f>$A223 ="text"</xm:f>
            <x14:dxf>
              <fill>
                <patternFill>
                  <bgColor theme="7" tint="0.79998168889431442"/>
                </patternFill>
              </fill>
            </x14:dxf>
          </x14:cfRule>
          <xm:sqref>AK188</xm:sqref>
        </x14:conditionalFormatting>
        <x14:conditionalFormatting xmlns:xm="http://schemas.microsoft.com/office/excel/2006/main">
          <x14:cfRule type="containsText" priority="1886" operator="containsText" id="{67E32DCF-5A09-43B7-A580-953B15823690}">
            <xm:f>NOT(ISERROR(SEARCH($A223 ="text",AG188)))</xm:f>
            <xm:f>$A223 ="text"</xm:f>
            <x14:dxf>
              <fill>
                <patternFill>
                  <bgColor theme="7" tint="0.79998168889431442"/>
                </patternFill>
              </fill>
            </x14:dxf>
          </x14:cfRule>
          <xm:sqref>AG188</xm:sqref>
        </x14:conditionalFormatting>
        <x14:conditionalFormatting xmlns:xm="http://schemas.microsoft.com/office/excel/2006/main">
          <x14:cfRule type="containsText" priority="1903" operator="containsText" id="{C125AADB-F231-4AB9-B420-170C660F3A23}">
            <xm:f>NOT(ISERROR(SEARCH(#REF! ="text",AG188)))</xm:f>
            <xm:f>#REF! ="text"</xm:f>
            <x14:dxf>
              <fill>
                <patternFill>
                  <bgColor theme="7" tint="0.79998168889431442"/>
                </patternFill>
              </fill>
            </x14:dxf>
          </x14:cfRule>
          <xm:sqref>AG188 AK188:BL188</xm:sqref>
        </x14:conditionalFormatting>
        <x14:conditionalFormatting xmlns:xm="http://schemas.microsoft.com/office/excel/2006/main">
          <x14:cfRule type="containsText" priority="1882" operator="containsText" id="{0BADC1F0-B9B8-3F4A-BA2E-3AE0707CD9D0}">
            <xm:f>NOT(ISERROR(SEARCH(#REF! ="text",I46)))</xm:f>
            <xm:f>#REF! ="text"</xm:f>
            <x14:dxf>
              <fill>
                <patternFill>
                  <bgColor theme="7" tint="0.79998168889431442"/>
                </patternFill>
              </fill>
            </x14:dxf>
          </x14:cfRule>
          <xm:sqref>I46:N46</xm:sqref>
        </x14:conditionalFormatting>
        <x14:conditionalFormatting xmlns:xm="http://schemas.microsoft.com/office/excel/2006/main">
          <x14:cfRule type="containsText" priority="1880" operator="containsText" id="{19AC82B4-B1C7-1D4B-9DCF-78A11E674F22}">
            <xm:f>NOT(ISERROR(SEARCH(#REF! ="text",AL46)))</xm:f>
            <xm:f>#REF! ="text"</xm:f>
            <x14:dxf>
              <fill>
                <patternFill>
                  <bgColor theme="7" tint="0.79998168889431442"/>
                </patternFill>
              </fill>
            </x14:dxf>
          </x14:cfRule>
          <xm:sqref>AL46:AP46</xm:sqref>
        </x14:conditionalFormatting>
        <x14:conditionalFormatting xmlns:xm="http://schemas.microsoft.com/office/excel/2006/main">
          <x14:cfRule type="containsText" priority="1879" operator="containsText" id="{193BE248-0D0D-514A-9BFB-2521EEAC0D53}">
            <xm:f>NOT(ISERROR(SEARCH($A62 ="text",I47)))</xm:f>
            <xm:f>$A62 ="text"</xm:f>
            <x14:dxf>
              <fill>
                <patternFill>
                  <bgColor theme="7" tint="0.79998168889431442"/>
                </patternFill>
              </fill>
            </x14:dxf>
          </x14:cfRule>
          <xm:sqref>I47:N47</xm:sqref>
        </x14:conditionalFormatting>
        <x14:conditionalFormatting xmlns:xm="http://schemas.microsoft.com/office/excel/2006/main">
          <x14:cfRule type="containsText" priority="1876" operator="containsText" id="{BF41472C-6520-BC4F-85D5-174CECD469A7}">
            <xm:f>NOT(ISERROR(SEARCH($A57 ="text",AL47)))</xm:f>
            <xm:f>$A57 ="text"</xm:f>
            <x14:dxf>
              <fill>
                <patternFill>
                  <bgColor theme="7" tint="0.79998168889431442"/>
                </patternFill>
              </fill>
            </x14:dxf>
          </x14:cfRule>
          <xm:sqref>AL47:AP47 AL1048567:BL1048569</xm:sqref>
        </x14:conditionalFormatting>
        <x14:conditionalFormatting xmlns:xm="http://schemas.microsoft.com/office/excel/2006/main">
          <x14:cfRule type="containsText" priority="1875" operator="containsText" id="{77F29AF1-CC5D-8A40-8ACB-540FC8C01013}">
            <xm:f>NOT(ISERROR(SEARCH($A62 ="text",I48)))</xm:f>
            <xm:f>$A62 ="text"</xm:f>
            <x14:dxf>
              <fill>
                <patternFill>
                  <bgColor theme="7" tint="0.79998168889431442"/>
                </patternFill>
              </fill>
            </x14:dxf>
          </x14:cfRule>
          <xm:sqref>I48:L48</xm:sqref>
        </x14:conditionalFormatting>
        <x14:conditionalFormatting xmlns:xm="http://schemas.microsoft.com/office/excel/2006/main">
          <x14:cfRule type="containsText" priority="1873" operator="containsText" id="{09791223-D086-1D41-BF1C-E44AA8A06745}">
            <xm:f>NOT(ISERROR(SEARCH($A57 ="text",AL48)))</xm:f>
            <xm:f>$A57 ="text"</xm:f>
            <x14:dxf>
              <fill>
                <patternFill>
                  <bgColor theme="7" tint="0.79998168889431442"/>
                </patternFill>
              </fill>
            </x14:dxf>
          </x14:cfRule>
          <xm:sqref>AL48:AN48</xm:sqref>
        </x14:conditionalFormatting>
        <x14:conditionalFormatting xmlns:xm="http://schemas.microsoft.com/office/excel/2006/main">
          <x14:cfRule type="containsText" priority="1871" operator="containsText" id="{181275F2-F88A-9840-B5C7-8C680713361B}">
            <xm:f>NOT(ISERROR(SEARCH($A62 ="text",I49)))</xm:f>
            <xm:f>$A62 ="text"</xm:f>
            <x14:dxf>
              <fill>
                <patternFill>
                  <bgColor theme="7" tint="0.79998168889431442"/>
                </patternFill>
              </fill>
            </x14:dxf>
          </x14:cfRule>
          <xm:sqref>I49:L49</xm:sqref>
        </x14:conditionalFormatting>
        <x14:conditionalFormatting xmlns:xm="http://schemas.microsoft.com/office/excel/2006/main">
          <x14:cfRule type="containsText" priority="1869" operator="containsText" id="{5B63ED4C-EBCA-CD4C-911A-5FA4C58840A7}">
            <xm:f>NOT(ISERROR(SEARCH($A57 ="text",AL49)))</xm:f>
            <xm:f>$A57 ="text"</xm:f>
            <x14:dxf>
              <fill>
                <patternFill>
                  <bgColor theme="7" tint="0.79998168889431442"/>
                </patternFill>
              </fill>
            </x14:dxf>
          </x14:cfRule>
          <xm:sqref>AL49:AN49</xm:sqref>
        </x14:conditionalFormatting>
        <x14:conditionalFormatting xmlns:xm="http://schemas.microsoft.com/office/excel/2006/main">
          <x14:cfRule type="containsText" priority="1867" operator="containsText" id="{5ED2A3AB-4B58-734F-A5B5-494A5CC89625}">
            <xm:f>NOT(ISERROR(SEARCH($A40 ="text",A26)))</xm:f>
            <xm:f>$A40 ="text"</xm:f>
            <x14:dxf>
              <fill>
                <patternFill>
                  <bgColor theme="7" tint="0.79998168889431442"/>
                </patternFill>
              </fill>
            </x14:dxf>
          </x14:cfRule>
          <xm:sqref>A26</xm:sqref>
        </x14:conditionalFormatting>
        <x14:conditionalFormatting xmlns:xm="http://schemas.microsoft.com/office/excel/2006/main">
          <x14:cfRule type="containsText" priority="1866" operator="containsText" id="{52606DEF-EBFA-1140-9DD0-68C38EE51304}">
            <xm:f>NOT(ISERROR(SEARCH(#REF! ="text",L24)))</xm:f>
            <xm:f>#REF! ="text"</xm:f>
            <x14:dxf>
              <fill>
                <patternFill>
                  <bgColor theme="7" tint="0.79998168889431442"/>
                </patternFill>
              </fill>
            </x14:dxf>
          </x14:cfRule>
          <xm:sqref>L24:R24</xm:sqref>
        </x14:conditionalFormatting>
        <x14:conditionalFormatting xmlns:xm="http://schemas.microsoft.com/office/excel/2006/main">
          <x14:cfRule type="containsText" priority="1860" operator="containsText" id="{0178E6FE-3AC5-7340-86AB-37EFD224EF77}">
            <xm:f>NOT(ISERROR(SEARCH($A32 ="text",AM24)))</xm:f>
            <xm:f>$A32 ="text"</xm:f>
            <x14:dxf>
              <fill>
                <patternFill>
                  <bgColor theme="7" tint="0.79998168889431442"/>
                </patternFill>
              </fill>
            </x14:dxf>
          </x14:cfRule>
          <xm:sqref>AR24 AM24</xm:sqref>
        </x14:conditionalFormatting>
        <x14:conditionalFormatting xmlns:xm="http://schemas.microsoft.com/office/excel/2006/main">
          <x14:cfRule type="containsText" priority="1857" operator="containsText" id="{32136A54-728D-3E4B-8F6E-AB5C34926197}">
            <xm:f>NOT(ISERROR(SEARCH($A32 ="text",AL24)))</xm:f>
            <xm:f>$A32 ="text"</xm:f>
            <x14:dxf>
              <fill>
                <patternFill>
                  <bgColor theme="7" tint="0.79998168889431442"/>
                </patternFill>
              </fill>
            </x14:dxf>
          </x14:cfRule>
          <xm:sqref>AL24</xm:sqref>
        </x14:conditionalFormatting>
        <x14:conditionalFormatting xmlns:xm="http://schemas.microsoft.com/office/excel/2006/main">
          <x14:cfRule type="containsText" priority="1856" operator="containsText" id="{B44EE8D8-E478-E047-9867-6CEB58B8D642}">
            <xm:f>NOT(ISERROR(SEARCH($A29 ="text",AO24)))</xm:f>
            <xm:f>$A29 ="text"</xm:f>
            <x14:dxf>
              <fill>
                <patternFill>
                  <bgColor theme="7" tint="0.79998168889431442"/>
                </patternFill>
              </fill>
            </x14:dxf>
          </x14:cfRule>
          <xm:sqref>AO24</xm:sqref>
        </x14:conditionalFormatting>
        <x14:conditionalFormatting xmlns:xm="http://schemas.microsoft.com/office/excel/2006/main">
          <x14:cfRule type="containsText" priority="1862" operator="containsText" id="{371029D8-6D10-5C42-8225-2EEBF9061610}">
            <xm:f>NOT(ISERROR(SEARCH($A37 ="text",AN24)))</xm:f>
            <xm:f>$A37 ="text"</xm:f>
            <x14:dxf>
              <fill>
                <patternFill>
                  <bgColor theme="7" tint="0.79998168889431442"/>
                </patternFill>
              </fill>
            </x14:dxf>
          </x14:cfRule>
          <xm:sqref>AP24:AT24 AN24</xm:sqref>
        </x14:conditionalFormatting>
        <x14:conditionalFormatting xmlns:xm="http://schemas.microsoft.com/office/excel/2006/main">
          <x14:cfRule type="containsText" priority="1854" operator="containsText" id="{0FBA656C-F20D-AC46-B52D-7A8E85F3D19C}">
            <xm:f>NOT(ISERROR(SEARCH($A31 ="text",AL25)))</xm:f>
            <xm:f>$A31 ="text"</xm:f>
            <x14:dxf>
              <fill>
                <patternFill>
                  <bgColor theme="7" tint="0.79998168889431442"/>
                </patternFill>
              </fill>
            </x14:dxf>
          </x14:cfRule>
          <xm:sqref>AL25</xm:sqref>
        </x14:conditionalFormatting>
        <x14:conditionalFormatting xmlns:xm="http://schemas.microsoft.com/office/excel/2006/main">
          <x14:cfRule type="containsText" priority="1852" operator="containsText" id="{BE22632E-0B79-F145-9CBE-78B8387A00AC}">
            <xm:f>NOT(ISERROR(SEARCH($A35 ="text",AK25)))</xm:f>
            <xm:f>$A35 ="text"</xm:f>
            <x14:dxf>
              <fill>
                <patternFill>
                  <bgColor theme="7" tint="0.79998168889431442"/>
                </patternFill>
              </fill>
            </x14:dxf>
          </x14:cfRule>
          <xm:sqref>AK25</xm:sqref>
        </x14:conditionalFormatting>
        <x14:conditionalFormatting xmlns:xm="http://schemas.microsoft.com/office/excel/2006/main">
          <x14:cfRule type="containsText" priority="1850" operator="containsText" id="{79A73D6A-274B-B64C-AE55-076BB2A6B866}">
            <xm:f>NOT(ISERROR(SEARCH(#REF! ="text",J25)))</xm:f>
            <xm:f>#REF! ="text"</xm:f>
            <x14:dxf>
              <fill>
                <patternFill>
                  <bgColor theme="7" tint="0.79998168889431442"/>
                </patternFill>
              </fill>
            </x14:dxf>
          </x14:cfRule>
          <xm:sqref>J25:K25</xm:sqref>
        </x14:conditionalFormatting>
        <x14:conditionalFormatting xmlns:xm="http://schemas.microsoft.com/office/excel/2006/main">
          <x14:cfRule type="containsText" priority="1806" operator="containsText" id="{E9776173-9828-4473-B039-2C2644D6E1B5}">
            <xm:f>NOT(ISERROR(SEARCH($A6 ="text",BM1)))</xm:f>
            <xm:f>$A6 ="text"</xm:f>
            <x14:dxf>
              <fill>
                <patternFill>
                  <bgColor theme="7" tint="0.79998168889431442"/>
                </patternFill>
              </fill>
            </x14:dxf>
          </x14:cfRule>
          <xm:sqref>BM1:CN2</xm:sqref>
        </x14:conditionalFormatting>
        <x14:conditionalFormatting xmlns:xm="http://schemas.microsoft.com/office/excel/2006/main">
          <x14:cfRule type="containsText" priority="1807" operator="containsText" id="{2A098FB3-717C-49CC-8E6C-E6314A8D5B72}">
            <xm:f>NOT(ISERROR(SEARCH($A1 ="text",BN1048571)))</xm:f>
            <xm:f>$A1 ="text"</xm:f>
            <x14:dxf>
              <fill>
                <patternFill>
                  <bgColor theme="7" tint="0.79998168889431442"/>
                </patternFill>
              </fill>
            </x14:dxf>
          </x14:cfRule>
          <xm:sqref>BN1048571:CN1048576</xm:sqref>
        </x14:conditionalFormatting>
        <x14:conditionalFormatting xmlns:xm="http://schemas.microsoft.com/office/excel/2006/main">
          <x14:cfRule type="containsText" priority="1811" operator="containsText" id="{D75D4864-4687-4318-875D-38BA148CCBA8}">
            <xm:f>NOT(ISERROR(SEARCH($A10 ="text",BM3)))</xm:f>
            <xm:f>$A10 ="text"</xm:f>
            <x14:dxf>
              <fill>
                <patternFill>
                  <bgColor theme="7" tint="0.79998168889431442"/>
                </patternFill>
              </fill>
            </x14:dxf>
          </x14:cfRule>
          <xm:sqref>BM3:CN4</xm:sqref>
        </x14:conditionalFormatting>
        <x14:conditionalFormatting xmlns:xm="http://schemas.microsoft.com/office/excel/2006/main">
          <x14:cfRule type="containsText" priority="1792" operator="containsText" id="{B22E297C-9801-44C4-B6F1-8C3588DA6E61}">
            <xm:f>NOT(ISERROR(SEARCH($A1 ="text",BN1048567)))</xm:f>
            <xm:f>$A1 ="text"</xm:f>
            <x14:dxf>
              <fill>
                <patternFill>
                  <bgColor theme="7" tint="0.79998168889431442"/>
                </patternFill>
              </fill>
            </x14:dxf>
          </x14:cfRule>
          <xm:sqref>BN1048567:CN1048569</xm:sqref>
        </x14:conditionalFormatting>
        <x14:conditionalFormatting xmlns:xm="http://schemas.microsoft.com/office/excel/2006/main">
          <x14:cfRule type="containsText" priority="1841" operator="containsText" id="{89194644-A8D3-4D58-AEB9-372AF1972452}">
            <xm:f>NOT(ISERROR(SEARCH($A1 ="text",BM1048574)))</xm:f>
            <xm:f>$A1 ="text"</xm:f>
            <x14:dxf>
              <fill>
                <patternFill>
                  <bgColor theme="7" tint="0.79998168889431442"/>
                </patternFill>
              </fill>
            </x14:dxf>
          </x14:cfRule>
          <xm:sqref>BM1048574:BM1048576</xm:sqref>
        </x14:conditionalFormatting>
        <x14:conditionalFormatting xmlns:xm="http://schemas.microsoft.com/office/excel/2006/main">
          <x14:cfRule type="containsText" priority="1709" operator="containsText" id="{860FEE42-5314-4077-8F60-7694E9CBE15B}">
            <xm:f>NOT(ISERROR(SEARCH($A6 ="text",CZ1)))</xm:f>
            <xm:f>$A6 ="text"</xm:f>
            <x14:dxf>
              <fill>
                <patternFill>
                  <bgColor theme="7" tint="0.79998168889431442"/>
                </patternFill>
              </fill>
            </x14:dxf>
          </x14:cfRule>
          <xm:sqref>DM81:DP86 DM51:DP75 DM16:DP18 CZ1:DP2</xm:sqref>
        </x14:conditionalFormatting>
        <x14:conditionalFormatting xmlns:xm="http://schemas.microsoft.com/office/excel/2006/main">
          <x14:cfRule type="containsText" priority="1710" operator="containsText" id="{3A0E05A4-F9CF-41E7-8F78-BF72334FBBD4}">
            <xm:f>NOT(ISERROR(SEARCH($A38 ="text",DM34)))</xm:f>
            <xm:f>$A38 ="text"</xm:f>
            <x14:dxf>
              <fill>
                <patternFill>
                  <bgColor theme="7" tint="0.79998168889431442"/>
                </patternFill>
              </fill>
            </x14:dxf>
          </x14:cfRule>
          <xm:sqref>DM34:DP34 DM42:DP45 DM77:DP80 DM47:DP50</xm:sqref>
        </x14:conditionalFormatting>
        <x14:conditionalFormatting xmlns:xm="http://schemas.microsoft.com/office/excel/2006/main">
          <x14:cfRule type="containsText" priority="1711" operator="containsText" id="{0AED525B-C2BD-4A31-BDD6-607D48AEC11D}">
            <xm:f>NOT(ISERROR(SEARCH(#REF! ="text",DM14)))</xm:f>
            <xm:f>#REF! ="text"</xm:f>
            <x14:dxf>
              <fill>
                <patternFill>
                  <bgColor theme="7" tint="0.79998168889431442"/>
                </patternFill>
              </fill>
            </x14:dxf>
          </x14:cfRule>
          <xm:sqref>DM14:DP14 DM21:DP21 DM33:DP33 DM39:DP40 DM36:DP37 DM87:DP88 DM76:DP76 DM46:DP46</xm:sqref>
        </x14:conditionalFormatting>
        <x14:conditionalFormatting xmlns:xm="http://schemas.microsoft.com/office/excel/2006/main">
          <x14:cfRule type="containsText" priority="1712" operator="containsText" id="{CCC4CDA1-30A3-4B07-AAB4-FC1A1C2567E7}">
            <xm:f>NOT(ISERROR(SEARCH($A42 ="text",DM41)))</xm:f>
            <xm:f>$A42 ="text"</xm:f>
            <x14:dxf>
              <fill>
                <patternFill>
                  <bgColor theme="7" tint="0.79998168889431442"/>
                </patternFill>
              </fill>
            </x14:dxf>
          </x14:cfRule>
          <xm:sqref>DM41:DP41</xm:sqref>
        </x14:conditionalFormatting>
        <x14:conditionalFormatting xmlns:xm="http://schemas.microsoft.com/office/excel/2006/main">
          <x14:cfRule type="containsText" priority="1713" operator="containsText" id="{329078C5-EA45-4771-B3A0-685724793DBE}">
            <xm:f>NOT(ISERROR(SEARCH($A41 ="text",DM35)))</xm:f>
            <xm:f>$A41 ="text"</xm:f>
            <x14:dxf>
              <fill>
                <patternFill>
                  <bgColor theme="7" tint="0.79998168889431442"/>
                </patternFill>
              </fill>
            </x14:dxf>
          </x14:cfRule>
          <xm:sqref>DM35:DP35</xm:sqref>
        </x14:conditionalFormatting>
        <x14:conditionalFormatting xmlns:xm="http://schemas.microsoft.com/office/excel/2006/main">
          <x14:cfRule type="containsText" priority="1714" operator="containsText" id="{ED63496C-0B1A-4CC8-ACFE-7A69D5BBD5D3}">
            <xm:f>NOT(ISERROR(SEARCH($A10 ="text",CZ3)))</xm:f>
            <xm:f>$A10 ="text"</xm:f>
            <x14:dxf>
              <fill>
                <patternFill>
                  <bgColor theme="7" tint="0.79998168889431442"/>
                </patternFill>
              </fill>
            </x14:dxf>
          </x14:cfRule>
          <xm:sqref>DM10:DP13 DM6:DP6 CZ3:DP5</xm:sqref>
        </x14:conditionalFormatting>
        <x14:conditionalFormatting xmlns:xm="http://schemas.microsoft.com/office/excel/2006/main">
          <x14:cfRule type="containsText" priority="1715" operator="containsText" id="{5B91DC9D-465E-46A3-B203-71C8B9277C62}">
            <xm:f>NOT(ISERROR(SEARCH($A16 ="text",DM7)))</xm:f>
            <xm:f>$A16 ="text"</xm:f>
            <x14:dxf>
              <fill>
                <patternFill>
                  <bgColor theme="7" tint="0.79998168889431442"/>
                </patternFill>
              </fill>
            </x14:dxf>
          </x14:cfRule>
          <xm:sqref>DM29:DP31 DM7:DP9</xm:sqref>
        </x14:conditionalFormatting>
        <x14:conditionalFormatting xmlns:xm="http://schemas.microsoft.com/office/excel/2006/main">
          <x14:cfRule type="containsText" priority="1716" operator="containsText" id="{C5FC104A-1A3F-4FCD-9C43-021C66103CDB}">
            <xm:f>NOT(ISERROR(SEARCH($A35 ="text",DM22)))</xm:f>
            <xm:f>$A35 ="text"</xm:f>
            <x14:dxf>
              <fill>
                <patternFill>
                  <bgColor theme="7" tint="0.79998168889431442"/>
                </patternFill>
              </fill>
            </x14:dxf>
          </x14:cfRule>
          <xm:sqref>DM22:DP22 DM26:DP26</xm:sqref>
        </x14:conditionalFormatting>
        <x14:conditionalFormatting xmlns:xm="http://schemas.microsoft.com/office/excel/2006/main">
          <x14:cfRule type="containsText" priority="1717" operator="containsText" id="{C1B5DB1C-1C6E-45AE-B05C-542B52DCBEA6}">
            <xm:f>NOT(ISERROR(SEARCH($A42 ="text",DM30)))</xm:f>
            <xm:f>$A42 ="text"</xm:f>
            <x14:dxf>
              <fill>
                <patternFill>
                  <bgColor theme="7" tint="0.79998168889431442"/>
                </patternFill>
              </fill>
            </x14:dxf>
          </x14:cfRule>
          <xm:sqref>DM30:DM31</xm:sqref>
        </x14:conditionalFormatting>
        <x14:conditionalFormatting xmlns:xm="http://schemas.microsoft.com/office/excel/2006/main">
          <x14:cfRule type="containsText" priority="1718" operator="containsText" id="{5D69180D-6B59-4B2A-8A4D-9710E1FC7F6F}">
            <xm:f>NOT(ISERROR(SEARCH($A162 ="text",DM127)))</xm:f>
            <xm:f>$A162 ="text"</xm:f>
            <x14:dxf>
              <fill>
                <patternFill>
                  <bgColor theme="7" tint="0.79998168889431442"/>
                </patternFill>
              </fill>
            </x14:dxf>
          </x14:cfRule>
          <xm:sqref>DM141:DP141 DM127:DP130</xm:sqref>
        </x14:conditionalFormatting>
        <x14:conditionalFormatting xmlns:xm="http://schemas.microsoft.com/office/excel/2006/main">
          <x14:cfRule type="containsText" priority="1719" operator="containsText" id="{5E1D9EF9-FBD0-47A2-B7A3-60EAFED19C86}">
            <xm:f>NOT(ISERROR(SEARCH($A205 ="text",DM140)))</xm:f>
            <xm:f>$A205 ="text"</xm:f>
            <x14:dxf>
              <fill>
                <patternFill>
                  <bgColor theme="7" tint="0.79998168889431442"/>
                </patternFill>
              </fill>
            </x14:dxf>
          </x14:cfRule>
          <xm:sqref>DM140:DP140</xm:sqref>
        </x14:conditionalFormatting>
        <x14:conditionalFormatting xmlns:xm="http://schemas.microsoft.com/office/excel/2006/main">
          <x14:cfRule type="containsText" priority="1720" operator="containsText" id="{D445C848-9F4A-446C-8C2F-D99309CBCC31}">
            <xm:f>NOT(ISERROR(SEARCH($A200 ="text",DM116)))</xm:f>
            <xm:f>$A200 ="text"</xm:f>
            <x14:dxf>
              <fill>
                <patternFill>
                  <bgColor theme="7" tint="0.79998168889431442"/>
                </patternFill>
              </fill>
            </x14:dxf>
          </x14:cfRule>
          <xm:sqref>DM116:DP126</xm:sqref>
        </x14:conditionalFormatting>
        <x14:conditionalFormatting xmlns:xm="http://schemas.microsoft.com/office/excel/2006/main">
          <x14:cfRule type="containsText" priority="1721" operator="containsText" id="{A17B1A4B-0CB9-4DFB-8FA6-932272603371}">
            <xm:f>NOT(ISERROR(SEARCH(#REF! ="text",DM93)))</xm:f>
            <xm:f>#REF! ="text"</xm:f>
            <x14:dxf>
              <fill>
                <patternFill>
                  <bgColor theme="7" tint="0.79998168889431442"/>
                </patternFill>
              </fill>
            </x14:dxf>
          </x14:cfRule>
          <xm:sqref>DM184:DP184 DM176:DP176 DM160:DP160 DM152:DP152 DM149:DP149 DM130:DP130 DM93:DP93</xm:sqref>
        </x14:conditionalFormatting>
        <x14:conditionalFormatting xmlns:xm="http://schemas.microsoft.com/office/excel/2006/main">
          <x14:cfRule type="containsText" priority="1722" operator="containsText" id="{88240A04-A1ED-4969-93CE-218DF6703FD8}">
            <xm:f>NOT(ISERROR(SEARCH(#REF! ="text",DM108)))</xm:f>
            <xm:f>#REF! ="text"</xm:f>
            <x14:dxf>
              <fill>
                <patternFill>
                  <bgColor theme="7" tint="0.79998168889431442"/>
                </patternFill>
              </fill>
            </x14:dxf>
          </x14:cfRule>
          <xm:sqref>DM108:DP108</xm:sqref>
        </x14:conditionalFormatting>
        <x14:conditionalFormatting xmlns:xm="http://schemas.microsoft.com/office/excel/2006/main">
          <x14:cfRule type="containsText" priority="1723" operator="containsText" id="{C59C0490-7B23-407F-AEA2-85929DAFA5E9}">
            <xm:f>NOT(ISERROR(SEARCH(#REF! ="text",DM113)))</xm:f>
            <xm:f>#REF! ="text"</xm:f>
            <x14:dxf>
              <fill>
                <patternFill>
                  <bgColor theme="7" tint="0.79998168889431442"/>
                </patternFill>
              </fill>
            </x14:dxf>
          </x14:cfRule>
          <xm:sqref>DM113:DP113</xm:sqref>
        </x14:conditionalFormatting>
        <x14:conditionalFormatting xmlns:xm="http://schemas.microsoft.com/office/excel/2006/main">
          <x14:cfRule type="containsText" priority="1724" operator="containsText" id="{4D354A3B-0D9A-41A5-A338-128B8538DA6D}">
            <xm:f>NOT(ISERROR(SEARCH($A132 ="text",DM98)))</xm:f>
            <xm:f>$A132 ="text"</xm:f>
            <x14:dxf>
              <fill>
                <patternFill>
                  <bgColor theme="7" tint="0.79998168889431442"/>
                </patternFill>
              </fill>
            </x14:dxf>
          </x14:cfRule>
          <xm:sqref>DM98:DP105 DM116:DP126</xm:sqref>
        </x14:conditionalFormatting>
        <x14:conditionalFormatting xmlns:xm="http://schemas.microsoft.com/office/excel/2006/main">
          <x14:cfRule type="containsText" priority="1725" operator="containsText" id="{59F8EE40-8888-4BC8-9039-AD285C77CDB1}">
            <xm:f>NOT(ISERROR(SEARCH($A213 ="text",DM109)))</xm:f>
            <xm:f>$A213 ="text"</xm:f>
            <x14:dxf>
              <fill>
                <patternFill>
                  <bgColor theme="7" tint="0.79998168889431442"/>
                </patternFill>
              </fill>
            </x14:dxf>
          </x14:cfRule>
          <xm:sqref>DM109:DP111</xm:sqref>
        </x14:conditionalFormatting>
        <x14:conditionalFormatting xmlns:xm="http://schemas.microsoft.com/office/excel/2006/main">
          <x14:cfRule type="containsText" priority="1726" operator="containsText" id="{0D00071E-4B4E-4F70-A0E1-784523899F2A}">
            <xm:f>NOT(ISERROR(SEARCH($A209 ="text",DM142)))</xm:f>
            <xm:f>$A209 ="text"</xm:f>
            <x14:dxf>
              <fill>
                <patternFill>
                  <bgColor theme="7" tint="0.79998168889431442"/>
                </patternFill>
              </fill>
            </x14:dxf>
          </x14:cfRule>
          <xm:sqref>DM142:DP142</xm:sqref>
        </x14:conditionalFormatting>
        <x14:conditionalFormatting xmlns:xm="http://schemas.microsoft.com/office/excel/2006/main">
          <x14:cfRule type="containsText" priority="1728" operator="containsText" id="{2A9B475B-FEE5-4C97-B1C3-9FF6B2869823}">
            <xm:f>NOT(ISERROR(SEARCH($A128 ="text",DM93)))</xm:f>
            <xm:f>$A128 ="text"</xm:f>
            <x14:dxf>
              <fill>
                <patternFill>
                  <bgColor theme="7" tint="0.79998168889431442"/>
                </patternFill>
              </fill>
            </x14:dxf>
          </x14:cfRule>
          <xm:sqref>DM93:DP96</xm:sqref>
        </x14:conditionalFormatting>
        <x14:conditionalFormatting xmlns:xm="http://schemas.microsoft.com/office/excel/2006/main">
          <x14:cfRule type="containsText" priority="1706" operator="containsText" id="{46F74C4E-394F-4077-BE47-D780AC7B115B}">
            <xm:f>NOT(ISERROR(SEARCH($A193 ="text",DM89)))</xm:f>
            <xm:f>$A193 ="text"</xm:f>
            <x14:dxf>
              <fill>
                <patternFill>
                  <bgColor theme="7" tint="0.79998168889431442"/>
                </patternFill>
              </fill>
            </x14:dxf>
          </x14:cfRule>
          <xm:sqref>DM89:DP90</xm:sqref>
        </x14:conditionalFormatting>
        <x14:conditionalFormatting xmlns:xm="http://schemas.microsoft.com/office/excel/2006/main">
          <x14:cfRule type="containsText" priority="1729" operator="containsText" id="{FAE8F4AC-56A6-4EF9-8373-B66A1E783232}">
            <xm:f>NOT(ISERROR(SEARCH(#REF! ="text",DM97)))</xm:f>
            <xm:f>#REF! ="text"</xm:f>
            <x14:dxf>
              <fill>
                <patternFill>
                  <bgColor theme="7" tint="0.79998168889431442"/>
                </patternFill>
              </fill>
            </x14:dxf>
          </x14:cfRule>
          <xm:sqref>DM106:DP106 DM97:DP97</xm:sqref>
        </x14:conditionalFormatting>
        <x14:conditionalFormatting xmlns:xm="http://schemas.microsoft.com/office/excel/2006/main">
          <x14:cfRule type="containsText" priority="1730" operator="containsText" id="{1AAF7E64-EBA1-4247-85D8-7FE54E178F63}">
            <xm:f>NOT(ISERROR(SEARCH($A207 ="text",DM141)))</xm:f>
            <xm:f>$A207 ="text"</xm:f>
            <x14:dxf>
              <fill>
                <patternFill>
                  <bgColor theme="7" tint="0.79998168889431442"/>
                </patternFill>
              </fill>
            </x14:dxf>
          </x14:cfRule>
          <xm:sqref>DM141:DP141</xm:sqref>
        </x14:conditionalFormatting>
        <x14:conditionalFormatting xmlns:xm="http://schemas.microsoft.com/office/excel/2006/main">
          <x14:cfRule type="containsText" priority="1731" operator="containsText" id="{435025C5-FF84-490D-AA15-EF7019F19572}">
            <xm:f>NOT(ISERROR(SEARCH($A142 ="text",DM109)))</xm:f>
            <xm:f>$A142 ="text"</xm:f>
            <x14:dxf>
              <fill>
                <patternFill>
                  <bgColor theme="7" tint="0.79998168889431442"/>
                </patternFill>
              </fill>
            </x14:dxf>
          </x14:cfRule>
          <xm:sqref>DM109:DP115</xm:sqref>
        </x14:conditionalFormatting>
        <x14:conditionalFormatting xmlns:xm="http://schemas.microsoft.com/office/excel/2006/main">
          <x14:cfRule type="containsText" priority="1704" operator="containsText" id="{EF5A3033-B60D-4803-ABBE-B6DE3C40AC09}">
            <xm:f>NOT(ISERROR(SEARCH($A167 ="text",DM131)))</xm:f>
            <xm:f>$A167 ="text"</xm:f>
            <x14:dxf>
              <fill>
                <patternFill>
                  <bgColor theme="7" tint="0.79998168889431442"/>
                </patternFill>
              </fill>
            </x14:dxf>
          </x14:cfRule>
          <xm:sqref>DM131:DP138</xm:sqref>
        </x14:conditionalFormatting>
        <x14:conditionalFormatting xmlns:xm="http://schemas.microsoft.com/office/excel/2006/main">
          <x14:cfRule type="containsText" priority="1703" operator="containsText" id="{71A94453-2AE5-44F7-9F0A-0D285CD2B9F3}">
            <xm:f>NOT(ISERROR(SEARCH($A141 ="text",DM107)))</xm:f>
            <xm:f>$A141 ="text"</xm:f>
            <x14:dxf>
              <fill>
                <patternFill>
                  <bgColor theme="7" tint="0.79998168889431442"/>
                </patternFill>
              </fill>
            </x14:dxf>
          </x14:cfRule>
          <xm:sqref>DM107:DP107</xm:sqref>
        </x14:conditionalFormatting>
        <x14:conditionalFormatting xmlns:xm="http://schemas.microsoft.com/office/excel/2006/main">
          <x14:cfRule type="containsText" priority="1732" operator="containsText" id="{8DA57087-2060-4C56-BFDC-63EC0265F886}">
            <xm:f>NOT(ISERROR(SEARCH($A211 ="text",DM143)))</xm:f>
            <xm:f>$A211 ="text"</xm:f>
            <x14:dxf>
              <fill>
                <patternFill>
                  <bgColor theme="7" tint="0.79998168889431442"/>
                </patternFill>
              </fill>
            </x14:dxf>
          </x14:cfRule>
          <xm:sqref>DM143:DP158</xm:sqref>
        </x14:conditionalFormatting>
        <x14:conditionalFormatting xmlns:xm="http://schemas.microsoft.com/office/excel/2006/main">
          <x14:cfRule type="containsText" priority="1734" operator="containsText" id="{0BC432C7-EBE3-4E66-8DCD-0FD3706068D4}">
            <xm:f>NOT(ISERROR(SEARCH($A178 ="text",DM142)))</xm:f>
            <xm:f>$A178 ="text"</xm:f>
            <x14:dxf>
              <fill>
                <patternFill>
                  <bgColor theme="7" tint="0.79998168889431442"/>
                </patternFill>
              </fill>
            </x14:dxf>
          </x14:cfRule>
          <xm:sqref>DM142:DP148 DM153:DP158</xm:sqref>
        </x14:conditionalFormatting>
        <x14:conditionalFormatting xmlns:xm="http://schemas.microsoft.com/office/excel/2006/main">
          <x14:cfRule type="containsText" priority="1735" operator="containsText" id="{52AF84F5-FBA5-4784-9F6C-788A8B3F0F00}">
            <xm:f>NOT(ISERROR(SEARCH($A176 ="text",DM139)))</xm:f>
            <xm:f>$A176 ="text"</xm:f>
            <x14:dxf>
              <fill>
                <patternFill>
                  <bgColor theme="7" tint="0.79998168889431442"/>
                </patternFill>
              </fill>
            </x14:dxf>
          </x14:cfRule>
          <xm:sqref>DM150:DP151 DM139:DP139</xm:sqref>
        </x14:conditionalFormatting>
        <x14:conditionalFormatting xmlns:xm="http://schemas.microsoft.com/office/excel/2006/main">
          <x14:cfRule type="containsText" priority="1736" operator="containsText" id="{5FB2BA64-0F82-420D-BC95-91FAB933D229}">
            <xm:f>NOT(ISERROR(SEARCH($A186 ="text",DM38)))</xm:f>
            <xm:f>$A186 ="text"</xm:f>
            <x14:dxf>
              <fill>
                <patternFill>
                  <bgColor theme="7" tint="0.79998168889431442"/>
                </patternFill>
              </fill>
            </x14:dxf>
          </x14:cfRule>
          <xm:sqref>DM38:DP38</xm:sqref>
        </x14:conditionalFormatting>
        <x14:conditionalFormatting xmlns:xm="http://schemas.microsoft.com/office/excel/2006/main">
          <x14:cfRule type="containsText" priority="1737" operator="containsText" id="{E7A69D47-CE0B-4C99-9542-55686965C1FE}">
            <xm:f>NOT(ISERROR(SEARCH($A44 ="text",DM185)))</xm:f>
            <xm:f>$A44 ="text"</xm:f>
            <x14:dxf>
              <fill>
                <patternFill>
                  <bgColor theme="7" tint="0.79998168889431442"/>
                </patternFill>
              </fill>
            </x14:dxf>
          </x14:cfRule>
          <xm:sqref>DM185:DP186</xm:sqref>
        </x14:conditionalFormatting>
        <x14:conditionalFormatting xmlns:xm="http://schemas.microsoft.com/office/excel/2006/main">
          <x14:cfRule type="containsText" priority="1738" operator="containsText" id="{93D842B1-1CFC-4DF7-8415-E395F85FA87E}">
            <xm:f>NOT(ISERROR(SEARCH($A185 ="text",DM32)))</xm:f>
            <xm:f>$A185 ="text"</xm:f>
            <x14:dxf>
              <fill>
                <patternFill>
                  <bgColor theme="7" tint="0.79998168889431442"/>
                </patternFill>
              </fill>
            </x14:dxf>
          </x14:cfRule>
          <xm:sqref>DM32:DP32</xm:sqref>
        </x14:conditionalFormatting>
        <x14:conditionalFormatting xmlns:xm="http://schemas.microsoft.com/office/excel/2006/main">
          <x14:cfRule type="containsText" priority="1739" operator="containsText" id="{DAA12F0E-F5C2-4D2B-BAFF-A93CA85524E8}">
            <xm:f>NOT(ISERROR(SEARCH($A185 ="text",DM28)))</xm:f>
            <xm:f>$A185 ="text"</xm:f>
            <x14:dxf>
              <fill>
                <patternFill>
                  <bgColor theme="7" tint="0.79998168889431442"/>
                </patternFill>
              </fill>
            </x14:dxf>
          </x14:cfRule>
          <xm:sqref>DM28:DM29 DN28:DP28</xm:sqref>
        </x14:conditionalFormatting>
        <x14:conditionalFormatting xmlns:xm="http://schemas.microsoft.com/office/excel/2006/main">
          <x14:cfRule type="containsText" priority="1695" operator="containsText" id="{C3480205-14B5-42CC-BA92-42CB09816072}">
            <xm:f>NOT(ISERROR(SEARCH($A1 ="text",CZ1048567)))</xm:f>
            <xm:f>$A1 ="text"</xm:f>
            <x14:dxf>
              <fill>
                <patternFill>
                  <bgColor theme="7" tint="0.79998168889431442"/>
                </patternFill>
              </fill>
            </x14:dxf>
          </x14:cfRule>
          <xm:sqref>CZ1048567:DP1048569</xm:sqref>
        </x14:conditionalFormatting>
        <x14:conditionalFormatting xmlns:xm="http://schemas.microsoft.com/office/excel/2006/main">
          <x14:cfRule type="containsText" priority="1740" operator="containsText" id="{968A3AF0-75FF-490B-BE5F-763BB86AEC2C}">
            <xm:f>NOT(ISERROR(SEARCH($A33 ="text",DM19)))</xm:f>
            <xm:f>$A33 ="text"</xm:f>
            <x14:dxf>
              <fill>
                <patternFill>
                  <bgColor theme="7" tint="0.79998168889431442"/>
                </patternFill>
              </fill>
            </x14:dxf>
          </x14:cfRule>
          <xm:sqref>DM27:DP27 DM19:DP20 DM23:DP25</xm:sqref>
        </x14:conditionalFormatting>
        <x14:conditionalFormatting xmlns:xm="http://schemas.microsoft.com/office/excel/2006/main">
          <x14:cfRule type="containsText" priority="1741" operator="containsText" id="{5CF10809-84AB-4987-941C-FD23659680DA}">
            <xm:f>NOT(ISERROR(SEARCH($A222 ="text",DM187)))</xm:f>
            <xm:f>$A222 ="text"</xm:f>
            <x14:dxf>
              <fill>
                <patternFill>
                  <bgColor theme="7" tint="0.79998168889431442"/>
                </patternFill>
              </fill>
            </x14:dxf>
          </x14:cfRule>
          <xm:sqref>DM187:DP187</xm:sqref>
        </x14:conditionalFormatting>
        <x14:conditionalFormatting xmlns:xm="http://schemas.microsoft.com/office/excel/2006/main">
          <x14:cfRule type="containsText" priority="1743" operator="containsText" id="{71598B92-D448-4B62-B5ED-0CFD5F330141}">
            <xm:f>NOT(ISERROR(SEARCH($A212 ="text",DM127)))</xm:f>
            <xm:f>$A212 ="text"</xm:f>
            <x14:dxf>
              <fill>
                <patternFill>
                  <bgColor theme="7" tint="0.79998168889431442"/>
                </patternFill>
              </fill>
            </x14:dxf>
          </x14:cfRule>
          <xm:sqref>DM127:DP128</xm:sqref>
        </x14:conditionalFormatting>
        <x14:conditionalFormatting xmlns:xm="http://schemas.microsoft.com/office/excel/2006/main">
          <x14:cfRule type="containsText" priority="1684" operator="containsText" id="{F24D6474-F0E6-4D86-B1B3-4228039EE4A0}">
            <xm:f>NOT(ISERROR(SEARCH(#REF! ="text",DM15)))</xm:f>
            <xm:f>#REF! ="text"</xm:f>
            <x14:dxf>
              <fill>
                <patternFill>
                  <bgColor theme="7" tint="0.79998168889431442"/>
                </patternFill>
              </fill>
            </x14:dxf>
          </x14:cfRule>
          <xm:sqref>DM15:DP15</xm:sqref>
        </x14:conditionalFormatting>
        <x14:conditionalFormatting xmlns:xm="http://schemas.microsoft.com/office/excel/2006/main">
          <x14:cfRule type="containsText" priority="1681" operator="containsText" id="{EEBE339E-0B83-4316-B9F5-9EB0CCB84A03}">
            <xm:f>NOT(ISERROR(SEARCH($A200 ="text",DM197)))</xm:f>
            <xm:f>$A200 ="text"</xm:f>
            <x14:dxf>
              <fill>
                <patternFill>
                  <bgColor theme="7" tint="0.79998168889431442"/>
                </patternFill>
              </fill>
            </x14:dxf>
          </x14:cfRule>
          <xm:sqref>DM197:DP198</xm:sqref>
        </x14:conditionalFormatting>
        <x14:conditionalFormatting xmlns:xm="http://schemas.microsoft.com/office/excel/2006/main">
          <x14:cfRule type="containsText" priority="1745" operator="containsText" id="{47230992-54DF-45BC-9B61-BEF62B0C75E5}">
            <xm:f>NOT(ISERROR(SEARCH(#REF! ="text",DM189)))</xm:f>
            <xm:f>#REF! ="text"</xm:f>
            <x14:dxf>
              <fill>
                <patternFill>
                  <bgColor theme="7" tint="0.79998168889431442"/>
                </patternFill>
              </fill>
            </x14:dxf>
          </x14:cfRule>
          <xm:sqref>DM189:DP189</xm:sqref>
        </x14:conditionalFormatting>
        <x14:conditionalFormatting xmlns:xm="http://schemas.microsoft.com/office/excel/2006/main">
          <x14:cfRule type="containsText" priority="1746" operator="containsText" id="{7EDCF181-EB49-4966-B9F4-E5E555F769B4}">
            <xm:f>NOT(ISERROR(SEARCH(#REF! ="text",DM112)))</xm:f>
            <xm:f>#REF! ="text"</xm:f>
            <x14:dxf>
              <fill>
                <patternFill>
                  <bgColor theme="7" tint="0.79998168889431442"/>
                </patternFill>
              </fill>
            </x14:dxf>
          </x14:cfRule>
          <xm:sqref>DM112:DP112</xm:sqref>
        </x14:conditionalFormatting>
        <x14:conditionalFormatting xmlns:xm="http://schemas.microsoft.com/office/excel/2006/main">
          <x14:cfRule type="containsText" priority="1747" operator="containsText" id="{352AECB0-638B-42F6-960B-F34413566BEA}">
            <xm:f>NOT(ISERROR(SEARCH(#REF! ="text",DM91)))</xm:f>
            <xm:f>#REF! ="text"</xm:f>
            <x14:dxf>
              <fill>
                <patternFill>
                  <bgColor theme="7" tint="0.79998168889431442"/>
                </patternFill>
              </fill>
            </x14:dxf>
          </x14:cfRule>
          <xm:sqref>DM91:DP92</xm:sqref>
        </x14:conditionalFormatting>
        <x14:conditionalFormatting xmlns:xm="http://schemas.microsoft.com/office/excel/2006/main">
          <x14:cfRule type="containsText" priority="1748" operator="containsText" id="{03A0F6B5-5833-41C0-92E9-6C4862B46CE7}">
            <xm:f>NOT(ISERROR(SEARCH(#REF! ="text",DM129)))</xm:f>
            <xm:f>#REF! ="text"</xm:f>
            <x14:dxf>
              <fill>
                <patternFill>
                  <bgColor theme="7" tint="0.79998168889431442"/>
                </patternFill>
              </fill>
            </x14:dxf>
          </x14:cfRule>
          <xm:sqref>DM129:DP129</xm:sqref>
        </x14:conditionalFormatting>
        <x14:conditionalFormatting xmlns:xm="http://schemas.microsoft.com/office/excel/2006/main">
          <x14:cfRule type="containsText" priority="1749" operator="containsText" id="{BC826FAD-057C-49DC-8FC2-3EAC1A462132}">
            <xm:f>NOT(ISERROR(SEARCH(#REF! ="text",DM183)))</xm:f>
            <xm:f>#REF! ="text"</xm:f>
            <x14:dxf>
              <fill>
                <patternFill>
                  <bgColor theme="7" tint="0.79998168889431442"/>
                </patternFill>
              </fill>
            </x14:dxf>
          </x14:cfRule>
          <xm:sqref>DM183:DP183</xm:sqref>
        </x14:conditionalFormatting>
        <x14:conditionalFormatting xmlns:xm="http://schemas.microsoft.com/office/excel/2006/main">
          <x14:cfRule type="containsText" priority="1750" operator="containsText" id="{16FBB772-0CFF-4F44-B213-5F74A94CF87D}">
            <xm:f>NOT(ISERROR(SEARCH(#REF! ="text",DM159)))</xm:f>
            <xm:f>#REF! ="text"</xm:f>
            <x14:dxf>
              <fill>
                <patternFill>
                  <bgColor theme="7" tint="0.79998168889431442"/>
                </patternFill>
              </fill>
            </x14:dxf>
          </x14:cfRule>
          <xm:sqref>DM159:DP160</xm:sqref>
        </x14:conditionalFormatting>
        <x14:conditionalFormatting xmlns:xm="http://schemas.microsoft.com/office/excel/2006/main">
          <x14:cfRule type="containsText" priority="1751" operator="containsText" id="{49023246-C815-4585-96C0-8B4784ED1AE6}">
            <xm:f>NOT(ISERROR(SEARCH(#REF! ="text",DM159)))</xm:f>
            <xm:f>#REF! ="text"</xm:f>
            <x14:dxf>
              <fill>
                <patternFill>
                  <bgColor theme="7" tint="0.79998168889431442"/>
                </patternFill>
              </fill>
            </x14:dxf>
          </x14:cfRule>
          <xm:sqref>DM159:DP159</xm:sqref>
        </x14:conditionalFormatting>
        <x14:conditionalFormatting xmlns:xm="http://schemas.microsoft.com/office/excel/2006/main">
          <x14:cfRule type="containsText" priority="1676" operator="containsText" id="{6C0DFD98-150A-4994-B341-DBD8AB5451FD}">
            <xm:f>NOT(ISERROR(SEARCH($A223 ="text",DM188)))</xm:f>
            <xm:f>$A223 ="text"</xm:f>
            <x14:dxf>
              <fill>
                <patternFill>
                  <bgColor theme="7" tint="0.79998168889431442"/>
                </patternFill>
              </fill>
            </x14:dxf>
          </x14:cfRule>
          <xm:sqref>DM188:DP188</xm:sqref>
        </x14:conditionalFormatting>
        <x14:conditionalFormatting xmlns:xm="http://schemas.microsoft.com/office/excel/2006/main">
          <x14:cfRule type="containsText" priority="1677" operator="containsText" id="{0B5F0CCB-0E10-4854-ADB2-098C6337D15D}">
            <xm:f>NOT(ISERROR(SEARCH(#REF! ="text",DM188)))</xm:f>
            <xm:f>#REF! ="text"</xm:f>
            <x14:dxf>
              <fill>
                <patternFill>
                  <bgColor theme="7" tint="0.79998168889431442"/>
                </patternFill>
              </fill>
            </x14:dxf>
          </x14:cfRule>
          <xm:sqref>DM188:DP188</xm:sqref>
        </x14:conditionalFormatting>
        <x14:conditionalFormatting xmlns:xm="http://schemas.microsoft.com/office/excel/2006/main">
          <x14:cfRule type="containsText" priority="1612" operator="containsText" id="{09AB1DDC-EE7A-4272-ACA4-5153F742FE66}">
            <xm:f>NOT(ISERROR(SEARCH($A6 ="text",EB1)))</xm:f>
            <xm:f>$A6 ="text"</xm:f>
            <x14:dxf>
              <fill>
                <patternFill>
                  <bgColor theme="7" tint="0.79998168889431442"/>
                </patternFill>
              </fill>
            </x14:dxf>
          </x14:cfRule>
          <xm:sqref>EO81:ER86 EO51:ER75 EO16:ER18 EB1:ER2</xm:sqref>
        </x14:conditionalFormatting>
        <x14:conditionalFormatting xmlns:xm="http://schemas.microsoft.com/office/excel/2006/main">
          <x14:cfRule type="containsText" priority="1613" operator="containsText" id="{B5963247-B385-41A7-A0AE-706F92FCBFF9}">
            <xm:f>NOT(ISERROR(SEARCH($A38 ="text",EO34)))</xm:f>
            <xm:f>$A38 ="text"</xm:f>
            <x14:dxf>
              <fill>
                <patternFill>
                  <bgColor theme="7" tint="0.79998168889431442"/>
                </patternFill>
              </fill>
            </x14:dxf>
          </x14:cfRule>
          <xm:sqref>EO34:ER34 EO42:ER45 EO77:ER80 EO47:ER50</xm:sqref>
        </x14:conditionalFormatting>
        <x14:conditionalFormatting xmlns:xm="http://schemas.microsoft.com/office/excel/2006/main">
          <x14:cfRule type="containsText" priority="1614" operator="containsText" id="{5ABB7B1A-7AF4-45B2-9CA5-FDDFAD428F39}">
            <xm:f>NOT(ISERROR(SEARCH(#REF! ="text",EO14)))</xm:f>
            <xm:f>#REF! ="text"</xm:f>
            <x14:dxf>
              <fill>
                <patternFill>
                  <bgColor theme="7" tint="0.79998168889431442"/>
                </patternFill>
              </fill>
            </x14:dxf>
          </x14:cfRule>
          <xm:sqref>EO14:ER14 EO21:ER21 EO33:ER33 EO39:ER40 EO36:ER37 EO87:ER88 EO76:ER76 EO46:ER46</xm:sqref>
        </x14:conditionalFormatting>
        <x14:conditionalFormatting xmlns:xm="http://schemas.microsoft.com/office/excel/2006/main">
          <x14:cfRule type="containsText" priority="1615" operator="containsText" id="{ADC10286-61EC-4664-9977-FAFC55CED1F1}">
            <xm:f>NOT(ISERROR(SEARCH($A42 ="text",EO41)))</xm:f>
            <xm:f>$A42 ="text"</xm:f>
            <x14:dxf>
              <fill>
                <patternFill>
                  <bgColor theme="7" tint="0.79998168889431442"/>
                </patternFill>
              </fill>
            </x14:dxf>
          </x14:cfRule>
          <xm:sqref>EO41:ER41</xm:sqref>
        </x14:conditionalFormatting>
        <x14:conditionalFormatting xmlns:xm="http://schemas.microsoft.com/office/excel/2006/main">
          <x14:cfRule type="containsText" priority="1616" operator="containsText" id="{3BEC5FFD-0F12-4F51-AB62-78A6CC3C7660}">
            <xm:f>NOT(ISERROR(SEARCH($A41 ="text",EO35)))</xm:f>
            <xm:f>$A41 ="text"</xm:f>
            <x14:dxf>
              <fill>
                <patternFill>
                  <bgColor theme="7" tint="0.79998168889431442"/>
                </patternFill>
              </fill>
            </x14:dxf>
          </x14:cfRule>
          <xm:sqref>EO35:ER35</xm:sqref>
        </x14:conditionalFormatting>
        <x14:conditionalFormatting xmlns:xm="http://schemas.microsoft.com/office/excel/2006/main">
          <x14:cfRule type="containsText" priority="1617" operator="containsText" id="{7891CF60-1E66-4EE8-A3A7-01DC008E8BC3}">
            <xm:f>NOT(ISERROR(SEARCH($A10 ="text",EB3)))</xm:f>
            <xm:f>$A10 ="text"</xm:f>
            <x14:dxf>
              <fill>
                <patternFill>
                  <bgColor theme="7" tint="0.79998168889431442"/>
                </patternFill>
              </fill>
            </x14:dxf>
          </x14:cfRule>
          <xm:sqref>EO10:ER13 EB3:ER4 EO6:ER6</xm:sqref>
        </x14:conditionalFormatting>
        <x14:conditionalFormatting xmlns:xm="http://schemas.microsoft.com/office/excel/2006/main">
          <x14:cfRule type="containsText" priority="1618" operator="containsText" id="{1A563F2B-8D9D-49EA-BCD8-7877F707862F}">
            <xm:f>NOT(ISERROR(SEARCH($A16 ="text",EO7)))</xm:f>
            <xm:f>$A16 ="text"</xm:f>
            <x14:dxf>
              <fill>
                <patternFill>
                  <bgColor theme="7" tint="0.79998168889431442"/>
                </patternFill>
              </fill>
            </x14:dxf>
          </x14:cfRule>
          <xm:sqref>EO29:ER31 EO7:ER9</xm:sqref>
        </x14:conditionalFormatting>
        <x14:conditionalFormatting xmlns:xm="http://schemas.microsoft.com/office/excel/2006/main">
          <x14:cfRule type="containsText" priority="1619" operator="containsText" id="{2DDDF89E-A6A6-4884-8A0F-AB2C963D9B1D}">
            <xm:f>NOT(ISERROR(SEARCH($A35 ="text",EO22)))</xm:f>
            <xm:f>$A35 ="text"</xm:f>
            <x14:dxf>
              <fill>
                <patternFill>
                  <bgColor theme="7" tint="0.79998168889431442"/>
                </patternFill>
              </fill>
            </x14:dxf>
          </x14:cfRule>
          <xm:sqref>EO22:ER22 EO26:ER26</xm:sqref>
        </x14:conditionalFormatting>
        <x14:conditionalFormatting xmlns:xm="http://schemas.microsoft.com/office/excel/2006/main">
          <x14:cfRule type="containsText" priority="1620" operator="containsText" id="{186B3918-C6FF-432C-842D-50F334769862}">
            <xm:f>NOT(ISERROR(SEARCH($A42 ="text",EO30)))</xm:f>
            <xm:f>$A42 ="text"</xm:f>
            <x14:dxf>
              <fill>
                <patternFill>
                  <bgColor theme="7" tint="0.79998168889431442"/>
                </patternFill>
              </fill>
            </x14:dxf>
          </x14:cfRule>
          <xm:sqref>EO30:EO31</xm:sqref>
        </x14:conditionalFormatting>
        <x14:conditionalFormatting xmlns:xm="http://schemas.microsoft.com/office/excel/2006/main">
          <x14:cfRule type="containsText" priority="1621" operator="containsText" id="{2A1DA6C5-BD8E-4D62-A8A9-D0CFDF670984}">
            <xm:f>NOT(ISERROR(SEARCH($A162 ="text",EO127)))</xm:f>
            <xm:f>$A162 ="text"</xm:f>
            <x14:dxf>
              <fill>
                <patternFill>
                  <bgColor theme="7" tint="0.79998168889431442"/>
                </patternFill>
              </fill>
            </x14:dxf>
          </x14:cfRule>
          <xm:sqref>EO141:ER141 EO127:ER130</xm:sqref>
        </x14:conditionalFormatting>
        <x14:conditionalFormatting xmlns:xm="http://schemas.microsoft.com/office/excel/2006/main">
          <x14:cfRule type="containsText" priority="1622" operator="containsText" id="{9B050A90-83B1-4B59-B1AD-069A7841EACA}">
            <xm:f>NOT(ISERROR(SEARCH($A205 ="text",EO140)))</xm:f>
            <xm:f>$A205 ="text"</xm:f>
            <x14:dxf>
              <fill>
                <patternFill>
                  <bgColor theme="7" tint="0.79998168889431442"/>
                </patternFill>
              </fill>
            </x14:dxf>
          </x14:cfRule>
          <xm:sqref>EO140:ER140</xm:sqref>
        </x14:conditionalFormatting>
        <x14:conditionalFormatting xmlns:xm="http://schemas.microsoft.com/office/excel/2006/main">
          <x14:cfRule type="containsText" priority="1623" operator="containsText" id="{1E86C7A2-063F-4616-A8F6-0D5E5825ECCE}">
            <xm:f>NOT(ISERROR(SEARCH($A200 ="text",EO116)))</xm:f>
            <xm:f>$A200 ="text"</xm:f>
            <x14:dxf>
              <fill>
                <patternFill>
                  <bgColor theme="7" tint="0.79998168889431442"/>
                </patternFill>
              </fill>
            </x14:dxf>
          </x14:cfRule>
          <xm:sqref>EO116:ER126</xm:sqref>
        </x14:conditionalFormatting>
        <x14:conditionalFormatting xmlns:xm="http://schemas.microsoft.com/office/excel/2006/main">
          <x14:cfRule type="containsText" priority="1624" operator="containsText" id="{3D6A6575-0B50-467D-9C92-9937F97DAE9E}">
            <xm:f>NOT(ISERROR(SEARCH(#REF! ="text",EO93)))</xm:f>
            <xm:f>#REF! ="text"</xm:f>
            <x14:dxf>
              <fill>
                <patternFill>
                  <bgColor theme="7" tint="0.79998168889431442"/>
                </patternFill>
              </fill>
            </x14:dxf>
          </x14:cfRule>
          <xm:sqref>EO184:ER184 EO176:ER176 EO160:ER160 EO152:ER152 EO149:ER149 EO130:ER130 EO93:ER93</xm:sqref>
        </x14:conditionalFormatting>
        <x14:conditionalFormatting xmlns:xm="http://schemas.microsoft.com/office/excel/2006/main">
          <x14:cfRule type="containsText" priority="1625" operator="containsText" id="{9E9E0032-92C7-4B03-A1F4-86DDD02131D7}">
            <xm:f>NOT(ISERROR(SEARCH(#REF! ="text",EO108)))</xm:f>
            <xm:f>#REF! ="text"</xm:f>
            <x14:dxf>
              <fill>
                <patternFill>
                  <bgColor theme="7" tint="0.79998168889431442"/>
                </patternFill>
              </fill>
            </x14:dxf>
          </x14:cfRule>
          <xm:sqref>EO108:ER108</xm:sqref>
        </x14:conditionalFormatting>
        <x14:conditionalFormatting xmlns:xm="http://schemas.microsoft.com/office/excel/2006/main">
          <x14:cfRule type="containsText" priority="1626" operator="containsText" id="{4819B7FB-CD8E-48F6-82E8-DE4B3575168B}">
            <xm:f>NOT(ISERROR(SEARCH(#REF! ="text",EO113)))</xm:f>
            <xm:f>#REF! ="text"</xm:f>
            <x14:dxf>
              <fill>
                <patternFill>
                  <bgColor theme="7" tint="0.79998168889431442"/>
                </patternFill>
              </fill>
            </x14:dxf>
          </x14:cfRule>
          <xm:sqref>EO113:ER113</xm:sqref>
        </x14:conditionalFormatting>
        <x14:conditionalFormatting xmlns:xm="http://schemas.microsoft.com/office/excel/2006/main">
          <x14:cfRule type="containsText" priority="1627" operator="containsText" id="{6EE1717F-4AFF-4EAC-B817-100A87C30574}">
            <xm:f>NOT(ISERROR(SEARCH($A132 ="text",EO98)))</xm:f>
            <xm:f>$A132 ="text"</xm:f>
            <x14:dxf>
              <fill>
                <patternFill>
                  <bgColor theme="7" tint="0.79998168889431442"/>
                </patternFill>
              </fill>
            </x14:dxf>
          </x14:cfRule>
          <xm:sqref>EO98:ER105 EO116:ER126</xm:sqref>
        </x14:conditionalFormatting>
        <x14:conditionalFormatting xmlns:xm="http://schemas.microsoft.com/office/excel/2006/main">
          <x14:cfRule type="containsText" priority="1628" operator="containsText" id="{80A52D57-85E5-4433-AFDA-47F87B05B21B}">
            <xm:f>NOT(ISERROR(SEARCH($A213 ="text",EO109)))</xm:f>
            <xm:f>$A213 ="text"</xm:f>
            <x14:dxf>
              <fill>
                <patternFill>
                  <bgColor theme="7" tint="0.79998168889431442"/>
                </patternFill>
              </fill>
            </x14:dxf>
          </x14:cfRule>
          <xm:sqref>EO109:ER111</xm:sqref>
        </x14:conditionalFormatting>
        <x14:conditionalFormatting xmlns:xm="http://schemas.microsoft.com/office/excel/2006/main">
          <x14:cfRule type="containsText" priority="1629" operator="containsText" id="{DDD17723-E990-4EBF-86A0-0267464EC00C}">
            <xm:f>NOT(ISERROR(SEARCH($A209 ="text",EO142)))</xm:f>
            <xm:f>$A209 ="text"</xm:f>
            <x14:dxf>
              <fill>
                <patternFill>
                  <bgColor theme="7" tint="0.79998168889431442"/>
                </patternFill>
              </fill>
            </x14:dxf>
          </x14:cfRule>
          <xm:sqref>EO142:ER142</xm:sqref>
        </x14:conditionalFormatting>
        <x14:conditionalFormatting xmlns:xm="http://schemas.microsoft.com/office/excel/2006/main">
          <x14:cfRule type="containsText" priority="1631" operator="containsText" id="{F30E3916-4D95-4C69-A846-D98C0D4EDB95}">
            <xm:f>NOT(ISERROR(SEARCH($A128 ="text",EO93)))</xm:f>
            <xm:f>$A128 ="text"</xm:f>
            <x14:dxf>
              <fill>
                <patternFill>
                  <bgColor theme="7" tint="0.79998168889431442"/>
                </patternFill>
              </fill>
            </x14:dxf>
          </x14:cfRule>
          <xm:sqref>EO93:ER96</xm:sqref>
        </x14:conditionalFormatting>
        <x14:conditionalFormatting xmlns:xm="http://schemas.microsoft.com/office/excel/2006/main">
          <x14:cfRule type="containsText" priority="1609" operator="containsText" id="{8C9B9097-76B5-46DF-9FD3-7C966628646E}">
            <xm:f>NOT(ISERROR(SEARCH($A193 ="text",EO89)))</xm:f>
            <xm:f>$A193 ="text"</xm:f>
            <x14:dxf>
              <fill>
                <patternFill>
                  <bgColor theme="7" tint="0.79998168889431442"/>
                </patternFill>
              </fill>
            </x14:dxf>
          </x14:cfRule>
          <xm:sqref>EO89:ER90</xm:sqref>
        </x14:conditionalFormatting>
        <x14:conditionalFormatting xmlns:xm="http://schemas.microsoft.com/office/excel/2006/main">
          <x14:cfRule type="containsText" priority="1632" operator="containsText" id="{1434B453-6090-4AED-AEBA-DC1024A1FEC0}">
            <xm:f>NOT(ISERROR(SEARCH(#REF! ="text",EO97)))</xm:f>
            <xm:f>#REF! ="text"</xm:f>
            <x14:dxf>
              <fill>
                <patternFill>
                  <bgColor theme="7" tint="0.79998168889431442"/>
                </patternFill>
              </fill>
            </x14:dxf>
          </x14:cfRule>
          <xm:sqref>EO106:ER106 EO97:ER97</xm:sqref>
        </x14:conditionalFormatting>
        <x14:conditionalFormatting xmlns:xm="http://schemas.microsoft.com/office/excel/2006/main">
          <x14:cfRule type="containsText" priority="1633" operator="containsText" id="{BF288E5B-139A-45E3-9F0D-2378B3D4653E}">
            <xm:f>NOT(ISERROR(SEARCH($A207 ="text",EO141)))</xm:f>
            <xm:f>$A207 ="text"</xm:f>
            <x14:dxf>
              <fill>
                <patternFill>
                  <bgColor theme="7" tint="0.79998168889431442"/>
                </patternFill>
              </fill>
            </x14:dxf>
          </x14:cfRule>
          <xm:sqref>EO141:ER141</xm:sqref>
        </x14:conditionalFormatting>
        <x14:conditionalFormatting xmlns:xm="http://schemas.microsoft.com/office/excel/2006/main">
          <x14:cfRule type="containsText" priority="1634" operator="containsText" id="{06F0F289-1571-45FC-9740-38305C59DFD8}">
            <xm:f>NOT(ISERROR(SEARCH($A142 ="text",EO109)))</xm:f>
            <xm:f>$A142 ="text"</xm:f>
            <x14:dxf>
              <fill>
                <patternFill>
                  <bgColor theme="7" tint="0.79998168889431442"/>
                </patternFill>
              </fill>
            </x14:dxf>
          </x14:cfRule>
          <xm:sqref>EO109:ER115</xm:sqref>
        </x14:conditionalFormatting>
        <x14:conditionalFormatting xmlns:xm="http://schemas.microsoft.com/office/excel/2006/main">
          <x14:cfRule type="containsText" priority="1607" operator="containsText" id="{A49BE617-D77B-4759-9ADB-DF15CE8E6322}">
            <xm:f>NOT(ISERROR(SEARCH($A167 ="text",EO131)))</xm:f>
            <xm:f>$A167 ="text"</xm:f>
            <x14:dxf>
              <fill>
                <patternFill>
                  <bgColor theme="7" tint="0.79998168889431442"/>
                </patternFill>
              </fill>
            </x14:dxf>
          </x14:cfRule>
          <xm:sqref>EO131:ER138</xm:sqref>
        </x14:conditionalFormatting>
        <x14:conditionalFormatting xmlns:xm="http://schemas.microsoft.com/office/excel/2006/main">
          <x14:cfRule type="containsText" priority="1606" operator="containsText" id="{196A62FE-C339-45F7-AF8A-8A46036EBC69}">
            <xm:f>NOT(ISERROR(SEARCH($A141 ="text",EO107)))</xm:f>
            <xm:f>$A141 ="text"</xm:f>
            <x14:dxf>
              <fill>
                <patternFill>
                  <bgColor theme="7" tint="0.79998168889431442"/>
                </patternFill>
              </fill>
            </x14:dxf>
          </x14:cfRule>
          <xm:sqref>EO107:ER107</xm:sqref>
        </x14:conditionalFormatting>
        <x14:conditionalFormatting xmlns:xm="http://schemas.microsoft.com/office/excel/2006/main">
          <x14:cfRule type="containsText" priority="1635" operator="containsText" id="{252D7BF0-37A2-4AAD-B559-78CA28E3DA62}">
            <xm:f>NOT(ISERROR(SEARCH($A211 ="text",EO143)))</xm:f>
            <xm:f>$A211 ="text"</xm:f>
            <x14:dxf>
              <fill>
                <patternFill>
                  <bgColor theme="7" tint="0.79998168889431442"/>
                </patternFill>
              </fill>
            </x14:dxf>
          </x14:cfRule>
          <xm:sqref>EO143:ER158</xm:sqref>
        </x14:conditionalFormatting>
        <x14:conditionalFormatting xmlns:xm="http://schemas.microsoft.com/office/excel/2006/main">
          <x14:cfRule type="containsText" priority="1637" operator="containsText" id="{52FE9C6A-6C42-4322-8E63-026E9E3C586D}">
            <xm:f>NOT(ISERROR(SEARCH($A178 ="text",EO142)))</xm:f>
            <xm:f>$A178 ="text"</xm:f>
            <x14:dxf>
              <fill>
                <patternFill>
                  <bgColor theme="7" tint="0.79998168889431442"/>
                </patternFill>
              </fill>
            </x14:dxf>
          </x14:cfRule>
          <xm:sqref>EO142:ER148 EO153:ER158</xm:sqref>
        </x14:conditionalFormatting>
        <x14:conditionalFormatting xmlns:xm="http://schemas.microsoft.com/office/excel/2006/main">
          <x14:cfRule type="containsText" priority="1638" operator="containsText" id="{20FDE51F-4058-4828-9BFC-19D913CBAD19}">
            <xm:f>NOT(ISERROR(SEARCH($A176 ="text",EO139)))</xm:f>
            <xm:f>$A176 ="text"</xm:f>
            <x14:dxf>
              <fill>
                <patternFill>
                  <bgColor theme="7" tint="0.79998168889431442"/>
                </patternFill>
              </fill>
            </x14:dxf>
          </x14:cfRule>
          <xm:sqref>EO150:ER151 EO139:ER139</xm:sqref>
        </x14:conditionalFormatting>
        <x14:conditionalFormatting xmlns:xm="http://schemas.microsoft.com/office/excel/2006/main">
          <x14:cfRule type="containsText" priority="1639" operator="containsText" id="{D1F4C477-937D-4B7D-8C64-E5338BBD174B}">
            <xm:f>NOT(ISERROR(SEARCH($A186 ="text",EO38)))</xm:f>
            <xm:f>$A186 ="text"</xm:f>
            <x14:dxf>
              <fill>
                <patternFill>
                  <bgColor theme="7" tint="0.79998168889431442"/>
                </patternFill>
              </fill>
            </x14:dxf>
          </x14:cfRule>
          <xm:sqref>EO38:ER38</xm:sqref>
        </x14:conditionalFormatting>
        <x14:conditionalFormatting xmlns:xm="http://schemas.microsoft.com/office/excel/2006/main">
          <x14:cfRule type="containsText" priority="1640" operator="containsText" id="{971E4D48-8FB5-4CBF-B1B7-35665E08BE8C}">
            <xm:f>NOT(ISERROR(SEARCH($A44 ="text",EO185)))</xm:f>
            <xm:f>$A44 ="text"</xm:f>
            <x14:dxf>
              <fill>
                <patternFill>
                  <bgColor theme="7" tint="0.79998168889431442"/>
                </patternFill>
              </fill>
            </x14:dxf>
          </x14:cfRule>
          <xm:sqref>EO185:ER186</xm:sqref>
        </x14:conditionalFormatting>
        <x14:conditionalFormatting xmlns:xm="http://schemas.microsoft.com/office/excel/2006/main">
          <x14:cfRule type="containsText" priority="1641" operator="containsText" id="{05EE4516-F8B7-4686-8446-301B4B6C0971}">
            <xm:f>NOT(ISERROR(SEARCH($A185 ="text",EO32)))</xm:f>
            <xm:f>$A185 ="text"</xm:f>
            <x14:dxf>
              <fill>
                <patternFill>
                  <bgColor theme="7" tint="0.79998168889431442"/>
                </patternFill>
              </fill>
            </x14:dxf>
          </x14:cfRule>
          <xm:sqref>EO32:ER32</xm:sqref>
        </x14:conditionalFormatting>
        <x14:conditionalFormatting xmlns:xm="http://schemas.microsoft.com/office/excel/2006/main">
          <x14:cfRule type="containsText" priority="1642" operator="containsText" id="{797ACC1B-CA23-4254-9F0B-F4B75986D9F1}">
            <xm:f>NOT(ISERROR(SEARCH($A185 ="text",EO28)))</xm:f>
            <xm:f>$A185 ="text"</xm:f>
            <x14:dxf>
              <fill>
                <patternFill>
                  <bgColor theme="7" tint="0.79998168889431442"/>
                </patternFill>
              </fill>
            </x14:dxf>
          </x14:cfRule>
          <xm:sqref>EO28:EO29 EP28:ER28</xm:sqref>
        </x14:conditionalFormatting>
        <x14:conditionalFormatting xmlns:xm="http://schemas.microsoft.com/office/excel/2006/main">
          <x14:cfRule type="containsText" priority="1598" operator="containsText" id="{0F044984-C369-41E8-81E4-5E3D03D0BCA7}">
            <xm:f>NOT(ISERROR(SEARCH($A1 ="text",EB1048567)))</xm:f>
            <xm:f>$A1 ="text"</xm:f>
            <x14:dxf>
              <fill>
                <patternFill>
                  <bgColor theme="7" tint="0.79998168889431442"/>
                </patternFill>
              </fill>
            </x14:dxf>
          </x14:cfRule>
          <xm:sqref>EB1048567:ER1048569</xm:sqref>
        </x14:conditionalFormatting>
        <x14:conditionalFormatting xmlns:xm="http://schemas.microsoft.com/office/excel/2006/main">
          <x14:cfRule type="containsText" priority="1643" operator="containsText" id="{AA8E0FD1-9C4B-4D00-A1B8-BE85A620D1AC}">
            <xm:f>NOT(ISERROR(SEARCH($A33 ="text",EO19)))</xm:f>
            <xm:f>$A33 ="text"</xm:f>
            <x14:dxf>
              <fill>
                <patternFill>
                  <bgColor theme="7" tint="0.79998168889431442"/>
                </patternFill>
              </fill>
            </x14:dxf>
          </x14:cfRule>
          <xm:sqref>EO27:ER27 EO19:ER20 EO23:ER25</xm:sqref>
        </x14:conditionalFormatting>
        <x14:conditionalFormatting xmlns:xm="http://schemas.microsoft.com/office/excel/2006/main">
          <x14:cfRule type="containsText" priority="1644" operator="containsText" id="{766823D0-9C78-4C71-A636-C630CEDBD50B}">
            <xm:f>NOT(ISERROR(SEARCH($A222 ="text",EO187)))</xm:f>
            <xm:f>$A222 ="text"</xm:f>
            <x14:dxf>
              <fill>
                <patternFill>
                  <bgColor theme="7" tint="0.79998168889431442"/>
                </patternFill>
              </fill>
            </x14:dxf>
          </x14:cfRule>
          <xm:sqref>EO187:ER187</xm:sqref>
        </x14:conditionalFormatting>
        <x14:conditionalFormatting xmlns:xm="http://schemas.microsoft.com/office/excel/2006/main">
          <x14:cfRule type="containsText" priority="1646" operator="containsText" id="{6A34E853-94B1-4363-8219-3932859282D0}">
            <xm:f>NOT(ISERROR(SEARCH($A212 ="text",EO127)))</xm:f>
            <xm:f>$A212 ="text"</xm:f>
            <x14:dxf>
              <fill>
                <patternFill>
                  <bgColor theme="7" tint="0.79998168889431442"/>
                </patternFill>
              </fill>
            </x14:dxf>
          </x14:cfRule>
          <xm:sqref>EO127:ER128</xm:sqref>
        </x14:conditionalFormatting>
        <x14:conditionalFormatting xmlns:xm="http://schemas.microsoft.com/office/excel/2006/main">
          <x14:cfRule type="containsText" priority="1587" operator="containsText" id="{888BD71B-5818-4657-99C9-68430EF714D7}">
            <xm:f>NOT(ISERROR(SEARCH(#REF! ="text",EO15)))</xm:f>
            <xm:f>#REF! ="text"</xm:f>
            <x14:dxf>
              <fill>
                <patternFill>
                  <bgColor theme="7" tint="0.79998168889431442"/>
                </patternFill>
              </fill>
            </x14:dxf>
          </x14:cfRule>
          <xm:sqref>EO15:ER15</xm:sqref>
        </x14:conditionalFormatting>
        <x14:conditionalFormatting xmlns:xm="http://schemas.microsoft.com/office/excel/2006/main">
          <x14:cfRule type="containsText" priority="1584" operator="containsText" id="{CD79FD4C-875E-4AF5-B09B-79A3132571AA}">
            <xm:f>NOT(ISERROR(SEARCH($A200 ="text",EO197)))</xm:f>
            <xm:f>$A200 ="text"</xm:f>
            <x14:dxf>
              <fill>
                <patternFill>
                  <bgColor theme="7" tint="0.79998168889431442"/>
                </patternFill>
              </fill>
            </x14:dxf>
          </x14:cfRule>
          <xm:sqref>EO197:ER198</xm:sqref>
        </x14:conditionalFormatting>
        <x14:conditionalFormatting xmlns:xm="http://schemas.microsoft.com/office/excel/2006/main">
          <x14:cfRule type="containsText" priority="1648" operator="containsText" id="{04F1CD75-A11D-4282-A49B-D5295CF110F0}">
            <xm:f>NOT(ISERROR(SEARCH(#REF! ="text",EO189)))</xm:f>
            <xm:f>#REF! ="text"</xm:f>
            <x14:dxf>
              <fill>
                <patternFill>
                  <bgColor theme="7" tint="0.79998168889431442"/>
                </patternFill>
              </fill>
            </x14:dxf>
          </x14:cfRule>
          <xm:sqref>EO189:ER189</xm:sqref>
        </x14:conditionalFormatting>
        <x14:conditionalFormatting xmlns:xm="http://schemas.microsoft.com/office/excel/2006/main">
          <x14:cfRule type="containsText" priority="1649" operator="containsText" id="{BE4D75B3-69D4-4ACB-9634-9F09B2F2B75A}">
            <xm:f>NOT(ISERROR(SEARCH(#REF! ="text",EO112)))</xm:f>
            <xm:f>#REF! ="text"</xm:f>
            <x14:dxf>
              <fill>
                <patternFill>
                  <bgColor theme="7" tint="0.79998168889431442"/>
                </patternFill>
              </fill>
            </x14:dxf>
          </x14:cfRule>
          <xm:sqref>EO112:ER112</xm:sqref>
        </x14:conditionalFormatting>
        <x14:conditionalFormatting xmlns:xm="http://schemas.microsoft.com/office/excel/2006/main">
          <x14:cfRule type="containsText" priority="1650" operator="containsText" id="{21B89A8F-8F5B-4E68-8C12-148E70E3F103}">
            <xm:f>NOT(ISERROR(SEARCH(#REF! ="text",EO91)))</xm:f>
            <xm:f>#REF! ="text"</xm:f>
            <x14:dxf>
              <fill>
                <patternFill>
                  <bgColor theme="7" tint="0.79998168889431442"/>
                </patternFill>
              </fill>
            </x14:dxf>
          </x14:cfRule>
          <xm:sqref>EO91:ER92</xm:sqref>
        </x14:conditionalFormatting>
        <x14:conditionalFormatting xmlns:xm="http://schemas.microsoft.com/office/excel/2006/main">
          <x14:cfRule type="containsText" priority="1651" operator="containsText" id="{463404DB-3418-46D6-B3FB-18C8D0C5BED3}">
            <xm:f>NOT(ISERROR(SEARCH(#REF! ="text",EO129)))</xm:f>
            <xm:f>#REF! ="text"</xm:f>
            <x14:dxf>
              <fill>
                <patternFill>
                  <bgColor theme="7" tint="0.79998168889431442"/>
                </patternFill>
              </fill>
            </x14:dxf>
          </x14:cfRule>
          <xm:sqref>EO129:ER129</xm:sqref>
        </x14:conditionalFormatting>
        <x14:conditionalFormatting xmlns:xm="http://schemas.microsoft.com/office/excel/2006/main">
          <x14:cfRule type="containsText" priority="1652" operator="containsText" id="{39AC907F-DE2B-4329-95A7-D227E6C18C89}">
            <xm:f>NOT(ISERROR(SEARCH(#REF! ="text",EO183)))</xm:f>
            <xm:f>#REF! ="text"</xm:f>
            <x14:dxf>
              <fill>
                <patternFill>
                  <bgColor theme="7" tint="0.79998168889431442"/>
                </patternFill>
              </fill>
            </x14:dxf>
          </x14:cfRule>
          <xm:sqref>EO183:ER183</xm:sqref>
        </x14:conditionalFormatting>
        <x14:conditionalFormatting xmlns:xm="http://schemas.microsoft.com/office/excel/2006/main">
          <x14:cfRule type="containsText" priority="1653" operator="containsText" id="{78545C3F-C9AE-4209-A37D-44DDA147BFF7}">
            <xm:f>NOT(ISERROR(SEARCH(#REF! ="text",EO159)))</xm:f>
            <xm:f>#REF! ="text"</xm:f>
            <x14:dxf>
              <fill>
                <patternFill>
                  <bgColor theme="7" tint="0.79998168889431442"/>
                </patternFill>
              </fill>
            </x14:dxf>
          </x14:cfRule>
          <xm:sqref>EO159:ER160</xm:sqref>
        </x14:conditionalFormatting>
        <x14:conditionalFormatting xmlns:xm="http://schemas.microsoft.com/office/excel/2006/main">
          <x14:cfRule type="containsText" priority="1654" operator="containsText" id="{E6A45A40-3E8E-461D-A9C5-FF5242BF24EC}">
            <xm:f>NOT(ISERROR(SEARCH(#REF! ="text",EO159)))</xm:f>
            <xm:f>#REF! ="text"</xm:f>
            <x14:dxf>
              <fill>
                <patternFill>
                  <bgColor theme="7" tint="0.79998168889431442"/>
                </patternFill>
              </fill>
            </x14:dxf>
          </x14:cfRule>
          <xm:sqref>EO159:ER159</xm:sqref>
        </x14:conditionalFormatting>
        <x14:conditionalFormatting xmlns:xm="http://schemas.microsoft.com/office/excel/2006/main">
          <x14:cfRule type="containsText" priority="1579" operator="containsText" id="{383EB73F-B2D9-4C43-A3D6-A9CBE98A0B11}">
            <xm:f>NOT(ISERROR(SEARCH($A223 ="text",EO188)))</xm:f>
            <xm:f>$A223 ="text"</xm:f>
            <x14:dxf>
              <fill>
                <patternFill>
                  <bgColor theme="7" tint="0.79998168889431442"/>
                </patternFill>
              </fill>
            </x14:dxf>
          </x14:cfRule>
          <xm:sqref>EO188:ER188</xm:sqref>
        </x14:conditionalFormatting>
        <x14:conditionalFormatting xmlns:xm="http://schemas.microsoft.com/office/excel/2006/main">
          <x14:cfRule type="containsText" priority="1580" operator="containsText" id="{3DE23135-D6F6-4C5C-BE59-B1DB367D0975}">
            <xm:f>NOT(ISERROR(SEARCH(#REF! ="text",EO188)))</xm:f>
            <xm:f>#REF! ="text"</xm:f>
            <x14:dxf>
              <fill>
                <patternFill>
                  <bgColor theme="7" tint="0.79998168889431442"/>
                </patternFill>
              </fill>
            </x14:dxf>
          </x14:cfRule>
          <xm:sqref>EO188:ER188</xm:sqref>
        </x14:conditionalFormatting>
        <x14:conditionalFormatting xmlns:xm="http://schemas.microsoft.com/office/excel/2006/main">
          <x14:cfRule type="containsText" priority="1515" operator="containsText" id="{885D55D4-6071-4056-B5D3-04278A3BC9BD}">
            <xm:f>NOT(ISERROR(SEARCH($A6 ="text",FD1)))</xm:f>
            <xm:f>$A6 ="text"</xm:f>
            <x14:dxf>
              <fill>
                <patternFill>
                  <bgColor theme="7" tint="0.79998168889431442"/>
                </patternFill>
              </fill>
            </x14:dxf>
          </x14:cfRule>
          <xm:sqref>FQ81:FT86 FQ51:FT75 FQ16:FT18 FD1:FT2</xm:sqref>
        </x14:conditionalFormatting>
        <x14:conditionalFormatting xmlns:xm="http://schemas.microsoft.com/office/excel/2006/main">
          <x14:cfRule type="containsText" priority="1516" operator="containsText" id="{88EC7CC2-9008-4994-B832-EF1F93115047}">
            <xm:f>NOT(ISERROR(SEARCH($A38 ="text",FQ34)))</xm:f>
            <xm:f>$A38 ="text"</xm:f>
            <x14:dxf>
              <fill>
                <patternFill>
                  <bgColor theme="7" tint="0.79998168889431442"/>
                </patternFill>
              </fill>
            </x14:dxf>
          </x14:cfRule>
          <xm:sqref>FQ34:FT34 FQ42:FT45 FQ77:FT80 FQ47:FT50</xm:sqref>
        </x14:conditionalFormatting>
        <x14:conditionalFormatting xmlns:xm="http://schemas.microsoft.com/office/excel/2006/main">
          <x14:cfRule type="containsText" priority="1517" operator="containsText" id="{E276840F-180D-4DB8-BCAB-6D74F204E328}">
            <xm:f>NOT(ISERROR(SEARCH(#REF! ="text",FQ14)))</xm:f>
            <xm:f>#REF! ="text"</xm:f>
            <x14:dxf>
              <fill>
                <patternFill>
                  <bgColor theme="7" tint="0.79998168889431442"/>
                </patternFill>
              </fill>
            </x14:dxf>
          </x14:cfRule>
          <xm:sqref>FQ14:FT14 FQ21:FT21 FQ33:FT33 FQ39:FT40 FQ36:FT37 FQ87:FT88 FQ76:FT76 FQ46:FT46</xm:sqref>
        </x14:conditionalFormatting>
        <x14:conditionalFormatting xmlns:xm="http://schemas.microsoft.com/office/excel/2006/main">
          <x14:cfRule type="containsText" priority="1518" operator="containsText" id="{0447C83E-796E-49A1-BE27-035FE8C4B48A}">
            <xm:f>NOT(ISERROR(SEARCH($A42 ="text",FQ41)))</xm:f>
            <xm:f>$A42 ="text"</xm:f>
            <x14:dxf>
              <fill>
                <patternFill>
                  <bgColor theme="7" tint="0.79998168889431442"/>
                </patternFill>
              </fill>
            </x14:dxf>
          </x14:cfRule>
          <xm:sqref>FQ41:FT41</xm:sqref>
        </x14:conditionalFormatting>
        <x14:conditionalFormatting xmlns:xm="http://schemas.microsoft.com/office/excel/2006/main">
          <x14:cfRule type="containsText" priority="1519" operator="containsText" id="{631DF416-8602-4713-8D12-97E361D9A039}">
            <xm:f>NOT(ISERROR(SEARCH($A41 ="text",FQ35)))</xm:f>
            <xm:f>$A41 ="text"</xm:f>
            <x14:dxf>
              <fill>
                <patternFill>
                  <bgColor theme="7" tint="0.79998168889431442"/>
                </patternFill>
              </fill>
            </x14:dxf>
          </x14:cfRule>
          <xm:sqref>FQ35:FT35</xm:sqref>
        </x14:conditionalFormatting>
        <x14:conditionalFormatting xmlns:xm="http://schemas.microsoft.com/office/excel/2006/main">
          <x14:cfRule type="containsText" priority="1520" operator="containsText" id="{C26DFFBC-04AB-4475-92F6-C46C9DA4E787}">
            <xm:f>NOT(ISERROR(SEARCH($A10 ="text",FD3)))</xm:f>
            <xm:f>$A10 ="text"</xm:f>
            <x14:dxf>
              <fill>
                <patternFill>
                  <bgColor theme="7" tint="0.79998168889431442"/>
                </patternFill>
              </fill>
            </x14:dxf>
          </x14:cfRule>
          <xm:sqref>FQ10:FT13 FD3:FT4 FQ6:FT6</xm:sqref>
        </x14:conditionalFormatting>
        <x14:conditionalFormatting xmlns:xm="http://schemas.microsoft.com/office/excel/2006/main">
          <x14:cfRule type="containsText" priority="1521" operator="containsText" id="{6F329622-7EB0-4A06-825B-0A82035721F7}">
            <xm:f>NOT(ISERROR(SEARCH($A16 ="text",FQ7)))</xm:f>
            <xm:f>$A16 ="text"</xm:f>
            <x14:dxf>
              <fill>
                <patternFill>
                  <bgColor theme="7" tint="0.79998168889431442"/>
                </patternFill>
              </fill>
            </x14:dxf>
          </x14:cfRule>
          <xm:sqref>FQ29:FT31 FQ7:FT9</xm:sqref>
        </x14:conditionalFormatting>
        <x14:conditionalFormatting xmlns:xm="http://schemas.microsoft.com/office/excel/2006/main">
          <x14:cfRule type="containsText" priority="1522" operator="containsText" id="{CF5CA3E6-CC6B-4EBF-90E5-6DB3E5C6E1FE}">
            <xm:f>NOT(ISERROR(SEARCH($A35 ="text",FQ22)))</xm:f>
            <xm:f>$A35 ="text"</xm:f>
            <x14:dxf>
              <fill>
                <patternFill>
                  <bgColor theme="7" tint="0.79998168889431442"/>
                </patternFill>
              </fill>
            </x14:dxf>
          </x14:cfRule>
          <xm:sqref>FQ22:FT22 FQ26:FT26</xm:sqref>
        </x14:conditionalFormatting>
        <x14:conditionalFormatting xmlns:xm="http://schemas.microsoft.com/office/excel/2006/main">
          <x14:cfRule type="containsText" priority="1523" operator="containsText" id="{30669815-BFB2-4A14-A8B6-5CACDD84CE06}">
            <xm:f>NOT(ISERROR(SEARCH($A42 ="text",FQ30)))</xm:f>
            <xm:f>$A42 ="text"</xm:f>
            <x14:dxf>
              <fill>
                <patternFill>
                  <bgColor theme="7" tint="0.79998168889431442"/>
                </patternFill>
              </fill>
            </x14:dxf>
          </x14:cfRule>
          <xm:sqref>FQ30:FQ31</xm:sqref>
        </x14:conditionalFormatting>
        <x14:conditionalFormatting xmlns:xm="http://schemas.microsoft.com/office/excel/2006/main">
          <x14:cfRule type="containsText" priority="1524" operator="containsText" id="{A01A2FAF-66FB-4000-8595-2F1AD2D6EE17}">
            <xm:f>NOT(ISERROR(SEARCH($A162 ="text",FQ127)))</xm:f>
            <xm:f>$A162 ="text"</xm:f>
            <x14:dxf>
              <fill>
                <patternFill>
                  <bgColor theme="7" tint="0.79998168889431442"/>
                </patternFill>
              </fill>
            </x14:dxf>
          </x14:cfRule>
          <xm:sqref>FQ141:FT141 FQ127:FT130</xm:sqref>
        </x14:conditionalFormatting>
        <x14:conditionalFormatting xmlns:xm="http://schemas.microsoft.com/office/excel/2006/main">
          <x14:cfRule type="containsText" priority="1525" operator="containsText" id="{479C3EA8-BDA9-407D-B458-15DB59AD9524}">
            <xm:f>NOT(ISERROR(SEARCH($A205 ="text",FQ140)))</xm:f>
            <xm:f>$A205 ="text"</xm:f>
            <x14:dxf>
              <fill>
                <patternFill>
                  <bgColor theme="7" tint="0.79998168889431442"/>
                </patternFill>
              </fill>
            </x14:dxf>
          </x14:cfRule>
          <xm:sqref>FQ140:FT140</xm:sqref>
        </x14:conditionalFormatting>
        <x14:conditionalFormatting xmlns:xm="http://schemas.microsoft.com/office/excel/2006/main">
          <x14:cfRule type="containsText" priority="1526" operator="containsText" id="{15CC64DD-1B13-4B1C-8FFC-B9C9A4271D3D}">
            <xm:f>NOT(ISERROR(SEARCH($A200 ="text",FQ116)))</xm:f>
            <xm:f>$A200 ="text"</xm:f>
            <x14:dxf>
              <fill>
                <patternFill>
                  <bgColor theme="7" tint="0.79998168889431442"/>
                </patternFill>
              </fill>
            </x14:dxf>
          </x14:cfRule>
          <xm:sqref>FQ116:FT126</xm:sqref>
        </x14:conditionalFormatting>
        <x14:conditionalFormatting xmlns:xm="http://schemas.microsoft.com/office/excel/2006/main">
          <x14:cfRule type="containsText" priority="1527" operator="containsText" id="{8DCEA412-B120-4493-88DB-E5F901BFB38C}">
            <xm:f>NOT(ISERROR(SEARCH(#REF! ="text",FQ93)))</xm:f>
            <xm:f>#REF! ="text"</xm:f>
            <x14:dxf>
              <fill>
                <patternFill>
                  <bgColor theme="7" tint="0.79998168889431442"/>
                </patternFill>
              </fill>
            </x14:dxf>
          </x14:cfRule>
          <xm:sqref>FQ184:FT184 FQ176:FT176 FQ160:FT160 FQ152:FT152 FQ149:FT149 FQ130:FT130 FQ93:FT93</xm:sqref>
        </x14:conditionalFormatting>
        <x14:conditionalFormatting xmlns:xm="http://schemas.microsoft.com/office/excel/2006/main">
          <x14:cfRule type="containsText" priority="1528" operator="containsText" id="{79293ACA-EB70-4422-810F-A8AB7AC1B5E9}">
            <xm:f>NOT(ISERROR(SEARCH(#REF! ="text",FQ108)))</xm:f>
            <xm:f>#REF! ="text"</xm:f>
            <x14:dxf>
              <fill>
                <patternFill>
                  <bgColor theme="7" tint="0.79998168889431442"/>
                </patternFill>
              </fill>
            </x14:dxf>
          </x14:cfRule>
          <xm:sqref>FQ108:FT108</xm:sqref>
        </x14:conditionalFormatting>
        <x14:conditionalFormatting xmlns:xm="http://schemas.microsoft.com/office/excel/2006/main">
          <x14:cfRule type="containsText" priority="1529" operator="containsText" id="{DC1D859C-5D87-4A25-B7A4-4D79453DB7D6}">
            <xm:f>NOT(ISERROR(SEARCH(#REF! ="text",FQ113)))</xm:f>
            <xm:f>#REF! ="text"</xm:f>
            <x14:dxf>
              <fill>
                <patternFill>
                  <bgColor theme="7" tint="0.79998168889431442"/>
                </patternFill>
              </fill>
            </x14:dxf>
          </x14:cfRule>
          <xm:sqref>FQ113:FT113</xm:sqref>
        </x14:conditionalFormatting>
        <x14:conditionalFormatting xmlns:xm="http://schemas.microsoft.com/office/excel/2006/main">
          <x14:cfRule type="containsText" priority="1530" operator="containsText" id="{9A52AC90-5BBF-4ECC-8B15-DA00B0EB9379}">
            <xm:f>NOT(ISERROR(SEARCH($A132 ="text",FQ98)))</xm:f>
            <xm:f>$A132 ="text"</xm:f>
            <x14:dxf>
              <fill>
                <patternFill>
                  <bgColor theme="7" tint="0.79998168889431442"/>
                </patternFill>
              </fill>
            </x14:dxf>
          </x14:cfRule>
          <xm:sqref>FQ98:FT105 FQ116:FT126</xm:sqref>
        </x14:conditionalFormatting>
        <x14:conditionalFormatting xmlns:xm="http://schemas.microsoft.com/office/excel/2006/main">
          <x14:cfRule type="containsText" priority="1531" operator="containsText" id="{D39F99FF-A930-47CA-90B9-A2D11997F40F}">
            <xm:f>NOT(ISERROR(SEARCH($A213 ="text",FQ109)))</xm:f>
            <xm:f>$A213 ="text"</xm:f>
            <x14:dxf>
              <fill>
                <patternFill>
                  <bgColor theme="7" tint="0.79998168889431442"/>
                </patternFill>
              </fill>
            </x14:dxf>
          </x14:cfRule>
          <xm:sqref>FQ109:FT111</xm:sqref>
        </x14:conditionalFormatting>
        <x14:conditionalFormatting xmlns:xm="http://schemas.microsoft.com/office/excel/2006/main">
          <x14:cfRule type="containsText" priority="1532" operator="containsText" id="{0C239135-5F68-45F6-8EBE-E667F2B3594F}">
            <xm:f>NOT(ISERROR(SEARCH($A209 ="text",FQ142)))</xm:f>
            <xm:f>$A209 ="text"</xm:f>
            <x14:dxf>
              <fill>
                <patternFill>
                  <bgColor theme="7" tint="0.79998168889431442"/>
                </patternFill>
              </fill>
            </x14:dxf>
          </x14:cfRule>
          <xm:sqref>FQ142:FT142</xm:sqref>
        </x14:conditionalFormatting>
        <x14:conditionalFormatting xmlns:xm="http://schemas.microsoft.com/office/excel/2006/main">
          <x14:cfRule type="containsText" priority="1534" operator="containsText" id="{24AB645A-AF20-44F6-96AA-5B8E4E72B6B4}">
            <xm:f>NOT(ISERROR(SEARCH($A128 ="text",FQ93)))</xm:f>
            <xm:f>$A128 ="text"</xm:f>
            <x14:dxf>
              <fill>
                <patternFill>
                  <bgColor theme="7" tint="0.79998168889431442"/>
                </patternFill>
              </fill>
            </x14:dxf>
          </x14:cfRule>
          <xm:sqref>FQ93:FT96</xm:sqref>
        </x14:conditionalFormatting>
        <x14:conditionalFormatting xmlns:xm="http://schemas.microsoft.com/office/excel/2006/main">
          <x14:cfRule type="containsText" priority="1512" operator="containsText" id="{07A6E2AA-4250-4A41-ADFD-AA8696E2B077}">
            <xm:f>NOT(ISERROR(SEARCH($A193 ="text",FQ89)))</xm:f>
            <xm:f>$A193 ="text"</xm:f>
            <x14:dxf>
              <fill>
                <patternFill>
                  <bgColor theme="7" tint="0.79998168889431442"/>
                </patternFill>
              </fill>
            </x14:dxf>
          </x14:cfRule>
          <xm:sqref>FQ89:FT90</xm:sqref>
        </x14:conditionalFormatting>
        <x14:conditionalFormatting xmlns:xm="http://schemas.microsoft.com/office/excel/2006/main">
          <x14:cfRule type="containsText" priority="1535" operator="containsText" id="{FA17E659-127A-4FCD-857E-7FD26F645427}">
            <xm:f>NOT(ISERROR(SEARCH(#REF! ="text",FQ97)))</xm:f>
            <xm:f>#REF! ="text"</xm:f>
            <x14:dxf>
              <fill>
                <patternFill>
                  <bgColor theme="7" tint="0.79998168889431442"/>
                </patternFill>
              </fill>
            </x14:dxf>
          </x14:cfRule>
          <xm:sqref>FQ106:FT106 FQ97:FT97</xm:sqref>
        </x14:conditionalFormatting>
        <x14:conditionalFormatting xmlns:xm="http://schemas.microsoft.com/office/excel/2006/main">
          <x14:cfRule type="containsText" priority="1536" operator="containsText" id="{0578A76F-569C-49F7-94F5-F1784BD63540}">
            <xm:f>NOT(ISERROR(SEARCH($A207 ="text",FQ141)))</xm:f>
            <xm:f>$A207 ="text"</xm:f>
            <x14:dxf>
              <fill>
                <patternFill>
                  <bgColor theme="7" tint="0.79998168889431442"/>
                </patternFill>
              </fill>
            </x14:dxf>
          </x14:cfRule>
          <xm:sqref>FQ141:FT141</xm:sqref>
        </x14:conditionalFormatting>
        <x14:conditionalFormatting xmlns:xm="http://schemas.microsoft.com/office/excel/2006/main">
          <x14:cfRule type="containsText" priority="1537" operator="containsText" id="{D60AF6D6-64DD-457F-B2E1-A14D80B4D015}">
            <xm:f>NOT(ISERROR(SEARCH($A142 ="text",FQ109)))</xm:f>
            <xm:f>$A142 ="text"</xm:f>
            <x14:dxf>
              <fill>
                <patternFill>
                  <bgColor theme="7" tint="0.79998168889431442"/>
                </patternFill>
              </fill>
            </x14:dxf>
          </x14:cfRule>
          <xm:sqref>FQ109:FT115</xm:sqref>
        </x14:conditionalFormatting>
        <x14:conditionalFormatting xmlns:xm="http://schemas.microsoft.com/office/excel/2006/main">
          <x14:cfRule type="containsText" priority="1510" operator="containsText" id="{4CF03D23-A3FC-4BD8-9B9F-214E8D88FF04}">
            <xm:f>NOT(ISERROR(SEARCH($A167 ="text",FQ131)))</xm:f>
            <xm:f>$A167 ="text"</xm:f>
            <x14:dxf>
              <fill>
                <patternFill>
                  <bgColor theme="7" tint="0.79998168889431442"/>
                </patternFill>
              </fill>
            </x14:dxf>
          </x14:cfRule>
          <xm:sqref>FQ131:FT138</xm:sqref>
        </x14:conditionalFormatting>
        <x14:conditionalFormatting xmlns:xm="http://schemas.microsoft.com/office/excel/2006/main">
          <x14:cfRule type="containsText" priority="1509" operator="containsText" id="{EFD2EA49-7B5B-4822-BBD1-0B4321387AC7}">
            <xm:f>NOT(ISERROR(SEARCH($A141 ="text",FQ107)))</xm:f>
            <xm:f>$A141 ="text"</xm:f>
            <x14:dxf>
              <fill>
                <patternFill>
                  <bgColor theme="7" tint="0.79998168889431442"/>
                </patternFill>
              </fill>
            </x14:dxf>
          </x14:cfRule>
          <xm:sqref>FQ107:FT107</xm:sqref>
        </x14:conditionalFormatting>
        <x14:conditionalFormatting xmlns:xm="http://schemas.microsoft.com/office/excel/2006/main">
          <x14:cfRule type="containsText" priority="1538" operator="containsText" id="{161A2052-BE1D-455F-B84D-CFC4FB4BFC17}">
            <xm:f>NOT(ISERROR(SEARCH($A211 ="text",FQ143)))</xm:f>
            <xm:f>$A211 ="text"</xm:f>
            <x14:dxf>
              <fill>
                <patternFill>
                  <bgColor theme="7" tint="0.79998168889431442"/>
                </patternFill>
              </fill>
            </x14:dxf>
          </x14:cfRule>
          <xm:sqref>FQ143:FT158</xm:sqref>
        </x14:conditionalFormatting>
        <x14:conditionalFormatting xmlns:xm="http://schemas.microsoft.com/office/excel/2006/main">
          <x14:cfRule type="containsText" priority="1540" operator="containsText" id="{750862C3-4267-461B-8C0F-027E2E0A2DCE}">
            <xm:f>NOT(ISERROR(SEARCH($A178 ="text",FQ142)))</xm:f>
            <xm:f>$A178 ="text"</xm:f>
            <x14:dxf>
              <fill>
                <patternFill>
                  <bgColor theme="7" tint="0.79998168889431442"/>
                </patternFill>
              </fill>
            </x14:dxf>
          </x14:cfRule>
          <xm:sqref>FQ142:FT148 FQ153:FT158</xm:sqref>
        </x14:conditionalFormatting>
        <x14:conditionalFormatting xmlns:xm="http://schemas.microsoft.com/office/excel/2006/main">
          <x14:cfRule type="containsText" priority="1541" operator="containsText" id="{C3D33E5D-2195-4950-A935-83437C9326A8}">
            <xm:f>NOT(ISERROR(SEARCH($A176 ="text",FQ139)))</xm:f>
            <xm:f>$A176 ="text"</xm:f>
            <x14:dxf>
              <fill>
                <patternFill>
                  <bgColor theme="7" tint="0.79998168889431442"/>
                </patternFill>
              </fill>
            </x14:dxf>
          </x14:cfRule>
          <xm:sqref>FQ150:FT151 FQ139:FT139</xm:sqref>
        </x14:conditionalFormatting>
        <x14:conditionalFormatting xmlns:xm="http://schemas.microsoft.com/office/excel/2006/main">
          <x14:cfRule type="containsText" priority="1542" operator="containsText" id="{0A50FC95-AB41-4FFD-8297-CC096FF5E8ED}">
            <xm:f>NOT(ISERROR(SEARCH($A186 ="text",FQ38)))</xm:f>
            <xm:f>$A186 ="text"</xm:f>
            <x14:dxf>
              <fill>
                <patternFill>
                  <bgColor theme="7" tint="0.79998168889431442"/>
                </patternFill>
              </fill>
            </x14:dxf>
          </x14:cfRule>
          <xm:sqref>FQ38:FT38</xm:sqref>
        </x14:conditionalFormatting>
        <x14:conditionalFormatting xmlns:xm="http://schemas.microsoft.com/office/excel/2006/main">
          <x14:cfRule type="containsText" priority="1543" operator="containsText" id="{2C53C577-D6E8-446C-95C0-7C3F19F80313}">
            <xm:f>NOT(ISERROR(SEARCH($A44 ="text",FQ185)))</xm:f>
            <xm:f>$A44 ="text"</xm:f>
            <x14:dxf>
              <fill>
                <patternFill>
                  <bgColor theme="7" tint="0.79998168889431442"/>
                </patternFill>
              </fill>
            </x14:dxf>
          </x14:cfRule>
          <xm:sqref>FQ185:FT186</xm:sqref>
        </x14:conditionalFormatting>
        <x14:conditionalFormatting xmlns:xm="http://schemas.microsoft.com/office/excel/2006/main">
          <x14:cfRule type="containsText" priority="1544" operator="containsText" id="{BA294263-7EC2-44C4-A1DD-A082AC7FB7ED}">
            <xm:f>NOT(ISERROR(SEARCH($A185 ="text",FQ32)))</xm:f>
            <xm:f>$A185 ="text"</xm:f>
            <x14:dxf>
              <fill>
                <patternFill>
                  <bgColor theme="7" tint="0.79998168889431442"/>
                </patternFill>
              </fill>
            </x14:dxf>
          </x14:cfRule>
          <xm:sqref>FQ32:FT32</xm:sqref>
        </x14:conditionalFormatting>
        <x14:conditionalFormatting xmlns:xm="http://schemas.microsoft.com/office/excel/2006/main">
          <x14:cfRule type="containsText" priority="1545" operator="containsText" id="{33A1ABDC-E102-495E-9363-FBFB83943C5C}">
            <xm:f>NOT(ISERROR(SEARCH($A185 ="text",FQ28)))</xm:f>
            <xm:f>$A185 ="text"</xm:f>
            <x14:dxf>
              <fill>
                <patternFill>
                  <bgColor theme="7" tint="0.79998168889431442"/>
                </patternFill>
              </fill>
            </x14:dxf>
          </x14:cfRule>
          <xm:sqref>FQ28:FQ29 FR28:FT28</xm:sqref>
        </x14:conditionalFormatting>
        <x14:conditionalFormatting xmlns:xm="http://schemas.microsoft.com/office/excel/2006/main">
          <x14:cfRule type="containsText" priority="1501" operator="containsText" id="{3433554A-99E7-402D-81B3-72E4573CAB12}">
            <xm:f>NOT(ISERROR(SEARCH($A1 ="text",FD1048567)))</xm:f>
            <xm:f>$A1 ="text"</xm:f>
            <x14:dxf>
              <fill>
                <patternFill>
                  <bgColor theme="7" tint="0.79998168889431442"/>
                </patternFill>
              </fill>
            </x14:dxf>
          </x14:cfRule>
          <xm:sqref>FD1048567:FT1048569</xm:sqref>
        </x14:conditionalFormatting>
        <x14:conditionalFormatting xmlns:xm="http://schemas.microsoft.com/office/excel/2006/main">
          <x14:cfRule type="containsText" priority="1546" operator="containsText" id="{A60ECB0C-A37E-4A81-8FD3-0B9F607B7907}">
            <xm:f>NOT(ISERROR(SEARCH($A33 ="text",FQ19)))</xm:f>
            <xm:f>$A33 ="text"</xm:f>
            <x14:dxf>
              <fill>
                <patternFill>
                  <bgColor theme="7" tint="0.79998168889431442"/>
                </patternFill>
              </fill>
            </x14:dxf>
          </x14:cfRule>
          <xm:sqref>FQ27:FT27 FQ19:FT20 FQ23:FT25</xm:sqref>
        </x14:conditionalFormatting>
        <x14:conditionalFormatting xmlns:xm="http://schemas.microsoft.com/office/excel/2006/main">
          <x14:cfRule type="containsText" priority="1547" operator="containsText" id="{BBB8DB55-6936-4AC9-BDFD-2686FE69D580}">
            <xm:f>NOT(ISERROR(SEARCH($A222 ="text",FQ187)))</xm:f>
            <xm:f>$A222 ="text"</xm:f>
            <x14:dxf>
              <fill>
                <patternFill>
                  <bgColor theme="7" tint="0.79998168889431442"/>
                </patternFill>
              </fill>
            </x14:dxf>
          </x14:cfRule>
          <xm:sqref>FQ187:FT187</xm:sqref>
        </x14:conditionalFormatting>
        <x14:conditionalFormatting xmlns:xm="http://schemas.microsoft.com/office/excel/2006/main">
          <x14:cfRule type="containsText" priority="1549" operator="containsText" id="{9654F131-C968-44A9-9649-98E46CE33F4B}">
            <xm:f>NOT(ISERROR(SEARCH($A212 ="text",FQ127)))</xm:f>
            <xm:f>$A212 ="text"</xm:f>
            <x14:dxf>
              <fill>
                <patternFill>
                  <bgColor theme="7" tint="0.79998168889431442"/>
                </patternFill>
              </fill>
            </x14:dxf>
          </x14:cfRule>
          <xm:sqref>FQ127:FT128</xm:sqref>
        </x14:conditionalFormatting>
        <x14:conditionalFormatting xmlns:xm="http://schemas.microsoft.com/office/excel/2006/main">
          <x14:cfRule type="containsText" priority="1490" operator="containsText" id="{4FCF4B15-0B05-4ABE-AED7-D2ACDF67692E}">
            <xm:f>NOT(ISERROR(SEARCH(#REF! ="text",FQ15)))</xm:f>
            <xm:f>#REF! ="text"</xm:f>
            <x14:dxf>
              <fill>
                <patternFill>
                  <bgColor theme="7" tint="0.79998168889431442"/>
                </patternFill>
              </fill>
            </x14:dxf>
          </x14:cfRule>
          <xm:sqref>FQ15:FT15</xm:sqref>
        </x14:conditionalFormatting>
        <x14:conditionalFormatting xmlns:xm="http://schemas.microsoft.com/office/excel/2006/main">
          <x14:cfRule type="containsText" priority="1487" operator="containsText" id="{16842D77-A84D-4027-BC57-42B3C8ED56B2}">
            <xm:f>NOT(ISERROR(SEARCH($A200 ="text",FQ197)))</xm:f>
            <xm:f>$A200 ="text"</xm:f>
            <x14:dxf>
              <fill>
                <patternFill>
                  <bgColor theme="7" tint="0.79998168889431442"/>
                </patternFill>
              </fill>
            </x14:dxf>
          </x14:cfRule>
          <xm:sqref>FQ197:FT198</xm:sqref>
        </x14:conditionalFormatting>
        <x14:conditionalFormatting xmlns:xm="http://schemas.microsoft.com/office/excel/2006/main">
          <x14:cfRule type="containsText" priority="1551" operator="containsText" id="{2901422B-97EB-4B4F-9758-58B71AD40CF6}">
            <xm:f>NOT(ISERROR(SEARCH(#REF! ="text",FQ189)))</xm:f>
            <xm:f>#REF! ="text"</xm:f>
            <x14:dxf>
              <fill>
                <patternFill>
                  <bgColor theme="7" tint="0.79998168889431442"/>
                </patternFill>
              </fill>
            </x14:dxf>
          </x14:cfRule>
          <xm:sqref>FQ189:FT189</xm:sqref>
        </x14:conditionalFormatting>
        <x14:conditionalFormatting xmlns:xm="http://schemas.microsoft.com/office/excel/2006/main">
          <x14:cfRule type="containsText" priority="1552" operator="containsText" id="{01EE3F34-D630-4BFB-882B-8D10A23141C0}">
            <xm:f>NOT(ISERROR(SEARCH(#REF! ="text",FQ112)))</xm:f>
            <xm:f>#REF! ="text"</xm:f>
            <x14:dxf>
              <fill>
                <patternFill>
                  <bgColor theme="7" tint="0.79998168889431442"/>
                </patternFill>
              </fill>
            </x14:dxf>
          </x14:cfRule>
          <xm:sqref>FQ112:FT112</xm:sqref>
        </x14:conditionalFormatting>
        <x14:conditionalFormatting xmlns:xm="http://schemas.microsoft.com/office/excel/2006/main">
          <x14:cfRule type="containsText" priority="1553" operator="containsText" id="{13778F53-66F1-4CA9-A184-34B40FA0F12F}">
            <xm:f>NOT(ISERROR(SEARCH(#REF! ="text",FQ91)))</xm:f>
            <xm:f>#REF! ="text"</xm:f>
            <x14:dxf>
              <fill>
                <patternFill>
                  <bgColor theme="7" tint="0.79998168889431442"/>
                </patternFill>
              </fill>
            </x14:dxf>
          </x14:cfRule>
          <xm:sqref>FQ91:FT92</xm:sqref>
        </x14:conditionalFormatting>
        <x14:conditionalFormatting xmlns:xm="http://schemas.microsoft.com/office/excel/2006/main">
          <x14:cfRule type="containsText" priority="1554" operator="containsText" id="{26B14CA7-38E3-4FB4-B1C0-752F6BE3D15D}">
            <xm:f>NOT(ISERROR(SEARCH(#REF! ="text",FQ129)))</xm:f>
            <xm:f>#REF! ="text"</xm:f>
            <x14:dxf>
              <fill>
                <patternFill>
                  <bgColor theme="7" tint="0.79998168889431442"/>
                </patternFill>
              </fill>
            </x14:dxf>
          </x14:cfRule>
          <xm:sqref>FQ129:FT129</xm:sqref>
        </x14:conditionalFormatting>
        <x14:conditionalFormatting xmlns:xm="http://schemas.microsoft.com/office/excel/2006/main">
          <x14:cfRule type="containsText" priority="1555" operator="containsText" id="{89CE346A-B332-4395-ABC9-79BD582E81E7}">
            <xm:f>NOT(ISERROR(SEARCH(#REF! ="text",FQ183)))</xm:f>
            <xm:f>#REF! ="text"</xm:f>
            <x14:dxf>
              <fill>
                <patternFill>
                  <bgColor theme="7" tint="0.79998168889431442"/>
                </patternFill>
              </fill>
            </x14:dxf>
          </x14:cfRule>
          <xm:sqref>FQ183:FT183</xm:sqref>
        </x14:conditionalFormatting>
        <x14:conditionalFormatting xmlns:xm="http://schemas.microsoft.com/office/excel/2006/main">
          <x14:cfRule type="containsText" priority="1556" operator="containsText" id="{944FD8F3-4C3F-47C9-9A79-20D2C633381E}">
            <xm:f>NOT(ISERROR(SEARCH(#REF! ="text",FQ159)))</xm:f>
            <xm:f>#REF! ="text"</xm:f>
            <x14:dxf>
              <fill>
                <patternFill>
                  <bgColor theme="7" tint="0.79998168889431442"/>
                </patternFill>
              </fill>
            </x14:dxf>
          </x14:cfRule>
          <xm:sqref>FQ159:FT160</xm:sqref>
        </x14:conditionalFormatting>
        <x14:conditionalFormatting xmlns:xm="http://schemas.microsoft.com/office/excel/2006/main">
          <x14:cfRule type="containsText" priority="1557" operator="containsText" id="{E13D7FF7-0FCA-485D-98FD-F385620BAA03}">
            <xm:f>NOT(ISERROR(SEARCH(#REF! ="text",FQ159)))</xm:f>
            <xm:f>#REF! ="text"</xm:f>
            <x14:dxf>
              <fill>
                <patternFill>
                  <bgColor theme="7" tint="0.79998168889431442"/>
                </patternFill>
              </fill>
            </x14:dxf>
          </x14:cfRule>
          <xm:sqref>FQ159:FT159</xm:sqref>
        </x14:conditionalFormatting>
        <x14:conditionalFormatting xmlns:xm="http://schemas.microsoft.com/office/excel/2006/main">
          <x14:cfRule type="containsText" priority="1482" operator="containsText" id="{B4F15AF0-4E0F-40E8-A0AC-A3E07027702A}">
            <xm:f>NOT(ISERROR(SEARCH($A223 ="text",FQ188)))</xm:f>
            <xm:f>$A223 ="text"</xm:f>
            <x14:dxf>
              <fill>
                <patternFill>
                  <bgColor theme="7" tint="0.79998168889431442"/>
                </patternFill>
              </fill>
            </x14:dxf>
          </x14:cfRule>
          <xm:sqref>FQ188:FT188</xm:sqref>
        </x14:conditionalFormatting>
        <x14:conditionalFormatting xmlns:xm="http://schemas.microsoft.com/office/excel/2006/main">
          <x14:cfRule type="containsText" priority="1483" operator="containsText" id="{BB58D750-23E6-453B-A9D2-955769C43E4F}">
            <xm:f>NOT(ISERROR(SEARCH(#REF! ="text",FQ188)))</xm:f>
            <xm:f>#REF! ="text"</xm:f>
            <x14:dxf>
              <fill>
                <patternFill>
                  <bgColor theme="7" tint="0.79998168889431442"/>
                </patternFill>
              </fill>
            </x14:dxf>
          </x14:cfRule>
          <xm:sqref>FQ188:FT188</xm:sqref>
        </x14:conditionalFormatting>
        <x14:conditionalFormatting xmlns:xm="http://schemas.microsoft.com/office/excel/2006/main">
          <x14:cfRule type="containsText" priority="1418" operator="containsText" id="{7F565C6E-3BEC-4243-AAE6-B74AB3059A27}">
            <xm:f>NOT(ISERROR(SEARCH($A6 ="text",GF1)))</xm:f>
            <xm:f>$A6 ="text"</xm:f>
            <x14:dxf>
              <fill>
                <patternFill>
                  <bgColor theme="7" tint="0.79998168889431442"/>
                </patternFill>
              </fill>
            </x14:dxf>
          </x14:cfRule>
          <xm:sqref>GS81:GV86 GS51:GV75 GS16:GV18 GF1:GV2</xm:sqref>
        </x14:conditionalFormatting>
        <x14:conditionalFormatting xmlns:xm="http://schemas.microsoft.com/office/excel/2006/main">
          <x14:cfRule type="containsText" priority="1419" operator="containsText" id="{4C170B2F-7C15-4124-AE39-61FCB9FA76C0}">
            <xm:f>NOT(ISERROR(SEARCH($A38 ="text",GS34)))</xm:f>
            <xm:f>$A38 ="text"</xm:f>
            <x14:dxf>
              <fill>
                <patternFill>
                  <bgColor theme="7" tint="0.79998168889431442"/>
                </patternFill>
              </fill>
            </x14:dxf>
          </x14:cfRule>
          <xm:sqref>GS34:GV34 GS42:GV45 GS77:GV80 GS47:GV50</xm:sqref>
        </x14:conditionalFormatting>
        <x14:conditionalFormatting xmlns:xm="http://schemas.microsoft.com/office/excel/2006/main">
          <x14:cfRule type="containsText" priority="1420" operator="containsText" id="{3FF36124-5B52-47DC-830E-2CC448D3523A}">
            <xm:f>NOT(ISERROR(SEARCH(#REF! ="text",GS14)))</xm:f>
            <xm:f>#REF! ="text"</xm:f>
            <x14:dxf>
              <fill>
                <patternFill>
                  <bgColor theme="7" tint="0.79998168889431442"/>
                </patternFill>
              </fill>
            </x14:dxf>
          </x14:cfRule>
          <xm:sqref>GS14:GV14 GS21:GV21 GS33:GV33 GS39:GV40 GS36:GV37 GS87:GV88 GS76:GV76 GS46:GV46</xm:sqref>
        </x14:conditionalFormatting>
        <x14:conditionalFormatting xmlns:xm="http://schemas.microsoft.com/office/excel/2006/main">
          <x14:cfRule type="containsText" priority="1421" operator="containsText" id="{D50CF4D2-048A-42B7-9255-57C76B9BF7C3}">
            <xm:f>NOT(ISERROR(SEARCH($A42 ="text",GS41)))</xm:f>
            <xm:f>$A42 ="text"</xm:f>
            <x14:dxf>
              <fill>
                <patternFill>
                  <bgColor theme="7" tint="0.79998168889431442"/>
                </patternFill>
              </fill>
            </x14:dxf>
          </x14:cfRule>
          <xm:sqref>GS41:GV41</xm:sqref>
        </x14:conditionalFormatting>
        <x14:conditionalFormatting xmlns:xm="http://schemas.microsoft.com/office/excel/2006/main">
          <x14:cfRule type="containsText" priority="1422" operator="containsText" id="{82AF09C7-38C5-4C1D-BAD3-3B29D120816A}">
            <xm:f>NOT(ISERROR(SEARCH($A41 ="text",GS35)))</xm:f>
            <xm:f>$A41 ="text"</xm:f>
            <x14:dxf>
              <fill>
                <patternFill>
                  <bgColor theme="7" tint="0.79998168889431442"/>
                </patternFill>
              </fill>
            </x14:dxf>
          </x14:cfRule>
          <xm:sqref>GS35:GV35</xm:sqref>
        </x14:conditionalFormatting>
        <x14:conditionalFormatting xmlns:xm="http://schemas.microsoft.com/office/excel/2006/main">
          <x14:cfRule type="containsText" priority="1423" operator="containsText" id="{1CE37F01-D488-46BF-89AF-413E4D98AAE4}">
            <xm:f>NOT(ISERROR(SEARCH($A10 ="text",GF3)))</xm:f>
            <xm:f>$A10 ="text"</xm:f>
            <x14:dxf>
              <fill>
                <patternFill>
                  <bgColor theme="7" tint="0.79998168889431442"/>
                </patternFill>
              </fill>
            </x14:dxf>
          </x14:cfRule>
          <xm:sqref>GS10:GV13 GF3:GV4 GS6:GV6</xm:sqref>
        </x14:conditionalFormatting>
        <x14:conditionalFormatting xmlns:xm="http://schemas.microsoft.com/office/excel/2006/main">
          <x14:cfRule type="containsText" priority="1424" operator="containsText" id="{BDD8C679-D5CD-4526-A903-18F0BAE38272}">
            <xm:f>NOT(ISERROR(SEARCH($A16 ="text",GS7)))</xm:f>
            <xm:f>$A16 ="text"</xm:f>
            <x14:dxf>
              <fill>
                <patternFill>
                  <bgColor theme="7" tint="0.79998168889431442"/>
                </patternFill>
              </fill>
            </x14:dxf>
          </x14:cfRule>
          <xm:sqref>GS29:GV31 GS7:GV9</xm:sqref>
        </x14:conditionalFormatting>
        <x14:conditionalFormatting xmlns:xm="http://schemas.microsoft.com/office/excel/2006/main">
          <x14:cfRule type="containsText" priority="1425" operator="containsText" id="{92C6DF48-6768-4F58-8C34-523A015BE0EB}">
            <xm:f>NOT(ISERROR(SEARCH($A35 ="text",GS22)))</xm:f>
            <xm:f>$A35 ="text"</xm:f>
            <x14:dxf>
              <fill>
                <patternFill>
                  <bgColor theme="7" tint="0.79998168889431442"/>
                </patternFill>
              </fill>
            </x14:dxf>
          </x14:cfRule>
          <xm:sqref>GS22:GV22 GS26:GV26</xm:sqref>
        </x14:conditionalFormatting>
        <x14:conditionalFormatting xmlns:xm="http://schemas.microsoft.com/office/excel/2006/main">
          <x14:cfRule type="containsText" priority="1426" operator="containsText" id="{B998C331-D160-4D2C-A187-9709CAA55ED2}">
            <xm:f>NOT(ISERROR(SEARCH($A42 ="text",GS30)))</xm:f>
            <xm:f>$A42 ="text"</xm:f>
            <x14:dxf>
              <fill>
                <patternFill>
                  <bgColor theme="7" tint="0.79998168889431442"/>
                </patternFill>
              </fill>
            </x14:dxf>
          </x14:cfRule>
          <xm:sqref>GS30:GS31</xm:sqref>
        </x14:conditionalFormatting>
        <x14:conditionalFormatting xmlns:xm="http://schemas.microsoft.com/office/excel/2006/main">
          <x14:cfRule type="containsText" priority="1427" operator="containsText" id="{43F67034-4D3D-4E08-801D-54EC1AA5D985}">
            <xm:f>NOT(ISERROR(SEARCH($A162 ="text",GS127)))</xm:f>
            <xm:f>$A162 ="text"</xm:f>
            <x14:dxf>
              <fill>
                <patternFill>
                  <bgColor theme="7" tint="0.79998168889431442"/>
                </patternFill>
              </fill>
            </x14:dxf>
          </x14:cfRule>
          <xm:sqref>GS141:GV141 GS127:GV130</xm:sqref>
        </x14:conditionalFormatting>
        <x14:conditionalFormatting xmlns:xm="http://schemas.microsoft.com/office/excel/2006/main">
          <x14:cfRule type="containsText" priority="1428" operator="containsText" id="{AFCDBA49-3513-48D3-821B-BD3E0DB79DED}">
            <xm:f>NOT(ISERROR(SEARCH($A205 ="text",GS140)))</xm:f>
            <xm:f>$A205 ="text"</xm:f>
            <x14:dxf>
              <fill>
                <patternFill>
                  <bgColor theme="7" tint="0.79998168889431442"/>
                </patternFill>
              </fill>
            </x14:dxf>
          </x14:cfRule>
          <xm:sqref>GS140:GV140</xm:sqref>
        </x14:conditionalFormatting>
        <x14:conditionalFormatting xmlns:xm="http://schemas.microsoft.com/office/excel/2006/main">
          <x14:cfRule type="containsText" priority="1429" operator="containsText" id="{B937BAA1-E9DE-4B7F-B080-778CD5BD95FC}">
            <xm:f>NOT(ISERROR(SEARCH($A200 ="text",GS116)))</xm:f>
            <xm:f>$A200 ="text"</xm:f>
            <x14:dxf>
              <fill>
                <patternFill>
                  <bgColor theme="7" tint="0.79998168889431442"/>
                </patternFill>
              </fill>
            </x14:dxf>
          </x14:cfRule>
          <xm:sqref>GS116:GV126</xm:sqref>
        </x14:conditionalFormatting>
        <x14:conditionalFormatting xmlns:xm="http://schemas.microsoft.com/office/excel/2006/main">
          <x14:cfRule type="containsText" priority="1430" operator="containsText" id="{18C21CC3-F324-4972-920A-05ACDFFD689A}">
            <xm:f>NOT(ISERROR(SEARCH(#REF! ="text",GS93)))</xm:f>
            <xm:f>#REF! ="text"</xm:f>
            <x14:dxf>
              <fill>
                <patternFill>
                  <bgColor theme="7" tint="0.79998168889431442"/>
                </patternFill>
              </fill>
            </x14:dxf>
          </x14:cfRule>
          <xm:sqref>GS184:GV184 GS176:GV176 GS160:GV160 GS152:GV152 GS149:GV149 GS130:GV130 GS93:GV93</xm:sqref>
        </x14:conditionalFormatting>
        <x14:conditionalFormatting xmlns:xm="http://schemas.microsoft.com/office/excel/2006/main">
          <x14:cfRule type="containsText" priority="1431" operator="containsText" id="{3DF1E5EB-1EDF-47E1-A951-8EBAD05BF1F8}">
            <xm:f>NOT(ISERROR(SEARCH(#REF! ="text",GS108)))</xm:f>
            <xm:f>#REF! ="text"</xm:f>
            <x14:dxf>
              <fill>
                <patternFill>
                  <bgColor theme="7" tint="0.79998168889431442"/>
                </patternFill>
              </fill>
            </x14:dxf>
          </x14:cfRule>
          <xm:sqref>GS108:GV108</xm:sqref>
        </x14:conditionalFormatting>
        <x14:conditionalFormatting xmlns:xm="http://schemas.microsoft.com/office/excel/2006/main">
          <x14:cfRule type="containsText" priority="1432" operator="containsText" id="{7D8E3C7D-F321-43DE-8F83-D124DDD41D99}">
            <xm:f>NOT(ISERROR(SEARCH(#REF! ="text",GS113)))</xm:f>
            <xm:f>#REF! ="text"</xm:f>
            <x14:dxf>
              <fill>
                <patternFill>
                  <bgColor theme="7" tint="0.79998168889431442"/>
                </patternFill>
              </fill>
            </x14:dxf>
          </x14:cfRule>
          <xm:sqref>GS113:GV113</xm:sqref>
        </x14:conditionalFormatting>
        <x14:conditionalFormatting xmlns:xm="http://schemas.microsoft.com/office/excel/2006/main">
          <x14:cfRule type="containsText" priority="1433" operator="containsText" id="{BEF7CD21-8EFA-4313-8D1F-5ADD8E24DC8E}">
            <xm:f>NOT(ISERROR(SEARCH($A132 ="text",GS98)))</xm:f>
            <xm:f>$A132 ="text"</xm:f>
            <x14:dxf>
              <fill>
                <patternFill>
                  <bgColor theme="7" tint="0.79998168889431442"/>
                </patternFill>
              </fill>
            </x14:dxf>
          </x14:cfRule>
          <xm:sqref>GS98:GV105 GS116:GV126</xm:sqref>
        </x14:conditionalFormatting>
        <x14:conditionalFormatting xmlns:xm="http://schemas.microsoft.com/office/excel/2006/main">
          <x14:cfRule type="containsText" priority="1434" operator="containsText" id="{725916B7-210C-4799-B30D-F9E6F6205672}">
            <xm:f>NOT(ISERROR(SEARCH($A213 ="text",GS109)))</xm:f>
            <xm:f>$A213 ="text"</xm:f>
            <x14:dxf>
              <fill>
                <patternFill>
                  <bgColor theme="7" tint="0.79998168889431442"/>
                </patternFill>
              </fill>
            </x14:dxf>
          </x14:cfRule>
          <xm:sqref>GS109:GV111</xm:sqref>
        </x14:conditionalFormatting>
        <x14:conditionalFormatting xmlns:xm="http://schemas.microsoft.com/office/excel/2006/main">
          <x14:cfRule type="containsText" priority="1435" operator="containsText" id="{3669554F-038F-4058-8740-1CD6BFED2076}">
            <xm:f>NOT(ISERROR(SEARCH($A209 ="text",GS142)))</xm:f>
            <xm:f>$A209 ="text"</xm:f>
            <x14:dxf>
              <fill>
                <patternFill>
                  <bgColor theme="7" tint="0.79998168889431442"/>
                </patternFill>
              </fill>
            </x14:dxf>
          </x14:cfRule>
          <xm:sqref>GS142:GV142</xm:sqref>
        </x14:conditionalFormatting>
        <x14:conditionalFormatting xmlns:xm="http://schemas.microsoft.com/office/excel/2006/main">
          <x14:cfRule type="containsText" priority="1437" operator="containsText" id="{942D29E7-6271-49D3-9ADB-43AD2BC2049E}">
            <xm:f>NOT(ISERROR(SEARCH($A128 ="text",GS93)))</xm:f>
            <xm:f>$A128 ="text"</xm:f>
            <x14:dxf>
              <fill>
                <patternFill>
                  <bgColor theme="7" tint="0.79998168889431442"/>
                </patternFill>
              </fill>
            </x14:dxf>
          </x14:cfRule>
          <xm:sqref>GS93:GV96</xm:sqref>
        </x14:conditionalFormatting>
        <x14:conditionalFormatting xmlns:xm="http://schemas.microsoft.com/office/excel/2006/main">
          <x14:cfRule type="containsText" priority="1415" operator="containsText" id="{313CCDD3-E0A4-4F16-9FF8-AD31E3B381B3}">
            <xm:f>NOT(ISERROR(SEARCH($A193 ="text",GS89)))</xm:f>
            <xm:f>$A193 ="text"</xm:f>
            <x14:dxf>
              <fill>
                <patternFill>
                  <bgColor theme="7" tint="0.79998168889431442"/>
                </patternFill>
              </fill>
            </x14:dxf>
          </x14:cfRule>
          <xm:sqref>GS89:GV90</xm:sqref>
        </x14:conditionalFormatting>
        <x14:conditionalFormatting xmlns:xm="http://schemas.microsoft.com/office/excel/2006/main">
          <x14:cfRule type="containsText" priority="1438" operator="containsText" id="{91A7454D-8B90-4D36-BC15-9EEBE66F6307}">
            <xm:f>NOT(ISERROR(SEARCH(#REF! ="text",GS97)))</xm:f>
            <xm:f>#REF! ="text"</xm:f>
            <x14:dxf>
              <fill>
                <patternFill>
                  <bgColor theme="7" tint="0.79998168889431442"/>
                </patternFill>
              </fill>
            </x14:dxf>
          </x14:cfRule>
          <xm:sqref>GS106:GV106 GS97:GV97</xm:sqref>
        </x14:conditionalFormatting>
        <x14:conditionalFormatting xmlns:xm="http://schemas.microsoft.com/office/excel/2006/main">
          <x14:cfRule type="containsText" priority="1439" operator="containsText" id="{0A6718EA-18EA-4D60-80CA-A10B60351B88}">
            <xm:f>NOT(ISERROR(SEARCH($A207 ="text",GS141)))</xm:f>
            <xm:f>$A207 ="text"</xm:f>
            <x14:dxf>
              <fill>
                <patternFill>
                  <bgColor theme="7" tint="0.79998168889431442"/>
                </patternFill>
              </fill>
            </x14:dxf>
          </x14:cfRule>
          <xm:sqref>GS141:GV141</xm:sqref>
        </x14:conditionalFormatting>
        <x14:conditionalFormatting xmlns:xm="http://schemas.microsoft.com/office/excel/2006/main">
          <x14:cfRule type="containsText" priority="1440" operator="containsText" id="{310DABF3-9775-4A10-A840-C1EF7BF62171}">
            <xm:f>NOT(ISERROR(SEARCH($A142 ="text",GS109)))</xm:f>
            <xm:f>$A142 ="text"</xm:f>
            <x14:dxf>
              <fill>
                <patternFill>
                  <bgColor theme="7" tint="0.79998168889431442"/>
                </patternFill>
              </fill>
            </x14:dxf>
          </x14:cfRule>
          <xm:sqref>GS109:GV115</xm:sqref>
        </x14:conditionalFormatting>
        <x14:conditionalFormatting xmlns:xm="http://schemas.microsoft.com/office/excel/2006/main">
          <x14:cfRule type="containsText" priority="1413" operator="containsText" id="{ECF8DBA6-B65F-4D57-AC48-639862D5667E}">
            <xm:f>NOT(ISERROR(SEARCH($A167 ="text",GS131)))</xm:f>
            <xm:f>$A167 ="text"</xm:f>
            <x14:dxf>
              <fill>
                <patternFill>
                  <bgColor theme="7" tint="0.79998168889431442"/>
                </patternFill>
              </fill>
            </x14:dxf>
          </x14:cfRule>
          <xm:sqref>GS131:GV138</xm:sqref>
        </x14:conditionalFormatting>
        <x14:conditionalFormatting xmlns:xm="http://schemas.microsoft.com/office/excel/2006/main">
          <x14:cfRule type="containsText" priority="1412" operator="containsText" id="{4BE95F33-0AEB-499D-8E1F-8BFDC631F2C0}">
            <xm:f>NOT(ISERROR(SEARCH($A141 ="text",GS107)))</xm:f>
            <xm:f>$A141 ="text"</xm:f>
            <x14:dxf>
              <fill>
                <patternFill>
                  <bgColor theme="7" tint="0.79998168889431442"/>
                </patternFill>
              </fill>
            </x14:dxf>
          </x14:cfRule>
          <xm:sqref>GS107:GV107</xm:sqref>
        </x14:conditionalFormatting>
        <x14:conditionalFormatting xmlns:xm="http://schemas.microsoft.com/office/excel/2006/main">
          <x14:cfRule type="containsText" priority="1441" operator="containsText" id="{D9593257-FECD-45F1-B5DD-40265E719569}">
            <xm:f>NOT(ISERROR(SEARCH($A211 ="text",GS143)))</xm:f>
            <xm:f>$A211 ="text"</xm:f>
            <x14:dxf>
              <fill>
                <patternFill>
                  <bgColor theme="7" tint="0.79998168889431442"/>
                </patternFill>
              </fill>
            </x14:dxf>
          </x14:cfRule>
          <xm:sqref>GS143:GV158</xm:sqref>
        </x14:conditionalFormatting>
        <x14:conditionalFormatting xmlns:xm="http://schemas.microsoft.com/office/excel/2006/main">
          <x14:cfRule type="containsText" priority="1443" operator="containsText" id="{64DCC270-8071-4348-B4EF-43208AD860BB}">
            <xm:f>NOT(ISERROR(SEARCH($A178 ="text",GS142)))</xm:f>
            <xm:f>$A178 ="text"</xm:f>
            <x14:dxf>
              <fill>
                <patternFill>
                  <bgColor theme="7" tint="0.79998168889431442"/>
                </patternFill>
              </fill>
            </x14:dxf>
          </x14:cfRule>
          <xm:sqref>GS142:GV148 GS153:GV158</xm:sqref>
        </x14:conditionalFormatting>
        <x14:conditionalFormatting xmlns:xm="http://schemas.microsoft.com/office/excel/2006/main">
          <x14:cfRule type="containsText" priority="1444" operator="containsText" id="{752BDA99-CB5E-4675-AFB8-BCBC6A84D5CD}">
            <xm:f>NOT(ISERROR(SEARCH($A176 ="text",GS139)))</xm:f>
            <xm:f>$A176 ="text"</xm:f>
            <x14:dxf>
              <fill>
                <patternFill>
                  <bgColor theme="7" tint="0.79998168889431442"/>
                </patternFill>
              </fill>
            </x14:dxf>
          </x14:cfRule>
          <xm:sqref>GS150:GV151 GS139:GV139</xm:sqref>
        </x14:conditionalFormatting>
        <x14:conditionalFormatting xmlns:xm="http://schemas.microsoft.com/office/excel/2006/main">
          <x14:cfRule type="containsText" priority="1445" operator="containsText" id="{58AE9046-00A0-4D46-B343-856839605CA9}">
            <xm:f>NOT(ISERROR(SEARCH($A186 ="text",GS38)))</xm:f>
            <xm:f>$A186 ="text"</xm:f>
            <x14:dxf>
              <fill>
                <patternFill>
                  <bgColor theme="7" tint="0.79998168889431442"/>
                </patternFill>
              </fill>
            </x14:dxf>
          </x14:cfRule>
          <xm:sqref>GS38:GV38</xm:sqref>
        </x14:conditionalFormatting>
        <x14:conditionalFormatting xmlns:xm="http://schemas.microsoft.com/office/excel/2006/main">
          <x14:cfRule type="containsText" priority="1446" operator="containsText" id="{CB04839F-713A-4B07-9FBB-0463D53DB391}">
            <xm:f>NOT(ISERROR(SEARCH($A44 ="text",GS185)))</xm:f>
            <xm:f>$A44 ="text"</xm:f>
            <x14:dxf>
              <fill>
                <patternFill>
                  <bgColor theme="7" tint="0.79998168889431442"/>
                </patternFill>
              </fill>
            </x14:dxf>
          </x14:cfRule>
          <xm:sqref>GS185:GV186</xm:sqref>
        </x14:conditionalFormatting>
        <x14:conditionalFormatting xmlns:xm="http://schemas.microsoft.com/office/excel/2006/main">
          <x14:cfRule type="containsText" priority="1447" operator="containsText" id="{57DB54CF-E4AF-4589-BF7B-FE198FE7E6C6}">
            <xm:f>NOT(ISERROR(SEARCH($A185 ="text",GS32)))</xm:f>
            <xm:f>$A185 ="text"</xm:f>
            <x14:dxf>
              <fill>
                <patternFill>
                  <bgColor theme="7" tint="0.79998168889431442"/>
                </patternFill>
              </fill>
            </x14:dxf>
          </x14:cfRule>
          <xm:sqref>GS32:GV32</xm:sqref>
        </x14:conditionalFormatting>
        <x14:conditionalFormatting xmlns:xm="http://schemas.microsoft.com/office/excel/2006/main">
          <x14:cfRule type="containsText" priority="1448" operator="containsText" id="{DABABE18-C4FD-43A1-A24B-32EC48889041}">
            <xm:f>NOT(ISERROR(SEARCH($A185 ="text",GS28)))</xm:f>
            <xm:f>$A185 ="text"</xm:f>
            <x14:dxf>
              <fill>
                <patternFill>
                  <bgColor theme="7" tint="0.79998168889431442"/>
                </patternFill>
              </fill>
            </x14:dxf>
          </x14:cfRule>
          <xm:sqref>GS28:GS29 GT28:GV28</xm:sqref>
        </x14:conditionalFormatting>
        <x14:conditionalFormatting xmlns:xm="http://schemas.microsoft.com/office/excel/2006/main">
          <x14:cfRule type="containsText" priority="1404" operator="containsText" id="{1BBA55DB-F432-4580-AD61-82D15A9E5BE1}">
            <xm:f>NOT(ISERROR(SEARCH($A1 ="text",GF1048567)))</xm:f>
            <xm:f>$A1 ="text"</xm:f>
            <x14:dxf>
              <fill>
                <patternFill>
                  <bgColor theme="7" tint="0.79998168889431442"/>
                </patternFill>
              </fill>
            </x14:dxf>
          </x14:cfRule>
          <xm:sqref>GF1048567:GV1048569</xm:sqref>
        </x14:conditionalFormatting>
        <x14:conditionalFormatting xmlns:xm="http://schemas.microsoft.com/office/excel/2006/main">
          <x14:cfRule type="containsText" priority="1449" operator="containsText" id="{CF8C582A-9FFC-45E7-9A50-EAB6E75134EA}">
            <xm:f>NOT(ISERROR(SEARCH($A33 ="text",GS19)))</xm:f>
            <xm:f>$A33 ="text"</xm:f>
            <x14:dxf>
              <fill>
                <patternFill>
                  <bgColor theme="7" tint="0.79998168889431442"/>
                </patternFill>
              </fill>
            </x14:dxf>
          </x14:cfRule>
          <xm:sqref>GS27:GV27 GS19:GV20 GS23:GV25</xm:sqref>
        </x14:conditionalFormatting>
        <x14:conditionalFormatting xmlns:xm="http://schemas.microsoft.com/office/excel/2006/main">
          <x14:cfRule type="containsText" priority="1450" operator="containsText" id="{9BE427BE-6E33-491C-AEFC-F00680C3FFD6}">
            <xm:f>NOT(ISERROR(SEARCH($A222 ="text",GS187)))</xm:f>
            <xm:f>$A222 ="text"</xm:f>
            <x14:dxf>
              <fill>
                <patternFill>
                  <bgColor theme="7" tint="0.79998168889431442"/>
                </patternFill>
              </fill>
            </x14:dxf>
          </x14:cfRule>
          <xm:sqref>GS187:GV187</xm:sqref>
        </x14:conditionalFormatting>
        <x14:conditionalFormatting xmlns:xm="http://schemas.microsoft.com/office/excel/2006/main">
          <x14:cfRule type="containsText" priority="1452" operator="containsText" id="{99FBFBAE-DB39-4FB7-A0BA-AE4E431E9EB8}">
            <xm:f>NOT(ISERROR(SEARCH($A212 ="text",GS127)))</xm:f>
            <xm:f>$A212 ="text"</xm:f>
            <x14:dxf>
              <fill>
                <patternFill>
                  <bgColor theme="7" tint="0.79998168889431442"/>
                </patternFill>
              </fill>
            </x14:dxf>
          </x14:cfRule>
          <xm:sqref>GS127:GV128</xm:sqref>
        </x14:conditionalFormatting>
        <x14:conditionalFormatting xmlns:xm="http://schemas.microsoft.com/office/excel/2006/main">
          <x14:cfRule type="containsText" priority="1393" operator="containsText" id="{BEE3CE29-01DE-4693-84FF-2E6BEA48486D}">
            <xm:f>NOT(ISERROR(SEARCH(#REF! ="text",GS15)))</xm:f>
            <xm:f>#REF! ="text"</xm:f>
            <x14:dxf>
              <fill>
                <patternFill>
                  <bgColor theme="7" tint="0.79998168889431442"/>
                </patternFill>
              </fill>
            </x14:dxf>
          </x14:cfRule>
          <xm:sqref>GS15:GV15</xm:sqref>
        </x14:conditionalFormatting>
        <x14:conditionalFormatting xmlns:xm="http://schemas.microsoft.com/office/excel/2006/main">
          <x14:cfRule type="containsText" priority="1390" operator="containsText" id="{AFAFD06F-FDFA-4306-95B7-EDA6D9109248}">
            <xm:f>NOT(ISERROR(SEARCH($A200 ="text",GS197)))</xm:f>
            <xm:f>$A200 ="text"</xm:f>
            <x14:dxf>
              <fill>
                <patternFill>
                  <bgColor theme="7" tint="0.79998168889431442"/>
                </patternFill>
              </fill>
            </x14:dxf>
          </x14:cfRule>
          <xm:sqref>GS197:GV198</xm:sqref>
        </x14:conditionalFormatting>
        <x14:conditionalFormatting xmlns:xm="http://schemas.microsoft.com/office/excel/2006/main">
          <x14:cfRule type="containsText" priority="1454" operator="containsText" id="{FA027144-E108-4FA8-BF6A-04AFEC0C1EFC}">
            <xm:f>NOT(ISERROR(SEARCH(#REF! ="text",GS189)))</xm:f>
            <xm:f>#REF! ="text"</xm:f>
            <x14:dxf>
              <fill>
                <patternFill>
                  <bgColor theme="7" tint="0.79998168889431442"/>
                </patternFill>
              </fill>
            </x14:dxf>
          </x14:cfRule>
          <xm:sqref>GS189:GV189</xm:sqref>
        </x14:conditionalFormatting>
        <x14:conditionalFormatting xmlns:xm="http://schemas.microsoft.com/office/excel/2006/main">
          <x14:cfRule type="containsText" priority="1455" operator="containsText" id="{C940225D-9351-4052-8D21-6E9B5DFE1148}">
            <xm:f>NOT(ISERROR(SEARCH(#REF! ="text",GS112)))</xm:f>
            <xm:f>#REF! ="text"</xm:f>
            <x14:dxf>
              <fill>
                <patternFill>
                  <bgColor theme="7" tint="0.79998168889431442"/>
                </patternFill>
              </fill>
            </x14:dxf>
          </x14:cfRule>
          <xm:sqref>GS112:GV112</xm:sqref>
        </x14:conditionalFormatting>
        <x14:conditionalFormatting xmlns:xm="http://schemas.microsoft.com/office/excel/2006/main">
          <x14:cfRule type="containsText" priority="1456" operator="containsText" id="{A5746D75-F5F7-40B2-9406-1CA9EAD4B425}">
            <xm:f>NOT(ISERROR(SEARCH(#REF! ="text",GS91)))</xm:f>
            <xm:f>#REF! ="text"</xm:f>
            <x14:dxf>
              <fill>
                <patternFill>
                  <bgColor theme="7" tint="0.79998168889431442"/>
                </patternFill>
              </fill>
            </x14:dxf>
          </x14:cfRule>
          <xm:sqref>GS91:GV92</xm:sqref>
        </x14:conditionalFormatting>
        <x14:conditionalFormatting xmlns:xm="http://schemas.microsoft.com/office/excel/2006/main">
          <x14:cfRule type="containsText" priority="1457" operator="containsText" id="{D6FD986F-279A-4DD3-A692-8943837FC9C5}">
            <xm:f>NOT(ISERROR(SEARCH(#REF! ="text",GS129)))</xm:f>
            <xm:f>#REF! ="text"</xm:f>
            <x14:dxf>
              <fill>
                <patternFill>
                  <bgColor theme="7" tint="0.79998168889431442"/>
                </patternFill>
              </fill>
            </x14:dxf>
          </x14:cfRule>
          <xm:sqref>GS129:GV129</xm:sqref>
        </x14:conditionalFormatting>
        <x14:conditionalFormatting xmlns:xm="http://schemas.microsoft.com/office/excel/2006/main">
          <x14:cfRule type="containsText" priority="1458" operator="containsText" id="{7AEAABD5-32A4-4E2B-803D-7B978626CA46}">
            <xm:f>NOT(ISERROR(SEARCH(#REF! ="text",GS183)))</xm:f>
            <xm:f>#REF! ="text"</xm:f>
            <x14:dxf>
              <fill>
                <patternFill>
                  <bgColor theme="7" tint="0.79998168889431442"/>
                </patternFill>
              </fill>
            </x14:dxf>
          </x14:cfRule>
          <xm:sqref>GS183:GV183</xm:sqref>
        </x14:conditionalFormatting>
        <x14:conditionalFormatting xmlns:xm="http://schemas.microsoft.com/office/excel/2006/main">
          <x14:cfRule type="containsText" priority="1459" operator="containsText" id="{A896387D-1E2A-4CD1-89CF-14F7F8944F67}">
            <xm:f>NOT(ISERROR(SEARCH(#REF! ="text",GS159)))</xm:f>
            <xm:f>#REF! ="text"</xm:f>
            <x14:dxf>
              <fill>
                <patternFill>
                  <bgColor theme="7" tint="0.79998168889431442"/>
                </patternFill>
              </fill>
            </x14:dxf>
          </x14:cfRule>
          <xm:sqref>GS159:GV160</xm:sqref>
        </x14:conditionalFormatting>
        <x14:conditionalFormatting xmlns:xm="http://schemas.microsoft.com/office/excel/2006/main">
          <x14:cfRule type="containsText" priority="1460" operator="containsText" id="{B302EDAF-3A85-43BD-82B8-6334BE49B1F1}">
            <xm:f>NOT(ISERROR(SEARCH(#REF! ="text",GS159)))</xm:f>
            <xm:f>#REF! ="text"</xm:f>
            <x14:dxf>
              <fill>
                <patternFill>
                  <bgColor theme="7" tint="0.79998168889431442"/>
                </patternFill>
              </fill>
            </x14:dxf>
          </x14:cfRule>
          <xm:sqref>GS159:GV159</xm:sqref>
        </x14:conditionalFormatting>
        <x14:conditionalFormatting xmlns:xm="http://schemas.microsoft.com/office/excel/2006/main">
          <x14:cfRule type="containsText" priority="1385" operator="containsText" id="{D47F1B50-2C65-4839-96E7-0F9EBA26D265}">
            <xm:f>NOT(ISERROR(SEARCH($A223 ="text",GS188)))</xm:f>
            <xm:f>$A223 ="text"</xm:f>
            <x14:dxf>
              <fill>
                <patternFill>
                  <bgColor theme="7" tint="0.79998168889431442"/>
                </patternFill>
              </fill>
            </x14:dxf>
          </x14:cfRule>
          <xm:sqref>GS188:GV188</xm:sqref>
        </x14:conditionalFormatting>
        <x14:conditionalFormatting xmlns:xm="http://schemas.microsoft.com/office/excel/2006/main">
          <x14:cfRule type="containsText" priority="1386" operator="containsText" id="{A9BA7FBE-F17F-4AE5-9905-B0C1A6D0B3EF}">
            <xm:f>NOT(ISERROR(SEARCH(#REF! ="text",GS188)))</xm:f>
            <xm:f>#REF! ="text"</xm:f>
            <x14:dxf>
              <fill>
                <patternFill>
                  <bgColor theme="7" tint="0.79998168889431442"/>
                </patternFill>
              </fill>
            </x14:dxf>
          </x14:cfRule>
          <xm:sqref>GS188:GV188</xm:sqref>
        </x14:conditionalFormatting>
        <x14:conditionalFormatting xmlns:xm="http://schemas.microsoft.com/office/excel/2006/main">
          <x14:cfRule type="containsText" priority="1321" operator="containsText" id="{9D8F5574-F4C4-4D2A-891D-6AB1BA925C6D}">
            <xm:f>NOT(ISERROR(SEARCH($A6 ="text",HH1)))</xm:f>
            <xm:f>$A6 ="text"</xm:f>
            <x14:dxf>
              <fill>
                <patternFill>
                  <bgColor theme="7" tint="0.79998168889431442"/>
                </patternFill>
              </fill>
            </x14:dxf>
          </x14:cfRule>
          <xm:sqref>HU81:HX86 HU51:HX75 HU16:HX18 HH1:HX2</xm:sqref>
        </x14:conditionalFormatting>
        <x14:conditionalFormatting xmlns:xm="http://schemas.microsoft.com/office/excel/2006/main">
          <x14:cfRule type="containsText" priority="1322" operator="containsText" id="{72728CDF-3677-48D6-8EA1-AA33FD1C2A66}">
            <xm:f>NOT(ISERROR(SEARCH($A38 ="text",HU34)))</xm:f>
            <xm:f>$A38 ="text"</xm:f>
            <x14:dxf>
              <fill>
                <patternFill>
                  <bgColor theme="7" tint="0.79998168889431442"/>
                </patternFill>
              </fill>
            </x14:dxf>
          </x14:cfRule>
          <xm:sqref>HU34:HX34 HU42:HX45 HU77:HX80 HU47:HX50</xm:sqref>
        </x14:conditionalFormatting>
        <x14:conditionalFormatting xmlns:xm="http://schemas.microsoft.com/office/excel/2006/main">
          <x14:cfRule type="containsText" priority="1323" operator="containsText" id="{0451C36B-CC39-4FD0-81DE-8494F164DDE5}">
            <xm:f>NOT(ISERROR(SEARCH(#REF! ="text",HU14)))</xm:f>
            <xm:f>#REF! ="text"</xm:f>
            <x14:dxf>
              <fill>
                <patternFill>
                  <bgColor theme="7" tint="0.79998168889431442"/>
                </patternFill>
              </fill>
            </x14:dxf>
          </x14:cfRule>
          <xm:sqref>HU14:HX14 HU21:HX21 HU33:HX33 HU39:HX40 HU36:HX37 HU87:HX88 HU76:HX76 HU46:HX46</xm:sqref>
        </x14:conditionalFormatting>
        <x14:conditionalFormatting xmlns:xm="http://schemas.microsoft.com/office/excel/2006/main">
          <x14:cfRule type="containsText" priority="1324" operator="containsText" id="{B0EDD8F1-BCB5-4B5C-A8E9-30BA1AF6242B}">
            <xm:f>NOT(ISERROR(SEARCH($A42 ="text",HU41)))</xm:f>
            <xm:f>$A42 ="text"</xm:f>
            <x14:dxf>
              <fill>
                <patternFill>
                  <bgColor theme="7" tint="0.79998168889431442"/>
                </patternFill>
              </fill>
            </x14:dxf>
          </x14:cfRule>
          <xm:sqref>HU41:HX41</xm:sqref>
        </x14:conditionalFormatting>
        <x14:conditionalFormatting xmlns:xm="http://schemas.microsoft.com/office/excel/2006/main">
          <x14:cfRule type="containsText" priority="1325" operator="containsText" id="{0B8B41E6-CFBE-44A5-99C6-38C752C83323}">
            <xm:f>NOT(ISERROR(SEARCH($A41 ="text",HU35)))</xm:f>
            <xm:f>$A41 ="text"</xm:f>
            <x14:dxf>
              <fill>
                <patternFill>
                  <bgColor theme="7" tint="0.79998168889431442"/>
                </patternFill>
              </fill>
            </x14:dxf>
          </x14:cfRule>
          <xm:sqref>HU35:HX35</xm:sqref>
        </x14:conditionalFormatting>
        <x14:conditionalFormatting xmlns:xm="http://schemas.microsoft.com/office/excel/2006/main">
          <x14:cfRule type="containsText" priority="1326" operator="containsText" id="{CFF267B8-5CCA-4A25-A94B-29C587B68DD0}">
            <xm:f>NOT(ISERROR(SEARCH($A10 ="text",HH3)))</xm:f>
            <xm:f>$A10 ="text"</xm:f>
            <x14:dxf>
              <fill>
                <patternFill>
                  <bgColor theme="7" tint="0.79998168889431442"/>
                </patternFill>
              </fill>
            </x14:dxf>
          </x14:cfRule>
          <xm:sqref>HU10:HX13 HH3:HX4 HU6:HX6</xm:sqref>
        </x14:conditionalFormatting>
        <x14:conditionalFormatting xmlns:xm="http://schemas.microsoft.com/office/excel/2006/main">
          <x14:cfRule type="containsText" priority="1327" operator="containsText" id="{5A765B37-83AB-4C29-8A3E-67D8C3130332}">
            <xm:f>NOT(ISERROR(SEARCH($A16 ="text",HU7)))</xm:f>
            <xm:f>$A16 ="text"</xm:f>
            <x14:dxf>
              <fill>
                <patternFill>
                  <bgColor theme="7" tint="0.79998168889431442"/>
                </patternFill>
              </fill>
            </x14:dxf>
          </x14:cfRule>
          <xm:sqref>HU29:HX31 HU7:HX9</xm:sqref>
        </x14:conditionalFormatting>
        <x14:conditionalFormatting xmlns:xm="http://schemas.microsoft.com/office/excel/2006/main">
          <x14:cfRule type="containsText" priority="1328" operator="containsText" id="{9434EE3A-EB7F-4859-8E46-5B28A55FBCD1}">
            <xm:f>NOT(ISERROR(SEARCH($A35 ="text",HU22)))</xm:f>
            <xm:f>$A35 ="text"</xm:f>
            <x14:dxf>
              <fill>
                <patternFill>
                  <bgColor theme="7" tint="0.79998168889431442"/>
                </patternFill>
              </fill>
            </x14:dxf>
          </x14:cfRule>
          <xm:sqref>HU22:HX22 HU26:HX26</xm:sqref>
        </x14:conditionalFormatting>
        <x14:conditionalFormatting xmlns:xm="http://schemas.microsoft.com/office/excel/2006/main">
          <x14:cfRule type="containsText" priority="1329" operator="containsText" id="{C138C11A-2B28-4AF6-81C5-B94057E11472}">
            <xm:f>NOT(ISERROR(SEARCH($A42 ="text",HU30)))</xm:f>
            <xm:f>$A42 ="text"</xm:f>
            <x14:dxf>
              <fill>
                <patternFill>
                  <bgColor theme="7" tint="0.79998168889431442"/>
                </patternFill>
              </fill>
            </x14:dxf>
          </x14:cfRule>
          <xm:sqref>HU30:HU31</xm:sqref>
        </x14:conditionalFormatting>
        <x14:conditionalFormatting xmlns:xm="http://schemas.microsoft.com/office/excel/2006/main">
          <x14:cfRule type="containsText" priority="1330" operator="containsText" id="{69DF2715-6E71-4B2F-B639-275C1013206F}">
            <xm:f>NOT(ISERROR(SEARCH($A162 ="text",HU127)))</xm:f>
            <xm:f>$A162 ="text"</xm:f>
            <x14:dxf>
              <fill>
                <patternFill>
                  <bgColor theme="7" tint="0.79998168889431442"/>
                </patternFill>
              </fill>
            </x14:dxf>
          </x14:cfRule>
          <xm:sqref>HU141:HX141 HU127:HX130</xm:sqref>
        </x14:conditionalFormatting>
        <x14:conditionalFormatting xmlns:xm="http://schemas.microsoft.com/office/excel/2006/main">
          <x14:cfRule type="containsText" priority="1331" operator="containsText" id="{A6FF8348-C155-4403-B9E2-C5359197AC95}">
            <xm:f>NOT(ISERROR(SEARCH($A205 ="text",HU140)))</xm:f>
            <xm:f>$A205 ="text"</xm:f>
            <x14:dxf>
              <fill>
                <patternFill>
                  <bgColor theme="7" tint="0.79998168889431442"/>
                </patternFill>
              </fill>
            </x14:dxf>
          </x14:cfRule>
          <xm:sqref>HU140:HX140</xm:sqref>
        </x14:conditionalFormatting>
        <x14:conditionalFormatting xmlns:xm="http://schemas.microsoft.com/office/excel/2006/main">
          <x14:cfRule type="containsText" priority="1332" operator="containsText" id="{89C3CA1B-494B-4057-B352-0E6F243ED83D}">
            <xm:f>NOT(ISERROR(SEARCH($A200 ="text",HU116)))</xm:f>
            <xm:f>$A200 ="text"</xm:f>
            <x14:dxf>
              <fill>
                <patternFill>
                  <bgColor theme="7" tint="0.79998168889431442"/>
                </patternFill>
              </fill>
            </x14:dxf>
          </x14:cfRule>
          <xm:sqref>HU116:HX126</xm:sqref>
        </x14:conditionalFormatting>
        <x14:conditionalFormatting xmlns:xm="http://schemas.microsoft.com/office/excel/2006/main">
          <x14:cfRule type="containsText" priority="1333" operator="containsText" id="{D3038FF2-6A5F-470D-AEA5-22E8739A842B}">
            <xm:f>NOT(ISERROR(SEARCH(#REF! ="text",HU93)))</xm:f>
            <xm:f>#REF! ="text"</xm:f>
            <x14:dxf>
              <fill>
                <patternFill>
                  <bgColor theme="7" tint="0.79998168889431442"/>
                </patternFill>
              </fill>
            </x14:dxf>
          </x14:cfRule>
          <xm:sqref>HU184:HX184 HU176:HX176 HU160:HX160 HU152:HX152 HU149:HX149 HU130:HX130 HU93:HX93</xm:sqref>
        </x14:conditionalFormatting>
        <x14:conditionalFormatting xmlns:xm="http://schemas.microsoft.com/office/excel/2006/main">
          <x14:cfRule type="containsText" priority="1334" operator="containsText" id="{09A0D0B0-BBA5-4CDF-8E71-865CF7B31C7E}">
            <xm:f>NOT(ISERROR(SEARCH(#REF! ="text",HU108)))</xm:f>
            <xm:f>#REF! ="text"</xm:f>
            <x14:dxf>
              <fill>
                <patternFill>
                  <bgColor theme="7" tint="0.79998168889431442"/>
                </patternFill>
              </fill>
            </x14:dxf>
          </x14:cfRule>
          <xm:sqref>HU108:HX108</xm:sqref>
        </x14:conditionalFormatting>
        <x14:conditionalFormatting xmlns:xm="http://schemas.microsoft.com/office/excel/2006/main">
          <x14:cfRule type="containsText" priority="1335" operator="containsText" id="{AEDA583A-5861-4495-8A70-9FF7B7B13180}">
            <xm:f>NOT(ISERROR(SEARCH(#REF! ="text",HU113)))</xm:f>
            <xm:f>#REF! ="text"</xm:f>
            <x14:dxf>
              <fill>
                <patternFill>
                  <bgColor theme="7" tint="0.79998168889431442"/>
                </patternFill>
              </fill>
            </x14:dxf>
          </x14:cfRule>
          <xm:sqref>HU113:HX113</xm:sqref>
        </x14:conditionalFormatting>
        <x14:conditionalFormatting xmlns:xm="http://schemas.microsoft.com/office/excel/2006/main">
          <x14:cfRule type="containsText" priority="1336" operator="containsText" id="{552C8EB0-7C38-435B-A032-0A3DD2C4050B}">
            <xm:f>NOT(ISERROR(SEARCH($A132 ="text",HU98)))</xm:f>
            <xm:f>$A132 ="text"</xm:f>
            <x14:dxf>
              <fill>
                <patternFill>
                  <bgColor theme="7" tint="0.79998168889431442"/>
                </patternFill>
              </fill>
            </x14:dxf>
          </x14:cfRule>
          <xm:sqref>HU98:HX105 HU116:HX126</xm:sqref>
        </x14:conditionalFormatting>
        <x14:conditionalFormatting xmlns:xm="http://schemas.microsoft.com/office/excel/2006/main">
          <x14:cfRule type="containsText" priority="1337" operator="containsText" id="{FFBA0572-B127-4068-85E9-3D5977375F74}">
            <xm:f>NOT(ISERROR(SEARCH($A213 ="text",HU109)))</xm:f>
            <xm:f>$A213 ="text"</xm:f>
            <x14:dxf>
              <fill>
                <patternFill>
                  <bgColor theme="7" tint="0.79998168889431442"/>
                </patternFill>
              </fill>
            </x14:dxf>
          </x14:cfRule>
          <xm:sqref>HU109:HX111</xm:sqref>
        </x14:conditionalFormatting>
        <x14:conditionalFormatting xmlns:xm="http://schemas.microsoft.com/office/excel/2006/main">
          <x14:cfRule type="containsText" priority="1338" operator="containsText" id="{B407C2B5-713A-4752-820A-D629201F721E}">
            <xm:f>NOT(ISERROR(SEARCH($A209 ="text",HU142)))</xm:f>
            <xm:f>$A209 ="text"</xm:f>
            <x14:dxf>
              <fill>
                <patternFill>
                  <bgColor theme="7" tint="0.79998168889431442"/>
                </patternFill>
              </fill>
            </x14:dxf>
          </x14:cfRule>
          <xm:sqref>HU142:HX142</xm:sqref>
        </x14:conditionalFormatting>
        <x14:conditionalFormatting xmlns:xm="http://schemas.microsoft.com/office/excel/2006/main">
          <x14:cfRule type="containsText" priority="1340" operator="containsText" id="{39D748F7-5A03-49CC-B380-F670E683C451}">
            <xm:f>NOT(ISERROR(SEARCH($A128 ="text",HU93)))</xm:f>
            <xm:f>$A128 ="text"</xm:f>
            <x14:dxf>
              <fill>
                <patternFill>
                  <bgColor theme="7" tint="0.79998168889431442"/>
                </patternFill>
              </fill>
            </x14:dxf>
          </x14:cfRule>
          <xm:sqref>HU93:HX96</xm:sqref>
        </x14:conditionalFormatting>
        <x14:conditionalFormatting xmlns:xm="http://schemas.microsoft.com/office/excel/2006/main">
          <x14:cfRule type="containsText" priority="1318" operator="containsText" id="{23E2D87D-1415-4AF0-86F8-E8964137E7CA}">
            <xm:f>NOT(ISERROR(SEARCH($A193 ="text",HU89)))</xm:f>
            <xm:f>$A193 ="text"</xm:f>
            <x14:dxf>
              <fill>
                <patternFill>
                  <bgColor theme="7" tint="0.79998168889431442"/>
                </patternFill>
              </fill>
            </x14:dxf>
          </x14:cfRule>
          <xm:sqref>HU89:HX90</xm:sqref>
        </x14:conditionalFormatting>
        <x14:conditionalFormatting xmlns:xm="http://schemas.microsoft.com/office/excel/2006/main">
          <x14:cfRule type="containsText" priority="1341" operator="containsText" id="{A507D164-A3BB-42EF-A241-731B78989082}">
            <xm:f>NOT(ISERROR(SEARCH(#REF! ="text",HU97)))</xm:f>
            <xm:f>#REF! ="text"</xm:f>
            <x14:dxf>
              <fill>
                <patternFill>
                  <bgColor theme="7" tint="0.79998168889431442"/>
                </patternFill>
              </fill>
            </x14:dxf>
          </x14:cfRule>
          <xm:sqref>HU106:HX106 HU97:HX97</xm:sqref>
        </x14:conditionalFormatting>
        <x14:conditionalFormatting xmlns:xm="http://schemas.microsoft.com/office/excel/2006/main">
          <x14:cfRule type="containsText" priority="1342" operator="containsText" id="{9D81CD07-8AC7-4131-9D21-DEBDD7E2B603}">
            <xm:f>NOT(ISERROR(SEARCH($A207 ="text",HU141)))</xm:f>
            <xm:f>$A207 ="text"</xm:f>
            <x14:dxf>
              <fill>
                <patternFill>
                  <bgColor theme="7" tint="0.79998168889431442"/>
                </patternFill>
              </fill>
            </x14:dxf>
          </x14:cfRule>
          <xm:sqref>HU141:HX141</xm:sqref>
        </x14:conditionalFormatting>
        <x14:conditionalFormatting xmlns:xm="http://schemas.microsoft.com/office/excel/2006/main">
          <x14:cfRule type="containsText" priority="1343" operator="containsText" id="{228DF78B-30E5-45DE-A18C-01EF477EA8AD}">
            <xm:f>NOT(ISERROR(SEARCH($A142 ="text",HU109)))</xm:f>
            <xm:f>$A142 ="text"</xm:f>
            <x14:dxf>
              <fill>
                <patternFill>
                  <bgColor theme="7" tint="0.79998168889431442"/>
                </patternFill>
              </fill>
            </x14:dxf>
          </x14:cfRule>
          <xm:sqref>HU109:HX115</xm:sqref>
        </x14:conditionalFormatting>
        <x14:conditionalFormatting xmlns:xm="http://schemas.microsoft.com/office/excel/2006/main">
          <x14:cfRule type="containsText" priority="1316" operator="containsText" id="{707E8EFB-02D6-4522-ABE1-B2D1B3D09BF6}">
            <xm:f>NOT(ISERROR(SEARCH($A167 ="text",HU131)))</xm:f>
            <xm:f>$A167 ="text"</xm:f>
            <x14:dxf>
              <fill>
                <patternFill>
                  <bgColor theme="7" tint="0.79998168889431442"/>
                </patternFill>
              </fill>
            </x14:dxf>
          </x14:cfRule>
          <xm:sqref>HU131:HX138</xm:sqref>
        </x14:conditionalFormatting>
        <x14:conditionalFormatting xmlns:xm="http://schemas.microsoft.com/office/excel/2006/main">
          <x14:cfRule type="containsText" priority="1315" operator="containsText" id="{8241B03B-40C0-42B9-BDA1-6D7650CB6DFD}">
            <xm:f>NOT(ISERROR(SEARCH($A141 ="text",HU107)))</xm:f>
            <xm:f>$A141 ="text"</xm:f>
            <x14:dxf>
              <fill>
                <patternFill>
                  <bgColor theme="7" tint="0.79998168889431442"/>
                </patternFill>
              </fill>
            </x14:dxf>
          </x14:cfRule>
          <xm:sqref>HU107:HX107</xm:sqref>
        </x14:conditionalFormatting>
        <x14:conditionalFormatting xmlns:xm="http://schemas.microsoft.com/office/excel/2006/main">
          <x14:cfRule type="containsText" priority="1344" operator="containsText" id="{11BB786F-D720-41C2-A61B-B2027AA81BB7}">
            <xm:f>NOT(ISERROR(SEARCH($A211 ="text",HU143)))</xm:f>
            <xm:f>$A211 ="text"</xm:f>
            <x14:dxf>
              <fill>
                <patternFill>
                  <bgColor theme="7" tint="0.79998168889431442"/>
                </patternFill>
              </fill>
            </x14:dxf>
          </x14:cfRule>
          <xm:sqref>HU143:HX158</xm:sqref>
        </x14:conditionalFormatting>
        <x14:conditionalFormatting xmlns:xm="http://schemas.microsoft.com/office/excel/2006/main">
          <x14:cfRule type="containsText" priority="1346" operator="containsText" id="{1EEC61B1-314B-4113-8CE8-6334E02E124A}">
            <xm:f>NOT(ISERROR(SEARCH($A178 ="text",HU142)))</xm:f>
            <xm:f>$A178 ="text"</xm:f>
            <x14:dxf>
              <fill>
                <patternFill>
                  <bgColor theme="7" tint="0.79998168889431442"/>
                </patternFill>
              </fill>
            </x14:dxf>
          </x14:cfRule>
          <xm:sqref>HU142:HX148 HU153:HX158</xm:sqref>
        </x14:conditionalFormatting>
        <x14:conditionalFormatting xmlns:xm="http://schemas.microsoft.com/office/excel/2006/main">
          <x14:cfRule type="containsText" priority="1347" operator="containsText" id="{C71A6F6E-C12F-46CC-8637-3AC75602AB29}">
            <xm:f>NOT(ISERROR(SEARCH($A176 ="text",HU139)))</xm:f>
            <xm:f>$A176 ="text"</xm:f>
            <x14:dxf>
              <fill>
                <patternFill>
                  <bgColor theme="7" tint="0.79998168889431442"/>
                </patternFill>
              </fill>
            </x14:dxf>
          </x14:cfRule>
          <xm:sqref>HU150:HX151 HU139:HX139</xm:sqref>
        </x14:conditionalFormatting>
        <x14:conditionalFormatting xmlns:xm="http://schemas.microsoft.com/office/excel/2006/main">
          <x14:cfRule type="containsText" priority="1348" operator="containsText" id="{9E19EB3B-9B40-42AA-8E42-B361609F27CB}">
            <xm:f>NOT(ISERROR(SEARCH($A186 ="text",HU38)))</xm:f>
            <xm:f>$A186 ="text"</xm:f>
            <x14:dxf>
              <fill>
                <patternFill>
                  <bgColor theme="7" tint="0.79998168889431442"/>
                </patternFill>
              </fill>
            </x14:dxf>
          </x14:cfRule>
          <xm:sqref>HU38:HX38</xm:sqref>
        </x14:conditionalFormatting>
        <x14:conditionalFormatting xmlns:xm="http://schemas.microsoft.com/office/excel/2006/main">
          <x14:cfRule type="containsText" priority="1349" operator="containsText" id="{A01C8509-00C0-4F19-B5AD-BC8D18EA27E1}">
            <xm:f>NOT(ISERROR(SEARCH($A44 ="text",HU185)))</xm:f>
            <xm:f>$A44 ="text"</xm:f>
            <x14:dxf>
              <fill>
                <patternFill>
                  <bgColor theme="7" tint="0.79998168889431442"/>
                </patternFill>
              </fill>
            </x14:dxf>
          </x14:cfRule>
          <xm:sqref>HU185:HX186</xm:sqref>
        </x14:conditionalFormatting>
        <x14:conditionalFormatting xmlns:xm="http://schemas.microsoft.com/office/excel/2006/main">
          <x14:cfRule type="containsText" priority="1350" operator="containsText" id="{D3C588A7-28E0-4161-8798-4637EBCC520B}">
            <xm:f>NOT(ISERROR(SEARCH($A185 ="text",HU32)))</xm:f>
            <xm:f>$A185 ="text"</xm:f>
            <x14:dxf>
              <fill>
                <patternFill>
                  <bgColor theme="7" tint="0.79998168889431442"/>
                </patternFill>
              </fill>
            </x14:dxf>
          </x14:cfRule>
          <xm:sqref>HU32:HX32</xm:sqref>
        </x14:conditionalFormatting>
        <x14:conditionalFormatting xmlns:xm="http://schemas.microsoft.com/office/excel/2006/main">
          <x14:cfRule type="containsText" priority="1351" operator="containsText" id="{FE4C521D-F91E-4C24-8952-937B5AF90D02}">
            <xm:f>NOT(ISERROR(SEARCH($A185 ="text",HU28)))</xm:f>
            <xm:f>$A185 ="text"</xm:f>
            <x14:dxf>
              <fill>
                <patternFill>
                  <bgColor theme="7" tint="0.79998168889431442"/>
                </patternFill>
              </fill>
            </x14:dxf>
          </x14:cfRule>
          <xm:sqref>HU28:HU29 HV28:HX28</xm:sqref>
        </x14:conditionalFormatting>
        <x14:conditionalFormatting xmlns:xm="http://schemas.microsoft.com/office/excel/2006/main">
          <x14:cfRule type="containsText" priority="1307" operator="containsText" id="{41F6781D-76D3-4625-AA34-836498AF7720}">
            <xm:f>NOT(ISERROR(SEARCH($A1 ="text",HH1048567)))</xm:f>
            <xm:f>$A1 ="text"</xm:f>
            <x14:dxf>
              <fill>
                <patternFill>
                  <bgColor theme="7" tint="0.79998168889431442"/>
                </patternFill>
              </fill>
            </x14:dxf>
          </x14:cfRule>
          <xm:sqref>HH1048567:HX1048569</xm:sqref>
        </x14:conditionalFormatting>
        <x14:conditionalFormatting xmlns:xm="http://schemas.microsoft.com/office/excel/2006/main">
          <x14:cfRule type="containsText" priority="1352" operator="containsText" id="{340E4E61-13D1-4ECC-BC95-ACEE38C3E4DC}">
            <xm:f>NOT(ISERROR(SEARCH($A33 ="text",HU19)))</xm:f>
            <xm:f>$A33 ="text"</xm:f>
            <x14:dxf>
              <fill>
                <patternFill>
                  <bgColor theme="7" tint="0.79998168889431442"/>
                </patternFill>
              </fill>
            </x14:dxf>
          </x14:cfRule>
          <xm:sqref>HU27:HX27 HU19:HX20 HU23:HX25</xm:sqref>
        </x14:conditionalFormatting>
        <x14:conditionalFormatting xmlns:xm="http://schemas.microsoft.com/office/excel/2006/main">
          <x14:cfRule type="containsText" priority="1353" operator="containsText" id="{6B7232F2-38B3-4715-9A73-CDD15EBF53F4}">
            <xm:f>NOT(ISERROR(SEARCH($A222 ="text",HU187)))</xm:f>
            <xm:f>$A222 ="text"</xm:f>
            <x14:dxf>
              <fill>
                <patternFill>
                  <bgColor theme="7" tint="0.79998168889431442"/>
                </patternFill>
              </fill>
            </x14:dxf>
          </x14:cfRule>
          <xm:sqref>HU187:HX187</xm:sqref>
        </x14:conditionalFormatting>
        <x14:conditionalFormatting xmlns:xm="http://schemas.microsoft.com/office/excel/2006/main">
          <x14:cfRule type="containsText" priority="1355" operator="containsText" id="{2A72F15E-C933-44B9-9A94-C75A58D5D5D2}">
            <xm:f>NOT(ISERROR(SEARCH($A212 ="text",HU127)))</xm:f>
            <xm:f>$A212 ="text"</xm:f>
            <x14:dxf>
              <fill>
                <patternFill>
                  <bgColor theme="7" tint="0.79998168889431442"/>
                </patternFill>
              </fill>
            </x14:dxf>
          </x14:cfRule>
          <xm:sqref>HU127:HX128</xm:sqref>
        </x14:conditionalFormatting>
        <x14:conditionalFormatting xmlns:xm="http://schemas.microsoft.com/office/excel/2006/main">
          <x14:cfRule type="containsText" priority="1296" operator="containsText" id="{C6859D9B-BB68-4B31-AD30-F2B2A689B5D3}">
            <xm:f>NOT(ISERROR(SEARCH(#REF! ="text",HU15)))</xm:f>
            <xm:f>#REF! ="text"</xm:f>
            <x14:dxf>
              <fill>
                <patternFill>
                  <bgColor theme="7" tint="0.79998168889431442"/>
                </patternFill>
              </fill>
            </x14:dxf>
          </x14:cfRule>
          <xm:sqref>HU15:HX15</xm:sqref>
        </x14:conditionalFormatting>
        <x14:conditionalFormatting xmlns:xm="http://schemas.microsoft.com/office/excel/2006/main">
          <x14:cfRule type="containsText" priority="1293" operator="containsText" id="{C2623757-953C-4015-8A71-782B8F6E173D}">
            <xm:f>NOT(ISERROR(SEARCH($A200 ="text",HU197)))</xm:f>
            <xm:f>$A200 ="text"</xm:f>
            <x14:dxf>
              <fill>
                <patternFill>
                  <bgColor theme="7" tint="0.79998168889431442"/>
                </patternFill>
              </fill>
            </x14:dxf>
          </x14:cfRule>
          <xm:sqref>HU197:HX198</xm:sqref>
        </x14:conditionalFormatting>
        <x14:conditionalFormatting xmlns:xm="http://schemas.microsoft.com/office/excel/2006/main">
          <x14:cfRule type="containsText" priority="1357" operator="containsText" id="{8492AAE2-0D35-4A55-A750-9B636C1D6655}">
            <xm:f>NOT(ISERROR(SEARCH(#REF! ="text",HU189)))</xm:f>
            <xm:f>#REF! ="text"</xm:f>
            <x14:dxf>
              <fill>
                <patternFill>
                  <bgColor theme="7" tint="0.79998168889431442"/>
                </patternFill>
              </fill>
            </x14:dxf>
          </x14:cfRule>
          <xm:sqref>HU189:HX189</xm:sqref>
        </x14:conditionalFormatting>
        <x14:conditionalFormatting xmlns:xm="http://schemas.microsoft.com/office/excel/2006/main">
          <x14:cfRule type="containsText" priority="1358" operator="containsText" id="{409E1FDE-195C-4B64-8C8D-B1962EB7158F}">
            <xm:f>NOT(ISERROR(SEARCH(#REF! ="text",HU112)))</xm:f>
            <xm:f>#REF! ="text"</xm:f>
            <x14:dxf>
              <fill>
                <patternFill>
                  <bgColor theme="7" tint="0.79998168889431442"/>
                </patternFill>
              </fill>
            </x14:dxf>
          </x14:cfRule>
          <xm:sqref>HU112:HX112</xm:sqref>
        </x14:conditionalFormatting>
        <x14:conditionalFormatting xmlns:xm="http://schemas.microsoft.com/office/excel/2006/main">
          <x14:cfRule type="containsText" priority="1359" operator="containsText" id="{BBCFAC98-7D87-4F93-AB07-8426B2D3941C}">
            <xm:f>NOT(ISERROR(SEARCH(#REF! ="text",HU91)))</xm:f>
            <xm:f>#REF! ="text"</xm:f>
            <x14:dxf>
              <fill>
                <patternFill>
                  <bgColor theme="7" tint="0.79998168889431442"/>
                </patternFill>
              </fill>
            </x14:dxf>
          </x14:cfRule>
          <xm:sqref>HU91:HX92</xm:sqref>
        </x14:conditionalFormatting>
        <x14:conditionalFormatting xmlns:xm="http://schemas.microsoft.com/office/excel/2006/main">
          <x14:cfRule type="containsText" priority="1360" operator="containsText" id="{CC7D0E9D-24FB-4E33-9641-CF2A1EE88814}">
            <xm:f>NOT(ISERROR(SEARCH(#REF! ="text",HU129)))</xm:f>
            <xm:f>#REF! ="text"</xm:f>
            <x14:dxf>
              <fill>
                <patternFill>
                  <bgColor theme="7" tint="0.79998168889431442"/>
                </patternFill>
              </fill>
            </x14:dxf>
          </x14:cfRule>
          <xm:sqref>HU129:HX129</xm:sqref>
        </x14:conditionalFormatting>
        <x14:conditionalFormatting xmlns:xm="http://schemas.microsoft.com/office/excel/2006/main">
          <x14:cfRule type="containsText" priority="1361" operator="containsText" id="{BDBBE758-26E3-4524-99CC-CF5093F0B75D}">
            <xm:f>NOT(ISERROR(SEARCH(#REF! ="text",HU183)))</xm:f>
            <xm:f>#REF! ="text"</xm:f>
            <x14:dxf>
              <fill>
                <patternFill>
                  <bgColor theme="7" tint="0.79998168889431442"/>
                </patternFill>
              </fill>
            </x14:dxf>
          </x14:cfRule>
          <xm:sqref>HU183:HX183</xm:sqref>
        </x14:conditionalFormatting>
        <x14:conditionalFormatting xmlns:xm="http://schemas.microsoft.com/office/excel/2006/main">
          <x14:cfRule type="containsText" priority="1362" operator="containsText" id="{6C1C45B1-EE18-427A-8C13-B0EED737344C}">
            <xm:f>NOT(ISERROR(SEARCH(#REF! ="text",HU159)))</xm:f>
            <xm:f>#REF! ="text"</xm:f>
            <x14:dxf>
              <fill>
                <patternFill>
                  <bgColor theme="7" tint="0.79998168889431442"/>
                </patternFill>
              </fill>
            </x14:dxf>
          </x14:cfRule>
          <xm:sqref>HU159:HX160</xm:sqref>
        </x14:conditionalFormatting>
        <x14:conditionalFormatting xmlns:xm="http://schemas.microsoft.com/office/excel/2006/main">
          <x14:cfRule type="containsText" priority="1363" operator="containsText" id="{5F19A78C-C1BA-4EFD-BA7D-EE4C698476F4}">
            <xm:f>NOT(ISERROR(SEARCH(#REF! ="text",HU159)))</xm:f>
            <xm:f>#REF! ="text"</xm:f>
            <x14:dxf>
              <fill>
                <patternFill>
                  <bgColor theme="7" tint="0.79998168889431442"/>
                </patternFill>
              </fill>
            </x14:dxf>
          </x14:cfRule>
          <xm:sqref>HU159:HX159</xm:sqref>
        </x14:conditionalFormatting>
        <x14:conditionalFormatting xmlns:xm="http://schemas.microsoft.com/office/excel/2006/main">
          <x14:cfRule type="containsText" priority="1288" operator="containsText" id="{40A0928A-C3E5-4B5E-9912-C5A2436A5E3C}">
            <xm:f>NOT(ISERROR(SEARCH($A223 ="text",HU188)))</xm:f>
            <xm:f>$A223 ="text"</xm:f>
            <x14:dxf>
              <fill>
                <patternFill>
                  <bgColor theme="7" tint="0.79998168889431442"/>
                </patternFill>
              </fill>
            </x14:dxf>
          </x14:cfRule>
          <xm:sqref>HU188:HX188</xm:sqref>
        </x14:conditionalFormatting>
        <x14:conditionalFormatting xmlns:xm="http://schemas.microsoft.com/office/excel/2006/main">
          <x14:cfRule type="containsText" priority="1289" operator="containsText" id="{0EE171C3-488A-4C4A-A3D3-52472236EC23}">
            <xm:f>NOT(ISERROR(SEARCH(#REF! ="text",HU188)))</xm:f>
            <xm:f>#REF! ="text"</xm:f>
            <x14:dxf>
              <fill>
                <patternFill>
                  <bgColor theme="7" tint="0.79998168889431442"/>
                </patternFill>
              </fill>
            </x14:dxf>
          </x14:cfRule>
          <xm:sqref>HU188:HX188</xm:sqref>
        </x14:conditionalFormatting>
        <x14:conditionalFormatting xmlns:xm="http://schemas.microsoft.com/office/excel/2006/main">
          <x14:cfRule type="containsText" priority="1064" operator="containsText" id="{91D57765-BA26-4906-82E8-70AF1219357F}">
            <xm:f>NOT(ISERROR(SEARCH($A19 ="text",AK12)))</xm:f>
            <xm:f>$A19 ="text"</xm:f>
            <x14:dxf>
              <fill>
                <patternFill>
                  <bgColor theme="7" tint="0.79998168889431442"/>
                </patternFill>
              </fill>
            </x14:dxf>
          </x14:cfRule>
          <xm:sqref>AK12</xm:sqref>
        </x14:conditionalFormatting>
        <x14:conditionalFormatting xmlns:xm="http://schemas.microsoft.com/office/excel/2006/main">
          <x14:cfRule type="containsText" priority="1062" operator="containsText" id="{4C81E46E-BF05-47DB-A1B1-8D3AF8C3BE8B}">
            <xm:f>NOT(ISERROR(SEARCH(#REF! ="text",AK14)))</xm:f>
            <xm:f>#REF! ="text"</xm:f>
            <x14:dxf>
              <fill>
                <patternFill>
                  <bgColor theme="7" tint="0.79998168889431442"/>
                </patternFill>
              </fill>
            </x14:dxf>
          </x14:cfRule>
          <xm:sqref>AK14</xm:sqref>
        </x14:conditionalFormatting>
        <x14:conditionalFormatting xmlns:xm="http://schemas.microsoft.com/office/excel/2006/main">
          <x14:cfRule type="containsText" priority="1060" operator="containsText" id="{BF7C75DB-A5E3-4F0C-A68E-84D83CF4760B}">
            <xm:f>NOT(ISERROR(SEARCH($A23 ="text",AK18)))</xm:f>
            <xm:f>$A23 ="text"</xm:f>
            <x14:dxf>
              <fill>
                <patternFill>
                  <bgColor theme="7" tint="0.79998168889431442"/>
                </patternFill>
              </fill>
            </x14:dxf>
          </x14:cfRule>
          <xm:sqref>AK18</xm:sqref>
        </x14:conditionalFormatting>
        <x14:conditionalFormatting xmlns:xm="http://schemas.microsoft.com/office/excel/2006/main">
          <x14:cfRule type="containsText" priority="11664" operator="containsText" id="{C361144A-93E9-49EE-A11E-32440C04B04E}">
            <xm:f>NOT(ISERROR(SEARCH(#REF! ="text",HY193)))</xm:f>
            <xm:f>#REF! ="text"</xm:f>
            <x14:dxf>
              <fill>
                <patternFill>
                  <bgColor theme="7" tint="0.79998168889431442"/>
                </patternFill>
              </fill>
            </x14:dxf>
          </x14:cfRule>
          <xm:sqref>HY193:XFD194</xm:sqref>
        </x14:conditionalFormatting>
        <x14:conditionalFormatting xmlns:xm="http://schemas.microsoft.com/office/excel/2006/main">
          <x14:cfRule type="containsText" priority="11673" operator="containsText" id="{C361144A-93E9-49EE-A11E-32440C04B04E}">
            <xm:f>NOT(ISERROR(SEARCH(#REF! ="text",B192)))</xm:f>
            <xm:f>#REF! ="text"</xm:f>
            <x14:dxf>
              <fill>
                <patternFill>
                  <bgColor theme="7" tint="0.79998168889431442"/>
                </patternFill>
              </fill>
            </x14:dxf>
          </x14:cfRule>
          <xm:sqref>B192</xm:sqref>
        </x14:conditionalFormatting>
        <x14:conditionalFormatting xmlns:xm="http://schemas.microsoft.com/office/excel/2006/main">
          <x14:cfRule type="containsText" priority="11676" operator="containsText" id="{C361144A-93E9-49EE-A11E-32440C04B04E}">
            <xm:f>NOT(ISERROR(SEARCH(#REF! ="text",AG191)))</xm:f>
            <xm:f>#REF! ="text"</xm:f>
            <x14:dxf>
              <fill>
                <patternFill>
                  <bgColor theme="7" tint="0.79998168889431442"/>
                </patternFill>
              </fill>
            </x14:dxf>
          </x14:cfRule>
          <xm:sqref>AK191 AG191</xm:sqref>
        </x14:conditionalFormatting>
        <x14:conditionalFormatting xmlns:xm="http://schemas.microsoft.com/office/excel/2006/main">
          <x14:cfRule type="containsText" priority="11688" operator="containsText" id="{C361144A-93E9-49EE-A11E-32440C04B04E}">
            <xm:f>NOT(ISERROR(SEARCH(#REF! ="text",A132)))</xm:f>
            <xm:f>#REF! ="text"</xm:f>
            <x14:dxf>
              <fill>
                <patternFill>
                  <bgColor theme="7" tint="0.79998168889431442"/>
                </patternFill>
              </fill>
            </x14:dxf>
          </x14:cfRule>
          <xm:sqref>A132:E133 HY132:XFD133</xm:sqref>
        </x14:conditionalFormatting>
        <x14:conditionalFormatting xmlns:xm="http://schemas.microsoft.com/office/excel/2006/main">
          <x14:cfRule type="containsText" priority="11712" operator="containsText" id="{C361144A-93E9-49EE-A11E-32440C04B04E}">
            <xm:f>NOT(ISERROR(SEARCH(#REF! ="text",A115)))</xm:f>
            <xm:f>#REF! ="text"</xm:f>
            <x14:dxf>
              <fill>
                <patternFill>
                  <bgColor theme="7" tint="0.79998168889431442"/>
                </patternFill>
              </fill>
            </x14:dxf>
          </x14:cfRule>
          <xm:sqref>A115:E115 HY115:XFD115</xm:sqref>
        </x14:conditionalFormatting>
        <x14:conditionalFormatting xmlns:xm="http://schemas.microsoft.com/office/excel/2006/main">
          <x14:cfRule type="containsText" priority="11723" operator="containsText" id="{C361144A-93E9-49EE-A11E-32440C04B04E}">
            <xm:f>NOT(ISERROR(SEARCH(#REF! ="text",B93)))</xm:f>
            <xm:f>#REF! ="text"</xm:f>
            <x14:dxf>
              <fill>
                <patternFill>
                  <bgColor theme="7" tint="0.79998168889431442"/>
                </patternFill>
              </fill>
            </x14:dxf>
          </x14:cfRule>
          <xm:sqref>AH93:AJ94 G93:AF94 B94</xm:sqref>
        </x14:conditionalFormatting>
        <x14:conditionalFormatting xmlns:xm="http://schemas.microsoft.com/office/excel/2006/main">
          <x14:cfRule type="containsText" priority="11728" operator="containsText" id="{C361144A-93E9-49EE-A11E-32440C04B04E}">
            <xm:f>NOT(ISERROR(SEARCH(#REF! ="text",AG131)))</xm:f>
            <xm:f>#REF! ="text"</xm:f>
            <x14:dxf>
              <fill>
                <patternFill>
                  <bgColor theme="7" tint="0.79998168889431442"/>
                </patternFill>
              </fill>
            </x14:dxf>
          </x14:cfRule>
          <xm:sqref>AG131 DM131:DP131 AK131:BL131 EO131:ER131 FQ131:FT131 GS131:GV131 HU131:HX131</xm:sqref>
        </x14:conditionalFormatting>
        <x14:conditionalFormatting xmlns:xm="http://schemas.microsoft.com/office/excel/2006/main">
          <x14:cfRule type="containsText" priority="11737" operator="containsText" id="{9DC12753-097F-9145-A0ED-B609018075D3}">
            <xm:f>NOT(ISERROR(SEARCH(#REF! ="text",A94)))</xm:f>
            <xm:f>#REF! ="text"</xm:f>
            <x14:dxf>
              <fill>
                <patternFill>
                  <bgColor theme="7" tint="0.79998168889431442"/>
                </patternFill>
              </fill>
            </x14:dxf>
          </x14:cfRule>
          <xm:sqref>A94:E95 AK94:BL95 AG94:AG95 DM94:DP95 EO94:ER95 FQ94:FT95 GS94:GV95 HU94:XFD95</xm:sqref>
        </x14:conditionalFormatting>
        <x14:conditionalFormatting xmlns:xm="http://schemas.microsoft.com/office/excel/2006/main">
          <x14:cfRule type="containsText" priority="11745" operator="containsText" id="{C361144A-93E9-49EE-A11E-32440C04B04E}">
            <xm:f>NOT(ISERROR(SEARCH(#REF! ="text",AG177)))</xm:f>
            <xm:f>#REF! ="text"</xm:f>
            <x14:dxf>
              <fill>
                <patternFill>
                  <bgColor theme="7" tint="0.79998168889431442"/>
                </patternFill>
              </fill>
            </x14:dxf>
          </x14:cfRule>
          <xm:sqref>AK177:BL178 AG177:AG178 DM177:DP178 EO177:ER178 FQ177:FT178 GS177:GV178 HU177:HX178</xm:sqref>
        </x14:conditionalFormatting>
        <x14:conditionalFormatting xmlns:xm="http://schemas.microsoft.com/office/excel/2006/main">
          <x14:cfRule type="containsText" priority="11766" operator="containsText" id="{2DDB584C-3230-164E-9AD6-FF8C8D6038C4}">
            <xm:f>NOT(ISERROR(SEARCH(#REF! ="text",A114)))</xm:f>
            <xm:f>#REF! ="text"</xm:f>
            <x14:dxf>
              <fill>
                <patternFill>
                  <bgColor theme="7" tint="0.79998168889431442"/>
                </patternFill>
              </fill>
            </x14:dxf>
          </x14:cfRule>
          <xm:sqref>A114:A115 AK114:BL115 AG114:AG115 DM114:DP115 EO114:ER115 FQ114:FT115 GS114:GV115 HU114:HX115</xm:sqref>
        </x14:conditionalFormatting>
        <x14:conditionalFormatting xmlns:xm="http://schemas.microsoft.com/office/excel/2006/main">
          <x14:cfRule type="containsText" priority="11772" operator="containsText" id="{B2077942-66C8-E248-8C36-B2C1D108DF4C}">
            <xm:f>NOT(ISERROR(SEARCH(#REF! ="text",A163)))</xm:f>
            <xm:f>#REF! ="text"</xm:f>
            <x14:dxf>
              <fill>
                <patternFill>
                  <bgColor theme="7" tint="0.79998168889431442"/>
                </patternFill>
              </fill>
            </x14:dxf>
          </x14:cfRule>
          <xm:sqref>HY163:XFD164 A163:E164</xm:sqref>
        </x14:conditionalFormatting>
        <x14:conditionalFormatting xmlns:xm="http://schemas.microsoft.com/office/excel/2006/main">
          <x14:cfRule type="containsText" priority="11775" operator="containsText" id="{F846E4A3-0B6A-E043-9D07-BEF0AF639B2C}">
            <xm:f>NOT(ISERROR(SEARCH(#REF! ="text",A179)))</xm:f>
            <xm:f>#REF! ="text"</xm:f>
            <x14:dxf>
              <fill>
                <patternFill>
                  <bgColor theme="7" tint="0.79998168889431442"/>
                </patternFill>
              </fill>
            </x14:dxf>
          </x14:cfRule>
          <xm:sqref>HY179:XFD180 A179:E180</xm:sqref>
        </x14:conditionalFormatting>
        <x14:conditionalFormatting xmlns:xm="http://schemas.microsoft.com/office/excel/2006/main">
          <x14:cfRule type="containsText" priority="11776" operator="containsText" id="{F846E4A3-0B6A-E043-9D07-BEF0AF639B2C}">
            <xm:f>NOT(ISERROR(SEARCH($A199 ="text",A181)))</xm:f>
            <xm:f>$A199 ="text"</xm:f>
            <x14:dxf>
              <fill>
                <patternFill>
                  <bgColor theme="7" tint="0.79998168889431442"/>
                </patternFill>
              </fill>
            </x14:dxf>
          </x14:cfRule>
          <xm:sqref>HY181:XFD184 A181:E184</xm:sqref>
        </x14:conditionalFormatting>
        <x14:conditionalFormatting xmlns:xm="http://schemas.microsoft.com/office/excel/2006/main">
          <x14:cfRule type="containsText" priority="11790" operator="containsText" id="{223CB515-E195-4932-8422-D7E1705B19EE}">
            <xm:f>NOT(ISERROR(SEARCH(#REF! ="text",AG161)))</xm:f>
            <xm:f>#REF! ="text"</xm:f>
            <x14:dxf>
              <fill>
                <patternFill>
                  <bgColor theme="7" tint="0.79998168889431442"/>
                </patternFill>
              </fill>
            </x14:dxf>
          </x14:cfRule>
          <xm:sqref>AG161:AG162 AK161:BL162 DM161:DP162 EO161:ER162 FQ161:FT162 GS161:GV162 HU161:HX162</xm:sqref>
        </x14:conditionalFormatting>
        <x14:conditionalFormatting xmlns:xm="http://schemas.microsoft.com/office/excel/2006/main">
          <x14:cfRule type="containsText" priority="11807" operator="containsText" id="{EC2EC1F2-6C9D-494F-A531-975B7BB4EA69}">
            <xm:f>NOT(ISERROR(SEARCH(#REF! ="text",A195)))</xm:f>
            <xm:f>#REF! ="text"</xm:f>
            <x14:dxf>
              <fill>
                <patternFill>
                  <bgColor theme="7" tint="0.79998168889431442"/>
                </patternFill>
              </fill>
            </x14:dxf>
          </x14:cfRule>
          <xm:sqref>A195</xm:sqref>
        </x14:conditionalFormatting>
        <x14:conditionalFormatting xmlns:xm="http://schemas.microsoft.com/office/excel/2006/main">
          <x14:cfRule type="containsText" priority="11809" operator="containsText" id="{D545CFD4-64B0-4299-A59F-0451BB195CC3}">
            <xm:f>NOT(ISERROR(SEARCH(#REF! ="text",A195)))</xm:f>
            <xm:f>#REF! ="text"</xm:f>
            <x14:dxf>
              <fill>
                <patternFill>
                  <bgColor theme="7" tint="0.79998168889431442"/>
                </patternFill>
              </fill>
            </x14:dxf>
          </x14:cfRule>
          <xm:sqref>A195:A196</xm:sqref>
        </x14:conditionalFormatting>
        <x14:conditionalFormatting xmlns:xm="http://schemas.microsoft.com/office/excel/2006/main">
          <x14:cfRule type="containsText" priority="11815" operator="containsText" id="{C361144A-93E9-49EE-A11E-32440C04B04E}">
            <xm:f>NOT(ISERROR(SEARCH(#REF! ="text",AG187)))</xm:f>
            <xm:f>#REF! ="text"</xm:f>
            <x14:dxf>
              <fill>
                <patternFill>
                  <bgColor theme="7" tint="0.79998168889431442"/>
                </patternFill>
              </fill>
            </x14:dxf>
          </x14:cfRule>
          <xm:sqref>AK187:BL187 AG187 DM187:DP187 EO187:ER187 FQ187:FT187 GS187:GV187 HU187:HX187</xm:sqref>
        </x14:conditionalFormatting>
        <x14:conditionalFormatting xmlns:xm="http://schemas.microsoft.com/office/excel/2006/main">
          <x14:cfRule type="containsText" priority="11825" operator="containsText" id="{96E2A28D-93DB-492B-B6DD-A226160E4249}">
            <xm:f>NOT(ISERROR(SEARCH(#REF! ="text",AL191)))</xm:f>
            <xm:f>#REF! ="text"</xm:f>
            <x14:dxf>
              <fill>
                <patternFill>
                  <bgColor theme="7" tint="0.79998168889431442"/>
                </patternFill>
              </fill>
            </x14:dxf>
          </x14:cfRule>
          <xm:sqref>AL191:BL192 DM191:DP192 EO191:ER192 FQ191:FT192 GS191:GV192 HU191:HX192</xm:sqref>
        </x14:conditionalFormatting>
        <x14:conditionalFormatting xmlns:xm="http://schemas.microsoft.com/office/excel/2006/main">
          <x14:cfRule type="containsText" priority="11831" operator="containsText" id="{98ED8856-3C57-4C67-9997-158F218DAEF5}">
            <xm:f>NOT(ISERROR(SEARCH(#REF! ="text",A188)))</xm:f>
            <xm:f>#REF! ="text"</xm:f>
            <x14:dxf>
              <fill>
                <patternFill>
                  <bgColor theme="7" tint="0.79998168889431442"/>
                </patternFill>
              </fill>
            </x14:dxf>
          </x14:cfRule>
          <xm:sqref>HY188:XFD188 A188:E188</xm:sqref>
        </x14:conditionalFormatting>
        <x14:conditionalFormatting xmlns:xm="http://schemas.microsoft.com/office/excel/2006/main">
          <x14:cfRule type="containsText" priority="1046" operator="containsText" id="{4ECDD16C-E1EF-4564-B225-5D2B646C5D72}">
            <xm:f>NOT(ISERROR(SEARCH($A33 ="text",BM19)))</xm:f>
            <xm:f>$A33 ="text"</xm:f>
            <x14:dxf>
              <fill>
                <patternFill>
                  <bgColor theme="7" tint="0.79998168889431442"/>
                </patternFill>
              </fill>
            </x14:dxf>
          </x14:cfRule>
          <xm:sqref>BM23:BN23 BM19:CN20 CK23:CN25</xm:sqref>
        </x14:conditionalFormatting>
        <x14:conditionalFormatting xmlns:xm="http://schemas.microsoft.com/office/excel/2006/main">
          <x14:cfRule type="containsText" priority="1047" operator="containsText" id="{6FA50486-CBDA-4A0E-AFCD-DE6010F45FDB}">
            <xm:f>NOT(ISERROR(SEARCH($A35 ="text",CK22)))</xm:f>
            <xm:f>$A35 ="text"</xm:f>
            <x14:dxf>
              <fill>
                <patternFill>
                  <bgColor theme="7" tint="0.79998168889431442"/>
                </patternFill>
              </fill>
            </x14:dxf>
          </x14:cfRule>
          <xm:sqref>CL22:CN22 CK26:CN26</xm:sqref>
        </x14:conditionalFormatting>
        <x14:conditionalFormatting xmlns:xm="http://schemas.microsoft.com/office/excel/2006/main">
          <x14:cfRule type="containsText" priority="1045" operator="containsText" id="{3B4FE8F1-C94D-4FF8-9442-47864D9584EE}">
            <xm:f>NOT(ISERROR(SEARCH(#REF! ="text",BM5)))</xm:f>
            <xm:f>#REF! ="text"</xm:f>
            <x14:dxf>
              <fill>
                <patternFill>
                  <bgColor theme="7" tint="0.79998168889431442"/>
                </patternFill>
              </fill>
            </x14:dxf>
          </x14:cfRule>
          <xm:sqref>BM5</xm:sqref>
        </x14:conditionalFormatting>
        <x14:conditionalFormatting xmlns:xm="http://schemas.microsoft.com/office/excel/2006/main">
          <x14:cfRule type="containsText" priority="1043" operator="containsText" id="{A82A6680-AA8A-4774-978E-115BE82C6E4E}">
            <xm:f>NOT(ISERROR(SEARCH(#REF! ="text",BN5)))</xm:f>
            <xm:f>#REF! ="text"</xm:f>
            <x14:dxf>
              <fill>
                <patternFill>
                  <bgColor theme="7" tint="0.79998168889431442"/>
                </patternFill>
              </fill>
            </x14:dxf>
          </x14:cfRule>
          <xm:sqref>BN5:CM5</xm:sqref>
        </x14:conditionalFormatting>
        <x14:conditionalFormatting xmlns:xm="http://schemas.microsoft.com/office/excel/2006/main">
          <x14:cfRule type="containsText" priority="1041" operator="containsText" id="{7F85B40F-A2EC-4F74-8294-40BD71E76A07}">
            <xm:f>NOT(ISERROR(SEARCH($A12 ="text",CN5)))</xm:f>
            <xm:f>$A12 ="text"</xm:f>
            <x14:dxf>
              <fill>
                <patternFill>
                  <bgColor theme="7" tint="0.79998168889431442"/>
                </patternFill>
              </fill>
            </x14:dxf>
          </x14:cfRule>
          <xm:sqref>CN5</xm:sqref>
        </x14:conditionalFormatting>
        <x14:conditionalFormatting xmlns:xm="http://schemas.microsoft.com/office/excel/2006/main">
          <x14:cfRule type="containsText" priority="1008" operator="containsText" id="{20570F77-F2DA-4CFC-B3D8-EF9FC91B8722}">
            <xm:f>NOT(ISERROR(SEARCH($A21 ="text",BM16)))</xm:f>
            <xm:f>$A21 ="text"</xm:f>
            <x14:dxf>
              <fill>
                <patternFill>
                  <bgColor theme="7" tint="0.79998168889431442"/>
                </patternFill>
              </fill>
            </x14:dxf>
          </x14:cfRule>
          <xm:sqref>BM51:CJ51 BM16:CJ18 CL81:CN86 CL51:CN75 CL16:CN18 BR52:CJ75 BN81:CJ86</xm:sqref>
        </x14:conditionalFormatting>
        <x14:conditionalFormatting xmlns:xm="http://schemas.microsoft.com/office/excel/2006/main">
          <x14:cfRule type="containsText" priority="1009" operator="containsText" id="{350A44E1-DED9-412D-85ED-1A4EC926FC50}">
            <xm:f>NOT(ISERROR(SEARCH($A38 ="text",BM34)))</xm:f>
            <xm:f>$A38 ="text"</xm:f>
            <x14:dxf>
              <fill>
                <patternFill>
                  <bgColor theme="7" tint="0.79998168889431442"/>
                </patternFill>
              </fill>
            </x14:dxf>
          </x14:cfRule>
          <xm:sqref>BM47:CJ50 BM80:CJ80 BM34:CJ34 CL34:CN34 CL42:CN45 CL77:CN80 CL47:CN50 BM42:CJ45 BR77:CJ79</xm:sqref>
        </x14:conditionalFormatting>
        <x14:conditionalFormatting xmlns:xm="http://schemas.microsoft.com/office/excel/2006/main">
          <x14:cfRule type="containsText" priority="1010" operator="containsText" id="{A24998FE-A56D-4265-919A-4D01A3CEEC12}">
            <xm:f>NOT(ISERROR(SEARCH(#REF! ="text",BM14)))</xm:f>
            <xm:f>#REF! ="text"</xm:f>
            <x14:dxf>
              <fill>
                <patternFill>
                  <bgColor theme="7" tint="0.79998168889431442"/>
                </patternFill>
              </fill>
            </x14:dxf>
          </x14:cfRule>
          <xm:sqref>BM21:CJ21 BM24:BN32 BO22:CJ31 BM14:BY14 CA14 CD14:CJ14 CL14:CN14 CL21:CN21 CL39:CN40 CL36:CN37 CL87:CN88 CL76:CN76 CL46:CN46</xm:sqref>
        </x14:conditionalFormatting>
        <x14:conditionalFormatting xmlns:xm="http://schemas.microsoft.com/office/excel/2006/main">
          <x14:cfRule type="containsText" priority="1011" operator="containsText" id="{BCE1A4C8-6011-44F4-B025-7910B656FA6E}">
            <xm:f>NOT(ISERROR(SEARCH($A42 ="text",BM41)))</xm:f>
            <xm:f>$A42 ="text"</xm:f>
            <x14:dxf>
              <fill>
                <patternFill>
                  <bgColor theme="7" tint="0.79998168889431442"/>
                </patternFill>
              </fill>
            </x14:dxf>
          </x14:cfRule>
          <xm:sqref>BM41:CJ41 CL41:CN41</xm:sqref>
        </x14:conditionalFormatting>
        <x14:conditionalFormatting xmlns:xm="http://schemas.microsoft.com/office/excel/2006/main">
          <x14:cfRule type="containsText" priority="1012" operator="containsText" id="{84BB735D-2532-4E42-A071-72BBFC8DDFB4}">
            <xm:f>NOT(ISERROR(SEARCH(#REF! ="text",BM33)))</xm:f>
            <xm:f>#REF! ="text"</xm:f>
            <x14:dxf>
              <fill>
                <patternFill>
                  <bgColor theme="7" tint="0.79998168889431442"/>
                </patternFill>
              </fill>
            </x14:dxf>
          </x14:cfRule>
          <xm:sqref>BM33:CJ33 BM37:CJ37 BM39:CJ40 CL33:CN33</xm:sqref>
        </x14:conditionalFormatting>
        <x14:conditionalFormatting xmlns:xm="http://schemas.microsoft.com/office/excel/2006/main">
          <x14:cfRule type="containsText" priority="1013" operator="containsText" id="{223CCE36-E436-4232-B058-4303A7DBCB79}">
            <xm:f>NOT(ISERROR(SEARCH($A14 ="text",BM8)))</xm:f>
            <xm:f>$A14 ="text"</xm:f>
            <x14:dxf>
              <fill>
                <patternFill>
                  <bgColor theme="7" tint="0.79998168889431442"/>
                </patternFill>
              </fill>
            </x14:dxf>
          </x14:cfRule>
          <xm:sqref>BM35:CJ35 CL35:CN35 CK8</xm:sqref>
        </x14:conditionalFormatting>
        <x14:conditionalFormatting xmlns:xm="http://schemas.microsoft.com/office/excel/2006/main">
          <x14:cfRule type="containsText" priority="1014" operator="containsText" id="{00593C1E-1228-420D-94D9-B60954ED4638}">
            <xm:f>NOT(ISERROR(SEARCH(#REF! ="text",BN87)))</xm:f>
            <xm:f>#REF! ="text"</xm:f>
            <x14:dxf>
              <fill>
                <patternFill>
                  <bgColor theme="7" tint="0.79998168889431442"/>
                </patternFill>
              </fill>
            </x14:dxf>
          </x14:cfRule>
          <xm:sqref>BN87:CJ87</xm:sqref>
        </x14:conditionalFormatting>
        <x14:conditionalFormatting xmlns:xm="http://schemas.microsoft.com/office/excel/2006/main">
          <x14:cfRule type="containsText" priority="1015" operator="containsText" id="{31BBD4D9-0D1B-4CA9-8A86-B0D3273EBCDB}">
            <xm:f>NOT(ISERROR(SEARCH($A13 ="text",BM6)))</xm:f>
            <xm:f>$A13 ="text"</xm:f>
            <x14:dxf>
              <fill>
                <patternFill>
                  <bgColor theme="7" tint="0.79998168889431442"/>
                </patternFill>
              </fill>
            </x14:dxf>
          </x14:cfRule>
          <xm:sqref>BM6:BW6 BY6:CA6 CC6:CN6 BM10:CJ13 CL10:CN13 BN9:BO9 CK9:CK13 CE197:CN198</xm:sqref>
        </x14:conditionalFormatting>
        <x14:conditionalFormatting xmlns:xm="http://schemas.microsoft.com/office/excel/2006/main">
          <x14:cfRule type="containsText" priority="1016" operator="containsText" id="{B587B1FB-85E0-4CB0-B8C2-6419B47C10ED}">
            <xm:f>NOT(ISERROR(SEARCH($A16 ="text",BM7)))</xm:f>
            <xm:f>$A16 ="text"</xm:f>
            <x14:dxf>
              <fill>
                <patternFill>
                  <bgColor theme="7" tint="0.79998168889431442"/>
                </patternFill>
              </fill>
            </x14:dxf>
          </x14:cfRule>
          <xm:sqref>CL30:CN31 CL29:CM29 CL7:CN9 BM7:CJ9 CK191:CK195</xm:sqref>
        </x14:conditionalFormatting>
        <x14:conditionalFormatting xmlns:xm="http://schemas.microsoft.com/office/excel/2006/main">
          <x14:cfRule type="containsText" priority="1017" operator="containsText" id="{C68C4633-0EF5-46C2-BA17-5176AA2EB07D}">
            <xm:f>NOT(ISERROR(SEARCH($A35 ="text",BM22)))</xm:f>
            <xm:f>$A35 ="text"</xm:f>
            <x14:dxf>
              <fill>
                <patternFill>
                  <bgColor theme="7" tint="0.79998168889431442"/>
                </patternFill>
              </fill>
            </x14:dxf>
          </x14:cfRule>
          <xm:sqref>BM22:BN22</xm:sqref>
        </x14:conditionalFormatting>
        <x14:conditionalFormatting xmlns:xm="http://schemas.microsoft.com/office/excel/2006/main">
          <x14:cfRule type="containsText" priority="1018" operator="containsText" id="{44892D7F-E3CB-4C48-A421-33C6F8E771BC}">
            <xm:f>NOT(ISERROR(SEARCH(#REF! ="text",BM46)))</xm:f>
            <xm:f>#REF! ="text"</xm:f>
            <x14:dxf>
              <fill>
                <patternFill>
                  <bgColor theme="7" tint="0.79998168889431442"/>
                </patternFill>
              </fill>
            </x14:dxf>
          </x14:cfRule>
          <xm:sqref>BM46:CJ46 BR76:CJ76</xm:sqref>
        </x14:conditionalFormatting>
        <x14:conditionalFormatting xmlns:xm="http://schemas.microsoft.com/office/excel/2006/main">
          <x14:cfRule type="containsText" priority="1019" operator="containsText" id="{0B0E4D4D-F4F2-4540-B850-FFE40C05DC66}">
            <xm:f>NOT(ISERROR(SEARCH($A42 ="text",CN30)))</xm:f>
            <xm:f>$A42 ="text"</xm:f>
            <x14:dxf>
              <fill>
                <patternFill>
                  <bgColor theme="7" tint="0.79998168889431442"/>
                </patternFill>
              </fill>
            </x14:dxf>
          </x14:cfRule>
          <xm:sqref>CN30:CN31</xm:sqref>
        </x14:conditionalFormatting>
        <x14:conditionalFormatting xmlns:xm="http://schemas.microsoft.com/office/excel/2006/main">
          <x14:cfRule type="containsText" priority="1020" operator="containsText" id="{30CFEEDF-4C34-4681-84FD-D0BE14E8D58A}">
            <xm:f>NOT(ISERROR(SEARCH($A223 ="text",CL116)))</xm:f>
            <xm:f>$A223 ="text"</xm:f>
            <x14:dxf>
              <fill>
                <patternFill>
                  <bgColor theme="7" tint="0.79998168889431442"/>
                </patternFill>
              </fill>
            </x14:dxf>
          </x14:cfRule>
          <xm:sqref>CL116:CN131</xm:sqref>
        </x14:conditionalFormatting>
        <x14:conditionalFormatting xmlns:xm="http://schemas.microsoft.com/office/excel/2006/main">
          <x14:cfRule type="containsText" priority="1021" operator="containsText" id="{63938BEC-E8BE-4137-946C-7A22E64F50E6}">
            <xm:f>NOT(ISERROR(SEARCH($A199 ="text",BM93)))</xm:f>
            <xm:f>$A199 ="text"</xm:f>
            <x14:dxf>
              <fill>
                <patternFill>
                  <bgColor theme="7" tint="0.79998168889431442"/>
                </patternFill>
              </fill>
            </x14:dxf>
          </x14:cfRule>
          <xm:sqref>CL93:CN115 BM93:CJ95 BM109:CJ115 BM97:BM108 BQ96:CJ108</xm:sqref>
        </x14:conditionalFormatting>
        <x14:conditionalFormatting xmlns:xm="http://schemas.microsoft.com/office/excel/2006/main">
          <x14:cfRule type="containsText" priority="1023" operator="containsText" id="{A9AE5441-B418-4843-9463-F7522E016925}">
            <xm:f>NOT(ISERROR(SEARCH(#REF! ="text",BN88)))</xm:f>
            <xm:f>#REF! ="text"</xm:f>
            <x14:dxf>
              <fill>
                <patternFill>
                  <bgColor theme="7" tint="0.79998168889431442"/>
                </patternFill>
              </fill>
            </x14:dxf>
          </x14:cfRule>
          <xm:sqref>BN88:CJ88</xm:sqref>
        </x14:conditionalFormatting>
        <x14:conditionalFormatting xmlns:xm="http://schemas.microsoft.com/office/excel/2006/main">
          <x14:cfRule type="containsText" priority="1022" operator="containsText" id="{2F7F12E8-481C-49C8-838A-B2EF78047069}">
            <xm:f>NOT(ISERROR(SEARCH($A200 ="text",CK131)))</xm:f>
            <xm:f>$A200 ="text"</xm:f>
            <x14:dxf>
              <fill>
                <patternFill>
                  <bgColor theme="7" tint="0.79998168889431442"/>
                </patternFill>
              </fill>
            </x14:dxf>
          </x14:cfRule>
          <xm:sqref>CL140:CN140 CK131:CK139</xm:sqref>
        </x14:conditionalFormatting>
        <x14:conditionalFormatting xmlns:xm="http://schemas.microsoft.com/office/excel/2006/main">
          <x14:cfRule type="containsText" priority="1005" operator="containsText" id="{97C9F322-ED3B-430B-9616-90C289853DB0}">
            <xm:f>NOT(ISERROR(SEARCH($A193 ="text",BN89)))</xm:f>
            <xm:f>$A193 ="text"</xm:f>
            <x14:dxf>
              <fill>
                <patternFill>
                  <bgColor theme="7" tint="0.79998168889431442"/>
                </patternFill>
              </fill>
            </x14:dxf>
          </x14:cfRule>
          <xm:sqref>BN89:CJ90 CL89:CN90</xm:sqref>
        </x14:conditionalFormatting>
        <x14:conditionalFormatting xmlns:xm="http://schemas.microsoft.com/office/excel/2006/main">
          <x14:cfRule type="containsText" priority="1002" operator="containsText" id="{80FE12D4-F257-4007-B142-D49DE2EECEE9}">
            <xm:f>NOT(ISERROR(SEARCH($A240 ="text",BM132)))</xm:f>
            <xm:f>$A240 ="text"</xm:f>
            <x14:dxf>
              <fill>
                <patternFill>
                  <bgColor theme="7" tint="0.79998168889431442"/>
                </patternFill>
              </fill>
            </x14:dxf>
          </x14:cfRule>
          <xm:sqref>BM187:CJ188 BW140:BZ140 CN140 BM132:CJ132 CL132:CN139 CL187:CN188 CL141:CN141 BM134:BM139 BM133:BP133 BR133:CJ139</xm:sqref>
        </x14:conditionalFormatting>
        <x14:conditionalFormatting xmlns:xm="http://schemas.microsoft.com/office/excel/2006/main">
          <x14:cfRule type="containsText" priority="1000" operator="containsText" id="{D8E7A29E-9C91-46CC-A239-E869B49349AE}">
            <xm:f>NOT(ISERROR(SEARCH($A249 ="text",BM141)))</xm:f>
            <xm:f>$A249 ="text"</xm:f>
            <x14:dxf>
              <fill>
                <patternFill>
                  <bgColor theme="7" tint="0.79998168889431442"/>
                </patternFill>
              </fill>
            </x14:dxf>
          </x14:cfRule>
          <xm:sqref>BM141:CJ141</xm:sqref>
        </x14:conditionalFormatting>
        <x14:conditionalFormatting xmlns:xm="http://schemas.microsoft.com/office/excel/2006/main">
          <x14:cfRule type="containsText" priority="1024" operator="containsText" id="{F9D42C35-DAA9-4E03-86B5-C520D9E32516}">
            <xm:f>NOT(ISERROR(SEARCH($A234 ="text",CE197)))</xm:f>
            <xm:f>$A234 ="text"</xm:f>
            <x14:dxf>
              <fill>
                <patternFill>
                  <bgColor theme="7" tint="0.79998168889431442"/>
                </patternFill>
              </fill>
            </x14:dxf>
          </x14:cfRule>
          <xm:sqref>CE197:CN198</xm:sqref>
        </x14:conditionalFormatting>
        <x14:conditionalFormatting xmlns:xm="http://schemas.microsoft.com/office/excel/2006/main">
          <x14:cfRule type="containsText" priority="1025" operator="containsText" id="{4E9FB324-2CA5-4D53-B4C7-CB5E68A6D99C}">
            <xm:f>NOT(ISERROR(SEARCH($A236 ="text",BM127)))</xm:f>
            <xm:f>$A236 ="text"</xm:f>
            <x14:dxf>
              <fill>
                <patternFill>
                  <bgColor theme="7" tint="0.79998168889431442"/>
                </patternFill>
              </fill>
            </x14:dxf>
          </x14:cfRule>
          <xm:sqref>BM189:CJ195 CL189:CN195 CL142:CN184 BM142:CJ175 BN176:CJ176 BM177:CJ184 BN127:BO127</xm:sqref>
        </x14:conditionalFormatting>
        <x14:conditionalFormatting xmlns:xm="http://schemas.microsoft.com/office/excel/2006/main">
          <x14:cfRule type="containsText" priority="1026" operator="containsText" id="{DFBF7891-ACEF-4C94-89E2-C449E2820044}">
            <xm:f>NOT(ISERROR(SEARCH($A186 ="text",BM38)))</xm:f>
            <xm:f>$A186 ="text"</xm:f>
            <x14:dxf>
              <fill>
                <patternFill>
                  <bgColor theme="7" tint="0.79998168889431442"/>
                </patternFill>
              </fill>
            </x14:dxf>
          </x14:cfRule>
          <xm:sqref>BM38:CJ38 CL38:CN38</xm:sqref>
        </x14:conditionalFormatting>
        <x14:conditionalFormatting xmlns:xm="http://schemas.microsoft.com/office/excel/2006/main">
          <x14:cfRule type="containsText" priority="1027" operator="containsText" id="{210D65BB-ED69-44DC-AE8D-771F8DAFE344}">
            <xm:f>NOT(ISERROR(SEARCH($A44 ="text",BM185)))</xm:f>
            <xm:f>$A44 ="text"</xm:f>
            <x14:dxf>
              <fill>
                <patternFill>
                  <bgColor theme="7" tint="0.79998168889431442"/>
                </patternFill>
              </fill>
            </x14:dxf>
          </x14:cfRule>
          <xm:sqref>BM185:CJ186 CL185:CN186</xm:sqref>
        </x14:conditionalFormatting>
        <x14:conditionalFormatting xmlns:xm="http://schemas.microsoft.com/office/excel/2006/main">
          <x14:cfRule type="containsText" priority="1028" operator="containsText" id="{E484700C-B692-4369-814A-DF01BBB60451}">
            <xm:f>NOT(ISERROR(SEARCH($A185 ="text",BO32)))</xm:f>
            <xm:f>$A185 ="text"</xm:f>
            <x14:dxf>
              <fill>
                <patternFill>
                  <bgColor theme="7" tint="0.79998168889431442"/>
                </patternFill>
              </fill>
            </x14:dxf>
          </x14:cfRule>
          <xm:sqref>BO32:CJ32 CL32:CN32</xm:sqref>
        </x14:conditionalFormatting>
        <x14:conditionalFormatting xmlns:xm="http://schemas.microsoft.com/office/excel/2006/main">
          <x14:cfRule type="containsText" priority="1029" operator="containsText" id="{6FE33E9C-473F-41A1-868C-44E5DFD5CF69}">
            <xm:f>NOT(ISERROR(SEARCH($A185 ="text",CL28)))</xm:f>
            <xm:f>$A185 ="text"</xm:f>
            <x14:dxf>
              <fill>
                <patternFill>
                  <bgColor theme="7" tint="0.79998168889431442"/>
                </patternFill>
              </fill>
            </x14:dxf>
          </x14:cfRule>
          <xm:sqref>CL28:CM28</xm:sqref>
        </x14:conditionalFormatting>
        <x14:conditionalFormatting xmlns:xm="http://schemas.microsoft.com/office/excel/2006/main">
          <x14:cfRule type="containsText" priority="999" operator="containsText" id="{CD9F3F2B-377F-46B0-A41B-9A800E5B0C24}">
            <xm:f>NOT(ISERROR(SEARCH($A199 ="text",CE161)))</xm:f>
            <xm:f>$A199 ="text"</xm:f>
            <x14:dxf>
              <fill>
                <patternFill>
                  <bgColor theme="7" tint="0.79998168889431442"/>
                </patternFill>
              </fill>
            </x14:dxf>
          </x14:cfRule>
          <xm:sqref>CE196:CN196 CK161:CK186</xm:sqref>
        </x14:conditionalFormatting>
        <x14:conditionalFormatting xmlns:xm="http://schemas.microsoft.com/office/excel/2006/main">
          <x14:cfRule type="containsText" priority="997" operator="containsText" id="{CBA26F8D-3BCD-4529-BDE6-2B598D67B507}">
            <xm:f>NOT(ISERROR(SEARCH($A132 ="text",CN28)))</xm:f>
            <xm:f>$A132 ="text"</xm:f>
            <x14:dxf>
              <fill>
                <patternFill>
                  <bgColor theme="7" tint="0.79998168889431442"/>
                </patternFill>
              </fill>
            </x14:dxf>
          </x14:cfRule>
          <xm:sqref>CN28:CN29</xm:sqref>
        </x14:conditionalFormatting>
        <x14:conditionalFormatting xmlns:xm="http://schemas.microsoft.com/office/excel/2006/main">
          <x14:cfRule type="containsText" priority="996" operator="containsText" id="{C99C9A31-F758-4E27-9A22-7405EF95BA15}">
            <xm:f>NOT(ISERROR(SEARCH($A139 ="text",BM36)))</xm:f>
            <xm:f>$A139 ="text"</xm:f>
            <x14:dxf>
              <fill>
                <patternFill>
                  <bgColor theme="7" tint="0.79998168889431442"/>
                </patternFill>
              </fill>
            </x14:dxf>
          </x14:cfRule>
          <xm:sqref>BM36</xm:sqref>
        </x14:conditionalFormatting>
        <x14:conditionalFormatting xmlns:xm="http://schemas.microsoft.com/office/excel/2006/main">
          <x14:cfRule type="containsText" priority="995" operator="containsText" id="{36C4E27A-4E67-4F77-9A4A-B2294770DB2B}">
            <xm:f>NOT(ISERROR(SEARCH($A44 ="text",BM40)))</xm:f>
            <xm:f>$A44 ="text"</xm:f>
            <x14:dxf>
              <fill>
                <patternFill>
                  <bgColor theme="7" tint="0.79998168889431442"/>
                </patternFill>
              </fill>
            </x14:dxf>
          </x14:cfRule>
          <xm:sqref>BM40</xm:sqref>
        </x14:conditionalFormatting>
        <x14:conditionalFormatting xmlns:xm="http://schemas.microsoft.com/office/excel/2006/main">
          <x14:cfRule type="containsText" priority="994" operator="containsText" id="{1836F535-2E86-48C9-9FB1-FBF8C56DFF0F}">
            <xm:f>NOT(ISERROR(SEARCH($A144 ="text",BM40)))</xm:f>
            <xm:f>$A144 ="text"</xm:f>
            <x14:dxf>
              <fill>
                <patternFill>
                  <bgColor theme="7" tint="0.79998168889431442"/>
                </patternFill>
              </fill>
            </x14:dxf>
          </x14:cfRule>
          <xm:sqref>BM40</xm:sqref>
        </x14:conditionalFormatting>
        <x14:conditionalFormatting xmlns:xm="http://schemas.microsoft.com/office/excel/2006/main">
          <x14:cfRule type="containsText" priority="1030" operator="containsText" id="{3D7E75F1-E82F-463E-8086-0606C4E5538F}">
            <xm:f>NOT(ISERROR(SEARCH(#REF! ="text",BM36)))</xm:f>
            <xm:f>#REF! ="text"</xm:f>
            <x14:dxf>
              <fill>
                <patternFill>
                  <bgColor theme="7" tint="0.79998168889431442"/>
                </patternFill>
              </fill>
            </x14:dxf>
          </x14:cfRule>
          <xm:sqref>BM36:CJ36</xm:sqref>
        </x14:conditionalFormatting>
        <x14:conditionalFormatting xmlns:xm="http://schemas.microsoft.com/office/excel/2006/main">
          <x14:cfRule type="containsText" priority="1031" operator="containsText" id="{B88A20AA-1805-4BC0-BEC6-C1C6A7E9728E}">
            <xm:f>NOT(ISERROR(SEARCH($A41 ="text",CL27)))</xm:f>
            <xm:f>$A41 ="text"</xm:f>
            <x14:dxf>
              <fill>
                <patternFill>
                  <bgColor theme="7" tint="0.79998168889431442"/>
                </patternFill>
              </fill>
            </x14:dxf>
          </x14:cfRule>
          <xm:sqref>CL27:CN27</xm:sqref>
        </x14:conditionalFormatting>
        <x14:conditionalFormatting xmlns:xm="http://schemas.microsoft.com/office/excel/2006/main">
          <x14:cfRule type="containsText" priority="992" operator="containsText" id="{4B5F59CD-CF2B-4101-B939-8822914BCA75}">
            <xm:f>NOT(ISERROR(SEARCH($A209 ="text",CC140)))</xm:f>
            <xm:f>$A209 ="text"</xm:f>
            <x14:dxf>
              <fill>
                <patternFill>
                  <bgColor theme="7" tint="0.79998168889431442"/>
                </patternFill>
              </fill>
            </x14:dxf>
          </x14:cfRule>
          <xm:sqref>CC140:CJ140</xm:sqref>
        </x14:conditionalFormatting>
        <x14:conditionalFormatting xmlns:xm="http://schemas.microsoft.com/office/excel/2006/main">
          <x14:cfRule type="containsText" priority="993" operator="containsText" id="{0BBAD6F4-4FE5-4FFF-AA6D-D0F2788D599F}">
            <xm:f>NOT(ISERROR(SEARCH($A177 ="text",CC140)))</xm:f>
            <xm:f>$A177 ="text"</xm:f>
            <x14:dxf>
              <fill>
                <patternFill>
                  <bgColor theme="7" tint="0.79998168889431442"/>
                </patternFill>
              </fill>
            </x14:dxf>
          </x14:cfRule>
          <xm:sqref>CC140:CJ140 CL140:CN140</xm:sqref>
        </x14:conditionalFormatting>
        <x14:conditionalFormatting xmlns:xm="http://schemas.microsoft.com/office/excel/2006/main">
          <x14:cfRule type="containsText" priority="989" operator="containsText" id="{C8B9908E-1647-4364-B157-77D44169ABDB}">
            <xm:f>NOT(ISERROR(SEARCH($A209 ="text",CB140)))</xm:f>
            <xm:f>$A209 ="text"</xm:f>
            <x14:dxf>
              <fill>
                <patternFill>
                  <bgColor theme="7" tint="0.79998168889431442"/>
                </patternFill>
              </fill>
            </x14:dxf>
          </x14:cfRule>
          <xm:sqref>CB140</xm:sqref>
        </x14:conditionalFormatting>
        <x14:conditionalFormatting xmlns:xm="http://schemas.microsoft.com/office/excel/2006/main">
          <x14:cfRule type="containsText" priority="990" operator="containsText" id="{75ED5EAA-3DDA-4187-BF7E-62DEE1B7115A}">
            <xm:f>NOT(ISERROR(SEARCH($A177 ="text",CB140)))</xm:f>
            <xm:f>$A177 ="text"</xm:f>
            <x14:dxf>
              <fill>
                <patternFill>
                  <bgColor theme="7" tint="0.79998168889431442"/>
                </patternFill>
              </fill>
            </x14:dxf>
          </x14:cfRule>
          <xm:sqref>CB140</xm:sqref>
        </x14:conditionalFormatting>
        <x14:conditionalFormatting xmlns:xm="http://schemas.microsoft.com/office/excel/2006/main">
          <x14:cfRule type="containsText" priority="952" operator="containsText" id="{A5F5983E-8E0F-4730-ABF8-3AE9C58165FD}">
            <xm:f>NOT(ISERROR(SEARCH($A21 ="text",CK16)))</xm:f>
            <xm:f>$A21 ="text"</xm:f>
            <x14:dxf>
              <fill>
                <patternFill>
                  <bgColor theme="7" tint="0.79998168889431442"/>
                </patternFill>
              </fill>
            </x14:dxf>
          </x14:cfRule>
          <xm:sqref>CK30:CK33 CK16:CK18 CK81:CK86 CK51:CK75</xm:sqref>
        </x14:conditionalFormatting>
        <x14:conditionalFormatting xmlns:xm="http://schemas.microsoft.com/office/excel/2006/main">
          <x14:cfRule type="containsText" priority="953" operator="containsText" id="{D98CBEE2-F0D7-44E5-BF99-D38EA6DE1ABD}">
            <xm:f>NOT(ISERROR(SEARCH($A38 ="text",CK34)))</xm:f>
            <xm:f>$A38 ="text"</xm:f>
            <x14:dxf>
              <fill>
                <patternFill>
                  <bgColor theme="7" tint="0.79998168889431442"/>
                </patternFill>
              </fill>
            </x14:dxf>
          </x14:cfRule>
          <xm:sqref>CK34 CK42:CK45 CK77:CK80 CK47:CK50</xm:sqref>
        </x14:conditionalFormatting>
        <x14:conditionalFormatting xmlns:xm="http://schemas.microsoft.com/office/excel/2006/main">
          <x14:cfRule type="containsText" priority="954" operator="containsText" id="{2B1A712B-1C55-4F59-AB5F-498A54FEA807}">
            <xm:f>NOT(ISERROR(SEARCH(#REF! ="text",CK14)))</xm:f>
            <xm:f>#REF! ="text"</xm:f>
            <x14:dxf>
              <fill>
                <patternFill>
                  <bgColor theme="7" tint="0.79998168889431442"/>
                </patternFill>
              </fill>
            </x14:dxf>
          </x14:cfRule>
          <xm:sqref>CK14 CK21</xm:sqref>
        </x14:conditionalFormatting>
        <x14:conditionalFormatting xmlns:xm="http://schemas.microsoft.com/office/excel/2006/main">
          <x14:cfRule type="containsText" priority="955" operator="containsText" id="{9888B314-F725-491D-8DC7-3DBE0B84EF72}">
            <xm:f>NOT(ISERROR(SEARCH($A42 ="text",CK41)))</xm:f>
            <xm:f>$A42 ="text"</xm:f>
            <x14:dxf>
              <fill>
                <patternFill>
                  <bgColor theme="7" tint="0.79998168889431442"/>
                </patternFill>
              </fill>
            </x14:dxf>
          </x14:cfRule>
          <xm:sqref>CK41</xm:sqref>
        </x14:conditionalFormatting>
        <x14:conditionalFormatting xmlns:xm="http://schemas.microsoft.com/office/excel/2006/main">
          <x14:cfRule type="containsText" priority="956" operator="containsText" id="{56307265-E16F-44A9-98FB-0B8D13E31E0B}">
            <xm:f>NOT(ISERROR(SEARCH(#REF! ="text",CK37)))</xm:f>
            <xm:f>#REF! ="text"</xm:f>
            <x14:dxf>
              <fill>
                <patternFill>
                  <bgColor theme="7" tint="0.79998168889431442"/>
                </patternFill>
              </fill>
            </x14:dxf>
          </x14:cfRule>
          <xm:sqref>CK39:CK40 CK37</xm:sqref>
        </x14:conditionalFormatting>
        <x14:conditionalFormatting xmlns:xm="http://schemas.microsoft.com/office/excel/2006/main">
          <x14:cfRule type="containsText" priority="957" operator="containsText" id="{4EC1C3BE-F8FC-4F7F-953D-CFB5AAF704F8}">
            <xm:f>NOT(ISERROR(SEARCH($A41 ="text",CK35)))</xm:f>
            <xm:f>$A41 ="text"</xm:f>
            <x14:dxf>
              <fill>
                <patternFill>
                  <bgColor theme="7" tint="0.79998168889431442"/>
                </patternFill>
              </fill>
            </x14:dxf>
          </x14:cfRule>
          <xm:sqref>CK35</xm:sqref>
        </x14:conditionalFormatting>
        <x14:conditionalFormatting xmlns:xm="http://schemas.microsoft.com/office/excel/2006/main">
          <x14:cfRule type="containsText" priority="958" operator="containsText" id="{254FB1F0-3079-49B2-8843-DEF3F6F4B062}">
            <xm:f>NOT(ISERROR(SEARCH(#REF! ="text",CK87)))</xm:f>
            <xm:f>#REF! ="text"</xm:f>
            <x14:dxf>
              <fill>
                <patternFill>
                  <bgColor theme="7" tint="0.79998168889431442"/>
                </patternFill>
              </fill>
            </x14:dxf>
          </x14:cfRule>
          <xm:sqref>CK87</xm:sqref>
        </x14:conditionalFormatting>
        <x14:conditionalFormatting xmlns:xm="http://schemas.microsoft.com/office/excel/2006/main">
          <x14:cfRule type="containsText" priority="959" operator="containsText" id="{71218FDB-ADC6-4E95-87CF-C907F1F0397F}">
            <xm:f>NOT(ISERROR(SEARCH($A16 ="text",CK7)))</xm:f>
            <xm:f>$A16 ="text"</xm:f>
            <x14:dxf>
              <fill>
                <patternFill>
                  <bgColor theme="7" tint="0.79998168889431442"/>
                </patternFill>
              </fill>
            </x14:dxf>
          </x14:cfRule>
          <xm:sqref>CK7:CK9</xm:sqref>
        </x14:conditionalFormatting>
        <x14:conditionalFormatting xmlns:xm="http://schemas.microsoft.com/office/excel/2006/main">
          <x14:cfRule type="containsText" priority="960" operator="containsText" id="{B34DD584-74D8-4224-A01C-4AF462FF98B2}">
            <xm:f>NOT(ISERROR(SEARCH($A38 ="text",CK29)))</xm:f>
            <xm:f>$A38 ="text"</xm:f>
            <x14:dxf>
              <fill>
                <patternFill>
                  <bgColor theme="7" tint="0.79998168889431442"/>
                </patternFill>
              </fill>
            </x14:dxf>
          </x14:cfRule>
          <xm:sqref>CK29</xm:sqref>
        </x14:conditionalFormatting>
        <x14:conditionalFormatting xmlns:xm="http://schemas.microsoft.com/office/excel/2006/main">
          <x14:cfRule type="containsText" priority="961" operator="containsText" id="{220D74E9-3242-476F-B484-6ED68D72681A}">
            <xm:f>NOT(ISERROR(SEARCH($A35 ="text",CK22)))</xm:f>
            <xm:f>$A35 ="text"</xm:f>
            <x14:dxf>
              <fill>
                <patternFill>
                  <bgColor theme="7" tint="0.79998168889431442"/>
                </patternFill>
              </fill>
            </x14:dxf>
          </x14:cfRule>
          <xm:sqref>CK22</xm:sqref>
        </x14:conditionalFormatting>
        <x14:conditionalFormatting xmlns:xm="http://schemas.microsoft.com/office/excel/2006/main">
          <x14:cfRule type="containsText" priority="962" operator="containsText" id="{EAEAA0F2-4C78-4D0F-A96C-6BBC725F2039}">
            <xm:f>NOT(ISERROR(SEARCH(#REF! ="text",CK46)))</xm:f>
            <xm:f>#REF! ="text"</xm:f>
            <x14:dxf>
              <fill>
                <patternFill>
                  <bgColor theme="7" tint="0.79998168889431442"/>
                </patternFill>
              </fill>
            </x14:dxf>
          </x14:cfRule>
          <xm:sqref>CK76 CK46</xm:sqref>
        </x14:conditionalFormatting>
        <x14:conditionalFormatting xmlns:xm="http://schemas.microsoft.com/office/excel/2006/main">
          <x14:cfRule type="containsText" priority="963" operator="containsText" id="{D8C1ABDA-1EC2-467F-8A24-84A2C664286D}">
            <xm:f>NOT(ISERROR(SEARCH($A162 ="text",CK127)))</xm:f>
            <xm:f>$A162 ="text"</xm:f>
            <x14:dxf>
              <fill>
                <patternFill>
                  <bgColor theme="7" tint="0.79998168889431442"/>
                </patternFill>
              </fill>
            </x14:dxf>
          </x14:cfRule>
          <xm:sqref>CK141 CK127:CK130</xm:sqref>
        </x14:conditionalFormatting>
        <x14:conditionalFormatting xmlns:xm="http://schemas.microsoft.com/office/excel/2006/main">
          <x14:cfRule type="containsText" priority="964" operator="containsText" id="{F7D3CE2C-51CB-4F14-8706-518CAE9F80C1}">
            <xm:f>NOT(ISERROR(SEARCH($A202 ="text",CK116)))</xm:f>
            <xm:f>$A202 ="text"</xm:f>
            <x14:dxf>
              <fill>
                <patternFill>
                  <bgColor theme="7" tint="0.79998168889431442"/>
                </patternFill>
              </fill>
            </x14:dxf>
          </x14:cfRule>
          <xm:sqref>CK116:CK126</xm:sqref>
        </x14:conditionalFormatting>
        <x14:conditionalFormatting xmlns:xm="http://schemas.microsoft.com/office/excel/2006/main">
          <x14:cfRule type="containsText" priority="965" operator="containsText" id="{BFDB0EEE-037D-46B9-BC31-D630A4327F78}">
            <xm:f>NOT(ISERROR(SEARCH(#REF! ="text",CK130)))</xm:f>
            <xm:f>#REF! ="text"</xm:f>
            <x14:dxf>
              <fill>
                <patternFill>
                  <bgColor theme="7" tint="0.79998168889431442"/>
                </patternFill>
              </fill>
            </x14:dxf>
          </x14:cfRule>
          <xm:sqref>CK184 CK176 CK160 CK152 CK149 CK130</xm:sqref>
        </x14:conditionalFormatting>
        <x14:conditionalFormatting xmlns:xm="http://schemas.microsoft.com/office/excel/2006/main">
          <x14:cfRule type="containsText" priority="966" operator="containsText" id="{15E59DF1-8731-440A-9379-B5447B540BB7}">
            <xm:f>NOT(ISERROR(SEARCH(#REF! ="text",CK108)))</xm:f>
            <xm:f>#REF! ="text"</xm:f>
            <x14:dxf>
              <fill>
                <patternFill>
                  <bgColor theme="7" tint="0.79998168889431442"/>
                </patternFill>
              </fill>
            </x14:dxf>
          </x14:cfRule>
          <xm:sqref>CK108</xm:sqref>
        </x14:conditionalFormatting>
        <x14:conditionalFormatting xmlns:xm="http://schemas.microsoft.com/office/excel/2006/main">
          <x14:cfRule type="containsText" priority="967" operator="containsText" id="{C1715F25-EB6E-4694-9E38-D7F2C4356EDB}">
            <xm:f>NOT(ISERROR(SEARCH(#REF! ="text",CK113)))</xm:f>
            <xm:f>#REF! ="text"</xm:f>
            <x14:dxf>
              <fill>
                <patternFill>
                  <bgColor theme="7" tint="0.79998168889431442"/>
                </patternFill>
              </fill>
            </x14:dxf>
          </x14:cfRule>
          <xm:sqref>CK113</xm:sqref>
        </x14:conditionalFormatting>
        <x14:conditionalFormatting xmlns:xm="http://schemas.microsoft.com/office/excel/2006/main">
          <x14:cfRule type="containsText" priority="968" operator="containsText" id="{D3337B6B-70B3-4711-AD8E-E31B71AF5DEA}">
            <xm:f>NOT(ISERROR(SEARCH(#REF! ="text",CK93)))</xm:f>
            <xm:f>#REF! ="text"</xm:f>
            <x14:dxf>
              <fill>
                <patternFill>
                  <bgColor theme="7" tint="0.79998168889431442"/>
                </patternFill>
              </fill>
            </x14:dxf>
          </x14:cfRule>
          <xm:sqref>CK93</xm:sqref>
        </x14:conditionalFormatting>
        <x14:conditionalFormatting xmlns:xm="http://schemas.microsoft.com/office/excel/2006/main">
          <x14:cfRule type="containsText" priority="969" operator="containsText" id="{BC1D872E-0232-4C03-9911-03BF764FBB14}">
            <xm:f>NOT(ISERROR(SEARCH($A132 ="text",CK98)))</xm:f>
            <xm:f>$A132 ="text"</xm:f>
            <x14:dxf>
              <fill>
                <patternFill>
                  <bgColor theme="7" tint="0.79998168889431442"/>
                </patternFill>
              </fill>
            </x14:dxf>
          </x14:cfRule>
          <xm:sqref>CK98:CK105 CK116:CK126</xm:sqref>
        </x14:conditionalFormatting>
        <x14:conditionalFormatting xmlns:xm="http://schemas.microsoft.com/office/excel/2006/main">
          <x14:cfRule type="containsText" priority="970" operator="containsText" id="{E45ACE16-D68C-46A0-9312-BE638442FF97}">
            <xm:f>NOT(ISERROR(SEARCH($A215 ="text",CK109)))</xm:f>
            <xm:f>$A215 ="text"</xm:f>
            <x14:dxf>
              <fill>
                <patternFill>
                  <bgColor theme="7" tint="0.79998168889431442"/>
                </patternFill>
              </fill>
            </x14:dxf>
          </x14:cfRule>
          <xm:sqref>CK109:CK111</xm:sqref>
        </x14:conditionalFormatting>
        <x14:conditionalFormatting xmlns:xm="http://schemas.microsoft.com/office/excel/2006/main">
          <x14:cfRule type="containsText" priority="972" operator="containsText" id="{8B219C39-F02B-4FD3-80BD-6F4FC73FBA51}">
            <xm:f>NOT(ISERROR(SEARCH(#REF! ="text",CK88)))</xm:f>
            <xm:f>#REF! ="text"</xm:f>
            <x14:dxf>
              <fill>
                <patternFill>
                  <bgColor theme="7" tint="0.79998168889431442"/>
                </patternFill>
              </fill>
            </x14:dxf>
          </x14:cfRule>
          <xm:sqref>CK88</xm:sqref>
        </x14:conditionalFormatting>
        <x14:conditionalFormatting xmlns:xm="http://schemas.microsoft.com/office/excel/2006/main">
          <x14:cfRule type="containsText" priority="971" operator="containsText" id="{9C82B655-FEE9-41E6-AC5E-528A3CE17F2A}">
            <xm:f>NOT(ISERROR(SEARCH($A211 ="text",CK142)))</xm:f>
            <xm:f>$A211 ="text"</xm:f>
            <x14:dxf>
              <fill>
                <patternFill>
                  <bgColor theme="7" tint="0.79998168889431442"/>
                </patternFill>
              </fill>
            </x14:dxf>
          </x14:cfRule>
          <xm:sqref>CK142</xm:sqref>
        </x14:conditionalFormatting>
        <x14:conditionalFormatting xmlns:xm="http://schemas.microsoft.com/office/excel/2006/main">
          <x14:cfRule type="containsText" priority="950" operator="containsText" id="{569D032C-3110-47C6-A274-AEBAE4D6D9AD}">
            <xm:f>NOT(ISERROR(SEARCH($A199 ="text",CK94)))</xm:f>
            <xm:f>$A199 ="text"</xm:f>
            <x14:dxf>
              <fill>
                <patternFill>
                  <bgColor theme="7" tint="0.79998168889431442"/>
                </patternFill>
              </fill>
            </x14:dxf>
          </x14:cfRule>
          <xm:sqref>CK94:CK108</xm:sqref>
        </x14:conditionalFormatting>
        <x14:conditionalFormatting xmlns:xm="http://schemas.microsoft.com/office/excel/2006/main">
          <x14:cfRule type="containsText" priority="973" operator="containsText" id="{DF61A97A-814F-4BED-BD72-04A5AD6A048B}">
            <xm:f>NOT(ISERROR(SEARCH($A199 ="text",CK177)))</xm:f>
            <xm:f>$A199 ="text"</xm:f>
            <x14:dxf>
              <fill>
                <patternFill>
                  <bgColor theme="7" tint="0.79998168889431442"/>
                </patternFill>
              </fill>
            </x14:dxf>
          </x14:cfRule>
          <xm:sqref>CK177:CK182</xm:sqref>
        </x14:conditionalFormatting>
        <x14:conditionalFormatting xmlns:xm="http://schemas.microsoft.com/office/excel/2006/main">
          <x14:cfRule type="containsText" priority="974" operator="containsText" id="{A5B699A8-06CE-4417-863A-23B2C320E5D6}">
            <xm:f>NOT(ISERROR(SEARCH($A128 ="text",CK93)))</xm:f>
            <xm:f>$A128 ="text"</xm:f>
            <x14:dxf>
              <fill>
                <patternFill>
                  <bgColor theme="7" tint="0.79998168889431442"/>
                </patternFill>
              </fill>
            </x14:dxf>
          </x14:cfRule>
          <xm:sqref>CK93:CK96</xm:sqref>
        </x14:conditionalFormatting>
        <x14:conditionalFormatting xmlns:xm="http://schemas.microsoft.com/office/excel/2006/main">
          <x14:cfRule type="containsText" priority="949" operator="containsText" id="{E59211E5-8F67-4607-B19C-DDD648314CA9}">
            <xm:f>NOT(ISERROR(SEARCH($A193 ="text",CK89)))</xm:f>
            <xm:f>$A193 ="text"</xm:f>
            <x14:dxf>
              <fill>
                <patternFill>
                  <bgColor theme="7" tint="0.79998168889431442"/>
                </patternFill>
              </fill>
            </x14:dxf>
          </x14:cfRule>
          <xm:sqref>CK89:CK90</xm:sqref>
        </x14:conditionalFormatting>
        <x14:conditionalFormatting xmlns:xm="http://schemas.microsoft.com/office/excel/2006/main">
          <x14:cfRule type="containsText" priority="975" operator="containsText" id="{6BEF8231-69C8-4064-8622-FFF706CE014C}">
            <xm:f>NOT(ISERROR(SEARCH(#REF! ="text",CK97)))</xm:f>
            <xm:f>#REF! ="text"</xm:f>
            <x14:dxf>
              <fill>
                <patternFill>
                  <bgColor theme="7" tint="0.79998168889431442"/>
                </patternFill>
              </fill>
            </x14:dxf>
          </x14:cfRule>
          <xm:sqref>CK106 CK97</xm:sqref>
        </x14:conditionalFormatting>
        <x14:conditionalFormatting xmlns:xm="http://schemas.microsoft.com/office/excel/2006/main">
          <x14:cfRule type="containsText" priority="976" operator="containsText" id="{3ED0009F-881A-4970-BDEE-3E9F7971BD16}">
            <xm:f>NOT(ISERROR(SEARCH($A209 ="text",CK141)))</xm:f>
            <xm:f>$A209 ="text"</xm:f>
            <x14:dxf>
              <fill>
                <patternFill>
                  <bgColor theme="7" tint="0.79998168889431442"/>
                </patternFill>
              </fill>
            </x14:dxf>
          </x14:cfRule>
          <xm:sqref>CK141</xm:sqref>
        </x14:conditionalFormatting>
        <x14:conditionalFormatting xmlns:xm="http://schemas.microsoft.com/office/excel/2006/main">
          <x14:cfRule type="containsText" priority="948" operator="containsText" id="{20438F21-63C2-4D64-89EF-353B58D59EF6}">
            <xm:f>NOT(ISERROR(SEARCH($A199 ="text",CK114)))</xm:f>
            <xm:f>$A199 ="text"</xm:f>
            <x14:dxf>
              <fill>
                <patternFill>
                  <bgColor theme="7" tint="0.79998168889431442"/>
                </patternFill>
              </fill>
            </x14:dxf>
          </x14:cfRule>
          <xm:sqref>CK114:CK115</xm:sqref>
        </x14:conditionalFormatting>
        <x14:conditionalFormatting xmlns:xm="http://schemas.microsoft.com/office/excel/2006/main">
          <x14:cfRule type="containsText" priority="977" operator="containsText" id="{2F6FEE19-65F5-463B-85BD-D05462520025}">
            <xm:f>NOT(ISERROR(SEARCH($A142 ="text",CK109)))</xm:f>
            <xm:f>$A142 ="text"</xm:f>
            <x14:dxf>
              <fill>
                <patternFill>
                  <bgColor theme="7" tint="0.79998168889431442"/>
                </patternFill>
              </fill>
            </x14:dxf>
          </x14:cfRule>
          <xm:sqref>CK109:CK115</xm:sqref>
        </x14:conditionalFormatting>
        <x14:conditionalFormatting xmlns:xm="http://schemas.microsoft.com/office/excel/2006/main">
          <x14:cfRule type="containsText" priority="947" operator="containsText" id="{C5216A9B-688B-46EB-846A-955F66CB85B1}">
            <xm:f>NOT(ISERROR(SEARCH($A167 ="text",CK131)))</xm:f>
            <xm:f>$A167 ="text"</xm:f>
            <x14:dxf>
              <fill>
                <patternFill>
                  <bgColor theme="7" tint="0.79998168889431442"/>
                </patternFill>
              </fill>
            </x14:dxf>
          </x14:cfRule>
          <xm:sqref>CK131:CK138</xm:sqref>
        </x14:conditionalFormatting>
        <x14:conditionalFormatting xmlns:xm="http://schemas.microsoft.com/office/excel/2006/main">
          <x14:cfRule type="containsText" priority="946" operator="containsText" id="{636F784C-FC82-4DB7-BF30-617C7B3E1106}">
            <xm:f>NOT(ISERROR(SEARCH($A141 ="text",CK107)))</xm:f>
            <xm:f>$A141 ="text"</xm:f>
            <x14:dxf>
              <fill>
                <patternFill>
                  <bgColor theme="7" tint="0.79998168889431442"/>
                </patternFill>
              </fill>
            </x14:dxf>
          </x14:cfRule>
          <xm:sqref>CK107</xm:sqref>
        </x14:conditionalFormatting>
        <x14:conditionalFormatting xmlns:xm="http://schemas.microsoft.com/office/excel/2006/main">
          <x14:cfRule type="containsText" priority="978" operator="containsText" id="{E990688E-E41A-4F40-B39E-881F3B396152}">
            <xm:f>NOT(ISERROR(SEARCH($A213 ="text",CK143)))</xm:f>
            <xm:f>$A213 ="text"</xm:f>
            <x14:dxf>
              <fill>
                <patternFill>
                  <bgColor theme="7" tint="0.79998168889431442"/>
                </patternFill>
              </fill>
            </x14:dxf>
          </x14:cfRule>
          <xm:sqref>CK143:CK158</xm:sqref>
        </x14:conditionalFormatting>
        <x14:conditionalFormatting xmlns:xm="http://schemas.microsoft.com/office/excel/2006/main">
          <x14:cfRule type="containsText" priority="979" operator="containsText" id="{B04AD981-7B79-41E3-B99B-F3F342BF9D34}">
            <xm:f>NOT(ISERROR(SEARCH($A178 ="text",CK142)))</xm:f>
            <xm:f>$A178 ="text"</xm:f>
            <x14:dxf>
              <fill>
                <patternFill>
                  <bgColor theme="7" tint="0.79998168889431442"/>
                </patternFill>
              </fill>
            </x14:dxf>
          </x14:cfRule>
          <xm:sqref>CK142:CK148 CK153:CK158</xm:sqref>
        </x14:conditionalFormatting>
        <x14:conditionalFormatting xmlns:xm="http://schemas.microsoft.com/office/excel/2006/main">
          <x14:cfRule type="containsText" priority="980" operator="containsText" id="{F8D26C83-9569-4744-B58E-3C60FBD52F81}">
            <xm:f>NOT(ISERROR(SEARCH($A176 ="text",CK139)))</xm:f>
            <xm:f>$A176 ="text"</xm:f>
            <x14:dxf>
              <fill>
                <patternFill>
                  <bgColor theme="7" tint="0.79998168889431442"/>
                </patternFill>
              </fill>
            </x14:dxf>
          </x14:cfRule>
          <xm:sqref>CK150:CK151 CK139</xm:sqref>
        </x14:conditionalFormatting>
        <x14:conditionalFormatting xmlns:xm="http://schemas.microsoft.com/office/excel/2006/main">
          <x14:cfRule type="containsText" priority="981" operator="containsText" id="{12273889-F89C-4D2E-96C8-AD3F6CA33C03}">
            <xm:f>NOT(ISERROR(SEARCH($A186 ="text",CK38)))</xm:f>
            <xm:f>$A186 ="text"</xm:f>
            <x14:dxf>
              <fill>
                <patternFill>
                  <bgColor theme="7" tint="0.79998168889431442"/>
                </patternFill>
              </fill>
            </x14:dxf>
          </x14:cfRule>
          <xm:sqref>CK38</xm:sqref>
        </x14:conditionalFormatting>
        <x14:conditionalFormatting xmlns:xm="http://schemas.microsoft.com/office/excel/2006/main">
          <x14:cfRule type="containsText" priority="982" operator="containsText" id="{014EEA86-F4A3-4FB5-A341-904689682AA7}">
            <xm:f>NOT(ISERROR(SEARCH($A44 ="text",CK185)))</xm:f>
            <xm:f>$A44 ="text"</xm:f>
            <x14:dxf>
              <fill>
                <patternFill>
                  <bgColor theme="7" tint="0.79998168889431442"/>
                </patternFill>
              </fill>
            </x14:dxf>
          </x14:cfRule>
          <xm:sqref>CK185:CK186</xm:sqref>
        </x14:conditionalFormatting>
        <x14:conditionalFormatting xmlns:xm="http://schemas.microsoft.com/office/excel/2006/main">
          <x14:cfRule type="containsText" priority="983" operator="containsText" id="{8F624530-A82C-44F0-A247-AD434F5BB69E}">
            <xm:f>NOT(ISERROR(SEARCH($A185 ="text",CK28)))</xm:f>
            <xm:f>$A185 ="text"</xm:f>
            <x14:dxf>
              <fill>
                <patternFill>
                  <bgColor theme="7" tint="0.79998168889431442"/>
                </patternFill>
              </fill>
            </x14:dxf>
          </x14:cfRule>
          <xm:sqref>CK28:CK29</xm:sqref>
        </x14:conditionalFormatting>
        <x14:conditionalFormatting xmlns:xm="http://schemas.microsoft.com/office/excel/2006/main">
          <x14:cfRule type="containsText" priority="943" operator="containsText" id="{99246408-90C4-4A03-9874-2B7D160D5040}">
            <xm:f>NOT(ISERROR(SEARCH(#REF! ="text",CK185)))</xm:f>
            <xm:f>#REF! ="text"</xm:f>
            <x14:dxf>
              <fill>
                <patternFill>
                  <bgColor theme="7" tint="0.79998168889431442"/>
                </patternFill>
              </fill>
            </x14:dxf>
          </x14:cfRule>
          <xm:sqref>CK185:CK186</xm:sqref>
        </x14:conditionalFormatting>
        <x14:conditionalFormatting xmlns:xm="http://schemas.microsoft.com/office/excel/2006/main">
          <x14:cfRule type="containsText" priority="944" operator="containsText" id="{085666B6-0616-40B3-BF7D-BD3C261CAED2}">
            <xm:f>NOT(ISERROR(SEARCH($A227 ="text",CK189)))</xm:f>
            <xm:f>$A227 ="text"</xm:f>
            <x14:dxf>
              <fill>
                <patternFill>
                  <bgColor theme="7" tint="0.79998168889431442"/>
                </patternFill>
              </fill>
            </x14:dxf>
          </x14:cfRule>
          <xm:sqref>CK189:CK195</xm:sqref>
        </x14:conditionalFormatting>
        <x14:conditionalFormatting xmlns:xm="http://schemas.microsoft.com/office/excel/2006/main">
          <x14:cfRule type="containsText" priority="942" operator="containsText" id="{A966E14A-0F2E-453B-8EF5-678E5E715C23}">
            <xm:f>NOT(ISERROR(SEARCH($A1048518 ="text",CK79)))</xm:f>
            <xm:f>$A1048518 ="text"</xm:f>
            <x14:dxf>
              <fill>
                <patternFill>
                  <bgColor theme="7" tint="0.79998168889431442"/>
                </patternFill>
              </fill>
            </x14:dxf>
          </x14:cfRule>
          <xm:sqref>CK79:CK80</xm:sqref>
        </x14:conditionalFormatting>
        <x14:conditionalFormatting xmlns:xm="http://schemas.microsoft.com/office/excel/2006/main">
          <x14:cfRule type="containsText" priority="940" operator="containsText" id="{D4A7ACDA-7E7C-4379-B194-AD092E825676}">
            <xm:f>NOT(ISERROR(SEARCH(#REF! ="text",CK79)))</xm:f>
            <xm:f>#REF! ="text"</xm:f>
            <x14:dxf>
              <fill>
                <patternFill>
                  <bgColor theme="7" tint="0.79998168889431442"/>
                </patternFill>
              </fill>
            </x14:dxf>
          </x14:cfRule>
          <xm:sqref>CK79:CK80</xm:sqref>
        </x14:conditionalFormatting>
        <x14:conditionalFormatting xmlns:xm="http://schemas.microsoft.com/office/excel/2006/main">
          <x14:cfRule type="containsText" priority="941" operator="containsText" id="{23E73697-1D05-4AD7-9481-84C6732C75F3}">
            <xm:f>NOT(ISERROR(SEARCH($A115 ="text",CK79)))</xm:f>
            <xm:f>$A115 ="text"</xm:f>
            <x14:dxf>
              <fill>
                <patternFill>
                  <bgColor theme="7" tint="0.79998168889431442"/>
                </patternFill>
              </fill>
            </x14:dxf>
          </x14:cfRule>
          <xm:sqref>CK79:CK80</xm:sqref>
        </x14:conditionalFormatting>
        <x14:conditionalFormatting xmlns:xm="http://schemas.microsoft.com/office/excel/2006/main">
          <x14:cfRule type="containsText" priority="984" operator="containsText" id="{10FFA26B-76FA-475D-80D8-636AB22A87CC}">
            <xm:f>NOT(ISERROR(SEARCH(#REF! ="text",CK36)))</xm:f>
            <xm:f>#REF! ="text"</xm:f>
            <x14:dxf>
              <fill>
                <patternFill>
                  <bgColor theme="7" tint="0.79998168889431442"/>
                </patternFill>
              </fill>
            </x14:dxf>
          </x14:cfRule>
          <xm:sqref>CK36</xm:sqref>
        </x14:conditionalFormatting>
        <x14:conditionalFormatting xmlns:xm="http://schemas.microsoft.com/office/excel/2006/main">
          <x14:cfRule type="containsText" priority="985" operator="containsText" id="{27C8D85D-423E-44CB-BFFA-FEB8DEF6FAA5}">
            <xm:f>NOT(ISERROR(SEARCH($A41 ="text",CK27)))</xm:f>
            <xm:f>$A41 ="text"</xm:f>
            <x14:dxf>
              <fill>
                <patternFill>
                  <bgColor theme="7" tint="0.79998168889431442"/>
                </patternFill>
              </fill>
            </x14:dxf>
          </x14:cfRule>
          <xm:sqref>CK27</xm:sqref>
        </x14:conditionalFormatting>
        <x14:conditionalFormatting xmlns:xm="http://schemas.microsoft.com/office/excel/2006/main">
          <x14:cfRule type="containsText" priority="986" operator="containsText" id="{EE54DB47-EBB4-48DD-BDE1-21A62842F126}">
            <xm:f>NOT(ISERROR(SEARCH($A224 ="text",CK187)))</xm:f>
            <xm:f>$A224 ="text"</xm:f>
            <x14:dxf>
              <fill>
                <patternFill>
                  <bgColor theme="7" tint="0.79998168889431442"/>
                </patternFill>
              </fill>
            </x14:dxf>
          </x14:cfRule>
          <xm:sqref>CK187:CK188</xm:sqref>
        </x14:conditionalFormatting>
        <x14:conditionalFormatting xmlns:xm="http://schemas.microsoft.com/office/excel/2006/main">
          <x14:cfRule type="containsText" priority="987" operator="containsText" id="{EE03C7C7-ABBD-42AC-B72D-6D456DD32E8F}">
            <xm:f>NOT(ISERROR(SEARCH($A200 ="text",CK187)))</xm:f>
            <xm:f>$A200 ="text"</xm:f>
            <x14:dxf>
              <fill>
                <patternFill>
                  <bgColor theme="7" tint="0.79998168889431442"/>
                </patternFill>
              </fill>
            </x14:dxf>
          </x14:cfRule>
          <xm:sqref>CK187</xm:sqref>
        </x14:conditionalFormatting>
        <x14:conditionalFormatting xmlns:xm="http://schemas.microsoft.com/office/excel/2006/main">
          <x14:cfRule type="containsText" priority="988" operator="containsText" id="{D5051AF5-0B86-4179-B6D6-5A96384A94AA}">
            <xm:f>NOT(ISERROR(SEARCH($A214 ="text",CK127)))</xm:f>
            <xm:f>$A214 ="text"</xm:f>
            <x14:dxf>
              <fill>
                <patternFill>
                  <bgColor theme="7" tint="0.79998168889431442"/>
                </patternFill>
              </fill>
            </x14:dxf>
          </x14:cfRule>
          <xm:sqref>CK127:CK128</xm:sqref>
        </x14:conditionalFormatting>
        <x14:conditionalFormatting xmlns:xm="http://schemas.microsoft.com/office/excel/2006/main">
          <x14:cfRule type="containsText" priority="938" operator="containsText" id="{453DF344-B50F-4459-A6EF-F38C4E1EF53A}">
            <xm:f>NOT(ISERROR(SEARCH($A209 ="text",CK140)))</xm:f>
            <xm:f>$A209 ="text"</xm:f>
            <x14:dxf>
              <fill>
                <patternFill>
                  <bgColor theme="7" tint="0.79998168889431442"/>
                </patternFill>
              </fill>
            </x14:dxf>
          </x14:cfRule>
          <xm:sqref>CK140</xm:sqref>
        </x14:conditionalFormatting>
        <x14:conditionalFormatting xmlns:xm="http://schemas.microsoft.com/office/excel/2006/main">
          <x14:cfRule type="containsText" priority="939" operator="containsText" id="{5343FF05-05BF-47C9-9A2E-D520750B06BF}">
            <xm:f>NOT(ISERROR(SEARCH($A177 ="text",CK140)))</xm:f>
            <xm:f>$A177 ="text"</xm:f>
            <x14:dxf>
              <fill>
                <patternFill>
                  <bgColor theme="7" tint="0.79998168889431442"/>
                </patternFill>
              </fill>
            </x14:dxf>
          </x14:cfRule>
          <xm:sqref>CK140</xm:sqref>
        </x14:conditionalFormatting>
        <x14:conditionalFormatting xmlns:xm="http://schemas.microsoft.com/office/excel/2006/main">
          <x14:cfRule type="containsText" priority="935" operator="containsText" id="{65AEAE71-35E7-4358-9658-5950E3C7F7A9}">
            <xm:f>NOT(ISERROR(SEARCH($A209 ="text",CK140)))</xm:f>
            <xm:f>$A209 ="text"</xm:f>
            <x14:dxf>
              <fill>
                <patternFill>
                  <bgColor theme="7" tint="0.79998168889431442"/>
                </patternFill>
              </fill>
            </x14:dxf>
          </x14:cfRule>
          <xm:sqref>CK140</xm:sqref>
        </x14:conditionalFormatting>
        <x14:conditionalFormatting xmlns:xm="http://schemas.microsoft.com/office/excel/2006/main">
          <x14:cfRule type="containsText" priority="936" operator="containsText" id="{EA0CF507-9BDB-4377-A165-526FB32256E5}">
            <xm:f>NOT(ISERROR(SEARCH($A177 ="text",CK140)))</xm:f>
            <xm:f>$A177 ="text"</xm:f>
            <x14:dxf>
              <fill>
                <patternFill>
                  <bgColor theme="7" tint="0.79998168889431442"/>
                </patternFill>
              </fill>
            </x14:dxf>
          </x14:cfRule>
          <xm:sqref>CK140</xm:sqref>
        </x14:conditionalFormatting>
        <x14:conditionalFormatting xmlns:xm="http://schemas.microsoft.com/office/excel/2006/main">
          <x14:cfRule type="containsText" priority="933" operator="containsText" id="{503C082C-66AB-4F5C-B696-F59E59C5E05E}">
            <xm:f>NOT(ISERROR(SEARCH($A18 ="text",BM6)))</xm:f>
            <xm:f>$A18 ="text"</xm:f>
            <x14:dxf>
              <fill>
                <patternFill>
                  <bgColor theme="7" tint="0.79998168889431442"/>
                </patternFill>
              </fill>
            </x14:dxf>
          </x14:cfRule>
          <xm:sqref>BM6</xm:sqref>
        </x14:conditionalFormatting>
        <x14:conditionalFormatting xmlns:xm="http://schemas.microsoft.com/office/excel/2006/main">
          <x14:cfRule type="containsText" priority="932" operator="containsText" id="{65E2D14B-62D6-4025-B1AF-EE9F0DC9C8FF}">
            <xm:f>NOT(ISERROR(SEARCH($A204 ="text",CE196)))</xm:f>
            <xm:f>$A204 ="text"</xm:f>
            <x14:dxf>
              <fill>
                <patternFill>
                  <bgColor theme="7" tint="0.79998168889431442"/>
                </patternFill>
              </fill>
            </x14:dxf>
          </x14:cfRule>
          <xm:sqref>CE196:CN196</xm:sqref>
        </x14:conditionalFormatting>
        <x14:conditionalFormatting xmlns:xm="http://schemas.microsoft.com/office/excel/2006/main">
          <x14:cfRule type="containsText" priority="931" operator="containsText" id="{9A05BFDE-5CB5-4EAB-85BC-E053ABB0C5E4}">
            <xm:f>NOT(ISERROR(SEARCH($A14 ="text",BM6)))</xm:f>
            <xm:f>$A14 ="text"</xm:f>
            <x14:dxf>
              <fill>
                <patternFill>
                  <bgColor theme="7" tint="0.79998168889431442"/>
                </patternFill>
              </fill>
            </x14:dxf>
          </x14:cfRule>
          <xm:sqref>BM6</xm:sqref>
        </x14:conditionalFormatting>
        <x14:conditionalFormatting xmlns:xm="http://schemas.microsoft.com/office/excel/2006/main">
          <x14:cfRule type="containsText" priority="930" operator="containsText" id="{41DA5D43-92FD-4E56-85C0-4244FC669658}">
            <xm:f>NOT(ISERROR(SEARCH($A12 ="text",BM6)))</xm:f>
            <xm:f>$A12 ="text"</xm:f>
            <x14:dxf>
              <fill>
                <patternFill>
                  <bgColor theme="7" tint="0.79998168889431442"/>
                </patternFill>
              </fill>
            </x14:dxf>
          </x14:cfRule>
          <xm:sqref>BM6</xm:sqref>
        </x14:conditionalFormatting>
        <x14:conditionalFormatting xmlns:xm="http://schemas.microsoft.com/office/excel/2006/main">
          <x14:cfRule type="containsText" priority="929" operator="containsText" id="{EDAC0838-FABE-4ABE-8EEF-D103D18922BA}">
            <xm:f>NOT(ISERROR(SEARCH(#REF! ="text",BM15)))</xm:f>
            <xm:f>#REF! ="text"</xm:f>
            <x14:dxf>
              <fill>
                <patternFill>
                  <bgColor theme="7" tint="0.79998168889431442"/>
                </patternFill>
              </fill>
            </x14:dxf>
          </x14:cfRule>
          <xm:sqref>BM15:BZ15 CD15:CN15</xm:sqref>
        </x14:conditionalFormatting>
        <x14:conditionalFormatting xmlns:xm="http://schemas.microsoft.com/office/excel/2006/main">
          <x14:cfRule type="containsText" priority="926" operator="containsText" id="{B7CAA370-F87A-497D-9F43-6D61489938C1}">
            <xm:f>NOT(ISERROR(SEARCH($A305 ="text",BM197)))</xm:f>
            <xm:f>$A305 ="text"</xm:f>
            <x14:dxf>
              <fill>
                <patternFill>
                  <bgColor theme="7" tint="0.79998168889431442"/>
                </patternFill>
              </fill>
            </x14:dxf>
          </x14:cfRule>
          <xm:sqref>BM197:CA197 BN198:CA198</xm:sqref>
        </x14:conditionalFormatting>
        <x14:conditionalFormatting xmlns:xm="http://schemas.microsoft.com/office/excel/2006/main">
          <x14:cfRule type="containsText" priority="927" operator="containsText" id="{90A57333-3011-490B-B5B8-5E359E495DB4}">
            <xm:f>NOT(ISERROR(SEARCH($A305 ="text",BM196)))</xm:f>
            <xm:f>$A305 ="text"</xm:f>
            <x14:dxf>
              <fill>
                <patternFill>
                  <bgColor theme="7" tint="0.79998168889431442"/>
                </patternFill>
              </fill>
            </x14:dxf>
          </x14:cfRule>
          <xm:sqref>BM196:CA196</xm:sqref>
        </x14:conditionalFormatting>
        <x14:conditionalFormatting xmlns:xm="http://schemas.microsoft.com/office/excel/2006/main">
          <x14:cfRule type="containsText" priority="925" operator="containsText" id="{077BC136-7B80-43FD-9809-B04D5C080841}">
            <xm:f>NOT(ISERROR(SEARCH($A302 ="text",BN197)))</xm:f>
            <xm:f>$A302 ="text"</xm:f>
            <x14:dxf>
              <fill>
                <patternFill>
                  <bgColor theme="7" tint="0.79998168889431442"/>
                </patternFill>
              </fill>
            </x14:dxf>
          </x14:cfRule>
          <xm:sqref>BN197:BO198</xm:sqref>
        </x14:conditionalFormatting>
        <x14:conditionalFormatting xmlns:xm="http://schemas.microsoft.com/office/excel/2006/main">
          <x14:cfRule type="containsText" priority="922" operator="containsText" id="{1FD87036-8CF0-4A0F-BDC2-D6AD6D199393}">
            <xm:f>NOT(ISERROR(SEARCH($A305 ="text",CB197)))</xm:f>
            <xm:f>$A305 ="text"</xm:f>
            <x14:dxf>
              <fill>
                <patternFill>
                  <bgColor theme="7" tint="0.79998168889431442"/>
                </patternFill>
              </fill>
            </x14:dxf>
          </x14:cfRule>
          <xm:sqref>CB197:CD198</xm:sqref>
        </x14:conditionalFormatting>
        <x14:conditionalFormatting xmlns:xm="http://schemas.microsoft.com/office/excel/2006/main">
          <x14:cfRule type="containsText" priority="923" operator="containsText" id="{3E0627D2-32C1-477B-B5C5-24731BD56B91}">
            <xm:f>NOT(ISERROR(SEARCH($A305 ="text",CB196)))</xm:f>
            <xm:f>$A305 ="text"</xm:f>
            <x14:dxf>
              <fill>
                <patternFill>
                  <bgColor theme="7" tint="0.79998168889431442"/>
                </patternFill>
              </fill>
            </x14:dxf>
          </x14:cfRule>
          <xm:sqref>CB196:CD196</xm:sqref>
        </x14:conditionalFormatting>
        <x14:conditionalFormatting xmlns:xm="http://schemas.microsoft.com/office/excel/2006/main">
          <x14:cfRule type="containsText" priority="1032" operator="containsText" id="{326418F3-26F8-46F1-92BE-F6701BCC6324}">
            <xm:f>NOT(ISERROR(SEARCH(#REF! ="text",CK189)))</xm:f>
            <xm:f>#REF! ="text"</xm:f>
            <x14:dxf>
              <fill>
                <patternFill>
                  <bgColor theme="7" tint="0.79998168889431442"/>
                </patternFill>
              </fill>
            </x14:dxf>
          </x14:cfRule>
          <xm:sqref>CK189</xm:sqref>
        </x14:conditionalFormatting>
        <x14:conditionalFormatting xmlns:xm="http://schemas.microsoft.com/office/excel/2006/main">
          <x14:cfRule type="containsText" priority="1033" operator="containsText" id="{71600BEF-D703-4E27-8C44-D3C02333F5E3}">
            <xm:f>NOT(ISERROR(SEARCH(#REF! ="text",CK188)))</xm:f>
            <xm:f>#REF! ="text"</xm:f>
            <x14:dxf>
              <fill>
                <patternFill>
                  <bgColor theme="7" tint="0.79998168889431442"/>
                </patternFill>
              </fill>
            </x14:dxf>
          </x14:cfRule>
          <xm:sqref>CK188</xm:sqref>
        </x14:conditionalFormatting>
        <x14:conditionalFormatting xmlns:xm="http://schemas.microsoft.com/office/excel/2006/main">
          <x14:cfRule type="containsText" priority="1034" operator="containsText" id="{F5D93FDC-A664-4149-99DC-AA5BBCC864DD}">
            <xm:f>NOT(ISERROR(SEARCH(#REF! ="text",CK112)))</xm:f>
            <xm:f>#REF! ="text"</xm:f>
            <x14:dxf>
              <fill>
                <patternFill>
                  <bgColor theme="7" tint="0.79998168889431442"/>
                </patternFill>
              </fill>
            </x14:dxf>
          </x14:cfRule>
          <xm:sqref>CK112</xm:sqref>
        </x14:conditionalFormatting>
        <x14:conditionalFormatting xmlns:xm="http://schemas.microsoft.com/office/excel/2006/main">
          <x14:cfRule type="containsText" priority="1035" operator="containsText" id="{A144ED0F-30D1-430E-8BEA-DFEBDA6BEFBC}">
            <xm:f>NOT(ISERROR(SEARCH(#REF! ="text",BM91)))</xm:f>
            <xm:f>#REF! ="text"</xm:f>
            <x14:dxf>
              <fill>
                <patternFill>
                  <bgColor theme="7" tint="0.79998168889431442"/>
                </patternFill>
              </fill>
            </x14:dxf>
          </x14:cfRule>
          <xm:sqref>BM92:CN92 BN91:CN91</xm:sqref>
        </x14:conditionalFormatting>
        <x14:conditionalFormatting xmlns:xm="http://schemas.microsoft.com/office/excel/2006/main">
          <x14:cfRule type="containsText" priority="1036" operator="containsText" id="{C105E815-FBD8-4359-8820-7EA976C05A06}">
            <xm:f>NOT(ISERROR(SEARCH(#REF! ="text",CK129)))</xm:f>
            <xm:f>#REF! ="text"</xm:f>
            <x14:dxf>
              <fill>
                <patternFill>
                  <bgColor theme="7" tint="0.79998168889431442"/>
                </patternFill>
              </fill>
            </x14:dxf>
          </x14:cfRule>
          <xm:sqref>CK129</xm:sqref>
        </x14:conditionalFormatting>
        <x14:conditionalFormatting xmlns:xm="http://schemas.microsoft.com/office/excel/2006/main">
          <x14:cfRule type="containsText" priority="1037" operator="containsText" id="{524AE613-BEBF-40D3-8CF4-35279594DD48}">
            <xm:f>NOT(ISERROR(SEARCH(#REF! ="text",CK183)))</xm:f>
            <xm:f>#REF! ="text"</xm:f>
            <x14:dxf>
              <fill>
                <patternFill>
                  <bgColor theme="7" tint="0.79998168889431442"/>
                </patternFill>
              </fill>
            </x14:dxf>
          </x14:cfRule>
          <xm:sqref>CK183</xm:sqref>
        </x14:conditionalFormatting>
        <x14:conditionalFormatting xmlns:xm="http://schemas.microsoft.com/office/excel/2006/main">
          <x14:cfRule type="containsText" priority="1038" operator="containsText" id="{4784A62A-4DD3-4EF2-900D-B3D8CED76EBA}">
            <xm:f>NOT(ISERROR(SEARCH(#REF! ="text",CK159)))</xm:f>
            <xm:f>#REF! ="text"</xm:f>
            <x14:dxf>
              <fill>
                <patternFill>
                  <bgColor theme="7" tint="0.79998168889431442"/>
                </patternFill>
              </fill>
            </x14:dxf>
          </x14:cfRule>
          <xm:sqref>CK159:CK160</xm:sqref>
        </x14:conditionalFormatting>
        <x14:conditionalFormatting xmlns:xm="http://schemas.microsoft.com/office/excel/2006/main">
          <x14:cfRule type="containsText" priority="1039" operator="containsText" id="{EC2FA40A-FEFC-4AD4-943F-2E34A7416ECD}">
            <xm:f>NOT(ISERROR(SEARCH(#REF! ="text",CK159)))</xm:f>
            <xm:f>#REF! ="text"</xm:f>
            <x14:dxf>
              <fill>
                <patternFill>
                  <bgColor theme="7" tint="0.79998168889431442"/>
                </patternFill>
              </fill>
            </x14:dxf>
          </x14:cfRule>
          <xm:sqref>CK159</xm:sqref>
        </x14:conditionalFormatting>
        <x14:conditionalFormatting xmlns:xm="http://schemas.microsoft.com/office/excel/2006/main">
          <x14:cfRule type="containsText" priority="919" operator="containsText" id="{4C829427-F674-4E99-AC53-47EEBB5BC1C7}">
            <xm:f>NOT(ISERROR(SEARCH($A143 ="text",BM40)))</xm:f>
            <xm:f>$A143 ="text"</xm:f>
            <x14:dxf>
              <fill>
                <patternFill>
                  <bgColor theme="7" tint="0.79998168889431442"/>
                </patternFill>
              </fill>
            </x14:dxf>
          </x14:cfRule>
          <xm:sqref>BM40</xm:sqref>
        </x14:conditionalFormatting>
        <x14:conditionalFormatting xmlns:xm="http://schemas.microsoft.com/office/excel/2006/main">
          <x14:cfRule type="containsText" priority="920" operator="containsText" id="{8BA78F75-16DD-4FE1-8B41-06CFB4859132}">
            <xm:f>NOT(ISERROR(SEARCH(#REF! ="text",BM40)))</xm:f>
            <xm:f>#REF! ="text"</xm:f>
            <x14:dxf>
              <fill>
                <patternFill>
                  <bgColor theme="7" tint="0.79998168889431442"/>
                </patternFill>
              </fill>
            </x14:dxf>
          </x14:cfRule>
          <xm:sqref>BM40</xm:sqref>
        </x14:conditionalFormatting>
        <x14:conditionalFormatting xmlns:xm="http://schemas.microsoft.com/office/excel/2006/main">
          <x14:cfRule type="containsText" priority="918" operator="containsText" id="{C7DA7C8D-F312-49AF-900E-CBDF6E16CC7E}">
            <xm:f>NOT(ISERROR(SEARCH($A33 ="text",CZ19)))</xm:f>
            <xm:f>$A33 ="text"</xm:f>
            <x14:dxf>
              <fill>
                <patternFill>
                  <bgColor theme="7" tint="0.79998168889431442"/>
                </patternFill>
              </fill>
            </x14:dxf>
          </x14:cfRule>
          <xm:sqref>CZ19:DL20</xm:sqref>
        </x14:conditionalFormatting>
        <x14:conditionalFormatting xmlns:xm="http://schemas.microsoft.com/office/excel/2006/main">
          <x14:cfRule type="containsText" priority="897" operator="containsText" id="{31E056A7-F726-4E7E-A2D5-B1C55915B4DB}">
            <xm:f>NOT(ISERROR(SEARCH($A21 ="text",CZ16)))</xm:f>
            <xm:f>$A21 ="text"</xm:f>
            <x14:dxf>
              <fill>
                <patternFill>
                  <bgColor theme="7" tint="0.79998168889431442"/>
                </patternFill>
              </fill>
            </x14:dxf>
          </x14:cfRule>
          <xm:sqref>CZ16:DL18 CZ51:DL75 CZ81:DL86</xm:sqref>
        </x14:conditionalFormatting>
        <x14:conditionalFormatting xmlns:xm="http://schemas.microsoft.com/office/excel/2006/main">
          <x14:cfRule type="containsText" priority="898" operator="containsText" id="{ED5CEE87-BC6C-4129-BFBC-FD2BFB4793BA}">
            <xm:f>NOT(ISERROR(SEARCH($A38 ="text",CZ34)))</xm:f>
            <xm:f>$A38 ="text"</xm:f>
            <x14:dxf>
              <fill>
                <patternFill>
                  <bgColor theme="7" tint="0.79998168889431442"/>
                </patternFill>
              </fill>
            </x14:dxf>
          </x14:cfRule>
          <xm:sqref>CZ47:DL50 CZ77:DL80 CZ42:DL45 CZ34:DL34</xm:sqref>
        </x14:conditionalFormatting>
        <x14:conditionalFormatting xmlns:xm="http://schemas.microsoft.com/office/excel/2006/main">
          <x14:cfRule type="containsText" priority="899" operator="containsText" id="{28858BDE-22BC-49A5-AFBB-CF2E1A159726}">
            <xm:f>NOT(ISERROR(SEARCH(#REF! ="text",CZ14)))</xm:f>
            <xm:f>#REF! ="text"</xm:f>
            <x14:dxf>
              <fill>
                <patternFill>
                  <bgColor theme="7" tint="0.79998168889431442"/>
                </patternFill>
              </fill>
            </x14:dxf>
          </x14:cfRule>
          <xm:sqref>CZ21:DL31 CZ14:DA14 DC14 DF14:DL14</xm:sqref>
        </x14:conditionalFormatting>
        <x14:conditionalFormatting xmlns:xm="http://schemas.microsoft.com/office/excel/2006/main">
          <x14:cfRule type="containsText" priority="900" operator="containsText" id="{3E87BCA8-636B-4079-BDB6-61BFB16003F1}">
            <xm:f>NOT(ISERROR(SEARCH($A42 ="text",CZ41)))</xm:f>
            <xm:f>$A42 ="text"</xm:f>
            <x14:dxf>
              <fill>
                <patternFill>
                  <bgColor theme="7" tint="0.79998168889431442"/>
                </patternFill>
              </fill>
            </x14:dxf>
          </x14:cfRule>
          <xm:sqref>CZ41:DL41</xm:sqref>
        </x14:conditionalFormatting>
        <x14:conditionalFormatting xmlns:xm="http://schemas.microsoft.com/office/excel/2006/main">
          <x14:cfRule type="containsText" priority="901" operator="containsText" id="{56566CAD-0990-4B12-B4A5-7DA2C6B9D3F5}">
            <xm:f>NOT(ISERROR(SEARCH(#REF! ="text",CZ33)))</xm:f>
            <xm:f>#REF! ="text"</xm:f>
            <x14:dxf>
              <fill>
                <patternFill>
                  <bgColor theme="7" tint="0.79998168889431442"/>
                </patternFill>
              </fill>
            </x14:dxf>
          </x14:cfRule>
          <xm:sqref>CZ33:DL33 CZ37:DL37 CZ39:DL40</xm:sqref>
        </x14:conditionalFormatting>
        <x14:conditionalFormatting xmlns:xm="http://schemas.microsoft.com/office/excel/2006/main">
          <x14:cfRule type="containsText" priority="902" operator="containsText" id="{40A4C958-A498-4903-986A-34D1382BAC0A}">
            <xm:f>NOT(ISERROR(SEARCH($A41 ="text",CZ35)))</xm:f>
            <xm:f>$A41 ="text"</xm:f>
            <x14:dxf>
              <fill>
                <patternFill>
                  <bgColor theme="7" tint="0.79998168889431442"/>
                </patternFill>
              </fill>
            </x14:dxf>
          </x14:cfRule>
          <xm:sqref>CZ35:DL35</xm:sqref>
        </x14:conditionalFormatting>
        <x14:conditionalFormatting xmlns:xm="http://schemas.microsoft.com/office/excel/2006/main">
          <x14:cfRule type="containsText" priority="903" operator="containsText" id="{A6679903-164A-4B62-BF96-03A4E487313F}">
            <xm:f>NOT(ISERROR(SEARCH(#REF! ="text",CZ87)))</xm:f>
            <xm:f>#REF! ="text"</xm:f>
            <x14:dxf>
              <fill>
                <patternFill>
                  <bgColor theme="7" tint="0.79998168889431442"/>
                </patternFill>
              </fill>
            </x14:dxf>
          </x14:cfRule>
          <xm:sqref>CZ87:DL87</xm:sqref>
        </x14:conditionalFormatting>
        <x14:conditionalFormatting xmlns:xm="http://schemas.microsoft.com/office/excel/2006/main">
          <x14:cfRule type="containsText" priority="904" operator="containsText" id="{D4119269-CC18-44BA-B69B-C7138B5E25B5}">
            <xm:f>NOT(ISERROR(SEARCH($A13 ="text",CZ6)))</xm:f>
            <xm:f>$A13 ="text"</xm:f>
            <x14:dxf>
              <fill>
                <patternFill>
                  <bgColor theme="7" tint="0.79998168889431442"/>
                </patternFill>
              </fill>
            </x14:dxf>
          </x14:cfRule>
          <xm:sqref>DA6:DC6 DE6:DL6 CZ10:DL13 DG197:DL198</xm:sqref>
        </x14:conditionalFormatting>
        <x14:conditionalFormatting xmlns:xm="http://schemas.microsoft.com/office/excel/2006/main">
          <x14:cfRule type="containsText" priority="905" operator="containsText" id="{EF5339C0-8706-4924-BE5E-251CD99AAEFC}">
            <xm:f>NOT(ISERROR(SEARCH($A16 ="text",CZ7)))</xm:f>
            <xm:f>$A16 ="text"</xm:f>
            <x14:dxf>
              <fill>
                <patternFill>
                  <bgColor theme="7" tint="0.79998168889431442"/>
                </patternFill>
              </fill>
            </x14:dxf>
          </x14:cfRule>
          <xm:sqref>CZ7:DL9</xm:sqref>
        </x14:conditionalFormatting>
        <x14:conditionalFormatting xmlns:xm="http://schemas.microsoft.com/office/excel/2006/main">
          <x14:cfRule type="containsText" priority="907" operator="containsText" id="{7B142F7B-8679-4D88-B3AE-312600A9A0BA}">
            <xm:f>NOT(ISERROR(SEARCH(#REF! ="text",CZ46)))</xm:f>
            <xm:f>#REF! ="text"</xm:f>
            <x14:dxf>
              <fill>
                <patternFill>
                  <bgColor theme="7" tint="0.79998168889431442"/>
                </patternFill>
              </fill>
            </x14:dxf>
          </x14:cfRule>
          <xm:sqref>CZ46:DL46 CZ76:DL76</xm:sqref>
        </x14:conditionalFormatting>
        <x14:conditionalFormatting xmlns:xm="http://schemas.microsoft.com/office/excel/2006/main">
          <x14:cfRule type="containsText" priority="908" operator="containsText" id="{8826711D-552D-40F1-A859-BDDA2AB6AE4E}">
            <xm:f>NOT(ISERROR(SEARCH($A223 ="text",CZ116)))</xm:f>
            <xm:f>$A223 ="text"</xm:f>
            <x14:dxf>
              <fill>
                <patternFill>
                  <bgColor theme="7" tint="0.79998168889431442"/>
                </patternFill>
              </fill>
            </x14:dxf>
          </x14:cfRule>
          <xm:sqref>CZ116:DL131</xm:sqref>
        </x14:conditionalFormatting>
        <x14:conditionalFormatting xmlns:xm="http://schemas.microsoft.com/office/excel/2006/main">
          <x14:cfRule type="containsText" priority="909" operator="containsText" id="{BAB0D319-4E27-4C80-BB25-10A2E6EB8200}">
            <xm:f>NOT(ISERROR(SEARCH($A199 ="text",CZ93)))</xm:f>
            <xm:f>$A199 ="text"</xm:f>
            <x14:dxf>
              <fill>
                <patternFill>
                  <bgColor theme="7" tint="0.79998168889431442"/>
                </patternFill>
              </fill>
            </x14:dxf>
          </x14:cfRule>
          <xm:sqref>CZ93:DL115</xm:sqref>
        </x14:conditionalFormatting>
        <x14:conditionalFormatting xmlns:xm="http://schemas.microsoft.com/office/excel/2006/main">
          <x14:cfRule type="containsText" priority="910" operator="containsText" id="{534AC39F-4385-49EA-A3D7-1957A6711C83}">
            <xm:f>NOT(ISERROR(SEARCH(#REF! ="text",CZ88)))</xm:f>
            <xm:f>#REF! ="text"</xm:f>
            <x14:dxf>
              <fill>
                <patternFill>
                  <bgColor theme="7" tint="0.79998168889431442"/>
                </patternFill>
              </fill>
            </x14:dxf>
          </x14:cfRule>
          <xm:sqref>CZ88:DL88</xm:sqref>
        </x14:conditionalFormatting>
        <x14:conditionalFormatting xmlns:xm="http://schemas.microsoft.com/office/excel/2006/main">
          <x14:cfRule type="containsText" priority="894" operator="containsText" id="{5CAF3B9D-6AEE-45C5-AF2F-99792B7B1D0D}">
            <xm:f>NOT(ISERROR(SEARCH($A193 ="text",CZ89)))</xm:f>
            <xm:f>$A193 ="text"</xm:f>
            <x14:dxf>
              <fill>
                <patternFill>
                  <bgColor theme="7" tint="0.79998168889431442"/>
                </patternFill>
              </fill>
            </x14:dxf>
          </x14:cfRule>
          <xm:sqref>CZ89:DL90</xm:sqref>
        </x14:conditionalFormatting>
        <x14:conditionalFormatting xmlns:xm="http://schemas.microsoft.com/office/excel/2006/main">
          <x14:cfRule type="containsText" priority="893" operator="containsText" id="{CB649F10-6112-403D-B9B7-73CBB134F118}">
            <xm:f>NOT(ISERROR(SEARCH($A240 ="text",CZ132)))</xm:f>
            <xm:f>$A240 ="text"</xm:f>
            <x14:dxf>
              <fill>
                <patternFill>
                  <bgColor theme="7" tint="0.79998168889431442"/>
                </patternFill>
              </fill>
            </x14:dxf>
          </x14:cfRule>
          <xm:sqref>CZ187:DL188 CZ140:DB140 CZ132:DL139</xm:sqref>
        </x14:conditionalFormatting>
        <x14:conditionalFormatting xmlns:xm="http://schemas.microsoft.com/office/excel/2006/main">
          <x14:cfRule type="containsText" priority="892" operator="containsText" id="{DDE0F997-419C-47AF-B6E5-762410B8B0A5}">
            <xm:f>NOT(ISERROR(SEARCH($A249 ="text",CZ141)))</xm:f>
            <xm:f>$A249 ="text"</xm:f>
            <x14:dxf>
              <fill>
                <patternFill>
                  <bgColor theme="7" tint="0.79998168889431442"/>
                </patternFill>
              </fill>
            </x14:dxf>
          </x14:cfRule>
          <xm:sqref>CZ141:DL141</xm:sqref>
        </x14:conditionalFormatting>
        <x14:conditionalFormatting xmlns:xm="http://schemas.microsoft.com/office/excel/2006/main">
          <x14:cfRule type="containsText" priority="911" operator="containsText" id="{48B4ACDC-F80A-4E91-AFD3-C8E7D6134784}">
            <xm:f>NOT(ISERROR(SEARCH($A234 ="text",DG197)))</xm:f>
            <xm:f>$A234 ="text"</xm:f>
            <x14:dxf>
              <fill>
                <patternFill>
                  <bgColor theme="7" tint="0.79998168889431442"/>
                </patternFill>
              </fill>
            </x14:dxf>
          </x14:cfRule>
          <xm:sqref>DG197:DL198</xm:sqref>
        </x14:conditionalFormatting>
        <x14:conditionalFormatting xmlns:xm="http://schemas.microsoft.com/office/excel/2006/main">
          <x14:cfRule type="containsText" priority="912" operator="containsText" id="{3F6D48C0-5993-481D-9CDB-04711462CFB1}">
            <xm:f>NOT(ISERROR(SEARCH($A251 ="text",CZ142)))</xm:f>
            <xm:f>$A251 ="text"</xm:f>
            <x14:dxf>
              <fill>
                <patternFill>
                  <bgColor theme="7" tint="0.79998168889431442"/>
                </patternFill>
              </fill>
            </x14:dxf>
          </x14:cfRule>
          <xm:sqref>CZ189:DL195 CZ142:DL184</xm:sqref>
        </x14:conditionalFormatting>
        <x14:conditionalFormatting xmlns:xm="http://schemas.microsoft.com/office/excel/2006/main">
          <x14:cfRule type="containsText" priority="913" operator="containsText" id="{1465A99F-6212-43EC-BC38-2574D1925A61}">
            <xm:f>NOT(ISERROR(SEARCH($A186 ="text",CZ38)))</xm:f>
            <xm:f>$A186 ="text"</xm:f>
            <x14:dxf>
              <fill>
                <patternFill>
                  <bgColor theme="7" tint="0.79998168889431442"/>
                </patternFill>
              </fill>
            </x14:dxf>
          </x14:cfRule>
          <xm:sqref>CZ38:DL38</xm:sqref>
        </x14:conditionalFormatting>
        <x14:conditionalFormatting xmlns:xm="http://schemas.microsoft.com/office/excel/2006/main">
          <x14:cfRule type="containsText" priority="914" operator="containsText" id="{6F3D32F8-EC78-418D-B7A1-AEC05D5E3E51}">
            <xm:f>NOT(ISERROR(SEARCH($A44 ="text",CZ185)))</xm:f>
            <xm:f>$A44 ="text"</xm:f>
            <x14:dxf>
              <fill>
                <patternFill>
                  <bgColor theme="7" tint="0.79998168889431442"/>
                </patternFill>
              </fill>
            </x14:dxf>
          </x14:cfRule>
          <xm:sqref>CZ185:DL186</xm:sqref>
        </x14:conditionalFormatting>
        <x14:conditionalFormatting xmlns:xm="http://schemas.microsoft.com/office/excel/2006/main">
          <x14:cfRule type="containsText" priority="915" operator="containsText" id="{043DE89A-DC67-42AA-AB9C-D8F9967E50F2}">
            <xm:f>NOT(ISERROR(SEARCH($A185 ="text",CZ32)))</xm:f>
            <xm:f>$A185 ="text"</xm:f>
            <x14:dxf>
              <fill>
                <patternFill>
                  <bgColor theme="7" tint="0.79998168889431442"/>
                </patternFill>
              </fill>
            </x14:dxf>
          </x14:cfRule>
          <xm:sqref>CZ32:DL32</xm:sqref>
        </x14:conditionalFormatting>
        <x14:conditionalFormatting xmlns:xm="http://schemas.microsoft.com/office/excel/2006/main">
          <x14:cfRule type="containsText" priority="891" operator="containsText" id="{C41E7755-BC99-431D-8815-BA55BE7FE0DD}">
            <xm:f>NOT(ISERROR(SEARCH($A234 ="text",DG196)))</xm:f>
            <xm:f>$A234 ="text"</xm:f>
            <x14:dxf>
              <fill>
                <patternFill>
                  <bgColor theme="7" tint="0.79998168889431442"/>
                </patternFill>
              </fill>
            </x14:dxf>
          </x14:cfRule>
          <xm:sqref>DG196:DL196</xm:sqref>
        </x14:conditionalFormatting>
        <x14:conditionalFormatting xmlns:xm="http://schemas.microsoft.com/office/excel/2006/main">
          <x14:cfRule type="containsText" priority="916" operator="containsText" id="{A5AE60EA-9717-41EB-8F04-628DE8FE3E23}">
            <xm:f>NOT(ISERROR(SEARCH(#REF! ="text",CZ36)))</xm:f>
            <xm:f>#REF! ="text"</xm:f>
            <x14:dxf>
              <fill>
                <patternFill>
                  <bgColor theme="7" tint="0.79998168889431442"/>
                </patternFill>
              </fill>
            </x14:dxf>
          </x14:cfRule>
          <xm:sqref>CZ36:DL36</xm:sqref>
        </x14:conditionalFormatting>
        <x14:conditionalFormatting xmlns:xm="http://schemas.microsoft.com/office/excel/2006/main">
          <x14:cfRule type="containsText" priority="886" operator="containsText" id="{BD16B277-45A2-4485-B407-EFFE7DEAAC8A}">
            <xm:f>NOT(ISERROR(SEARCH($A209 ="text",DE140)))</xm:f>
            <xm:f>$A209 ="text"</xm:f>
            <x14:dxf>
              <fill>
                <patternFill>
                  <bgColor theme="7" tint="0.79998168889431442"/>
                </patternFill>
              </fill>
            </x14:dxf>
          </x14:cfRule>
          <xm:sqref>DE140:DL140</xm:sqref>
        </x14:conditionalFormatting>
        <x14:conditionalFormatting xmlns:xm="http://schemas.microsoft.com/office/excel/2006/main">
          <x14:cfRule type="containsText" priority="887" operator="containsText" id="{5B5D5709-477D-42C3-8B44-D6B5D2A93A8A}">
            <xm:f>NOT(ISERROR(SEARCH($A177 ="text",DE140)))</xm:f>
            <xm:f>$A177 ="text"</xm:f>
            <x14:dxf>
              <fill>
                <patternFill>
                  <bgColor theme="7" tint="0.79998168889431442"/>
                </patternFill>
              </fill>
            </x14:dxf>
          </x14:cfRule>
          <xm:sqref>DE140:DL140</xm:sqref>
        </x14:conditionalFormatting>
        <x14:conditionalFormatting xmlns:xm="http://schemas.microsoft.com/office/excel/2006/main">
          <x14:cfRule type="containsText" priority="883" operator="containsText" id="{82423AC7-4F6A-484F-B8C3-0E5CB6079A1C}">
            <xm:f>NOT(ISERROR(SEARCH($A209 ="text",DD140)))</xm:f>
            <xm:f>$A209 ="text"</xm:f>
            <x14:dxf>
              <fill>
                <patternFill>
                  <bgColor theme="7" tint="0.79998168889431442"/>
                </patternFill>
              </fill>
            </x14:dxf>
          </x14:cfRule>
          <xm:sqref>DD140</xm:sqref>
        </x14:conditionalFormatting>
        <x14:conditionalFormatting xmlns:xm="http://schemas.microsoft.com/office/excel/2006/main">
          <x14:cfRule type="containsText" priority="884" operator="containsText" id="{27695150-775F-4025-87E5-A32851003A58}">
            <xm:f>NOT(ISERROR(SEARCH($A177 ="text",DD140)))</xm:f>
            <xm:f>$A177 ="text"</xm:f>
            <x14:dxf>
              <fill>
                <patternFill>
                  <bgColor theme="7" tint="0.79998168889431442"/>
                </patternFill>
              </fill>
            </x14:dxf>
          </x14:cfRule>
          <xm:sqref>DD140</xm:sqref>
        </x14:conditionalFormatting>
        <x14:conditionalFormatting xmlns:xm="http://schemas.microsoft.com/office/excel/2006/main">
          <x14:cfRule type="containsText" priority="881" operator="containsText" id="{8F3F90E1-72B6-4F19-983A-5CD6D91D74AC}">
            <xm:f>NOT(ISERROR(SEARCH($A204 ="text",DG196)))</xm:f>
            <xm:f>$A204 ="text"</xm:f>
            <x14:dxf>
              <fill>
                <patternFill>
                  <bgColor theme="7" tint="0.79998168889431442"/>
                </patternFill>
              </fill>
            </x14:dxf>
          </x14:cfRule>
          <xm:sqref>DG196:DL196</xm:sqref>
        </x14:conditionalFormatting>
        <x14:conditionalFormatting xmlns:xm="http://schemas.microsoft.com/office/excel/2006/main">
          <x14:cfRule type="containsText" priority="878" operator="containsText" id="{7222F4D7-38DB-4653-92E9-69A7414856FA}">
            <xm:f>NOT(ISERROR(SEARCH(#REF! ="text",CZ15)))</xm:f>
            <xm:f>#REF! ="text"</xm:f>
            <x14:dxf>
              <fill>
                <patternFill>
                  <bgColor theme="7" tint="0.79998168889431442"/>
                </patternFill>
              </fill>
            </x14:dxf>
          </x14:cfRule>
          <xm:sqref>CZ15:DB15 DF15:DL15</xm:sqref>
        </x14:conditionalFormatting>
        <x14:conditionalFormatting xmlns:xm="http://schemas.microsoft.com/office/excel/2006/main">
          <x14:cfRule type="containsText" priority="875" operator="containsText" id="{5478BC51-BDE3-4078-A410-188E9185AFF2}">
            <xm:f>NOT(ISERROR(SEARCH($A305 ="text",CZ197)))</xm:f>
            <xm:f>$A305 ="text"</xm:f>
            <x14:dxf>
              <fill>
                <patternFill>
                  <bgColor theme="7" tint="0.79998168889431442"/>
                </patternFill>
              </fill>
            </x14:dxf>
          </x14:cfRule>
          <xm:sqref>CZ197:DC198</xm:sqref>
        </x14:conditionalFormatting>
        <x14:conditionalFormatting xmlns:xm="http://schemas.microsoft.com/office/excel/2006/main">
          <x14:cfRule type="containsText" priority="876" operator="containsText" id="{E976A6B8-F978-435A-A41B-D77DD47C4568}">
            <xm:f>NOT(ISERROR(SEARCH($A305 ="text",CZ196)))</xm:f>
            <xm:f>$A305 ="text"</xm:f>
            <x14:dxf>
              <fill>
                <patternFill>
                  <bgColor theme="7" tint="0.79998168889431442"/>
                </patternFill>
              </fill>
            </x14:dxf>
          </x14:cfRule>
          <xm:sqref>CZ196:DC196</xm:sqref>
        </x14:conditionalFormatting>
        <x14:conditionalFormatting xmlns:xm="http://schemas.microsoft.com/office/excel/2006/main">
          <x14:cfRule type="containsText" priority="871" operator="containsText" id="{984F1ABF-C231-4D5F-AF71-C67CD2E26F88}">
            <xm:f>NOT(ISERROR(SEARCH($A305 ="text",DD197)))</xm:f>
            <xm:f>$A305 ="text"</xm:f>
            <x14:dxf>
              <fill>
                <patternFill>
                  <bgColor theme="7" tint="0.79998168889431442"/>
                </patternFill>
              </fill>
            </x14:dxf>
          </x14:cfRule>
          <xm:sqref>DD197:DF198</xm:sqref>
        </x14:conditionalFormatting>
        <x14:conditionalFormatting xmlns:xm="http://schemas.microsoft.com/office/excel/2006/main">
          <x14:cfRule type="containsText" priority="872" operator="containsText" id="{B9E1F7C0-470A-410C-8AA1-32977AE76F8B}">
            <xm:f>NOT(ISERROR(SEARCH($A305 ="text",DD196)))</xm:f>
            <xm:f>$A305 ="text"</xm:f>
            <x14:dxf>
              <fill>
                <patternFill>
                  <bgColor theme="7" tint="0.79998168889431442"/>
                </patternFill>
              </fill>
            </x14:dxf>
          </x14:cfRule>
          <xm:sqref>DD196:DF196</xm:sqref>
        </x14:conditionalFormatting>
        <x14:conditionalFormatting xmlns:xm="http://schemas.microsoft.com/office/excel/2006/main">
          <x14:cfRule type="containsText" priority="917" operator="containsText" id="{16A981AD-A0AA-413A-B725-9F661DF7E21E}">
            <xm:f>NOT(ISERROR(SEARCH(#REF! ="text",CZ91)))</xm:f>
            <xm:f>#REF! ="text"</xm:f>
            <x14:dxf>
              <fill>
                <patternFill>
                  <bgColor theme="7" tint="0.79998168889431442"/>
                </patternFill>
              </fill>
            </x14:dxf>
          </x14:cfRule>
          <xm:sqref>CZ91:DL92</xm:sqref>
        </x14:conditionalFormatting>
        <x14:conditionalFormatting xmlns:xm="http://schemas.microsoft.com/office/excel/2006/main">
          <x14:cfRule type="containsText" priority="869" operator="containsText" id="{D0E8E2F3-AD51-4191-B534-2B7EBA7C301D}">
            <xm:f>NOT(ISERROR(SEARCH($A14 ="text",FD5)))</xm:f>
            <xm:f>$A14 ="text"</xm:f>
            <x14:dxf>
              <fill>
                <patternFill>
                  <bgColor theme="7" tint="0.79998168889431442"/>
                </patternFill>
              </fill>
            </x14:dxf>
          </x14:cfRule>
          <xm:sqref>FD5:FP5</xm:sqref>
        </x14:conditionalFormatting>
        <x14:conditionalFormatting xmlns:xm="http://schemas.microsoft.com/office/excel/2006/main">
          <x14:cfRule type="containsText" priority="867" operator="containsText" id="{37B1050F-89BA-4E1F-A444-B600925E9F53}">
            <xm:f>NOT(ISERROR(SEARCH($A14 ="text",GF5)))</xm:f>
            <xm:f>$A14 ="text"</xm:f>
            <x14:dxf>
              <fill>
                <patternFill>
                  <bgColor theme="7" tint="0.79998168889431442"/>
                </patternFill>
              </fill>
            </x14:dxf>
          </x14:cfRule>
          <xm:sqref>GF5:GR5</xm:sqref>
        </x14:conditionalFormatting>
        <x14:conditionalFormatting xmlns:xm="http://schemas.microsoft.com/office/excel/2006/main">
          <x14:cfRule type="containsText" priority="865" operator="containsText" id="{559CE17A-B782-4875-A886-23B9D11007C8}">
            <xm:f>NOT(ISERROR(SEARCH($A14 ="text",HH5)))</xm:f>
            <xm:f>$A14 ="text"</xm:f>
            <x14:dxf>
              <fill>
                <patternFill>
                  <bgColor theme="7" tint="0.79998168889431442"/>
                </patternFill>
              </fill>
            </x14:dxf>
          </x14:cfRule>
          <xm:sqref>HH5:HT5</xm:sqref>
        </x14:conditionalFormatting>
        <x14:conditionalFormatting xmlns:xm="http://schemas.microsoft.com/office/excel/2006/main">
          <x14:cfRule type="containsText" priority="863" operator="containsText" id="{0B8934C0-36CA-4DCB-AE31-DC5554B91335}">
            <xm:f>NOT(ISERROR(SEARCH(#REF! ="text",EB5)))</xm:f>
            <xm:f>#REF! ="text"</xm:f>
            <x14:dxf>
              <fill>
                <patternFill>
                  <bgColor theme="7" tint="0.79998168889431442"/>
                </patternFill>
              </fill>
            </x14:dxf>
          </x14:cfRule>
          <xm:sqref>EB5:EC5 EE5:EF5 EH5:EI5 EK5:EL5 EN5:EQ5</xm:sqref>
        </x14:conditionalFormatting>
        <x14:conditionalFormatting xmlns:xm="http://schemas.microsoft.com/office/excel/2006/main">
          <x14:cfRule type="containsText" priority="861" operator="containsText" id="{097268D6-F5A1-4DB6-84A9-AE73AE92B2F6}">
            <xm:f>NOT(ISERROR(SEARCH($A14 ="text",ER5)))</xm:f>
            <xm:f>$A14 ="text"</xm:f>
            <x14:dxf>
              <fill>
                <patternFill>
                  <bgColor theme="7" tint="0.79998168889431442"/>
                </patternFill>
              </fill>
            </x14:dxf>
          </x14:cfRule>
          <xm:sqref>ER5</xm:sqref>
        </x14:conditionalFormatting>
        <x14:conditionalFormatting xmlns:xm="http://schemas.microsoft.com/office/excel/2006/main">
          <x14:cfRule type="containsText" priority="859" operator="containsText" id="{1D942A4E-FF03-4F53-A848-1B532B4F6756}">
            <xm:f>NOT(ISERROR(SEARCH($A14 ="text",ED5)))</xm:f>
            <xm:f>$A14 ="text"</xm:f>
            <x14:dxf>
              <fill>
                <patternFill>
                  <bgColor theme="7" tint="0.79998168889431442"/>
                </patternFill>
              </fill>
            </x14:dxf>
          </x14:cfRule>
          <xm:sqref>ED5 EG5 EJ5 EM5</xm:sqref>
        </x14:conditionalFormatting>
        <x14:conditionalFormatting xmlns:xm="http://schemas.microsoft.com/office/excel/2006/main">
          <x14:cfRule type="containsText" priority="855" operator="containsText" id="{580DC252-67CD-4C92-B5E6-A188C36C8A43}">
            <xm:f>NOT(ISERROR(SEARCH(#REF! ="text",FQ5)))</xm:f>
            <xm:f>#REF! ="text"</xm:f>
            <x14:dxf>
              <fill>
                <patternFill>
                  <bgColor theme="7" tint="0.79998168889431442"/>
                </patternFill>
              </fill>
            </x14:dxf>
          </x14:cfRule>
          <xm:sqref>FQ5:FS5</xm:sqref>
        </x14:conditionalFormatting>
        <x14:conditionalFormatting xmlns:xm="http://schemas.microsoft.com/office/excel/2006/main">
          <x14:cfRule type="containsText" priority="853" operator="containsText" id="{8BD81E99-6023-4C2D-AC81-258F7EF4D265}">
            <xm:f>NOT(ISERROR(SEARCH($A14 ="text",FT5)))</xm:f>
            <xm:f>$A14 ="text"</xm:f>
            <x14:dxf>
              <fill>
                <patternFill>
                  <bgColor theme="7" tint="0.79998168889431442"/>
                </patternFill>
              </fill>
            </x14:dxf>
          </x14:cfRule>
          <xm:sqref>FT5</xm:sqref>
        </x14:conditionalFormatting>
        <x14:conditionalFormatting xmlns:xm="http://schemas.microsoft.com/office/excel/2006/main">
          <x14:cfRule type="containsText" priority="851" operator="containsText" id="{DB14747C-237A-4B2B-97C4-6F7A731C4C3D}">
            <xm:f>NOT(ISERROR(SEARCH(#REF! ="text",GS5)))</xm:f>
            <xm:f>#REF! ="text"</xm:f>
            <x14:dxf>
              <fill>
                <patternFill>
                  <bgColor theme="7" tint="0.79998168889431442"/>
                </patternFill>
              </fill>
            </x14:dxf>
          </x14:cfRule>
          <xm:sqref>GS5:GU5</xm:sqref>
        </x14:conditionalFormatting>
        <x14:conditionalFormatting xmlns:xm="http://schemas.microsoft.com/office/excel/2006/main">
          <x14:cfRule type="containsText" priority="849" operator="containsText" id="{07DFA02D-B63D-4CEC-8824-2B52680FACC9}">
            <xm:f>NOT(ISERROR(SEARCH($A14 ="text",GV5)))</xm:f>
            <xm:f>$A14 ="text"</xm:f>
            <x14:dxf>
              <fill>
                <patternFill>
                  <bgColor theme="7" tint="0.79998168889431442"/>
                </patternFill>
              </fill>
            </x14:dxf>
          </x14:cfRule>
          <xm:sqref>GV5</xm:sqref>
        </x14:conditionalFormatting>
        <x14:conditionalFormatting xmlns:xm="http://schemas.microsoft.com/office/excel/2006/main">
          <x14:cfRule type="containsText" priority="847" operator="containsText" id="{83B4EDA0-9C94-47E1-830F-ABB110C3F9E3}">
            <xm:f>NOT(ISERROR(SEARCH(#REF! ="text",HU5)))</xm:f>
            <xm:f>#REF! ="text"</xm:f>
            <x14:dxf>
              <fill>
                <patternFill>
                  <bgColor theme="7" tint="0.79998168889431442"/>
                </patternFill>
              </fill>
            </x14:dxf>
          </x14:cfRule>
          <xm:sqref>HU5:HW5</xm:sqref>
        </x14:conditionalFormatting>
        <x14:conditionalFormatting xmlns:xm="http://schemas.microsoft.com/office/excel/2006/main">
          <x14:cfRule type="containsText" priority="845" operator="containsText" id="{13CBA3A1-F13B-4F35-B2B4-AAA61E0EEBC4}">
            <xm:f>NOT(ISERROR(SEARCH($A14 ="text",HX5)))</xm:f>
            <xm:f>$A14 ="text"</xm:f>
            <x14:dxf>
              <fill>
                <patternFill>
                  <bgColor theme="7" tint="0.79998168889431442"/>
                </patternFill>
              </fill>
            </x14:dxf>
          </x14:cfRule>
          <xm:sqref>HX5</xm:sqref>
        </x14:conditionalFormatting>
        <x14:conditionalFormatting xmlns:xm="http://schemas.microsoft.com/office/excel/2006/main">
          <x14:cfRule type="containsText" priority="837" operator="containsText" id="{64EBD087-75C3-4C21-877F-C152786587E1}">
            <xm:f>NOT(ISERROR(SEARCH($A33 ="text",EB19)))</xm:f>
            <xm:f>$A33 ="text"</xm:f>
            <x14:dxf>
              <fill>
                <patternFill>
                  <bgColor theme="7" tint="0.79998168889431442"/>
                </patternFill>
              </fill>
            </x14:dxf>
          </x14:cfRule>
          <xm:sqref>EB19:EN20</xm:sqref>
        </x14:conditionalFormatting>
        <x14:conditionalFormatting xmlns:xm="http://schemas.microsoft.com/office/excel/2006/main">
          <x14:cfRule type="containsText" priority="817" operator="containsText" id="{F471C518-2A4E-4670-A6AE-D10E4FBD9B77}">
            <xm:f>NOT(ISERROR(SEARCH($A21 ="text",EB16)))</xm:f>
            <xm:f>$A21 ="text"</xm:f>
            <x14:dxf>
              <fill>
                <patternFill>
                  <bgColor theme="7" tint="0.79998168889431442"/>
                </patternFill>
              </fill>
            </x14:dxf>
          </x14:cfRule>
          <xm:sqref>EB16:EN18 EB51:EN75 EB81:EN86</xm:sqref>
        </x14:conditionalFormatting>
        <x14:conditionalFormatting xmlns:xm="http://schemas.microsoft.com/office/excel/2006/main">
          <x14:cfRule type="containsText" priority="818" operator="containsText" id="{2D211A93-22D7-4778-9E0A-B56368E056B4}">
            <xm:f>NOT(ISERROR(SEARCH($A38 ="text",EB34)))</xm:f>
            <xm:f>$A38 ="text"</xm:f>
            <x14:dxf>
              <fill>
                <patternFill>
                  <bgColor theme="7" tint="0.79998168889431442"/>
                </patternFill>
              </fill>
            </x14:dxf>
          </x14:cfRule>
          <xm:sqref>EB47:EN50 EB42:EN45 EB34:EN34 EB77:EN80</xm:sqref>
        </x14:conditionalFormatting>
        <x14:conditionalFormatting xmlns:xm="http://schemas.microsoft.com/office/excel/2006/main">
          <x14:cfRule type="containsText" priority="819" operator="containsText" id="{4F2DC8E7-BB83-450C-9EF4-C2358C576230}">
            <xm:f>NOT(ISERROR(SEARCH(#REF! ="text",EB14)))</xm:f>
            <xm:f>#REF! ="text"</xm:f>
            <x14:dxf>
              <fill>
                <patternFill>
                  <bgColor theme="7" tint="0.79998168889431442"/>
                </patternFill>
              </fill>
            </x14:dxf>
          </x14:cfRule>
          <xm:sqref>EB14:EC14 EE14 EH14:EN14 EB21:EN31</xm:sqref>
        </x14:conditionalFormatting>
        <x14:conditionalFormatting xmlns:xm="http://schemas.microsoft.com/office/excel/2006/main">
          <x14:cfRule type="containsText" priority="820" operator="containsText" id="{B26FD454-B1C7-48C2-BD5F-58633DC53FB8}">
            <xm:f>NOT(ISERROR(SEARCH($A42 ="text",EB41)))</xm:f>
            <xm:f>$A42 ="text"</xm:f>
            <x14:dxf>
              <fill>
                <patternFill>
                  <bgColor theme="7" tint="0.79998168889431442"/>
                </patternFill>
              </fill>
            </x14:dxf>
          </x14:cfRule>
          <xm:sqref>EB41:EN41</xm:sqref>
        </x14:conditionalFormatting>
        <x14:conditionalFormatting xmlns:xm="http://schemas.microsoft.com/office/excel/2006/main">
          <x14:cfRule type="containsText" priority="821" operator="containsText" id="{F5ED8431-AC97-40C0-AB80-E20AF5BCF066}">
            <xm:f>NOT(ISERROR(SEARCH(#REF! ="text",EB33)))</xm:f>
            <xm:f>#REF! ="text"</xm:f>
            <x14:dxf>
              <fill>
                <patternFill>
                  <bgColor theme="7" tint="0.79998168889431442"/>
                </patternFill>
              </fill>
            </x14:dxf>
          </x14:cfRule>
          <xm:sqref>EB33:EN33 EB37:EN37 EB39:EN40</xm:sqref>
        </x14:conditionalFormatting>
        <x14:conditionalFormatting xmlns:xm="http://schemas.microsoft.com/office/excel/2006/main">
          <x14:cfRule type="containsText" priority="822" operator="containsText" id="{C0947A48-A49E-462E-8483-B6D0C8B60142}">
            <xm:f>NOT(ISERROR(SEARCH($A41 ="text",EB35)))</xm:f>
            <xm:f>$A41 ="text"</xm:f>
            <x14:dxf>
              <fill>
                <patternFill>
                  <bgColor theme="7" tint="0.79998168889431442"/>
                </patternFill>
              </fill>
            </x14:dxf>
          </x14:cfRule>
          <xm:sqref>EB35:EN35</xm:sqref>
        </x14:conditionalFormatting>
        <x14:conditionalFormatting xmlns:xm="http://schemas.microsoft.com/office/excel/2006/main">
          <x14:cfRule type="containsText" priority="823" operator="containsText" id="{C05B03CC-DC24-4AA3-B51E-6DC1DDB062D8}">
            <xm:f>NOT(ISERROR(SEARCH(#REF! ="text",EB87)))</xm:f>
            <xm:f>#REF! ="text"</xm:f>
            <x14:dxf>
              <fill>
                <patternFill>
                  <bgColor theme="7" tint="0.79998168889431442"/>
                </patternFill>
              </fill>
            </x14:dxf>
          </x14:cfRule>
          <xm:sqref>EB87:EN87</xm:sqref>
        </x14:conditionalFormatting>
        <x14:conditionalFormatting xmlns:xm="http://schemas.microsoft.com/office/excel/2006/main">
          <x14:cfRule type="containsText" priority="824" operator="containsText" id="{F6E34D24-DAD6-4DF1-8D35-88C4C56243A2}">
            <xm:f>NOT(ISERROR(SEARCH($A13 ="text",EB6)))</xm:f>
            <xm:f>$A13 ="text"</xm:f>
            <x14:dxf>
              <fill>
                <patternFill>
                  <bgColor theme="7" tint="0.79998168889431442"/>
                </patternFill>
              </fill>
            </x14:dxf>
          </x14:cfRule>
          <xm:sqref>EC6:EE6 EG6:EN6 EB10:EN13 EI197:EN198</xm:sqref>
        </x14:conditionalFormatting>
        <x14:conditionalFormatting xmlns:xm="http://schemas.microsoft.com/office/excel/2006/main">
          <x14:cfRule type="containsText" priority="825" operator="containsText" id="{048456A0-613A-4EC0-80BB-CBB8C7800149}">
            <xm:f>NOT(ISERROR(SEARCH($A16 ="text",EB7)))</xm:f>
            <xm:f>$A16 ="text"</xm:f>
            <x14:dxf>
              <fill>
                <patternFill>
                  <bgColor theme="7" tint="0.79998168889431442"/>
                </patternFill>
              </fill>
            </x14:dxf>
          </x14:cfRule>
          <xm:sqref>EB7:EN9</xm:sqref>
        </x14:conditionalFormatting>
        <x14:conditionalFormatting xmlns:xm="http://schemas.microsoft.com/office/excel/2006/main">
          <x14:cfRule type="containsText" priority="826" operator="containsText" id="{58714DD6-0D75-43CD-BCA2-865E8A2FDCE9}">
            <xm:f>NOT(ISERROR(SEARCH(#REF! ="text",EB46)))</xm:f>
            <xm:f>#REF! ="text"</xm:f>
            <x14:dxf>
              <fill>
                <patternFill>
                  <bgColor theme="7" tint="0.79998168889431442"/>
                </patternFill>
              </fill>
            </x14:dxf>
          </x14:cfRule>
          <xm:sqref>EB46:EN46 EB76:EN76</xm:sqref>
        </x14:conditionalFormatting>
        <x14:conditionalFormatting xmlns:xm="http://schemas.microsoft.com/office/excel/2006/main">
          <x14:cfRule type="containsText" priority="827" operator="containsText" id="{87FAAB73-7B27-4CCC-9A9A-752BDB748C83}">
            <xm:f>NOT(ISERROR(SEARCH($A223 ="text",EB116)))</xm:f>
            <xm:f>$A223 ="text"</xm:f>
            <x14:dxf>
              <fill>
                <patternFill>
                  <bgColor theme="7" tint="0.79998168889431442"/>
                </patternFill>
              </fill>
            </x14:dxf>
          </x14:cfRule>
          <xm:sqref>EB116:EN131</xm:sqref>
        </x14:conditionalFormatting>
        <x14:conditionalFormatting xmlns:xm="http://schemas.microsoft.com/office/excel/2006/main">
          <x14:cfRule type="containsText" priority="828" operator="containsText" id="{01E76309-9205-45C7-A669-7123DB601E27}">
            <xm:f>NOT(ISERROR(SEARCH($A199 ="text",EB93)))</xm:f>
            <xm:f>$A199 ="text"</xm:f>
            <x14:dxf>
              <fill>
                <patternFill>
                  <bgColor theme="7" tint="0.79998168889431442"/>
                </patternFill>
              </fill>
            </x14:dxf>
          </x14:cfRule>
          <xm:sqref>EB93:EN115</xm:sqref>
        </x14:conditionalFormatting>
        <x14:conditionalFormatting xmlns:xm="http://schemas.microsoft.com/office/excel/2006/main">
          <x14:cfRule type="containsText" priority="829" operator="containsText" id="{C24409D8-F1C1-43B5-B544-77DD1865602F}">
            <xm:f>NOT(ISERROR(SEARCH(#REF! ="text",EB88)))</xm:f>
            <xm:f>#REF! ="text"</xm:f>
            <x14:dxf>
              <fill>
                <patternFill>
                  <bgColor theme="7" tint="0.79998168889431442"/>
                </patternFill>
              </fill>
            </x14:dxf>
          </x14:cfRule>
          <xm:sqref>EB88:EN88</xm:sqref>
        </x14:conditionalFormatting>
        <x14:conditionalFormatting xmlns:xm="http://schemas.microsoft.com/office/excel/2006/main">
          <x14:cfRule type="containsText" priority="814" operator="containsText" id="{F3495985-768F-4779-879D-8F3B6D4E43B5}">
            <xm:f>NOT(ISERROR(SEARCH($A193 ="text",EB89)))</xm:f>
            <xm:f>$A193 ="text"</xm:f>
            <x14:dxf>
              <fill>
                <patternFill>
                  <bgColor theme="7" tint="0.79998168889431442"/>
                </patternFill>
              </fill>
            </x14:dxf>
          </x14:cfRule>
          <xm:sqref>EB89:EN90</xm:sqref>
        </x14:conditionalFormatting>
        <x14:conditionalFormatting xmlns:xm="http://schemas.microsoft.com/office/excel/2006/main">
          <x14:cfRule type="containsText" priority="813" operator="containsText" id="{5F90D263-2588-4F20-B3B0-B2290780BFEF}">
            <xm:f>NOT(ISERROR(SEARCH($A240 ="text",EB132)))</xm:f>
            <xm:f>$A240 ="text"</xm:f>
            <x14:dxf>
              <fill>
                <patternFill>
                  <bgColor theme="7" tint="0.79998168889431442"/>
                </patternFill>
              </fill>
            </x14:dxf>
          </x14:cfRule>
          <xm:sqref>EB187:EN188 EB140:ED140 EB132:EN139</xm:sqref>
        </x14:conditionalFormatting>
        <x14:conditionalFormatting xmlns:xm="http://schemas.microsoft.com/office/excel/2006/main">
          <x14:cfRule type="containsText" priority="812" operator="containsText" id="{390CD118-E65C-45DA-9069-2F93C9DE47DF}">
            <xm:f>NOT(ISERROR(SEARCH($A249 ="text",EB141)))</xm:f>
            <xm:f>$A249 ="text"</xm:f>
            <x14:dxf>
              <fill>
                <patternFill>
                  <bgColor theme="7" tint="0.79998168889431442"/>
                </patternFill>
              </fill>
            </x14:dxf>
          </x14:cfRule>
          <xm:sqref>EB141:EN141</xm:sqref>
        </x14:conditionalFormatting>
        <x14:conditionalFormatting xmlns:xm="http://schemas.microsoft.com/office/excel/2006/main">
          <x14:cfRule type="containsText" priority="830" operator="containsText" id="{CB08F705-50C5-482A-800C-3C83ECF3774E}">
            <xm:f>NOT(ISERROR(SEARCH($A234 ="text",EI197)))</xm:f>
            <xm:f>$A234 ="text"</xm:f>
            <x14:dxf>
              <fill>
                <patternFill>
                  <bgColor theme="7" tint="0.79998168889431442"/>
                </patternFill>
              </fill>
            </x14:dxf>
          </x14:cfRule>
          <xm:sqref>EI197:EN198</xm:sqref>
        </x14:conditionalFormatting>
        <x14:conditionalFormatting xmlns:xm="http://schemas.microsoft.com/office/excel/2006/main">
          <x14:cfRule type="containsText" priority="831" operator="containsText" id="{375BF2B7-195C-4736-AC97-084D312E60D3}">
            <xm:f>NOT(ISERROR(SEARCH($A251 ="text",EB142)))</xm:f>
            <xm:f>$A251 ="text"</xm:f>
            <x14:dxf>
              <fill>
                <patternFill>
                  <bgColor theme="7" tint="0.79998168889431442"/>
                </patternFill>
              </fill>
            </x14:dxf>
          </x14:cfRule>
          <xm:sqref>EB189:EN195 EB142:EN184</xm:sqref>
        </x14:conditionalFormatting>
        <x14:conditionalFormatting xmlns:xm="http://schemas.microsoft.com/office/excel/2006/main">
          <x14:cfRule type="containsText" priority="832" operator="containsText" id="{05D4BE4F-6DBA-4609-8937-C8C66F49B04C}">
            <xm:f>NOT(ISERROR(SEARCH($A186 ="text",EB38)))</xm:f>
            <xm:f>$A186 ="text"</xm:f>
            <x14:dxf>
              <fill>
                <patternFill>
                  <bgColor theme="7" tint="0.79998168889431442"/>
                </patternFill>
              </fill>
            </x14:dxf>
          </x14:cfRule>
          <xm:sqref>EB38:EN38</xm:sqref>
        </x14:conditionalFormatting>
        <x14:conditionalFormatting xmlns:xm="http://schemas.microsoft.com/office/excel/2006/main">
          <x14:cfRule type="containsText" priority="833" operator="containsText" id="{3115F1A5-32CD-4D2D-9770-BE70B8411609}">
            <xm:f>NOT(ISERROR(SEARCH($A44 ="text",EB185)))</xm:f>
            <xm:f>$A44 ="text"</xm:f>
            <x14:dxf>
              <fill>
                <patternFill>
                  <bgColor theme="7" tint="0.79998168889431442"/>
                </patternFill>
              </fill>
            </x14:dxf>
          </x14:cfRule>
          <xm:sqref>EB185:EN186</xm:sqref>
        </x14:conditionalFormatting>
        <x14:conditionalFormatting xmlns:xm="http://schemas.microsoft.com/office/excel/2006/main">
          <x14:cfRule type="containsText" priority="834" operator="containsText" id="{52A5F646-A527-4684-BD95-6DD09F73AF5C}">
            <xm:f>NOT(ISERROR(SEARCH($A185 ="text",EB32)))</xm:f>
            <xm:f>$A185 ="text"</xm:f>
            <x14:dxf>
              <fill>
                <patternFill>
                  <bgColor theme="7" tint="0.79998168889431442"/>
                </patternFill>
              </fill>
            </x14:dxf>
          </x14:cfRule>
          <xm:sqref>EB32:EN32</xm:sqref>
        </x14:conditionalFormatting>
        <x14:conditionalFormatting xmlns:xm="http://schemas.microsoft.com/office/excel/2006/main">
          <x14:cfRule type="containsText" priority="811" operator="containsText" id="{80DF8051-2AF2-42C1-BD83-979BC50E6388}">
            <xm:f>NOT(ISERROR(SEARCH($A234 ="text",EI196)))</xm:f>
            <xm:f>$A234 ="text"</xm:f>
            <x14:dxf>
              <fill>
                <patternFill>
                  <bgColor theme="7" tint="0.79998168889431442"/>
                </patternFill>
              </fill>
            </x14:dxf>
          </x14:cfRule>
          <xm:sqref>EI196:EN196</xm:sqref>
        </x14:conditionalFormatting>
        <x14:conditionalFormatting xmlns:xm="http://schemas.microsoft.com/office/excel/2006/main">
          <x14:cfRule type="containsText" priority="835" operator="containsText" id="{B8772413-5F8D-4DEA-AD34-FB96E9E96EBB}">
            <xm:f>NOT(ISERROR(SEARCH(#REF! ="text",EB36)))</xm:f>
            <xm:f>#REF! ="text"</xm:f>
            <x14:dxf>
              <fill>
                <patternFill>
                  <bgColor theme="7" tint="0.79998168889431442"/>
                </patternFill>
              </fill>
            </x14:dxf>
          </x14:cfRule>
          <xm:sqref>EB36:EN36</xm:sqref>
        </x14:conditionalFormatting>
        <x14:conditionalFormatting xmlns:xm="http://schemas.microsoft.com/office/excel/2006/main">
          <x14:cfRule type="containsText" priority="809" operator="containsText" id="{0075AF0D-B8C7-4921-98CE-3F0F779E0B8F}">
            <xm:f>NOT(ISERROR(SEARCH($A209 ="text",EG140)))</xm:f>
            <xm:f>$A209 ="text"</xm:f>
            <x14:dxf>
              <fill>
                <patternFill>
                  <bgColor theme="7" tint="0.79998168889431442"/>
                </patternFill>
              </fill>
            </x14:dxf>
          </x14:cfRule>
          <xm:sqref>EG140:EN140</xm:sqref>
        </x14:conditionalFormatting>
        <x14:conditionalFormatting xmlns:xm="http://schemas.microsoft.com/office/excel/2006/main">
          <x14:cfRule type="containsText" priority="810" operator="containsText" id="{FC1E9FAE-6B3E-417D-94AB-398404E8C238}">
            <xm:f>NOT(ISERROR(SEARCH($A177 ="text",EG140)))</xm:f>
            <xm:f>$A177 ="text"</xm:f>
            <x14:dxf>
              <fill>
                <patternFill>
                  <bgColor theme="7" tint="0.79998168889431442"/>
                </patternFill>
              </fill>
            </x14:dxf>
          </x14:cfRule>
          <xm:sqref>EG140:EN140</xm:sqref>
        </x14:conditionalFormatting>
        <x14:conditionalFormatting xmlns:xm="http://schemas.microsoft.com/office/excel/2006/main">
          <x14:cfRule type="containsText" priority="806" operator="containsText" id="{467737C0-71F2-4ED3-858A-C1D389937BF7}">
            <xm:f>NOT(ISERROR(SEARCH($A209 ="text",EF140)))</xm:f>
            <xm:f>$A209 ="text"</xm:f>
            <x14:dxf>
              <fill>
                <patternFill>
                  <bgColor theme="7" tint="0.79998168889431442"/>
                </patternFill>
              </fill>
            </x14:dxf>
          </x14:cfRule>
          <xm:sqref>EF140</xm:sqref>
        </x14:conditionalFormatting>
        <x14:conditionalFormatting xmlns:xm="http://schemas.microsoft.com/office/excel/2006/main">
          <x14:cfRule type="containsText" priority="807" operator="containsText" id="{E3B0192D-8B4A-479B-BEED-257E76BD8E5D}">
            <xm:f>NOT(ISERROR(SEARCH($A177 ="text",EF140)))</xm:f>
            <xm:f>$A177 ="text"</xm:f>
            <x14:dxf>
              <fill>
                <patternFill>
                  <bgColor theme="7" tint="0.79998168889431442"/>
                </patternFill>
              </fill>
            </x14:dxf>
          </x14:cfRule>
          <xm:sqref>EF140</xm:sqref>
        </x14:conditionalFormatting>
        <x14:conditionalFormatting xmlns:xm="http://schemas.microsoft.com/office/excel/2006/main">
          <x14:cfRule type="containsText" priority="804" operator="containsText" id="{C1B93F58-69EC-451C-BAFB-00E56CE38A67}">
            <xm:f>NOT(ISERROR(SEARCH($A204 ="text",EI196)))</xm:f>
            <xm:f>$A204 ="text"</xm:f>
            <x14:dxf>
              <fill>
                <patternFill>
                  <bgColor theme="7" tint="0.79998168889431442"/>
                </patternFill>
              </fill>
            </x14:dxf>
          </x14:cfRule>
          <xm:sqref>EI196:EN196</xm:sqref>
        </x14:conditionalFormatting>
        <x14:conditionalFormatting xmlns:xm="http://schemas.microsoft.com/office/excel/2006/main">
          <x14:cfRule type="containsText" priority="801" operator="containsText" id="{25A9064C-EF53-48A8-AEEA-4132FD42548B}">
            <xm:f>NOT(ISERROR(SEARCH(#REF! ="text",EB15)))</xm:f>
            <xm:f>#REF! ="text"</xm:f>
            <x14:dxf>
              <fill>
                <patternFill>
                  <bgColor theme="7" tint="0.79998168889431442"/>
                </patternFill>
              </fill>
            </x14:dxf>
          </x14:cfRule>
          <xm:sqref>EB15:ED15 EH15:EN15</xm:sqref>
        </x14:conditionalFormatting>
        <x14:conditionalFormatting xmlns:xm="http://schemas.microsoft.com/office/excel/2006/main">
          <x14:cfRule type="containsText" priority="798" operator="containsText" id="{768495E8-5CB1-4FB8-8570-7A213545424F}">
            <xm:f>NOT(ISERROR(SEARCH($A305 ="text",EB197)))</xm:f>
            <xm:f>$A305 ="text"</xm:f>
            <x14:dxf>
              <fill>
                <patternFill>
                  <bgColor theme="7" tint="0.79998168889431442"/>
                </patternFill>
              </fill>
            </x14:dxf>
          </x14:cfRule>
          <xm:sqref>EB197:EE198</xm:sqref>
        </x14:conditionalFormatting>
        <x14:conditionalFormatting xmlns:xm="http://schemas.microsoft.com/office/excel/2006/main">
          <x14:cfRule type="containsText" priority="799" operator="containsText" id="{6B989157-BA1D-47A0-B1DC-7DFD8FD225C6}">
            <xm:f>NOT(ISERROR(SEARCH($A305 ="text",EB196)))</xm:f>
            <xm:f>$A305 ="text"</xm:f>
            <x14:dxf>
              <fill>
                <patternFill>
                  <bgColor theme="7" tint="0.79998168889431442"/>
                </patternFill>
              </fill>
            </x14:dxf>
          </x14:cfRule>
          <xm:sqref>EB196:EE196</xm:sqref>
        </x14:conditionalFormatting>
        <x14:conditionalFormatting xmlns:xm="http://schemas.microsoft.com/office/excel/2006/main">
          <x14:cfRule type="containsText" priority="794" operator="containsText" id="{639AF93A-4BBD-4B3F-9D10-8B6BA288F941}">
            <xm:f>NOT(ISERROR(SEARCH($A305 ="text",EF197)))</xm:f>
            <xm:f>$A305 ="text"</xm:f>
            <x14:dxf>
              <fill>
                <patternFill>
                  <bgColor theme="7" tint="0.79998168889431442"/>
                </patternFill>
              </fill>
            </x14:dxf>
          </x14:cfRule>
          <xm:sqref>EF197:EH198</xm:sqref>
        </x14:conditionalFormatting>
        <x14:conditionalFormatting xmlns:xm="http://schemas.microsoft.com/office/excel/2006/main">
          <x14:cfRule type="containsText" priority="795" operator="containsText" id="{C88DF234-0095-4C26-8CD9-50B9940F8FFF}">
            <xm:f>NOT(ISERROR(SEARCH($A305 ="text",EF196)))</xm:f>
            <xm:f>$A305 ="text"</xm:f>
            <x14:dxf>
              <fill>
                <patternFill>
                  <bgColor theme="7" tint="0.79998168889431442"/>
                </patternFill>
              </fill>
            </x14:dxf>
          </x14:cfRule>
          <xm:sqref>EF196:EH196</xm:sqref>
        </x14:conditionalFormatting>
        <x14:conditionalFormatting xmlns:xm="http://schemas.microsoft.com/office/excel/2006/main">
          <x14:cfRule type="containsText" priority="836" operator="containsText" id="{56DE3B73-E011-4198-8538-36F68A7A8AF1}">
            <xm:f>NOT(ISERROR(SEARCH(#REF! ="text",EB91)))</xm:f>
            <xm:f>#REF! ="text"</xm:f>
            <x14:dxf>
              <fill>
                <patternFill>
                  <bgColor theme="7" tint="0.79998168889431442"/>
                </patternFill>
              </fill>
            </x14:dxf>
          </x14:cfRule>
          <xm:sqref>EB91:EN92</xm:sqref>
        </x14:conditionalFormatting>
        <x14:conditionalFormatting xmlns:xm="http://schemas.microsoft.com/office/excel/2006/main">
          <x14:cfRule type="containsText" priority="720" operator="containsText" id="{3E3C6095-D1D1-4348-B00C-ADE0065EF9A7}">
            <xm:f>NOT(ISERROR(SEARCH($A33 ="text",FD19)))</xm:f>
            <xm:f>$A33 ="text"</xm:f>
            <x14:dxf>
              <fill>
                <patternFill>
                  <bgColor theme="7" tint="0.79998168889431442"/>
                </patternFill>
              </fill>
            </x14:dxf>
          </x14:cfRule>
          <xm:sqref>FD19:FP20</xm:sqref>
        </x14:conditionalFormatting>
        <x14:conditionalFormatting xmlns:xm="http://schemas.microsoft.com/office/excel/2006/main">
          <x14:cfRule type="containsText" priority="699" operator="containsText" id="{18BB037E-0AE0-4D06-B8AD-5F41EF058B1A}">
            <xm:f>NOT(ISERROR(SEARCH($A21 ="text",FD16)))</xm:f>
            <xm:f>$A21 ="text"</xm:f>
            <x14:dxf>
              <fill>
                <patternFill>
                  <bgColor theme="7" tint="0.79998168889431442"/>
                </patternFill>
              </fill>
            </x14:dxf>
          </x14:cfRule>
          <xm:sqref>FD16:FP18 FD81:FP86 FD51:FP75</xm:sqref>
        </x14:conditionalFormatting>
        <x14:conditionalFormatting xmlns:xm="http://schemas.microsoft.com/office/excel/2006/main">
          <x14:cfRule type="containsText" priority="700" operator="containsText" id="{9847957C-8AAC-46C2-8FE3-140DCE302BDD}">
            <xm:f>NOT(ISERROR(SEARCH($A38 ="text",FD34)))</xm:f>
            <xm:f>$A38 ="text"</xm:f>
            <x14:dxf>
              <fill>
                <patternFill>
                  <bgColor theme="7" tint="0.79998168889431442"/>
                </patternFill>
              </fill>
            </x14:dxf>
          </x14:cfRule>
          <xm:sqref>FD77:FP80 FD42:FP45 FD34:FP34 FD47:FP50</xm:sqref>
        </x14:conditionalFormatting>
        <x14:conditionalFormatting xmlns:xm="http://schemas.microsoft.com/office/excel/2006/main">
          <x14:cfRule type="containsText" priority="701" operator="containsText" id="{F9D876BE-F148-4458-960E-DD4EDAF36294}">
            <xm:f>NOT(ISERROR(SEARCH(#REF! ="text",FD14)))</xm:f>
            <xm:f>#REF! ="text"</xm:f>
            <x14:dxf>
              <fill>
                <patternFill>
                  <bgColor theme="7" tint="0.79998168889431442"/>
                </patternFill>
              </fill>
            </x14:dxf>
          </x14:cfRule>
          <xm:sqref>FD21:FP31 FD14:FE14 FG14 FJ14:FP14</xm:sqref>
        </x14:conditionalFormatting>
        <x14:conditionalFormatting xmlns:xm="http://schemas.microsoft.com/office/excel/2006/main">
          <x14:cfRule type="containsText" priority="702" operator="containsText" id="{DB2B38F6-96A9-47D8-8168-D9A7D31918E2}">
            <xm:f>NOT(ISERROR(SEARCH($A42 ="text",FD41)))</xm:f>
            <xm:f>$A42 ="text"</xm:f>
            <x14:dxf>
              <fill>
                <patternFill>
                  <bgColor theme="7" tint="0.79998168889431442"/>
                </patternFill>
              </fill>
            </x14:dxf>
          </x14:cfRule>
          <xm:sqref>FD41:FP41</xm:sqref>
        </x14:conditionalFormatting>
        <x14:conditionalFormatting xmlns:xm="http://schemas.microsoft.com/office/excel/2006/main">
          <x14:cfRule type="containsText" priority="703" operator="containsText" id="{EACEA6C8-9F96-4A61-BC7F-849D5405EBA4}">
            <xm:f>NOT(ISERROR(SEARCH(#REF! ="text",FD33)))</xm:f>
            <xm:f>#REF! ="text"</xm:f>
            <x14:dxf>
              <fill>
                <patternFill>
                  <bgColor theme="7" tint="0.79998168889431442"/>
                </patternFill>
              </fill>
            </x14:dxf>
          </x14:cfRule>
          <xm:sqref>FD33:FP33 FD37:FP37 FD39:FP40</xm:sqref>
        </x14:conditionalFormatting>
        <x14:conditionalFormatting xmlns:xm="http://schemas.microsoft.com/office/excel/2006/main">
          <x14:cfRule type="containsText" priority="704" operator="containsText" id="{4854464C-5BC5-4C66-A7F7-A6C958DF5E61}">
            <xm:f>NOT(ISERROR(SEARCH($A41 ="text",FD35)))</xm:f>
            <xm:f>$A41 ="text"</xm:f>
            <x14:dxf>
              <fill>
                <patternFill>
                  <bgColor theme="7" tint="0.79998168889431442"/>
                </patternFill>
              </fill>
            </x14:dxf>
          </x14:cfRule>
          <xm:sqref>FD35:FP35</xm:sqref>
        </x14:conditionalFormatting>
        <x14:conditionalFormatting xmlns:xm="http://schemas.microsoft.com/office/excel/2006/main">
          <x14:cfRule type="containsText" priority="705" operator="containsText" id="{30F9F627-A92C-4475-921A-B84E00098C84}">
            <xm:f>NOT(ISERROR(SEARCH(#REF! ="text",FD87)))</xm:f>
            <xm:f>#REF! ="text"</xm:f>
            <x14:dxf>
              <fill>
                <patternFill>
                  <bgColor theme="7" tint="0.79998168889431442"/>
                </patternFill>
              </fill>
            </x14:dxf>
          </x14:cfRule>
          <xm:sqref>FD87:FP87</xm:sqref>
        </x14:conditionalFormatting>
        <x14:conditionalFormatting xmlns:xm="http://schemas.microsoft.com/office/excel/2006/main">
          <x14:cfRule type="containsText" priority="706" operator="containsText" id="{57CA5C64-4A6F-4055-8BF2-27702CD9B1F7}">
            <xm:f>NOT(ISERROR(SEARCH($A13 ="text",FD6)))</xm:f>
            <xm:f>$A13 ="text"</xm:f>
            <x14:dxf>
              <fill>
                <patternFill>
                  <bgColor theme="7" tint="0.79998168889431442"/>
                </patternFill>
              </fill>
            </x14:dxf>
          </x14:cfRule>
          <xm:sqref>FE6:FG6 FI6:FP6 FD10:FP13 FK197:FP198</xm:sqref>
        </x14:conditionalFormatting>
        <x14:conditionalFormatting xmlns:xm="http://schemas.microsoft.com/office/excel/2006/main">
          <x14:cfRule type="containsText" priority="707" operator="containsText" id="{0A33F640-8584-43A7-B7BC-A8C4194852DF}">
            <xm:f>NOT(ISERROR(SEARCH($A16 ="text",FD7)))</xm:f>
            <xm:f>$A16 ="text"</xm:f>
            <x14:dxf>
              <fill>
                <patternFill>
                  <bgColor theme="7" tint="0.79998168889431442"/>
                </patternFill>
              </fill>
            </x14:dxf>
          </x14:cfRule>
          <xm:sqref>FD7:FP9</xm:sqref>
        </x14:conditionalFormatting>
        <x14:conditionalFormatting xmlns:xm="http://schemas.microsoft.com/office/excel/2006/main">
          <x14:cfRule type="containsText" priority="709" operator="containsText" id="{35CF3CF1-600F-4F0A-92C2-90CCC40FC306}">
            <xm:f>NOT(ISERROR(SEARCH(#REF! ="text",FD46)))</xm:f>
            <xm:f>#REF! ="text"</xm:f>
            <x14:dxf>
              <fill>
                <patternFill>
                  <bgColor theme="7" tint="0.79998168889431442"/>
                </patternFill>
              </fill>
            </x14:dxf>
          </x14:cfRule>
          <xm:sqref>FD46:FP46 FD76:FP76</xm:sqref>
        </x14:conditionalFormatting>
        <x14:conditionalFormatting xmlns:xm="http://schemas.microsoft.com/office/excel/2006/main">
          <x14:cfRule type="containsText" priority="710" operator="containsText" id="{5B1165BF-7198-42BA-8DF5-A0FA2097F75B}">
            <xm:f>NOT(ISERROR(SEARCH($A223 ="text",FD116)))</xm:f>
            <xm:f>$A223 ="text"</xm:f>
            <x14:dxf>
              <fill>
                <patternFill>
                  <bgColor theme="7" tint="0.79998168889431442"/>
                </patternFill>
              </fill>
            </x14:dxf>
          </x14:cfRule>
          <xm:sqref>FD116:FP131</xm:sqref>
        </x14:conditionalFormatting>
        <x14:conditionalFormatting xmlns:xm="http://schemas.microsoft.com/office/excel/2006/main">
          <x14:cfRule type="containsText" priority="711" operator="containsText" id="{E428B339-84AA-43CD-8172-0656E8660511}">
            <xm:f>NOT(ISERROR(SEARCH($A199 ="text",FD93)))</xm:f>
            <xm:f>$A199 ="text"</xm:f>
            <x14:dxf>
              <fill>
                <patternFill>
                  <bgColor theme="7" tint="0.79998168889431442"/>
                </patternFill>
              </fill>
            </x14:dxf>
          </x14:cfRule>
          <xm:sqref>FD93:FP115</xm:sqref>
        </x14:conditionalFormatting>
        <x14:conditionalFormatting xmlns:xm="http://schemas.microsoft.com/office/excel/2006/main">
          <x14:cfRule type="containsText" priority="712" operator="containsText" id="{B15C940F-EA0B-4A32-ACC8-840F26741342}">
            <xm:f>NOT(ISERROR(SEARCH(#REF! ="text",FD88)))</xm:f>
            <xm:f>#REF! ="text"</xm:f>
            <x14:dxf>
              <fill>
                <patternFill>
                  <bgColor theme="7" tint="0.79998168889431442"/>
                </patternFill>
              </fill>
            </x14:dxf>
          </x14:cfRule>
          <xm:sqref>FD88:FP88</xm:sqref>
        </x14:conditionalFormatting>
        <x14:conditionalFormatting xmlns:xm="http://schemas.microsoft.com/office/excel/2006/main">
          <x14:cfRule type="containsText" priority="696" operator="containsText" id="{DF15CD5A-A96C-4475-8E30-177F3666A848}">
            <xm:f>NOT(ISERROR(SEARCH($A193 ="text",FD89)))</xm:f>
            <xm:f>$A193 ="text"</xm:f>
            <x14:dxf>
              <fill>
                <patternFill>
                  <bgColor theme="7" tint="0.79998168889431442"/>
                </patternFill>
              </fill>
            </x14:dxf>
          </x14:cfRule>
          <xm:sqref>FD89:FP90</xm:sqref>
        </x14:conditionalFormatting>
        <x14:conditionalFormatting xmlns:xm="http://schemas.microsoft.com/office/excel/2006/main">
          <x14:cfRule type="containsText" priority="695" operator="containsText" id="{37614EC6-4F8F-420C-B5A8-293081A3A539}">
            <xm:f>NOT(ISERROR(SEARCH($A240 ="text",FD132)))</xm:f>
            <xm:f>$A240 ="text"</xm:f>
            <x14:dxf>
              <fill>
                <patternFill>
                  <bgColor theme="7" tint="0.79998168889431442"/>
                </patternFill>
              </fill>
            </x14:dxf>
          </x14:cfRule>
          <xm:sqref>FD187:FP188 FD140:FF140 FD132:FP139</xm:sqref>
        </x14:conditionalFormatting>
        <x14:conditionalFormatting xmlns:xm="http://schemas.microsoft.com/office/excel/2006/main">
          <x14:cfRule type="containsText" priority="694" operator="containsText" id="{EC04D268-AB7C-4BDD-9EFF-14EB75A53F54}">
            <xm:f>NOT(ISERROR(SEARCH($A249 ="text",FD141)))</xm:f>
            <xm:f>$A249 ="text"</xm:f>
            <x14:dxf>
              <fill>
                <patternFill>
                  <bgColor theme="7" tint="0.79998168889431442"/>
                </patternFill>
              </fill>
            </x14:dxf>
          </x14:cfRule>
          <xm:sqref>FD141:FP141</xm:sqref>
        </x14:conditionalFormatting>
        <x14:conditionalFormatting xmlns:xm="http://schemas.microsoft.com/office/excel/2006/main">
          <x14:cfRule type="containsText" priority="713" operator="containsText" id="{155268DE-35B5-4156-8805-D62135E1C08F}">
            <xm:f>NOT(ISERROR(SEARCH($A234 ="text",FK197)))</xm:f>
            <xm:f>$A234 ="text"</xm:f>
            <x14:dxf>
              <fill>
                <patternFill>
                  <bgColor theme="7" tint="0.79998168889431442"/>
                </patternFill>
              </fill>
            </x14:dxf>
          </x14:cfRule>
          <xm:sqref>FK197:FP198</xm:sqref>
        </x14:conditionalFormatting>
        <x14:conditionalFormatting xmlns:xm="http://schemas.microsoft.com/office/excel/2006/main">
          <x14:cfRule type="containsText" priority="714" operator="containsText" id="{3782821E-CFF5-464D-B268-C2B734747473}">
            <xm:f>NOT(ISERROR(SEARCH($A251 ="text",FD142)))</xm:f>
            <xm:f>$A251 ="text"</xm:f>
            <x14:dxf>
              <fill>
                <patternFill>
                  <bgColor theme="7" tint="0.79998168889431442"/>
                </patternFill>
              </fill>
            </x14:dxf>
          </x14:cfRule>
          <xm:sqref>FD189:FP195 FD142:FP184</xm:sqref>
        </x14:conditionalFormatting>
        <x14:conditionalFormatting xmlns:xm="http://schemas.microsoft.com/office/excel/2006/main">
          <x14:cfRule type="containsText" priority="715" operator="containsText" id="{5D9ABFC4-6907-446D-8FAD-6617864C0833}">
            <xm:f>NOT(ISERROR(SEARCH($A186 ="text",FD38)))</xm:f>
            <xm:f>$A186 ="text"</xm:f>
            <x14:dxf>
              <fill>
                <patternFill>
                  <bgColor theme="7" tint="0.79998168889431442"/>
                </patternFill>
              </fill>
            </x14:dxf>
          </x14:cfRule>
          <xm:sqref>FD38:FP38</xm:sqref>
        </x14:conditionalFormatting>
        <x14:conditionalFormatting xmlns:xm="http://schemas.microsoft.com/office/excel/2006/main">
          <x14:cfRule type="containsText" priority="716" operator="containsText" id="{DED817C2-B071-45E5-925B-A8BC692BC7A9}">
            <xm:f>NOT(ISERROR(SEARCH($A44 ="text",FD185)))</xm:f>
            <xm:f>$A44 ="text"</xm:f>
            <x14:dxf>
              <fill>
                <patternFill>
                  <bgColor theme="7" tint="0.79998168889431442"/>
                </patternFill>
              </fill>
            </x14:dxf>
          </x14:cfRule>
          <xm:sqref>FD185:FP186</xm:sqref>
        </x14:conditionalFormatting>
        <x14:conditionalFormatting xmlns:xm="http://schemas.microsoft.com/office/excel/2006/main">
          <x14:cfRule type="containsText" priority="717" operator="containsText" id="{63D7E2D5-D343-454C-84B1-BA4ECC2A9E2E}">
            <xm:f>NOT(ISERROR(SEARCH($A185 ="text",FD32)))</xm:f>
            <xm:f>$A185 ="text"</xm:f>
            <x14:dxf>
              <fill>
                <patternFill>
                  <bgColor theme="7" tint="0.79998168889431442"/>
                </patternFill>
              </fill>
            </x14:dxf>
          </x14:cfRule>
          <xm:sqref>FD32:FP32</xm:sqref>
        </x14:conditionalFormatting>
        <x14:conditionalFormatting xmlns:xm="http://schemas.microsoft.com/office/excel/2006/main">
          <x14:cfRule type="containsText" priority="693" operator="containsText" id="{E4BC4232-E0C5-494F-B8B8-D077FD93D97B}">
            <xm:f>NOT(ISERROR(SEARCH($A234 ="text",FK196)))</xm:f>
            <xm:f>$A234 ="text"</xm:f>
            <x14:dxf>
              <fill>
                <patternFill>
                  <bgColor theme="7" tint="0.79998168889431442"/>
                </patternFill>
              </fill>
            </x14:dxf>
          </x14:cfRule>
          <xm:sqref>FK196:FP196</xm:sqref>
        </x14:conditionalFormatting>
        <x14:conditionalFormatting xmlns:xm="http://schemas.microsoft.com/office/excel/2006/main">
          <x14:cfRule type="containsText" priority="718" operator="containsText" id="{9E845CCF-4507-4E2D-908A-C9C3DD70757A}">
            <xm:f>NOT(ISERROR(SEARCH(#REF! ="text",FD36)))</xm:f>
            <xm:f>#REF! ="text"</xm:f>
            <x14:dxf>
              <fill>
                <patternFill>
                  <bgColor theme="7" tint="0.79998168889431442"/>
                </patternFill>
              </fill>
            </x14:dxf>
          </x14:cfRule>
          <xm:sqref>FD36:FP36</xm:sqref>
        </x14:conditionalFormatting>
        <x14:conditionalFormatting xmlns:xm="http://schemas.microsoft.com/office/excel/2006/main">
          <x14:cfRule type="containsText" priority="688" operator="containsText" id="{7EE3279E-73C8-40E2-BD5C-81A6547D752E}">
            <xm:f>NOT(ISERROR(SEARCH($A209 ="text",FI140)))</xm:f>
            <xm:f>$A209 ="text"</xm:f>
            <x14:dxf>
              <fill>
                <patternFill>
                  <bgColor theme="7" tint="0.79998168889431442"/>
                </patternFill>
              </fill>
            </x14:dxf>
          </x14:cfRule>
          <xm:sqref>FI140:FP140</xm:sqref>
        </x14:conditionalFormatting>
        <x14:conditionalFormatting xmlns:xm="http://schemas.microsoft.com/office/excel/2006/main">
          <x14:cfRule type="containsText" priority="689" operator="containsText" id="{BBAEC5D8-30CE-4AE5-9484-55ABBDAC69CE}">
            <xm:f>NOT(ISERROR(SEARCH($A177 ="text",FI140)))</xm:f>
            <xm:f>$A177 ="text"</xm:f>
            <x14:dxf>
              <fill>
                <patternFill>
                  <bgColor theme="7" tint="0.79998168889431442"/>
                </patternFill>
              </fill>
            </x14:dxf>
          </x14:cfRule>
          <xm:sqref>FI140:FP140</xm:sqref>
        </x14:conditionalFormatting>
        <x14:conditionalFormatting xmlns:xm="http://schemas.microsoft.com/office/excel/2006/main">
          <x14:cfRule type="containsText" priority="685" operator="containsText" id="{A7630A04-EEEC-44FB-B90B-1528D9C5704A}">
            <xm:f>NOT(ISERROR(SEARCH($A209 ="text",FH140)))</xm:f>
            <xm:f>$A209 ="text"</xm:f>
            <x14:dxf>
              <fill>
                <patternFill>
                  <bgColor theme="7" tint="0.79998168889431442"/>
                </patternFill>
              </fill>
            </x14:dxf>
          </x14:cfRule>
          <xm:sqref>FH140</xm:sqref>
        </x14:conditionalFormatting>
        <x14:conditionalFormatting xmlns:xm="http://schemas.microsoft.com/office/excel/2006/main">
          <x14:cfRule type="containsText" priority="686" operator="containsText" id="{6B4B5E9C-154C-4171-82D1-24E85D11E441}">
            <xm:f>NOT(ISERROR(SEARCH($A177 ="text",FH140)))</xm:f>
            <xm:f>$A177 ="text"</xm:f>
            <x14:dxf>
              <fill>
                <patternFill>
                  <bgColor theme="7" tint="0.79998168889431442"/>
                </patternFill>
              </fill>
            </x14:dxf>
          </x14:cfRule>
          <xm:sqref>FH140</xm:sqref>
        </x14:conditionalFormatting>
        <x14:conditionalFormatting xmlns:xm="http://schemas.microsoft.com/office/excel/2006/main">
          <x14:cfRule type="containsText" priority="683" operator="containsText" id="{EE44E398-DD92-4C0D-941E-C891B6A11119}">
            <xm:f>NOT(ISERROR(SEARCH($A204 ="text",FK196)))</xm:f>
            <xm:f>$A204 ="text"</xm:f>
            <x14:dxf>
              <fill>
                <patternFill>
                  <bgColor theme="7" tint="0.79998168889431442"/>
                </patternFill>
              </fill>
            </x14:dxf>
          </x14:cfRule>
          <xm:sqref>FK196:FP196</xm:sqref>
        </x14:conditionalFormatting>
        <x14:conditionalFormatting xmlns:xm="http://schemas.microsoft.com/office/excel/2006/main">
          <x14:cfRule type="containsText" priority="680" operator="containsText" id="{2BB3F79A-E685-45BC-B644-F770CBF4F05D}">
            <xm:f>NOT(ISERROR(SEARCH(#REF! ="text",FD15)))</xm:f>
            <xm:f>#REF! ="text"</xm:f>
            <x14:dxf>
              <fill>
                <patternFill>
                  <bgColor theme="7" tint="0.79998168889431442"/>
                </patternFill>
              </fill>
            </x14:dxf>
          </x14:cfRule>
          <xm:sqref>FD15:FF15 FJ15:FP15</xm:sqref>
        </x14:conditionalFormatting>
        <x14:conditionalFormatting xmlns:xm="http://schemas.microsoft.com/office/excel/2006/main">
          <x14:cfRule type="containsText" priority="677" operator="containsText" id="{CBEACB0F-257B-42EC-8BF4-174D30CE1CD6}">
            <xm:f>NOT(ISERROR(SEARCH($A305 ="text",FD197)))</xm:f>
            <xm:f>$A305 ="text"</xm:f>
            <x14:dxf>
              <fill>
                <patternFill>
                  <bgColor theme="7" tint="0.79998168889431442"/>
                </patternFill>
              </fill>
            </x14:dxf>
          </x14:cfRule>
          <xm:sqref>FD197:FG198</xm:sqref>
        </x14:conditionalFormatting>
        <x14:conditionalFormatting xmlns:xm="http://schemas.microsoft.com/office/excel/2006/main">
          <x14:cfRule type="containsText" priority="678" operator="containsText" id="{FE8BEC38-CEA6-495E-B609-E8C776BD747D}">
            <xm:f>NOT(ISERROR(SEARCH($A305 ="text",FD196)))</xm:f>
            <xm:f>$A305 ="text"</xm:f>
            <x14:dxf>
              <fill>
                <patternFill>
                  <bgColor theme="7" tint="0.79998168889431442"/>
                </patternFill>
              </fill>
            </x14:dxf>
          </x14:cfRule>
          <xm:sqref>FD196:FG196</xm:sqref>
        </x14:conditionalFormatting>
        <x14:conditionalFormatting xmlns:xm="http://schemas.microsoft.com/office/excel/2006/main">
          <x14:cfRule type="containsText" priority="673" operator="containsText" id="{7AF103F6-D266-4F5B-90B1-9508CD21DC83}">
            <xm:f>NOT(ISERROR(SEARCH($A305 ="text",FH197)))</xm:f>
            <xm:f>$A305 ="text"</xm:f>
            <x14:dxf>
              <fill>
                <patternFill>
                  <bgColor theme="7" tint="0.79998168889431442"/>
                </patternFill>
              </fill>
            </x14:dxf>
          </x14:cfRule>
          <xm:sqref>FH197:FJ198</xm:sqref>
        </x14:conditionalFormatting>
        <x14:conditionalFormatting xmlns:xm="http://schemas.microsoft.com/office/excel/2006/main">
          <x14:cfRule type="containsText" priority="674" operator="containsText" id="{F0132428-DC3B-4120-931B-0B9D63924D35}">
            <xm:f>NOT(ISERROR(SEARCH($A305 ="text",FH196)))</xm:f>
            <xm:f>$A305 ="text"</xm:f>
            <x14:dxf>
              <fill>
                <patternFill>
                  <bgColor theme="7" tint="0.79998168889431442"/>
                </patternFill>
              </fill>
            </x14:dxf>
          </x14:cfRule>
          <xm:sqref>FH196:FJ196</xm:sqref>
        </x14:conditionalFormatting>
        <x14:conditionalFormatting xmlns:xm="http://schemas.microsoft.com/office/excel/2006/main">
          <x14:cfRule type="containsText" priority="719" operator="containsText" id="{621AFC57-6C69-46CB-A22F-52475F3D3B30}">
            <xm:f>NOT(ISERROR(SEARCH(#REF! ="text",FD91)))</xm:f>
            <xm:f>#REF! ="text"</xm:f>
            <x14:dxf>
              <fill>
                <patternFill>
                  <bgColor theme="7" tint="0.79998168889431442"/>
                </patternFill>
              </fill>
            </x14:dxf>
          </x14:cfRule>
          <xm:sqref>FD91:FP92</xm:sqref>
        </x14:conditionalFormatting>
        <x14:conditionalFormatting xmlns:xm="http://schemas.microsoft.com/office/excel/2006/main">
          <x14:cfRule type="containsText" priority="668" operator="containsText" id="{E28DD52F-B1E7-4069-9809-E240CAE85A8A}">
            <xm:f>NOT(ISERROR(SEARCH($A33 ="text",GF19)))</xm:f>
            <xm:f>$A33 ="text"</xm:f>
            <x14:dxf>
              <fill>
                <patternFill>
                  <bgColor theme="7" tint="0.79998168889431442"/>
                </patternFill>
              </fill>
            </x14:dxf>
          </x14:cfRule>
          <xm:sqref>GF19:GR20</xm:sqref>
        </x14:conditionalFormatting>
        <x14:conditionalFormatting xmlns:xm="http://schemas.microsoft.com/office/excel/2006/main">
          <x14:cfRule type="containsText" priority="647" operator="containsText" id="{CA801C56-662D-491D-B778-27F4060A7252}">
            <xm:f>NOT(ISERROR(SEARCH($A21 ="text",GF16)))</xm:f>
            <xm:f>$A21 ="text"</xm:f>
            <x14:dxf>
              <fill>
                <patternFill>
                  <bgColor theme="7" tint="0.79998168889431442"/>
                </patternFill>
              </fill>
            </x14:dxf>
          </x14:cfRule>
          <xm:sqref>GF51:GR75 GF16:GR18 GF81:GR86</xm:sqref>
        </x14:conditionalFormatting>
        <x14:conditionalFormatting xmlns:xm="http://schemas.microsoft.com/office/excel/2006/main">
          <x14:cfRule type="containsText" priority="648" operator="containsText" id="{CF72D7FE-9EA0-4ABB-BC38-F6AA6F1B23C8}">
            <xm:f>NOT(ISERROR(SEARCH($A38 ="text",GF34)))</xm:f>
            <xm:f>$A38 ="text"</xm:f>
            <x14:dxf>
              <fill>
                <patternFill>
                  <bgColor theme="7" tint="0.79998168889431442"/>
                </patternFill>
              </fill>
            </x14:dxf>
          </x14:cfRule>
          <xm:sqref>GF47:GR50 GF77:GR80 GF42:GR45 GF34:GR34</xm:sqref>
        </x14:conditionalFormatting>
        <x14:conditionalFormatting xmlns:xm="http://schemas.microsoft.com/office/excel/2006/main">
          <x14:cfRule type="containsText" priority="649" operator="containsText" id="{77D4F72D-AB18-4224-9D13-73BDD80088CC}">
            <xm:f>NOT(ISERROR(SEARCH(#REF! ="text",GF14)))</xm:f>
            <xm:f>#REF! ="text"</xm:f>
            <x14:dxf>
              <fill>
                <patternFill>
                  <bgColor theme="7" tint="0.79998168889431442"/>
                </patternFill>
              </fill>
            </x14:dxf>
          </x14:cfRule>
          <xm:sqref>GF21:GR31 GF14:GG14 GI14 GL14:GR14</xm:sqref>
        </x14:conditionalFormatting>
        <x14:conditionalFormatting xmlns:xm="http://schemas.microsoft.com/office/excel/2006/main">
          <x14:cfRule type="containsText" priority="650" operator="containsText" id="{1A328D5B-1555-4F7C-A1D8-1F9D0DBFD0F1}">
            <xm:f>NOT(ISERROR(SEARCH($A42 ="text",GF41)))</xm:f>
            <xm:f>$A42 ="text"</xm:f>
            <x14:dxf>
              <fill>
                <patternFill>
                  <bgColor theme="7" tint="0.79998168889431442"/>
                </patternFill>
              </fill>
            </x14:dxf>
          </x14:cfRule>
          <xm:sqref>GF41:GR41</xm:sqref>
        </x14:conditionalFormatting>
        <x14:conditionalFormatting xmlns:xm="http://schemas.microsoft.com/office/excel/2006/main">
          <x14:cfRule type="containsText" priority="651" operator="containsText" id="{831B1FFA-C294-493D-B3D1-E1879E5D6E15}">
            <xm:f>NOT(ISERROR(SEARCH(#REF! ="text",GF33)))</xm:f>
            <xm:f>#REF! ="text"</xm:f>
            <x14:dxf>
              <fill>
                <patternFill>
                  <bgColor theme="7" tint="0.79998168889431442"/>
                </patternFill>
              </fill>
            </x14:dxf>
          </x14:cfRule>
          <xm:sqref>GF33:GR33 GF37:GR37 GF39:GR40</xm:sqref>
        </x14:conditionalFormatting>
        <x14:conditionalFormatting xmlns:xm="http://schemas.microsoft.com/office/excel/2006/main">
          <x14:cfRule type="containsText" priority="652" operator="containsText" id="{8EEAF1A4-1497-4EED-A60C-806BEEF44FCD}">
            <xm:f>NOT(ISERROR(SEARCH($A41 ="text",GF35)))</xm:f>
            <xm:f>$A41 ="text"</xm:f>
            <x14:dxf>
              <fill>
                <patternFill>
                  <bgColor theme="7" tint="0.79998168889431442"/>
                </patternFill>
              </fill>
            </x14:dxf>
          </x14:cfRule>
          <xm:sqref>GF35:GR35</xm:sqref>
        </x14:conditionalFormatting>
        <x14:conditionalFormatting xmlns:xm="http://schemas.microsoft.com/office/excel/2006/main">
          <x14:cfRule type="containsText" priority="653" operator="containsText" id="{D240566D-EE5B-445A-8DF9-0BE30AA6513F}">
            <xm:f>NOT(ISERROR(SEARCH(#REF! ="text",GF87)))</xm:f>
            <xm:f>#REF! ="text"</xm:f>
            <x14:dxf>
              <fill>
                <patternFill>
                  <bgColor theme="7" tint="0.79998168889431442"/>
                </patternFill>
              </fill>
            </x14:dxf>
          </x14:cfRule>
          <xm:sqref>GF87:GR87</xm:sqref>
        </x14:conditionalFormatting>
        <x14:conditionalFormatting xmlns:xm="http://schemas.microsoft.com/office/excel/2006/main">
          <x14:cfRule type="containsText" priority="654" operator="containsText" id="{51A35DAF-4B3E-48D6-BF4F-5C9D52FC10BB}">
            <xm:f>NOT(ISERROR(SEARCH($A13 ="text",GF6)))</xm:f>
            <xm:f>$A13 ="text"</xm:f>
            <x14:dxf>
              <fill>
                <patternFill>
                  <bgColor theme="7" tint="0.79998168889431442"/>
                </patternFill>
              </fill>
            </x14:dxf>
          </x14:cfRule>
          <xm:sqref>GG6:GI6 GK6:GR6 GF10:GR13 GM197:GR198</xm:sqref>
        </x14:conditionalFormatting>
        <x14:conditionalFormatting xmlns:xm="http://schemas.microsoft.com/office/excel/2006/main">
          <x14:cfRule type="containsText" priority="655" operator="containsText" id="{8F7F920F-636A-42D9-9227-4B199A2FBA15}">
            <xm:f>NOT(ISERROR(SEARCH($A16 ="text",GF7)))</xm:f>
            <xm:f>$A16 ="text"</xm:f>
            <x14:dxf>
              <fill>
                <patternFill>
                  <bgColor theme="7" tint="0.79998168889431442"/>
                </patternFill>
              </fill>
            </x14:dxf>
          </x14:cfRule>
          <xm:sqref>GF7:GR9</xm:sqref>
        </x14:conditionalFormatting>
        <x14:conditionalFormatting xmlns:xm="http://schemas.microsoft.com/office/excel/2006/main">
          <x14:cfRule type="containsText" priority="657" operator="containsText" id="{1F288AD4-E9BF-4475-BD7B-9AD9687CF254}">
            <xm:f>NOT(ISERROR(SEARCH(#REF! ="text",GF46)))</xm:f>
            <xm:f>#REF! ="text"</xm:f>
            <x14:dxf>
              <fill>
                <patternFill>
                  <bgColor theme="7" tint="0.79998168889431442"/>
                </patternFill>
              </fill>
            </x14:dxf>
          </x14:cfRule>
          <xm:sqref>GF46:GR46 GF76:GR76</xm:sqref>
        </x14:conditionalFormatting>
        <x14:conditionalFormatting xmlns:xm="http://schemas.microsoft.com/office/excel/2006/main">
          <x14:cfRule type="containsText" priority="658" operator="containsText" id="{FE56FA74-6E65-48FB-A43B-EC5B73BE4CEE}">
            <xm:f>NOT(ISERROR(SEARCH($A223 ="text",GF116)))</xm:f>
            <xm:f>$A223 ="text"</xm:f>
            <x14:dxf>
              <fill>
                <patternFill>
                  <bgColor theme="7" tint="0.79998168889431442"/>
                </patternFill>
              </fill>
            </x14:dxf>
          </x14:cfRule>
          <xm:sqref>GF116:GR131</xm:sqref>
        </x14:conditionalFormatting>
        <x14:conditionalFormatting xmlns:xm="http://schemas.microsoft.com/office/excel/2006/main">
          <x14:cfRule type="containsText" priority="659" operator="containsText" id="{9E5492E9-E024-4323-88BD-B3E30E9F53BD}">
            <xm:f>NOT(ISERROR(SEARCH($A199 ="text",GF93)))</xm:f>
            <xm:f>$A199 ="text"</xm:f>
            <x14:dxf>
              <fill>
                <patternFill>
                  <bgColor theme="7" tint="0.79998168889431442"/>
                </patternFill>
              </fill>
            </x14:dxf>
          </x14:cfRule>
          <xm:sqref>GF93:GR115</xm:sqref>
        </x14:conditionalFormatting>
        <x14:conditionalFormatting xmlns:xm="http://schemas.microsoft.com/office/excel/2006/main">
          <x14:cfRule type="containsText" priority="660" operator="containsText" id="{BE896E39-C772-4709-A1BA-304F8A499911}">
            <xm:f>NOT(ISERROR(SEARCH(#REF! ="text",GF88)))</xm:f>
            <xm:f>#REF! ="text"</xm:f>
            <x14:dxf>
              <fill>
                <patternFill>
                  <bgColor theme="7" tint="0.79998168889431442"/>
                </patternFill>
              </fill>
            </x14:dxf>
          </x14:cfRule>
          <xm:sqref>GF88:GR88</xm:sqref>
        </x14:conditionalFormatting>
        <x14:conditionalFormatting xmlns:xm="http://schemas.microsoft.com/office/excel/2006/main">
          <x14:cfRule type="containsText" priority="644" operator="containsText" id="{DF03D2F5-7984-42A8-AC39-569ED40F4247}">
            <xm:f>NOT(ISERROR(SEARCH($A193 ="text",GF89)))</xm:f>
            <xm:f>$A193 ="text"</xm:f>
            <x14:dxf>
              <fill>
                <patternFill>
                  <bgColor theme="7" tint="0.79998168889431442"/>
                </patternFill>
              </fill>
            </x14:dxf>
          </x14:cfRule>
          <xm:sqref>GF89:GR90</xm:sqref>
        </x14:conditionalFormatting>
        <x14:conditionalFormatting xmlns:xm="http://schemas.microsoft.com/office/excel/2006/main">
          <x14:cfRule type="containsText" priority="643" operator="containsText" id="{85BE4D01-BBCA-46DB-B25E-FFEF1D231079}">
            <xm:f>NOT(ISERROR(SEARCH($A240 ="text",GF132)))</xm:f>
            <xm:f>$A240 ="text"</xm:f>
            <x14:dxf>
              <fill>
                <patternFill>
                  <bgColor theme="7" tint="0.79998168889431442"/>
                </patternFill>
              </fill>
            </x14:dxf>
          </x14:cfRule>
          <xm:sqref>GF187:GR188 GF140:GH140 GF132:GR139</xm:sqref>
        </x14:conditionalFormatting>
        <x14:conditionalFormatting xmlns:xm="http://schemas.microsoft.com/office/excel/2006/main">
          <x14:cfRule type="containsText" priority="642" operator="containsText" id="{831C927F-1A14-43A8-9C6D-5CCBD6F27AD6}">
            <xm:f>NOT(ISERROR(SEARCH($A249 ="text",GF141)))</xm:f>
            <xm:f>$A249 ="text"</xm:f>
            <x14:dxf>
              <fill>
                <patternFill>
                  <bgColor theme="7" tint="0.79998168889431442"/>
                </patternFill>
              </fill>
            </x14:dxf>
          </x14:cfRule>
          <xm:sqref>GF141:GR141</xm:sqref>
        </x14:conditionalFormatting>
        <x14:conditionalFormatting xmlns:xm="http://schemas.microsoft.com/office/excel/2006/main">
          <x14:cfRule type="containsText" priority="661" operator="containsText" id="{35ED5CC9-A448-43F1-A575-22D8B7517063}">
            <xm:f>NOT(ISERROR(SEARCH($A234 ="text",GM197)))</xm:f>
            <xm:f>$A234 ="text"</xm:f>
            <x14:dxf>
              <fill>
                <patternFill>
                  <bgColor theme="7" tint="0.79998168889431442"/>
                </patternFill>
              </fill>
            </x14:dxf>
          </x14:cfRule>
          <xm:sqref>GM197:GR198</xm:sqref>
        </x14:conditionalFormatting>
        <x14:conditionalFormatting xmlns:xm="http://schemas.microsoft.com/office/excel/2006/main">
          <x14:cfRule type="containsText" priority="662" operator="containsText" id="{950DB01E-4FAB-42FA-ABBE-56CAD92CD1B5}">
            <xm:f>NOT(ISERROR(SEARCH($A251 ="text",GF142)))</xm:f>
            <xm:f>$A251 ="text"</xm:f>
            <x14:dxf>
              <fill>
                <patternFill>
                  <bgColor theme="7" tint="0.79998168889431442"/>
                </patternFill>
              </fill>
            </x14:dxf>
          </x14:cfRule>
          <xm:sqref>GF189:GR195 GF142:GR184</xm:sqref>
        </x14:conditionalFormatting>
        <x14:conditionalFormatting xmlns:xm="http://schemas.microsoft.com/office/excel/2006/main">
          <x14:cfRule type="containsText" priority="663" operator="containsText" id="{F842B1B6-23A2-41FF-BAD0-E18273D05061}">
            <xm:f>NOT(ISERROR(SEARCH($A186 ="text",GF38)))</xm:f>
            <xm:f>$A186 ="text"</xm:f>
            <x14:dxf>
              <fill>
                <patternFill>
                  <bgColor theme="7" tint="0.79998168889431442"/>
                </patternFill>
              </fill>
            </x14:dxf>
          </x14:cfRule>
          <xm:sqref>GF38:GR38</xm:sqref>
        </x14:conditionalFormatting>
        <x14:conditionalFormatting xmlns:xm="http://schemas.microsoft.com/office/excel/2006/main">
          <x14:cfRule type="containsText" priority="664" operator="containsText" id="{B3191530-C68E-4F06-9146-51EB6070D775}">
            <xm:f>NOT(ISERROR(SEARCH($A44 ="text",GF185)))</xm:f>
            <xm:f>$A44 ="text"</xm:f>
            <x14:dxf>
              <fill>
                <patternFill>
                  <bgColor theme="7" tint="0.79998168889431442"/>
                </patternFill>
              </fill>
            </x14:dxf>
          </x14:cfRule>
          <xm:sqref>GF185:GR186</xm:sqref>
        </x14:conditionalFormatting>
        <x14:conditionalFormatting xmlns:xm="http://schemas.microsoft.com/office/excel/2006/main">
          <x14:cfRule type="containsText" priority="665" operator="containsText" id="{442172A8-A6D9-465A-B425-81E70B7A7A74}">
            <xm:f>NOT(ISERROR(SEARCH($A185 ="text",GF32)))</xm:f>
            <xm:f>$A185 ="text"</xm:f>
            <x14:dxf>
              <fill>
                <patternFill>
                  <bgColor theme="7" tint="0.79998168889431442"/>
                </patternFill>
              </fill>
            </x14:dxf>
          </x14:cfRule>
          <xm:sqref>GF32:GR32</xm:sqref>
        </x14:conditionalFormatting>
        <x14:conditionalFormatting xmlns:xm="http://schemas.microsoft.com/office/excel/2006/main">
          <x14:cfRule type="containsText" priority="641" operator="containsText" id="{970D7794-137B-4E59-B15F-A69CABF4E18C}">
            <xm:f>NOT(ISERROR(SEARCH($A234 ="text",GM196)))</xm:f>
            <xm:f>$A234 ="text"</xm:f>
            <x14:dxf>
              <fill>
                <patternFill>
                  <bgColor theme="7" tint="0.79998168889431442"/>
                </patternFill>
              </fill>
            </x14:dxf>
          </x14:cfRule>
          <xm:sqref>GM196:GR196</xm:sqref>
        </x14:conditionalFormatting>
        <x14:conditionalFormatting xmlns:xm="http://schemas.microsoft.com/office/excel/2006/main">
          <x14:cfRule type="containsText" priority="666" operator="containsText" id="{BFE84917-C46B-4E9E-98EF-A7E29ED2B1E6}">
            <xm:f>NOT(ISERROR(SEARCH(#REF! ="text",GF36)))</xm:f>
            <xm:f>#REF! ="text"</xm:f>
            <x14:dxf>
              <fill>
                <patternFill>
                  <bgColor theme="7" tint="0.79998168889431442"/>
                </patternFill>
              </fill>
            </x14:dxf>
          </x14:cfRule>
          <xm:sqref>GF36:GR36</xm:sqref>
        </x14:conditionalFormatting>
        <x14:conditionalFormatting xmlns:xm="http://schemas.microsoft.com/office/excel/2006/main">
          <x14:cfRule type="containsText" priority="636" operator="containsText" id="{424591DD-9484-4A74-8CFD-6BE45F728220}">
            <xm:f>NOT(ISERROR(SEARCH($A209 ="text",GK140)))</xm:f>
            <xm:f>$A209 ="text"</xm:f>
            <x14:dxf>
              <fill>
                <patternFill>
                  <bgColor theme="7" tint="0.79998168889431442"/>
                </patternFill>
              </fill>
            </x14:dxf>
          </x14:cfRule>
          <xm:sqref>GK140:GR140</xm:sqref>
        </x14:conditionalFormatting>
        <x14:conditionalFormatting xmlns:xm="http://schemas.microsoft.com/office/excel/2006/main">
          <x14:cfRule type="containsText" priority="637" operator="containsText" id="{45F06BD6-C79C-4D88-9003-62A320763E5E}">
            <xm:f>NOT(ISERROR(SEARCH($A177 ="text",GK140)))</xm:f>
            <xm:f>$A177 ="text"</xm:f>
            <x14:dxf>
              <fill>
                <patternFill>
                  <bgColor theme="7" tint="0.79998168889431442"/>
                </patternFill>
              </fill>
            </x14:dxf>
          </x14:cfRule>
          <xm:sqref>GK140:GR140</xm:sqref>
        </x14:conditionalFormatting>
        <x14:conditionalFormatting xmlns:xm="http://schemas.microsoft.com/office/excel/2006/main">
          <x14:cfRule type="containsText" priority="633" operator="containsText" id="{EAD171F8-E7DE-4601-8894-EFB355727807}">
            <xm:f>NOT(ISERROR(SEARCH($A209 ="text",GJ140)))</xm:f>
            <xm:f>$A209 ="text"</xm:f>
            <x14:dxf>
              <fill>
                <patternFill>
                  <bgColor theme="7" tint="0.79998168889431442"/>
                </patternFill>
              </fill>
            </x14:dxf>
          </x14:cfRule>
          <xm:sqref>GJ140</xm:sqref>
        </x14:conditionalFormatting>
        <x14:conditionalFormatting xmlns:xm="http://schemas.microsoft.com/office/excel/2006/main">
          <x14:cfRule type="containsText" priority="634" operator="containsText" id="{29B5ADA3-3644-4118-AD56-1BEACA36AB35}">
            <xm:f>NOT(ISERROR(SEARCH($A177 ="text",GJ140)))</xm:f>
            <xm:f>$A177 ="text"</xm:f>
            <x14:dxf>
              <fill>
                <patternFill>
                  <bgColor theme="7" tint="0.79998168889431442"/>
                </patternFill>
              </fill>
            </x14:dxf>
          </x14:cfRule>
          <xm:sqref>GJ140</xm:sqref>
        </x14:conditionalFormatting>
        <x14:conditionalFormatting xmlns:xm="http://schemas.microsoft.com/office/excel/2006/main">
          <x14:cfRule type="containsText" priority="631" operator="containsText" id="{2A708EA2-F1DA-4E12-AF3B-6C40CE50A69E}">
            <xm:f>NOT(ISERROR(SEARCH($A204 ="text",GM196)))</xm:f>
            <xm:f>$A204 ="text"</xm:f>
            <x14:dxf>
              <fill>
                <patternFill>
                  <bgColor theme="7" tint="0.79998168889431442"/>
                </patternFill>
              </fill>
            </x14:dxf>
          </x14:cfRule>
          <xm:sqref>GM196:GR196</xm:sqref>
        </x14:conditionalFormatting>
        <x14:conditionalFormatting xmlns:xm="http://schemas.microsoft.com/office/excel/2006/main">
          <x14:cfRule type="containsText" priority="628" operator="containsText" id="{0545C23F-2F93-4EEC-B756-21BA9A6BE199}">
            <xm:f>NOT(ISERROR(SEARCH(#REF! ="text",GF15)))</xm:f>
            <xm:f>#REF! ="text"</xm:f>
            <x14:dxf>
              <fill>
                <patternFill>
                  <bgColor theme="7" tint="0.79998168889431442"/>
                </patternFill>
              </fill>
            </x14:dxf>
          </x14:cfRule>
          <xm:sqref>GF15:GH15 GL15:GR15</xm:sqref>
        </x14:conditionalFormatting>
        <x14:conditionalFormatting xmlns:xm="http://schemas.microsoft.com/office/excel/2006/main">
          <x14:cfRule type="containsText" priority="625" operator="containsText" id="{A0E88ECB-7DCB-4AAC-91E1-C4AB86783672}">
            <xm:f>NOT(ISERROR(SEARCH($A305 ="text",GF197)))</xm:f>
            <xm:f>$A305 ="text"</xm:f>
            <x14:dxf>
              <fill>
                <patternFill>
                  <bgColor theme="7" tint="0.79998168889431442"/>
                </patternFill>
              </fill>
            </x14:dxf>
          </x14:cfRule>
          <xm:sqref>GF197:GI198</xm:sqref>
        </x14:conditionalFormatting>
        <x14:conditionalFormatting xmlns:xm="http://schemas.microsoft.com/office/excel/2006/main">
          <x14:cfRule type="containsText" priority="626" operator="containsText" id="{929216F9-D26F-4011-B60F-97D313566F97}">
            <xm:f>NOT(ISERROR(SEARCH($A305 ="text",GF196)))</xm:f>
            <xm:f>$A305 ="text"</xm:f>
            <x14:dxf>
              <fill>
                <patternFill>
                  <bgColor theme="7" tint="0.79998168889431442"/>
                </patternFill>
              </fill>
            </x14:dxf>
          </x14:cfRule>
          <xm:sqref>GF196:GI196</xm:sqref>
        </x14:conditionalFormatting>
        <x14:conditionalFormatting xmlns:xm="http://schemas.microsoft.com/office/excel/2006/main">
          <x14:cfRule type="containsText" priority="621" operator="containsText" id="{E54085DA-2AD6-400C-A48E-CFE73D120A96}">
            <xm:f>NOT(ISERROR(SEARCH($A305 ="text",GJ197)))</xm:f>
            <xm:f>$A305 ="text"</xm:f>
            <x14:dxf>
              <fill>
                <patternFill>
                  <bgColor theme="7" tint="0.79998168889431442"/>
                </patternFill>
              </fill>
            </x14:dxf>
          </x14:cfRule>
          <xm:sqref>GJ197:GL198</xm:sqref>
        </x14:conditionalFormatting>
        <x14:conditionalFormatting xmlns:xm="http://schemas.microsoft.com/office/excel/2006/main">
          <x14:cfRule type="containsText" priority="622" operator="containsText" id="{1F6FF5E1-683A-4AC0-B25E-E356B8A361C6}">
            <xm:f>NOT(ISERROR(SEARCH($A305 ="text",GJ196)))</xm:f>
            <xm:f>$A305 ="text"</xm:f>
            <x14:dxf>
              <fill>
                <patternFill>
                  <bgColor theme="7" tint="0.79998168889431442"/>
                </patternFill>
              </fill>
            </x14:dxf>
          </x14:cfRule>
          <xm:sqref>GJ196:GL196</xm:sqref>
        </x14:conditionalFormatting>
        <x14:conditionalFormatting xmlns:xm="http://schemas.microsoft.com/office/excel/2006/main">
          <x14:cfRule type="containsText" priority="667" operator="containsText" id="{F3629740-E5D2-4014-AADA-E69038A91A61}">
            <xm:f>NOT(ISERROR(SEARCH(#REF! ="text",GF91)))</xm:f>
            <xm:f>#REF! ="text"</xm:f>
            <x14:dxf>
              <fill>
                <patternFill>
                  <bgColor theme="7" tint="0.79998168889431442"/>
                </patternFill>
              </fill>
            </x14:dxf>
          </x14:cfRule>
          <xm:sqref>GF91:GR92</xm:sqref>
        </x14:conditionalFormatting>
        <x14:conditionalFormatting xmlns:xm="http://schemas.microsoft.com/office/excel/2006/main">
          <x14:cfRule type="containsText" priority="619" operator="containsText" id="{517DC7F4-C0E7-40CD-BB22-94A42BF33775}">
            <xm:f>NOT(ISERROR(SEARCH($A33 ="text",HH19)))</xm:f>
            <xm:f>$A33 ="text"</xm:f>
            <x14:dxf>
              <fill>
                <patternFill>
                  <bgColor theme="7" tint="0.79998168889431442"/>
                </patternFill>
              </fill>
            </x14:dxf>
          </x14:cfRule>
          <xm:sqref>HH19:HT20</xm:sqref>
        </x14:conditionalFormatting>
        <x14:conditionalFormatting xmlns:xm="http://schemas.microsoft.com/office/excel/2006/main">
          <x14:cfRule type="containsText" priority="599" operator="containsText" id="{28079E14-16D1-4DE9-9057-70942F8B958E}">
            <xm:f>NOT(ISERROR(SEARCH($A56 ="text",HH51)))</xm:f>
            <xm:f>$A56 ="text"</xm:f>
            <x14:dxf>
              <fill>
                <patternFill>
                  <bgColor theme="7" tint="0.79998168889431442"/>
                </patternFill>
              </fill>
            </x14:dxf>
          </x14:cfRule>
          <xm:sqref>HH51:HT75 HH81:HT86</xm:sqref>
        </x14:conditionalFormatting>
        <x14:conditionalFormatting xmlns:xm="http://schemas.microsoft.com/office/excel/2006/main">
          <x14:cfRule type="containsText" priority="600" operator="containsText" id="{26778AEC-7F2F-406B-A8CE-A198C8840D83}">
            <xm:f>NOT(ISERROR(SEARCH($A38 ="text",HH34)))</xm:f>
            <xm:f>$A38 ="text"</xm:f>
            <x14:dxf>
              <fill>
                <patternFill>
                  <bgColor theme="7" tint="0.79998168889431442"/>
                </patternFill>
              </fill>
            </x14:dxf>
          </x14:cfRule>
          <xm:sqref>HH42:HT45 HH34:HT34 HH47:HT50 HH77:HT80</xm:sqref>
        </x14:conditionalFormatting>
        <x14:conditionalFormatting xmlns:xm="http://schemas.microsoft.com/office/excel/2006/main">
          <x14:cfRule type="containsText" priority="601" operator="containsText" id="{B4191A44-5194-479B-8EE8-2AE45D3621D7}">
            <xm:f>NOT(ISERROR(SEARCH(#REF! ="text",HH30)))</xm:f>
            <xm:f>#REF! ="text"</xm:f>
            <x14:dxf>
              <fill>
                <patternFill>
                  <bgColor theme="7" tint="0.79998168889431442"/>
                </patternFill>
              </fill>
            </x14:dxf>
          </x14:cfRule>
          <xm:sqref>HH30:HT31</xm:sqref>
        </x14:conditionalFormatting>
        <x14:conditionalFormatting xmlns:xm="http://schemas.microsoft.com/office/excel/2006/main">
          <x14:cfRule type="containsText" priority="602" operator="containsText" id="{CA77BD7B-186E-47E7-BBFB-2273DA4A479C}">
            <xm:f>NOT(ISERROR(SEARCH($A42 ="text",HH41)))</xm:f>
            <xm:f>$A42 ="text"</xm:f>
            <x14:dxf>
              <fill>
                <patternFill>
                  <bgColor theme="7" tint="0.79998168889431442"/>
                </patternFill>
              </fill>
            </x14:dxf>
          </x14:cfRule>
          <xm:sqref>HH41:HT41</xm:sqref>
        </x14:conditionalFormatting>
        <x14:conditionalFormatting xmlns:xm="http://schemas.microsoft.com/office/excel/2006/main">
          <x14:cfRule type="containsText" priority="603" operator="containsText" id="{7E5ACFC2-EFAD-4DBE-A95E-FEE6030EABD7}">
            <xm:f>NOT(ISERROR(SEARCH(#REF! ="text",HH33)))</xm:f>
            <xm:f>#REF! ="text"</xm:f>
            <x14:dxf>
              <fill>
                <patternFill>
                  <bgColor theme="7" tint="0.79998168889431442"/>
                </patternFill>
              </fill>
            </x14:dxf>
          </x14:cfRule>
          <xm:sqref>HH33:HT33 HH37:HT37 HH39:HT40</xm:sqref>
        </x14:conditionalFormatting>
        <x14:conditionalFormatting xmlns:xm="http://schemas.microsoft.com/office/excel/2006/main">
          <x14:cfRule type="containsText" priority="604" operator="containsText" id="{706E4BB7-0B90-4981-9001-9A59CAB75313}">
            <xm:f>NOT(ISERROR(SEARCH($A41 ="text",HH35)))</xm:f>
            <xm:f>$A41 ="text"</xm:f>
            <x14:dxf>
              <fill>
                <patternFill>
                  <bgColor theme="7" tint="0.79998168889431442"/>
                </patternFill>
              </fill>
            </x14:dxf>
          </x14:cfRule>
          <xm:sqref>HH35:HT35</xm:sqref>
        </x14:conditionalFormatting>
        <x14:conditionalFormatting xmlns:xm="http://schemas.microsoft.com/office/excel/2006/main">
          <x14:cfRule type="containsText" priority="605" operator="containsText" id="{05AB793A-3847-4CA9-8DB2-ED0C757AC1F1}">
            <xm:f>NOT(ISERROR(SEARCH(#REF! ="text",HH87)))</xm:f>
            <xm:f>#REF! ="text"</xm:f>
            <x14:dxf>
              <fill>
                <patternFill>
                  <bgColor theme="7" tint="0.79998168889431442"/>
                </patternFill>
              </fill>
            </x14:dxf>
          </x14:cfRule>
          <xm:sqref>HH87:HT87</xm:sqref>
        </x14:conditionalFormatting>
        <x14:conditionalFormatting xmlns:xm="http://schemas.microsoft.com/office/excel/2006/main">
          <x14:cfRule type="containsText" priority="606" operator="containsText" id="{D945E2B2-4916-48E2-AF00-6853B8A77B88}">
            <xm:f>NOT(ISERROR(SEARCH($A13 ="text",HI6)))</xm:f>
            <xm:f>$A13 ="text"</xm:f>
            <x14:dxf>
              <fill>
                <patternFill>
                  <bgColor theme="7" tint="0.79998168889431442"/>
                </patternFill>
              </fill>
            </x14:dxf>
          </x14:cfRule>
          <xm:sqref>HI6:HK6 HM6:HT6 HO197:HT198</xm:sqref>
        </x14:conditionalFormatting>
        <x14:conditionalFormatting xmlns:xm="http://schemas.microsoft.com/office/excel/2006/main">
          <x14:cfRule type="containsText" priority="607" operator="containsText" id="{BF5BDD39-811E-4E65-9434-D03FC3D73F0C}">
            <xm:f>NOT(ISERROR(SEARCH($A16 ="text",HH7)))</xm:f>
            <xm:f>$A16 ="text"</xm:f>
            <x14:dxf>
              <fill>
                <patternFill>
                  <bgColor theme="7" tint="0.79998168889431442"/>
                </patternFill>
              </fill>
            </x14:dxf>
          </x14:cfRule>
          <xm:sqref>HH7:HT7</xm:sqref>
        </x14:conditionalFormatting>
        <x14:conditionalFormatting xmlns:xm="http://schemas.microsoft.com/office/excel/2006/main">
          <x14:cfRule type="containsText" priority="608" operator="containsText" id="{8E994A6C-32D9-446C-96D0-53405F57524F}">
            <xm:f>NOT(ISERROR(SEARCH(#REF! ="text",HH46)))</xm:f>
            <xm:f>#REF! ="text"</xm:f>
            <x14:dxf>
              <fill>
                <patternFill>
                  <bgColor theme="7" tint="0.79998168889431442"/>
                </patternFill>
              </fill>
            </x14:dxf>
          </x14:cfRule>
          <xm:sqref>HH46:HT46 HH76:HT76</xm:sqref>
        </x14:conditionalFormatting>
        <x14:conditionalFormatting xmlns:xm="http://schemas.microsoft.com/office/excel/2006/main">
          <x14:cfRule type="containsText" priority="609" operator="containsText" id="{CE15C414-D828-4C98-9481-5C3390F00636}">
            <xm:f>NOT(ISERROR(SEARCH($A223 ="text",HH116)))</xm:f>
            <xm:f>$A223 ="text"</xm:f>
            <x14:dxf>
              <fill>
                <patternFill>
                  <bgColor theme="7" tint="0.79998168889431442"/>
                </patternFill>
              </fill>
            </x14:dxf>
          </x14:cfRule>
          <xm:sqref>HH116:HT131</xm:sqref>
        </x14:conditionalFormatting>
        <x14:conditionalFormatting xmlns:xm="http://schemas.microsoft.com/office/excel/2006/main">
          <x14:cfRule type="containsText" priority="610" operator="containsText" id="{FBC92F16-288B-475A-A98E-542462B3CEEB}">
            <xm:f>NOT(ISERROR(SEARCH($A199 ="text",HH93)))</xm:f>
            <xm:f>$A199 ="text"</xm:f>
            <x14:dxf>
              <fill>
                <patternFill>
                  <bgColor theme="7" tint="0.79998168889431442"/>
                </patternFill>
              </fill>
            </x14:dxf>
          </x14:cfRule>
          <xm:sqref>HH93:HT115</xm:sqref>
        </x14:conditionalFormatting>
        <x14:conditionalFormatting xmlns:xm="http://schemas.microsoft.com/office/excel/2006/main">
          <x14:cfRule type="containsText" priority="611" operator="containsText" id="{AB008FBF-3B49-4ADD-8179-C8DB698EBE99}">
            <xm:f>NOT(ISERROR(SEARCH(#REF! ="text",HH88)))</xm:f>
            <xm:f>#REF! ="text"</xm:f>
            <x14:dxf>
              <fill>
                <patternFill>
                  <bgColor theme="7" tint="0.79998168889431442"/>
                </patternFill>
              </fill>
            </x14:dxf>
          </x14:cfRule>
          <xm:sqref>HH88:HT88</xm:sqref>
        </x14:conditionalFormatting>
        <x14:conditionalFormatting xmlns:xm="http://schemas.microsoft.com/office/excel/2006/main">
          <x14:cfRule type="containsText" priority="596" operator="containsText" id="{D31506BE-37F0-4DC3-8306-AC5A5BA981DD}">
            <xm:f>NOT(ISERROR(SEARCH($A193 ="text",HH89)))</xm:f>
            <xm:f>$A193 ="text"</xm:f>
            <x14:dxf>
              <fill>
                <patternFill>
                  <bgColor theme="7" tint="0.79998168889431442"/>
                </patternFill>
              </fill>
            </x14:dxf>
          </x14:cfRule>
          <xm:sqref>HH89:HT90</xm:sqref>
        </x14:conditionalFormatting>
        <x14:conditionalFormatting xmlns:xm="http://schemas.microsoft.com/office/excel/2006/main">
          <x14:cfRule type="containsText" priority="595" operator="containsText" id="{8D5FA98A-4B40-4267-9922-9B05C9E25D4B}">
            <xm:f>NOT(ISERROR(SEARCH($A240 ="text",HH132)))</xm:f>
            <xm:f>$A240 ="text"</xm:f>
            <x14:dxf>
              <fill>
                <patternFill>
                  <bgColor theme="7" tint="0.79998168889431442"/>
                </patternFill>
              </fill>
            </x14:dxf>
          </x14:cfRule>
          <xm:sqref>HH187:HT188 HH140:HJ140 HH132:HT139</xm:sqref>
        </x14:conditionalFormatting>
        <x14:conditionalFormatting xmlns:xm="http://schemas.microsoft.com/office/excel/2006/main">
          <x14:cfRule type="containsText" priority="594" operator="containsText" id="{593E5A64-264F-4912-B398-6EA59EC198C1}">
            <xm:f>NOT(ISERROR(SEARCH($A249 ="text",HH141)))</xm:f>
            <xm:f>$A249 ="text"</xm:f>
            <x14:dxf>
              <fill>
                <patternFill>
                  <bgColor theme="7" tint="0.79998168889431442"/>
                </patternFill>
              </fill>
            </x14:dxf>
          </x14:cfRule>
          <xm:sqref>HH141:HT141</xm:sqref>
        </x14:conditionalFormatting>
        <x14:conditionalFormatting xmlns:xm="http://schemas.microsoft.com/office/excel/2006/main">
          <x14:cfRule type="containsText" priority="612" operator="containsText" id="{5C1C64A8-B930-4EC6-A6E0-1012A6D6AF1F}">
            <xm:f>NOT(ISERROR(SEARCH($A234 ="text",HO197)))</xm:f>
            <xm:f>$A234 ="text"</xm:f>
            <x14:dxf>
              <fill>
                <patternFill>
                  <bgColor theme="7" tint="0.79998168889431442"/>
                </patternFill>
              </fill>
            </x14:dxf>
          </x14:cfRule>
          <xm:sqref>HO197:HT198</xm:sqref>
        </x14:conditionalFormatting>
        <x14:conditionalFormatting xmlns:xm="http://schemas.microsoft.com/office/excel/2006/main">
          <x14:cfRule type="containsText" priority="613" operator="containsText" id="{10D0C5B2-D863-4A9A-9D30-92DD4C94C304}">
            <xm:f>NOT(ISERROR(SEARCH($A251 ="text",HH142)))</xm:f>
            <xm:f>$A251 ="text"</xm:f>
            <x14:dxf>
              <fill>
                <patternFill>
                  <bgColor theme="7" tint="0.79998168889431442"/>
                </patternFill>
              </fill>
            </x14:dxf>
          </x14:cfRule>
          <xm:sqref>HH189:HT195 HH142:HT184</xm:sqref>
        </x14:conditionalFormatting>
        <x14:conditionalFormatting xmlns:xm="http://schemas.microsoft.com/office/excel/2006/main">
          <x14:cfRule type="containsText" priority="614" operator="containsText" id="{664C650B-699B-4D4D-8D43-5FE8B80492C9}">
            <xm:f>NOT(ISERROR(SEARCH($A186 ="text",HH38)))</xm:f>
            <xm:f>$A186 ="text"</xm:f>
            <x14:dxf>
              <fill>
                <patternFill>
                  <bgColor theme="7" tint="0.79998168889431442"/>
                </patternFill>
              </fill>
            </x14:dxf>
          </x14:cfRule>
          <xm:sqref>HH38:HT38</xm:sqref>
        </x14:conditionalFormatting>
        <x14:conditionalFormatting xmlns:xm="http://schemas.microsoft.com/office/excel/2006/main">
          <x14:cfRule type="containsText" priority="615" operator="containsText" id="{5A3E38C0-4A95-4CB0-AF83-3D3A829021A2}">
            <xm:f>NOT(ISERROR(SEARCH($A44 ="text",HH185)))</xm:f>
            <xm:f>$A44 ="text"</xm:f>
            <x14:dxf>
              <fill>
                <patternFill>
                  <bgColor theme="7" tint="0.79998168889431442"/>
                </patternFill>
              </fill>
            </x14:dxf>
          </x14:cfRule>
          <xm:sqref>HH185:HT186</xm:sqref>
        </x14:conditionalFormatting>
        <x14:conditionalFormatting xmlns:xm="http://schemas.microsoft.com/office/excel/2006/main">
          <x14:cfRule type="containsText" priority="616" operator="containsText" id="{C46CEAE7-291F-43D2-A607-69F06BE9E5F9}">
            <xm:f>NOT(ISERROR(SEARCH($A185 ="text",HH32)))</xm:f>
            <xm:f>$A185 ="text"</xm:f>
            <x14:dxf>
              <fill>
                <patternFill>
                  <bgColor theme="7" tint="0.79998168889431442"/>
                </patternFill>
              </fill>
            </x14:dxf>
          </x14:cfRule>
          <xm:sqref>HH32:HT32</xm:sqref>
        </x14:conditionalFormatting>
        <x14:conditionalFormatting xmlns:xm="http://schemas.microsoft.com/office/excel/2006/main">
          <x14:cfRule type="containsText" priority="593" operator="containsText" id="{101FBDC5-9C2C-4822-8A12-C722C9F68A82}">
            <xm:f>NOT(ISERROR(SEARCH($A234 ="text",HO196)))</xm:f>
            <xm:f>$A234 ="text"</xm:f>
            <x14:dxf>
              <fill>
                <patternFill>
                  <bgColor theme="7" tint="0.79998168889431442"/>
                </patternFill>
              </fill>
            </x14:dxf>
          </x14:cfRule>
          <xm:sqref>HO196:HT196</xm:sqref>
        </x14:conditionalFormatting>
        <x14:conditionalFormatting xmlns:xm="http://schemas.microsoft.com/office/excel/2006/main">
          <x14:cfRule type="containsText" priority="617" operator="containsText" id="{30A8CAFC-5653-4FE5-80C7-4CF3B581CF67}">
            <xm:f>NOT(ISERROR(SEARCH(#REF! ="text",HH36)))</xm:f>
            <xm:f>#REF! ="text"</xm:f>
            <x14:dxf>
              <fill>
                <patternFill>
                  <bgColor theme="7" tint="0.79998168889431442"/>
                </patternFill>
              </fill>
            </x14:dxf>
          </x14:cfRule>
          <xm:sqref>HH36:HT36</xm:sqref>
        </x14:conditionalFormatting>
        <x14:conditionalFormatting xmlns:xm="http://schemas.microsoft.com/office/excel/2006/main">
          <x14:cfRule type="containsText" priority="591" operator="containsText" id="{032167F3-33B5-4786-91EE-5E1B37CBC136}">
            <xm:f>NOT(ISERROR(SEARCH($A209 ="text",HM140)))</xm:f>
            <xm:f>$A209 ="text"</xm:f>
            <x14:dxf>
              <fill>
                <patternFill>
                  <bgColor theme="7" tint="0.79998168889431442"/>
                </patternFill>
              </fill>
            </x14:dxf>
          </x14:cfRule>
          <xm:sqref>HM140:HT140</xm:sqref>
        </x14:conditionalFormatting>
        <x14:conditionalFormatting xmlns:xm="http://schemas.microsoft.com/office/excel/2006/main">
          <x14:cfRule type="containsText" priority="592" operator="containsText" id="{F5E36A8C-FB9C-45D1-973D-38A87CE3563E}">
            <xm:f>NOT(ISERROR(SEARCH($A177 ="text",HM140)))</xm:f>
            <xm:f>$A177 ="text"</xm:f>
            <x14:dxf>
              <fill>
                <patternFill>
                  <bgColor theme="7" tint="0.79998168889431442"/>
                </patternFill>
              </fill>
            </x14:dxf>
          </x14:cfRule>
          <xm:sqref>HM140:HT140</xm:sqref>
        </x14:conditionalFormatting>
        <x14:conditionalFormatting xmlns:xm="http://schemas.microsoft.com/office/excel/2006/main">
          <x14:cfRule type="containsText" priority="588" operator="containsText" id="{4EDCE0A8-C17B-4B2B-8B8D-DA59EFF3079F}">
            <xm:f>NOT(ISERROR(SEARCH($A209 ="text",HL140)))</xm:f>
            <xm:f>$A209 ="text"</xm:f>
            <x14:dxf>
              <fill>
                <patternFill>
                  <bgColor theme="7" tint="0.79998168889431442"/>
                </patternFill>
              </fill>
            </x14:dxf>
          </x14:cfRule>
          <xm:sqref>HL140</xm:sqref>
        </x14:conditionalFormatting>
        <x14:conditionalFormatting xmlns:xm="http://schemas.microsoft.com/office/excel/2006/main">
          <x14:cfRule type="containsText" priority="589" operator="containsText" id="{BDC54C05-B5F4-4AC8-9222-EDDC7AB37A06}">
            <xm:f>NOT(ISERROR(SEARCH($A177 ="text",HL140)))</xm:f>
            <xm:f>$A177 ="text"</xm:f>
            <x14:dxf>
              <fill>
                <patternFill>
                  <bgColor theme="7" tint="0.79998168889431442"/>
                </patternFill>
              </fill>
            </x14:dxf>
          </x14:cfRule>
          <xm:sqref>HL140</xm:sqref>
        </x14:conditionalFormatting>
        <x14:conditionalFormatting xmlns:xm="http://schemas.microsoft.com/office/excel/2006/main">
          <x14:cfRule type="containsText" priority="587" operator="containsText" id="{1281E9C9-C291-4C38-A342-5E1953B6BA95}">
            <xm:f>NOT(ISERROR(SEARCH($A204 ="text",HO196)))</xm:f>
            <xm:f>$A204 ="text"</xm:f>
            <x14:dxf>
              <fill>
                <patternFill>
                  <bgColor theme="7" tint="0.79998168889431442"/>
                </patternFill>
              </fill>
            </x14:dxf>
          </x14:cfRule>
          <xm:sqref>HO196:HT196</xm:sqref>
        </x14:conditionalFormatting>
        <x14:conditionalFormatting xmlns:xm="http://schemas.microsoft.com/office/excel/2006/main">
          <x14:cfRule type="containsText" priority="585" operator="containsText" id="{71CD96E7-4CA7-4E6C-A268-7D93EDD43612}">
            <xm:f>NOT(ISERROR(SEARCH($A305 ="text",HH197)))</xm:f>
            <xm:f>$A305 ="text"</xm:f>
            <x14:dxf>
              <fill>
                <patternFill>
                  <bgColor theme="7" tint="0.79998168889431442"/>
                </patternFill>
              </fill>
            </x14:dxf>
          </x14:cfRule>
          <xm:sqref>HH197:HK198</xm:sqref>
        </x14:conditionalFormatting>
        <x14:conditionalFormatting xmlns:xm="http://schemas.microsoft.com/office/excel/2006/main">
          <x14:cfRule type="containsText" priority="586" operator="containsText" id="{D4B10851-5DCD-486E-8E8E-AC42C4AB780C}">
            <xm:f>NOT(ISERROR(SEARCH($A305 ="text",HH196)))</xm:f>
            <xm:f>$A305 ="text"</xm:f>
            <x14:dxf>
              <fill>
                <patternFill>
                  <bgColor theme="7" tint="0.79998168889431442"/>
                </patternFill>
              </fill>
            </x14:dxf>
          </x14:cfRule>
          <xm:sqref>HH196:HK196</xm:sqref>
        </x14:conditionalFormatting>
        <x14:conditionalFormatting xmlns:xm="http://schemas.microsoft.com/office/excel/2006/main">
          <x14:cfRule type="containsText" priority="581" operator="containsText" id="{326C1EDE-CA39-4D44-AF50-DCCD570DCBFD}">
            <xm:f>NOT(ISERROR(SEARCH($A305 ="text",HL197)))</xm:f>
            <xm:f>$A305 ="text"</xm:f>
            <x14:dxf>
              <fill>
                <patternFill>
                  <bgColor theme="7" tint="0.79998168889431442"/>
                </patternFill>
              </fill>
            </x14:dxf>
          </x14:cfRule>
          <xm:sqref>HL197:HN198</xm:sqref>
        </x14:conditionalFormatting>
        <x14:conditionalFormatting xmlns:xm="http://schemas.microsoft.com/office/excel/2006/main">
          <x14:cfRule type="containsText" priority="582" operator="containsText" id="{DAEB0F7C-D6FF-43B9-96BB-CA42E3131883}">
            <xm:f>NOT(ISERROR(SEARCH($A305 ="text",HL196)))</xm:f>
            <xm:f>$A305 ="text"</xm:f>
            <x14:dxf>
              <fill>
                <patternFill>
                  <bgColor theme="7" tint="0.79998168889431442"/>
                </patternFill>
              </fill>
            </x14:dxf>
          </x14:cfRule>
          <xm:sqref>HL196:HN196</xm:sqref>
        </x14:conditionalFormatting>
        <x14:conditionalFormatting xmlns:xm="http://schemas.microsoft.com/office/excel/2006/main">
          <x14:cfRule type="containsText" priority="618" operator="containsText" id="{F45F1FCE-2CE3-47C3-8C08-4305D24E6451}">
            <xm:f>NOT(ISERROR(SEARCH(#REF! ="text",HH91)))</xm:f>
            <xm:f>#REF! ="text"</xm:f>
            <x14:dxf>
              <fill>
                <patternFill>
                  <bgColor theme="7" tint="0.79998168889431442"/>
                </patternFill>
              </fill>
            </x14:dxf>
          </x14:cfRule>
          <xm:sqref>HH91:HT92</xm:sqref>
        </x14:conditionalFormatting>
        <x14:conditionalFormatting xmlns:xm="http://schemas.microsoft.com/office/excel/2006/main">
          <x14:cfRule type="containsText" priority="569" operator="containsText" id="{C5327204-DC0A-47CC-A8C5-0EE0456ED884}">
            <xm:f>NOT(ISERROR(SEARCH($A21 ="text",HH16)))</xm:f>
            <xm:f>$A21 ="text"</xm:f>
            <x14:dxf>
              <fill>
                <patternFill>
                  <bgColor theme="7" tint="0.79998168889431442"/>
                </patternFill>
              </fill>
            </x14:dxf>
          </x14:cfRule>
          <xm:sqref>HH16:HT18</xm:sqref>
        </x14:conditionalFormatting>
        <x14:conditionalFormatting xmlns:xm="http://schemas.microsoft.com/office/excel/2006/main">
          <x14:cfRule type="containsText" priority="570" operator="containsText" id="{D75D8335-0A95-4EEF-8E4E-C1AE71F84CDC}">
            <xm:f>NOT(ISERROR(SEARCH(#REF! ="text",HH14)))</xm:f>
            <xm:f>#REF! ="text"</xm:f>
            <x14:dxf>
              <fill>
                <patternFill>
                  <bgColor theme="7" tint="0.79998168889431442"/>
                </patternFill>
              </fill>
            </x14:dxf>
          </x14:cfRule>
          <xm:sqref>HH21:HT29 HH14:HI14 HK14 HN14:HT14</xm:sqref>
        </x14:conditionalFormatting>
        <x14:conditionalFormatting xmlns:xm="http://schemas.microsoft.com/office/excel/2006/main">
          <x14:cfRule type="containsText" priority="571" operator="containsText" id="{529738C2-1B4B-466C-AE09-E4474E72DF19}">
            <xm:f>NOT(ISERROR(SEARCH($A17 ="text",HH10)))</xm:f>
            <xm:f>$A17 ="text"</xm:f>
            <x14:dxf>
              <fill>
                <patternFill>
                  <bgColor theme="7" tint="0.79998168889431442"/>
                </patternFill>
              </fill>
            </x14:dxf>
          </x14:cfRule>
          <xm:sqref>HH10:HT13</xm:sqref>
        </x14:conditionalFormatting>
        <x14:conditionalFormatting xmlns:xm="http://schemas.microsoft.com/office/excel/2006/main">
          <x14:cfRule type="containsText" priority="572" operator="containsText" id="{8176FAB2-2387-49FF-A92A-B31C71D66358}">
            <xm:f>NOT(ISERROR(SEARCH($A17 ="text",HH8)))</xm:f>
            <xm:f>$A17 ="text"</xm:f>
            <x14:dxf>
              <fill>
                <patternFill>
                  <bgColor theme="7" tint="0.79998168889431442"/>
                </patternFill>
              </fill>
            </x14:dxf>
          </x14:cfRule>
          <xm:sqref>HH8:HT9</xm:sqref>
        </x14:conditionalFormatting>
        <x14:conditionalFormatting xmlns:xm="http://schemas.microsoft.com/office/excel/2006/main">
          <x14:cfRule type="containsText" priority="567" operator="containsText" id="{03AD193B-8B98-4EB7-858F-9DA1170F9350}">
            <xm:f>NOT(ISERROR(SEARCH(#REF! ="text",HH15)))</xm:f>
            <xm:f>#REF! ="text"</xm:f>
            <x14:dxf>
              <fill>
                <patternFill>
                  <bgColor theme="7" tint="0.79998168889431442"/>
                </patternFill>
              </fill>
            </x14:dxf>
          </x14:cfRule>
          <xm:sqref>HH15:HJ15 HN15:HT15</xm:sqref>
        </x14:conditionalFormatting>
        <x14:conditionalFormatting xmlns:xm="http://schemas.microsoft.com/office/excel/2006/main">
          <x14:cfRule type="containsText" priority="510" operator="containsText" id="{99A4A210-8D3C-47A0-9797-F1A6EFEB071A}">
            <xm:f>NOT(ISERROR(SEARCH($A44 ="text",AN35)))</xm:f>
            <xm:f>$A44 ="text"</xm:f>
            <x14:dxf>
              <fill>
                <patternFill>
                  <bgColor theme="7" tint="0.79998168889431442"/>
                </patternFill>
              </fill>
            </x14:dxf>
          </x14:cfRule>
          <xm:sqref>AN35</xm:sqref>
        </x14:conditionalFormatting>
        <x14:conditionalFormatting xmlns:xm="http://schemas.microsoft.com/office/excel/2006/main">
          <x14:cfRule type="containsText" priority="508" operator="containsText" id="{F4F18C23-236B-4114-9B43-3F771EBDDFE8}">
            <xm:f>NOT(ISERROR(SEARCH($A46 ="text",AN37)))</xm:f>
            <xm:f>$A46 ="text"</xm:f>
            <x14:dxf>
              <fill>
                <patternFill>
                  <bgColor theme="7" tint="0.79998168889431442"/>
                </patternFill>
              </fill>
            </x14:dxf>
          </x14:cfRule>
          <xm:sqref>AN37</xm:sqref>
        </x14:conditionalFormatting>
        <x14:conditionalFormatting xmlns:xm="http://schemas.microsoft.com/office/excel/2006/main">
          <x14:cfRule type="containsText" priority="498" operator="containsText" id="{C358AB9D-676B-4343-9411-13C3DED13163}">
            <xm:f>NOT(ISERROR(SEARCH($A79 ="text",BM77)))</xm:f>
            <xm:f>$A79 ="text"</xm:f>
            <x14:dxf>
              <fill>
                <patternFill>
                  <bgColor theme="7" tint="0.79998168889431442"/>
                </patternFill>
              </fill>
            </x14:dxf>
          </x14:cfRule>
          <xm:sqref>BM77:BQ79</xm:sqref>
        </x14:conditionalFormatting>
        <x14:conditionalFormatting xmlns:xm="http://schemas.microsoft.com/office/excel/2006/main">
          <x14:cfRule type="containsText" priority="499" operator="containsText" id="{2FD613ED-DE77-4DE0-B88D-DA8A4859C2AB}">
            <xm:f>NOT(ISERROR(SEARCH(#REF! ="text",BM76)))</xm:f>
            <xm:f>#REF! ="text"</xm:f>
            <x14:dxf>
              <fill>
                <patternFill>
                  <bgColor theme="7" tint="0.79998168889431442"/>
                </patternFill>
              </fill>
            </x14:dxf>
          </x14:cfRule>
          <xm:sqref>BM76:BQ76</xm:sqref>
        </x14:conditionalFormatting>
        <x14:conditionalFormatting xmlns:xm="http://schemas.microsoft.com/office/excel/2006/main">
          <x14:cfRule type="containsText" priority="497" operator="containsText" id="{E11CF0EF-9C70-45EE-9CA5-F99C17C6E1E4}">
            <xm:f>NOT(ISERROR(SEARCH($A55 ="text",BM52)))</xm:f>
            <xm:f>$A55 ="text"</xm:f>
            <x14:dxf>
              <fill>
                <patternFill>
                  <bgColor theme="7" tint="0.79998168889431442"/>
                </patternFill>
              </fill>
            </x14:dxf>
          </x14:cfRule>
          <xm:sqref>BM64 BM61:BM62 BM66:BM75 BN52:BQ79</xm:sqref>
        </x14:conditionalFormatting>
        <x14:conditionalFormatting xmlns:xm="http://schemas.microsoft.com/office/excel/2006/main">
          <x14:cfRule type="containsText" priority="495" operator="containsText" id="{048421D6-BC46-4F1B-BD25-CF376EBACBBB}">
            <xm:f>NOT(ISERROR(SEARCH($A55 ="text",BM52)))</xm:f>
            <xm:f>$A55 ="text"</xm:f>
            <x14:dxf>
              <fill>
                <patternFill>
                  <bgColor theme="7" tint="0.79998168889431442"/>
                </patternFill>
              </fill>
            </x14:dxf>
          </x14:cfRule>
          <xm:sqref>BM52:BM60</xm:sqref>
        </x14:conditionalFormatting>
        <x14:conditionalFormatting xmlns:xm="http://schemas.microsoft.com/office/excel/2006/main">
          <x14:cfRule type="containsText" priority="494" operator="containsText" id="{0EEEA70E-9535-40F2-B873-3160B892DCA8}">
            <xm:f>NOT(ISERROR(SEARCH($A82 ="text",BM78)))</xm:f>
            <xm:f>$A82 ="text"</xm:f>
            <x14:dxf>
              <fill>
                <patternFill>
                  <bgColor theme="7" tint="0.79998168889431442"/>
                </patternFill>
              </fill>
            </x14:dxf>
          </x14:cfRule>
          <xm:sqref>BM78</xm:sqref>
        </x14:conditionalFormatting>
        <x14:conditionalFormatting xmlns:xm="http://schemas.microsoft.com/office/excel/2006/main">
          <x14:cfRule type="containsText" priority="492" operator="containsText" id="{5475AA5F-F530-47AC-9D6B-E0B0C7A6EB2B}">
            <xm:f>NOT(ISERROR(SEARCH($A84 ="text",BM81)))</xm:f>
            <xm:f>$A84 ="text"</xm:f>
            <x14:dxf>
              <fill>
                <patternFill>
                  <bgColor theme="7" tint="0.79998168889431442"/>
                </patternFill>
              </fill>
            </x14:dxf>
          </x14:cfRule>
          <xm:sqref>BM81</xm:sqref>
        </x14:conditionalFormatting>
        <x14:conditionalFormatting xmlns:xm="http://schemas.microsoft.com/office/excel/2006/main">
          <x14:cfRule type="containsText" priority="488" operator="containsText" id="{746DB616-89B2-46CF-9898-CAA597EF2865}">
            <xm:f>NOT(ISERROR(SEARCH(#REF! ="text",BM87)))</xm:f>
            <xm:f>#REF! ="text"</xm:f>
            <x14:dxf>
              <fill>
                <patternFill>
                  <bgColor theme="7" tint="0.79998168889431442"/>
                </patternFill>
              </fill>
            </x14:dxf>
          </x14:cfRule>
          <xm:sqref>BM87</xm:sqref>
        </x14:conditionalFormatting>
        <x14:conditionalFormatting xmlns:xm="http://schemas.microsoft.com/office/excel/2006/main">
          <x14:cfRule type="containsText" priority="489" operator="containsText" id="{6223F209-E7D1-481D-88EF-FE049C0E4DB9}">
            <xm:f>NOT(ISERROR(SEARCH(#REF! ="text",BM88)))</xm:f>
            <xm:f>#REF! ="text"</xm:f>
            <x14:dxf>
              <fill>
                <patternFill>
                  <bgColor theme="7" tint="0.79998168889431442"/>
                </patternFill>
              </fill>
            </x14:dxf>
          </x14:cfRule>
          <xm:sqref>BM88</xm:sqref>
        </x14:conditionalFormatting>
        <x14:conditionalFormatting xmlns:xm="http://schemas.microsoft.com/office/excel/2006/main">
          <x14:cfRule type="containsText" priority="487" operator="containsText" id="{8A4E3DB1-5777-4D5A-A209-502A84CDCADE}">
            <xm:f>NOT(ISERROR(SEARCH($A191 ="text",BM89)))</xm:f>
            <xm:f>$A191 ="text"</xm:f>
            <x14:dxf>
              <fill>
                <patternFill>
                  <bgColor theme="7" tint="0.79998168889431442"/>
                </patternFill>
              </fill>
            </x14:dxf>
          </x14:cfRule>
          <xm:sqref>BM89:BM90</xm:sqref>
        </x14:conditionalFormatting>
        <x14:conditionalFormatting xmlns:xm="http://schemas.microsoft.com/office/excel/2006/main">
          <x14:cfRule type="containsText" priority="490" operator="containsText" id="{8C28BBFB-6C2A-4BB6-A1BC-7A74D25AE590}">
            <xm:f>NOT(ISERROR(SEARCH(#REF! ="text",BM91)))</xm:f>
            <xm:f>#REF! ="text"</xm:f>
            <x14:dxf>
              <fill>
                <patternFill>
                  <bgColor theme="7" tint="0.79998168889431442"/>
                </patternFill>
              </fill>
            </x14:dxf>
          </x14:cfRule>
          <xm:sqref>BM91</xm:sqref>
        </x14:conditionalFormatting>
        <x14:conditionalFormatting xmlns:xm="http://schemas.microsoft.com/office/excel/2006/main">
          <x14:cfRule type="containsText" priority="486" operator="containsText" id="{45F5C933-D565-4956-B0D0-FF01C1BFF6BE}">
            <xm:f>NOT(ISERROR(SEARCH($A85 ="text",BM82)))</xm:f>
            <xm:f>$A85 ="text"</xm:f>
            <x14:dxf>
              <fill>
                <patternFill>
                  <bgColor theme="7" tint="0.79998168889431442"/>
                </patternFill>
              </fill>
            </x14:dxf>
          </x14:cfRule>
          <xm:sqref>BM82:BM86</xm:sqref>
        </x14:conditionalFormatting>
        <x14:conditionalFormatting xmlns:xm="http://schemas.microsoft.com/office/excel/2006/main">
          <x14:cfRule type="containsText" priority="485" operator="containsText" id="{1CD2172E-D218-4297-85D1-122A60A39E99}">
            <xm:f>NOT(ISERROR(SEARCH($A90 ="text",BM87)))</xm:f>
            <xm:f>$A90 ="text"</xm:f>
            <x14:dxf>
              <fill>
                <patternFill>
                  <bgColor theme="7" tint="0.79998168889431442"/>
                </patternFill>
              </fill>
            </x14:dxf>
          </x14:cfRule>
          <xm:sqref>BM87</xm:sqref>
        </x14:conditionalFormatting>
        <x14:conditionalFormatting xmlns:xm="http://schemas.microsoft.com/office/excel/2006/main">
          <x14:cfRule type="containsText" priority="484" operator="containsText" id="{49B00CC2-5A5F-4F09-9E90-79D765F305E1}">
            <xm:f>NOT(ISERROR(SEARCH($A91 ="text",BM88)))</xm:f>
            <xm:f>$A91 ="text"</xm:f>
            <x14:dxf>
              <fill>
                <patternFill>
                  <bgColor theme="7" tint="0.79998168889431442"/>
                </patternFill>
              </fill>
            </x14:dxf>
          </x14:cfRule>
          <xm:sqref>BM88</xm:sqref>
        </x14:conditionalFormatting>
        <x14:conditionalFormatting xmlns:xm="http://schemas.microsoft.com/office/excel/2006/main">
          <x14:cfRule type="containsText" priority="483" operator="containsText" id="{E3EAC49A-D052-4BDB-B88F-17D08A422708}">
            <xm:f>NOT(ISERROR(SEARCH($A92 ="text",BM89)))</xm:f>
            <xm:f>$A92 ="text"</xm:f>
            <x14:dxf>
              <fill>
                <patternFill>
                  <bgColor theme="7" tint="0.79998168889431442"/>
                </patternFill>
              </fill>
            </x14:dxf>
          </x14:cfRule>
          <xm:sqref>BM89</xm:sqref>
        </x14:conditionalFormatting>
        <x14:conditionalFormatting xmlns:xm="http://schemas.microsoft.com/office/excel/2006/main">
          <x14:cfRule type="containsText" priority="482" operator="containsText" id="{DBA0DE2C-0C0C-4594-8C85-7D4E17B4B5A0}">
            <xm:f>NOT(ISERROR(SEARCH($A93 ="text",BM90)))</xm:f>
            <xm:f>$A93 ="text"</xm:f>
            <x14:dxf>
              <fill>
                <patternFill>
                  <bgColor theme="7" tint="0.79998168889431442"/>
                </patternFill>
              </fill>
            </x14:dxf>
          </x14:cfRule>
          <xm:sqref>BM90</xm:sqref>
        </x14:conditionalFormatting>
        <x14:conditionalFormatting xmlns:xm="http://schemas.microsoft.com/office/excel/2006/main">
          <x14:cfRule type="containsText" priority="481" operator="containsText" id="{7EEF4F77-C0C9-4BCE-8A17-CD25B2E8E2BD}">
            <xm:f>NOT(ISERROR(SEARCH($A94 ="text",BM91)))</xm:f>
            <xm:f>$A94 ="text"</xm:f>
            <x14:dxf>
              <fill>
                <patternFill>
                  <bgColor theme="7" tint="0.79998168889431442"/>
                </patternFill>
              </fill>
            </x14:dxf>
          </x14:cfRule>
          <xm:sqref>BM91</xm:sqref>
        </x14:conditionalFormatting>
        <x14:conditionalFormatting xmlns:xm="http://schemas.microsoft.com/office/excel/2006/main">
          <x14:cfRule type="containsText" priority="480" operator="containsText" id="{7F317DEA-7744-4804-AF31-E041C500F5C9}">
            <xm:f>NOT(ISERROR(SEARCH(#REF! ="text",BM82)))</xm:f>
            <xm:f>#REF! ="text"</xm:f>
            <x14:dxf>
              <fill>
                <patternFill>
                  <bgColor theme="7" tint="0.79998168889431442"/>
                </patternFill>
              </fill>
            </x14:dxf>
          </x14:cfRule>
          <xm:sqref>BM82</xm:sqref>
        </x14:conditionalFormatting>
        <x14:conditionalFormatting xmlns:xm="http://schemas.microsoft.com/office/excel/2006/main">
          <x14:cfRule type="containsText" priority="479" operator="containsText" id="{3B41748C-736F-4385-B444-F98404753E05}">
            <xm:f>NOT(ISERROR(SEARCH($A85 ="text",BM82)))</xm:f>
            <xm:f>$A85 ="text"</xm:f>
            <x14:dxf>
              <fill>
                <patternFill>
                  <bgColor theme="7" tint="0.79998168889431442"/>
                </patternFill>
              </fill>
            </x14:dxf>
          </x14:cfRule>
          <xm:sqref>BM82</xm:sqref>
        </x14:conditionalFormatting>
        <x14:conditionalFormatting xmlns:xm="http://schemas.microsoft.com/office/excel/2006/main">
          <x14:cfRule type="containsText" priority="478" operator="containsText" id="{BBA8E111-ABF6-4339-8E40-00BF04A3A214}">
            <xm:f>NOT(ISERROR(SEARCH($A283 ="text",BM176)))</xm:f>
            <xm:f>$A283 ="text"</xm:f>
            <x14:dxf>
              <fill>
                <patternFill>
                  <bgColor theme="7" tint="0.79998168889431442"/>
                </patternFill>
              </fill>
            </x14:dxf>
          </x14:cfRule>
          <xm:sqref>BM176</xm:sqref>
        </x14:conditionalFormatting>
        <x14:conditionalFormatting xmlns:xm="http://schemas.microsoft.com/office/excel/2006/main">
          <x14:cfRule type="containsText" priority="472" operator="containsText" id="{94F9DCBB-B183-4D4B-941D-92254D693E9E}">
            <xm:f>NOT(ISERROR(SEARCH($A238 ="text",BN129)))</xm:f>
            <xm:f>$A238 ="text"</xm:f>
            <x14:dxf>
              <fill>
                <patternFill>
                  <bgColor theme="7" tint="0.79998168889431442"/>
                </patternFill>
              </fill>
            </x14:dxf>
          </x14:cfRule>
          <xm:sqref>BN129:BO131</xm:sqref>
        </x14:conditionalFormatting>
        <x14:conditionalFormatting xmlns:xm="http://schemas.microsoft.com/office/excel/2006/main">
          <x14:cfRule type="containsText" priority="470" operator="containsText" id="{DA77FAC9-42C1-4CCB-BBAE-C20E7E3ABC82}">
            <xm:f>NOT(ISERROR(SEARCH($A242 ="text",BN134)))</xm:f>
            <xm:f>$A242 ="text"</xm:f>
            <x14:dxf>
              <fill>
                <patternFill>
                  <bgColor theme="7" tint="0.79998168889431442"/>
                </patternFill>
              </fill>
            </x14:dxf>
          </x14:cfRule>
          <xm:sqref>BN134:BP140</xm:sqref>
        </x14:conditionalFormatting>
        <x14:conditionalFormatting xmlns:xm="http://schemas.microsoft.com/office/excel/2006/main">
          <x14:cfRule type="containsText" priority="469" operator="containsText" id="{E9F97F83-74F9-43EF-A7EA-83A5A86A49B3}">
            <xm:f>NOT(ISERROR(SEARCH($A240 ="text",BQ133)))</xm:f>
            <xm:f>$A240 ="text"</xm:f>
            <x14:dxf>
              <fill>
                <patternFill>
                  <bgColor theme="7" tint="0.79998168889431442"/>
                </patternFill>
              </fill>
            </x14:dxf>
          </x14:cfRule>
          <xm:sqref>BQ133:BQ140</xm:sqref>
        </x14:conditionalFormatting>
        <x14:conditionalFormatting xmlns:xm="http://schemas.microsoft.com/office/excel/2006/main">
          <x14:cfRule type="containsText" priority="454" operator="containsText" id="{2E4DB8BA-A6AA-4694-B6B6-9D2764FF22FC}">
            <xm:f>NOT(ISERROR(SEARCH($A202 ="text",BM96)))</xm:f>
            <xm:f>$A202 ="text"</xm:f>
            <x14:dxf>
              <fill>
                <patternFill>
                  <bgColor theme="7" tint="0.79998168889431442"/>
                </patternFill>
              </fill>
            </x14:dxf>
          </x14:cfRule>
          <xm:sqref>BM96</xm:sqref>
        </x14:conditionalFormatting>
        <x14:conditionalFormatting xmlns:xm="http://schemas.microsoft.com/office/excel/2006/main">
          <x14:cfRule type="containsText" priority="437" operator="containsText" id="{E997205D-1BC1-49B3-89FB-266E27D108EA}">
            <xm:f>NOT(ISERROR(SEARCH($A304 ="text",BM198)))</xm:f>
            <xm:f>$A304 ="text"</xm:f>
            <x14:dxf>
              <fill>
                <patternFill>
                  <bgColor theme="7" tint="0.79998168889431442"/>
                </patternFill>
              </fill>
            </x14:dxf>
          </x14:cfRule>
          <xm:sqref>BM198</xm:sqref>
        </x14:conditionalFormatting>
        <x14:conditionalFormatting xmlns:xm="http://schemas.microsoft.com/office/excel/2006/main">
          <x14:cfRule type="containsText" priority="416" operator="containsText" id="{1826166C-8EEE-4CD6-A916-F374B9A2C22B}">
            <xm:f>NOT(ISERROR(SEARCH($A202 ="text",BN96)))</xm:f>
            <xm:f>$A202 ="text"</xm:f>
            <x14:dxf>
              <fill>
                <patternFill>
                  <bgColor theme="7" tint="0.79998168889431442"/>
                </patternFill>
              </fill>
            </x14:dxf>
          </x14:cfRule>
          <xm:sqref>BN96:BP108</xm:sqref>
        </x14:conditionalFormatting>
        <x14:conditionalFormatting xmlns:xm="http://schemas.microsoft.com/office/excel/2006/main">
          <x14:cfRule type="containsText" priority="410" operator="containsText" id="{01B0D2C1-1E19-45CE-BF13-BF86D1E0C9E3}">
            <xm:f>NOT(ISERROR(SEARCH($A1 ="text",CP1048571)))</xm:f>
            <xm:f>$A1 ="text"</xm:f>
            <x14:dxf>
              <fill>
                <patternFill>
                  <bgColor theme="7" tint="0.79998168889431442"/>
                </patternFill>
              </fill>
            </x14:dxf>
          </x14:cfRule>
          <xm:sqref>CP1048571:CY1048576</xm:sqref>
        </x14:conditionalFormatting>
        <x14:conditionalFormatting xmlns:xm="http://schemas.microsoft.com/office/excel/2006/main">
          <x14:cfRule type="containsText" priority="411" operator="containsText" id="{C18472A3-EE48-4B93-B04D-0CA8042D9640}">
            <xm:f>NOT(ISERROR(SEARCH($A206 ="text",CO199)))</xm:f>
            <xm:f>$A206 ="text"</xm:f>
            <x14:dxf>
              <fill>
                <patternFill>
                  <bgColor theme="7" tint="0.79998168889431442"/>
                </patternFill>
              </fill>
            </x14:dxf>
          </x14:cfRule>
          <xm:sqref>CP1048570:CY1048570 CO199:CO1048567</xm:sqref>
        </x14:conditionalFormatting>
        <x14:conditionalFormatting xmlns:xm="http://schemas.microsoft.com/office/excel/2006/main">
          <x14:cfRule type="containsText" priority="412" operator="containsText" id="{3234B7AA-7B59-40C1-AB07-89AD837F4F0B}">
            <xm:f>NOT(ISERROR(SEARCH($A1 ="text",CO1048568)))</xm:f>
            <xm:f>$A1 ="text"</xm:f>
            <x14:dxf>
              <fill>
                <patternFill>
                  <bgColor theme="7" tint="0.79998168889431442"/>
                </patternFill>
              </fill>
            </x14:dxf>
          </x14:cfRule>
          <xm:sqref>CO1048568:CO1048573</xm:sqref>
        </x14:conditionalFormatting>
        <x14:conditionalFormatting xmlns:xm="http://schemas.microsoft.com/office/excel/2006/main">
          <x14:cfRule type="containsText" priority="409" operator="containsText" id="{E92B6846-4C28-45EB-9241-B0CDF694C2C8}">
            <xm:f>NOT(ISERROR(SEARCH($A207 ="text",CP199)))</xm:f>
            <xm:f>$A207 ="text"</xm:f>
            <x14:dxf>
              <fill>
                <patternFill>
                  <bgColor theme="7" tint="0.79998168889431442"/>
                </patternFill>
              </fill>
            </x14:dxf>
          </x14:cfRule>
          <xm:sqref>CP199:CY1048566</xm:sqref>
        </x14:conditionalFormatting>
        <x14:conditionalFormatting xmlns:xm="http://schemas.microsoft.com/office/excel/2006/main">
          <x14:cfRule type="containsText" priority="406" operator="containsText" id="{3AB6FE51-6559-40FB-B3F8-047836F1117D}">
            <xm:f>NOT(ISERROR(SEARCH($A6 ="text",CO1)))</xm:f>
            <xm:f>$A6 ="text"</xm:f>
            <x14:dxf>
              <fill>
                <patternFill>
                  <bgColor theme="7" tint="0.79998168889431442"/>
                </patternFill>
              </fill>
            </x14:dxf>
          </x14:cfRule>
          <xm:sqref>CO1:CY2</xm:sqref>
        </x14:conditionalFormatting>
        <x14:conditionalFormatting xmlns:xm="http://schemas.microsoft.com/office/excel/2006/main">
          <x14:cfRule type="containsText" priority="407" operator="containsText" id="{1F193203-5C03-4B73-ACF9-B5BED58E6BA5}">
            <xm:f>NOT(ISERROR(SEARCH($A10 ="text",CO3)))</xm:f>
            <xm:f>$A10 ="text"</xm:f>
            <x14:dxf>
              <fill>
                <patternFill>
                  <bgColor theme="7" tint="0.79998168889431442"/>
                </patternFill>
              </fill>
            </x14:dxf>
          </x14:cfRule>
          <xm:sqref>CO3:CY5</xm:sqref>
        </x14:conditionalFormatting>
        <x14:conditionalFormatting xmlns:xm="http://schemas.microsoft.com/office/excel/2006/main">
          <x14:cfRule type="containsText" priority="404" operator="containsText" id="{C8F0A927-B28B-44D5-A74C-9285BD935F8E}">
            <xm:f>NOT(ISERROR(SEARCH($A1 ="text",CP1048567)))</xm:f>
            <xm:f>$A1 ="text"</xm:f>
            <x14:dxf>
              <fill>
                <patternFill>
                  <bgColor theme="7" tint="0.79998168889431442"/>
                </patternFill>
              </fill>
            </x14:dxf>
          </x14:cfRule>
          <xm:sqref>CP1048567:CY1048569</xm:sqref>
        </x14:conditionalFormatting>
        <x14:conditionalFormatting xmlns:xm="http://schemas.microsoft.com/office/excel/2006/main">
          <x14:cfRule type="containsText" priority="408" operator="containsText" id="{584E667D-A8E0-422C-8DC2-A4619D1AA728}">
            <xm:f>NOT(ISERROR(SEARCH($A1 ="text",CO1048574)))</xm:f>
            <xm:f>$A1 ="text"</xm:f>
            <x14:dxf>
              <fill>
                <patternFill>
                  <bgColor theme="7" tint="0.79998168889431442"/>
                </patternFill>
              </fill>
            </x14:dxf>
          </x14:cfRule>
          <xm:sqref>CO1048574:CO1048576</xm:sqref>
        </x14:conditionalFormatting>
        <x14:conditionalFormatting xmlns:xm="http://schemas.microsoft.com/office/excel/2006/main">
          <x14:cfRule type="containsText" priority="403" operator="containsText" id="{46D6D7DA-6247-4DB7-BDCC-2842DAA82C8E}">
            <xm:f>NOT(ISERROR(SEARCH($A33 ="text",CO19)))</xm:f>
            <xm:f>$A33 ="text"</xm:f>
            <x14:dxf>
              <fill>
                <patternFill>
                  <bgColor theme="7" tint="0.79998168889431442"/>
                </patternFill>
              </fill>
            </x14:dxf>
          </x14:cfRule>
          <xm:sqref>CO23:CP23 CO19:CY20</xm:sqref>
        </x14:conditionalFormatting>
        <x14:conditionalFormatting xmlns:xm="http://schemas.microsoft.com/office/excel/2006/main">
          <x14:cfRule type="containsText" priority="383" operator="containsText" id="{29ED2AB0-8A60-438C-ABC1-D1B12FCB5184}">
            <xm:f>NOT(ISERROR(SEARCH($A21 ="text",CO16)))</xm:f>
            <xm:f>$A21 ="text"</xm:f>
            <x14:dxf>
              <fill>
                <patternFill>
                  <bgColor theme="7" tint="0.79998168889431442"/>
                </patternFill>
              </fill>
            </x14:dxf>
          </x14:cfRule>
          <xm:sqref>CO51:CY75 CO81:CY86 CO16:CY18 CP87:CT91 CP76:CS79</xm:sqref>
        </x14:conditionalFormatting>
        <x14:conditionalFormatting xmlns:xm="http://schemas.microsoft.com/office/excel/2006/main">
          <x14:cfRule type="containsText" priority="384" operator="containsText" id="{261729ED-62E7-42C7-B1A5-CF575578D62F}">
            <xm:f>NOT(ISERROR(SEARCH($A38 ="text",CO34)))</xm:f>
            <xm:f>$A38 ="text"</xm:f>
            <x14:dxf>
              <fill>
                <patternFill>
                  <bgColor theme="7" tint="0.79998168889431442"/>
                </patternFill>
              </fill>
            </x14:dxf>
          </x14:cfRule>
          <xm:sqref>CO47:CY50 CO77:CY80 CO42:CY45 CO34:CY34</xm:sqref>
        </x14:conditionalFormatting>
        <x14:conditionalFormatting xmlns:xm="http://schemas.microsoft.com/office/excel/2006/main">
          <x14:cfRule type="containsText" priority="385" operator="containsText" id="{3C1C1F00-A701-4F90-AEE2-805E06084361}">
            <xm:f>NOT(ISERROR(SEARCH(#REF! ="text",CO14)))</xm:f>
            <xm:f>#REF! ="text"</xm:f>
            <x14:dxf>
              <fill>
                <patternFill>
                  <bgColor theme="7" tint="0.79998168889431442"/>
                </patternFill>
              </fill>
            </x14:dxf>
          </x14:cfRule>
          <xm:sqref>CO21:CY21 CO24:CP32 CQ22:CY31 CO14:CY14</xm:sqref>
        </x14:conditionalFormatting>
        <x14:conditionalFormatting xmlns:xm="http://schemas.microsoft.com/office/excel/2006/main">
          <x14:cfRule type="containsText" priority="386" operator="containsText" id="{F85EE380-086D-4E7A-9ED2-8A49B9DBD469}">
            <xm:f>NOT(ISERROR(SEARCH($A42 ="text",CO41)))</xm:f>
            <xm:f>$A42 ="text"</xm:f>
            <x14:dxf>
              <fill>
                <patternFill>
                  <bgColor theme="7" tint="0.79998168889431442"/>
                </patternFill>
              </fill>
            </x14:dxf>
          </x14:cfRule>
          <xm:sqref>CO41:CY41</xm:sqref>
        </x14:conditionalFormatting>
        <x14:conditionalFormatting xmlns:xm="http://schemas.microsoft.com/office/excel/2006/main">
          <x14:cfRule type="containsText" priority="387" operator="containsText" id="{C08F8A66-D904-4E58-A334-FC00DA253111}">
            <xm:f>NOT(ISERROR(SEARCH(#REF! ="text",CO33)))</xm:f>
            <xm:f>#REF! ="text"</xm:f>
            <x14:dxf>
              <fill>
                <patternFill>
                  <bgColor theme="7" tint="0.79998168889431442"/>
                </patternFill>
              </fill>
            </x14:dxf>
          </x14:cfRule>
          <xm:sqref>CO33:CY33 CO37:CY37 CO39:CY40</xm:sqref>
        </x14:conditionalFormatting>
        <x14:conditionalFormatting xmlns:xm="http://schemas.microsoft.com/office/excel/2006/main">
          <x14:cfRule type="containsText" priority="388" operator="containsText" id="{EA64C554-BC97-4DF7-A2A1-9E873CA87668}">
            <xm:f>NOT(ISERROR(SEARCH($A41 ="text",CO35)))</xm:f>
            <xm:f>$A41 ="text"</xm:f>
            <x14:dxf>
              <fill>
                <patternFill>
                  <bgColor theme="7" tint="0.79998168889431442"/>
                </patternFill>
              </fill>
            </x14:dxf>
          </x14:cfRule>
          <xm:sqref>CO35:CY35</xm:sqref>
        </x14:conditionalFormatting>
        <x14:conditionalFormatting xmlns:xm="http://schemas.microsoft.com/office/excel/2006/main">
          <x14:cfRule type="containsText" priority="389" operator="containsText" id="{23D1C47F-CDB6-4426-AF28-31C33B458D4E}">
            <xm:f>NOT(ISERROR(SEARCH(#REF! ="text",CO87)))</xm:f>
            <xm:f>#REF! ="text"</xm:f>
            <x14:dxf>
              <fill>
                <patternFill>
                  <bgColor theme="7" tint="0.79998168889431442"/>
                </patternFill>
              </fill>
            </x14:dxf>
          </x14:cfRule>
          <xm:sqref>CO87:CY87</xm:sqref>
        </x14:conditionalFormatting>
        <x14:conditionalFormatting xmlns:xm="http://schemas.microsoft.com/office/excel/2006/main">
          <x14:cfRule type="containsText" priority="390" operator="containsText" id="{53C01D1D-4477-4581-B479-A8EEF78913F7}">
            <xm:f>NOT(ISERROR(SEARCH($A13 ="text",CO6)))</xm:f>
            <xm:f>$A13 ="text"</xm:f>
            <x14:dxf>
              <fill>
                <patternFill>
                  <bgColor theme="7" tint="0.79998168889431442"/>
                </patternFill>
              </fill>
            </x14:dxf>
          </x14:cfRule>
          <xm:sqref>CO6:CY6 CO10:CY13 CP9:CQ9</xm:sqref>
        </x14:conditionalFormatting>
        <x14:conditionalFormatting xmlns:xm="http://schemas.microsoft.com/office/excel/2006/main">
          <x14:cfRule type="containsText" priority="391" operator="containsText" id="{289AD68E-D854-47AC-8B0D-93798F3457AD}">
            <xm:f>NOT(ISERROR(SEARCH($A16 ="text",CO7)))</xm:f>
            <xm:f>$A16 ="text"</xm:f>
            <x14:dxf>
              <fill>
                <patternFill>
                  <bgColor theme="7" tint="0.79998168889431442"/>
                </patternFill>
              </fill>
            </x14:dxf>
          </x14:cfRule>
          <xm:sqref>CO7:CY9</xm:sqref>
        </x14:conditionalFormatting>
        <x14:conditionalFormatting xmlns:xm="http://schemas.microsoft.com/office/excel/2006/main">
          <x14:cfRule type="containsText" priority="392" operator="containsText" id="{770463BF-3377-4E19-8795-79F38D417A81}">
            <xm:f>NOT(ISERROR(SEARCH($A35 ="text",CO22)))</xm:f>
            <xm:f>$A35 ="text"</xm:f>
            <x14:dxf>
              <fill>
                <patternFill>
                  <bgColor theme="7" tint="0.79998168889431442"/>
                </patternFill>
              </fill>
            </x14:dxf>
          </x14:cfRule>
          <xm:sqref>CO22:CP22</xm:sqref>
        </x14:conditionalFormatting>
        <x14:conditionalFormatting xmlns:xm="http://schemas.microsoft.com/office/excel/2006/main">
          <x14:cfRule type="containsText" priority="393" operator="containsText" id="{45AAF31C-8505-4635-82BC-996AA189D24F}">
            <xm:f>NOT(ISERROR(SEARCH(#REF! ="text",CO46)))</xm:f>
            <xm:f>#REF! ="text"</xm:f>
            <x14:dxf>
              <fill>
                <patternFill>
                  <bgColor theme="7" tint="0.79998168889431442"/>
                </patternFill>
              </fill>
            </x14:dxf>
          </x14:cfRule>
          <xm:sqref>CO46:CY46 CO76:CY76</xm:sqref>
        </x14:conditionalFormatting>
        <x14:conditionalFormatting xmlns:xm="http://schemas.microsoft.com/office/excel/2006/main">
          <x14:cfRule type="containsText" priority="394" operator="containsText" id="{EC73279E-6B17-443E-9044-FC6E3E00E3E2}">
            <xm:f>NOT(ISERROR(SEARCH($A223 ="text",CO116)))</xm:f>
            <xm:f>$A223 ="text"</xm:f>
            <x14:dxf>
              <fill>
                <patternFill>
                  <bgColor theme="7" tint="0.79998168889431442"/>
                </patternFill>
              </fill>
            </x14:dxf>
          </x14:cfRule>
          <xm:sqref>CO116:CY131</xm:sqref>
        </x14:conditionalFormatting>
        <x14:conditionalFormatting xmlns:xm="http://schemas.microsoft.com/office/excel/2006/main">
          <x14:cfRule type="containsText" priority="395" operator="containsText" id="{6CB0D3C9-6F54-4283-B866-6E7604E942DE}">
            <xm:f>NOT(ISERROR(SEARCH($A199 ="text",CO93)))</xm:f>
            <xm:f>$A199 ="text"</xm:f>
            <x14:dxf>
              <fill>
                <patternFill>
                  <bgColor theme="7" tint="0.79998168889431442"/>
                </patternFill>
              </fill>
            </x14:dxf>
          </x14:cfRule>
          <xm:sqref>CO94:CY115 CP93:CY93</xm:sqref>
        </x14:conditionalFormatting>
        <x14:conditionalFormatting xmlns:xm="http://schemas.microsoft.com/office/excel/2006/main">
          <x14:cfRule type="containsText" priority="396" operator="containsText" id="{C9D58874-08EA-430C-8484-F6E8C8B29168}">
            <xm:f>NOT(ISERROR(SEARCH(#REF! ="text",CO88)))</xm:f>
            <xm:f>#REF! ="text"</xm:f>
            <x14:dxf>
              <fill>
                <patternFill>
                  <bgColor theme="7" tint="0.79998168889431442"/>
                </patternFill>
              </fill>
            </x14:dxf>
          </x14:cfRule>
          <xm:sqref>CO88:CY88</xm:sqref>
        </x14:conditionalFormatting>
        <x14:conditionalFormatting xmlns:xm="http://schemas.microsoft.com/office/excel/2006/main">
          <x14:cfRule type="containsText" priority="380" operator="containsText" id="{7061F047-F60C-4737-A97C-91D6E8B0A4E7}">
            <xm:f>NOT(ISERROR(SEARCH($A193 ="text",CO89)))</xm:f>
            <xm:f>$A193 ="text"</xm:f>
            <x14:dxf>
              <fill>
                <patternFill>
                  <bgColor theme="7" tint="0.79998168889431442"/>
                </patternFill>
              </fill>
            </x14:dxf>
          </x14:cfRule>
          <xm:sqref>CO89:CY90</xm:sqref>
        </x14:conditionalFormatting>
        <x14:conditionalFormatting xmlns:xm="http://schemas.microsoft.com/office/excel/2006/main">
          <x14:cfRule type="containsText" priority="379" operator="containsText" id="{D100DE3B-F798-4938-8159-1E08024134BE}">
            <xm:f>NOT(ISERROR(SEARCH($A240 ="text",CO132)))</xm:f>
            <xm:f>$A240 ="text"</xm:f>
            <x14:dxf>
              <fill>
                <patternFill>
                  <bgColor theme="7" tint="0.79998168889431442"/>
                </patternFill>
              </fill>
            </x14:dxf>
          </x14:cfRule>
          <xm:sqref>CO187:CY188 CY140 CO132:CY132 CO133:CO139 CT133:CY139</xm:sqref>
        </x14:conditionalFormatting>
        <x14:conditionalFormatting xmlns:xm="http://schemas.microsoft.com/office/excel/2006/main">
          <x14:cfRule type="containsText" priority="378" operator="containsText" id="{01F1E81E-110E-4685-B192-2E7A481B3EF3}">
            <xm:f>NOT(ISERROR(SEARCH($A249 ="text",CO141)))</xm:f>
            <xm:f>$A249 ="text"</xm:f>
            <x14:dxf>
              <fill>
                <patternFill>
                  <bgColor theme="7" tint="0.79998168889431442"/>
                </patternFill>
              </fill>
            </x14:dxf>
          </x14:cfRule>
          <xm:sqref>CO141:CY141</xm:sqref>
        </x14:conditionalFormatting>
        <x14:conditionalFormatting xmlns:xm="http://schemas.microsoft.com/office/excel/2006/main">
          <x14:cfRule type="containsText" priority="397" operator="containsText" id="{8655E9B7-663E-4ECD-8528-590BF2E2016B}">
            <xm:f>NOT(ISERROR(SEARCH($A251 ="text",CO142)))</xm:f>
            <xm:f>$A251 ="text"</xm:f>
            <x14:dxf>
              <fill>
                <patternFill>
                  <bgColor theme="7" tint="0.79998168889431442"/>
                </patternFill>
              </fill>
            </x14:dxf>
          </x14:cfRule>
          <xm:sqref>CO189:CY195 CO160:CY161 CP146:CY159 CO165:CY177 CO163:CO164 CU162:CY164 CO142:CY144 CU145:CY145 CP178:CY178 CO179:CY180 CO181 CU181:CY181 CO182:CY184</xm:sqref>
        </x14:conditionalFormatting>
        <x14:conditionalFormatting xmlns:xm="http://schemas.microsoft.com/office/excel/2006/main">
          <x14:cfRule type="containsText" priority="398" operator="containsText" id="{A87F0EB5-E5FF-4B35-97DB-F58A4D032C6C}">
            <xm:f>NOT(ISERROR(SEARCH($A186 ="text",CO38)))</xm:f>
            <xm:f>$A186 ="text"</xm:f>
            <x14:dxf>
              <fill>
                <patternFill>
                  <bgColor theme="7" tint="0.79998168889431442"/>
                </patternFill>
              </fill>
            </x14:dxf>
          </x14:cfRule>
          <xm:sqref>CO38:CY38</xm:sqref>
        </x14:conditionalFormatting>
        <x14:conditionalFormatting xmlns:xm="http://schemas.microsoft.com/office/excel/2006/main">
          <x14:cfRule type="containsText" priority="399" operator="containsText" id="{F6D1D7C9-FFC7-4749-82F9-4637FF43676C}">
            <xm:f>NOT(ISERROR(SEARCH($A44 ="text",CO185)))</xm:f>
            <xm:f>$A44 ="text"</xm:f>
            <x14:dxf>
              <fill>
                <patternFill>
                  <bgColor theme="7" tint="0.79998168889431442"/>
                </patternFill>
              </fill>
            </x14:dxf>
          </x14:cfRule>
          <xm:sqref>CO185:CY186</xm:sqref>
        </x14:conditionalFormatting>
        <x14:conditionalFormatting xmlns:xm="http://schemas.microsoft.com/office/excel/2006/main">
          <x14:cfRule type="containsText" priority="400" operator="containsText" id="{EE537979-5179-4B79-912E-E820EE53A914}">
            <xm:f>NOT(ISERROR(SEARCH($A185 ="text",CQ32)))</xm:f>
            <xm:f>$A185 ="text"</xm:f>
            <x14:dxf>
              <fill>
                <patternFill>
                  <bgColor theme="7" tint="0.79998168889431442"/>
                </patternFill>
              </fill>
            </x14:dxf>
          </x14:cfRule>
          <xm:sqref>CQ32:CY32</xm:sqref>
        </x14:conditionalFormatting>
        <x14:conditionalFormatting xmlns:xm="http://schemas.microsoft.com/office/excel/2006/main">
          <x14:cfRule type="containsText" priority="377" operator="containsText" id="{8B35CC6E-ED05-4EF4-97B7-8FDEFE88CD01}">
            <xm:f>NOT(ISERROR(SEARCH($A139 ="text",CO36)))</xm:f>
            <xm:f>$A139 ="text"</xm:f>
            <x14:dxf>
              <fill>
                <patternFill>
                  <bgColor theme="7" tint="0.79998168889431442"/>
                </patternFill>
              </fill>
            </x14:dxf>
          </x14:cfRule>
          <xm:sqref>CO36</xm:sqref>
        </x14:conditionalFormatting>
        <x14:conditionalFormatting xmlns:xm="http://schemas.microsoft.com/office/excel/2006/main">
          <x14:cfRule type="containsText" priority="376" operator="containsText" id="{4392EA28-87EC-4C65-8EBE-A4896657B0C9}">
            <xm:f>NOT(ISERROR(SEARCH($A44 ="text",CO40)))</xm:f>
            <xm:f>$A44 ="text"</xm:f>
            <x14:dxf>
              <fill>
                <patternFill>
                  <bgColor theme="7" tint="0.79998168889431442"/>
                </patternFill>
              </fill>
            </x14:dxf>
          </x14:cfRule>
          <xm:sqref>CO40</xm:sqref>
        </x14:conditionalFormatting>
        <x14:conditionalFormatting xmlns:xm="http://schemas.microsoft.com/office/excel/2006/main">
          <x14:cfRule type="containsText" priority="375" operator="containsText" id="{7A6E2048-6B37-41E3-A966-19DD7EA4F8C1}">
            <xm:f>NOT(ISERROR(SEARCH($A144 ="text",CO40)))</xm:f>
            <xm:f>$A144 ="text"</xm:f>
            <x14:dxf>
              <fill>
                <patternFill>
                  <bgColor theme="7" tint="0.79998168889431442"/>
                </patternFill>
              </fill>
            </x14:dxf>
          </x14:cfRule>
          <xm:sqref>CO40</xm:sqref>
        </x14:conditionalFormatting>
        <x14:conditionalFormatting xmlns:xm="http://schemas.microsoft.com/office/excel/2006/main">
          <x14:cfRule type="containsText" priority="401" operator="containsText" id="{EFB6EA2F-C031-4ED3-9EFE-9465534BB17E}">
            <xm:f>NOT(ISERROR(SEARCH(#REF! ="text",CO36)))</xm:f>
            <xm:f>#REF! ="text"</xm:f>
            <x14:dxf>
              <fill>
                <patternFill>
                  <bgColor theme="7" tint="0.79998168889431442"/>
                </patternFill>
              </fill>
            </x14:dxf>
          </x14:cfRule>
          <xm:sqref>CO36:CY36</xm:sqref>
        </x14:conditionalFormatting>
        <x14:conditionalFormatting xmlns:xm="http://schemas.microsoft.com/office/excel/2006/main">
          <x14:cfRule type="containsText" priority="374" operator="containsText" id="{C73F27F8-B976-40CE-8C04-F5D6EC380EBC}">
            <xm:f>NOT(ISERROR(SEARCH($A18 ="text",CO6)))</xm:f>
            <xm:f>$A18 ="text"</xm:f>
            <x14:dxf>
              <fill>
                <patternFill>
                  <bgColor theme="7" tint="0.79998168889431442"/>
                </patternFill>
              </fill>
            </x14:dxf>
          </x14:cfRule>
          <xm:sqref>CO6</xm:sqref>
        </x14:conditionalFormatting>
        <x14:conditionalFormatting xmlns:xm="http://schemas.microsoft.com/office/excel/2006/main">
          <x14:cfRule type="containsText" priority="373" operator="containsText" id="{E31EA4DF-B52E-4C25-BCA1-B925A878E4E5}">
            <xm:f>NOT(ISERROR(SEARCH($A14 ="text",CO6)))</xm:f>
            <xm:f>$A14 ="text"</xm:f>
            <x14:dxf>
              <fill>
                <patternFill>
                  <bgColor theme="7" tint="0.79998168889431442"/>
                </patternFill>
              </fill>
            </x14:dxf>
          </x14:cfRule>
          <xm:sqref>CO6</xm:sqref>
        </x14:conditionalFormatting>
        <x14:conditionalFormatting xmlns:xm="http://schemas.microsoft.com/office/excel/2006/main">
          <x14:cfRule type="containsText" priority="372" operator="containsText" id="{69C15235-009A-4349-87AC-39B52A24BF2C}">
            <xm:f>NOT(ISERROR(SEARCH($A12 ="text",CO6)))</xm:f>
            <xm:f>$A12 ="text"</xm:f>
            <x14:dxf>
              <fill>
                <patternFill>
                  <bgColor theme="7" tint="0.79998168889431442"/>
                </patternFill>
              </fill>
            </x14:dxf>
          </x14:cfRule>
          <xm:sqref>CO6</xm:sqref>
        </x14:conditionalFormatting>
        <x14:conditionalFormatting xmlns:xm="http://schemas.microsoft.com/office/excel/2006/main">
          <x14:cfRule type="containsText" priority="371" operator="containsText" id="{BD6E548F-E872-4A41-8FC9-34E123FEB670}">
            <xm:f>NOT(ISERROR(SEARCH(#REF! ="text",CO15)))</xm:f>
            <xm:f>#REF! ="text"</xm:f>
            <x14:dxf>
              <fill>
                <patternFill>
                  <bgColor theme="7" tint="0.79998168889431442"/>
                </patternFill>
              </fill>
            </x14:dxf>
          </x14:cfRule>
          <xm:sqref>CO15:CY15</xm:sqref>
        </x14:conditionalFormatting>
        <x14:conditionalFormatting xmlns:xm="http://schemas.microsoft.com/office/excel/2006/main">
          <x14:cfRule type="containsText" priority="368" operator="containsText" id="{EA9B8040-E1F1-437C-929D-BF3CC81595E5}">
            <xm:f>NOT(ISERROR(SEARCH($A305 ="text",CO197)))</xm:f>
            <xm:f>$A305 ="text"</xm:f>
            <x14:dxf>
              <fill>
                <patternFill>
                  <bgColor theme="7" tint="0.79998168889431442"/>
                </patternFill>
              </fill>
            </x14:dxf>
          </x14:cfRule>
          <xm:sqref>CO197:CY197 CP198:CY198</xm:sqref>
        </x14:conditionalFormatting>
        <x14:conditionalFormatting xmlns:xm="http://schemas.microsoft.com/office/excel/2006/main">
          <x14:cfRule type="containsText" priority="369" operator="containsText" id="{62708FF7-5F1D-45BC-A1EA-B58AE4A76001}">
            <xm:f>NOT(ISERROR(SEARCH($A305 ="text",CO196)))</xm:f>
            <xm:f>$A305 ="text"</xm:f>
            <x14:dxf>
              <fill>
                <patternFill>
                  <bgColor theme="7" tint="0.79998168889431442"/>
                </patternFill>
              </fill>
            </x14:dxf>
          </x14:cfRule>
          <xm:sqref>CO196:CY196</xm:sqref>
        </x14:conditionalFormatting>
        <x14:conditionalFormatting xmlns:xm="http://schemas.microsoft.com/office/excel/2006/main">
          <x14:cfRule type="containsText" priority="367" operator="containsText" id="{E72BFDF6-0566-46E2-A8A8-C6E254D9CA2C}">
            <xm:f>NOT(ISERROR(SEARCH($A302 ="text",CP197)))</xm:f>
            <xm:f>$A302 ="text"</xm:f>
            <x14:dxf>
              <fill>
                <patternFill>
                  <bgColor theme="7" tint="0.79998168889431442"/>
                </patternFill>
              </fill>
            </x14:dxf>
          </x14:cfRule>
          <xm:sqref>CP197:CQ198</xm:sqref>
        </x14:conditionalFormatting>
        <x14:conditionalFormatting xmlns:xm="http://schemas.microsoft.com/office/excel/2006/main">
          <x14:cfRule type="containsText" priority="402" operator="containsText" id="{304F2EAA-4560-46E6-8957-D87D22D8D7F4}">
            <xm:f>NOT(ISERROR(SEARCH(#REF! ="text",CO91)))</xm:f>
            <xm:f>#REF! ="text"</xm:f>
            <x14:dxf>
              <fill>
                <patternFill>
                  <bgColor theme="7" tint="0.79998168889431442"/>
                </patternFill>
              </fill>
            </x14:dxf>
          </x14:cfRule>
          <xm:sqref>CO91:CY92</xm:sqref>
        </x14:conditionalFormatting>
        <x14:conditionalFormatting xmlns:xm="http://schemas.microsoft.com/office/excel/2006/main">
          <x14:cfRule type="containsText" priority="365" operator="containsText" id="{70741F7D-D281-4D9D-BB29-BC9E640B984D}">
            <xm:f>NOT(ISERROR(SEARCH($A240 ="text",CP133)))</xm:f>
            <xm:f>$A240 ="text"</xm:f>
            <x14:dxf>
              <fill>
                <patternFill>
                  <bgColor theme="7" tint="0.79998168889431442"/>
                </patternFill>
              </fill>
            </x14:dxf>
          </x14:cfRule>
          <xm:sqref>CP133:CS140</xm:sqref>
        </x14:conditionalFormatting>
        <x14:conditionalFormatting xmlns:xm="http://schemas.microsoft.com/office/excel/2006/main">
          <x14:cfRule type="containsText" priority="363" operator="containsText" id="{550996FF-991D-4175-A0C6-E70247DEE342}">
            <xm:f>NOT(ISERROR(SEARCH($A254 ="text",CO145)))</xm:f>
            <xm:f>$A254 ="text"</xm:f>
            <x14:dxf>
              <fill>
                <patternFill>
                  <bgColor theme="7" tint="0.79998168889431442"/>
                </patternFill>
              </fill>
            </x14:dxf>
          </x14:cfRule>
          <xm:sqref>CO145:CO159</xm:sqref>
        </x14:conditionalFormatting>
        <x14:conditionalFormatting xmlns:xm="http://schemas.microsoft.com/office/excel/2006/main">
          <x14:cfRule type="containsText" priority="361" operator="containsText" id="{7E249988-B901-4EE8-B3D0-F51DF979F932}">
            <xm:f>NOT(ISERROR(SEARCH($A271 ="text",CP162)))</xm:f>
            <xm:f>$A271 ="text"</xm:f>
            <x14:dxf>
              <fill>
                <patternFill>
                  <bgColor theme="7" tint="0.79998168889431442"/>
                </patternFill>
              </fill>
            </x14:dxf>
          </x14:cfRule>
          <xm:sqref>CP162:CT164</xm:sqref>
        </x14:conditionalFormatting>
        <x14:conditionalFormatting xmlns:xm="http://schemas.microsoft.com/office/excel/2006/main">
          <x14:cfRule type="containsText" priority="359" operator="containsText" id="{41D06DCE-F1C5-4469-8378-4F503F1544A9}">
            <xm:f>NOT(ISERROR(SEARCH($A271 ="text",CO162)))</xm:f>
            <xm:f>$A271 ="text"</xm:f>
            <x14:dxf>
              <fill>
                <patternFill>
                  <bgColor theme="7" tint="0.79998168889431442"/>
                </patternFill>
              </fill>
            </x14:dxf>
          </x14:cfRule>
          <xm:sqref>CO162</xm:sqref>
        </x14:conditionalFormatting>
        <x14:conditionalFormatting xmlns:xm="http://schemas.microsoft.com/office/excel/2006/main">
          <x14:cfRule type="containsText" priority="357" operator="containsText" id="{3AC6F293-20FD-467B-BB41-557D29E8858A}">
            <xm:f>NOT(ISERROR(SEARCH($A254 ="text",CP145)))</xm:f>
            <xm:f>$A254 ="text"</xm:f>
            <x14:dxf>
              <fill>
                <patternFill>
                  <bgColor theme="7" tint="0.79998168889431442"/>
                </patternFill>
              </fill>
            </x14:dxf>
          </x14:cfRule>
          <xm:sqref>CP145:CT145</xm:sqref>
        </x14:conditionalFormatting>
        <x14:conditionalFormatting xmlns:xm="http://schemas.microsoft.com/office/excel/2006/main">
          <x14:cfRule type="containsText" priority="355" operator="containsText" id="{32254E99-3C07-49D3-8BA7-27BF9D39E895}">
            <xm:f>NOT(ISERROR(SEARCH($A290 ="text",CP181)))</xm:f>
            <xm:f>$A290 ="text"</xm:f>
            <x14:dxf>
              <fill>
                <patternFill>
                  <bgColor theme="7" tint="0.79998168889431442"/>
                </patternFill>
              </fill>
            </x14:dxf>
          </x14:cfRule>
          <xm:sqref>CP181:CT181</xm:sqref>
        </x14:conditionalFormatting>
        <x14:conditionalFormatting xmlns:xm="http://schemas.microsoft.com/office/excel/2006/main">
          <x14:cfRule type="containsText" priority="352" operator="containsText" id="{FBC3ECD0-BBA1-415D-8283-B4A44CDAC970}">
            <xm:f>NOT(ISERROR(SEARCH($A304 ="text",CO198)))</xm:f>
            <xm:f>$A304 ="text"</xm:f>
            <x14:dxf>
              <fill>
                <patternFill>
                  <bgColor theme="7" tint="0.79998168889431442"/>
                </patternFill>
              </fill>
            </x14:dxf>
          </x14:cfRule>
          <xm:sqref>CO198</xm:sqref>
        </x14:conditionalFormatting>
        <x14:conditionalFormatting xmlns:xm="http://schemas.microsoft.com/office/excel/2006/main">
          <x14:cfRule type="containsText" priority="351" operator="containsText" id="{744208A6-AD21-4DC4-9532-832866252A40}">
            <xm:f>NOT(ISERROR(SEARCH($A199 ="text",CO93)))</xm:f>
            <xm:f>$A199 ="text"</xm:f>
            <x14:dxf>
              <fill>
                <patternFill>
                  <bgColor theme="7" tint="0.79998168889431442"/>
                </patternFill>
              </fill>
            </x14:dxf>
          </x14:cfRule>
          <xm:sqref>CO93</xm:sqref>
        </x14:conditionalFormatting>
        <x14:conditionalFormatting xmlns:xm="http://schemas.microsoft.com/office/excel/2006/main">
          <x14:cfRule type="containsText" priority="347" operator="containsText" id="{C450806B-BD5A-462D-9671-7C0B58313F44}">
            <xm:f>NOT(ISERROR(SEARCH($A1 ="text",ET1048571)))</xm:f>
            <xm:f>$A1 ="text"</xm:f>
            <x14:dxf>
              <fill>
                <patternFill>
                  <bgColor theme="7" tint="0.79998168889431442"/>
                </patternFill>
              </fill>
            </x14:dxf>
          </x14:cfRule>
          <xm:sqref>ET1048571:FC1048576</xm:sqref>
        </x14:conditionalFormatting>
        <x14:conditionalFormatting xmlns:xm="http://schemas.microsoft.com/office/excel/2006/main">
          <x14:cfRule type="containsText" priority="348" operator="containsText" id="{CC6F4A1C-5902-4342-AEA6-CDD0A1FD552D}">
            <xm:f>NOT(ISERROR(SEARCH($A206 ="text",ES199)))</xm:f>
            <xm:f>$A206 ="text"</xm:f>
            <x14:dxf>
              <fill>
                <patternFill>
                  <bgColor theme="7" tint="0.79998168889431442"/>
                </patternFill>
              </fill>
            </x14:dxf>
          </x14:cfRule>
          <xm:sqref>ET1048570:FC1048570 ES199:ES1048567</xm:sqref>
        </x14:conditionalFormatting>
        <x14:conditionalFormatting xmlns:xm="http://schemas.microsoft.com/office/excel/2006/main">
          <x14:cfRule type="containsText" priority="349" operator="containsText" id="{163C3747-C21C-4D4B-A66A-F6D518665172}">
            <xm:f>NOT(ISERROR(SEARCH($A1 ="text",ES1048568)))</xm:f>
            <xm:f>$A1 ="text"</xm:f>
            <x14:dxf>
              <fill>
                <patternFill>
                  <bgColor theme="7" tint="0.79998168889431442"/>
                </patternFill>
              </fill>
            </x14:dxf>
          </x14:cfRule>
          <xm:sqref>ES1048568:ES1048573</xm:sqref>
        </x14:conditionalFormatting>
        <x14:conditionalFormatting xmlns:xm="http://schemas.microsoft.com/office/excel/2006/main">
          <x14:cfRule type="containsText" priority="346" operator="containsText" id="{CE761A88-E4F9-4585-BA1A-010975E20055}">
            <xm:f>NOT(ISERROR(SEARCH($A207 ="text",ET199)))</xm:f>
            <xm:f>$A207 ="text"</xm:f>
            <x14:dxf>
              <fill>
                <patternFill>
                  <bgColor theme="7" tint="0.79998168889431442"/>
                </patternFill>
              </fill>
            </x14:dxf>
          </x14:cfRule>
          <xm:sqref>ET199:FC1048566</xm:sqref>
        </x14:conditionalFormatting>
        <x14:conditionalFormatting xmlns:xm="http://schemas.microsoft.com/office/excel/2006/main">
          <x14:cfRule type="containsText" priority="343" operator="containsText" id="{DA16060C-AD0A-4CB0-A675-7C578FD7CBEF}">
            <xm:f>NOT(ISERROR(SEARCH($A6 ="text",ES1)))</xm:f>
            <xm:f>$A6 ="text"</xm:f>
            <x14:dxf>
              <fill>
                <patternFill>
                  <bgColor theme="7" tint="0.79998168889431442"/>
                </patternFill>
              </fill>
            </x14:dxf>
          </x14:cfRule>
          <xm:sqref>ES1:FC2</xm:sqref>
        </x14:conditionalFormatting>
        <x14:conditionalFormatting xmlns:xm="http://schemas.microsoft.com/office/excel/2006/main">
          <x14:cfRule type="containsText" priority="344" operator="containsText" id="{BBAA223D-4B34-4864-BDD5-685F8308A1F0}">
            <xm:f>NOT(ISERROR(SEARCH($A10 ="text",ES3)))</xm:f>
            <xm:f>$A10 ="text"</xm:f>
            <x14:dxf>
              <fill>
                <patternFill>
                  <bgColor theme="7" tint="0.79998168889431442"/>
                </patternFill>
              </fill>
            </x14:dxf>
          </x14:cfRule>
          <xm:sqref>ES3:FC4</xm:sqref>
        </x14:conditionalFormatting>
        <x14:conditionalFormatting xmlns:xm="http://schemas.microsoft.com/office/excel/2006/main">
          <x14:cfRule type="containsText" priority="342" operator="containsText" id="{304EE614-5ED7-4BBA-A78B-4494D63FEF00}">
            <xm:f>NOT(ISERROR(SEARCH($A1 ="text",ET1048567)))</xm:f>
            <xm:f>$A1 ="text"</xm:f>
            <x14:dxf>
              <fill>
                <patternFill>
                  <bgColor theme="7" tint="0.79998168889431442"/>
                </patternFill>
              </fill>
            </x14:dxf>
          </x14:cfRule>
          <xm:sqref>ET1048567:FC1048569</xm:sqref>
        </x14:conditionalFormatting>
        <x14:conditionalFormatting xmlns:xm="http://schemas.microsoft.com/office/excel/2006/main">
          <x14:cfRule type="containsText" priority="345" operator="containsText" id="{472C7796-CD7B-4E84-B944-5DD8185E1DD6}">
            <xm:f>NOT(ISERROR(SEARCH($A1 ="text",ES1048574)))</xm:f>
            <xm:f>$A1 ="text"</xm:f>
            <x14:dxf>
              <fill>
                <patternFill>
                  <bgColor theme="7" tint="0.79998168889431442"/>
                </patternFill>
              </fill>
            </x14:dxf>
          </x14:cfRule>
          <xm:sqref>ES1048574:ES1048576</xm:sqref>
        </x14:conditionalFormatting>
        <x14:conditionalFormatting xmlns:xm="http://schemas.microsoft.com/office/excel/2006/main">
          <x14:cfRule type="containsText" priority="341" operator="containsText" id="{F35D7FD9-9361-406C-A4A4-A615612B7DCD}">
            <xm:f>NOT(ISERROR(SEARCH($A14 ="text",ES5)))</xm:f>
            <xm:f>$A14 ="text"</xm:f>
            <x14:dxf>
              <fill>
                <patternFill>
                  <bgColor theme="7" tint="0.79998168889431442"/>
                </patternFill>
              </fill>
            </x14:dxf>
          </x14:cfRule>
          <xm:sqref>ES5:FC5</xm:sqref>
        </x14:conditionalFormatting>
        <x14:conditionalFormatting xmlns:xm="http://schemas.microsoft.com/office/excel/2006/main">
          <x14:cfRule type="containsText" priority="339" operator="containsText" id="{46E3DE09-51B1-4A51-9855-6CAD31C1D187}">
            <xm:f>NOT(ISERROR(SEARCH($A33 ="text",ES19)))</xm:f>
            <xm:f>$A33 ="text"</xm:f>
            <x14:dxf>
              <fill>
                <patternFill>
                  <bgColor theme="7" tint="0.79998168889431442"/>
                </patternFill>
              </fill>
            </x14:dxf>
          </x14:cfRule>
          <xm:sqref>ES23:ET23 ES19:FC20</xm:sqref>
        </x14:conditionalFormatting>
        <x14:conditionalFormatting xmlns:xm="http://schemas.microsoft.com/office/excel/2006/main">
          <x14:cfRule type="containsText" priority="319" operator="containsText" id="{85CAA361-B5EC-4752-9CF9-3DB39A0AE6A0}">
            <xm:f>NOT(ISERROR(SEARCH($A21 ="text",ES16)))</xm:f>
            <xm:f>$A21 ="text"</xm:f>
            <x14:dxf>
              <fill>
                <patternFill>
                  <bgColor theme="7" tint="0.79998168889431442"/>
                </patternFill>
              </fill>
            </x14:dxf>
          </x14:cfRule>
          <xm:sqref>ES51:FC75 ES81:FC86 ES16:FC18 ET76:EW79 ET87:EY91</xm:sqref>
        </x14:conditionalFormatting>
        <x14:conditionalFormatting xmlns:xm="http://schemas.microsoft.com/office/excel/2006/main">
          <x14:cfRule type="containsText" priority="320" operator="containsText" id="{B862007C-0304-42E2-BDFC-7951252B9C2E}">
            <xm:f>NOT(ISERROR(SEARCH($A38 ="text",ES34)))</xm:f>
            <xm:f>$A38 ="text"</xm:f>
            <x14:dxf>
              <fill>
                <patternFill>
                  <bgColor theme="7" tint="0.79998168889431442"/>
                </patternFill>
              </fill>
            </x14:dxf>
          </x14:cfRule>
          <xm:sqref>ES77:FC80 ES42:FC45 ES34:FC34 ES47:FC50</xm:sqref>
        </x14:conditionalFormatting>
        <x14:conditionalFormatting xmlns:xm="http://schemas.microsoft.com/office/excel/2006/main">
          <x14:cfRule type="containsText" priority="321" operator="containsText" id="{EA8D51FE-5E80-4541-8680-DC73BF455DA6}">
            <xm:f>NOT(ISERROR(SEARCH(#REF! ="text",ES14)))</xm:f>
            <xm:f>#REF! ="text"</xm:f>
            <x14:dxf>
              <fill>
                <patternFill>
                  <bgColor theme="7" tint="0.79998168889431442"/>
                </patternFill>
              </fill>
            </x14:dxf>
          </x14:cfRule>
          <xm:sqref>ES21:FC21 ES24:ET32 EU22:FC31 ES14:FC14</xm:sqref>
        </x14:conditionalFormatting>
        <x14:conditionalFormatting xmlns:xm="http://schemas.microsoft.com/office/excel/2006/main">
          <x14:cfRule type="containsText" priority="322" operator="containsText" id="{FD63320F-8290-4011-80A8-0E6B4DAC4FE5}">
            <xm:f>NOT(ISERROR(SEARCH($A42 ="text",ES41)))</xm:f>
            <xm:f>$A42 ="text"</xm:f>
            <x14:dxf>
              <fill>
                <patternFill>
                  <bgColor theme="7" tint="0.79998168889431442"/>
                </patternFill>
              </fill>
            </x14:dxf>
          </x14:cfRule>
          <xm:sqref>ES41:FC41</xm:sqref>
        </x14:conditionalFormatting>
        <x14:conditionalFormatting xmlns:xm="http://schemas.microsoft.com/office/excel/2006/main">
          <x14:cfRule type="containsText" priority="323" operator="containsText" id="{0918A64F-21FB-416C-BD12-9FDCE5AFED51}">
            <xm:f>NOT(ISERROR(SEARCH(#REF! ="text",ES33)))</xm:f>
            <xm:f>#REF! ="text"</xm:f>
            <x14:dxf>
              <fill>
                <patternFill>
                  <bgColor theme="7" tint="0.79998168889431442"/>
                </patternFill>
              </fill>
            </x14:dxf>
          </x14:cfRule>
          <xm:sqref>ES33:FC33 ES37:FC37 ES39:FC40</xm:sqref>
        </x14:conditionalFormatting>
        <x14:conditionalFormatting xmlns:xm="http://schemas.microsoft.com/office/excel/2006/main">
          <x14:cfRule type="containsText" priority="324" operator="containsText" id="{FA069A8D-5D64-436A-A9C3-B11DCDDA4D1E}">
            <xm:f>NOT(ISERROR(SEARCH($A41 ="text",ES35)))</xm:f>
            <xm:f>$A41 ="text"</xm:f>
            <x14:dxf>
              <fill>
                <patternFill>
                  <bgColor theme="7" tint="0.79998168889431442"/>
                </patternFill>
              </fill>
            </x14:dxf>
          </x14:cfRule>
          <xm:sqref>ES35:FC35</xm:sqref>
        </x14:conditionalFormatting>
        <x14:conditionalFormatting xmlns:xm="http://schemas.microsoft.com/office/excel/2006/main">
          <x14:cfRule type="containsText" priority="325" operator="containsText" id="{8EC9981F-CBE6-42C9-9982-74FA29F9867F}">
            <xm:f>NOT(ISERROR(SEARCH(#REF! ="text",ES87)))</xm:f>
            <xm:f>#REF! ="text"</xm:f>
            <x14:dxf>
              <fill>
                <patternFill>
                  <bgColor theme="7" tint="0.79998168889431442"/>
                </patternFill>
              </fill>
            </x14:dxf>
          </x14:cfRule>
          <xm:sqref>ES87:FC87</xm:sqref>
        </x14:conditionalFormatting>
        <x14:conditionalFormatting xmlns:xm="http://schemas.microsoft.com/office/excel/2006/main">
          <x14:cfRule type="containsText" priority="326" operator="containsText" id="{B91DCE64-DEB4-4939-B79C-55A7ACB683E3}">
            <xm:f>NOT(ISERROR(SEARCH($A13 ="text",ES6)))</xm:f>
            <xm:f>$A13 ="text"</xm:f>
            <x14:dxf>
              <fill>
                <patternFill>
                  <bgColor theme="7" tint="0.79998168889431442"/>
                </patternFill>
              </fill>
            </x14:dxf>
          </x14:cfRule>
          <xm:sqref>ES6:FC6 ES10:FC13 ET9:EU9</xm:sqref>
        </x14:conditionalFormatting>
        <x14:conditionalFormatting xmlns:xm="http://schemas.microsoft.com/office/excel/2006/main">
          <x14:cfRule type="containsText" priority="327" operator="containsText" id="{A49D652C-CCB1-47AE-8C94-50FE5F3D5849}">
            <xm:f>NOT(ISERROR(SEARCH($A16 ="text",ES7)))</xm:f>
            <xm:f>$A16 ="text"</xm:f>
            <x14:dxf>
              <fill>
                <patternFill>
                  <bgColor theme="7" tint="0.79998168889431442"/>
                </patternFill>
              </fill>
            </x14:dxf>
          </x14:cfRule>
          <xm:sqref>ES7:FC9</xm:sqref>
        </x14:conditionalFormatting>
        <x14:conditionalFormatting xmlns:xm="http://schemas.microsoft.com/office/excel/2006/main">
          <x14:cfRule type="containsText" priority="328" operator="containsText" id="{C28EA231-AE99-426F-BEBB-7BD7F4B787CF}">
            <xm:f>NOT(ISERROR(SEARCH($A35 ="text",ES22)))</xm:f>
            <xm:f>$A35 ="text"</xm:f>
            <x14:dxf>
              <fill>
                <patternFill>
                  <bgColor theme="7" tint="0.79998168889431442"/>
                </patternFill>
              </fill>
            </x14:dxf>
          </x14:cfRule>
          <xm:sqref>ES22:ET22</xm:sqref>
        </x14:conditionalFormatting>
        <x14:conditionalFormatting xmlns:xm="http://schemas.microsoft.com/office/excel/2006/main">
          <x14:cfRule type="containsText" priority="329" operator="containsText" id="{C229AC1B-38DA-439B-9C6A-F78319C3C03A}">
            <xm:f>NOT(ISERROR(SEARCH(#REF! ="text",ES46)))</xm:f>
            <xm:f>#REF! ="text"</xm:f>
            <x14:dxf>
              <fill>
                <patternFill>
                  <bgColor theme="7" tint="0.79998168889431442"/>
                </patternFill>
              </fill>
            </x14:dxf>
          </x14:cfRule>
          <xm:sqref>ES46:FC46 ES76:FC76</xm:sqref>
        </x14:conditionalFormatting>
        <x14:conditionalFormatting xmlns:xm="http://schemas.microsoft.com/office/excel/2006/main">
          <x14:cfRule type="containsText" priority="330" operator="containsText" id="{763FA4A4-7224-4851-9A9B-010593A6F3D7}">
            <xm:f>NOT(ISERROR(SEARCH($A223 ="text",ES116)))</xm:f>
            <xm:f>$A223 ="text"</xm:f>
            <x14:dxf>
              <fill>
                <patternFill>
                  <bgColor theme="7" tint="0.79998168889431442"/>
                </patternFill>
              </fill>
            </x14:dxf>
          </x14:cfRule>
          <xm:sqref>ES116:FC131</xm:sqref>
        </x14:conditionalFormatting>
        <x14:conditionalFormatting xmlns:xm="http://schemas.microsoft.com/office/excel/2006/main">
          <x14:cfRule type="containsText" priority="331" operator="containsText" id="{FF23AD1C-33A3-41D4-BE6F-F813DA3C506B}">
            <xm:f>NOT(ISERROR(SEARCH($A199 ="text",ES93)))</xm:f>
            <xm:f>$A199 ="text"</xm:f>
            <x14:dxf>
              <fill>
                <patternFill>
                  <bgColor theme="7" tint="0.79998168889431442"/>
                </patternFill>
              </fill>
            </x14:dxf>
          </x14:cfRule>
          <xm:sqref>ES93:FC115</xm:sqref>
        </x14:conditionalFormatting>
        <x14:conditionalFormatting xmlns:xm="http://schemas.microsoft.com/office/excel/2006/main">
          <x14:cfRule type="containsText" priority="332" operator="containsText" id="{19F363F7-F19F-43E7-A642-AC088F6D9FE6}">
            <xm:f>NOT(ISERROR(SEARCH(#REF! ="text",ES88)))</xm:f>
            <xm:f>#REF! ="text"</xm:f>
            <x14:dxf>
              <fill>
                <patternFill>
                  <bgColor theme="7" tint="0.79998168889431442"/>
                </patternFill>
              </fill>
            </x14:dxf>
          </x14:cfRule>
          <xm:sqref>ES88:FC88</xm:sqref>
        </x14:conditionalFormatting>
        <x14:conditionalFormatting xmlns:xm="http://schemas.microsoft.com/office/excel/2006/main">
          <x14:cfRule type="containsText" priority="316" operator="containsText" id="{73DF6E78-CE68-4970-A8DD-A2D6C65454FF}">
            <xm:f>NOT(ISERROR(SEARCH($A193 ="text",ES89)))</xm:f>
            <xm:f>$A193 ="text"</xm:f>
            <x14:dxf>
              <fill>
                <patternFill>
                  <bgColor theme="7" tint="0.79998168889431442"/>
                </patternFill>
              </fill>
            </x14:dxf>
          </x14:cfRule>
          <xm:sqref>ES89:FC90</xm:sqref>
        </x14:conditionalFormatting>
        <x14:conditionalFormatting xmlns:xm="http://schemas.microsoft.com/office/excel/2006/main">
          <x14:cfRule type="containsText" priority="315" operator="containsText" id="{B740AEDC-87FA-49F9-B7EE-7B63D4D65D54}">
            <xm:f>NOT(ISERROR(SEARCH($A240 ="text",ES132)))</xm:f>
            <xm:f>$A240 ="text"</xm:f>
            <x14:dxf>
              <fill>
                <patternFill>
                  <bgColor theme="7" tint="0.79998168889431442"/>
                </patternFill>
              </fill>
            </x14:dxf>
          </x14:cfRule>
          <xm:sqref>ES187:FC188 FC140 ES132:FC135 ES136:ES139 EY136:FC139 ET136:EX140</xm:sqref>
        </x14:conditionalFormatting>
        <x14:conditionalFormatting xmlns:xm="http://schemas.microsoft.com/office/excel/2006/main">
          <x14:cfRule type="containsText" priority="314" operator="containsText" id="{EFD5A556-D835-4034-AAC2-CC7EDC4246D2}">
            <xm:f>NOT(ISERROR(SEARCH($A249 ="text",ES141)))</xm:f>
            <xm:f>$A249 ="text"</xm:f>
            <x14:dxf>
              <fill>
                <patternFill>
                  <bgColor theme="7" tint="0.79998168889431442"/>
                </patternFill>
              </fill>
            </x14:dxf>
          </x14:cfRule>
          <xm:sqref>ES141:FC141</xm:sqref>
        </x14:conditionalFormatting>
        <x14:conditionalFormatting xmlns:xm="http://schemas.microsoft.com/office/excel/2006/main">
          <x14:cfRule type="containsText" priority="333" operator="containsText" id="{261B7D39-7B79-42F4-B394-7382EA5A5560}">
            <xm:f>NOT(ISERROR(SEARCH($A251 ="text",ES142)))</xm:f>
            <xm:f>$A251 ="text"</xm:f>
            <x14:dxf>
              <fill>
                <patternFill>
                  <bgColor theme="7" tint="0.79998168889431442"/>
                </patternFill>
              </fill>
            </x14:dxf>
          </x14:cfRule>
          <xm:sqref>ES189:FC195 ET172:FC172 ES142:FC171 ES173:FC184</xm:sqref>
        </x14:conditionalFormatting>
        <x14:conditionalFormatting xmlns:xm="http://schemas.microsoft.com/office/excel/2006/main">
          <x14:cfRule type="containsText" priority="334" operator="containsText" id="{C32E4668-FC31-43DA-85B0-82E321FE1FA3}">
            <xm:f>NOT(ISERROR(SEARCH($A186 ="text",ES38)))</xm:f>
            <xm:f>$A186 ="text"</xm:f>
            <x14:dxf>
              <fill>
                <patternFill>
                  <bgColor theme="7" tint="0.79998168889431442"/>
                </patternFill>
              </fill>
            </x14:dxf>
          </x14:cfRule>
          <xm:sqref>ES38:FC38</xm:sqref>
        </x14:conditionalFormatting>
        <x14:conditionalFormatting xmlns:xm="http://schemas.microsoft.com/office/excel/2006/main">
          <x14:cfRule type="containsText" priority="335" operator="containsText" id="{A10A96D3-EC17-49BA-BBD8-6DA202559F3E}">
            <xm:f>NOT(ISERROR(SEARCH($A44 ="text",ES185)))</xm:f>
            <xm:f>$A44 ="text"</xm:f>
            <x14:dxf>
              <fill>
                <patternFill>
                  <bgColor theme="7" tint="0.79998168889431442"/>
                </patternFill>
              </fill>
            </x14:dxf>
          </x14:cfRule>
          <xm:sqref>ES185:FC186</xm:sqref>
        </x14:conditionalFormatting>
        <x14:conditionalFormatting xmlns:xm="http://schemas.microsoft.com/office/excel/2006/main">
          <x14:cfRule type="containsText" priority="336" operator="containsText" id="{9D188C3B-6E81-446E-9FA0-1FBAA38151F4}">
            <xm:f>NOT(ISERROR(SEARCH($A185 ="text",EU32)))</xm:f>
            <xm:f>$A185 ="text"</xm:f>
            <x14:dxf>
              <fill>
                <patternFill>
                  <bgColor theme="7" tint="0.79998168889431442"/>
                </patternFill>
              </fill>
            </x14:dxf>
          </x14:cfRule>
          <xm:sqref>EU32:FC32</xm:sqref>
        </x14:conditionalFormatting>
        <x14:conditionalFormatting xmlns:xm="http://schemas.microsoft.com/office/excel/2006/main">
          <x14:cfRule type="containsText" priority="313" operator="containsText" id="{73E004DC-71F0-4599-B562-BF30056C945B}">
            <xm:f>NOT(ISERROR(SEARCH($A139 ="text",ES36)))</xm:f>
            <xm:f>$A139 ="text"</xm:f>
            <x14:dxf>
              <fill>
                <patternFill>
                  <bgColor theme="7" tint="0.79998168889431442"/>
                </patternFill>
              </fill>
            </x14:dxf>
          </x14:cfRule>
          <xm:sqref>ES36</xm:sqref>
        </x14:conditionalFormatting>
        <x14:conditionalFormatting xmlns:xm="http://schemas.microsoft.com/office/excel/2006/main">
          <x14:cfRule type="containsText" priority="312" operator="containsText" id="{DE3108E9-2F77-4E3D-A9A0-C5663C919EB1}">
            <xm:f>NOT(ISERROR(SEARCH($A44 ="text",ES40)))</xm:f>
            <xm:f>$A44 ="text"</xm:f>
            <x14:dxf>
              <fill>
                <patternFill>
                  <bgColor theme="7" tint="0.79998168889431442"/>
                </patternFill>
              </fill>
            </x14:dxf>
          </x14:cfRule>
          <xm:sqref>ES40</xm:sqref>
        </x14:conditionalFormatting>
        <x14:conditionalFormatting xmlns:xm="http://schemas.microsoft.com/office/excel/2006/main">
          <x14:cfRule type="containsText" priority="311" operator="containsText" id="{0D0D1922-E20F-4816-BEC8-329734132F70}">
            <xm:f>NOT(ISERROR(SEARCH($A144 ="text",ES40)))</xm:f>
            <xm:f>$A144 ="text"</xm:f>
            <x14:dxf>
              <fill>
                <patternFill>
                  <bgColor theme="7" tint="0.79998168889431442"/>
                </patternFill>
              </fill>
            </x14:dxf>
          </x14:cfRule>
          <xm:sqref>ES40</xm:sqref>
        </x14:conditionalFormatting>
        <x14:conditionalFormatting xmlns:xm="http://schemas.microsoft.com/office/excel/2006/main">
          <x14:cfRule type="containsText" priority="337" operator="containsText" id="{059389EA-F8D5-4A20-97AD-5E5DD9236432}">
            <xm:f>NOT(ISERROR(SEARCH(#REF! ="text",ES36)))</xm:f>
            <xm:f>#REF! ="text"</xm:f>
            <x14:dxf>
              <fill>
                <patternFill>
                  <bgColor theme="7" tint="0.79998168889431442"/>
                </patternFill>
              </fill>
            </x14:dxf>
          </x14:cfRule>
          <xm:sqref>ES36:FC36</xm:sqref>
        </x14:conditionalFormatting>
        <x14:conditionalFormatting xmlns:xm="http://schemas.microsoft.com/office/excel/2006/main">
          <x14:cfRule type="containsText" priority="310" operator="containsText" id="{B566A7E4-7D68-49B2-A5DE-355664A931AD}">
            <xm:f>NOT(ISERROR(SEARCH($A18 ="text",ES6)))</xm:f>
            <xm:f>$A18 ="text"</xm:f>
            <x14:dxf>
              <fill>
                <patternFill>
                  <bgColor theme="7" tint="0.79998168889431442"/>
                </patternFill>
              </fill>
            </x14:dxf>
          </x14:cfRule>
          <xm:sqref>ES6</xm:sqref>
        </x14:conditionalFormatting>
        <x14:conditionalFormatting xmlns:xm="http://schemas.microsoft.com/office/excel/2006/main">
          <x14:cfRule type="containsText" priority="309" operator="containsText" id="{5D7338B2-ACF5-42F7-AF73-69213C997DC6}">
            <xm:f>NOT(ISERROR(SEARCH($A14 ="text",ES6)))</xm:f>
            <xm:f>$A14 ="text"</xm:f>
            <x14:dxf>
              <fill>
                <patternFill>
                  <bgColor theme="7" tint="0.79998168889431442"/>
                </patternFill>
              </fill>
            </x14:dxf>
          </x14:cfRule>
          <xm:sqref>ES6</xm:sqref>
        </x14:conditionalFormatting>
        <x14:conditionalFormatting xmlns:xm="http://schemas.microsoft.com/office/excel/2006/main">
          <x14:cfRule type="containsText" priority="308" operator="containsText" id="{2F16703D-33C1-45DA-9684-618094ED9B02}">
            <xm:f>NOT(ISERROR(SEARCH($A12 ="text",ES6)))</xm:f>
            <xm:f>$A12 ="text"</xm:f>
            <x14:dxf>
              <fill>
                <patternFill>
                  <bgColor theme="7" tint="0.79998168889431442"/>
                </patternFill>
              </fill>
            </x14:dxf>
          </x14:cfRule>
          <xm:sqref>ES6</xm:sqref>
        </x14:conditionalFormatting>
        <x14:conditionalFormatting xmlns:xm="http://schemas.microsoft.com/office/excel/2006/main">
          <x14:cfRule type="containsText" priority="307" operator="containsText" id="{7A9C38AA-D897-421F-9A87-8929B83A2827}">
            <xm:f>NOT(ISERROR(SEARCH(#REF! ="text",ES15)))</xm:f>
            <xm:f>#REF! ="text"</xm:f>
            <x14:dxf>
              <fill>
                <patternFill>
                  <bgColor theme="7" tint="0.79998168889431442"/>
                </patternFill>
              </fill>
            </x14:dxf>
          </x14:cfRule>
          <xm:sqref>ES15:FC15</xm:sqref>
        </x14:conditionalFormatting>
        <x14:conditionalFormatting xmlns:xm="http://schemas.microsoft.com/office/excel/2006/main">
          <x14:cfRule type="containsText" priority="304" operator="containsText" id="{A9BED271-6A96-484B-8B1D-4B94E1943114}">
            <xm:f>NOT(ISERROR(SEARCH($A305 ="text",ES197)))</xm:f>
            <xm:f>$A305 ="text"</xm:f>
            <x14:dxf>
              <fill>
                <patternFill>
                  <bgColor theme="7" tint="0.79998168889431442"/>
                </patternFill>
              </fill>
            </x14:dxf>
          </x14:cfRule>
          <xm:sqref>ES197:FC197 ET198:FC198</xm:sqref>
        </x14:conditionalFormatting>
        <x14:conditionalFormatting xmlns:xm="http://schemas.microsoft.com/office/excel/2006/main">
          <x14:cfRule type="containsText" priority="305" operator="containsText" id="{E8A6921A-C771-4189-87DA-A4A5B3A4D3E5}">
            <xm:f>NOT(ISERROR(SEARCH($A305 ="text",ES196)))</xm:f>
            <xm:f>$A305 ="text"</xm:f>
            <x14:dxf>
              <fill>
                <patternFill>
                  <bgColor theme="7" tint="0.79998168889431442"/>
                </patternFill>
              </fill>
            </x14:dxf>
          </x14:cfRule>
          <xm:sqref>ES196:FC196</xm:sqref>
        </x14:conditionalFormatting>
        <x14:conditionalFormatting xmlns:xm="http://schemas.microsoft.com/office/excel/2006/main">
          <x14:cfRule type="containsText" priority="303" operator="containsText" id="{5134769F-4D73-4512-BD85-CA8061DE77F1}">
            <xm:f>NOT(ISERROR(SEARCH($A302 ="text",ET197)))</xm:f>
            <xm:f>$A302 ="text"</xm:f>
            <x14:dxf>
              <fill>
                <patternFill>
                  <bgColor theme="7" tint="0.79998168889431442"/>
                </patternFill>
              </fill>
            </x14:dxf>
          </x14:cfRule>
          <xm:sqref>ET197:EU198</xm:sqref>
        </x14:conditionalFormatting>
        <x14:conditionalFormatting xmlns:xm="http://schemas.microsoft.com/office/excel/2006/main">
          <x14:cfRule type="containsText" priority="338" operator="containsText" id="{584D7085-D0A5-4315-B385-6D1287631628}">
            <xm:f>NOT(ISERROR(SEARCH(#REF! ="text",ES91)))</xm:f>
            <xm:f>#REF! ="text"</xm:f>
            <x14:dxf>
              <fill>
                <patternFill>
                  <bgColor theme="7" tint="0.79998168889431442"/>
                </patternFill>
              </fill>
            </x14:dxf>
          </x14:cfRule>
          <xm:sqref>ES91:FC92</xm:sqref>
        </x14:conditionalFormatting>
        <x14:conditionalFormatting xmlns:xm="http://schemas.microsoft.com/office/excel/2006/main">
          <x14:cfRule type="containsText" priority="300" operator="containsText" id="{7B207CC1-52C6-47AC-BBD9-4EAAD33384AE}">
            <xm:f>NOT(ISERROR(SEARCH($A143 ="text",ES40)))</xm:f>
            <xm:f>$A143 ="text"</xm:f>
            <x14:dxf>
              <fill>
                <patternFill>
                  <bgColor theme="7" tint="0.79998168889431442"/>
                </patternFill>
              </fill>
            </x14:dxf>
          </x14:cfRule>
          <xm:sqref>ES40</xm:sqref>
        </x14:conditionalFormatting>
        <x14:conditionalFormatting xmlns:xm="http://schemas.microsoft.com/office/excel/2006/main">
          <x14:cfRule type="containsText" priority="301" operator="containsText" id="{8AC5C21B-EB42-436D-8679-672220547AF7}">
            <xm:f>NOT(ISERROR(SEARCH(#REF! ="text",ES40)))</xm:f>
            <xm:f>#REF! ="text"</xm:f>
            <x14:dxf>
              <fill>
                <patternFill>
                  <bgColor theme="7" tint="0.79998168889431442"/>
                </patternFill>
              </fill>
            </x14:dxf>
          </x14:cfRule>
          <xm:sqref>ES40</xm:sqref>
        </x14:conditionalFormatting>
        <x14:conditionalFormatting xmlns:xm="http://schemas.microsoft.com/office/excel/2006/main">
          <x14:cfRule type="containsText" priority="299" operator="containsText" id="{94027F0C-64A2-4D55-AD5F-0EB86BDE26A2}">
            <xm:f>NOT(ISERROR(SEARCH(#REF! ="text",ET47)))</xm:f>
            <xm:f>#REF! ="text"</xm:f>
            <x14:dxf>
              <fill>
                <patternFill>
                  <bgColor theme="7" tint="0.79998168889431442"/>
                </patternFill>
              </fill>
            </x14:dxf>
          </x14:cfRule>
          <xm:sqref>ET47:EX47</xm:sqref>
        </x14:conditionalFormatting>
        <x14:conditionalFormatting xmlns:xm="http://schemas.microsoft.com/office/excel/2006/main">
          <x14:cfRule type="containsText" priority="298" operator="containsText" id="{E8B39F37-3AE0-41DA-A2CA-B20D6E6DF122}">
            <xm:f>NOT(ISERROR(SEARCH($A279 ="text",ES172)))</xm:f>
            <xm:f>$A279 ="text"</xm:f>
            <x14:dxf>
              <fill>
                <patternFill>
                  <bgColor theme="7" tint="0.79998168889431442"/>
                </patternFill>
              </fill>
            </x14:dxf>
          </x14:cfRule>
          <xm:sqref>ES172</xm:sqref>
        </x14:conditionalFormatting>
        <x14:conditionalFormatting xmlns:xm="http://schemas.microsoft.com/office/excel/2006/main">
          <x14:cfRule type="containsText" priority="295" operator="containsText" id="{69208F2C-4F5E-4D69-9C32-C724D4647A86}">
            <xm:f>NOT(ISERROR(SEARCH($A304 ="text",ES198)))</xm:f>
            <xm:f>$A304 ="text"</xm:f>
            <x14:dxf>
              <fill>
                <patternFill>
                  <bgColor theme="7" tint="0.79998168889431442"/>
                </patternFill>
              </fill>
            </x14:dxf>
          </x14:cfRule>
          <xm:sqref>ES198</xm:sqref>
        </x14:conditionalFormatting>
        <x14:conditionalFormatting xmlns:xm="http://schemas.microsoft.com/office/excel/2006/main">
          <x14:cfRule type="containsText" priority="292" operator="containsText" id="{73589CD1-5A36-48D6-9810-173DB395C2B5}">
            <xm:f>NOT(ISERROR(SEARCH($A1 ="text",FV1048571)))</xm:f>
            <xm:f>$A1 ="text"</xm:f>
            <x14:dxf>
              <fill>
                <patternFill>
                  <bgColor theme="7" tint="0.79998168889431442"/>
                </patternFill>
              </fill>
            </x14:dxf>
          </x14:cfRule>
          <xm:sqref>FV1048571:GE1048576</xm:sqref>
        </x14:conditionalFormatting>
        <x14:conditionalFormatting xmlns:xm="http://schemas.microsoft.com/office/excel/2006/main">
          <x14:cfRule type="containsText" priority="293" operator="containsText" id="{3437A0C0-F769-4CE5-8A17-A3D3DC91E969}">
            <xm:f>NOT(ISERROR(SEARCH($A206 ="text",FU199)))</xm:f>
            <xm:f>$A206 ="text"</xm:f>
            <x14:dxf>
              <fill>
                <patternFill>
                  <bgColor theme="7" tint="0.79998168889431442"/>
                </patternFill>
              </fill>
            </x14:dxf>
          </x14:cfRule>
          <xm:sqref>FV1048570:GE1048570 FU199:FU1048567</xm:sqref>
        </x14:conditionalFormatting>
        <x14:conditionalFormatting xmlns:xm="http://schemas.microsoft.com/office/excel/2006/main">
          <x14:cfRule type="containsText" priority="294" operator="containsText" id="{E2458879-537F-4900-B3EA-DD8ABCD0EB9F}">
            <xm:f>NOT(ISERROR(SEARCH($A1 ="text",FU1048568)))</xm:f>
            <xm:f>$A1 ="text"</xm:f>
            <x14:dxf>
              <fill>
                <patternFill>
                  <bgColor theme="7" tint="0.79998168889431442"/>
                </patternFill>
              </fill>
            </x14:dxf>
          </x14:cfRule>
          <xm:sqref>FU1048568:FU1048573</xm:sqref>
        </x14:conditionalFormatting>
        <x14:conditionalFormatting xmlns:xm="http://schemas.microsoft.com/office/excel/2006/main">
          <x14:cfRule type="containsText" priority="291" operator="containsText" id="{00609FA0-AE68-47BC-BF99-9FD859673FE5}">
            <xm:f>NOT(ISERROR(SEARCH($A207 ="text",FV199)))</xm:f>
            <xm:f>$A207 ="text"</xm:f>
            <x14:dxf>
              <fill>
                <patternFill>
                  <bgColor theme="7" tint="0.79998168889431442"/>
                </patternFill>
              </fill>
            </x14:dxf>
          </x14:cfRule>
          <xm:sqref>FV199:GE1048566</xm:sqref>
        </x14:conditionalFormatting>
        <x14:conditionalFormatting xmlns:xm="http://schemas.microsoft.com/office/excel/2006/main">
          <x14:cfRule type="containsText" priority="288" operator="containsText" id="{3AF2188D-330E-42E9-A625-BE6ECC509716}">
            <xm:f>NOT(ISERROR(SEARCH($A6 ="text",FU1)))</xm:f>
            <xm:f>$A6 ="text"</xm:f>
            <x14:dxf>
              <fill>
                <patternFill>
                  <bgColor theme="7" tint="0.79998168889431442"/>
                </patternFill>
              </fill>
            </x14:dxf>
          </x14:cfRule>
          <xm:sqref>FU1:GE2</xm:sqref>
        </x14:conditionalFormatting>
        <x14:conditionalFormatting xmlns:xm="http://schemas.microsoft.com/office/excel/2006/main">
          <x14:cfRule type="containsText" priority="289" operator="containsText" id="{DC334F64-9781-4A06-8C1C-0B461135E36A}">
            <xm:f>NOT(ISERROR(SEARCH($A10 ="text",FU3)))</xm:f>
            <xm:f>$A10 ="text"</xm:f>
            <x14:dxf>
              <fill>
                <patternFill>
                  <bgColor theme="7" tint="0.79998168889431442"/>
                </patternFill>
              </fill>
            </x14:dxf>
          </x14:cfRule>
          <xm:sqref>FU3:GE4</xm:sqref>
        </x14:conditionalFormatting>
        <x14:conditionalFormatting xmlns:xm="http://schemas.microsoft.com/office/excel/2006/main">
          <x14:cfRule type="containsText" priority="287" operator="containsText" id="{5FE10B36-B8EF-4585-9289-EAE8A3BA336B}">
            <xm:f>NOT(ISERROR(SEARCH($A1 ="text",FV1048567)))</xm:f>
            <xm:f>$A1 ="text"</xm:f>
            <x14:dxf>
              <fill>
                <patternFill>
                  <bgColor theme="7" tint="0.79998168889431442"/>
                </patternFill>
              </fill>
            </x14:dxf>
          </x14:cfRule>
          <xm:sqref>FV1048567:GE1048569</xm:sqref>
        </x14:conditionalFormatting>
        <x14:conditionalFormatting xmlns:xm="http://schemas.microsoft.com/office/excel/2006/main">
          <x14:cfRule type="containsText" priority="290" operator="containsText" id="{3C80458E-ED97-4A63-9696-561E6CC9713D}">
            <xm:f>NOT(ISERROR(SEARCH($A1 ="text",FU1048574)))</xm:f>
            <xm:f>$A1 ="text"</xm:f>
            <x14:dxf>
              <fill>
                <patternFill>
                  <bgColor theme="7" tint="0.79998168889431442"/>
                </patternFill>
              </fill>
            </x14:dxf>
          </x14:cfRule>
          <xm:sqref>FU1048574:FU1048576</xm:sqref>
        </x14:conditionalFormatting>
        <x14:conditionalFormatting xmlns:xm="http://schemas.microsoft.com/office/excel/2006/main">
          <x14:cfRule type="containsText" priority="286" operator="containsText" id="{9E33626B-B42D-40B9-9FCF-B1544A4A6D9F}">
            <xm:f>NOT(ISERROR(SEARCH($A14 ="text",FU5)))</xm:f>
            <xm:f>$A14 ="text"</xm:f>
            <x14:dxf>
              <fill>
                <patternFill>
                  <bgColor theme="7" tint="0.79998168889431442"/>
                </patternFill>
              </fill>
            </x14:dxf>
          </x14:cfRule>
          <xm:sqref>FU5:GE5</xm:sqref>
        </x14:conditionalFormatting>
        <x14:conditionalFormatting xmlns:xm="http://schemas.microsoft.com/office/excel/2006/main">
          <x14:cfRule type="containsText" priority="284" operator="containsText" id="{C83F8453-B330-438F-80BB-98AD3F7FA69C}">
            <xm:f>NOT(ISERROR(SEARCH($A33 ="text",FU19)))</xm:f>
            <xm:f>$A33 ="text"</xm:f>
            <x14:dxf>
              <fill>
                <patternFill>
                  <bgColor theme="7" tint="0.79998168889431442"/>
                </patternFill>
              </fill>
            </x14:dxf>
          </x14:cfRule>
          <xm:sqref>FU23:FV23 FU19:GE20</xm:sqref>
        </x14:conditionalFormatting>
        <x14:conditionalFormatting xmlns:xm="http://schemas.microsoft.com/office/excel/2006/main">
          <x14:cfRule type="containsText" priority="264" operator="containsText" id="{6A0FBEA4-3230-4A58-B34F-DF308ED304FC}">
            <xm:f>NOT(ISERROR(SEARCH($A21 ="text",FU16)))</xm:f>
            <xm:f>$A21 ="text"</xm:f>
            <x14:dxf>
              <fill>
                <patternFill>
                  <bgColor theme="7" tint="0.79998168889431442"/>
                </patternFill>
              </fill>
            </x14:dxf>
          </x14:cfRule>
          <xm:sqref>FU51:GE75 FU81:GE86 FU16:GE18 FV87:FZ91</xm:sqref>
        </x14:conditionalFormatting>
        <x14:conditionalFormatting xmlns:xm="http://schemas.microsoft.com/office/excel/2006/main">
          <x14:cfRule type="containsText" priority="265" operator="containsText" id="{6614AE08-35DD-4F19-AE93-358661BAAEE9}">
            <xm:f>NOT(ISERROR(SEARCH($A38 ="text",FU34)))</xm:f>
            <xm:f>$A38 ="text"</xm:f>
            <x14:dxf>
              <fill>
                <patternFill>
                  <bgColor theme="7" tint="0.79998168889431442"/>
                </patternFill>
              </fill>
            </x14:dxf>
          </x14:cfRule>
          <xm:sqref>FU47:GE50 FU77:GE80 FU42:GE45 FU34:GE34</xm:sqref>
        </x14:conditionalFormatting>
        <x14:conditionalFormatting xmlns:xm="http://schemas.microsoft.com/office/excel/2006/main">
          <x14:cfRule type="containsText" priority="266" operator="containsText" id="{AF3BB260-AE65-4928-875A-F1FF06865967}">
            <xm:f>NOT(ISERROR(SEARCH(#REF! ="text",FU14)))</xm:f>
            <xm:f>#REF! ="text"</xm:f>
            <x14:dxf>
              <fill>
                <patternFill>
                  <bgColor theme="7" tint="0.79998168889431442"/>
                </patternFill>
              </fill>
            </x14:dxf>
          </x14:cfRule>
          <xm:sqref>FU21:GE21 FU24:FV32 FW22:GE31 FU14:GE14</xm:sqref>
        </x14:conditionalFormatting>
        <x14:conditionalFormatting xmlns:xm="http://schemas.microsoft.com/office/excel/2006/main">
          <x14:cfRule type="containsText" priority="267" operator="containsText" id="{4F3CBAB6-CE18-47E3-8958-DC9256202E84}">
            <xm:f>NOT(ISERROR(SEARCH($A42 ="text",FU41)))</xm:f>
            <xm:f>$A42 ="text"</xm:f>
            <x14:dxf>
              <fill>
                <patternFill>
                  <bgColor theme="7" tint="0.79998168889431442"/>
                </patternFill>
              </fill>
            </x14:dxf>
          </x14:cfRule>
          <xm:sqref>FU41:GE41</xm:sqref>
        </x14:conditionalFormatting>
        <x14:conditionalFormatting xmlns:xm="http://schemas.microsoft.com/office/excel/2006/main">
          <x14:cfRule type="containsText" priority="268" operator="containsText" id="{0697E036-9B01-49F9-ADC1-B5AD21D35262}">
            <xm:f>NOT(ISERROR(SEARCH(#REF! ="text",FU33)))</xm:f>
            <xm:f>#REF! ="text"</xm:f>
            <x14:dxf>
              <fill>
                <patternFill>
                  <bgColor theme="7" tint="0.79998168889431442"/>
                </patternFill>
              </fill>
            </x14:dxf>
          </x14:cfRule>
          <xm:sqref>FU33:GE33 FU37:GE37 FU39:GE40</xm:sqref>
        </x14:conditionalFormatting>
        <x14:conditionalFormatting xmlns:xm="http://schemas.microsoft.com/office/excel/2006/main">
          <x14:cfRule type="containsText" priority="269" operator="containsText" id="{1435A6BC-3747-4872-92AC-37293AFA8BC1}">
            <xm:f>NOT(ISERROR(SEARCH($A41 ="text",FU35)))</xm:f>
            <xm:f>$A41 ="text"</xm:f>
            <x14:dxf>
              <fill>
                <patternFill>
                  <bgColor theme="7" tint="0.79998168889431442"/>
                </patternFill>
              </fill>
            </x14:dxf>
          </x14:cfRule>
          <xm:sqref>FU35:GE35</xm:sqref>
        </x14:conditionalFormatting>
        <x14:conditionalFormatting xmlns:xm="http://schemas.microsoft.com/office/excel/2006/main">
          <x14:cfRule type="containsText" priority="270" operator="containsText" id="{733CD1EB-70DC-4EC4-A647-F2C0CDE0200C}">
            <xm:f>NOT(ISERROR(SEARCH(#REF! ="text",FU87)))</xm:f>
            <xm:f>#REF! ="text"</xm:f>
            <x14:dxf>
              <fill>
                <patternFill>
                  <bgColor theme="7" tint="0.79998168889431442"/>
                </patternFill>
              </fill>
            </x14:dxf>
          </x14:cfRule>
          <xm:sqref>FU87:GE87</xm:sqref>
        </x14:conditionalFormatting>
        <x14:conditionalFormatting xmlns:xm="http://schemas.microsoft.com/office/excel/2006/main">
          <x14:cfRule type="containsText" priority="271" operator="containsText" id="{C3364BA2-FCB0-4239-840C-572E3F830B66}">
            <xm:f>NOT(ISERROR(SEARCH($A13 ="text",FU6)))</xm:f>
            <xm:f>$A13 ="text"</xm:f>
            <x14:dxf>
              <fill>
                <patternFill>
                  <bgColor theme="7" tint="0.79998168889431442"/>
                </patternFill>
              </fill>
            </x14:dxf>
          </x14:cfRule>
          <xm:sqref>FU6:GE6 FU10:GE13 FV9:FW9</xm:sqref>
        </x14:conditionalFormatting>
        <x14:conditionalFormatting xmlns:xm="http://schemas.microsoft.com/office/excel/2006/main">
          <x14:cfRule type="containsText" priority="272" operator="containsText" id="{F0CE8330-094D-4365-84BA-A9739CACAD8E}">
            <xm:f>NOT(ISERROR(SEARCH($A16 ="text",FU7)))</xm:f>
            <xm:f>$A16 ="text"</xm:f>
            <x14:dxf>
              <fill>
                <patternFill>
                  <bgColor theme="7" tint="0.79998168889431442"/>
                </patternFill>
              </fill>
            </x14:dxf>
          </x14:cfRule>
          <xm:sqref>FU7:GE9</xm:sqref>
        </x14:conditionalFormatting>
        <x14:conditionalFormatting xmlns:xm="http://schemas.microsoft.com/office/excel/2006/main">
          <x14:cfRule type="containsText" priority="273" operator="containsText" id="{BC5F86EC-986D-4FF0-B329-ACC4CA762789}">
            <xm:f>NOT(ISERROR(SEARCH($A35 ="text",FU22)))</xm:f>
            <xm:f>$A35 ="text"</xm:f>
            <x14:dxf>
              <fill>
                <patternFill>
                  <bgColor theme="7" tint="0.79998168889431442"/>
                </patternFill>
              </fill>
            </x14:dxf>
          </x14:cfRule>
          <xm:sqref>FU22:FV22</xm:sqref>
        </x14:conditionalFormatting>
        <x14:conditionalFormatting xmlns:xm="http://schemas.microsoft.com/office/excel/2006/main">
          <x14:cfRule type="containsText" priority="274" operator="containsText" id="{89D30164-E0FE-4DE8-BAD0-736E07978DCA}">
            <xm:f>NOT(ISERROR(SEARCH(#REF! ="text",FU46)))</xm:f>
            <xm:f>#REF! ="text"</xm:f>
            <x14:dxf>
              <fill>
                <patternFill>
                  <bgColor theme="7" tint="0.79998168889431442"/>
                </patternFill>
              </fill>
            </x14:dxf>
          </x14:cfRule>
          <xm:sqref>FU46:GE46 FU76:GE76</xm:sqref>
        </x14:conditionalFormatting>
        <x14:conditionalFormatting xmlns:xm="http://schemas.microsoft.com/office/excel/2006/main">
          <x14:cfRule type="containsText" priority="275" operator="containsText" id="{D0747D52-6A08-4EBD-8108-7C0DEE2C44FE}">
            <xm:f>NOT(ISERROR(SEARCH($A223 ="text",FU116)))</xm:f>
            <xm:f>$A223 ="text"</xm:f>
            <x14:dxf>
              <fill>
                <patternFill>
                  <bgColor theme="7" tint="0.79998168889431442"/>
                </patternFill>
              </fill>
            </x14:dxf>
          </x14:cfRule>
          <xm:sqref>FU116:GE131</xm:sqref>
        </x14:conditionalFormatting>
        <x14:conditionalFormatting xmlns:xm="http://schemas.microsoft.com/office/excel/2006/main">
          <x14:cfRule type="containsText" priority="276" operator="containsText" id="{C4EEF89F-689E-4907-BB1C-0F92AA93A422}">
            <xm:f>NOT(ISERROR(SEARCH($A199 ="text",FU93)))</xm:f>
            <xm:f>$A199 ="text"</xm:f>
            <x14:dxf>
              <fill>
                <patternFill>
                  <bgColor theme="7" tint="0.79998168889431442"/>
                </patternFill>
              </fill>
            </x14:dxf>
          </x14:cfRule>
          <xm:sqref>FU93:GE115</xm:sqref>
        </x14:conditionalFormatting>
        <x14:conditionalFormatting xmlns:xm="http://schemas.microsoft.com/office/excel/2006/main">
          <x14:cfRule type="containsText" priority="277" operator="containsText" id="{49C71007-2366-4CDB-A47F-A4ACFAE4EACE}">
            <xm:f>NOT(ISERROR(SEARCH(#REF! ="text",FU88)))</xm:f>
            <xm:f>#REF! ="text"</xm:f>
            <x14:dxf>
              <fill>
                <patternFill>
                  <bgColor theme="7" tint="0.79998168889431442"/>
                </patternFill>
              </fill>
            </x14:dxf>
          </x14:cfRule>
          <xm:sqref>FU88:GE88</xm:sqref>
        </x14:conditionalFormatting>
        <x14:conditionalFormatting xmlns:xm="http://schemas.microsoft.com/office/excel/2006/main">
          <x14:cfRule type="containsText" priority="261" operator="containsText" id="{B915C299-58D8-4897-BDDB-436CE877604E}">
            <xm:f>NOT(ISERROR(SEARCH($A193 ="text",FU89)))</xm:f>
            <xm:f>$A193 ="text"</xm:f>
            <x14:dxf>
              <fill>
                <patternFill>
                  <bgColor theme="7" tint="0.79998168889431442"/>
                </patternFill>
              </fill>
            </x14:dxf>
          </x14:cfRule>
          <xm:sqref>FU89:GE90</xm:sqref>
        </x14:conditionalFormatting>
        <x14:conditionalFormatting xmlns:xm="http://schemas.microsoft.com/office/excel/2006/main">
          <x14:cfRule type="containsText" priority="260" operator="containsText" id="{44560AC7-A9AA-40A2-ABA2-45DE69D18165}">
            <xm:f>NOT(ISERROR(SEARCH($A240 ="text",FU132)))</xm:f>
            <xm:f>$A240 ="text"</xm:f>
            <x14:dxf>
              <fill>
                <patternFill>
                  <bgColor theme="7" tint="0.79998168889431442"/>
                </patternFill>
              </fill>
            </x14:dxf>
          </x14:cfRule>
          <xm:sqref>FU187:GE188 GE140 FU132:GE132 FU134:FU139 FU133:FX133 FZ133:GE139</xm:sqref>
        </x14:conditionalFormatting>
        <x14:conditionalFormatting xmlns:xm="http://schemas.microsoft.com/office/excel/2006/main">
          <x14:cfRule type="containsText" priority="259" operator="containsText" id="{111E6095-2D1A-442C-99E8-76428B2F2953}">
            <xm:f>NOT(ISERROR(SEARCH($A249 ="text",FU141)))</xm:f>
            <xm:f>$A249 ="text"</xm:f>
            <x14:dxf>
              <fill>
                <patternFill>
                  <bgColor theme="7" tint="0.79998168889431442"/>
                </patternFill>
              </fill>
            </x14:dxf>
          </x14:cfRule>
          <xm:sqref>FU141:GE141</xm:sqref>
        </x14:conditionalFormatting>
        <x14:conditionalFormatting xmlns:xm="http://schemas.microsoft.com/office/excel/2006/main">
          <x14:cfRule type="containsText" priority="278" operator="containsText" id="{AAC0ACB2-DDC5-4687-9F9A-954C233C02FD}">
            <xm:f>NOT(ISERROR(SEARCH($A251 ="text",FU142)))</xm:f>
            <xm:f>$A251 ="text"</xm:f>
            <x14:dxf>
              <fill>
                <patternFill>
                  <bgColor theme="7" tint="0.79998168889431442"/>
                </patternFill>
              </fill>
            </x14:dxf>
          </x14:cfRule>
          <xm:sqref>FU189:GE195 FU142:GE184</xm:sqref>
        </x14:conditionalFormatting>
        <x14:conditionalFormatting xmlns:xm="http://schemas.microsoft.com/office/excel/2006/main">
          <x14:cfRule type="containsText" priority="279" operator="containsText" id="{78A07918-48D5-43F4-B3BA-4F896EE5B04B}">
            <xm:f>NOT(ISERROR(SEARCH($A186 ="text",FU38)))</xm:f>
            <xm:f>$A186 ="text"</xm:f>
            <x14:dxf>
              <fill>
                <patternFill>
                  <bgColor theme="7" tint="0.79998168889431442"/>
                </patternFill>
              </fill>
            </x14:dxf>
          </x14:cfRule>
          <xm:sqref>FU38:GE38</xm:sqref>
        </x14:conditionalFormatting>
        <x14:conditionalFormatting xmlns:xm="http://schemas.microsoft.com/office/excel/2006/main">
          <x14:cfRule type="containsText" priority="280" operator="containsText" id="{1C931A3C-9FAE-4E87-A098-24D1294CC25C}">
            <xm:f>NOT(ISERROR(SEARCH($A44 ="text",FU185)))</xm:f>
            <xm:f>$A44 ="text"</xm:f>
            <x14:dxf>
              <fill>
                <patternFill>
                  <bgColor theme="7" tint="0.79998168889431442"/>
                </patternFill>
              </fill>
            </x14:dxf>
          </x14:cfRule>
          <xm:sqref>FU185:GE186</xm:sqref>
        </x14:conditionalFormatting>
        <x14:conditionalFormatting xmlns:xm="http://schemas.microsoft.com/office/excel/2006/main">
          <x14:cfRule type="containsText" priority="281" operator="containsText" id="{F1679560-510D-4E7F-8B35-059E4BD8DE3A}">
            <xm:f>NOT(ISERROR(SEARCH($A185 ="text",FW32)))</xm:f>
            <xm:f>$A185 ="text"</xm:f>
            <x14:dxf>
              <fill>
                <patternFill>
                  <bgColor theme="7" tint="0.79998168889431442"/>
                </patternFill>
              </fill>
            </x14:dxf>
          </x14:cfRule>
          <xm:sqref>FW32:GE32</xm:sqref>
        </x14:conditionalFormatting>
        <x14:conditionalFormatting xmlns:xm="http://schemas.microsoft.com/office/excel/2006/main">
          <x14:cfRule type="containsText" priority="258" operator="containsText" id="{84520EE5-D55C-48F9-A344-D8584E2E39B5}">
            <xm:f>NOT(ISERROR(SEARCH($A139 ="text",FU36)))</xm:f>
            <xm:f>$A139 ="text"</xm:f>
            <x14:dxf>
              <fill>
                <patternFill>
                  <bgColor theme="7" tint="0.79998168889431442"/>
                </patternFill>
              </fill>
            </x14:dxf>
          </x14:cfRule>
          <xm:sqref>FU36</xm:sqref>
        </x14:conditionalFormatting>
        <x14:conditionalFormatting xmlns:xm="http://schemas.microsoft.com/office/excel/2006/main">
          <x14:cfRule type="containsText" priority="257" operator="containsText" id="{A077D185-A221-4BC9-BE72-24846050E930}">
            <xm:f>NOT(ISERROR(SEARCH($A44 ="text",FU40)))</xm:f>
            <xm:f>$A44 ="text"</xm:f>
            <x14:dxf>
              <fill>
                <patternFill>
                  <bgColor theme="7" tint="0.79998168889431442"/>
                </patternFill>
              </fill>
            </x14:dxf>
          </x14:cfRule>
          <xm:sqref>FU40</xm:sqref>
        </x14:conditionalFormatting>
        <x14:conditionalFormatting xmlns:xm="http://schemas.microsoft.com/office/excel/2006/main">
          <x14:cfRule type="containsText" priority="256" operator="containsText" id="{F2785003-94E3-4DD5-BDCF-6A166230CD3E}">
            <xm:f>NOT(ISERROR(SEARCH($A144 ="text",FU40)))</xm:f>
            <xm:f>$A144 ="text"</xm:f>
            <x14:dxf>
              <fill>
                <patternFill>
                  <bgColor theme="7" tint="0.79998168889431442"/>
                </patternFill>
              </fill>
            </x14:dxf>
          </x14:cfRule>
          <xm:sqref>FU40</xm:sqref>
        </x14:conditionalFormatting>
        <x14:conditionalFormatting xmlns:xm="http://schemas.microsoft.com/office/excel/2006/main">
          <x14:cfRule type="containsText" priority="282" operator="containsText" id="{C9E2F450-1D48-4B9E-8825-2F744C3EA1C6}">
            <xm:f>NOT(ISERROR(SEARCH(#REF! ="text",FU36)))</xm:f>
            <xm:f>#REF! ="text"</xm:f>
            <x14:dxf>
              <fill>
                <patternFill>
                  <bgColor theme="7" tint="0.79998168889431442"/>
                </patternFill>
              </fill>
            </x14:dxf>
          </x14:cfRule>
          <xm:sqref>FU36:GE36</xm:sqref>
        </x14:conditionalFormatting>
        <x14:conditionalFormatting xmlns:xm="http://schemas.microsoft.com/office/excel/2006/main">
          <x14:cfRule type="containsText" priority="255" operator="containsText" id="{9514A790-6FF3-42A1-9120-5D0A43882F32}">
            <xm:f>NOT(ISERROR(SEARCH($A18 ="text",FU6)))</xm:f>
            <xm:f>$A18 ="text"</xm:f>
            <x14:dxf>
              <fill>
                <patternFill>
                  <bgColor theme="7" tint="0.79998168889431442"/>
                </patternFill>
              </fill>
            </x14:dxf>
          </x14:cfRule>
          <xm:sqref>FU6</xm:sqref>
        </x14:conditionalFormatting>
        <x14:conditionalFormatting xmlns:xm="http://schemas.microsoft.com/office/excel/2006/main">
          <x14:cfRule type="containsText" priority="254" operator="containsText" id="{79DAD01B-5C39-42EB-B5A0-169A88792B28}">
            <xm:f>NOT(ISERROR(SEARCH($A14 ="text",FU6)))</xm:f>
            <xm:f>$A14 ="text"</xm:f>
            <x14:dxf>
              <fill>
                <patternFill>
                  <bgColor theme="7" tint="0.79998168889431442"/>
                </patternFill>
              </fill>
            </x14:dxf>
          </x14:cfRule>
          <xm:sqref>FU6</xm:sqref>
        </x14:conditionalFormatting>
        <x14:conditionalFormatting xmlns:xm="http://schemas.microsoft.com/office/excel/2006/main">
          <x14:cfRule type="containsText" priority="253" operator="containsText" id="{BF36E0E9-CBEE-43AA-967F-11A5CF72CAC7}">
            <xm:f>NOT(ISERROR(SEARCH($A12 ="text",FU6)))</xm:f>
            <xm:f>$A12 ="text"</xm:f>
            <x14:dxf>
              <fill>
                <patternFill>
                  <bgColor theme="7" tint="0.79998168889431442"/>
                </patternFill>
              </fill>
            </x14:dxf>
          </x14:cfRule>
          <xm:sqref>FU6</xm:sqref>
        </x14:conditionalFormatting>
        <x14:conditionalFormatting xmlns:xm="http://schemas.microsoft.com/office/excel/2006/main">
          <x14:cfRule type="containsText" priority="252" operator="containsText" id="{EFBCEB70-DA73-4C92-B915-4A3D53543B8E}">
            <xm:f>NOT(ISERROR(SEARCH(#REF! ="text",FU15)))</xm:f>
            <xm:f>#REF! ="text"</xm:f>
            <x14:dxf>
              <fill>
                <patternFill>
                  <bgColor theme="7" tint="0.79998168889431442"/>
                </patternFill>
              </fill>
            </x14:dxf>
          </x14:cfRule>
          <xm:sqref>FU15:GE15</xm:sqref>
        </x14:conditionalFormatting>
        <x14:conditionalFormatting xmlns:xm="http://schemas.microsoft.com/office/excel/2006/main">
          <x14:cfRule type="containsText" priority="249" operator="containsText" id="{92C1B381-CB17-4056-9761-62EEC2B2154B}">
            <xm:f>NOT(ISERROR(SEARCH($A305 ="text",FU197)))</xm:f>
            <xm:f>$A305 ="text"</xm:f>
            <x14:dxf>
              <fill>
                <patternFill>
                  <bgColor theme="7" tint="0.79998168889431442"/>
                </patternFill>
              </fill>
            </x14:dxf>
          </x14:cfRule>
          <xm:sqref>FU197:GE197 FV198:GE198</xm:sqref>
        </x14:conditionalFormatting>
        <x14:conditionalFormatting xmlns:xm="http://schemas.microsoft.com/office/excel/2006/main">
          <x14:cfRule type="containsText" priority="250" operator="containsText" id="{594B0C0C-3E26-4879-9553-F742031BBFA4}">
            <xm:f>NOT(ISERROR(SEARCH($A305 ="text",FU196)))</xm:f>
            <xm:f>$A305 ="text"</xm:f>
            <x14:dxf>
              <fill>
                <patternFill>
                  <bgColor theme="7" tint="0.79998168889431442"/>
                </patternFill>
              </fill>
            </x14:dxf>
          </x14:cfRule>
          <xm:sqref>FU196:GE196</xm:sqref>
        </x14:conditionalFormatting>
        <x14:conditionalFormatting xmlns:xm="http://schemas.microsoft.com/office/excel/2006/main">
          <x14:cfRule type="containsText" priority="248" operator="containsText" id="{A2DFC1FE-68E8-411E-AC6A-731307DE0BAE}">
            <xm:f>NOT(ISERROR(SEARCH($A302 ="text",FV197)))</xm:f>
            <xm:f>$A302 ="text"</xm:f>
            <x14:dxf>
              <fill>
                <patternFill>
                  <bgColor theme="7" tint="0.79998168889431442"/>
                </patternFill>
              </fill>
            </x14:dxf>
          </x14:cfRule>
          <xm:sqref>FV197:FW198</xm:sqref>
        </x14:conditionalFormatting>
        <x14:conditionalFormatting xmlns:xm="http://schemas.microsoft.com/office/excel/2006/main">
          <x14:cfRule type="containsText" priority="283" operator="containsText" id="{F0260828-2503-48BC-898C-541117577C05}">
            <xm:f>NOT(ISERROR(SEARCH(#REF! ="text",FU91)))</xm:f>
            <xm:f>#REF! ="text"</xm:f>
            <x14:dxf>
              <fill>
                <patternFill>
                  <bgColor theme="7" tint="0.79998168889431442"/>
                </patternFill>
              </fill>
            </x14:dxf>
          </x14:cfRule>
          <xm:sqref>FU91:GE92</xm:sqref>
        </x14:conditionalFormatting>
        <x14:conditionalFormatting xmlns:xm="http://schemas.microsoft.com/office/excel/2006/main">
          <x14:cfRule type="containsText" priority="245" operator="containsText" id="{E1343715-86D5-46BB-9584-829F830A50E6}">
            <xm:f>NOT(ISERROR(SEARCH($A242 ="text",FV134)))</xm:f>
            <xm:f>$A242 ="text"</xm:f>
            <x14:dxf>
              <fill>
                <patternFill>
                  <bgColor theme="7" tint="0.79998168889431442"/>
                </patternFill>
              </fill>
            </x14:dxf>
          </x14:cfRule>
          <xm:sqref>FV134:FX140</xm:sqref>
        </x14:conditionalFormatting>
        <x14:conditionalFormatting xmlns:xm="http://schemas.microsoft.com/office/excel/2006/main">
          <x14:cfRule type="containsText" priority="244" operator="containsText" id="{F3A494CF-DC9D-426C-BFDB-E73EFED0BAC4}">
            <xm:f>NOT(ISERROR(SEARCH($A225 ="text",FV117)))</xm:f>
            <xm:f>$A225 ="text"</xm:f>
            <x14:dxf>
              <fill>
                <patternFill>
                  <bgColor theme="7" tint="0.79998168889431442"/>
                </patternFill>
              </fill>
            </x14:dxf>
          </x14:cfRule>
          <xm:sqref>FV117:FX125</xm:sqref>
        </x14:conditionalFormatting>
        <x14:conditionalFormatting xmlns:xm="http://schemas.microsoft.com/office/excel/2006/main">
          <x14:cfRule type="containsText" priority="243" operator="containsText" id="{E1CD6D4E-6387-48D2-8457-D17E134D3DDF}">
            <xm:f>NOT(ISERROR(SEARCH($A240 ="text",FY133)))</xm:f>
            <xm:f>$A240 ="text"</xm:f>
            <x14:dxf>
              <fill>
                <patternFill>
                  <bgColor theme="7" tint="0.79998168889431442"/>
                </patternFill>
              </fill>
            </x14:dxf>
          </x14:cfRule>
          <xm:sqref>FY133:FY140</xm:sqref>
        </x14:conditionalFormatting>
        <x14:conditionalFormatting xmlns:xm="http://schemas.microsoft.com/office/excel/2006/main">
          <x14:cfRule type="containsText" priority="240" operator="containsText" id="{4B75CE15-A6AE-47E5-AD2D-CD2EAF397035}">
            <xm:f>NOT(ISERROR(SEARCH($A304 ="text",FU198)))</xm:f>
            <xm:f>$A304 ="text"</xm:f>
            <x14:dxf>
              <fill>
                <patternFill>
                  <bgColor theme="7" tint="0.79998168889431442"/>
                </patternFill>
              </fill>
            </x14:dxf>
          </x14:cfRule>
          <xm:sqref>FU198</xm:sqref>
        </x14:conditionalFormatting>
        <x14:conditionalFormatting xmlns:xm="http://schemas.microsoft.com/office/excel/2006/main">
          <x14:cfRule type="containsText" priority="237" operator="containsText" id="{94EA38AB-3483-4E9D-BD7C-D024E7C583A1}">
            <xm:f>NOT(ISERROR(SEARCH($A1 ="text",GX1048571)))</xm:f>
            <xm:f>$A1 ="text"</xm:f>
            <x14:dxf>
              <fill>
                <patternFill>
                  <bgColor theme="7" tint="0.79998168889431442"/>
                </patternFill>
              </fill>
            </x14:dxf>
          </x14:cfRule>
          <xm:sqref>GX1048571:HG1048576</xm:sqref>
        </x14:conditionalFormatting>
        <x14:conditionalFormatting xmlns:xm="http://schemas.microsoft.com/office/excel/2006/main">
          <x14:cfRule type="containsText" priority="238" operator="containsText" id="{8EF3EAB9-18EA-4FF0-B864-F16449283A74}">
            <xm:f>NOT(ISERROR(SEARCH($A206 ="text",GW199)))</xm:f>
            <xm:f>$A206 ="text"</xm:f>
            <x14:dxf>
              <fill>
                <patternFill>
                  <bgColor theme="7" tint="0.79998168889431442"/>
                </patternFill>
              </fill>
            </x14:dxf>
          </x14:cfRule>
          <xm:sqref>GX1048570:HG1048570 GW199:GW1048567</xm:sqref>
        </x14:conditionalFormatting>
        <x14:conditionalFormatting xmlns:xm="http://schemas.microsoft.com/office/excel/2006/main">
          <x14:cfRule type="containsText" priority="239" operator="containsText" id="{AEC4C121-D072-4AEE-90EA-9530DCB3E6C0}">
            <xm:f>NOT(ISERROR(SEARCH($A1 ="text",GW1048568)))</xm:f>
            <xm:f>$A1 ="text"</xm:f>
            <x14:dxf>
              <fill>
                <patternFill>
                  <bgColor theme="7" tint="0.79998168889431442"/>
                </patternFill>
              </fill>
            </x14:dxf>
          </x14:cfRule>
          <xm:sqref>GW1048568:GW1048573</xm:sqref>
        </x14:conditionalFormatting>
        <x14:conditionalFormatting xmlns:xm="http://schemas.microsoft.com/office/excel/2006/main">
          <x14:cfRule type="containsText" priority="236" operator="containsText" id="{1831A13D-562A-4CF9-84AC-C6C46C7526A1}">
            <xm:f>NOT(ISERROR(SEARCH($A207 ="text",GX199)))</xm:f>
            <xm:f>$A207 ="text"</xm:f>
            <x14:dxf>
              <fill>
                <patternFill>
                  <bgColor theme="7" tint="0.79998168889431442"/>
                </patternFill>
              </fill>
            </x14:dxf>
          </x14:cfRule>
          <xm:sqref>GX199:HG1048566</xm:sqref>
        </x14:conditionalFormatting>
        <x14:conditionalFormatting xmlns:xm="http://schemas.microsoft.com/office/excel/2006/main">
          <x14:cfRule type="containsText" priority="233" operator="containsText" id="{0DBC3F07-B11E-40F0-8EF1-B665C633C7D6}">
            <xm:f>NOT(ISERROR(SEARCH($A6 ="text",GW1)))</xm:f>
            <xm:f>$A6 ="text"</xm:f>
            <x14:dxf>
              <fill>
                <patternFill>
                  <bgColor theme="7" tint="0.79998168889431442"/>
                </patternFill>
              </fill>
            </x14:dxf>
          </x14:cfRule>
          <xm:sqref>GW1:HG2</xm:sqref>
        </x14:conditionalFormatting>
        <x14:conditionalFormatting xmlns:xm="http://schemas.microsoft.com/office/excel/2006/main">
          <x14:cfRule type="containsText" priority="234" operator="containsText" id="{D4F3C97E-C0CC-4706-A221-C94D65062425}">
            <xm:f>NOT(ISERROR(SEARCH($A10 ="text",GW3)))</xm:f>
            <xm:f>$A10 ="text"</xm:f>
            <x14:dxf>
              <fill>
                <patternFill>
                  <bgColor theme="7" tint="0.79998168889431442"/>
                </patternFill>
              </fill>
            </x14:dxf>
          </x14:cfRule>
          <xm:sqref>GW3:HG4</xm:sqref>
        </x14:conditionalFormatting>
        <x14:conditionalFormatting xmlns:xm="http://schemas.microsoft.com/office/excel/2006/main">
          <x14:cfRule type="containsText" priority="232" operator="containsText" id="{FD2D5DBA-29A5-4736-9776-7B3C21DABCA9}">
            <xm:f>NOT(ISERROR(SEARCH($A1 ="text",GX1048567)))</xm:f>
            <xm:f>$A1 ="text"</xm:f>
            <x14:dxf>
              <fill>
                <patternFill>
                  <bgColor theme="7" tint="0.79998168889431442"/>
                </patternFill>
              </fill>
            </x14:dxf>
          </x14:cfRule>
          <xm:sqref>GX1048567:HG1048569</xm:sqref>
        </x14:conditionalFormatting>
        <x14:conditionalFormatting xmlns:xm="http://schemas.microsoft.com/office/excel/2006/main">
          <x14:cfRule type="containsText" priority="235" operator="containsText" id="{D4205880-AD95-459A-8202-FBAE48B5420E}">
            <xm:f>NOT(ISERROR(SEARCH($A1 ="text",GW1048574)))</xm:f>
            <xm:f>$A1 ="text"</xm:f>
            <x14:dxf>
              <fill>
                <patternFill>
                  <bgColor theme="7" tint="0.79998168889431442"/>
                </patternFill>
              </fill>
            </x14:dxf>
          </x14:cfRule>
          <xm:sqref>GW1048574:GW1048576</xm:sqref>
        </x14:conditionalFormatting>
        <x14:conditionalFormatting xmlns:xm="http://schemas.microsoft.com/office/excel/2006/main">
          <x14:cfRule type="containsText" priority="231" operator="containsText" id="{D26E0CE4-1A69-4738-894F-93BFF4B8EF50}">
            <xm:f>NOT(ISERROR(SEARCH($A14 ="text",GW5)))</xm:f>
            <xm:f>$A14 ="text"</xm:f>
            <x14:dxf>
              <fill>
                <patternFill>
                  <bgColor theme="7" tint="0.79998168889431442"/>
                </patternFill>
              </fill>
            </x14:dxf>
          </x14:cfRule>
          <xm:sqref>GW5:HG5</xm:sqref>
        </x14:conditionalFormatting>
        <x14:conditionalFormatting xmlns:xm="http://schemas.microsoft.com/office/excel/2006/main">
          <x14:cfRule type="containsText" priority="229" operator="containsText" id="{AE735303-CD1C-4E40-949F-50CFEB75B222}">
            <xm:f>NOT(ISERROR(SEARCH($A33 ="text",GW19)))</xm:f>
            <xm:f>$A33 ="text"</xm:f>
            <x14:dxf>
              <fill>
                <patternFill>
                  <bgColor theme="7" tint="0.79998168889431442"/>
                </patternFill>
              </fill>
            </x14:dxf>
          </x14:cfRule>
          <xm:sqref>GW19:HG20</xm:sqref>
        </x14:conditionalFormatting>
        <x14:conditionalFormatting xmlns:xm="http://schemas.microsoft.com/office/excel/2006/main">
          <x14:cfRule type="containsText" priority="210" operator="containsText" id="{27639884-F459-49E3-97B1-8F57EF484044}">
            <xm:f>NOT(ISERROR(SEARCH($A56 ="text",GX51)))</xm:f>
            <xm:f>$A56 ="text"</xm:f>
            <x14:dxf>
              <fill>
                <patternFill>
                  <bgColor theme="7" tint="0.79998168889431442"/>
                </patternFill>
              </fill>
            </x14:dxf>
          </x14:cfRule>
          <xm:sqref>GX51:HG51 HB52:HG75 GX81:HG81 HC82:HG86</xm:sqref>
        </x14:conditionalFormatting>
        <x14:conditionalFormatting xmlns:xm="http://schemas.microsoft.com/office/excel/2006/main">
          <x14:cfRule type="containsText" priority="211" operator="containsText" id="{FCF1B2C8-08A2-4DC2-AF2E-E5A2D6DB17E9}">
            <xm:f>NOT(ISERROR(SEARCH($A38 ="text",GW34)))</xm:f>
            <xm:f>$A38 ="text"</xm:f>
            <x14:dxf>
              <fill>
                <patternFill>
                  <bgColor theme="7" tint="0.79998168889431442"/>
                </patternFill>
              </fill>
            </x14:dxf>
          </x14:cfRule>
          <xm:sqref>GW50:HG50 GW80:HG80 HC42:HG45 HC34:HG34 HC47:HG49 HB77:HG79</xm:sqref>
        </x14:conditionalFormatting>
        <x14:conditionalFormatting xmlns:xm="http://schemas.microsoft.com/office/excel/2006/main">
          <x14:cfRule type="containsText" priority="212" operator="containsText" id="{F32F885D-2088-4516-A2E2-AA0B02FCC171}">
            <xm:f>NOT(ISERROR(SEARCH(#REF! ="text",GW30)))</xm:f>
            <xm:f>#REF! ="text"</xm:f>
            <x14:dxf>
              <fill>
                <patternFill>
                  <bgColor theme="7" tint="0.79998168889431442"/>
                </patternFill>
              </fill>
            </x14:dxf>
          </x14:cfRule>
          <xm:sqref>GW30:HG30 HC31:HG31</xm:sqref>
        </x14:conditionalFormatting>
        <x14:conditionalFormatting xmlns:xm="http://schemas.microsoft.com/office/excel/2006/main">
          <x14:cfRule type="containsText" priority="213" operator="containsText" id="{E003BCFF-5876-49D3-B943-229342B0D053}">
            <xm:f>NOT(ISERROR(SEARCH($A42 ="text",HC41)))</xm:f>
            <xm:f>$A42 ="text"</xm:f>
            <x14:dxf>
              <fill>
                <patternFill>
                  <bgColor theme="7" tint="0.79998168889431442"/>
                </patternFill>
              </fill>
            </x14:dxf>
          </x14:cfRule>
          <xm:sqref>HC41:HG41</xm:sqref>
        </x14:conditionalFormatting>
        <x14:conditionalFormatting xmlns:xm="http://schemas.microsoft.com/office/excel/2006/main">
          <x14:cfRule type="containsText" priority="214" operator="containsText" id="{BD3FB29C-B313-4DB3-8E67-4C79BEE6B9AC}">
            <xm:f>NOT(ISERROR(SEARCH(#REF! ="text",HC33)))</xm:f>
            <xm:f>#REF! ="text"</xm:f>
            <x14:dxf>
              <fill>
                <patternFill>
                  <bgColor theme="7" tint="0.79998168889431442"/>
                </patternFill>
              </fill>
            </x14:dxf>
          </x14:cfRule>
          <xm:sqref>HC33:HG33 HC37:HG37 HC39:HG40</xm:sqref>
        </x14:conditionalFormatting>
        <x14:conditionalFormatting xmlns:xm="http://schemas.microsoft.com/office/excel/2006/main">
          <x14:cfRule type="containsText" priority="215" operator="containsText" id="{0EADE371-AD5E-4F3E-92DB-E9DD34E76460}">
            <xm:f>NOT(ISERROR(SEARCH($A41 ="text",HC35)))</xm:f>
            <xm:f>$A41 ="text"</xm:f>
            <x14:dxf>
              <fill>
                <patternFill>
                  <bgColor theme="7" tint="0.79998168889431442"/>
                </patternFill>
              </fill>
            </x14:dxf>
          </x14:cfRule>
          <xm:sqref>HC35:HG35</xm:sqref>
        </x14:conditionalFormatting>
        <x14:conditionalFormatting xmlns:xm="http://schemas.microsoft.com/office/excel/2006/main">
          <x14:cfRule type="containsText" priority="216" operator="containsText" id="{3854D29A-C081-4E59-AD7E-D0803802667A}">
            <xm:f>NOT(ISERROR(SEARCH(#REF! ="text",HC87)))</xm:f>
            <xm:f>#REF! ="text"</xm:f>
            <x14:dxf>
              <fill>
                <patternFill>
                  <bgColor theme="7" tint="0.79998168889431442"/>
                </patternFill>
              </fill>
            </x14:dxf>
          </x14:cfRule>
          <xm:sqref>HC87:HG87</xm:sqref>
        </x14:conditionalFormatting>
        <x14:conditionalFormatting xmlns:xm="http://schemas.microsoft.com/office/excel/2006/main">
          <x14:cfRule type="containsText" priority="217" operator="containsText" id="{B55A66E7-7C54-4A08-B392-8A8C664DC6D7}">
            <xm:f>NOT(ISERROR(SEARCH($A13 ="text",GX6)))</xm:f>
            <xm:f>$A13 ="text"</xm:f>
            <x14:dxf>
              <fill>
                <patternFill>
                  <bgColor theme="7" tint="0.79998168889431442"/>
                </patternFill>
              </fill>
            </x14:dxf>
          </x14:cfRule>
          <xm:sqref>GX6:HG6</xm:sqref>
        </x14:conditionalFormatting>
        <x14:conditionalFormatting xmlns:xm="http://schemas.microsoft.com/office/excel/2006/main">
          <x14:cfRule type="containsText" priority="218" operator="containsText" id="{74DC7CC0-0415-4B16-B62B-E07312B8A315}">
            <xm:f>NOT(ISERROR(SEARCH($A16 ="text",GW7)))</xm:f>
            <xm:f>$A16 ="text"</xm:f>
            <x14:dxf>
              <fill>
                <patternFill>
                  <bgColor theme="7" tint="0.79998168889431442"/>
                </patternFill>
              </fill>
            </x14:dxf>
          </x14:cfRule>
          <xm:sqref>GW7:HG7</xm:sqref>
        </x14:conditionalFormatting>
        <x14:conditionalFormatting xmlns:xm="http://schemas.microsoft.com/office/excel/2006/main">
          <x14:cfRule type="containsText" priority="219" operator="containsText" id="{49828909-50CC-4362-BFA1-6F7EBBA70596}">
            <xm:f>NOT(ISERROR(SEARCH(#REF! ="text",HB46)))</xm:f>
            <xm:f>#REF! ="text"</xm:f>
            <x14:dxf>
              <fill>
                <patternFill>
                  <bgColor theme="7" tint="0.79998168889431442"/>
                </patternFill>
              </fill>
            </x14:dxf>
          </x14:cfRule>
          <xm:sqref>HC46:HG46 HB76:HG76</xm:sqref>
        </x14:conditionalFormatting>
        <x14:conditionalFormatting xmlns:xm="http://schemas.microsoft.com/office/excel/2006/main">
          <x14:cfRule type="containsText" priority="220" operator="containsText" id="{EFC31723-6725-4012-A0AA-0B8861D7263B}">
            <xm:f>NOT(ISERROR(SEARCH($A223 ="text",GW116)))</xm:f>
            <xm:f>$A223 ="text"</xm:f>
            <x14:dxf>
              <fill>
                <patternFill>
                  <bgColor theme="7" tint="0.79998168889431442"/>
                </patternFill>
              </fill>
            </x14:dxf>
          </x14:cfRule>
          <xm:sqref>GW116:HG131</xm:sqref>
        </x14:conditionalFormatting>
        <x14:conditionalFormatting xmlns:xm="http://schemas.microsoft.com/office/excel/2006/main">
          <x14:cfRule type="containsText" priority="221" operator="containsText" id="{7AFD3ABA-2623-4B15-8DFE-74B621F6ED97}">
            <xm:f>NOT(ISERROR(SEARCH($A199 ="text",GW93)))</xm:f>
            <xm:f>$A199 ="text"</xm:f>
            <x14:dxf>
              <fill>
                <patternFill>
                  <bgColor theme="7" tint="0.79998168889431442"/>
                </patternFill>
              </fill>
            </x14:dxf>
          </x14:cfRule>
          <xm:sqref>GW109:HG109 GX110:HG110 HC111:HG115 GX93:HG108</xm:sqref>
        </x14:conditionalFormatting>
        <x14:conditionalFormatting xmlns:xm="http://schemas.microsoft.com/office/excel/2006/main">
          <x14:cfRule type="containsText" priority="222" operator="containsText" id="{B1AA0594-5315-4B0A-811E-3D63F3867166}">
            <xm:f>NOT(ISERROR(SEARCH(#REF! ="text",HC88)))</xm:f>
            <xm:f>#REF! ="text"</xm:f>
            <x14:dxf>
              <fill>
                <patternFill>
                  <bgColor theme="7" tint="0.79998168889431442"/>
                </patternFill>
              </fill>
            </x14:dxf>
          </x14:cfRule>
          <xm:sqref>HC88:HG88</xm:sqref>
        </x14:conditionalFormatting>
        <x14:conditionalFormatting xmlns:xm="http://schemas.microsoft.com/office/excel/2006/main">
          <x14:cfRule type="containsText" priority="207" operator="containsText" id="{C3A40231-2C58-456E-8C17-E575647B3BAC}">
            <xm:f>NOT(ISERROR(SEARCH($A193 ="text",HC89)))</xm:f>
            <xm:f>$A193 ="text"</xm:f>
            <x14:dxf>
              <fill>
                <patternFill>
                  <bgColor theme="7" tint="0.79998168889431442"/>
                </patternFill>
              </fill>
            </x14:dxf>
          </x14:cfRule>
          <xm:sqref>HC89:HG90</xm:sqref>
        </x14:conditionalFormatting>
        <x14:conditionalFormatting xmlns:xm="http://schemas.microsoft.com/office/excel/2006/main">
          <x14:cfRule type="containsText" priority="206" operator="containsText" id="{B3F2B1C1-BFD9-4219-828E-7693E0AE8359}">
            <xm:f>NOT(ISERROR(SEARCH($A240 ="text",GW132)))</xm:f>
            <xm:f>$A240 ="text"</xm:f>
            <x14:dxf>
              <fill>
                <patternFill>
                  <bgColor theme="7" tint="0.79998168889431442"/>
                </patternFill>
              </fill>
            </x14:dxf>
          </x14:cfRule>
          <xm:sqref>HC187:HG188 HG140 GW132:HG134 GW135:GW139 HB135:HG139</xm:sqref>
        </x14:conditionalFormatting>
        <x14:conditionalFormatting xmlns:xm="http://schemas.microsoft.com/office/excel/2006/main">
          <x14:cfRule type="containsText" priority="205" operator="containsText" id="{7B5E805E-4496-48F2-97CE-B31813C5526A}">
            <xm:f>NOT(ISERROR(SEARCH($A249 ="text",GW141)))</xm:f>
            <xm:f>$A249 ="text"</xm:f>
            <x14:dxf>
              <fill>
                <patternFill>
                  <bgColor theme="7" tint="0.79998168889431442"/>
                </patternFill>
              </fill>
            </x14:dxf>
          </x14:cfRule>
          <xm:sqref>GW141:HG141</xm:sqref>
        </x14:conditionalFormatting>
        <x14:conditionalFormatting xmlns:xm="http://schemas.microsoft.com/office/excel/2006/main">
          <x14:cfRule type="containsText" priority="223" operator="containsText" id="{E2E854D8-9FB2-4477-AED5-3A455D60D348}">
            <xm:f>NOT(ISERROR(SEARCH($A251 ="text",GW142)))</xm:f>
            <xm:f>$A251 ="text"</xm:f>
            <x14:dxf>
              <fill>
                <patternFill>
                  <bgColor theme="7" tint="0.79998168889431442"/>
                </patternFill>
              </fill>
            </x14:dxf>
          </x14:cfRule>
          <xm:sqref>GW189:HG189 GW195:HG195 HD190:HG194 GX175:HG181 GW182:HG184 GW142:HG174</xm:sqref>
        </x14:conditionalFormatting>
        <x14:conditionalFormatting xmlns:xm="http://schemas.microsoft.com/office/excel/2006/main">
          <x14:cfRule type="containsText" priority="224" operator="containsText" id="{F1BDB825-6D6B-4B88-8C85-938C01EA202E}">
            <xm:f>NOT(ISERROR(SEARCH($A186 ="text",HC38)))</xm:f>
            <xm:f>$A186 ="text"</xm:f>
            <x14:dxf>
              <fill>
                <patternFill>
                  <bgColor theme="7" tint="0.79998168889431442"/>
                </patternFill>
              </fill>
            </x14:dxf>
          </x14:cfRule>
          <xm:sqref>HC38:HG38</xm:sqref>
        </x14:conditionalFormatting>
        <x14:conditionalFormatting xmlns:xm="http://schemas.microsoft.com/office/excel/2006/main">
          <x14:cfRule type="containsText" priority="225" operator="containsText" id="{FBB08480-250A-4085-963C-B8684EAF725A}">
            <xm:f>NOT(ISERROR(SEARCH($A44 ="text",HC185)))</xm:f>
            <xm:f>$A44 ="text"</xm:f>
            <x14:dxf>
              <fill>
                <patternFill>
                  <bgColor theme="7" tint="0.79998168889431442"/>
                </patternFill>
              </fill>
            </x14:dxf>
          </x14:cfRule>
          <xm:sqref>HC185:HG186</xm:sqref>
        </x14:conditionalFormatting>
        <x14:conditionalFormatting xmlns:xm="http://schemas.microsoft.com/office/excel/2006/main">
          <x14:cfRule type="containsText" priority="226" operator="containsText" id="{D0936900-317A-4AA6-993A-DDCCB1AA94EE}">
            <xm:f>NOT(ISERROR(SEARCH($A185 ="text",HC32)))</xm:f>
            <xm:f>$A185 ="text"</xm:f>
            <x14:dxf>
              <fill>
                <patternFill>
                  <bgColor theme="7" tint="0.79998168889431442"/>
                </patternFill>
              </fill>
            </x14:dxf>
          </x14:cfRule>
          <xm:sqref>HC32:HG32</xm:sqref>
        </x14:conditionalFormatting>
        <x14:conditionalFormatting xmlns:xm="http://schemas.microsoft.com/office/excel/2006/main">
          <x14:cfRule type="containsText" priority="227" operator="containsText" id="{4F9A846C-E940-4246-9131-3EAB3CAA19F1}">
            <xm:f>NOT(ISERROR(SEARCH(#REF! ="text",HC36)))</xm:f>
            <xm:f>#REF! ="text"</xm:f>
            <x14:dxf>
              <fill>
                <patternFill>
                  <bgColor theme="7" tint="0.79998168889431442"/>
                </patternFill>
              </fill>
            </x14:dxf>
          </x14:cfRule>
          <xm:sqref>HC36:HG36</xm:sqref>
        </x14:conditionalFormatting>
        <x14:conditionalFormatting xmlns:xm="http://schemas.microsoft.com/office/excel/2006/main">
          <x14:cfRule type="containsText" priority="203" operator="containsText" id="{9A8D6F18-DA11-4A40-814C-BEEA793294B8}">
            <xm:f>NOT(ISERROR(SEARCH($A305 ="text",GX197)))</xm:f>
            <xm:f>$A305 ="text"</xm:f>
            <x14:dxf>
              <fill>
                <patternFill>
                  <bgColor theme="7" tint="0.79998168889431442"/>
                </patternFill>
              </fill>
            </x14:dxf>
          </x14:cfRule>
          <xm:sqref>GX197:HG198</xm:sqref>
        </x14:conditionalFormatting>
        <x14:conditionalFormatting xmlns:xm="http://schemas.microsoft.com/office/excel/2006/main">
          <x14:cfRule type="containsText" priority="204" operator="containsText" id="{CE80E14C-1872-4AAA-A941-19D75DB05418}">
            <xm:f>NOT(ISERROR(SEARCH($A305 ="text",GX196)))</xm:f>
            <xm:f>$A305 ="text"</xm:f>
            <x14:dxf>
              <fill>
                <patternFill>
                  <bgColor theme="7" tint="0.79998168889431442"/>
                </patternFill>
              </fill>
            </x14:dxf>
          </x14:cfRule>
          <xm:sqref>GX196:HG196</xm:sqref>
        </x14:conditionalFormatting>
        <x14:conditionalFormatting xmlns:xm="http://schemas.microsoft.com/office/excel/2006/main">
          <x14:cfRule type="containsText" priority="202" operator="containsText" id="{B48BF1CD-E506-4FD2-BAF6-5023FFCDCED7}">
            <xm:f>NOT(ISERROR(SEARCH($A302 ="text",GX197)))</xm:f>
            <xm:f>$A302 ="text"</xm:f>
            <x14:dxf>
              <fill>
                <patternFill>
                  <bgColor theme="7" tint="0.79998168889431442"/>
                </patternFill>
              </fill>
            </x14:dxf>
          </x14:cfRule>
          <xm:sqref>GX197:GY198</xm:sqref>
        </x14:conditionalFormatting>
        <x14:conditionalFormatting xmlns:xm="http://schemas.microsoft.com/office/excel/2006/main">
          <x14:cfRule type="containsText" priority="228" operator="containsText" id="{F08E2542-8EA9-444C-BFAD-B7362C03BB66}">
            <xm:f>NOT(ISERROR(SEARCH(#REF! ="text",GW91)))</xm:f>
            <xm:f>#REF! ="text"</xm:f>
            <x14:dxf>
              <fill>
                <patternFill>
                  <bgColor theme="7" tint="0.79998168889431442"/>
                </patternFill>
              </fill>
            </x14:dxf>
          </x14:cfRule>
          <xm:sqref>GW92:HG92 HC91:HG91</xm:sqref>
        </x14:conditionalFormatting>
        <x14:conditionalFormatting xmlns:xm="http://schemas.microsoft.com/office/excel/2006/main">
          <x14:cfRule type="containsText" priority="200" operator="containsText" id="{0FE6F37A-D13A-422B-AF3A-CBA51C4A9E5D}">
            <xm:f>NOT(ISERROR(SEARCH($A13 ="text",GW6)))</xm:f>
            <xm:f>$A13 ="text"</xm:f>
            <x14:dxf>
              <fill>
                <patternFill>
                  <bgColor theme="7" tint="0.79998168889431442"/>
                </patternFill>
              </fill>
            </x14:dxf>
          </x14:cfRule>
          <xm:sqref>GW6</xm:sqref>
        </x14:conditionalFormatting>
        <x14:conditionalFormatting xmlns:xm="http://schemas.microsoft.com/office/excel/2006/main">
          <x14:cfRule type="containsText" priority="198" operator="containsText" id="{E9680C77-67CC-47BB-8E9D-672A15939097}">
            <xm:f>NOT(ISERROR(SEARCH($A18 ="text",GW6)))</xm:f>
            <xm:f>$A18 ="text"</xm:f>
            <x14:dxf>
              <fill>
                <patternFill>
                  <bgColor theme="7" tint="0.79998168889431442"/>
                </patternFill>
              </fill>
            </x14:dxf>
          </x14:cfRule>
          <xm:sqref>GW6</xm:sqref>
        </x14:conditionalFormatting>
        <x14:conditionalFormatting xmlns:xm="http://schemas.microsoft.com/office/excel/2006/main">
          <x14:cfRule type="containsText" priority="197" operator="containsText" id="{8787C4E2-03C8-4099-BB6D-63EF3936903B}">
            <xm:f>NOT(ISERROR(SEARCH($A14 ="text",GW6)))</xm:f>
            <xm:f>$A14 ="text"</xm:f>
            <x14:dxf>
              <fill>
                <patternFill>
                  <bgColor theme="7" tint="0.79998168889431442"/>
                </patternFill>
              </fill>
            </x14:dxf>
          </x14:cfRule>
          <xm:sqref>GW6</xm:sqref>
        </x14:conditionalFormatting>
        <x14:conditionalFormatting xmlns:xm="http://schemas.microsoft.com/office/excel/2006/main">
          <x14:cfRule type="containsText" priority="196" operator="containsText" id="{A628A2A0-AA68-416D-88E3-1D02DA195F8A}">
            <xm:f>NOT(ISERROR(SEARCH($A12 ="text",GW6)))</xm:f>
            <xm:f>$A12 ="text"</xm:f>
            <x14:dxf>
              <fill>
                <patternFill>
                  <bgColor theme="7" tint="0.79998168889431442"/>
                </patternFill>
              </fill>
            </x14:dxf>
          </x14:cfRule>
          <xm:sqref>GW6</xm:sqref>
        </x14:conditionalFormatting>
        <x14:conditionalFormatting xmlns:xm="http://schemas.microsoft.com/office/excel/2006/main">
          <x14:cfRule type="containsText" priority="190" operator="containsText" id="{99D99579-831C-4793-9328-68A0BDFCD0BD}">
            <xm:f>NOT(ISERROR(SEARCH($A21 ="text",GW16)))</xm:f>
            <xm:f>$A21 ="text"</xm:f>
            <x14:dxf>
              <fill>
                <patternFill>
                  <bgColor theme="7" tint="0.79998168889431442"/>
                </patternFill>
              </fill>
            </x14:dxf>
          </x14:cfRule>
          <xm:sqref>GW16:HG18</xm:sqref>
        </x14:conditionalFormatting>
        <x14:conditionalFormatting xmlns:xm="http://schemas.microsoft.com/office/excel/2006/main">
          <x14:cfRule type="containsText" priority="191" operator="containsText" id="{8E4E962D-AFE6-4D45-849A-1B31E00231BA}">
            <xm:f>NOT(ISERROR(SEARCH(#REF! ="text",GW14)))</xm:f>
            <xm:f>#REF! ="text"</xm:f>
            <x14:dxf>
              <fill>
                <patternFill>
                  <bgColor theme="7" tint="0.79998168889431442"/>
                </patternFill>
              </fill>
            </x14:dxf>
          </x14:cfRule>
          <xm:sqref>GW21:HG21 GW24:GX29 GY22:HG29 GW14:HG14</xm:sqref>
        </x14:conditionalFormatting>
        <x14:conditionalFormatting xmlns:xm="http://schemas.microsoft.com/office/excel/2006/main">
          <x14:cfRule type="containsText" priority="192" operator="containsText" id="{A23AC024-94DB-4731-A460-DDC16FBBEFC1}">
            <xm:f>NOT(ISERROR(SEARCH($A16 ="text",GW9)))</xm:f>
            <xm:f>$A16 ="text"</xm:f>
            <x14:dxf>
              <fill>
                <patternFill>
                  <bgColor theme="7" tint="0.79998168889431442"/>
                </patternFill>
              </fill>
            </x14:dxf>
          </x14:cfRule>
          <xm:sqref>GW10:HG13 GX9:GY9</xm:sqref>
        </x14:conditionalFormatting>
        <x14:conditionalFormatting xmlns:xm="http://schemas.microsoft.com/office/excel/2006/main">
          <x14:cfRule type="containsText" priority="193" operator="containsText" id="{0ECF2DF9-8D5F-4B0F-94F4-FA0FC1F89FED}">
            <xm:f>NOT(ISERROR(SEARCH($A17 ="text",GW8)))</xm:f>
            <xm:f>$A17 ="text"</xm:f>
            <x14:dxf>
              <fill>
                <patternFill>
                  <bgColor theme="7" tint="0.79998168889431442"/>
                </patternFill>
              </fill>
            </x14:dxf>
          </x14:cfRule>
          <xm:sqref>GW8:HG9</xm:sqref>
        </x14:conditionalFormatting>
        <x14:conditionalFormatting xmlns:xm="http://schemas.microsoft.com/office/excel/2006/main">
          <x14:cfRule type="containsText" priority="194" operator="containsText" id="{D6AA345C-54A5-4971-B6D1-649CACFD3EB1}">
            <xm:f>NOT(ISERROR(SEARCH($A35 ="text",GW22)))</xm:f>
            <xm:f>$A35 ="text"</xm:f>
            <x14:dxf>
              <fill>
                <patternFill>
                  <bgColor theme="7" tint="0.79998168889431442"/>
                </patternFill>
              </fill>
            </x14:dxf>
          </x14:cfRule>
          <xm:sqref>GW22:GX22</xm:sqref>
        </x14:conditionalFormatting>
        <x14:conditionalFormatting xmlns:xm="http://schemas.microsoft.com/office/excel/2006/main">
          <x14:cfRule type="containsText" priority="195" operator="containsText" id="{3FA7C28C-53AF-4B66-B36B-3A57E4F57219}">
            <xm:f>NOT(ISERROR(SEARCH($A37 ="text",GW23)))</xm:f>
            <xm:f>$A37 ="text"</xm:f>
            <x14:dxf>
              <fill>
                <patternFill>
                  <bgColor theme="7" tint="0.79998168889431442"/>
                </patternFill>
              </fill>
            </x14:dxf>
          </x14:cfRule>
          <xm:sqref>GW23:GX23</xm:sqref>
        </x14:conditionalFormatting>
        <x14:conditionalFormatting xmlns:xm="http://schemas.microsoft.com/office/excel/2006/main">
          <x14:cfRule type="containsText" priority="188" operator="containsText" id="{B5C082FE-0CA6-4DB8-AFE8-302B90A12E55}">
            <xm:f>NOT(ISERROR(SEARCH(#REF! ="text",GW15)))</xm:f>
            <xm:f>#REF! ="text"</xm:f>
            <x14:dxf>
              <fill>
                <patternFill>
                  <bgColor theme="7" tint="0.79998168889431442"/>
                </patternFill>
              </fill>
            </x14:dxf>
          </x14:cfRule>
          <xm:sqref>GW15:HG15</xm:sqref>
        </x14:conditionalFormatting>
        <x14:conditionalFormatting xmlns:xm="http://schemas.microsoft.com/office/excel/2006/main">
          <x14:cfRule type="containsText" priority="178" operator="containsText" id="{038BB9F2-DEC3-46F4-AEA7-A4C7745718E8}">
            <xm:f>NOT(ISERROR(SEARCH($A38 ="text",GW34)))</xm:f>
            <xm:f>$A38 ="text"</xm:f>
            <x14:dxf>
              <fill>
                <patternFill>
                  <bgColor theme="7" tint="0.79998168889431442"/>
                </patternFill>
              </fill>
            </x14:dxf>
          </x14:cfRule>
          <xm:sqref>GW47:HB49 GW42:HB45 GW34:HB34</xm:sqref>
        </x14:conditionalFormatting>
        <x14:conditionalFormatting xmlns:xm="http://schemas.microsoft.com/office/excel/2006/main">
          <x14:cfRule type="containsText" priority="179" operator="containsText" id="{2AAF1803-1966-484F-8006-872E331CBCE3}">
            <xm:f>NOT(ISERROR(SEARCH(#REF! ="text",GW31)))</xm:f>
            <xm:f>#REF! ="text"</xm:f>
            <x14:dxf>
              <fill>
                <patternFill>
                  <bgColor theme="7" tint="0.79998168889431442"/>
                </patternFill>
              </fill>
            </x14:dxf>
          </x14:cfRule>
          <xm:sqref>GW31:GX32 GY31:HB31</xm:sqref>
        </x14:conditionalFormatting>
        <x14:conditionalFormatting xmlns:xm="http://schemas.microsoft.com/office/excel/2006/main">
          <x14:cfRule type="containsText" priority="180" operator="containsText" id="{95BD78C0-68F7-4378-8C0F-A9A4211B446B}">
            <xm:f>NOT(ISERROR(SEARCH($A42 ="text",GW41)))</xm:f>
            <xm:f>$A42 ="text"</xm:f>
            <x14:dxf>
              <fill>
                <patternFill>
                  <bgColor theme="7" tint="0.79998168889431442"/>
                </patternFill>
              </fill>
            </x14:dxf>
          </x14:cfRule>
          <xm:sqref>GW41:HB41</xm:sqref>
        </x14:conditionalFormatting>
        <x14:conditionalFormatting xmlns:xm="http://schemas.microsoft.com/office/excel/2006/main">
          <x14:cfRule type="containsText" priority="181" operator="containsText" id="{470A6C14-722B-4AD4-AEAA-BE3A8BA0B899}">
            <xm:f>NOT(ISERROR(SEARCH(#REF! ="text",GW33)))</xm:f>
            <xm:f>#REF! ="text"</xm:f>
            <x14:dxf>
              <fill>
                <patternFill>
                  <bgColor theme="7" tint="0.79998168889431442"/>
                </patternFill>
              </fill>
            </x14:dxf>
          </x14:cfRule>
          <xm:sqref>GW33:HB33 GW37:HB37 GW39:HB40</xm:sqref>
        </x14:conditionalFormatting>
        <x14:conditionalFormatting xmlns:xm="http://schemas.microsoft.com/office/excel/2006/main">
          <x14:cfRule type="containsText" priority="182" operator="containsText" id="{C6799263-A484-4A3E-8A7C-7143625C3233}">
            <xm:f>NOT(ISERROR(SEARCH($A41 ="text",GW35)))</xm:f>
            <xm:f>$A41 ="text"</xm:f>
            <x14:dxf>
              <fill>
                <patternFill>
                  <bgColor theme="7" tint="0.79998168889431442"/>
                </patternFill>
              </fill>
            </x14:dxf>
          </x14:cfRule>
          <xm:sqref>GW35:HB35</xm:sqref>
        </x14:conditionalFormatting>
        <x14:conditionalFormatting xmlns:xm="http://schemas.microsoft.com/office/excel/2006/main">
          <x14:cfRule type="containsText" priority="183" operator="containsText" id="{C645D4E1-8FD1-4672-BDCE-612EEF221735}">
            <xm:f>NOT(ISERROR(SEARCH(#REF! ="text",GW46)))</xm:f>
            <xm:f>#REF! ="text"</xm:f>
            <x14:dxf>
              <fill>
                <patternFill>
                  <bgColor theme="7" tint="0.79998168889431442"/>
                </patternFill>
              </fill>
            </x14:dxf>
          </x14:cfRule>
          <xm:sqref>GW46:HB46</xm:sqref>
        </x14:conditionalFormatting>
        <x14:conditionalFormatting xmlns:xm="http://schemas.microsoft.com/office/excel/2006/main">
          <x14:cfRule type="containsText" priority="184" operator="containsText" id="{0C82D135-5529-44DF-8E0A-AB8BF8A0704B}">
            <xm:f>NOT(ISERROR(SEARCH($A186 ="text",GW38)))</xm:f>
            <xm:f>$A186 ="text"</xm:f>
            <x14:dxf>
              <fill>
                <patternFill>
                  <bgColor theme="7" tint="0.79998168889431442"/>
                </patternFill>
              </fill>
            </x14:dxf>
          </x14:cfRule>
          <xm:sqref>GW38:HB38</xm:sqref>
        </x14:conditionalFormatting>
        <x14:conditionalFormatting xmlns:xm="http://schemas.microsoft.com/office/excel/2006/main">
          <x14:cfRule type="containsText" priority="185" operator="containsText" id="{260F29CB-1893-49A1-946F-84B2E32A11A1}">
            <xm:f>NOT(ISERROR(SEARCH($A185 ="text",GY32)))</xm:f>
            <xm:f>$A185 ="text"</xm:f>
            <x14:dxf>
              <fill>
                <patternFill>
                  <bgColor theme="7" tint="0.79998168889431442"/>
                </patternFill>
              </fill>
            </x14:dxf>
          </x14:cfRule>
          <xm:sqref>GY32:HB32</xm:sqref>
        </x14:conditionalFormatting>
        <x14:conditionalFormatting xmlns:xm="http://schemas.microsoft.com/office/excel/2006/main">
          <x14:cfRule type="containsText" priority="176" operator="containsText" id="{AD3C5727-E075-4E7E-9C38-5B1095F1AD67}">
            <xm:f>NOT(ISERROR(SEARCH($A139 ="text",GW36)))</xm:f>
            <xm:f>$A139 ="text"</xm:f>
            <x14:dxf>
              <fill>
                <patternFill>
                  <bgColor theme="7" tint="0.79998168889431442"/>
                </patternFill>
              </fill>
            </x14:dxf>
          </x14:cfRule>
          <xm:sqref>GW36</xm:sqref>
        </x14:conditionalFormatting>
        <x14:conditionalFormatting xmlns:xm="http://schemas.microsoft.com/office/excel/2006/main">
          <x14:cfRule type="containsText" priority="175" operator="containsText" id="{42208B32-340D-4EF5-8AF8-9A9BBCCC81C8}">
            <xm:f>NOT(ISERROR(SEARCH($A44 ="text",GW40)))</xm:f>
            <xm:f>$A44 ="text"</xm:f>
            <x14:dxf>
              <fill>
                <patternFill>
                  <bgColor theme="7" tint="0.79998168889431442"/>
                </patternFill>
              </fill>
            </x14:dxf>
          </x14:cfRule>
          <xm:sqref>GW40</xm:sqref>
        </x14:conditionalFormatting>
        <x14:conditionalFormatting xmlns:xm="http://schemas.microsoft.com/office/excel/2006/main">
          <x14:cfRule type="containsText" priority="174" operator="containsText" id="{7F2BE160-A0F2-4BEA-BBC5-7E3A188E0EEA}">
            <xm:f>NOT(ISERROR(SEARCH($A144 ="text",GW40)))</xm:f>
            <xm:f>$A144 ="text"</xm:f>
            <x14:dxf>
              <fill>
                <patternFill>
                  <bgColor theme="7" tint="0.79998168889431442"/>
                </patternFill>
              </fill>
            </x14:dxf>
          </x14:cfRule>
          <xm:sqref>GW40</xm:sqref>
        </x14:conditionalFormatting>
        <x14:conditionalFormatting xmlns:xm="http://schemas.microsoft.com/office/excel/2006/main">
          <x14:cfRule type="containsText" priority="186" operator="containsText" id="{84C6DEA0-BCB2-4AE9-98EF-8DE67EAA7164}">
            <xm:f>NOT(ISERROR(SEARCH(#REF! ="text",GW36)))</xm:f>
            <xm:f>#REF! ="text"</xm:f>
            <x14:dxf>
              <fill>
                <patternFill>
                  <bgColor theme="7" tint="0.79998168889431442"/>
                </patternFill>
              </fill>
            </x14:dxf>
          </x14:cfRule>
          <xm:sqref>GW36:HB36</xm:sqref>
        </x14:conditionalFormatting>
        <x14:conditionalFormatting xmlns:xm="http://schemas.microsoft.com/office/excel/2006/main">
          <x14:cfRule type="containsText" priority="173" operator="containsText" id="{C64BDC5B-AF89-45F0-9357-0C7A9048C924}">
            <xm:f>NOT(ISERROR(SEARCH($A56 ="text",GW51)))</xm:f>
            <xm:f>$A56 ="text"</xm:f>
            <x14:dxf>
              <fill>
                <patternFill>
                  <bgColor theme="7" tint="0.79998168889431442"/>
                </patternFill>
              </fill>
            </x14:dxf>
          </x14:cfRule>
          <xm:sqref>GW51</xm:sqref>
        </x14:conditionalFormatting>
        <x14:conditionalFormatting xmlns:xm="http://schemas.microsoft.com/office/excel/2006/main">
          <x14:cfRule type="containsText" priority="171" operator="containsText" id="{61C316F1-EA6B-4ECB-AA9B-DB012EC74EAC}">
            <xm:f>NOT(ISERROR(SEARCH($A57 ="text",GW52)))</xm:f>
            <xm:f>$A57 ="text"</xm:f>
            <x14:dxf>
              <fill>
                <patternFill>
                  <bgColor theme="7" tint="0.79998168889431442"/>
                </patternFill>
              </fill>
            </x14:dxf>
          </x14:cfRule>
          <xm:sqref>GW52:HA52</xm:sqref>
        </x14:conditionalFormatting>
        <x14:conditionalFormatting xmlns:xm="http://schemas.microsoft.com/office/excel/2006/main">
          <x14:cfRule type="containsText" priority="167" operator="containsText" id="{F7D3ECB8-2295-4688-9D85-0569FBBEC116}">
            <xm:f>NOT(ISERROR(SEARCH($A58 ="text",GW53)))</xm:f>
            <xm:f>$A58 ="text"</xm:f>
            <x14:dxf>
              <fill>
                <patternFill>
                  <bgColor theme="7" tint="0.79998168889431442"/>
                </patternFill>
              </fill>
            </x14:dxf>
          </x14:cfRule>
          <xm:sqref>GW53:GW75</xm:sqref>
        </x14:conditionalFormatting>
        <x14:conditionalFormatting xmlns:xm="http://schemas.microsoft.com/office/excel/2006/main">
          <x14:cfRule type="containsText" priority="168" operator="containsText" id="{711430D5-8840-486D-B2C4-90D6C28741C6}">
            <xm:f>NOT(ISERROR(SEARCH($A81 ="text",GW77)))</xm:f>
            <xm:f>$A81 ="text"</xm:f>
            <x14:dxf>
              <fill>
                <patternFill>
                  <bgColor theme="7" tint="0.79998168889431442"/>
                </patternFill>
              </fill>
            </x14:dxf>
          </x14:cfRule>
          <xm:sqref>GW77:GW79</xm:sqref>
        </x14:conditionalFormatting>
        <x14:conditionalFormatting xmlns:xm="http://schemas.microsoft.com/office/excel/2006/main">
          <x14:cfRule type="containsText" priority="169" operator="containsText" id="{476EC26A-FC46-4260-988B-FEF8C51DD422}">
            <xm:f>NOT(ISERROR(SEARCH(#REF! ="text",GW76)))</xm:f>
            <xm:f>#REF! ="text"</xm:f>
            <x14:dxf>
              <fill>
                <patternFill>
                  <bgColor theme="7" tint="0.79998168889431442"/>
                </patternFill>
              </fill>
            </x14:dxf>
          </x14:cfRule>
          <xm:sqref>GW76</xm:sqref>
        </x14:conditionalFormatting>
        <x14:conditionalFormatting xmlns:xm="http://schemas.microsoft.com/office/excel/2006/main">
          <x14:cfRule type="containsText" priority="165" operator="containsText" id="{DB194CE9-F37C-4F3A-A718-FDB9B12FB65E}">
            <xm:f>NOT(ISERROR(SEARCH($A86 ="text",GW81)))</xm:f>
            <xm:f>$A86 ="text"</xm:f>
            <x14:dxf>
              <fill>
                <patternFill>
                  <bgColor theme="7" tint="0.79998168889431442"/>
                </patternFill>
              </fill>
            </x14:dxf>
          </x14:cfRule>
          <xm:sqref>GW81</xm:sqref>
        </x14:conditionalFormatting>
        <x14:conditionalFormatting xmlns:xm="http://schemas.microsoft.com/office/excel/2006/main">
          <x14:cfRule type="containsText" priority="163" operator="containsText" id="{A293B003-EA5A-4716-9B47-0601BDC2C5DC}">
            <xm:f>NOT(ISERROR(SEARCH($A87 ="text",GW82)))</xm:f>
            <xm:f>$A87 ="text"</xm:f>
            <x14:dxf>
              <fill>
                <patternFill>
                  <bgColor theme="7" tint="0.79998168889431442"/>
                </patternFill>
              </fill>
            </x14:dxf>
          </x14:cfRule>
          <xm:sqref>GW82:HB82</xm:sqref>
        </x14:conditionalFormatting>
        <x14:conditionalFormatting xmlns:xm="http://schemas.microsoft.com/office/excel/2006/main">
          <x14:cfRule type="containsText" priority="158" operator="containsText" id="{48034CE2-3696-4CEA-87A9-2A872B079219}">
            <xm:f>NOT(ISERROR(SEARCH($A88 ="text",GW83)))</xm:f>
            <xm:f>$A88 ="text"</xm:f>
            <x14:dxf>
              <fill>
                <patternFill>
                  <bgColor theme="7" tint="0.79998168889431442"/>
                </patternFill>
              </fill>
            </x14:dxf>
          </x14:cfRule>
          <xm:sqref>GW83:GW86</xm:sqref>
        </x14:conditionalFormatting>
        <x14:conditionalFormatting xmlns:xm="http://schemas.microsoft.com/office/excel/2006/main">
          <x14:cfRule type="containsText" priority="159" operator="containsText" id="{2C1C9B33-6FDE-4DA9-9CA8-09165EA2716B}">
            <xm:f>NOT(ISERROR(SEARCH(#REF! ="text",GW87)))</xm:f>
            <xm:f>#REF! ="text"</xm:f>
            <x14:dxf>
              <fill>
                <patternFill>
                  <bgColor theme="7" tint="0.79998168889431442"/>
                </patternFill>
              </fill>
            </x14:dxf>
          </x14:cfRule>
          <xm:sqref>GW87</xm:sqref>
        </x14:conditionalFormatting>
        <x14:conditionalFormatting xmlns:xm="http://schemas.microsoft.com/office/excel/2006/main">
          <x14:cfRule type="containsText" priority="160" operator="containsText" id="{63310F70-BFDC-4A91-A510-707606AFB30B}">
            <xm:f>NOT(ISERROR(SEARCH(#REF! ="text",GW88)))</xm:f>
            <xm:f>#REF! ="text"</xm:f>
            <x14:dxf>
              <fill>
                <patternFill>
                  <bgColor theme="7" tint="0.79998168889431442"/>
                </patternFill>
              </fill>
            </x14:dxf>
          </x14:cfRule>
          <xm:sqref>GW88</xm:sqref>
        </x14:conditionalFormatting>
        <x14:conditionalFormatting xmlns:xm="http://schemas.microsoft.com/office/excel/2006/main">
          <x14:cfRule type="containsText" priority="156" operator="containsText" id="{E379E037-7AC7-4836-AE3A-47B6CA184EB5}">
            <xm:f>NOT(ISERROR(SEARCH($A193 ="text",GW89)))</xm:f>
            <xm:f>$A193 ="text"</xm:f>
            <x14:dxf>
              <fill>
                <patternFill>
                  <bgColor theme="7" tint="0.79998168889431442"/>
                </patternFill>
              </fill>
            </x14:dxf>
          </x14:cfRule>
          <xm:sqref>GW89:GW90</xm:sqref>
        </x14:conditionalFormatting>
        <x14:conditionalFormatting xmlns:xm="http://schemas.microsoft.com/office/excel/2006/main">
          <x14:cfRule type="containsText" priority="161" operator="containsText" id="{371C7980-C084-4E29-B5A2-59535EDACECD}">
            <xm:f>NOT(ISERROR(SEARCH(#REF! ="text",GW91)))</xm:f>
            <xm:f>#REF! ="text"</xm:f>
            <x14:dxf>
              <fill>
                <patternFill>
                  <bgColor theme="7" tint="0.79998168889431442"/>
                </patternFill>
              </fill>
            </x14:dxf>
          </x14:cfRule>
          <xm:sqref>GW91</xm:sqref>
        </x14:conditionalFormatting>
        <x14:conditionalFormatting xmlns:xm="http://schemas.microsoft.com/office/excel/2006/main">
          <x14:cfRule type="containsText" priority="155" operator="containsText" id="{3D7CD8AB-651A-4430-A4D6-98BD1B2B387B}">
            <xm:f>NOT(ISERROR(SEARCH($A199 ="text",GW93)))</xm:f>
            <xm:f>$A199 ="text"</xm:f>
            <x14:dxf>
              <fill>
                <patternFill>
                  <bgColor theme="7" tint="0.79998168889431442"/>
                </patternFill>
              </fill>
            </x14:dxf>
          </x14:cfRule>
          <xm:sqref>GW93:GW108</xm:sqref>
        </x14:conditionalFormatting>
        <x14:conditionalFormatting xmlns:xm="http://schemas.microsoft.com/office/excel/2006/main">
          <x14:cfRule type="containsText" priority="153" operator="containsText" id="{15402A5D-933E-4870-B715-5FE9375B1A9E}">
            <xm:f>NOT(ISERROR(SEARCH($A216 ="text",GW110)))</xm:f>
            <xm:f>$A216 ="text"</xm:f>
            <x14:dxf>
              <fill>
                <patternFill>
                  <bgColor theme="7" tint="0.79998168889431442"/>
                </patternFill>
              </fill>
            </x14:dxf>
          </x14:cfRule>
          <xm:sqref>GW110</xm:sqref>
        </x14:conditionalFormatting>
        <x14:conditionalFormatting xmlns:xm="http://schemas.microsoft.com/office/excel/2006/main">
          <x14:cfRule type="containsText" priority="151" operator="containsText" id="{0B2064EB-F192-4D47-BB48-A25E79D4B4BF}">
            <xm:f>NOT(ISERROR(SEARCH($A217 ="text",GW111)))</xm:f>
            <xm:f>$A217 ="text"</xm:f>
            <x14:dxf>
              <fill>
                <patternFill>
                  <bgColor theme="7" tint="0.79998168889431442"/>
                </patternFill>
              </fill>
            </x14:dxf>
          </x14:cfRule>
          <xm:sqref>GW111:HB111</xm:sqref>
        </x14:conditionalFormatting>
        <x14:conditionalFormatting xmlns:xm="http://schemas.microsoft.com/office/excel/2006/main">
          <x14:cfRule type="containsText" priority="149" operator="containsText" id="{F7A114EF-9A96-40A8-B502-0467E3525B71}">
            <xm:f>NOT(ISERROR(SEARCH($A218 ="text",GW112)))</xm:f>
            <xm:f>$A218 ="text"</xm:f>
            <x14:dxf>
              <fill>
                <patternFill>
                  <bgColor theme="7" tint="0.79998168889431442"/>
                </patternFill>
              </fill>
            </x14:dxf>
          </x14:cfRule>
          <xm:sqref>GW112:GW115</xm:sqref>
        </x14:conditionalFormatting>
        <x14:conditionalFormatting xmlns:xm="http://schemas.microsoft.com/office/excel/2006/main">
          <x14:cfRule type="containsText" priority="147" operator="containsText" id="{7B8DD13B-FD6F-4FDB-9346-E7B25D8CDE1C}">
            <xm:f>NOT(ISERROR(SEARCH($A284 ="text",GW175)))</xm:f>
            <xm:f>$A284 ="text"</xm:f>
            <x14:dxf>
              <fill>
                <patternFill>
                  <bgColor theme="7" tint="0.79998168889431442"/>
                </patternFill>
              </fill>
            </x14:dxf>
          </x14:cfRule>
          <xm:sqref>GW175:GW177</xm:sqref>
        </x14:conditionalFormatting>
        <x14:conditionalFormatting xmlns:xm="http://schemas.microsoft.com/office/excel/2006/main">
          <x14:cfRule type="containsText" priority="143" operator="containsText" id="{7BF39846-93B0-4011-9D2A-EB5649583862}">
            <xm:f>NOT(ISERROR(SEARCH($A295 ="text",GW187)))</xm:f>
            <xm:f>$A295 ="text"</xm:f>
            <x14:dxf>
              <fill>
                <patternFill>
                  <bgColor theme="7" tint="0.79998168889431442"/>
                </patternFill>
              </fill>
            </x14:dxf>
          </x14:cfRule>
          <xm:sqref>GW187:HB188</xm:sqref>
        </x14:conditionalFormatting>
        <x14:conditionalFormatting xmlns:xm="http://schemas.microsoft.com/office/excel/2006/main">
          <x14:cfRule type="containsText" priority="145" operator="containsText" id="{0C8BCFBD-7AC4-44EC-B08D-D1DF05F1821F}">
            <xm:f>NOT(ISERROR(SEARCH($A44 ="text",GW185)))</xm:f>
            <xm:f>$A44 ="text"</xm:f>
            <x14:dxf>
              <fill>
                <patternFill>
                  <bgColor theme="7" tint="0.79998168889431442"/>
                </patternFill>
              </fill>
            </x14:dxf>
          </x14:cfRule>
          <xm:sqref>GW185:HB186</xm:sqref>
        </x14:conditionalFormatting>
        <x14:conditionalFormatting xmlns:xm="http://schemas.microsoft.com/office/excel/2006/main">
          <x14:cfRule type="containsText" priority="142" operator="containsText" id="{92E26ACA-3E06-48A5-B876-6F00BA7FF4EB}">
            <xm:f>NOT(ISERROR(SEARCH($A299 ="text",GW190)))</xm:f>
            <xm:f>$A299 ="text"</xm:f>
            <x14:dxf>
              <fill>
                <patternFill>
                  <bgColor theme="7" tint="0.79998168889431442"/>
                </patternFill>
              </fill>
            </x14:dxf>
          </x14:cfRule>
          <xm:sqref>GW190:HC194</xm:sqref>
        </x14:conditionalFormatting>
        <x14:conditionalFormatting xmlns:xm="http://schemas.microsoft.com/office/excel/2006/main">
          <x14:cfRule type="containsText" priority="138" operator="containsText" id="{F973F40C-4B7E-4AE1-9E90-C97F28A01E21}">
            <xm:f>NOT(ISERROR(SEARCH($A305 ="text",GW197)))</xm:f>
            <xm:f>$A305 ="text"</xm:f>
            <x14:dxf>
              <fill>
                <patternFill>
                  <bgColor theme="7" tint="0.79998168889431442"/>
                </patternFill>
              </fill>
            </x14:dxf>
          </x14:cfRule>
          <xm:sqref>GW197</xm:sqref>
        </x14:conditionalFormatting>
        <x14:conditionalFormatting xmlns:xm="http://schemas.microsoft.com/office/excel/2006/main">
          <x14:cfRule type="containsText" priority="139" operator="containsText" id="{E509983E-DC57-481E-B2CC-6B7882DEB55D}">
            <xm:f>NOT(ISERROR(SEARCH($A305 ="text",GW196)))</xm:f>
            <xm:f>$A305 ="text"</xm:f>
            <x14:dxf>
              <fill>
                <patternFill>
                  <bgColor theme="7" tint="0.79998168889431442"/>
                </patternFill>
              </fill>
            </x14:dxf>
          </x14:cfRule>
          <xm:sqref>GW196</xm:sqref>
        </x14:conditionalFormatting>
        <x14:conditionalFormatting xmlns:xm="http://schemas.microsoft.com/office/excel/2006/main">
          <x14:cfRule type="containsText" priority="137" operator="containsText" id="{E8E62100-3C82-47BB-A20C-27512E7ABBC7}">
            <xm:f>NOT(ISERROR(SEARCH($A58 ="text",GX53)))</xm:f>
            <xm:f>$A58 ="text"</xm:f>
            <x14:dxf>
              <fill>
                <patternFill>
                  <bgColor theme="7" tint="0.79998168889431442"/>
                </patternFill>
              </fill>
            </x14:dxf>
          </x14:cfRule>
          <xm:sqref>GX53:HA79</xm:sqref>
        </x14:conditionalFormatting>
        <x14:conditionalFormatting xmlns:xm="http://schemas.microsoft.com/office/excel/2006/main">
          <x14:cfRule type="containsText" priority="135" operator="containsText" id="{F6A9A327-DD6C-46B5-B9BC-F7D55AD4ABBC}">
            <xm:f>NOT(ISERROR(SEARCH($A88 ="text",GX83)))</xm:f>
            <xm:f>$A88 ="text"</xm:f>
            <x14:dxf>
              <fill>
                <patternFill>
                  <bgColor theme="7" tint="0.79998168889431442"/>
                </patternFill>
              </fill>
            </x14:dxf>
          </x14:cfRule>
          <xm:sqref>GX83:HB91</xm:sqref>
        </x14:conditionalFormatting>
        <x14:conditionalFormatting xmlns:xm="http://schemas.microsoft.com/office/excel/2006/main">
          <x14:cfRule type="containsText" priority="133" operator="containsText" id="{2BD24898-4DD9-4154-8500-D9401634ACF1}">
            <xm:f>NOT(ISERROR(SEARCH($A218 ="text",GX112)))</xm:f>
            <xm:f>$A218 ="text"</xm:f>
            <x14:dxf>
              <fill>
                <patternFill>
                  <bgColor theme="7" tint="0.79998168889431442"/>
                </patternFill>
              </fill>
            </x14:dxf>
          </x14:cfRule>
          <xm:sqref>GX112:HB115</xm:sqref>
        </x14:conditionalFormatting>
        <x14:conditionalFormatting xmlns:xm="http://schemas.microsoft.com/office/excel/2006/main">
          <x14:cfRule type="containsText" priority="131" operator="containsText" id="{B8BE9E11-255A-4900-B782-7B7A1EF8FEB0}">
            <xm:f>NOT(ISERROR(SEARCH($A287 ="text",GW178)))</xm:f>
            <xm:f>$A287 ="text"</xm:f>
            <x14:dxf>
              <fill>
                <patternFill>
                  <bgColor theme="7" tint="0.79998168889431442"/>
                </patternFill>
              </fill>
            </x14:dxf>
          </x14:cfRule>
          <xm:sqref>GW178:GW181</xm:sqref>
        </x14:conditionalFormatting>
        <x14:conditionalFormatting xmlns:xm="http://schemas.microsoft.com/office/excel/2006/main">
          <x14:cfRule type="containsText" priority="128" operator="containsText" id="{F3CB6D94-C3F5-4C11-8A35-4E969EB67164}">
            <xm:f>NOT(ISERROR(SEARCH($A304 ="text",GW198)))</xm:f>
            <xm:f>$A304 ="text"</xm:f>
            <x14:dxf>
              <fill>
                <patternFill>
                  <bgColor theme="7" tint="0.79998168889431442"/>
                </patternFill>
              </fill>
            </x14:dxf>
          </x14:cfRule>
          <xm:sqref>GW198</xm:sqref>
        </x14:conditionalFormatting>
        <x14:conditionalFormatting xmlns:xm="http://schemas.microsoft.com/office/excel/2006/main">
          <x14:cfRule type="containsText" priority="126" operator="containsText" id="{CFB092B3-536C-47EE-8361-2099E899A637}">
            <xm:f>NOT(ISERROR(SEARCH($A243 ="text",GX135)))</xm:f>
            <xm:f>$A243 ="text"</xm:f>
            <x14:dxf>
              <fill>
                <patternFill>
                  <bgColor theme="7" tint="0.79998168889431442"/>
                </patternFill>
              </fill>
            </x14:dxf>
          </x14:cfRule>
          <xm:sqref>GX135:HA140</xm:sqref>
        </x14:conditionalFormatting>
        <x14:conditionalFormatting xmlns:xm="http://schemas.microsoft.com/office/excel/2006/main">
          <x14:cfRule type="containsText" priority="123" operator="containsText" id="{515C076A-71B2-4265-8782-C35C3386F660}">
            <xm:f>NOT(ISERROR(SEARCH($A1 ="text",DR1048571)))</xm:f>
            <xm:f>$A1 ="text"</xm:f>
            <x14:dxf>
              <fill>
                <patternFill>
                  <bgColor theme="7" tint="0.79998168889431442"/>
                </patternFill>
              </fill>
            </x14:dxf>
          </x14:cfRule>
          <xm:sqref>DR1048571:EA1048576</xm:sqref>
        </x14:conditionalFormatting>
        <x14:conditionalFormatting xmlns:xm="http://schemas.microsoft.com/office/excel/2006/main">
          <x14:cfRule type="containsText" priority="124" operator="containsText" id="{8E045234-DA20-4208-A3DF-EA4AA37F1BD6}">
            <xm:f>NOT(ISERROR(SEARCH($A206 ="text",DQ199)))</xm:f>
            <xm:f>$A206 ="text"</xm:f>
            <x14:dxf>
              <fill>
                <patternFill>
                  <bgColor theme="7" tint="0.79998168889431442"/>
                </patternFill>
              </fill>
            </x14:dxf>
          </x14:cfRule>
          <xm:sqref>DR1048570:EA1048570 DQ199:DQ1048567</xm:sqref>
        </x14:conditionalFormatting>
        <x14:conditionalFormatting xmlns:xm="http://schemas.microsoft.com/office/excel/2006/main">
          <x14:cfRule type="containsText" priority="125" operator="containsText" id="{23C50BBE-B56F-4593-A71F-9D52DC0C8B4C}">
            <xm:f>NOT(ISERROR(SEARCH($A1 ="text",DQ1048568)))</xm:f>
            <xm:f>$A1 ="text"</xm:f>
            <x14:dxf>
              <fill>
                <patternFill>
                  <bgColor theme="7" tint="0.79998168889431442"/>
                </patternFill>
              </fill>
            </x14:dxf>
          </x14:cfRule>
          <xm:sqref>DQ1048568:DQ1048573</xm:sqref>
        </x14:conditionalFormatting>
        <x14:conditionalFormatting xmlns:xm="http://schemas.microsoft.com/office/excel/2006/main">
          <x14:cfRule type="containsText" priority="122" operator="containsText" id="{A6B2F6E5-66B2-4596-A568-AA084311173F}">
            <xm:f>NOT(ISERROR(SEARCH($A207 ="text",DR199)))</xm:f>
            <xm:f>$A207 ="text"</xm:f>
            <x14:dxf>
              <fill>
                <patternFill>
                  <bgColor theme="7" tint="0.79998168889431442"/>
                </patternFill>
              </fill>
            </x14:dxf>
          </x14:cfRule>
          <xm:sqref>DR199:EA1048566</xm:sqref>
        </x14:conditionalFormatting>
        <x14:conditionalFormatting xmlns:xm="http://schemas.microsoft.com/office/excel/2006/main">
          <x14:cfRule type="containsText" priority="119" operator="containsText" id="{003E1E74-9A80-40EE-BD53-477DB45082D2}">
            <xm:f>NOT(ISERROR(SEARCH($A6 ="text",DQ1)))</xm:f>
            <xm:f>$A6 ="text"</xm:f>
            <x14:dxf>
              <fill>
                <patternFill>
                  <bgColor theme="7" tint="0.79998168889431442"/>
                </patternFill>
              </fill>
            </x14:dxf>
          </x14:cfRule>
          <xm:sqref>DQ1:EA2</xm:sqref>
        </x14:conditionalFormatting>
        <x14:conditionalFormatting xmlns:xm="http://schemas.microsoft.com/office/excel/2006/main">
          <x14:cfRule type="containsText" priority="120" operator="containsText" id="{FD488D14-6991-4024-ACF6-317D4071AFEE}">
            <xm:f>NOT(ISERROR(SEARCH($A10 ="text",DQ3)))</xm:f>
            <xm:f>$A10 ="text"</xm:f>
            <x14:dxf>
              <fill>
                <patternFill>
                  <bgColor theme="7" tint="0.79998168889431442"/>
                </patternFill>
              </fill>
            </x14:dxf>
          </x14:cfRule>
          <xm:sqref>DQ3:EA4</xm:sqref>
        </x14:conditionalFormatting>
        <x14:conditionalFormatting xmlns:xm="http://schemas.microsoft.com/office/excel/2006/main">
          <x14:cfRule type="containsText" priority="118" operator="containsText" id="{1EB23711-CBAA-4BC0-AA32-9CEAF11FB34C}">
            <xm:f>NOT(ISERROR(SEARCH($A1 ="text",DR1048567)))</xm:f>
            <xm:f>$A1 ="text"</xm:f>
            <x14:dxf>
              <fill>
                <patternFill>
                  <bgColor theme="7" tint="0.79998168889431442"/>
                </patternFill>
              </fill>
            </x14:dxf>
          </x14:cfRule>
          <xm:sqref>DR1048567:EA1048569</xm:sqref>
        </x14:conditionalFormatting>
        <x14:conditionalFormatting xmlns:xm="http://schemas.microsoft.com/office/excel/2006/main">
          <x14:cfRule type="containsText" priority="121" operator="containsText" id="{7AFF346A-6663-417D-AC93-82CB812EF755}">
            <xm:f>NOT(ISERROR(SEARCH($A1 ="text",DQ1048574)))</xm:f>
            <xm:f>$A1 ="text"</xm:f>
            <x14:dxf>
              <fill>
                <patternFill>
                  <bgColor theme="7" tint="0.79998168889431442"/>
                </patternFill>
              </fill>
            </x14:dxf>
          </x14:cfRule>
          <xm:sqref>DQ1048574:DQ1048576</xm:sqref>
        </x14:conditionalFormatting>
        <x14:conditionalFormatting xmlns:xm="http://schemas.microsoft.com/office/excel/2006/main">
          <x14:cfRule type="containsText" priority="117" operator="containsText" id="{D2068D47-2666-4181-ADB8-878FF74D4947}">
            <xm:f>NOT(ISERROR(SEARCH(#REF! ="text",DS5)))</xm:f>
            <xm:f>#REF! ="text"</xm:f>
            <x14:dxf>
              <fill>
                <patternFill>
                  <bgColor theme="7" tint="0.79998168889431442"/>
                </patternFill>
              </fill>
            </x14:dxf>
          </x14:cfRule>
          <xm:sqref>DS5:DT5 DV5:DW5 DY5:DZ5</xm:sqref>
        </x14:conditionalFormatting>
        <x14:conditionalFormatting xmlns:xm="http://schemas.microsoft.com/office/excel/2006/main">
          <x14:cfRule type="containsText" priority="115" operator="containsText" id="{EE4C3D8E-CA24-44A7-B7B6-587F3B7144F8}">
            <xm:f>NOT(ISERROR(SEARCH($A14 ="text",DQ5)))</xm:f>
            <xm:f>$A14 ="text"</xm:f>
            <x14:dxf>
              <fill>
                <patternFill>
                  <bgColor theme="7" tint="0.79998168889431442"/>
                </patternFill>
              </fill>
            </x14:dxf>
          </x14:cfRule>
          <xm:sqref>DQ5:DR5 DU5 DX5 EA5</xm:sqref>
        </x14:conditionalFormatting>
        <x14:conditionalFormatting xmlns:xm="http://schemas.microsoft.com/office/excel/2006/main">
          <x14:cfRule type="containsText" priority="111" operator="containsText" id="{245EA96C-FC85-454E-B856-23E7C3A1B9F0}">
            <xm:f>NOT(ISERROR(SEARCH($A33 ="text",DQ19)))</xm:f>
            <xm:f>$A33 ="text"</xm:f>
            <x14:dxf>
              <fill>
                <patternFill>
                  <bgColor theme="7" tint="0.79998168889431442"/>
                </patternFill>
              </fill>
            </x14:dxf>
          </x14:cfRule>
          <xm:sqref>DQ19:EA20</xm:sqref>
        </x14:conditionalFormatting>
        <x14:conditionalFormatting xmlns:xm="http://schemas.microsoft.com/office/excel/2006/main">
          <x14:cfRule type="containsText" priority="92" operator="containsText" id="{18217B78-E692-4C33-AB31-13DFCB0BEF8E}">
            <xm:f>NOT(ISERROR(SEARCH($A56 ="text",DR51)))</xm:f>
            <xm:f>$A56 ="text"</xm:f>
            <x14:dxf>
              <fill>
                <patternFill>
                  <bgColor theme="7" tint="0.79998168889431442"/>
                </patternFill>
              </fill>
            </x14:dxf>
          </x14:cfRule>
          <xm:sqref>DV53:EA75 DR81:EA81 DW51:EA52 DW82:EA86</xm:sqref>
        </x14:conditionalFormatting>
        <x14:conditionalFormatting xmlns:xm="http://schemas.microsoft.com/office/excel/2006/main">
          <x14:cfRule type="containsText" priority="93" operator="containsText" id="{05D0D030-FA34-4802-9F76-DD99904314FC}">
            <xm:f>NOT(ISERROR(SEARCH($A38 ="text",DR34)))</xm:f>
            <xm:f>$A38 ="text"</xm:f>
            <x14:dxf>
              <fill>
                <patternFill>
                  <bgColor theme="7" tint="0.79998168889431442"/>
                </patternFill>
              </fill>
            </x14:dxf>
          </x14:cfRule>
          <xm:sqref>DW47:EA50 DR80:EA80 DW42:EA45 DW34:EA34 DV77:EA79</xm:sqref>
        </x14:conditionalFormatting>
        <x14:conditionalFormatting xmlns:xm="http://schemas.microsoft.com/office/excel/2006/main">
          <x14:cfRule type="containsText" priority="94" operator="containsText" id="{83159BDE-563B-4C96-B27A-69A7E636D0DA}">
            <xm:f>NOT(ISERROR(SEARCH(#REF! ="text",DW27)))</xm:f>
            <xm:f>#REF! ="text"</xm:f>
            <x14:dxf>
              <fill>
                <patternFill>
                  <bgColor theme="7" tint="0.79998168889431442"/>
                </patternFill>
              </fill>
            </x14:dxf>
          </x14:cfRule>
          <xm:sqref>DW27:EA31</xm:sqref>
        </x14:conditionalFormatting>
        <x14:conditionalFormatting xmlns:xm="http://schemas.microsoft.com/office/excel/2006/main">
          <x14:cfRule type="containsText" priority="95" operator="containsText" id="{8EE1EF6E-7BD7-42F6-AD5E-09647D84ACA6}">
            <xm:f>NOT(ISERROR(SEARCH($A42 ="text",DW41)))</xm:f>
            <xm:f>$A42 ="text"</xm:f>
            <x14:dxf>
              <fill>
                <patternFill>
                  <bgColor theme="7" tint="0.79998168889431442"/>
                </patternFill>
              </fill>
            </x14:dxf>
          </x14:cfRule>
          <xm:sqref>DW41:EA41</xm:sqref>
        </x14:conditionalFormatting>
        <x14:conditionalFormatting xmlns:xm="http://schemas.microsoft.com/office/excel/2006/main">
          <x14:cfRule type="containsText" priority="96" operator="containsText" id="{18CAB60D-4754-486E-B713-DB740DA7791F}">
            <xm:f>NOT(ISERROR(SEARCH(#REF! ="text",DW33)))</xm:f>
            <xm:f>#REF! ="text"</xm:f>
            <x14:dxf>
              <fill>
                <patternFill>
                  <bgColor theme="7" tint="0.79998168889431442"/>
                </patternFill>
              </fill>
            </x14:dxf>
          </x14:cfRule>
          <xm:sqref>DW33:EA33 DW37:EA37 DW39:EA40</xm:sqref>
        </x14:conditionalFormatting>
        <x14:conditionalFormatting xmlns:xm="http://schemas.microsoft.com/office/excel/2006/main">
          <x14:cfRule type="containsText" priority="97" operator="containsText" id="{BFECAC46-DC39-4963-8DCA-8489E6A42825}">
            <xm:f>NOT(ISERROR(SEARCH($A41 ="text",DW35)))</xm:f>
            <xm:f>$A41 ="text"</xm:f>
            <x14:dxf>
              <fill>
                <patternFill>
                  <bgColor theme="7" tint="0.79998168889431442"/>
                </patternFill>
              </fill>
            </x14:dxf>
          </x14:cfRule>
          <xm:sqref>DW35:EA35</xm:sqref>
        </x14:conditionalFormatting>
        <x14:conditionalFormatting xmlns:xm="http://schemas.microsoft.com/office/excel/2006/main">
          <x14:cfRule type="containsText" priority="98" operator="containsText" id="{5C8A3F21-0732-40CE-A1E7-D7E23EBD525C}">
            <xm:f>NOT(ISERROR(SEARCH(#REF! ="text",DW87)))</xm:f>
            <xm:f>#REF! ="text"</xm:f>
            <x14:dxf>
              <fill>
                <patternFill>
                  <bgColor theme="7" tint="0.79998168889431442"/>
                </patternFill>
              </fill>
            </x14:dxf>
          </x14:cfRule>
          <xm:sqref>DW87:EA87</xm:sqref>
        </x14:conditionalFormatting>
        <x14:conditionalFormatting xmlns:xm="http://schemas.microsoft.com/office/excel/2006/main">
          <x14:cfRule type="containsText" priority="99" operator="containsText" id="{95360307-4296-4131-8A6F-F7B854AFFD3F}">
            <xm:f>NOT(ISERROR(SEARCH($A13 ="text",DQ6)))</xm:f>
            <xm:f>$A13 ="text"</xm:f>
            <x14:dxf>
              <fill>
                <patternFill>
                  <bgColor theme="7" tint="0.79998168889431442"/>
                </patternFill>
              </fill>
            </x14:dxf>
          </x14:cfRule>
          <xm:sqref>DQ6:EA6</xm:sqref>
        </x14:conditionalFormatting>
        <x14:conditionalFormatting xmlns:xm="http://schemas.microsoft.com/office/excel/2006/main">
          <x14:cfRule type="containsText" priority="100" operator="containsText" id="{0982F33C-5D6C-45E5-B1C8-3CE7EBE10BCB}">
            <xm:f>NOT(ISERROR(SEARCH($A16 ="text",DQ7)))</xm:f>
            <xm:f>$A16 ="text"</xm:f>
            <x14:dxf>
              <fill>
                <patternFill>
                  <bgColor theme="7" tint="0.79998168889431442"/>
                </patternFill>
              </fill>
            </x14:dxf>
          </x14:cfRule>
          <xm:sqref>DQ7:EA7 DR8:EA8</xm:sqref>
        </x14:conditionalFormatting>
        <x14:conditionalFormatting xmlns:xm="http://schemas.microsoft.com/office/excel/2006/main">
          <x14:cfRule type="containsText" priority="101" operator="containsText" id="{47C31778-B588-44A2-BEC0-11F4D55FEC52}">
            <xm:f>NOT(ISERROR(SEARCH(#REF! ="text",DV46)))</xm:f>
            <xm:f>#REF! ="text"</xm:f>
            <x14:dxf>
              <fill>
                <patternFill>
                  <bgColor theme="7" tint="0.79998168889431442"/>
                </patternFill>
              </fill>
            </x14:dxf>
          </x14:cfRule>
          <xm:sqref>DW46:EA46 DV76:EA76</xm:sqref>
        </x14:conditionalFormatting>
        <x14:conditionalFormatting xmlns:xm="http://schemas.microsoft.com/office/excel/2006/main">
          <x14:cfRule type="containsText" priority="102" operator="containsText" id="{8405B297-CFF5-4FED-B19E-4D28672350D3}">
            <xm:f>NOT(ISERROR(SEARCH($A223 ="text",DQ116)))</xm:f>
            <xm:f>$A223 ="text"</xm:f>
            <x14:dxf>
              <fill>
                <patternFill>
                  <bgColor theme="7" tint="0.79998168889431442"/>
                </patternFill>
              </fill>
            </x14:dxf>
          </x14:cfRule>
          <xm:sqref>DQ116:EA131</xm:sqref>
        </x14:conditionalFormatting>
        <x14:conditionalFormatting xmlns:xm="http://schemas.microsoft.com/office/excel/2006/main">
          <x14:cfRule type="containsText" priority="103" operator="containsText" id="{6B6C59F2-EE39-4F44-A909-EB7853941930}">
            <xm:f>NOT(ISERROR(SEARCH($A199 ="text",DQ93)))</xm:f>
            <xm:f>$A199 ="text"</xm:f>
            <x14:dxf>
              <fill>
                <patternFill>
                  <bgColor theme="7" tint="0.79998168889431442"/>
                </patternFill>
              </fill>
            </x14:dxf>
          </x14:cfRule>
          <xm:sqref>DR110:EA110 DW111:EA115 DQ93:EA109</xm:sqref>
        </x14:conditionalFormatting>
        <x14:conditionalFormatting xmlns:xm="http://schemas.microsoft.com/office/excel/2006/main">
          <x14:cfRule type="containsText" priority="104" operator="containsText" id="{E317E8EC-BFED-4C7C-95D6-87B6009B6B7C}">
            <xm:f>NOT(ISERROR(SEARCH(#REF! ="text",DW88)))</xm:f>
            <xm:f>#REF! ="text"</xm:f>
            <x14:dxf>
              <fill>
                <patternFill>
                  <bgColor theme="7" tint="0.79998168889431442"/>
                </patternFill>
              </fill>
            </x14:dxf>
          </x14:cfRule>
          <xm:sqref>DW88:EA88</xm:sqref>
        </x14:conditionalFormatting>
        <x14:conditionalFormatting xmlns:xm="http://schemas.microsoft.com/office/excel/2006/main">
          <x14:cfRule type="containsText" priority="89" operator="containsText" id="{7424C603-C961-4307-942D-CA104D4F7D6F}">
            <xm:f>NOT(ISERROR(SEARCH($A193 ="text",DW89)))</xm:f>
            <xm:f>$A193 ="text"</xm:f>
            <x14:dxf>
              <fill>
                <patternFill>
                  <bgColor theme="7" tint="0.79998168889431442"/>
                </patternFill>
              </fill>
            </x14:dxf>
          </x14:cfRule>
          <xm:sqref>DW89:EA90</xm:sqref>
        </x14:conditionalFormatting>
        <x14:conditionalFormatting xmlns:xm="http://schemas.microsoft.com/office/excel/2006/main">
          <x14:cfRule type="containsText" priority="88" operator="containsText" id="{6A705A86-365F-4B3F-8F3F-67F9D9D636BB}">
            <xm:f>NOT(ISERROR(SEARCH($A240 ="text",DQ132)))</xm:f>
            <xm:f>$A240 ="text"</xm:f>
            <x14:dxf>
              <fill>
                <patternFill>
                  <bgColor theme="7" tint="0.79998168889431442"/>
                </patternFill>
              </fill>
            </x14:dxf>
          </x14:cfRule>
          <xm:sqref>DX187:EA188 EA140 DQ132:EA139</xm:sqref>
        </x14:conditionalFormatting>
        <x14:conditionalFormatting xmlns:xm="http://schemas.microsoft.com/office/excel/2006/main">
          <x14:cfRule type="containsText" priority="87" operator="containsText" id="{E01B4D42-E6EB-48F1-B511-B0A6C6CE69CA}">
            <xm:f>NOT(ISERROR(SEARCH($A249 ="text",DQ141)))</xm:f>
            <xm:f>$A249 ="text"</xm:f>
            <x14:dxf>
              <fill>
                <patternFill>
                  <bgColor theme="7" tint="0.79998168889431442"/>
                </patternFill>
              </fill>
            </x14:dxf>
          </x14:cfRule>
          <xm:sqref>DQ141:EA141</xm:sqref>
        </x14:conditionalFormatting>
        <x14:conditionalFormatting xmlns:xm="http://schemas.microsoft.com/office/excel/2006/main">
          <x14:cfRule type="containsText" priority="105" operator="containsText" id="{BC7E6627-926E-4DA9-8F68-19A4EDEBFADC}">
            <xm:f>NOT(ISERROR(SEARCH($A251 ="text",DQ142)))</xm:f>
            <xm:f>$A251 ="text"</xm:f>
            <x14:dxf>
              <fill>
                <patternFill>
                  <bgColor theme="7" tint="0.79998168889431442"/>
                </patternFill>
              </fill>
            </x14:dxf>
          </x14:cfRule>
          <xm:sqref>DR192:EA192 DR174:EA177 DX189:EA191 DR194:EA195 DW193:EA193 DQ142:EA173 DQ178:EA184</xm:sqref>
        </x14:conditionalFormatting>
        <x14:conditionalFormatting xmlns:xm="http://schemas.microsoft.com/office/excel/2006/main">
          <x14:cfRule type="containsText" priority="106" operator="containsText" id="{9DFEEF9D-29AA-4C8F-8A07-94871AB5562E}">
            <xm:f>NOT(ISERROR(SEARCH($A186 ="text",DW38)))</xm:f>
            <xm:f>$A186 ="text"</xm:f>
            <x14:dxf>
              <fill>
                <patternFill>
                  <bgColor theme="7" tint="0.79998168889431442"/>
                </patternFill>
              </fill>
            </x14:dxf>
          </x14:cfRule>
          <xm:sqref>DW38:EA38</xm:sqref>
        </x14:conditionalFormatting>
        <x14:conditionalFormatting xmlns:xm="http://schemas.microsoft.com/office/excel/2006/main">
          <x14:cfRule type="containsText" priority="107" operator="containsText" id="{D1CB184C-9D19-4C70-9B17-77D7133AD5BC}">
            <xm:f>NOT(ISERROR(SEARCH($A44 ="text",DX185)))</xm:f>
            <xm:f>$A44 ="text"</xm:f>
            <x14:dxf>
              <fill>
                <patternFill>
                  <bgColor theme="7" tint="0.79998168889431442"/>
                </patternFill>
              </fill>
            </x14:dxf>
          </x14:cfRule>
          <xm:sqref>DX185:EA186</xm:sqref>
        </x14:conditionalFormatting>
        <x14:conditionalFormatting xmlns:xm="http://schemas.microsoft.com/office/excel/2006/main">
          <x14:cfRule type="containsText" priority="108" operator="containsText" id="{86D817B5-FD99-409E-97C4-F353F43E34FB}">
            <xm:f>NOT(ISERROR(SEARCH($A185 ="text",DW32)))</xm:f>
            <xm:f>$A185 ="text"</xm:f>
            <x14:dxf>
              <fill>
                <patternFill>
                  <bgColor theme="7" tint="0.79998168889431442"/>
                </patternFill>
              </fill>
            </x14:dxf>
          </x14:cfRule>
          <xm:sqref>DW32:EA32</xm:sqref>
        </x14:conditionalFormatting>
        <x14:conditionalFormatting xmlns:xm="http://schemas.microsoft.com/office/excel/2006/main">
          <x14:cfRule type="containsText" priority="109" operator="containsText" id="{0C3D6AE4-6938-41EC-8DBB-00D17A3381CA}">
            <xm:f>NOT(ISERROR(SEARCH(#REF! ="text",DW36)))</xm:f>
            <xm:f>#REF! ="text"</xm:f>
            <x14:dxf>
              <fill>
                <patternFill>
                  <bgColor theme="7" tint="0.79998168889431442"/>
                </patternFill>
              </fill>
            </x14:dxf>
          </x14:cfRule>
          <xm:sqref>DW36:EA36</xm:sqref>
        </x14:conditionalFormatting>
        <x14:conditionalFormatting xmlns:xm="http://schemas.microsoft.com/office/excel/2006/main">
          <x14:cfRule type="containsText" priority="86" operator="containsText" id="{7E6A874F-F697-477F-9FDD-BE1111C877E9}">
            <xm:f>NOT(ISERROR(SEARCH($A18 ="text",DQ6)))</xm:f>
            <xm:f>$A18 ="text"</xm:f>
            <x14:dxf>
              <fill>
                <patternFill>
                  <bgColor theme="7" tint="0.79998168889431442"/>
                </patternFill>
              </fill>
            </x14:dxf>
          </x14:cfRule>
          <xm:sqref>DQ6</xm:sqref>
        </x14:conditionalFormatting>
        <x14:conditionalFormatting xmlns:xm="http://schemas.microsoft.com/office/excel/2006/main">
          <x14:cfRule type="containsText" priority="85" operator="containsText" id="{483FE9BF-3270-4FA1-95BB-6F28F10ADE78}">
            <xm:f>NOT(ISERROR(SEARCH($A14 ="text",DQ6)))</xm:f>
            <xm:f>$A14 ="text"</xm:f>
            <x14:dxf>
              <fill>
                <patternFill>
                  <bgColor theme="7" tint="0.79998168889431442"/>
                </patternFill>
              </fill>
            </x14:dxf>
          </x14:cfRule>
          <xm:sqref>DQ6</xm:sqref>
        </x14:conditionalFormatting>
        <x14:conditionalFormatting xmlns:xm="http://schemas.microsoft.com/office/excel/2006/main">
          <x14:cfRule type="containsText" priority="84" operator="containsText" id="{E36BE3BB-E6BF-4693-8F24-972A48B61DFD}">
            <xm:f>NOT(ISERROR(SEARCH($A12 ="text",DQ6)))</xm:f>
            <xm:f>$A12 ="text"</xm:f>
            <x14:dxf>
              <fill>
                <patternFill>
                  <bgColor theme="7" tint="0.79998168889431442"/>
                </patternFill>
              </fill>
            </x14:dxf>
          </x14:cfRule>
          <xm:sqref>DQ6</xm:sqref>
        </x14:conditionalFormatting>
        <x14:conditionalFormatting xmlns:xm="http://schemas.microsoft.com/office/excel/2006/main">
          <x14:cfRule type="containsText" priority="82" operator="containsText" id="{70A8E972-A623-4D8E-AA2A-7610ADAB5191}">
            <xm:f>NOT(ISERROR(SEARCH($A305 ="text",DR197)))</xm:f>
            <xm:f>$A305 ="text"</xm:f>
            <x14:dxf>
              <fill>
                <patternFill>
                  <bgColor theme="7" tint="0.79998168889431442"/>
                </patternFill>
              </fill>
            </x14:dxf>
          </x14:cfRule>
          <xm:sqref>DR198:EA198 DT197:EA197</xm:sqref>
        </x14:conditionalFormatting>
        <x14:conditionalFormatting xmlns:xm="http://schemas.microsoft.com/office/excel/2006/main">
          <x14:cfRule type="containsText" priority="83" operator="containsText" id="{2DA3E6CC-E26F-492B-B8C5-B31F7E5BF4E0}">
            <xm:f>NOT(ISERROR(SEARCH($A305 ="text",DR196)))</xm:f>
            <xm:f>$A305 ="text"</xm:f>
            <x14:dxf>
              <fill>
                <patternFill>
                  <bgColor theme="7" tint="0.79998168889431442"/>
                </patternFill>
              </fill>
            </x14:dxf>
          </x14:cfRule>
          <xm:sqref>DR196:EA196</xm:sqref>
        </x14:conditionalFormatting>
        <x14:conditionalFormatting xmlns:xm="http://schemas.microsoft.com/office/excel/2006/main">
          <x14:cfRule type="containsText" priority="81" operator="containsText" id="{89FE2A2E-45AA-4473-BB33-0ECE0F424EC5}">
            <xm:f>NOT(ISERROR(SEARCH($A303 ="text",DR198)))</xm:f>
            <xm:f>$A303 ="text"</xm:f>
            <x14:dxf>
              <fill>
                <patternFill>
                  <bgColor theme="7" tint="0.79998168889431442"/>
                </patternFill>
              </fill>
            </x14:dxf>
          </x14:cfRule>
          <xm:sqref>DR198:DS198</xm:sqref>
        </x14:conditionalFormatting>
        <x14:conditionalFormatting xmlns:xm="http://schemas.microsoft.com/office/excel/2006/main">
          <x14:cfRule type="containsText" priority="110" operator="containsText" id="{A2506C63-EEFA-4167-8E35-438455F2AFC5}">
            <xm:f>NOT(ISERROR(SEARCH(#REF! ="text",DQ91)))</xm:f>
            <xm:f>#REF! ="text"</xm:f>
            <x14:dxf>
              <fill>
                <patternFill>
                  <bgColor theme="7" tint="0.79998168889431442"/>
                </patternFill>
              </fill>
            </x14:dxf>
          </x14:cfRule>
          <xm:sqref>DQ92:EA92 DW91:EA91</xm:sqref>
        </x14:conditionalFormatting>
        <x14:conditionalFormatting xmlns:xm="http://schemas.microsoft.com/office/excel/2006/main">
          <x14:cfRule type="containsText" priority="64" operator="containsText" id="{2B93FA00-6F95-40CE-A204-B252C8633EEC}">
            <xm:f>NOT(ISERROR(SEARCH($A21 ="text",DQ16)))</xm:f>
            <xm:f>$A21 ="text"</xm:f>
            <x14:dxf>
              <fill>
                <patternFill>
                  <bgColor theme="7" tint="0.79998168889431442"/>
                </patternFill>
              </fill>
            </x14:dxf>
          </x14:cfRule>
          <xm:sqref>DQ51:DQ75 DQ81:DQ86 DQ16:DQ18</xm:sqref>
        </x14:conditionalFormatting>
        <x14:conditionalFormatting xmlns:xm="http://schemas.microsoft.com/office/excel/2006/main">
          <x14:cfRule type="containsText" priority="65" operator="containsText" id="{1C9D407B-97D5-4CC5-BF0B-EB9BB032101A}">
            <xm:f>NOT(ISERROR(SEARCH($A38 ="text",DQ34)))</xm:f>
            <xm:f>$A38 ="text"</xm:f>
            <x14:dxf>
              <fill>
                <patternFill>
                  <bgColor theme="7" tint="0.79998168889431442"/>
                </patternFill>
              </fill>
            </x14:dxf>
          </x14:cfRule>
          <xm:sqref>DQ47:DQ50 DQ77:DQ80 DQ42:DQ45 DQ34</xm:sqref>
        </x14:conditionalFormatting>
        <x14:conditionalFormatting xmlns:xm="http://schemas.microsoft.com/office/excel/2006/main">
          <x14:cfRule type="containsText" priority="66" operator="containsText" id="{0EB42E8D-81B4-4887-AAFD-E10399FF9171}">
            <xm:f>NOT(ISERROR(SEARCH(#REF! ="text",DQ14)))</xm:f>
            <xm:f>#REF! ="text"</xm:f>
            <x14:dxf>
              <fill>
                <patternFill>
                  <bgColor theme="7" tint="0.79998168889431442"/>
                </patternFill>
              </fill>
            </x14:dxf>
          </x14:cfRule>
          <xm:sqref>DQ21 DQ24:DQ32 DQ14</xm:sqref>
        </x14:conditionalFormatting>
        <x14:conditionalFormatting xmlns:xm="http://schemas.microsoft.com/office/excel/2006/main">
          <x14:cfRule type="containsText" priority="67" operator="containsText" id="{D98E3153-9A7F-4E9F-8747-CB3F27025C5C}">
            <xm:f>NOT(ISERROR(SEARCH($A42 ="text",DQ41)))</xm:f>
            <xm:f>$A42 ="text"</xm:f>
            <x14:dxf>
              <fill>
                <patternFill>
                  <bgColor theme="7" tint="0.79998168889431442"/>
                </patternFill>
              </fill>
            </x14:dxf>
          </x14:cfRule>
          <xm:sqref>DQ41</xm:sqref>
        </x14:conditionalFormatting>
        <x14:conditionalFormatting xmlns:xm="http://schemas.microsoft.com/office/excel/2006/main">
          <x14:cfRule type="containsText" priority="68" operator="containsText" id="{1FDD4085-C67F-42DF-ACA1-0E166622E79B}">
            <xm:f>NOT(ISERROR(SEARCH(#REF! ="text",DQ33)))</xm:f>
            <xm:f>#REF! ="text"</xm:f>
            <x14:dxf>
              <fill>
                <patternFill>
                  <bgColor theme="7" tint="0.79998168889431442"/>
                </patternFill>
              </fill>
            </x14:dxf>
          </x14:cfRule>
          <xm:sqref>DQ33 DQ37 DQ39:DQ40</xm:sqref>
        </x14:conditionalFormatting>
        <x14:conditionalFormatting xmlns:xm="http://schemas.microsoft.com/office/excel/2006/main">
          <x14:cfRule type="containsText" priority="69" operator="containsText" id="{2D7797DB-2E03-44FF-8AE8-5690D3CEE4B5}">
            <xm:f>NOT(ISERROR(SEARCH($A41 ="text",DQ35)))</xm:f>
            <xm:f>$A41 ="text"</xm:f>
            <x14:dxf>
              <fill>
                <patternFill>
                  <bgColor theme="7" tint="0.79998168889431442"/>
                </patternFill>
              </fill>
            </x14:dxf>
          </x14:cfRule>
          <xm:sqref>DQ35</xm:sqref>
        </x14:conditionalFormatting>
        <x14:conditionalFormatting xmlns:xm="http://schemas.microsoft.com/office/excel/2006/main">
          <x14:cfRule type="containsText" priority="70" operator="containsText" id="{E7182115-FEA4-488A-B4C6-EA7B137B8D9B}">
            <xm:f>NOT(ISERROR(SEARCH(#REF! ="text",DQ87)))</xm:f>
            <xm:f>#REF! ="text"</xm:f>
            <x14:dxf>
              <fill>
                <patternFill>
                  <bgColor theme="7" tint="0.79998168889431442"/>
                </patternFill>
              </fill>
            </x14:dxf>
          </x14:cfRule>
          <xm:sqref>DQ87</xm:sqref>
        </x14:conditionalFormatting>
        <x14:conditionalFormatting xmlns:xm="http://schemas.microsoft.com/office/excel/2006/main">
          <x14:cfRule type="containsText" priority="71" operator="containsText" id="{513DE51F-9933-4365-B643-595142E7EF3A}">
            <xm:f>NOT(ISERROR(SEARCH($A17 ="text",DQ10)))</xm:f>
            <xm:f>$A17 ="text"</xm:f>
            <x14:dxf>
              <fill>
                <patternFill>
                  <bgColor theme="7" tint="0.79998168889431442"/>
                </patternFill>
              </fill>
            </x14:dxf>
          </x14:cfRule>
          <xm:sqref>DQ10:DQ13</xm:sqref>
        </x14:conditionalFormatting>
        <x14:conditionalFormatting xmlns:xm="http://schemas.microsoft.com/office/excel/2006/main">
          <x14:cfRule type="containsText" priority="72" operator="containsText" id="{E1FFFCC4-0405-4DCF-A39B-2C51DBC59783}">
            <xm:f>NOT(ISERROR(SEARCH($A17 ="text",DQ8)))</xm:f>
            <xm:f>$A17 ="text"</xm:f>
            <x14:dxf>
              <fill>
                <patternFill>
                  <bgColor theme="7" tint="0.79998168889431442"/>
                </patternFill>
              </fill>
            </x14:dxf>
          </x14:cfRule>
          <xm:sqref>DQ8:DQ9</xm:sqref>
        </x14:conditionalFormatting>
        <x14:conditionalFormatting xmlns:xm="http://schemas.microsoft.com/office/excel/2006/main">
          <x14:cfRule type="containsText" priority="73" operator="containsText" id="{43A90F31-1E62-4E10-BFDD-7EC4A6D38A0A}">
            <xm:f>NOT(ISERROR(SEARCH($A35 ="text",DQ22)))</xm:f>
            <xm:f>$A35 ="text"</xm:f>
            <x14:dxf>
              <fill>
                <patternFill>
                  <bgColor theme="7" tint="0.79998168889431442"/>
                </patternFill>
              </fill>
            </x14:dxf>
          </x14:cfRule>
          <xm:sqref>DQ22</xm:sqref>
        </x14:conditionalFormatting>
        <x14:conditionalFormatting xmlns:xm="http://schemas.microsoft.com/office/excel/2006/main">
          <x14:cfRule type="containsText" priority="74" operator="containsText" id="{35A14C7A-BF6C-470C-8838-3B152A9E331F}">
            <xm:f>NOT(ISERROR(SEARCH(#REF! ="text",DQ46)))</xm:f>
            <xm:f>#REF! ="text"</xm:f>
            <x14:dxf>
              <fill>
                <patternFill>
                  <bgColor theme="7" tint="0.79998168889431442"/>
                </patternFill>
              </fill>
            </x14:dxf>
          </x14:cfRule>
          <xm:sqref>DQ46 DQ76</xm:sqref>
        </x14:conditionalFormatting>
        <x14:conditionalFormatting xmlns:xm="http://schemas.microsoft.com/office/excel/2006/main">
          <x14:cfRule type="containsText" priority="75" operator="containsText" id="{C7903544-C337-41EA-8C20-C1E75DF4C8F6}">
            <xm:f>NOT(ISERROR(SEARCH($A37 ="text",DQ23)))</xm:f>
            <xm:f>$A37 ="text"</xm:f>
            <x14:dxf>
              <fill>
                <patternFill>
                  <bgColor theme="7" tint="0.79998168889431442"/>
                </patternFill>
              </fill>
            </x14:dxf>
          </x14:cfRule>
          <xm:sqref>DQ23</xm:sqref>
        </x14:conditionalFormatting>
        <x14:conditionalFormatting xmlns:xm="http://schemas.microsoft.com/office/excel/2006/main">
          <x14:cfRule type="containsText" priority="76" operator="containsText" id="{1B7DCFF3-D38A-4B8F-AA96-91FC5D273D34}">
            <xm:f>NOT(ISERROR(SEARCH(#REF! ="text",DQ88)))</xm:f>
            <xm:f>#REF! ="text"</xm:f>
            <x14:dxf>
              <fill>
                <patternFill>
                  <bgColor theme="7" tint="0.79998168889431442"/>
                </patternFill>
              </fill>
            </x14:dxf>
          </x14:cfRule>
          <xm:sqref>DQ88</xm:sqref>
        </x14:conditionalFormatting>
        <x14:conditionalFormatting xmlns:xm="http://schemas.microsoft.com/office/excel/2006/main">
          <x14:cfRule type="containsText" priority="62" operator="containsText" id="{8CA0DBB7-AFBD-42BE-AEE7-8AEF5D942AAC}">
            <xm:f>NOT(ISERROR(SEARCH($A193 ="text",DQ89)))</xm:f>
            <xm:f>$A193 ="text"</xm:f>
            <x14:dxf>
              <fill>
                <patternFill>
                  <bgColor theme="7" tint="0.79998168889431442"/>
                </patternFill>
              </fill>
            </x14:dxf>
          </x14:cfRule>
          <xm:sqref>DQ89:DQ90</xm:sqref>
        </x14:conditionalFormatting>
        <x14:conditionalFormatting xmlns:xm="http://schemas.microsoft.com/office/excel/2006/main">
          <x14:cfRule type="containsText" priority="77" operator="containsText" id="{D6988056-D10C-4454-9962-56D7DD311755}">
            <xm:f>NOT(ISERROR(SEARCH($A186 ="text",DQ38)))</xm:f>
            <xm:f>$A186 ="text"</xm:f>
            <x14:dxf>
              <fill>
                <patternFill>
                  <bgColor theme="7" tint="0.79998168889431442"/>
                </patternFill>
              </fill>
            </x14:dxf>
          </x14:cfRule>
          <xm:sqref>DQ38</xm:sqref>
        </x14:conditionalFormatting>
        <x14:conditionalFormatting xmlns:xm="http://schemas.microsoft.com/office/excel/2006/main">
          <x14:cfRule type="containsText" priority="61" operator="containsText" id="{A711848B-EE91-487D-AFBB-B862B3A77C99}">
            <xm:f>NOT(ISERROR(SEARCH($A139 ="text",DQ36)))</xm:f>
            <xm:f>$A139 ="text"</xm:f>
            <x14:dxf>
              <fill>
                <patternFill>
                  <bgColor theme="7" tint="0.79998168889431442"/>
                </patternFill>
              </fill>
            </x14:dxf>
          </x14:cfRule>
          <xm:sqref>DQ36</xm:sqref>
        </x14:conditionalFormatting>
        <x14:conditionalFormatting xmlns:xm="http://schemas.microsoft.com/office/excel/2006/main">
          <x14:cfRule type="containsText" priority="60" operator="containsText" id="{0F1DB95E-7B99-4D79-AD4D-64614CF4BFE3}">
            <xm:f>NOT(ISERROR(SEARCH($A44 ="text",DQ40)))</xm:f>
            <xm:f>$A44 ="text"</xm:f>
            <x14:dxf>
              <fill>
                <patternFill>
                  <bgColor theme="7" tint="0.79998168889431442"/>
                </patternFill>
              </fill>
            </x14:dxf>
          </x14:cfRule>
          <xm:sqref>DQ40</xm:sqref>
        </x14:conditionalFormatting>
        <x14:conditionalFormatting xmlns:xm="http://schemas.microsoft.com/office/excel/2006/main">
          <x14:cfRule type="containsText" priority="59" operator="containsText" id="{07652B03-D353-4A04-9400-7C4A7AED678D}">
            <xm:f>NOT(ISERROR(SEARCH($A144 ="text",DQ40)))</xm:f>
            <xm:f>$A144 ="text"</xm:f>
            <x14:dxf>
              <fill>
                <patternFill>
                  <bgColor theme="7" tint="0.79998168889431442"/>
                </patternFill>
              </fill>
            </x14:dxf>
          </x14:cfRule>
          <xm:sqref>DQ40</xm:sqref>
        </x14:conditionalFormatting>
        <x14:conditionalFormatting xmlns:xm="http://schemas.microsoft.com/office/excel/2006/main">
          <x14:cfRule type="containsText" priority="78" operator="containsText" id="{83D1718A-35C7-458B-9FBE-520C6487EC4D}">
            <xm:f>NOT(ISERROR(SEARCH(#REF! ="text",DQ36)))</xm:f>
            <xm:f>#REF! ="text"</xm:f>
            <x14:dxf>
              <fill>
                <patternFill>
                  <bgColor theme="7" tint="0.79998168889431442"/>
                </patternFill>
              </fill>
            </x14:dxf>
          </x14:cfRule>
          <xm:sqref>DQ36</xm:sqref>
        </x14:conditionalFormatting>
        <x14:conditionalFormatting xmlns:xm="http://schemas.microsoft.com/office/excel/2006/main">
          <x14:cfRule type="containsText" priority="58" operator="containsText" id="{D9EE1BA4-C893-4F89-A12A-96C0A5E8B6E5}">
            <xm:f>NOT(ISERROR(SEARCH(#REF! ="text",DQ15)))</xm:f>
            <xm:f>#REF! ="text"</xm:f>
            <x14:dxf>
              <fill>
                <patternFill>
                  <bgColor theme="7" tint="0.79998168889431442"/>
                </patternFill>
              </fill>
            </x14:dxf>
          </x14:cfRule>
          <xm:sqref>DQ15</xm:sqref>
        </x14:conditionalFormatting>
        <x14:conditionalFormatting xmlns:xm="http://schemas.microsoft.com/office/excel/2006/main">
          <x14:cfRule type="containsText" priority="79" operator="containsText" id="{61B15C35-A817-4F81-B4B9-5779BAF61E0C}">
            <xm:f>NOT(ISERROR(SEARCH(#REF! ="text",DQ91)))</xm:f>
            <xm:f>#REF! ="text"</xm:f>
            <x14:dxf>
              <fill>
                <patternFill>
                  <bgColor theme="7" tint="0.79998168889431442"/>
                </patternFill>
              </fill>
            </x14:dxf>
          </x14:cfRule>
          <xm:sqref>DQ91</xm:sqref>
        </x14:conditionalFormatting>
        <x14:conditionalFormatting xmlns:xm="http://schemas.microsoft.com/office/excel/2006/main">
          <x14:cfRule type="containsText" priority="56" operator="containsText" id="{3C78A029-CE15-47B0-ADB5-81CF6AB9DE39}">
            <xm:f>NOT(ISERROR(SEARCH($A216 ="text",DQ110)))</xm:f>
            <xm:f>$A216 ="text"</xm:f>
            <x14:dxf>
              <fill>
                <patternFill>
                  <bgColor theme="7" tint="0.79998168889431442"/>
                </patternFill>
              </fill>
            </x14:dxf>
          </x14:cfRule>
          <xm:sqref>DQ110:DQ115</xm:sqref>
        </x14:conditionalFormatting>
        <x14:conditionalFormatting xmlns:xm="http://schemas.microsoft.com/office/excel/2006/main">
          <x14:cfRule type="containsText" priority="54" operator="containsText" id="{01263788-79B0-404F-AD37-5181868611AA}">
            <xm:f>NOT(ISERROR(SEARCH($A283 ="text",DQ174)))</xm:f>
            <xm:f>$A283 ="text"</xm:f>
            <x14:dxf>
              <fill>
                <patternFill>
                  <bgColor theme="7" tint="0.79998168889431442"/>
                </patternFill>
              </fill>
            </x14:dxf>
          </x14:cfRule>
          <xm:sqref>DQ174:DQ177</xm:sqref>
        </x14:conditionalFormatting>
        <x14:conditionalFormatting xmlns:xm="http://schemas.microsoft.com/office/excel/2006/main">
          <x14:cfRule type="containsText" priority="49" operator="containsText" id="{0606D52C-4E7E-4CD4-807C-E2B1408FC25F}">
            <xm:f>NOT(ISERROR(SEARCH($A295 ="text",DQ187)))</xm:f>
            <xm:f>$A295 ="text"</xm:f>
            <x14:dxf>
              <fill>
                <patternFill>
                  <bgColor theme="7" tint="0.79998168889431442"/>
                </patternFill>
              </fill>
            </x14:dxf>
          </x14:cfRule>
          <xm:sqref>DQ187:DQ188</xm:sqref>
        </x14:conditionalFormatting>
        <x14:conditionalFormatting xmlns:xm="http://schemas.microsoft.com/office/excel/2006/main">
          <x14:cfRule type="containsText" priority="51" operator="containsText" id="{A6748658-9848-486E-880B-56BD6BD6F08C}">
            <xm:f>NOT(ISERROR(SEARCH($A298 ="text",DQ189)))</xm:f>
            <xm:f>$A298 ="text"</xm:f>
            <x14:dxf>
              <fill>
                <patternFill>
                  <bgColor theme="7" tint="0.79998168889431442"/>
                </patternFill>
              </fill>
            </x14:dxf>
          </x14:cfRule>
          <xm:sqref>DQ189:DQ195</xm:sqref>
        </x14:conditionalFormatting>
        <x14:conditionalFormatting xmlns:xm="http://schemas.microsoft.com/office/excel/2006/main">
          <x14:cfRule type="containsText" priority="52" operator="containsText" id="{5FD77912-A091-490A-8AF8-E2B61E41BEED}">
            <xm:f>NOT(ISERROR(SEARCH($A44 ="text",DQ185)))</xm:f>
            <xm:f>$A44 ="text"</xm:f>
            <x14:dxf>
              <fill>
                <patternFill>
                  <bgColor theme="7" tint="0.79998168889431442"/>
                </patternFill>
              </fill>
            </x14:dxf>
          </x14:cfRule>
          <xm:sqref>DQ185:DQ186</xm:sqref>
        </x14:conditionalFormatting>
        <x14:conditionalFormatting xmlns:xm="http://schemas.microsoft.com/office/excel/2006/main">
          <x14:cfRule type="containsText" priority="47" operator="containsText" id="{FDEAD959-4BFA-49D4-BEA1-FC911AA4A541}">
            <xm:f>NOT(ISERROR(SEARCH($A305 ="text",DQ197)))</xm:f>
            <xm:f>$A305 ="text"</xm:f>
            <x14:dxf>
              <fill>
                <patternFill>
                  <bgColor theme="7" tint="0.79998168889431442"/>
                </patternFill>
              </fill>
            </x14:dxf>
          </x14:cfRule>
          <xm:sqref>DQ197</xm:sqref>
        </x14:conditionalFormatting>
        <x14:conditionalFormatting xmlns:xm="http://schemas.microsoft.com/office/excel/2006/main">
          <x14:cfRule type="containsText" priority="48" operator="containsText" id="{BE80AE8B-0E4A-469D-9616-62F8D9FD3268}">
            <xm:f>NOT(ISERROR(SEARCH($A305 ="text",DQ196)))</xm:f>
            <xm:f>$A305 ="text"</xm:f>
            <x14:dxf>
              <fill>
                <patternFill>
                  <bgColor theme="7" tint="0.79998168889431442"/>
                </patternFill>
              </fill>
            </x14:dxf>
          </x14:cfRule>
          <xm:sqref>DQ196</xm:sqref>
        </x14:conditionalFormatting>
        <x14:conditionalFormatting xmlns:xm="http://schemas.microsoft.com/office/excel/2006/main">
          <x14:cfRule type="containsText" priority="46" operator="containsText" id="{A5F7FBB7-9DE0-4104-8E2F-E5E390B994D0}">
            <xm:f>NOT(ISERROR(SEARCH($A302 ="text",DR193)))</xm:f>
            <xm:f>$A302 ="text"</xm:f>
            <x14:dxf>
              <fill>
                <patternFill>
                  <bgColor theme="7" tint="0.79998168889431442"/>
                </patternFill>
              </fill>
            </x14:dxf>
          </x14:cfRule>
          <xm:sqref>DR193:DV193</xm:sqref>
        </x14:conditionalFormatting>
        <x14:conditionalFormatting xmlns:xm="http://schemas.microsoft.com/office/excel/2006/main">
          <x14:cfRule type="containsText" priority="43" operator="containsText" id="{21010817-3F12-498A-ABDD-51467BB977C7}">
            <xm:f>NOT(ISERROR(SEARCH($A305 ="text",DR197)))</xm:f>
            <xm:f>$A305 ="text"</xm:f>
            <x14:dxf>
              <fill>
                <patternFill>
                  <bgColor theme="7" tint="0.79998168889431442"/>
                </patternFill>
              </fill>
            </x14:dxf>
          </x14:cfRule>
          <xm:sqref>DR197:DS197</xm:sqref>
        </x14:conditionalFormatting>
        <x14:conditionalFormatting xmlns:xm="http://schemas.microsoft.com/office/excel/2006/main">
          <x14:cfRule type="containsText" priority="42" operator="containsText" id="{7555AA2D-E377-40F4-9FFE-8108F1C0B389}">
            <xm:f>NOT(ISERROR(SEARCH($A302 ="text",DR197)))</xm:f>
            <xm:f>$A302 ="text"</xm:f>
            <x14:dxf>
              <fill>
                <patternFill>
                  <bgColor theme="7" tint="0.79998168889431442"/>
                </patternFill>
              </fill>
            </x14:dxf>
          </x14:cfRule>
          <xm:sqref>DR197:DS197</xm:sqref>
        </x14:conditionalFormatting>
        <x14:conditionalFormatting xmlns:xm="http://schemas.microsoft.com/office/excel/2006/main">
          <x14:cfRule type="containsText" priority="36" operator="containsText" id="{2DE8FAEF-6B33-430B-A60A-C5C713F5B6A7}">
            <xm:f>NOT(ISERROR(SEARCH($A21 ="text",DR16)))</xm:f>
            <xm:f>$A21 ="text"</xm:f>
            <x14:dxf>
              <fill>
                <patternFill>
                  <bgColor theme="7" tint="0.79998168889431442"/>
                </patternFill>
              </fill>
            </x14:dxf>
          </x14:cfRule>
          <xm:sqref>DR16:EA18</xm:sqref>
        </x14:conditionalFormatting>
        <x14:conditionalFormatting xmlns:xm="http://schemas.microsoft.com/office/excel/2006/main">
          <x14:cfRule type="containsText" priority="37" operator="containsText" id="{1BBCD17B-8444-43A8-92A5-4A83583E1683}">
            <xm:f>NOT(ISERROR(SEARCH(#REF! ="text",DR14)))</xm:f>
            <xm:f>#REF! ="text"</xm:f>
            <x14:dxf>
              <fill>
                <patternFill>
                  <bgColor theme="7" tint="0.79998168889431442"/>
                </patternFill>
              </fill>
            </x14:dxf>
          </x14:cfRule>
          <xm:sqref>DR21:EA21 DR24:DR26 DS22:EA26 DR14:EA14</xm:sqref>
        </x14:conditionalFormatting>
        <x14:conditionalFormatting xmlns:xm="http://schemas.microsoft.com/office/excel/2006/main">
          <x14:cfRule type="containsText" priority="38" operator="containsText" id="{7811393A-5C38-4DCB-937C-792B1E2E6FCF}">
            <xm:f>NOT(ISERROR(SEARCH($A16 ="text",DR9)))</xm:f>
            <xm:f>$A16 ="text"</xm:f>
            <x14:dxf>
              <fill>
                <patternFill>
                  <bgColor theme="7" tint="0.79998168889431442"/>
                </patternFill>
              </fill>
            </x14:dxf>
          </x14:cfRule>
          <xm:sqref>DR10:EA13 DR9:DS9</xm:sqref>
        </x14:conditionalFormatting>
        <x14:conditionalFormatting xmlns:xm="http://schemas.microsoft.com/office/excel/2006/main">
          <x14:cfRule type="containsText" priority="39" operator="containsText" id="{74836B2A-0C20-4C23-B532-4655AB790A46}">
            <xm:f>NOT(ISERROR(SEARCH($A18 ="text",DR9)))</xm:f>
            <xm:f>$A18 ="text"</xm:f>
            <x14:dxf>
              <fill>
                <patternFill>
                  <bgColor theme="7" tint="0.79998168889431442"/>
                </patternFill>
              </fill>
            </x14:dxf>
          </x14:cfRule>
          <xm:sqref>DR9:EA9</xm:sqref>
        </x14:conditionalFormatting>
        <x14:conditionalFormatting xmlns:xm="http://schemas.microsoft.com/office/excel/2006/main">
          <x14:cfRule type="containsText" priority="40" operator="containsText" id="{336574F6-8BE0-4A81-A67C-32AD940F6F41}">
            <xm:f>NOT(ISERROR(SEARCH($A35 ="text",DR22)))</xm:f>
            <xm:f>$A35 ="text"</xm:f>
            <x14:dxf>
              <fill>
                <patternFill>
                  <bgColor theme="7" tint="0.79998168889431442"/>
                </patternFill>
              </fill>
            </x14:dxf>
          </x14:cfRule>
          <xm:sqref>DR22</xm:sqref>
        </x14:conditionalFormatting>
        <x14:conditionalFormatting xmlns:xm="http://schemas.microsoft.com/office/excel/2006/main">
          <x14:cfRule type="containsText" priority="41" operator="containsText" id="{0E41C254-0AC3-42CA-BA7F-07A06BBB6B00}">
            <xm:f>NOT(ISERROR(SEARCH($A37 ="text",DR23)))</xm:f>
            <xm:f>$A37 ="text"</xm:f>
            <x14:dxf>
              <fill>
                <patternFill>
                  <bgColor theme="7" tint="0.79998168889431442"/>
                </patternFill>
              </fill>
            </x14:dxf>
          </x14:cfRule>
          <xm:sqref>DR23</xm:sqref>
        </x14:conditionalFormatting>
        <x14:conditionalFormatting xmlns:xm="http://schemas.microsoft.com/office/excel/2006/main">
          <x14:cfRule type="containsText" priority="34" operator="containsText" id="{AF038823-968F-43DF-A1DC-A1908AD67F88}">
            <xm:f>NOT(ISERROR(SEARCH(#REF! ="text",DR15)))</xm:f>
            <xm:f>#REF! ="text"</xm:f>
            <x14:dxf>
              <fill>
                <patternFill>
                  <bgColor theme="7" tint="0.79998168889431442"/>
                </patternFill>
              </fill>
            </x14:dxf>
          </x14:cfRule>
          <xm:sqref>DR15:EA15</xm:sqref>
        </x14:conditionalFormatting>
        <x14:conditionalFormatting xmlns:xm="http://schemas.microsoft.com/office/excel/2006/main">
          <x14:cfRule type="containsText" priority="23" operator="containsText" id="{F96FE5B2-5FE0-41B5-8818-18E847DDA5B8}">
            <xm:f>NOT(ISERROR(SEARCH($A56 ="text",DR51)))</xm:f>
            <xm:f>$A56 ="text"</xm:f>
            <x14:dxf>
              <fill>
                <patternFill>
                  <bgColor theme="7" tint="0.79998168889431442"/>
                </patternFill>
              </fill>
            </x14:dxf>
          </x14:cfRule>
          <xm:sqref>DR51:DV52</xm:sqref>
        </x14:conditionalFormatting>
        <x14:conditionalFormatting xmlns:xm="http://schemas.microsoft.com/office/excel/2006/main">
          <x14:cfRule type="containsText" priority="24" operator="containsText" id="{5F43CDA3-8C30-4337-BF29-9224E0EA161B}">
            <xm:f>NOT(ISERROR(SEARCH($A38 ="text",DR34)))</xm:f>
            <xm:f>$A38 ="text"</xm:f>
            <x14:dxf>
              <fill>
                <patternFill>
                  <bgColor theme="7" tint="0.79998168889431442"/>
                </patternFill>
              </fill>
            </x14:dxf>
          </x14:cfRule>
          <xm:sqref>DR47:DV50 DR42:DV45 DR34:DV34</xm:sqref>
        </x14:conditionalFormatting>
        <x14:conditionalFormatting xmlns:xm="http://schemas.microsoft.com/office/excel/2006/main">
          <x14:cfRule type="containsText" priority="25" operator="containsText" id="{6E099C31-7398-4176-AC66-DFFEE8FDD127}">
            <xm:f>NOT(ISERROR(SEARCH(#REF! ="text",DR27)))</xm:f>
            <xm:f>#REF! ="text"</xm:f>
            <x14:dxf>
              <fill>
                <patternFill>
                  <bgColor theme="7" tint="0.79998168889431442"/>
                </patternFill>
              </fill>
            </x14:dxf>
          </x14:cfRule>
          <xm:sqref>DR27:DR32 DS27:DV31</xm:sqref>
        </x14:conditionalFormatting>
        <x14:conditionalFormatting xmlns:xm="http://schemas.microsoft.com/office/excel/2006/main">
          <x14:cfRule type="containsText" priority="26" operator="containsText" id="{A3F176BB-E144-4CAF-9EF7-B13A4185DB2D}">
            <xm:f>NOT(ISERROR(SEARCH($A42 ="text",DR41)))</xm:f>
            <xm:f>$A42 ="text"</xm:f>
            <x14:dxf>
              <fill>
                <patternFill>
                  <bgColor theme="7" tint="0.79998168889431442"/>
                </patternFill>
              </fill>
            </x14:dxf>
          </x14:cfRule>
          <xm:sqref>DR41:DV41</xm:sqref>
        </x14:conditionalFormatting>
        <x14:conditionalFormatting xmlns:xm="http://schemas.microsoft.com/office/excel/2006/main">
          <x14:cfRule type="containsText" priority="27" operator="containsText" id="{8F3F365A-240F-4E20-AC5E-C696898EEF5F}">
            <xm:f>NOT(ISERROR(SEARCH(#REF! ="text",DR33)))</xm:f>
            <xm:f>#REF! ="text"</xm:f>
            <x14:dxf>
              <fill>
                <patternFill>
                  <bgColor theme="7" tint="0.79998168889431442"/>
                </patternFill>
              </fill>
            </x14:dxf>
          </x14:cfRule>
          <xm:sqref>DR33:DV33 DR37:DV37 DR39:DV40</xm:sqref>
        </x14:conditionalFormatting>
        <x14:conditionalFormatting xmlns:xm="http://schemas.microsoft.com/office/excel/2006/main">
          <x14:cfRule type="containsText" priority="28" operator="containsText" id="{4166EEA8-B821-43BB-AA9F-CF5E4FB1FCF1}">
            <xm:f>NOT(ISERROR(SEARCH($A41 ="text",DR35)))</xm:f>
            <xm:f>$A41 ="text"</xm:f>
            <x14:dxf>
              <fill>
                <patternFill>
                  <bgColor theme="7" tint="0.79998168889431442"/>
                </patternFill>
              </fill>
            </x14:dxf>
          </x14:cfRule>
          <xm:sqref>DR35:DV35</xm:sqref>
        </x14:conditionalFormatting>
        <x14:conditionalFormatting xmlns:xm="http://schemas.microsoft.com/office/excel/2006/main">
          <x14:cfRule type="containsText" priority="29" operator="containsText" id="{CEF6EF43-F0E9-4EBE-AC49-7B4D49586573}">
            <xm:f>NOT(ISERROR(SEARCH(#REF! ="text",DR46)))</xm:f>
            <xm:f>#REF! ="text"</xm:f>
            <x14:dxf>
              <fill>
                <patternFill>
                  <bgColor theme="7" tint="0.79998168889431442"/>
                </patternFill>
              </fill>
            </x14:dxf>
          </x14:cfRule>
          <xm:sqref>DR46:DV46</xm:sqref>
        </x14:conditionalFormatting>
        <x14:conditionalFormatting xmlns:xm="http://schemas.microsoft.com/office/excel/2006/main">
          <x14:cfRule type="containsText" priority="30" operator="containsText" id="{CCEDC283-20C7-44DF-8776-6BD1878A8921}">
            <xm:f>NOT(ISERROR(SEARCH($A186 ="text",DR38)))</xm:f>
            <xm:f>$A186 ="text"</xm:f>
            <x14:dxf>
              <fill>
                <patternFill>
                  <bgColor theme="7" tint="0.79998168889431442"/>
                </patternFill>
              </fill>
            </x14:dxf>
          </x14:cfRule>
          <xm:sqref>DR38:DV38</xm:sqref>
        </x14:conditionalFormatting>
        <x14:conditionalFormatting xmlns:xm="http://schemas.microsoft.com/office/excel/2006/main">
          <x14:cfRule type="containsText" priority="31" operator="containsText" id="{6C4151B7-508C-4854-99FD-B39622C9A360}">
            <xm:f>NOT(ISERROR(SEARCH($A185 ="text",DS32)))</xm:f>
            <xm:f>$A185 ="text"</xm:f>
            <x14:dxf>
              <fill>
                <patternFill>
                  <bgColor theme="7" tint="0.79998168889431442"/>
                </patternFill>
              </fill>
            </x14:dxf>
          </x14:cfRule>
          <xm:sqref>DS32:DV32</xm:sqref>
        </x14:conditionalFormatting>
        <x14:conditionalFormatting xmlns:xm="http://schemas.microsoft.com/office/excel/2006/main">
          <x14:cfRule type="containsText" priority="32" operator="containsText" id="{ACE15ED5-4685-45E6-AD55-9A1BB64F03A2}">
            <xm:f>NOT(ISERROR(SEARCH(#REF! ="text",DR36)))</xm:f>
            <xm:f>#REF! ="text"</xm:f>
            <x14:dxf>
              <fill>
                <patternFill>
                  <bgColor theme="7" tint="0.79998168889431442"/>
                </patternFill>
              </fill>
            </x14:dxf>
          </x14:cfRule>
          <xm:sqref>DR36:DV36</xm:sqref>
        </x14:conditionalFormatting>
        <x14:conditionalFormatting xmlns:xm="http://schemas.microsoft.com/office/excel/2006/main">
          <x14:cfRule type="containsText" priority="21" operator="containsText" id="{7BF7A325-09A0-4795-A165-28B6CD128BD4}">
            <xm:f>NOT(ISERROR(SEARCH($A87 ="text",DR82)))</xm:f>
            <xm:f>$A87 ="text"</xm:f>
            <x14:dxf>
              <fill>
                <patternFill>
                  <bgColor theme="7" tint="0.79998168889431442"/>
                </patternFill>
              </fill>
            </x14:dxf>
          </x14:cfRule>
          <xm:sqref>DR82:DV82</xm:sqref>
        </x14:conditionalFormatting>
        <x14:conditionalFormatting xmlns:xm="http://schemas.microsoft.com/office/excel/2006/main">
          <x14:cfRule type="containsText" priority="19" operator="containsText" id="{4B773E80-C018-420B-AB0A-15FEB8DDE94C}">
            <xm:f>NOT(ISERROR(SEARCH($A217 ="text",DR111)))</xm:f>
            <xm:f>$A217 ="text"</xm:f>
            <x14:dxf>
              <fill>
                <patternFill>
                  <bgColor theme="7" tint="0.79998168889431442"/>
                </patternFill>
              </fill>
            </x14:dxf>
          </x14:cfRule>
          <xm:sqref>DR111:DV111</xm:sqref>
        </x14:conditionalFormatting>
        <x14:conditionalFormatting xmlns:xm="http://schemas.microsoft.com/office/excel/2006/main">
          <x14:cfRule type="containsText" priority="14" operator="containsText" id="{607B4AF0-B5F3-41BB-8231-ACA39261DEEA}">
            <xm:f>NOT(ISERROR(SEARCH($A295 ="text",DR187)))</xm:f>
            <xm:f>$A295 ="text"</xm:f>
            <x14:dxf>
              <fill>
                <patternFill>
                  <bgColor theme="7" tint="0.79998168889431442"/>
                </patternFill>
              </fill>
            </x14:dxf>
          </x14:cfRule>
          <xm:sqref>DR187:DW188</xm:sqref>
        </x14:conditionalFormatting>
        <x14:conditionalFormatting xmlns:xm="http://schemas.microsoft.com/office/excel/2006/main">
          <x14:cfRule type="containsText" priority="16" operator="containsText" id="{A8D9AFDE-016D-40E4-8D9E-42913A194355}">
            <xm:f>NOT(ISERROR(SEARCH($A298 ="text",DR189)))</xm:f>
            <xm:f>$A298 ="text"</xm:f>
            <x14:dxf>
              <fill>
                <patternFill>
                  <bgColor theme="7" tint="0.79998168889431442"/>
                </patternFill>
              </fill>
            </x14:dxf>
          </x14:cfRule>
          <xm:sqref>DR189:DW191</xm:sqref>
        </x14:conditionalFormatting>
        <x14:conditionalFormatting xmlns:xm="http://schemas.microsoft.com/office/excel/2006/main">
          <x14:cfRule type="containsText" priority="17" operator="containsText" id="{CD64E39C-9C26-42AF-BCFE-DA26AB44900D}">
            <xm:f>NOT(ISERROR(SEARCH($A44 ="text",DR185)))</xm:f>
            <xm:f>$A44 ="text"</xm:f>
            <x14:dxf>
              <fill>
                <patternFill>
                  <bgColor theme="7" tint="0.79998168889431442"/>
                </patternFill>
              </fill>
            </x14:dxf>
          </x14:cfRule>
          <xm:sqref>DR185:DW186</xm:sqref>
        </x14:conditionalFormatting>
        <x14:conditionalFormatting xmlns:xm="http://schemas.microsoft.com/office/excel/2006/main">
          <x14:cfRule type="containsText" priority="13" operator="containsText" id="{375B1E96-F51A-4155-8D9B-1428AD37A8BB}">
            <xm:f>NOT(ISERROR(SEARCH($A58 ="text",DR53)))</xm:f>
            <xm:f>$A58 ="text"</xm:f>
            <x14:dxf>
              <fill>
                <patternFill>
                  <bgColor theme="7" tint="0.79998168889431442"/>
                </patternFill>
              </fill>
            </x14:dxf>
          </x14:cfRule>
          <xm:sqref>DR53:DU79</xm:sqref>
        </x14:conditionalFormatting>
        <x14:conditionalFormatting xmlns:xm="http://schemas.microsoft.com/office/excel/2006/main">
          <x14:cfRule type="containsText" priority="11" operator="containsText" id="{775887FF-3091-43BD-A404-13DA30CFE6D1}">
            <xm:f>NOT(ISERROR(SEARCH($A88 ="text",DR83)))</xm:f>
            <xm:f>$A88 ="text"</xm:f>
            <x14:dxf>
              <fill>
                <patternFill>
                  <bgColor theme="7" tint="0.79998168889431442"/>
                </patternFill>
              </fill>
            </x14:dxf>
          </x14:cfRule>
          <xm:sqref>DR83:DV91</xm:sqref>
        </x14:conditionalFormatting>
        <x14:conditionalFormatting xmlns:xm="http://schemas.microsoft.com/office/excel/2006/main">
          <x14:cfRule type="containsText" priority="9" operator="containsText" id="{6BCCB472-3ACD-4E3A-A151-DBD94FD48FDF}">
            <xm:f>NOT(ISERROR(SEARCH($A218 ="text",DR112)))</xm:f>
            <xm:f>$A218 ="text"</xm:f>
            <x14:dxf>
              <fill>
                <patternFill>
                  <bgColor theme="7" tint="0.79998168889431442"/>
                </patternFill>
              </fill>
            </x14:dxf>
          </x14:cfRule>
          <xm:sqref>DR112:DV115</xm:sqref>
        </x14:conditionalFormatting>
        <x14:conditionalFormatting xmlns:xm="http://schemas.microsoft.com/office/excel/2006/main">
          <x14:cfRule type="containsText" priority="7" operator="containsText" id="{3999BC7B-3D18-4444-A988-E3C391F09FF9}">
            <xm:f>NOT(ISERROR(SEARCH($A240 ="text",DR133)))</xm:f>
            <xm:f>$A240 ="text"</xm:f>
            <x14:dxf>
              <fill>
                <patternFill>
                  <bgColor theme="7" tint="0.79998168889431442"/>
                </patternFill>
              </fill>
            </x14:dxf>
          </x14:cfRule>
          <xm:sqref>DR133:DU138</xm:sqref>
        </x14:conditionalFormatting>
        <x14:conditionalFormatting xmlns:xm="http://schemas.microsoft.com/office/excel/2006/main">
          <x14:cfRule type="containsText" priority="6" operator="containsText" id="{69C0BB45-8E38-4957-9855-39733E30BB3D}">
            <xm:f>NOT(ISERROR(SEARCH($A246 ="text",DR139)))</xm:f>
            <xm:f>$A246 ="text"</xm:f>
            <x14:dxf>
              <fill>
                <patternFill>
                  <bgColor theme="7" tint="0.79998168889431442"/>
                </patternFill>
              </fill>
            </x14:dxf>
          </x14:cfRule>
          <xm:sqref>DR139:DU139</xm:sqref>
        </x14:conditionalFormatting>
        <x14:conditionalFormatting xmlns:xm="http://schemas.microsoft.com/office/excel/2006/main">
          <x14:cfRule type="containsText" priority="4" operator="containsText" id="{9C49D29B-DFB0-4428-83B7-DF84F0F57547}">
            <xm:f>NOT(ISERROR(SEARCH($A248 ="text",DR140)))</xm:f>
            <xm:f>$A248 ="text"</xm:f>
            <x14:dxf>
              <fill>
                <patternFill>
                  <bgColor theme="7" tint="0.79998168889431442"/>
                </patternFill>
              </fill>
            </x14:dxf>
          </x14:cfRule>
          <xm:sqref>DR140:DU140</xm:sqref>
        </x14:conditionalFormatting>
        <x14:conditionalFormatting xmlns:xm="http://schemas.microsoft.com/office/excel/2006/main">
          <x14:cfRule type="containsText" priority="3" operator="containsText" id="{C127DC7B-2FA4-4898-BF74-2C3D8F571F22}">
            <xm:f>NOT(ISERROR(SEARCH($A247 ="text",DR140)))</xm:f>
            <xm:f>$A247 ="text"</xm:f>
            <x14:dxf>
              <fill>
                <patternFill>
                  <bgColor theme="7" tint="0.79998168889431442"/>
                </patternFill>
              </fill>
            </x14:dxf>
          </x14:cfRule>
          <xm:sqref>DR140:DU140</xm:sqref>
        </x14:conditionalFormatting>
        <x14:conditionalFormatting xmlns:xm="http://schemas.microsoft.com/office/excel/2006/main">
          <x14:cfRule type="containsText" priority="1" operator="containsText" id="{26EF9E14-C09D-4210-B9E2-90DFF50095C7}">
            <xm:f>NOT(ISERROR(SEARCH($A304 ="text",DQ198)))</xm:f>
            <xm:f>$A304 ="text"</xm:f>
            <x14:dxf>
              <fill>
                <patternFill>
                  <bgColor theme="7" tint="0.79998168889431442"/>
                </patternFill>
              </fill>
            </x14:dxf>
          </x14:cfRule>
          <xm:sqref>DQ198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HX111"/>
  <sheetViews>
    <sheetView zoomScale="55" zoomScaleNormal="55" workbookViewId="0">
      <pane ySplit="4" topLeftCell="A103" activePane="bottomLeft" state="frozen"/>
      <selection pane="bottomLeft" activeCell="A6" sqref="A6"/>
    </sheetView>
  </sheetViews>
  <sheetFormatPr defaultColWidth="11.25" defaultRowHeight="15.75"/>
  <cols>
    <col min="1" max="7" width="25.75" style="2" customWidth="1"/>
    <col min="8" max="8" width="25.75" style="25" customWidth="1"/>
    <col min="9" max="18" width="25.75" style="2" customWidth="1"/>
    <col min="19" max="36" width="25.75" style="2" hidden="1" customWidth="1"/>
    <col min="37" max="46" width="25.75" style="2" customWidth="1"/>
    <col min="47" max="64" width="25.75" style="2" hidden="1" customWidth="1"/>
    <col min="65" max="74" width="25.75" style="2" customWidth="1"/>
    <col min="75" max="92" width="25.75" style="2" hidden="1" customWidth="1"/>
    <col min="93" max="102" width="25.75" style="184" customWidth="1"/>
    <col min="103" max="120" width="25.75" style="2" hidden="1" customWidth="1"/>
    <col min="121" max="130" width="25.75" style="184" customWidth="1"/>
    <col min="131" max="131" width="25.75" style="184" hidden="1" customWidth="1"/>
    <col min="132" max="148" width="25.75" style="2" hidden="1" customWidth="1"/>
    <col min="149" max="158" width="25.75" style="184" customWidth="1"/>
    <col min="159" max="159" width="25.75" style="184" hidden="1" customWidth="1"/>
    <col min="160" max="176" width="25.75" style="2" hidden="1" customWidth="1"/>
    <col min="177" max="186" width="25.75" style="184" customWidth="1"/>
    <col min="187" max="187" width="25.75" style="184" hidden="1" customWidth="1"/>
    <col min="188" max="204" width="25.75" style="2" hidden="1" customWidth="1"/>
    <col min="205" max="214" width="25.75" style="184" customWidth="1"/>
    <col min="215" max="215" width="25.75" style="184" hidden="1" customWidth="1"/>
    <col min="216" max="232" width="25.75" style="2" hidden="1" customWidth="1"/>
    <col min="233" max="251" width="11.25" style="2" customWidth="1"/>
    <col min="252" max="16384" width="11.25" style="2"/>
  </cols>
  <sheetData>
    <row r="1" spans="1:232" ht="94.5">
      <c r="A1" s="24" t="s">
        <v>74</v>
      </c>
    </row>
    <row r="2" spans="1:232" ht="31.5">
      <c r="A2" s="26" t="s">
        <v>75</v>
      </c>
      <c r="B2" s="2" t="str">
        <f>Baseline!B2</f>
        <v xml:space="preserve">Allgaier, Johannes </v>
      </c>
      <c r="D2" s="2" t="str">
        <f>Baseline!D2</f>
        <v>johannes.allgaier@uni-wuerzburg.de</v>
      </c>
    </row>
    <row r="3" spans="1:232" ht="32.25" thickBot="1">
      <c r="B3" s="2" t="str">
        <f>Baseline!B3</f>
        <v>Schobel, Johannes</v>
      </c>
      <c r="D3" s="2" t="str">
        <f>Baseline!D3</f>
        <v>johannes.schobel@uni-ulm.de</v>
      </c>
    </row>
    <row r="4" spans="1:232" s="25" customFormat="1" ht="16.5" thickBot="1">
      <c r="G4" s="27"/>
      <c r="H4" s="28"/>
      <c r="I4" s="29" t="s">
        <v>76</v>
      </c>
      <c r="J4" s="30"/>
      <c r="K4" s="30"/>
      <c r="L4" s="30"/>
      <c r="M4" s="30"/>
      <c r="N4" s="30"/>
      <c r="O4" s="30"/>
      <c r="P4" s="30"/>
      <c r="Q4" s="30"/>
      <c r="R4" s="30"/>
      <c r="S4" s="30"/>
      <c r="T4" s="30"/>
      <c r="U4" s="30"/>
      <c r="V4" s="30"/>
      <c r="W4" s="30"/>
      <c r="X4" s="30"/>
      <c r="Y4" s="30"/>
      <c r="Z4" s="30"/>
      <c r="AA4" s="30"/>
      <c r="AB4" s="30"/>
      <c r="AC4" s="30"/>
      <c r="AD4" s="30"/>
      <c r="AE4" s="30"/>
      <c r="AF4" s="30"/>
      <c r="AG4" s="31"/>
      <c r="AH4" s="30"/>
      <c r="AI4" s="30"/>
      <c r="AJ4" s="30"/>
      <c r="AK4" s="3" t="s">
        <v>77</v>
      </c>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8" t="s">
        <v>78</v>
      </c>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4"/>
      <c r="CO4" s="35" t="s">
        <v>79</v>
      </c>
      <c r="CP4" s="185"/>
      <c r="CQ4" s="185"/>
      <c r="CR4" s="185"/>
      <c r="CS4" s="185"/>
      <c r="CT4" s="185"/>
      <c r="CU4" s="185"/>
      <c r="CV4" s="185"/>
      <c r="CW4" s="185"/>
      <c r="CX4" s="185"/>
      <c r="CY4" s="36"/>
      <c r="CZ4" s="36"/>
      <c r="DA4" s="36"/>
      <c r="DB4" s="36"/>
      <c r="DC4" s="36"/>
      <c r="DD4" s="36"/>
      <c r="DE4" s="36"/>
      <c r="DF4" s="36"/>
      <c r="DG4" s="36"/>
      <c r="DH4" s="36"/>
      <c r="DI4" s="36"/>
      <c r="DJ4" s="36"/>
      <c r="DK4" s="36"/>
      <c r="DL4" s="36"/>
      <c r="DM4" s="36"/>
      <c r="DN4" s="36"/>
      <c r="DO4" s="36"/>
      <c r="DP4" s="37"/>
      <c r="DQ4" s="38" t="s">
        <v>80</v>
      </c>
      <c r="DR4" s="194"/>
      <c r="DS4" s="194"/>
      <c r="DT4" s="194"/>
      <c r="DU4" s="194"/>
      <c r="DV4" s="194"/>
      <c r="DW4" s="194"/>
      <c r="DX4" s="194"/>
      <c r="DY4" s="194"/>
      <c r="DZ4" s="194"/>
      <c r="EA4" s="194"/>
      <c r="EB4" s="39"/>
      <c r="EC4" s="39"/>
      <c r="ED4" s="39"/>
      <c r="EE4" s="39"/>
      <c r="EF4" s="39"/>
      <c r="EG4" s="39"/>
      <c r="EH4" s="39"/>
      <c r="EI4" s="39"/>
      <c r="EJ4" s="39"/>
      <c r="EK4" s="39"/>
      <c r="EL4" s="39"/>
      <c r="EM4" s="39"/>
      <c r="EN4" s="39"/>
      <c r="EO4" s="39"/>
      <c r="EP4" s="39"/>
      <c r="EQ4" s="39"/>
      <c r="ER4" s="40"/>
      <c r="ES4" s="41" t="s">
        <v>81</v>
      </c>
      <c r="ET4" s="191"/>
      <c r="EU4" s="191"/>
      <c r="EV4" s="191"/>
      <c r="EW4" s="191"/>
      <c r="EX4" s="191"/>
      <c r="EY4" s="191"/>
      <c r="EZ4" s="191"/>
      <c r="FA4" s="191"/>
      <c r="FB4" s="191"/>
      <c r="FC4" s="191"/>
      <c r="FD4" s="42"/>
      <c r="FE4" s="42"/>
      <c r="FF4" s="42"/>
      <c r="FG4" s="42"/>
      <c r="FH4" s="42"/>
      <c r="FI4" s="42"/>
      <c r="FJ4" s="42"/>
      <c r="FK4" s="42"/>
      <c r="FL4" s="42"/>
      <c r="FM4" s="42"/>
      <c r="FN4" s="42"/>
      <c r="FO4" s="42"/>
      <c r="FP4" s="42"/>
      <c r="FQ4" s="42"/>
      <c r="FR4" s="42"/>
      <c r="FS4" s="42"/>
      <c r="FT4" s="43"/>
      <c r="FU4" s="44" t="s">
        <v>82</v>
      </c>
      <c r="FV4" s="192"/>
      <c r="FW4" s="192"/>
      <c r="FX4" s="192"/>
      <c r="FY4" s="192"/>
      <c r="FZ4" s="192"/>
      <c r="GA4" s="192"/>
      <c r="GB4" s="192"/>
      <c r="GC4" s="192"/>
      <c r="GD4" s="192"/>
      <c r="GE4" s="192"/>
      <c r="GF4" s="45"/>
      <c r="GG4" s="45"/>
      <c r="GH4" s="45"/>
      <c r="GI4" s="45"/>
      <c r="GJ4" s="45"/>
      <c r="GK4" s="45"/>
      <c r="GL4" s="45"/>
      <c r="GM4" s="45"/>
      <c r="GN4" s="45"/>
      <c r="GO4" s="45"/>
      <c r="GP4" s="45"/>
      <c r="GQ4" s="45"/>
      <c r="GR4" s="45"/>
      <c r="GS4" s="45"/>
      <c r="GT4" s="45"/>
      <c r="GU4" s="45"/>
      <c r="GV4" s="46"/>
      <c r="GW4" s="47" t="s">
        <v>83</v>
      </c>
      <c r="GX4" s="193"/>
      <c r="GY4" s="193"/>
      <c r="GZ4" s="193"/>
      <c r="HA4" s="193"/>
      <c r="HB4" s="193"/>
      <c r="HC4" s="193"/>
      <c r="HD4" s="193"/>
      <c r="HE4" s="193"/>
      <c r="HF4" s="193"/>
      <c r="HG4" s="193"/>
      <c r="HH4" s="48"/>
      <c r="HI4" s="48"/>
      <c r="HJ4" s="48"/>
      <c r="HK4" s="48"/>
      <c r="HL4" s="48"/>
      <c r="HM4" s="48"/>
      <c r="HN4" s="48"/>
      <c r="HO4" s="48"/>
      <c r="HP4" s="48"/>
      <c r="HQ4" s="48"/>
      <c r="HR4" s="48"/>
      <c r="HS4" s="48"/>
      <c r="HT4" s="48"/>
      <c r="HU4" s="48"/>
      <c r="HV4" s="48"/>
      <c r="HW4" s="48"/>
      <c r="HX4" s="49"/>
    </row>
    <row r="5" spans="1:232" s="60" customFormat="1" ht="16.5" thickBot="1">
      <c r="A5" s="9" t="s">
        <v>84</v>
      </c>
      <c r="B5" s="50" t="s">
        <v>85</v>
      </c>
      <c r="C5" s="9" t="s">
        <v>86</v>
      </c>
      <c r="D5" s="9" t="s">
        <v>87</v>
      </c>
      <c r="E5" s="9" t="s">
        <v>88</v>
      </c>
      <c r="F5" s="9" t="s">
        <v>89</v>
      </c>
      <c r="G5" s="9" t="s">
        <v>90</v>
      </c>
      <c r="H5" s="51" t="s">
        <v>91</v>
      </c>
      <c r="I5" s="52" t="s">
        <v>92</v>
      </c>
      <c r="J5" s="9" t="s">
        <v>93</v>
      </c>
      <c r="K5" s="9" t="s">
        <v>94</v>
      </c>
      <c r="L5" s="9" t="s">
        <v>95</v>
      </c>
      <c r="M5" s="9" t="s">
        <v>96</v>
      </c>
      <c r="N5" s="9" t="s">
        <v>97</v>
      </c>
      <c r="O5" s="9" t="s">
        <v>98</v>
      </c>
      <c r="P5" s="9" t="s">
        <v>99</v>
      </c>
      <c r="Q5" s="9" t="s">
        <v>100</v>
      </c>
      <c r="R5" s="9" t="s">
        <v>101</v>
      </c>
      <c r="S5" s="9" t="s">
        <v>102</v>
      </c>
      <c r="T5" s="9" t="s">
        <v>103</v>
      </c>
      <c r="U5" s="9" t="s">
        <v>104</v>
      </c>
      <c r="V5" s="9" t="s">
        <v>105</v>
      </c>
      <c r="W5" s="9" t="s">
        <v>106</v>
      </c>
      <c r="X5" s="9" t="s">
        <v>107</v>
      </c>
      <c r="Y5" s="9" t="s">
        <v>108</v>
      </c>
      <c r="Z5" s="9" t="s">
        <v>109</v>
      </c>
      <c r="AA5" s="9" t="s">
        <v>110</v>
      </c>
      <c r="AB5" s="9" t="s">
        <v>111</v>
      </c>
      <c r="AC5" s="9" t="s">
        <v>112</v>
      </c>
      <c r="AD5" s="9" t="s">
        <v>113</v>
      </c>
      <c r="AE5" s="9" t="s">
        <v>114</v>
      </c>
      <c r="AF5" s="53" t="s">
        <v>115</v>
      </c>
      <c r="AG5" s="54" t="s">
        <v>116</v>
      </c>
      <c r="AH5" s="55" t="s">
        <v>117</v>
      </c>
      <c r="AI5" s="55" t="s">
        <v>118</v>
      </c>
      <c r="AJ5" s="56" t="s">
        <v>119</v>
      </c>
      <c r="AK5" s="9" t="s">
        <v>120</v>
      </c>
      <c r="AL5" s="9" t="s">
        <v>121</v>
      </c>
      <c r="AM5" s="9" t="s">
        <v>122</v>
      </c>
      <c r="AN5" s="9" t="s">
        <v>123</v>
      </c>
      <c r="AO5" s="9" t="s">
        <v>124</v>
      </c>
      <c r="AP5" s="9" t="s">
        <v>125</v>
      </c>
      <c r="AQ5" s="9" t="s">
        <v>126</v>
      </c>
      <c r="AR5" s="9" t="s">
        <v>127</v>
      </c>
      <c r="AS5" s="9" t="s">
        <v>128</v>
      </c>
      <c r="AT5" s="9" t="s">
        <v>129</v>
      </c>
      <c r="AU5" s="9" t="s">
        <v>130</v>
      </c>
      <c r="AV5" s="9" t="s">
        <v>131</v>
      </c>
      <c r="AW5" s="9" t="s">
        <v>132</v>
      </c>
      <c r="AX5" s="9" t="s">
        <v>133</v>
      </c>
      <c r="AY5" s="9" t="s">
        <v>134</v>
      </c>
      <c r="AZ5" s="9" t="s">
        <v>135</v>
      </c>
      <c r="BA5" s="9" t="s">
        <v>136</v>
      </c>
      <c r="BB5" s="9" t="s">
        <v>137</v>
      </c>
      <c r="BC5" s="9" t="s">
        <v>138</v>
      </c>
      <c r="BD5" s="9" t="s">
        <v>139</v>
      </c>
      <c r="BE5" s="9" t="s">
        <v>140</v>
      </c>
      <c r="BF5" s="9" t="s">
        <v>141</v>
      </c>
      <c r="BG5" s="9" t="s">
        <v>142</v>
      </c>
      <c r="BH5" s="9" t="s">
        <v>143</v>
      </c>
      <c r="BI5" s="9" t="s">
        <v>144</v>
      </c>
      <c r="BJ5" s="9" t="s">
        <v>145</v>
      </c>
      <c r="BK5" s="9" t="s">
        <v>146</v>
      </c>
      <c r="BL5" s="9" t="s">
        <v>147</v>
      </c>
      <c r="BM5" s="9" t="s">
        <v>148</v>
      </c>
      <c r="BN5" s="9" t="s">
        <v>149</v>
      </c>
      <c r="BO5" s="57" t="s">
        <v>150</v>
      </c>
      <c r="BP5" s="57" t="s">
        <v>151</v>
      </c>
      <c r="BQ5" s="57" t="s">
        <v>152</v>
      </c>
      <c r="BR5" s="57" t="s">
        <v>153</v>
      </c>
      <c r="BS5" s="57" t="s">
        <v>154</v>
      </c>
      <c r="BT5" s="57" t="s">
        <v>155</v>
      </c>
      <c r="BU5" s="57" t="s">
        <v>156</v>
      </c>
      <c r="BV5" s="57" t="s">
        <v>157</v>
      </c>
      <c r="BW5" s="57" t="s">
        <v>158</v>
      </c>
      <c r="BX5" s="57" t="s">
        <v>159</v>
      </c>
      <c r="BY5" s="57" t="s">
        <v>160</v>
      </c>
      <c r="BZ5" s="57" t="s">
        <v>161</v>
      </c>
      <c r="CA5" s="57" t="s">
        <v>162</v>
      </c>
      <c r="CB5" s="57" t="s">
        <v>163</v>
      </c>
      <c r="CC5" s="57" t="s">
        <v>164</v>
      </c>
      <c r="CD5" s="57" t="s">
        <v>165</v>
      </c>
      <c r="CE5" s="57" t="s">
        <v>166</v>
      </c>
      <c r="CF5" s="57" t="s">
        <v>167</v>
      </c>
      <c r="CG5" s="57" t="s">
        <v>168</v>
      </c>
      <c r="CH5" s="57" t="s">
        <v>169</v>
      </c>
      <c r="CI5" s="57" t="s">
        <v>170</v>
      </c>
      <c r="CJ5" s="57" t="s">
        <v>171</v>
      </c>
      <c r="CK5" s="58" t="s">
        <v>172</v>
      </c>
      <c r="CL5" s="57" t="s">
        <v>173</v>
      </c>
      <c r="CM5" s="57" t="s">
        <v>174</v>
      </c>
      <c r="CN5" s="59" t="s">
        <v>175</v>
      </c>
      <c r="CO5" s="186" t="s">
        <v>176</v>
      </c>
      <c r="CP5" s="186" t="s">
        <v>177</v>
      </c>
      <c r="CQ5" s="186" t="s">
        <v>178</v>
      </c>
      <c r="CR5" s="9" t="s">
        <v>179</v>
      </c>
      <c r="CS5" s="186" t="s">
        <v>180</v>
      </c>
      <c r="CT5" s="186" t="s">
        <v>181</v>
      </c>
      <c r="CU5" s="9" t="s">
        <v>182</v>
      </c>
      <c r="CV5" s="186" t="s">
        <v>183</v>
      </c>
      <c r="CW5" s="186" t="s">
        <v>184</v>
      </c>
      <c r="CX5" s="9" t="s">
        <v>185</v>
      </c>
      <c r="CY5" s="50" t="s">
        <v>186</v>
      </c>
      <c r="CZ5" s="50" t="s">
        <v>187</v>
      </c>
      <c r="DA5" s="9" t="s">
        <v>188</v>
      </c>
      <c r="DB5" s="50" t="s">
        <v>189</v>
      </c>
      <c r="DC5" s="50" t="s">
        <v>190</v>
      </c>
      <c r="DD5" s="9" t="s">
        <v>191</v>
      </c>
      <c r="DE5" s="50" t="s">
        <v>192</v>
      </c>
      <c r="DF5" s="50" t="s">
        <v>193</v>
      </c>
      <c r="DG5" s="9" t="s">
        <v>194</v>
      </c>
      <c r="DH5" s="50" t="s">
        <v>195</v>
      </c>
      <c r="DI5" s="50" t="s">
        <v>196</v>
      </c>
      <c r="DJ5" s="9" t="s">
        <v>197</v>
      </c>
      <c r="DK5" s="50" t="s">
        <v>198</v>
      </c>
      <c r="DL5" s="50" t="s">
        <v>199</v>
      </c>
      <c r="DM5" s="9" t="s">
        <v>200</v>
      </c>
      <c r="DN5" s="9" t="s">
        <v>201</v>
      </c>
      <c r="DO5" s="9" t="s">
        <v>202</v>
      </c>
      <c r="DP5" s="9" t="s">
        <v>203</v>
      </c>
      <c r="DQ5" s="9" t="s">
        <v>204</v>
      </c>
      <c r="DR5" s="9" t="s">
        <v>205</v>
      </c>
      <c r="DS5" s="57" t="s">
        <v>206</v>
      </c>
      <c r="DT5" s="57" t="s">
        <v>207</v>
      </c>
      <c r="DU5" s="9" t="s">
        <v>208</v>
      </c>
      <c r="DV5" s="57" t="s">
        <v>209</v>
      </c>
      <c r="DW5" s="57" t="s">
        <v>210</v>
      </c>
      <c r="DX5" s="9" t="s">
        <v>211</v>
      </c>
      <c r="DY5" s="57" t="s">
        <v>212</v>
      </c>
      <c r="DZ5" s="57" t="s">
        <v>213</v>
      </c>
      <c r="EA5" s="9" t="s">
        <v>214</v>
      </c>
      <c r="EB5" s="57" t="s">
        <v>215</v>
      </c>
      <c r="EC5" s="57" t="s">
        <v>216</v>
      </c>
      <c r="ED5" s="9" t="s">
        <v>217</v>
      </c>
      <c r="EE5" s="57" t="s">
        <v>218</v>
      </c>
      <c r="EF5" s="57" t="s">
        <v>219</v>
      </c>
      <c r="EG5" s="9" t="s">
        <v>220</v>
      </c>
      <c r="EH5" s="57" t="s">
        <v>221</v>
      </c>
      <c r="EI5" s="57" t="s">
        <v>222</v>
      </c>
      <c r="EJ5" s="9" t="s">
        <v>223</v>
      </c>
      <c r="EK5" s="57" t="s">
        <v>224</v>
      </c>
      <c r="EL5" s="57" t="s">
        <v>225</v>
      </c>
      <c r="EM5" s="9" t="s">
        <v>226</v>
      </c>
      <c r="EN5" s="57" t="s">
        <v>227</v>
      </c>
      <c r="EO5" s="58" t="s">
        <v>228</v>
      </c>
      <c r="EP5" s="57" t="s">
        <v>229</v>
      </c>
      <c r="EQ5" s="57" t="s">
        <v>230</v>
      </c>
      <c r="ER5" s="59" t="s">
        <v>231</v>
      </c>
      <c r="ES5" s="9" t="s">
        <v>232</v>
      </c>
      <c r="ET5" s="9" t="s">
        <v>233</v>
      </c>
      <c r="EU5" s="9" t="s">
        <v>234</v>
      </c>
      <c r="EV5" s="9" t="s">
        <v>235</v>
      </c>
      <c r="EW5" s="9" t="s">
        <v>236</v>
      </c>
      <c r="EX5" s="9" t="s">
        <v>237</v>
      </c>
      <c r="EY5" s="9" t="s">
        <v>238</v>
      </c>
      <c r="EZ5" s="9" t="s">
        <v>239</v>
      </c>
      <c r="FA5" s="9" t="s">
        <v>240</v>
      </c>
      <c r="FB5" s="9" t="s">
        <v>241</v>
      </c>
      <c r="FC5" s="9" t="s">
        <v>242</v>
      </c>
      <c r="FD5" s="9" t="s">
        <v>243</v>
      </c>
      <c r="FE5" s="9" t="s">
        <v>244</v>
      </c>
      <c r="FF5" s="9" t="s">
        <v>245</v>
      </c>
      <c r="FG5" s="9" t="s">
        <v>246</v>
      </c>
      <c r="FH5" s="9" t="s">
        <v>247</v>
      </c>
      <c r="FI5" s="9" t="s">
        <v>248</v>
      </c>
      <c r="FJ5" s="9" t="s">
        <v>249</v>
      </c>
      <c r="FK5" s="9" t="s">
        <v>250</v>
      </c>
      <c r="FL5" s="9" t="s">
        <v>251</v>
      </c>
      <c r="FM5" s="9" t="s">
        <v>252</v>
      </c>
      <c r="FN5" s="9" t="s">
        <v>253</v>
      </c>
      <c r="FO5" s="9" t="s">
        <v>254</v>
      </c>
      <c r="FP5" s="9" t="s">
        <v>255</v>
      </c>
      <c r="FQ5" s="58" t="s">
        <v>256</v>
      </c>
      <c r="FR5" s="57" t="s">
        <v>257</v>
      </c>
      <c r="FS5" s="57" t="s">
        <v>258</v>
      </c>
      <c r="FT5" s="59" t="s">
        <v>259</v>
      </c>
      <c r="FU5" s="9" t="s">
        <v>260</v>
      </c>
      <c r="FV5" s="9" t="s">
        <v>261</v>
      </c>
      <c r="FW5" s="9" t="s">
        <v>262</v>
      </c>
      <c r="FX5" s="9" t="s">
        <v>263</v>
      </c>
      <c r="FY5" s="9" t="s">
        <v>264</v>
      </c>
      <c r="FZ5" s="9" t="s">
        <v>265</v>
      </c>
      <c r="GA5" s="9" t="s">
        <v>266</v>
      </c>
      <c r="GB5" s="9" t="s">
        <v>267</v>
      </c>
      <c r="GC5" s="9" t="s">
        <v>268</v>
      </c>
      <c r="GD5" s="9" t="s">
        <v>269</v>
      </c>
      <c r="GE5" s="9" t="s">
        <v>270</v>
      </c>
      <c r="GF5" s="9" t="s">
        <v>271</v>
      </c>
      <c r="GG5" s="9" t="s">
        <v>272</v>
      </c>
      <c r="GH5" s="9" t="s">
        <v>273</v>
      </c>
      <c r="GI5" s="9" t="s">
        <v>274</v>
      </c>
      <c r="GJ5" s="9" t="s">
        <v>275</v>
      </c>
      <c r="GK5" s="9" t="s">
        <v>276</v>
      </c>
      <c r="GL5" s="9" t="s">
        <v>277</v>
      </c>
      <c r="GM5" s="9" t="s">
        <v>278</v>
      </c>
      <c r="GN5" s="9" t="s">
        <v>279</v>
      </c>
      <c r="GO5" s="9" t="s">
        <v>280</v>
      </c>
      <c r="GP5" s="9" t="s">
        <v>281</v>
      </c>
      <c r="GQ5" s="9" t="s">
        <v>282</v>
      </c>
      <c r="GR5" s="9" t="s">
        <v>283</v>
      </c>
      <c r="GS5" s="58" t="s">
        <v>284</v>
      </c>
      <c r="GT5" s="57" t="s">
        <v>285</v>
      </c>
      <c r="GU5" s="57" t="s">
        <v>286</v>
      </c>
      <c r="GV5" s="59" t="s">
        <v>287</v>
      </c>
      <c r="GW5" s="9" t="s">
        <v>288</v>
      </c>
      <c r="GX5" s="9" t="s">
        <v>289</v>
      </c>
      <c r="GY5" s="9" t="s">
        <v>290</v>
      </c>
      <c r="GZ5" s="9" t="s">
        <v>291</v>
      </c>
      <c r="HA5" s="9" t="s">
        <v>292</v>
      </c>
      <c r="HB5" s="9" t="s">
        <v>293</v>
      </c>
      <c r="HC5" s="9" t="s">
        <v>294</v>
      </c>
      <c r="HD5" s="9" t="s">
        <v>295</v>
      </c>
      <c r="HE5" s="9" t="s">
        <v>296</v>
      </c>
      <c r="HF5" s="9" t="s">
        <v>297</v>
      </c>
      <c r="HG5" s="9" t="s">
        <v>298</v>
      </c>
      <c r="HH5" s="9" t="s">
        <v>299</v>
      </c>
      <c r="HI5" s="9" t="s">
        <v>300</v>
      </c>
      <c r="HJ5" s="9" t="s">
        <v>301</v>
      </c>
      <c r="HK5" s="9" t="s">
        <v>302</v>
      </c>
      <c r="HL5" s="9" t="s">
        <v>303</v>
      </c>
      <c r="HM5" s="9" t="s">
        <v>304</v>
      </c>
      <c r="HN5" s="9" t="s">
        <v>305</v>
      </c>
      <c r="HO5" s="9" t="s">
        <v>306</v>
      </c>
      <c r="HP5" s="9" t="s">
        <v>307</v>
      </c>
      <c r="HQ5" s="9" t="s">
        <v>308</v>
      </c>
      <c r="HR5" s="9" t="s">
        <v>309</v>
      </c>
      <c r="HS5" s="9" t="s">
        <v>310</v>
      </c>
      <c r="HT5" s="9" t="s">
        <v>311</v>
      </c>
      <c r="HU5" s="58" t="s">
        <v>312</v>
      </c>
      <c r="HV5" s="57" t="s">
        <v>313</v>
      </c>
      <c r="HW5" s="57" t="s">
        <v>314</v>
      </c>
      <c r="HX5" s="59" t="s">
        <v>315</v>
      </c>
    </row>
    <row r="6" spans="1:232" s="63" customFormat="1" ht="409.6" thickBot="1">
      <c r="A6" s="61" t="s">
        <v>316</v>
      </c>
      <c r="B6" s="13"/>
      <c r="C6" s="13"/>
      <c r="D6" s="13"/>
      <c r="E6" s="13"/>
      <c r="F6" s="13"/>
      <c r="G6" s="13"/>
      <c r="H6" s="62" t="s">
        <v>317</v>
      </c>
      <c r="I6" s="22" t="s">
        <v>318</v>
      </c>
      <c r="J6" s="13"/>
      <c r="K6" s="13"/>
      <c r="L6" s="13"/>
      <c r="M6" s="13"/>
      <c r="N6" s="13"/>
      <c r="O6" s="13"/>
      <c r="P6" s="13"/>
      <c r="Q6" s="13"/>
      <c r="R6" s="13"/>
      <c r="S6" s="13"/>
      <c r="T6" s="13"/>
      <c r="U6" s="13"/>
      <c r="V6" s="13"/>
      <c r="W6" s="13"/>
      <c r="X6" s="13"/>
      <c r="Y6" s="13"/>
      <c r="Z6" s="13"/>
      <c r="AA6" s="13"/>
      <c r="AB6" s="13"/>
      <c r="AC6" s="13"/>
      <c r="AE6" s="13"/>
      <c r="AF6" s="64"/>
      <c r="AG6" s="65"/>
      <c r="AH6" s="66"/>
      <c r="AI6" s="66"/>
      <c r="AJ6" s="64" t="s">
        <v>319</v>
      </c>
      <c r="AK6" s="23" t="s">
        <v>320</v>
      </c>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64"/>
      <c r="BM6" s="14" t="s">
        <v>62</v>
      </c>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t="s">
        <v>3308</v>
      </c>
      <c r="CP6" s="14"/>
      <c r="CQ6" s="14"/>
      <c r="CR6" s="23"/>
      <c r="CS6" s="14"/>
      <c r="CT6" s="14"/>
      <c r="CU6" s="14"/>
      <c r="CV6" s="14"/>
      <c r="CW6" s="14"/>
      <c r="CX6" s="14"/>
      <c r="CY6" s="13"/>
      <c r="CZ6" s="13"/>
      <c r="DA6" s="13"/>
      <c r="DB6" s="13"/>
      <c r="DC6" s="13"/>
      <c r="DD6" s="13"/>
      <c r="DE6" s="13"/>
      <c r="DF6" s="13"/>
      <c r="DG6" s="13"/>
      <c r="DH6" s="13"/>
      <c r="DI6" s="13"/>
      <c r="DJ6" s="13"/>
      <c r="DK6" s="13"/>
      <c r="DL6" s="13"/>
      <c r="DM6" s="13"/>
      <c r="DN6" s="13"/>
      <c r="DO6" s="13"/>
      <c r="DP6" s="13"/>
      <c r="DQ6" s="14" t="s">
        <v>3543</v>
      </c>
      <c r="DR6" s="14"/>
      <c r="DS6" s="14"/>
      <c r="DT6" s="14"/>
      <c r="DU6" s="14"/>
      <c r="DV6" s="14"/>
      <c r="DW6" s="23"/>
      <c r="DX6" s="14"/>
      <c r="DY6" s="14"/>
      <c r="DZ6" s="14"/>
      <c r="EA6" s="14"/>
      <c r="EB6" s="13"/>
      <c r="EC6" s="13"/>
      <c r="ED6" s="13"/>
      <c r="EE6" s="13"/>
      <c r="EF6" s="13"/>
      <c r="EG6" s="13"/>
      <c r="EH6" s="13"/>
      <c r="EI6" s="13"/>
      <c r="EJ6" s="13"/>
      <c r="EK6" s="13"/>
      <c r="EL6" s="13"/>
      <c r="EM6" s="13"/>
      <c r="EN6" s="13"/>
      <c r="EO6" s="13"/>
      <c r="EP6" s="13"/>
      <c r="EQ6" s="13"/>
      <c r="ER6" s="13"/>
      <c r="ES6" s="14" t="s">
        <v>3411</v>
      </c>
      <c r="ET6" s="14"/>
      <c r="EU6" s="14"/>
      <c r="EV6" s="14"/>
      <c r="EW6" s="14"/>
      <c r="EX6" s="14"/>
      <c r="EY6" s="14"/>
      <c r="EZ6" s="14"/>
      <c r="FA6" s="14"/>
      <c r="FB6" s="23"/>
      <c r="FC6" s="14"/>
      <c r="FD6" s="13"/>
      <c r="FE6" s="13"/>
      <c r="FF6" s="13"/>
      <c r="FG6" s="13"/>
      <c r="FH6" s="13"/>
      <c r="FI6" s="13"/>
      <c r="FJ6" s="13"/>
      <c r="FK6" s="13"/>
      <c r="FL6" s="13"/>
      <c r="FM6" s="13"/>
      <c r="FN6" s="13"/>
      <c r="FO6" s="13"/>
      <c r="FP6" s="13"/>
      <c r="FQ6" s="13"/>
      <c r="FR6" s="13"/>
      <c r="FS6" s="13"/>
      <c r="FT6" s="13"/>
      <c r="FU6" s="14" t="s">
        <v>3469</v>
      </c>
      <c r="FV6" s="14"/>
      <c r="FW6" s="14"/>
      <c r="FX6" s="14"/>
      <c r="FY6" s="14"/>
      <c r="FZ6" s="14"/>
      <c r="GA6" s="14"/>
      <c r="GB6" s="14"/>
      <c r="GC6" s="14"/>
      <c r="GD6" s="14"/>
      <c r="GE6" s="14"/>
      <c r="GF6" s="13"/>
      <c r="GG6" s="23"/>
      <c r="GH6" s="13"/>
      <c r="GI6" s="13"/>
      <c r="GJ6" s="13"/>
      <c r="GK6" s="13"/>
      <c r="GL6" s="13"/>
      <c r="GM6" s="13"/>
      <c r="GN6" s="13"/>
      <c r="GO6" s="13"/>
      <c r="GP6" s="13"/>
      <c r="GQ6" s="13"/>
      <c r="GR6" s="13"/>
      <c r="GS6" s="13"/>
      <c r="GT6" s="13"/>
      <c r="GU6" s="13"/>
      <c r="GV6" s="13"/>
      <c r="GW6" s="14" t="s">
        <v>3483</v>
      </c>
      <c r="GX6" s="14"/>
      <c r="GY6" s="14"/>
      <c r="GZ6" s="14"/>
      <c r="HA6" s="67"/>
      <c r="HB6" s="67"/>
      <c r="HC6" s="67"/>
      <c r="HD6" s="67"/>
      <c r="HE6" s="67"/>
      <c r="HF6" s="67"/>
      <c r="HG6" s="67"/>
      <c r="HH6" s="13"/>
      <c r="HI6" s="13"/>
      <c r="HJ6" s="13"/>
      <c r="HK6" s="13"/>
      <c r="HL6" s="23"/>
      <c r="HM6" s="13"/>
      <c r="HN6" s="13"/>
      <c r="HO6" s="13"/>
      <c r="HP6" s="13"/>
      <c r="HQ6" s="13"/>
      <c r="HR6" s="13"/>
      <c r="HS6" s="13"/>
      <c r="HT6" s="13"/>
      <c r="HU6" s="13"/>
      <c r="HV6" s="13"/>
      <c r="HW6" s="13"/>
      <c r="HX6" s="13"/>
    </row>
    <row r="7" spans="1:232" s="28" customFormat="1" ht="16.5" hidden="1" thickBot="1">
      <c r="A7" s="68" t="s">
        <v>321</v>
      </c>
      <c r="B7" s="68"/>
      <c r="C7" s="68"/>
      <c r="D7" s="68"/>
      <c r="E7" s="68"/>
      <c r="F7" s="68"/>
      <c r="G7" s="68"/>
      <c r="H7" s="69"/>
      <c r="I7" s="70"/>
      <c r="J7" s="68"/>
      <c r="K7" s="68"/>
      <c r="L7" s="68"/>
      <c r="M7" s="68"/>
      <c r="N7" s="68"/>
      <c r="O7" s="68"/>
      <c r="P7" s="68"/>
      <c r="Q7" s="68"/>
      <c r="R7" s="68"/>
      <c r="S7" s="68"/>
      <c r="T7" s="68"/>
      <c r="U7" s="68"/>
      <c r="V7" s="68"/>
      <c r="W7" s="68"/>
      <c r="X7" s="68"/>
      <c r="Y7" s="68"/>
      <c r="Z7" s="68"/>
      <c r="AA7" s="68"/>
      <c r="AB7" s="68"/>
      <c r="AC7" s="68"/>
      <c r="AD7" s="68"/>
      <c r="AE7" s="68"/>
      <c r="AF7" s="71"/>
      <c r="AG7" s="72"/>
      <c r="AH7" s="73"/>
      <c r="AI7" s="73"/>
      <c r="AJ7" s="73"/>
      <c r="AK7" s="21"/>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71"/>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204"/>
      <c r="CP7" s="15"/>
      <c r="CQ7" s="15"/>
      <c r="CR7" s="21"/>
      <c r="CS7" s="15"/>
      <c r="CT7" s="15"/>
      <c r="CU7" s="15"/>
      <c r="CV7" s="15"/>
      <c r="CW7" s="15"/>
      <c r="CX7" s="15"/>
      <c r="CY7" s="68"/>
      <c r="CZ7" s="68"/>
      <c r="DA7" s="68"/>
      <c r="DB7" s="68"/>
      <c r="DC7" s="68"/>
      <c r="DD7" s="68"/>
      <c r="DE7" s="68"/>
      <c r="DF7" s="68"/>
      <c r="DG7" s="68"/>
      <c r="DH7" s="68"/>
      <c r="DI7" s="68"/>
      <c r="DJ7" s="68"/>
      <c r="DK7" s="68"/>
      <c r="DL7" s="68"/>
      <c r="DM7" s="68"/>
      <c r="DN7" s="68"/>
      <c r="DO7" s="68"/>
      <c r="DP7" s="68"/>
      <c r="DQ7" s="15"/>
      <c r="DR7" s="15"/>
      <c r="DS7" s="15"/>
      <c r="DT7" s="15"/>
      <c r="DU7" s="15"/>
      <c r="DV7" s="15"/>
      <c r="DW7" s="21"/>
      <c r="DX7" s="15"/>
      <c r="DY7" s="15"/>
      <c r="DZ7" s="15"/>
      <c r="EA7" s="15"/>
      <c r="EB7" s="68"/>
      <c r="EC7" s="68"/>
      <c r="ED7" s="68"/>
      <c r="EE7" s="68"/>
      <c r="EF7" s="68"/>
      <c r="EG7" s="68"/>
      <c r="EH7" s="68"/>
      <c r="EI7" s="68"/>
      <c r="EJ7" s="68"/>
      <c r="EK7" s="68"/>
      <c r="EL7" s="68"/>
      <c r="EM7" s="68"/>
      <c r="EN7" s="68"/>
      <c r="EO7" s="68"/>
      <c r="EP7" s="68"/>
      <c r="EQ7" s="68"/>
      <c r="ER7" s="68"/>
      <c r="ES7" s="15"/>
      <c r="ET7" s="15"/>
      <c r="EU7" s="15"/>
      <c r="EV7" s="15"/>
      <c r="EW7" s="15"/>
      <c r="EX7" s="15"/>
      <c r="EY7" s="15"/>
      <c r="EZ7" s="15"/>
      <c r="FA7" s="15"/>
      <c r="FB7" s="21"/>
      <c r="FC7" s="15"/>
      <c r="FD7" s="68"/>
      <c r="FE7" s="68"/>
      <c r="FF7" s="68"/>
      <c r="FG7" s="68"/>
      <c r="FH7" s="68"/>
      <c r="FI7" s="68"/>
      <c r="FJ7" s="68"/>
      <c r="FK7" s="68"/>
      <c r="FL7" s="68"/>
      <c r="FM7" s="68"/>
      <c r="FN7" s="68"/>
      <c r="FO7" s="68"/>
      <c r="FP7" s="68"/>
      <c r="FQ7" s="68"/>
      <c r="FR7" s="68"/>
      <c r="FS7" s="68"/>
      <c r="FT7" s="68"/>
      <c r="FU7" s="15"/>
      <c r="FV7" s="15"/>
      <c r="FW7" s="15"/>
      <c r="FX7" s="15"/>
      <c r="FY7" s="15"/>
      <c r="FZ7" s="15"/>
      <c r="GA7" s="15"/>
      <c r="GB7" s="15"/>
      <c r="GC7" s="15"/>
      <c r="GD7" s="15"/>
      <c r="GE7" s="15"/>
      <c r="GF7" s="68"/>
      <c r="GG7" s="21"/>
      <c r="GH7" s="68"/>
      <c r="GI7" s="68"/>
      <c r="GJ7" s="68"/>
      <c r="GK7" s="68"/>
      <c r="GL7" s="68"/>
      <c r="GM7" s="68"/>
      <c r="GN7" s="68"/>
      <c r="GO7" s="68"/>
      <c r="GP7" s="68"/>
      <c r="GQ7" s="68"/>
      <c r="GR7" s="68"/>
      <c r="GS7" s="68"/>
      <c r="GT7" s="68"/>
      <c r="GU7" s="68"/>
      <c r="GV7" s="68"/>
      <c r="GW7" s="15"/>
      <c r="GX7" s="15"/>
      <c r="GY7" s="15"/>
      <c r="GZ7" s="15"/>
      <c r="HA7" s="74"/>
      <c r="HB7" s="74"/>
      <c r="HC7" s="74"/>
      <c r="HD7" s="74"/>
      <c r="HE7" s="74"/>
      <c r="HF7" s="74"/>
      <c r="HG7" s="74"/>
      <c r="HH7" s="68"/>
      <c r="HI7" s="68"/>
      <c r="HJ7" s="68"/>
      <c r="HK7" s="68"/>
      <c r="HL7" s="21"/>
      <c r="HM7" s="68"/>
      <c r="HN7" s="68"/>
      <c r="HO7" s="68"/>
      <c r="HP7" s="68"/>
      <c r="HQ7" s="68"/>
      <c r="HR7" s="68"/>
      <c r="HS7" s="68"/>
      <c r="HT7" s="68"/>
      <c r="HU7" s="68"/>
      <c r="HV7" s="68"/>
      <c r="HW7" s="68"/>
      <c r="HX7" s="68"/>
    </row>
    <row r="8" spans="1:232" s="63" customFormat="1" ht="79.5" hidden="1" thickBot="1">
      <c r="A8" s="61" t="s">
        <v>322</v>
      </c>
      <c r="B8" s="13"/>
      <c r="C8" s="13"/>
      <c r="D8" s="13"/>
      <c r="E8" s="13"/>
      <c r="F8" s="13"/>
      <c r="G8" s="13"/>
      <c r="H8" s="62"/>
      <c r="I8" s="75" t="s">
        <v>323</v>
      </c>
      <c r="J8" s="13"/>
      <c r="K8" s="13"/>
      <c r="L8" s="13"/>
      <c r="M8" s="13"/>
      <c r="N8" s="13"/>
      <c r="O8" s="13"/>
      <c r="P8" s="13"/>
      <c r="Q8" s="13"/>
      <c r="R8" s="13"/>
      <c r="S8" s="13"/>
      <c r="T8" s="13"/>
      <c r="U8" s="13"/>
      <c r="V8" s="13"/>
      <c r="W8" s="13"/>
      <c r="X8" s="13"/>
      <c r="Y8" s="13"/>
      <c r="Z8" s="13"/>
      <c r="AA8" s="13"/>
      <c r="AB8" s="13"/>
      <c r="AC8" s="13"/>
      <c r="AD8" s="13"/>
      <c r="AE8" s="13"/>
      <c r="AF8" s="64"/>
      <c r="AG8" s="65"/>
      <c r="AH8" s="66"/>
      <c r="AI8" s="66"/>
      <c r="AJ8" s="66"/>
      <c r="AK8" s="20" t="s">
        <v>324</v>
      </c>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64"/>
      <c r="BM8" s="14" t="s">
        <v>325</v>
      </c>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205" t="s">
        <v>326</v>
      </c>
      <c r="CP8" s="14"/>
      <c r="CQ8" s="14"/>
      <c r="CR8" s="20"/>
      <c r="CS8" s="14"/>
      <c r="CT8" s="14"/>
      <c r="CU8" s="14"/>
      <c r="CV8" s="14"/>
      <c r="CW8" s="14"/>
      <c r="CX8" s="14"/>
      <c r="CY8" s="13"/>
      <c r="CZ8" s="13"/>
      <c r="DA8" s="13"/>
      <c r="DB8" s="13"/>
      <c r="DC8" s="13"/>
      <c r="DD8" s="13"/>
      <c r="DE8" s="13"/>
      <c r="DF8" s="13"/>
      <c r="DG8" s="13"/>
      <c r="DH8" s="13"/>
      <c r="DI8" s="13"/>
      <c r="DJ8" s="13"/>
      <c r="DK8" s="13"/>
      <c r="DL8" s="13"/>
      <c r="DM8" s="13"/>
      <c r="DN8" s="13"/>
      <c r="DO8" s="13"/>
      <c r="DP8" s="13"/>
      <c r="DQ8" s="14" t="s">
        <v>327</v>
      </c>
      <c r="DR8" s="14"/>
      <c r="DS8" s="14"/>
      <c r="DT8" s="14"/>
      <c r="DU8" s="14"/>
      <c r="DV8" s="14"/>
      <c r="DW8" s="20"/>
      <c r="DX8" s="14"/>
      <c r="DY8" s="14"/>
      <c r="DZ8" s="14"/>
      <c r="EA8" s="14"/>
      <c r="EB8" s="13"/>
      <c r="EC8" s="13"/>
      <c r="ED8" s="13"/>
      <c r="EE8" s="13"/>
      <c r="EF8" s="13"/>
      <c r="EG8" s="13"/>
      <c r="EH8" s="13"/>
      <c r="EI8" s="13"/>
      <c r="EJ8" s="13"/>
      <c r="EK8" s="13"/>
      <c r="EL8" s="13"/>
      <c r="EM8" s="13"/>
      <c r="EN8" s="13"/>
      <c r="EO8" s="13"/>
      <c r="EP8" s="13"/>
      <c r="EQ8" s="13"/>
      <c r="ER8" s="13"/>
      <c r="ES8" s="198" t="s">
        <v>328</v>
      </c>
      <c r="ET8" s="14"/>
      <c r="EU8" s="14"/>
      <c r="EV8" s="14"/>
      <c r="EW8" s="14"/>
      <c r="EX8" s="14"/>
      <c r="EY8" s="14"/>
      <c r="EZ8" s="14"/>
      <c r="FA8" s="14"/>
      <c r="FB8" s="20"/>
      <c r="FC8" s="14"/>
      <c r="FD8" s="13"/>
      <c r="FE8" s="13"/>
      <c r="FF8" s="13"/>
      <c r="FG8" s="13"/>
      <c r="FH8" s="13"/>
      <c r="FI8" s="13"/>
      <c r="FJ8" s="13"/>
      <c r="FK8" s="13"/>
      <c r="FL8" s="13"/>
      <c r="FM8" s="13"/>
      <c r="FN8" s="13"/>
      <c r="FO8" s="13"/>
      <c r="FP8" s="13"/>
      <c r="FQ8" s="13"/>
      <c r="FR8" s="13"/>
      <c r="FS8" s="13"/>
      <c r="FT8" s="13"/>
      <c r="FU8" s="14" t="s">
        <v>329</v>
      </c>
      <c r="FV8" s="14"/>
      <c r="FW8" s="14"/>
      <c r="FX8" s="14"/>
      <c r="FY8" s="14"/>
      <c r="FZ8" s="14"/>
      <c r="GA8" s="14"/>
      <c r="GB8" s="14"/>
      <c r="GC8" s="14"/>
      <c r="GD8" s="14"/>
      <c r="GE8" s="14"/>
      <c r="GF8" s="13"/>
      <c r="GG8" s="20"/>
      <c r="GH8" s="13"/>
      <c r="GI8" s="13"/>
      <c r="GJ8" s="13"/>
      <c r="GK8" s="13"/>
      <c r="GL8" s="13"/>
      <c r="GM8" s="13"/>
      <c r="GN8" s="13"/>
      <c r="GO8" s="13"/>
      <c r="GP8" s="13"/>
      <c r="GQ8" s="13"/>
      <c r="GR8" s="13"/>
      <c r="GS8" s="13"/>
      <c r="GT8" s="13"/>
      <c r="GU8" s="13"/>
      <c r="GV8" s="13"/>
      <c r="GW8" s="14" t="s">
        <v>330</v>
      </c>
      <c r="GX8" s="14"/>
      <c r="GY8" s="14"/>
      <c r="GZ8" s="14"/>
      <c r="HA8" s="67"/>
      <c r="HB8" s="67"/>
      <c r="HC8" s="67"/>
      <c r="HD8" s="67"/>
      <c r="HE8" s="67"/>
      <c r="HF8" s="67"/>
      <c r="HG8" s="67"/>
      <c r="HH8" s="13"/>
      <c r="HI8" s="13"/>
      <c r="HJ8" s="13"/>
      <c r="HK8" s="13"/>
      <c r="HL8" s="20"/>
      <c r="HM8" s="13"/>
      <c r="HN8" s="13"/>
      <c r="HO8" s="13"/>
      <c r="HP8" s="13"/>
      <c r="HQ8" s="13"/>
      <c r="HR8" s="13"/>
      <c r="HS8" s="13"/>
      <c r="HT8" s="13"/>
      <c r="HU8" s="13"/>
      <c r="HV8" s="13"/>
      <c r="HW8" s="13"/>
      <c r="HX8" s="13"/>
    </row>
    <row r="9" spans="1:232" s="28" customFormat="1" ht="63.75" hidden="1" thickBot="1">
      <c r="A9" s="76" t="s">
        <v>331</v>
      </c>
      <c r="B9" s="76" t="s">
        <v>332</v>
      </c>
      <c r="C9" s="76"/>
      <c r="D9" s="76"/>
      <c r="E9" s="76"/>
      <c r="F9" s="76" t="s">
        <v>333</v>
      </c>
      <c r="G9" s="76" t="s">
        <v>334</v>
      </c>
      <c r="H9" s="77"/>
      <c r="I9" s="78" t="str">
        <f>IF(LEN(VLOOKUP($G9,Baseline!$G:$BH,3,FALSE))=0,"",VLOOKUP($G9,Baseline!$G:$BH,3,FALSE))</f>
        <v>Füllen Sie den Fragebogen für sich selber oder eine andere Person aus?</v>
      </c>
      <c r="J9" s="76" t="str">
        <f>IF(LEN(VLOOKUP($G9,Baseline!$G:$BH,4,FALSE))=0,"",VLOOKUP($G9,Baseline!$G:$BH,4,FALSE))</f>
        <v>1 = für mich selber</v>
      </c>
      <c r="K9" s="76" t="str">
        <f>IF(LEN(VLOOKUP($G9,Baseline!$G:$BH,5,FALSE))=0,"",VLOOKUP($G9,Baseline!$G:$BH,5,FALSE))</f>
        <v>2 = für eine andere Person</v>
      </c>
      <c r="L9" s="76" t="str">
        <f>IF(LEN(VLOOKUP($G9,Baseline!$G:$BH,6,FALSE))=0,"",VLOOKUP($G9,Baseline!$G:$BH,6,FALSE))</f>
        <v/>
      </c>
      <c r="M9" s="76" t="str">
        <f>IF(LEN(VLOOKUP($G9,Baseline!$G:$BH,7,FALSE))=0,"",VLOOKUP($G9,Baseline!$G:$BH,7,FALSE))</f>
        <v/>
      </c>
      <c r="N9" s="76" t="str">
        <f>IF(LEN(VLOOKUP($G9,Baseline!$G:$BH,8,FALSE))=0,"",VLOOKUP($G9,Baseline!$G:$BH,8,FALSE))</f>
        <v/>
      </c>
      <c r="O9" s="76" t="str">
        <f>IF(LEN(VLOOKUP($G9,Baseline!$G:$BH,9,FALSE))=0,"",VLOOKUP($G9,Baseline!$G:$BH,9,FALSE))</f>
        <v/>
      </c>
      <c r="P9" s="76" t="str">
        <f>IF(LEN(VLOOKUP($G9,Baseline!$G:$BH,10,FALSE))=0,"",VLOOKUP($G9,Baseline!$G:$BH,10,FALSE))</f>
        <v/>
      </c>
      <c r="Q9" s="76" t="str">
        <f>IF(LEN(VLOOKUP($G9,Baseline!$G:$BH,11,FALSE))=0,"",VLOOKUP($G9,Baseline!$G:$BH,11,FALSE))</f>
        <v/>
      </c>
      <c r="R9" s="76" t="str">
        <f>IF(LEN(VLOOKUP($G9,Baseline!$G:$BH,12,FALSE))=0,"",VLOOKUP($G9,Baseline!$G:$BH,12,FALSE))</f>
        <v/>
      </c>
      <c r="S9" s="76" t="str">
        <f>IF(LEN(VLOOKUP($G9,Baseline!$G:$BH,13,FALSE))=0,"",VLOOKUP($G9,Baseline!$G:$BH,13,FALSE))</f>
        <v/>
      </c>
      <c r="T9" s="76" t="str">
        <f>IF(LEN(VLOOKUP($G9,Baseline!$G:$BH,14,FALSE))=0,"",VLOOKUP($G9,Baseline!$G:$BH,14,FALSE))</f>
        <v/>
      </c>
      <c r="U9" s="76" t="str">
        <f>IF(LEN(VLOOKUP($G9,Baseline!$G:$BH,15,FALSE))=0,"",VLOOKUP($G9,Baseline!$G:$BH,15,FALSE))</f>
        <v/>
      </c>
      <c r="V9" s="76" t="str">
        <f>IF(LEN(VLOOKUP($G9,Baseline!$G:$BH,16,FALSE))=0,"",VLOOKUP($G9,Baseline!$G:$BH,16,FALSE))</f>
        <v/>
      </c>
      <c r="W9" s="76" t="str">
        <f>IF(LEN(VLOOKUP($G9,Baseline!$G:$BH,17,FALSE))=0,"",VLOOKUP($G9,Baseline!$G:$BH,17,FALSE))</f>
        <v/>
      </c>
      <c r="X9" s="76" t="str">
        <f>IF(LEN(VLOOKUP($G9,Baseline!$G:$BH,18,FALSE))=0,"",VLOOKUP($G9,Baseline!$G:$BH,18,FALSE))</f>
        <v/>
      </c>
      <c r="Y9" s="76" t="str">
        <f>IF(LEN(VLOOKUP($G9,Baseline!$G:$BH,19,FALSE))=0,"",VLOOKUP($G9,Baseline!$G:$BH,19,FALSE))</f>
        <v/>
      </c>
      <c r="Z9" s="76" t="str">
        <f>IF(LEN(VLOOKUP($G9,Baseline!$G:$BH,20,FALSE))=0,"",VLOOKUP($G9,Baseline!$G:$BH,20,FALSE))</f>
        <v/>
      </c>
      <c r="AA9" s="76" t="str">
        <f>IF(LEN(VLOOKUP($G9,Baseline!$G:$BH,21,FALSE))=0,"",VLOOKUP($G9,Baseline!$G:$BH,21,FALSE))</f>
        <v/>
      </c>
      <c r="AB9" s="76" t="str">
        <f>IF(LEN(VLOOKUP($G9,Baseline!$G:$BH,22,FALSE))=0,"",VLOOKUP($G9,Baseline!$G:$BH,22,FALSE))</f>
        <v/>
      </c>
      <c r="AC9" s="76" t="str">
        <f>IF(LEN(VLOOKUP($G9,Baseline!$G:$BH,23,FALSE))=0,"",VLOOKUP($G9,Baseline!$G:$BH,23,FALSE))</f>
        <v/>
      </c>
      <c r="AD9" s="76" t="str">
        <f>IF(LEN(VLOOKUP($G9,Baseline!$G:$BH,24,FALSE))=0,"",VLOOKUP($G9,Baseline!$G:$BH,24,FALSE))</f>
        <v/>
      </c>
      <c r="AE9" s="76" t="str">
        <f>IF(LEN(VLOOKUP($G9,Baseline!$G:$BH,25,FALSE))=0,"",VLOOKUP($G9,Baseline!$G:$BH,25,FALSE))</f>
        <v/>
      </c>
      <c r="AF9" s="76" t="str">
        <f>IF(LEN(VLOOKUP($G9,Baseline!$G:$BH,26,FALSE))=0,"",VLOOKUP($G9,Baseline!$G:$BH,26,FALSE))</f>
        <v/>
      </c>
      <c r="AG9" s="79"/>
      <c r="AH9" s="80"/>
      <c r="AI9" s="80"/>
      <c r="AJ9" s="80"/>
      <c r="AK9" s="76" t="str">
        <f>IF(LEN(VLOOKUP($G9,Baseline!$G:$BH,31,FALSE))=0,"",VLOOKUP($G9,Baseline!$G:$BH,31,FALSE))</f>
        <v>Do you fill out the questionnaire for yourself or another person?</v>
      </c>
      <c r="AL9" s="76" t="str">
        <f>IF(LEN(VLOOKUP($G9,Baseline!$G:$BH,32,FALSE))=0,"",VLOOKUP($G9,Baseline!$G:$BH,32,FALSE))</f>
        <v>1 = For myself</v>
      </c>
      <c r="AM9" s="76" t="str">
        <f>IF(LEN(VLOOKUP($G9,Baseline!$G:$BH,33,FALSE))=0,"",VLOOKUP($G9,Baseline!$G:$BH,33,FALSE))</f>
        <v>2 = For another person</v>
      </c>
      <c r="AN9" s="76" t="str">
        <f>IF(LEN(VLOOKUP($G9,Baseline!$G:$BH,34,FALSE))=0,"",VLOOKUP($G9,Baseline!$G:$BH,34,FALSE))</f>
        <v/>
      </c>
      <c r="AO9" s="76" t="str">
        <f>IF(LEN(VLOOKUP($G9,Baseline!$G:$BH,35,FALSE))=0,"",VLOOKUP($G9,Baseline!$G:$BH,35,FALSE))</f>
        <v/>
      </c>
      <c r="AP9" s="76" t="str">
        <f>IF(LEN(VLOOKUP($G9,Baseline!$G:$BH,36,FALSE))=0,"",VLOOKUP($G9,Baseline!$G:$BH,36,FALSE))</f>
        <v/>
      </c>
      <c r="AQ9" s="76" t="str">
        <f>IF(LEN(VLOOKUP($G9,Baseline!$G:$BH,37,FALSE))=0,"",VLOOKUP($G9,Baseline!$G:$BH,37,FALSE))</f>
        <v/>
      </c>
      <c r="AR9" s="76" t="str">
        <f>IF(LEN(VLOOKUP($G9,Baseline!$G:$BH,38,FALSE))=0,"",VLOOKUP($G9,Baseline!$G:$BH,38,FALSE))</f>
        <v/>
      </c>
      <c r="AS9" s="76" t="str">
        <f>IF(LEN(VLOOKUP($G9,Baseline!$G:$BH,39,FALSE))=0,"",VLOOKUP($G9,Baseline!$G:$BH,39,FALSE))</f>
        <v/>
      </c>
      <c r="AT9" s="76" t="str">
        <f>IF(LEN(VLOOKUP($G9,Baseline!$G:$BH,40,FALSE))=0,"",VLOOKUP($G9,Baseline!$G:$BH,40,FALSE))</f>
        <v/>
      </c>
      <c r="AU9" s="76" t="str">
        <f>IF(LEN(VLOOKUP($G9,Baseline!$G:$BH,41,FALSE))=0,"",VLOOKUP($G9,Baseline!$G:$BH,41,FALSE))</f>
        <v/>
      </c>
      <c r="AV9" s="76" t="str">
        <f>IF(LEN(VLOOKUP($G9,Baseline!$G:$BH,42,FALSE))=0,"",VLOOKUP($G9,Baseline!$G:$BH,42,FALSE))</f>
        <v/>
      </c>
      <c r="AW9" s="76" t="str">
        <f>IF(LEN(VLOOKUP($G9,Baseline!$G:$BH,43,FALSE))=0,"",VLOOKUP($G9,Baseline!$G:$BH,43,FALSE))</f>
        <v/>
      </c>
      <c r="AX9" s="76" t="str">
        <f>IF(LEN(VLOOKUP($G9,Baseline!$G:$BH,44,FALSE))=0,"",VLOOKUP($G9,Baseline!$G:$BH,44,FALSE))</f>
        <v/>
      </c>
      <c r="AY9" s="76" t="str">
        <f>IF(LEN(VLOOKUP($G9,Baseline!$G:$BH,45,FALSE))=0,"",VLOOKUP($G9,Baseline!$G:$BH,45,FALSE))</f>
        <v/>
      </c>
      <c r="AZ9" s="76" t="str">
        <f>IF(LEN(VLOOKUP($G9,Baseline!$G:$BH,46,FALSE))=0,"",VLOOKUP($G9,Baseline!$G:$BH,46,FALSE))</f>
        <v/>
      </c>
      <c r="BA9" s="76" t="str">
        <f>IF(LEN(VLOOKUP($G9,Baseline!$G:$BH,47,FALSE))=0,"",VLOOKUP($G9,Baseline!$G:$BH,47,FALSE))</f>
        <v/>
      </c>
      <c r="BB9" s="76" t="str">
        <f>IF(LEN(VLOOKUP($G9,Baseline!$G:$BH,48,FALSE))=0,"",VLOOKUP($G9,Baseline!$G:$BH,48,FALSE))</f>
        <v/>
      </c>
      <c r="BC9" s="76" t="str">
        <f>IF(LEN(VLOOKUP($G9,Baseline!$G:$BH,49,FALSE))=0,"",VLOOKUP($G9,Baseline!$G:$BH,49,FALSE))</f>
        <v/>
      </c>
      <c r="BD9" s="76" t="str">
        <f>IF(LEN(VLOOKUP($G9,Baseline!$G:$BH,50,FALSE))=0,"",VLOOKUP($G9,Baseline!$G:$BH,50,FALSE))</f>
        <v/>
      </c>
      <c r="BE9" s="76" t="str">
        <f>IF(LEN(VLOOKUP($G9,Baseline!$G:$BH,51,FALSE))=0,"",VLOOKUP($G9,Baseline!$G:$BH,51,FALSE))</f>
        <v/>
      </c>
      <c r="BF9" s="76" t="str">
        <f>IF(LEN(VLOOKUP($G9,Baseline!$G:$BH,52,FALSE))=0,"",VLOOKUP($G9,Baseline!$G:$BH,52,FALSE))</f>
        <v/>
      </c>
      <c r="BG9" s="76" t="str">
        <f>IF(LEN(VLOOKUP($G9,Baseline!$G:$BH,53,FALSE))=0,"",VLOOKUP($G9,Baseline!$G:$BH,53,FALSE))</f>
        <v/>
      </c>
      <c r="BH9" s="76" t="str">
        <f>IF(LEN(VLOOKUP($G9,Baseline!$G:$BH,54,FALSE))=0,"",VLOOKUP($G9,Baseline!$G:$BH,54,FALSE))</f>
        <v/>
      </c>
      <c r="BI9" s="76"/>
      <c r="BJ9" s="76"/>
      <c r="BK9" s="76"/>
      <c r="BL9" s="81"/>
      <c r="BM9" s="12" t="str">
        <f>IF(LEN(VLOOKUP($G9,Baseline!$G:$CJ,59,FALSE))=0,"",VLOOKUP($G9,Baseline!$G:$CJ,59,FALSE))</f>
        <v>¿Es Usted mismo quien rellena este cuestionario o lo hace para otra persona?</v>
      </c>
      <c r="BN9" s="12" t="str">
        <f>IF(LEN(VLOOKUP($G9,Baseline!$G:$CJ,60,FALSE))=0,"",VLOOKUP($G9,Baseline!$G:$CJ,60,FALSE))</f>
        <v>1 = para mi persona</v>
      </c>
      <c r="BO9" s="12" t="str">
        <f>IF(LEN(VLOOKUP($G9,Baseline!$G:$CJ,61,FALSE))=0,"",VLOOKUP($G9,Baseline!$G:$CJ,61,FALSE))</f>
        <v>2 = para otra persona</v>
      </c>
      <c r="BP9" s="12" t="str">
        <f>IF(LEN(VLOOKUP($G9,Baseline!$G:$CJ,62,FALSE))=0,"",VLOOKUP($G9,Baseline!$G:$CJ,62,FALSE))</f>
        <v/>
      </c>
      <c r="BQ9" s="12" t="str">
        <f>IF(LEN(VLOOKUP($G9,Baseline!$G:$CJ,63,FALSE))=0,"",VLOOKUP($G9,Baseline!$G:$CJ,63,FALSE))</f>
        <v/>
      </c>
      <c r="BR9" s="12" t="str">
        <f>IF(LEN(VLOOKUP($G9,Baseline!$G:$CJ,64,FALSE))=0,"",VLOOKUP($G9,Baseline!$G:$CJ,64,FALSE))</f>
        <v/>
      </c>
      <c r="BS9" s="12" t="str">
        <f>IF(LEN(VLOOKUP($G9,Baseline!$G:$CJ,65,FALSE))=0,"",VLOOKUP($G9,Baseline!$G:$CJ,65,FALSE))</f>
        <v/>
      </c>
      <c r="BT9" s="12" t="str">
        <f>IF(LEN(VLOOKUP($G9,Baseline!$G:$CJ,66,FALSE))=0,"",VLOOKUP($G9,Baseline!$G:$CJ,66,FALSE))</f>
        <v/>
      </c>
      <c r="BU9" s="12" t="str">
        <f>IF(LEN(VLOOKUP($G9,Baseline!$G:$CJ,67,FALSE))=0,"",VLOOKUP($G9,Baseline!$G:$CJ,67,FALSE))</f>
        <v/>
      </c>
      <c r="BV9" s="12" t="str">
        <f>IF(LEN(VLOOKUP($G9,Baseline!$G:$CJ,68,FALSE))=0,"",VLOOKUP($G9,Baseline!$G:$CJ,68,FALSE))</f>
        <v/>
      </c>
      <c r="BW9" s="12" t="str">
        <f>IF(LEN(VLOOKUP($G9,Baseline!$G:$CJ,69,FALSE))=0,"",VLOOKUP($G9,Baseline!$G:$CJ,69,FALSE))</f>
        <v/>
      </c>
      <c r="BX9" s="12" t="str">
        <f>IF(LEN(VLOOKUP($G9,Baseline!$G:$CJ,70,FALSE))=0,"",VLOOKUP($G9,Baseline!$G:$CJ,70,FALSE))</f>
        <v/>
      </c>
      <c r="BY9" s="12" t="str">
        <f>IF(LEN(VLOOKUP($G9,Baseline!$G:$CJ,71,FALSE))=0,"",VLOOKUP($G9,Baseline!$G:$CJ,71,FALSE))</f>
        <v/>
      </c>
      <c r="BZ9" s="12" t="str">
        <f>IF(LEN(VLOOKUP($G9,Baseline!$G:$CJ,72,FALSE))=0,"",VLOOKUP($G9,Baseline!$G:$CJ,72,FALSE))</f>
        <v/>
      </c>
      <c r="CA9" s="12" t="str">
        <f>IF(LEN(VLOOKUP($G9,Baseline!$G:$CJ,73,FALSE))=0,"",VLOOKUP($G9,Baseline!$G:$CJ,73,FALSE))</f>
        <v/>
      </c>
      <c r="CB9" s="12" t="str">
        <f>IF(LEN(VLOOKUP($G9,Baseline!$G:$CJ,74,FALSE))=0,"",VLOOKUP($G9,Baseline!$G:$CJ,74,FALSE))</f>
        <v/>
      </c>
      <c r="CC9" s="12" t="str">
        <f>IF(LEN(VLOOKUP($G9,Baseline!$G:$CJ,75,FALSE))=0,"",VLOOKUP($G9,Baseline!$G:$CJ,75,FALSE))</f>
        <v/>
      </c>
      <c r="CD9" s="12" t="str">
        <f>IF(LEN(VLOOKUP($G9,Baseline!$G:$CJ,76,FALSE))=0,"",VLOOKUP($G9,Baseline!$G:$CJ,76,FALSE))</f>
        <v/>
      </c>
      <c r="CE9" s="12" t="str">
        <f>IF(LEN(VLOOKUP($G9,Baseline!$G:$CJ,77,FALSE))=0,"",VLOOKUP($G9,Baseline!$G:$CJ,77,FALSE))</f>
        <v/>
      </c>
      <c r="CF9" s="12" t="str">
        <f>IF(LEN(VLOOKUP($G9,Baseline!$G:$CJ,78,FALSE))=0,"",VLOOKUP($G9,Baseline!$G:$CJ,78,FALSE))</f>
        <v/>
      </c>
      <c r="CG9" s="12" t="str">
        <f>IF(LEN(VLOOKUP($G9,Baseline!$G:$CJ,79,FALSE))=0,"",VLOOKUP($G9,Baseline!$G:$CJ,79,FALSE))</f>
        <v/>
      </c>
      <c r="CH9" s="12" t="str">
        <f>IF(LEN(VLOOKUP($G9,Baseline!$G:$CJ,80,FALSE))=0,"",VLOOKUP($G9,Baseline!$G:$CJ,80,FALSE))</f>
        <v/>
      </c>
      <c r="CI9" s="12" t="str">
        <f>IF(LEN(VLOOKUP($G9,Baseline!$G:$CJ,81,FALSE))=0,"",VLOOKUP($G9,Baseline!$G:$CJ,81,FALSE))</f>
        <v/>
      </c>
      <c r="CJ9" s="12" t="str">
        <f>IF(LEN(VLOOKUP($G9,Baseline!$G:$CJ,82,FALSE))=0,"",VLOOKUP($G9,Baseline!$G:$CJ,82,FALSE))</f>
        <v/>
      </c>
      <c r="CK9" s="12"/>
      <c r="CL9" s="12"/>
      <c r="CM9" s="12"/>
      <c r="CN9" s="12"/>
      <c r="CO9" s="206" t="str">
        <f>IF(LEN(VLOOKUP($G9,Baseline!$G:$DL,87,FALSE))=0,"",VLOOKUP($G9,Baseline!$G:$DL,87,FALSE))</f>
        <v>Remplissez-vous le questionnaire pour vous-même ou pour une autre personne ?</v>
      </c>
      <c r="CP9" s="12" t="str">
        <f>IF(LEN(VLOOKUP($G9,Baseline!$G:$DL,88,FALSE))=0,"",VLOOKUP($G9,Baseline!$G:$DL,88,FALSE))</f>
        <v>1 = pour moi-même</v>
      </c>
      <c r="CQ9" s="12" t="str">
        <f>IF(LEN(VLOOKUP($G9,Baseline!$G:$DL,89,FALSE))=0,"",VLOOKUP($G9,Baseline!$G:$DL,89,FALSE))</f>
        <v>2 = pour une autre personne</v>
      </c>
      <c r="CR9" s="83" t="str">
        <f>IF(LEN(VLOOKUP($G9,Baseline!$G:$DL,90,FALSE))=0,"",VLOOKUP($G9,Baseline!$G:$DL,90,FALSE))</f>
        <v/>
      </c>
      <c r="CS9" s="12" t="str">
        <f>IF(LEN(VLOOKUP($G9,Baseline!$G:$DL,91,FALSE))=0,"",VLOOKUP($G9,Baseline!$G:$DL,91,FALSE))</f>
        <v/>
      </c>
      <c r="CT9" s="12" t="str">
        <f>IF(LEN(VLOOKUP($G9,Baseline!$G:$DL,92,FALSE))=0,"",VLOOKUP($G9,Baseline!$G:$DL,92,FALSE))</f>
        <v/>
      </c>
      <c r="CU9" s="12" t="str">
        <f>IF(LEN(VLOOKUP($G9,Baseline!$G:$DL,93,FALSE))=0,"",VLOOKUP($G9,Baseline!$G:$DL,93,FALSE))</f>
        <v/>
      </c>
      <c r="CV9" s="12" t="str">
        <f>IF(LEN(VLOOKUP($G9,Baseline!$G:$DL,94,FALSE))=0,"",VLOOKUP($G9,Baseline!$G:$DL,94,FALSE))</f>
        <v/>
      </c>
      <c r="CW9" s="12" t="str">
        <f>IF(LEN(VLOOKUP($G9,Baseline!$G:$DL,95,FALSE))=0,"",VLOOKUP($G9,Baseline!$G:$DL,95,FALSE))</f>
        <v/>
      </c>
      <c r="CX9" s="12" t="str">
        <f>IF(LEN(VLOOKUP($G9,Baseline!$G:$DL,96,FALSE))=0,"",VLOOKUP($G9,Baseline!$G:$DL,96,FALSE))</f>
        <v/>
      </c>
      <c r="CY9" s="76" t="str">
        <f>IF(LEN(VLOOKUP($G9,Baseline!$G:$DL,97,FALSE))=0,"",VLOOKUP($G9,Baseline!$G:$DL,97,FALSE))</f>
        <v/>
      </c>
      <c r="CZ9" s="76" t="str">
        <f>IF(LEN(VLOOKUP($G9,Baseline!$G:$DL,98,FALSE))=0,"",VLOOKUP($G9,Baseline!$G:$DL,98,FALSE))</f>
        <v/>
      </c>
      <c r="DA9" s="76" t="str">
        <f>IF(LEN(VLOOKUP($G9,Baseline!$G:$DL,99,FALSE))=0,"",VLOOKUP($G9,Baseline!$G:$DL,99,FALSE))</f>
        <v/>
      </c>
      <c r="DB9" s="76" t="str">
        <f>IF(LEN(VLOOKUP($G9,Baseline!$G:$DL,100,FALSE))=0,"",VLOOKUP($G9,Baseline!$G:$DL,100,FALSE))</f>
        <v/>
      </c>
      <c r="DC9" s="76" t="str">
        <f>IF(LEN(VLOOKUP($G9,Baseline!$G:$DL,101,FALSE))=0,"",VLOOKUP($G9,Baseline!$G:$DL,101,FALSE))</f>
        <v/>
      </c>
      <c r="DD9" s="76" t="str">
        <f>IF(LEN(VLOOKUP($G9,Baseline!$G:$DL,102,FALSE))=0,"",VLOOKUP($G9,Baseline!$G:$DL,102,FALSE))</f>
        <v/>
      </c>
      <c r="DE9" s="76" t="str">
        <f>IF(LEN(VLOOKUP($G9,Baseline!$G:$DL,103,FALSE))=0,"",VLOOKUP($G9,Baseline!$G:$DL,103,FALSE))</f>
        <v/>
      </c>
      <c r="DF9" s="76" t="str">
        <f>IF(LEN(VLOOKUP($G9,Baseline!$G:$DL,104,FALSE))=0,"",VLOOKUP($G9,Baseline!$G:$DL,104,FALSE))</f>
        <v/>
      </c>
      <c r="DG9" s="76" t="str">
        <f>IF(LEN(VLOOKUP($G9,Baseline!$G:$DL,105,FALSE))=0,"",VLOOKUP($G9,Baseline!$G:$DL,105,FALSE))</f>
        <v/>
      </c>
      <c r="DH9" s="76" t="str">
        <f>IF(LEN(VLOOKUP($G9,Baseline!$G:$DL,106,FALSE))=0,"",VLOOKUP($G9,Baseline!$G:$DL,106,FALSE))</f>
        <v/>
      </c>
      <c r="DI9" s="76" t="str">
        <f>IF(LEN(VLOOKUP($G9,Baseline!$G:$DL,107,FALSE))=0,"",VLOOKUP($G9,Baseline!$G:$DL,107,FALSE))</f>
        <v/>
      </c>
      <c r="DJ9" s="76" t="str">
        <f>IF(LEN(VLOOKUP($G9,Baseline!$G:$DL,108,FALSE))=0,"",VLOOKUP($G9,Baseline!$G:$DL,108,FALSE))</f>
        <v/>
      </c>
      <c r="DK9" s="76" t="str">
        <f>IF(LEN(VLOOKUP($G9,Baseline!$G:$DL,109,FALSE))=0,"",VLOOKUP($G9,Baseline!$G:$DL,109,FALSE))</f>
        <v/>
      </c>
      <c r="DL9" s="76" t="str">
        <f>IF(LEN(VLOOKUP($G9,Baseline!$G:$DL,110,FALSE))=0,"",VLOOKUP($G9,Baseline!$G:$DL,110,FALSE))</f>
        <v/>
      </c>
      <c r="DM9" s="76"/>
      <c r="DN9" s="76"/>
      <c r="DO9" s="76"/>
      <c r="DP9" s="76"/>
      <c r="DQ9" s="12" t="str">
        <f>IF(LEN(VLOOKUP($G9,Baseline!$G:$EN,115,FALSE))=0,"",VLOOKUP($G9,Baseline!$G:$EN,115,FALSE))</f>
        <v>Saját maga nevében, vagy egy másik személy nevében tölti ki a kérdőívet?</v>
      </c>
      <c r="DR9" s="12" t="str">
        <f>IF(LEN(VLOOKUP($G9,Baseline!$G:$EN,116,FALSE))=0,"",VLOOKUP($G9,Baseline!$G:$EN,116,FALSE))</f>
        <v>1 = saját nevemben</v>
      </c>
      <c r="DS9" s="12" t="str">
        <f>IF(LEN(VLOOKUP($G9,Baseline!$G:$EN,117,FALSE))=0,"",VLOOKUP($G9,Baseline!$G:$EN,117,FALSE))</f>
        <v>2 = egy másik személy nevében</v>
      </c>
      <c r="DT9" s="12" t="str">
        <f>IF(LEN(VLOOKUP($G9,Baseline!$G:$EN,118,FALSE))=0,"",VLOOKUP($G9,Baseline!$G:$EN,118,FALSE))</f>
        <v/>
      </c>
      <c r="DU9" s="12" t="str">
        <f>IF(LEN(VLOOKUP($G9,Baseline!$G:$EN,119,FALSE))=0,"",VLOOKUP($G9,Baseline!$G:$EN,119,FALSE))</f>
        <v/>
      </c>
      <c r="DV9" s="12" t="str">
        <f>IF(LEN(VLOOKUP($G9,Baseline!$G:$EN,120,FALSE))=0,"",VLOOKUP($G9,Baseline!$G:$EN,120,FALSE))</f>
        <v/>
      </c>
      <c r="DW9" s="83" t="str">
        <f>IF(LEN(VLOOKUP($G9,Baseline!$G:$EN,121,FALSE))=0,"",VLOOKUP($G9,Baseline!$G:$EN,121,FALSE))</f>
        <v/>
      </c>
      <c r="DX9" s="12" t="str">
        <f>IF(LEN(VLOOKUP($G9,Baseline!$G:$EN,122,FALSE))=0,"",VLOOKUP($G9,Baseline!$G:$EN,122,FALSE))</f>
        <v/>
      </c>
      <c r="DY9" s="12" t="str">
        <f>IF(LEN(VLOOKUP($G9,Baseline!$G:$EN,123,FALSE))=0,"",VLOOKUP($G9,Baseline!$G:$EN,123,FALSE))</f>
        <v/>
      </c>
      <c r="DZ9" s="12" t="str">
        <f>IF(LEN(VLOOKUP($G9,Baseline!$G:$EN,124,FALSE))=0,"",VLOOKUP($G9,Baseline!$G:$EN,124,FALSE))</f>
        <v/>
      </c>
      <c r="EA9" s="12" t="str">
        <f>IF(LEN(VLOOKUP($G9,Baseline!$G:$EN,125,FALSE))=0,"",VLOOKUP($G9,Baseline!$G:$EN,125,FALSE))</f>
        <v/>
      </c>
      <c r="EB9" s="76" t="str">
        <f>IF(LEN(VLOOKUP($G9,Baseline!$G:$EN,126,FALSE))=0,"",VLOOKUP($G9,Baseline!$G:$EN,126,FALSE))</f>
        <v/>
      </c>
      <c r="EC9" s="76" t="str">
        <f>IF(LEN(VLOOKUP($G9,Baseline!$G:$EN,127,FALSE))=0,"",VLOOKUP($G9,Baseline!$G:$EN,127,FALSE))</f>
        <v/>
      </c>
      <c r="ED9" s="76" t="str">
        <f>IF(LEN(VLOOKUP($G9,Baseline!$G:$EN,128,FALSE))=0,"",VLOOKUP($G9,Baseline!$G:$EN,128,FALSE))</f>
        <v/>
      </c>
      <c r="EE9" s="76" t="str">
        <f>IF(LEN(VLOOKUP($G9,Baseline!$G:$EN,129,FALSE))=0,"",VLOOKUP($G9,Baseline!$G:$EN,129,FALSE))</f>
        <v/>
      </c>
      <c r="EF9" s="76" t="str">
        <f>IF(LEN(VLOOKUP($G9,Baseline!$G:$EN,130,FALSE))=0,"",VLOOKUP($G9,Baseline!$G:$EN,130,FALSE))</f>
        <v/>
      </c>
      <c r="EG9" s="76" t="str">
        <f>IF(LEN(VLOOKUP($G9,Baseline!$G:$EN,131,FALSE))=0,"",VLOOKUP($G9,Baseline!$G:$EN,131,FALSE))</f>
        <v/>
      </c>
      <c r="EH9" s="76" t="str">
        <f>IF(LEN(VLOOKUP($G9,Baseline!$G:$EN,132,FALSE))=0,"",VLOOKUP($G9,Baseline!$G:$EN,132,FALSE))</f>
        <v/>
      </c>
      <c r="EI9" s="76" t="str">
        <f>IF(LEN(VLOOKUP($G9,Baseline!$G:$EN,133,FALSE))=0,"",VLOOKUP($G9,Baseline!$G:$EN,133,FALSE))</f>
        <v/>
      </c>
      <c r="EJ9" s="76" t="str">
        <f>IF(LEN(VLOOKUP($G9,Baseline!$G:$EN,134,FALSE))=0,"",VLOOKUP($G9,Baseline!$G:$EN,134,FALSE))</f>
        <v/>
      </c>
      <c r="EK9" s="76" t="str">
        <f>IF(LEN(VLOOKUP($G9,Baseline!$G:$EN,135,FALSE))=0,"",VLOOKUP($G9,Baseline!$G:$EN,135,FALSE))</f>
        <v/>
      </c>
      <c r="EL9" s="76" t="str">
        <f>IF(LEN(VLOOKUP($G9,Baseline!$G:$EN,136,FALSE))=0,"",VLOOKUP($G9,Baseline!$G:$EN,136,FALSE))</f>
        <v/>
      </c>
      <c r="EM9" s="76" t="str">
        <f>IF(LEN(VLOOKUP($G9,Baseline!$G:$EN,137,FALSE))=0,"",VLOOKUP($G9,Baseline!$G:$EN,137,FALSE))</f>
        <v/>
      </c>
      <c r="EN9" s="76" t="str">
        <f>IF(LEN(VLOOKUP($G9,Baseline!$G:$EN,138,FALSE))=0,"",VLOOKUP($G9,Baseline!$G:$EN,138,FALSE))</f>
        <v/>
      </c>
      <c r="EO9" s="76"/>
      <c r="EP9" s="76"/>
      <c r="EQ9" s="76"/>
      <c r="ER9" s="76"/>
      <c r="ES9" s="12" t="str">
        <f>IF(LEN(VLOOKUP($G9,Baseline!$G:$FP,143,FALSE))=0,"",VLOOKUP($G9,Baseline!$G:$FP,143,FALSE))</f>
        <v xml:space="preserve">Sta compilando il questionario per sé stesso o per un'altra persona? </v>
      </c>
      <c r="ET9" s="12" t="str">
        <f>IF(LEN(VLOOKUP($G9,Baseline!$G:$FP,144,FALSE))=0,"",VLOOKUP($G9,Baseline!$G:$FP,144,FALSE))</f>
        <v>1 = per me stesso</v>
      </c>
      <c r="EU9" s="12" t="str">
        <f>IF(LEN(VLOOKUP($G9,Baseline!$G:$FP,145,FALSE))=0,"",VLOOKUP($G9,Baseline!$G:$FP,145,FALSE))</f>
        <v>2 = per un'altra persona</v>
      </c>
      <c r="EV9" s="12" t="str">
        <f>IF(LEN(VLOOKUP($G9,Baseline!$G:$FP,146,FALSE))=0,"",VLOOKUP($G9,Baseline!$G:$FP,146,FALSE))</f>
        <v/>
      </c>
      <c r="EW9" s="12" t="str">
        <f>IF(LEN(VLOOKUP($G9,Baseline!$G:$FP,147,FALSE))=0,"",VLOOKUP($G9,Baseline!$G:$FP,147,FALSE))</f>
        <v/>
      </c>
      <c r="EX9" s="12" t="str">
        <f>IF(LEN(VLOOKUP($G9,Baseline!$G:$FP,148,FALSE))=0,"",VLOOKUP($G9,Baseline!$G:$FP,148,FALSE))</f>
        <v/>
      </c>
      <c r="EY9" s="12" t="str">
        <f>IF(LEN(VLOOKUP($G9,Baseline!$G:$FP,149,FALSE))=0,"",VLOOKUP($G9,Baseline!$G:$FP,149,FALSE))</f>
        <v/>
      </c>
      <c r="EZ9" s="12" t="str">
        <f>IF(LEN(VLOOKUP($G9,Baseline!$G:$FP,150,FALSE))=0,"",VLOOKUP($G9,Baseline!$G:$FP,150,FALSE))</f>
        <v/>
      </c>
      <c r="FA9" s="12" t="str">
        <f>IF(LEN(VLOOKUP($G9,Baseline!$G:$FP,151,FALSE))=0,"",VLOOKUP($G9,Baseline!$G:$FP,151,FALSE))</f>
        <v/>
      </c>
      <c r="FB9" s="83" t="str">
        <f>IF(LEN(VLOOKUP($G9,Baseline!$G:$FP,152,FALSE))=0,"",VLOOKUP($G9,Baseline!$G:$FP,152,FALSE))</f>
        <v/>
      </c>
      <c r="FC9" s="12" t="str">
        <f>IF(LEN(VLOOKUP($G9,Baseline!$G:$FP,153,FALSE))=0,"",VLOOKUP($G9,Baseline!$G:$FP,153,FALSE))</f>
        <v/>
      </c>
      <c r="FD9" s="76" t="str">
        <f>IF(LEN(VLOOKUP($G9,Baseline!$G:$FP,154,FALSE))=0,"",VLOOKUP($G9,Baseline!$G:$FP,154,FALSE))</f>
        <v/>
      </c>
      <c r="FE9" s="76" t="str">
        <f>IF(LEN(VLOOKUP($G9,Baseline!$G:$FP,155,FALSE))=0,"",VLOOKUP($G9,Baseline!$G:$FP,155,FALSE))</f>
        <v/>
      </c>
      <c r="FF9" s="76" t="str">
        <f>IF(LEN(VLOOKUP($G9,Baseline!$G:$FP,156,FALSE))=0,"",VLOOKUP($G9,Baseline!$G:$FP,156,FALSE))</f>
        <v/>
      </c>
      <c r="FG9" s="76" t="str">
        <f>IF(LEN(VLOOKUP($G9,Baseline!$G:$FP,157,FALSE))=0,"",VLOOKUP($G9,Baseline!$G:$FP,157,FALSE))</f>
        <v/>
      </c>
      <c r="FH9" s="76" t="str">
        <f>IF(LEN(VLOOKUP($G9,Baseline!$G:$FP,158,FALSE))=0,"",VLOOKUP($G9,Baseline!$G:$FP,158,FALSE))</f>
        <v/>
      </c>
      <c r="FI9" s="76" t="str">
        <f>IF(LEN(VLOOKUP($G9,Baseline!$G:$FP,159,FALSE))=0,"",VLOOKUP($G9,Baseline!$G:$FP,159,FALSE))</f>
        <v/>
      </c>
      <c r="FJ9" s="76" t="str">
        <f>IF(LEN(VLOOKUP($G9,Baseline!$G:$FP,160,FALSE))=0,"",VLOOKUP($G9,Baseline!$G:$FP,160,FALSE))</f>
        <v/>
      </c>
      <c r="FK9" s="76" t="str">
        <f>IF(LEN(VLOOKUP($G9,Baseline!$G:$FP,161,FALSE))=0,"",VLOOKUP($G9,Baseline!$G:$FP,161,FALSE))</f>
        <v/>
      </c>
      <c r="FL9" s="76" t="str">
        <f>IF(LEN(VLOOKUP($G9,Baseline!$G:$FP,162,FALSE))=0,"",VLOOKUP($G9,Baseline!$G:$FP,162,FALSE))</f>
        <v/>
      </c>
      <c r="FM9" s="76" t="str">
        <f>IF(LEN(VLOOKUP($G9,Baseline!$G:$FP,163,FALSE))=0,"",VLOOKUP($G9,Baseline!$G:$FP,163,FALSE))</f>
        <v/>
      </c>
      <c r="FN9" s="76" t="str">
        <f>IF(LEN(VLOOKUP($G9,Baseline!$G:$FP,164,FALSE))=0,"",VLOOKUP($G9,Baseline!$G:$FP,164,FALSE))</f>
        <v/>
      </c>
      <c r="FO9" s="76" t="str">
        <f>IF(LEN(VLOOKUP($G9,Baseline!$G:$FP,165,FALSE))=0,"",VLOOKUP($G9,Baseline!$G:$FP,165,FALSE))</f>
        <v/>
      </c>
      <c r="FP9" s="76" t="str">
        <f>IF(LEN(VLOOKUP($G9,Baseline!$G:$FP,166,FALSE))=0,"",VLOOKUP($G9,Baseline!$G:$FP,166,FALSE))</f>
        <v/>
      </c>
      <c r="FQ9" s="76"/>
      <c r="FR9" s="76"/>
      <c r="FS9" s="76"/>
      <c r="FT9" s="76"/>
      <c r="FU9" s="12" t="str">
        <f>IF(LEN(VLOOKUP($G9,Baseline!$G:$GR,171,FALSE))=0,"",VLOOKUP($G9,Baseline!$G:$GR,171,FALSE))</f>
        <v>Вы заполняете анкету за себя или за другого человека?</v>
      </c>
      <c r="FV9" s="12" t="str">
        <f>IF(LEN(VLOOKUP($G9,Baseline!$G:$GR,172,FALSE))=0,"",VLOOKUP($G9,Baseline!$G:$GR,172,FALSE))</f>
        <v>1 = за себя</v>
      </c>
      <c r="FW9" s="12" t="str">
        <f>IF(LEN(VLOOKUP($G9,Baseline!$G:$GR,173,FALSE))=0,"",VLOOKUP($G9,Baseline!$G:$GR,173,FALSE))</f>
        <v>2 = за другого человека</v>
      </c>
      <c r="FX9" s="12" t="str">
        <f>IF(LEN(VLOOKUP($G9,Baseline!$G:$GR,174,FALSE))=0,"",VLOOKUP($G9,Baseline!$G:$GR,174,FALSE))</f>
        <v/>
      </c>
      <c r="FY9" s="12" t="str">
        <f>IF(LEN(VLOOKUP($G9,Baseline!$G:$GR,175,FALSE))=0,"",VLOOKUP($G9,Baseline!$G:$GR,175,FALSE))</f>
        <v/>
      </c>
      <c r="FZ9" s="12" t="str">
        <f>IF(LEN(VLOOKUP($G9,Baseline!$G:$GR,176,FALSE))=0,"",VLOOKUP($G9,Baseline!$G:$GR,176,FALSE))</f>
        <v/>
      </c>
      <c r="GA9" s="12" t="str">
        <f>IF(LEN(VLOOKUP($G9,Baseline!$G:$GR,177,FALSE))=0,"",VLOOKUP($G9,Baseline!$G:$GR,177,FALSE))</f>
        <v/>
      </c>
      <c r="GB9" s="12" t="str">
        <f>IF(LEN(VLOOKUP($G9,Baseline!$G:$GR,178,FALSE))=0,"",VLOOKUP($G9,Baseline!$G:$GR,178,FALSE))</f>
        <v/>
      </c>
      <c r="GC9" s="12" t="str">
        <f>IF(LEN(VLOOKUP($G9,Baseline!$G:$GR,179,FALSE))=0,"",VLOOKUP($G9,Baseline!$G:$GR,179,FALSE))</f>
        <v/>
      </c>
      <c r="GD9" s="12" t="str">
        <f>IF(LEN(VLOOKUP($G9,Baseline!$G:$GR,180,FALSE))=0,"",VLOOKUP($G9,Baseline!$G:$GR,180,FALSE))</f>
        <v/>
      </c>
      <c r="GE9" s="12" t="str">
        <f>IF(LEN(VLOOKUP($G9,Baseline!$G:$GR,181,FALSE))=0,"",VLOOKUP($G9,Baseline!$G:$GR,181,FALSE))</f>
        <v/>
      </c>
      <c r="GF9" s="76" t="str">
        <f>IF(LEN(VLOOKUP($G9,Baseline!$G:$GR,182,FALSE))=0,"",VLOOKUP($G9,Baseline!$G:$GR,182,FALSE))</f>
        <v/>
      </c>
      <c r="GG9" s="83" t="str">
        <f>IF(LEN(VLOOKUP($G9,Baseline!$G:$GR,183,FALSE))=0,"",VLOOKUP($G9,Baseline!$G:$GR,183,FALSE))</f>
        <v/>
      </c>
      <c r="GH9" s="76" t="str">
        <f>IF(LEN(VLOOKUP($G9,Baseline!$G:$GR,184,FALSE))=0,"",VLOOKUP($G9,Baseline!$G:$GR,184,FALSE))</f>
        <v/>
      </c>
      <c r="GI9" s="76" t="str">
        <f>IF(LEN(VLOOKUP($G9,Baseline!$G:$GR,185,FALSE))=0,"",VLOOKUP($G9,Baseline!$G:$GR,185,FALSE))</f>
        <v/>
      </c>
      <c r="GJ9" s="76" t="str">
        <f>IF(LEN(VLOOKUP($G9,Baseline!$G:$GR,186,FALSE))=0,"",VLOOKUP($G9,Baseline!$G:$GR,186,FALSE))</f>
        <v/>
      </c>
      <c r="GK9" s="76" t="str">
        <f>IF(LEN(VLOOKUP($G9,Baseline!$G:$GR,187,FALSE))=0,"",VLOOKUP($G9,Baseline!$G:$GR,187,FALSE))</f>
        <v/>
      </c>
      <c r="GL9" s="76" t="str">
        <f>IF(LEN(VLOOKUP($G9,Baseline!$G:$GR,188,FALSE))=0,"",VLOOKUP($G9,Baseline!$G:$GR,188,FALSE))</f>
        <v/>
      </c>
      <c r="GM9" s="76" t="str">
        <f>IF(LEN(VLOOKUP($G9,Baseline!$G:$GR,189,FALSE))=0,"",VLOOKUP($G9,Baseline!$G:$GR,189,FALSE))</f>
        <v/>
      </c>
      <c r="GN9" s="76" t="str">
        <f>IF(LEN(VLOOKUP($G9,Baseline!$G:$GR,190,FALSE))=0,"",VLOOKUP($G9,Baseline!$G:$GR,190,FALSE))</f>
        <v/>
      </c>
      <c r="GO9" s="76" t="str">
        <f>IF(LEN(VLOOKUP($G9,Baseline!$G:$GR,191,FALSE))=0,"",VLOOKUP($G9,Baseline!$G:$GR,191,FALSE))</f>
        <v/>
      </c>
      <c r="GP9" s="76" t="str">
        <f>IF(LEN(VLOOKUP($G9,Baseline!$G:$GR,192,FALSE))=0,"",VLOOKUP($G9,Baseline!$G:$GR,192,FALSE))</f>
        <v/>
      </c>
      <c r="GQ9" s="76" t="str">
        <f>IF(LEN(VLOOKUP($G9,Baseline!$G:$GR,193,FALSE))=0,"",VLOOKUP($G9,Baseline!$G:$GR,193,FALSE))</f>
        <v/>
      </c>
      <c r="GR9" s="76" t="str">
        <f>IF(LEN(VLOOKUP($G9,Baseline!$G:$GR,194,FALSE))=0,"",VLOOKUP($G9,Baseline!$G:$GR,194,FALSE))</f>
        <v/>
      </c>
      <c r="GS9" s="76"/>
      <c r="GT9" s="76"/>
      <c r="GU9" s="76"/>
      <c r="GV9" s="76"/>
      <c r="GW9" s="12" t="str">
        <f>IF(LEN(VLOOKUP($G9,Baseline!$G:$HT,199,FALSE))=0,"",VLOOKUP($G9,Baseline!$G:$HT,199,FALSE))</f>
        <v>Da li popunjavate upitnik za sebe ili za neku drugu osobu?</v>
      </c>
      <c r="GX9" s="12" t="str">
        <f>IF(LEN(VLOOKUP($G9,Baseline!$G:$HT,200,FALSE))=0,"",VLOOKUP($G9,Baseline!$G:$HT,200,FALSE))</f>
        <v>1 = za sebe</v>
      </c>
      <c r="GY9" s="12" t="str">
        <f>IF(LEN(VLOOKUP($G9,Baseline!$G:$HT,201,FALSE))=0,"",VLOOKUP($G9,Baseline!$G:$HT,201,FALSE))</f>
        <v>2= za drugu osobu</v>
      </c>
      <c r="GZ9" s="12" t="str">
        <f>IF(LEN(VLOOKUP($G9,Baseline!$G:$HT,202,FALSE))=0,"",VLOOKUP($G9,Baseline!$G:$HT,202,FALSE))</f>
        <v/>
      </c>
      <c r="HA9" s="82" t="str">
        <f>IF(LEN(VLOOKUP($G9,Baseline!$G:$HT,203,FALSE))=0,"",VLOOKUP($G9,Baseline!$G:$HT,203,FALSE))</f>
        <v/>
      </c>
      <c r="HB9" s="82" t="str">
        <f>IF(LEN(VLOOKUP($G9,Baseline!$G:$HT,204,FALSE))=0,"",VLOOKUP($G9,Baseline!$G:$HT,204,FALSE))</f>
        <v/>
      </c>
      <c r="HC9" s="82" t="str">
        <f>IF(LEN(VLOOKUP($G9,Baseline!$G:$HT,205,FALSE))=0,"",VLOOKUP($G9,Baseline!$G:$HT,205,FALSE))</f>
        <v/>
      </c>
      <c r="HD9" s="82" t="str">
        <f>IF(LEN(VLOOKUP($G9,Baseline!$G:$HT,206,FALSE))=0,"",VLOOKUP($G9,Baseline!$G:$HT,206,FALSE))</f>
        <v/>
      </c>
      <c r="HE9" s="82" t="str">
        <f>IF(LEN(VLOOKUP($G9,Baseline!$G:$HT,207,FALSE))=0,"",VLOOKUP($G9,Baseline!$G:$HT,207,FALSE))</f>
        <v/>
      </c>
      <c r="HF9" s="82" t="str">
        <f>IF(LEN(VLOOKUP($G9,Baseline!$G:$HT,208,FALSE))=0,"",VLOOKUP($G9,Baseline!$G:$HT,208,FALSE))</f>
        <v/>
      </c>
      <c r="HG9" s="82" t="str">
        <f>IF(LEN(VLOOKUP($G9,Baseline!$G:$HT,209,FALSE))=0,"",VLOOKUP($G9,Baseline!$G:$HT,209,FALSE))</f>
        <v/>
      </c>
      <c r="HH9" s="76" t="str">
        <f>IF(LEN(VLOOKUP($G9,Baseline!$G:$HT,210,FALSE))=0,"",VLOOKUP($G9,Baseline!$G:$HT,210,FALSE))</f>
        <v/>
      </c>
      <c r="HI9" s="76" t="str">
        <f>IF(LEN(VLOOKUP($G9,Baseline!$G:$HT,211,FALSE))=0,"",VLOOKUP($G9,Baseline!$G:$HT,211,FALSE))</f>
        <v/>
      </c>
      <c r="HJ9" s="76" t="str">
        <f>IF(LEN(VLOOKUP($G9,Baseline!$G:$HT,212,FALSE))=0,"",VLOOKUP($G9,Baseline!$G:$HT,212,FALSE))</f>
        <v/>
      </c>
      <c r="HK9" s="76" t="str">
        <f>IF(LEN(VLOOKUP($G9,Baseline!$G:$HT,213,FALSE))=0,"",VLOOKUP($G9,Baseline!$G:$HT,213,FALSE))</f>
        <v/>
      </c>
      <c r="HL9" s="83" t="str">
        <f>IF(LEN(VLOOKUP($G9,Baseline!$G:$HT,214,FALSE))=0,"",VLOOKUP($G9,Baseline!$G:$HT,214,FALSE))</f>
        <v/>
      </c>
      <c r="HM9" s="76" t="str">
        <f>IF(LEN(VLOOKUP($G9,Baseline!$G:$HT,215,FALSE))=0,"",VLOOKUP($G9,Baseline!$G:$HT,215,FALSE))</f>
        <v/>
      </c>
      <c r="HN9" s="76" t="str">
        <f>IF(LEN(VLOOKUP($G9,Baseline!$G:$HT,216,FALSE))=0,"",VLOOKUP($G9,Baseline!$G:$HT,216,FALSE))</f>
        <v/>
      </c>
      <c r="HO9" s="76" t="str">
        <f>IF(LEN(VLOOKUP($G9,Baseline!$G:$HT,217,FALSE))=0,"",VLOOKUP($G9,Baseline!$G:$HT,217,FALSE))</f>
        <v/>
      </c>
      <c r="HP9" s="76" t="str">
        <f>IF(LEN(VLOOKUP($G9,Baseline!$G:$HT,218,FALSE))=0,"",VLOOKUP($G9,Baseline!$G:$HT,218,FALSE))</f>
        <v/>
      </c>
      <c r="HQ9" s="76" t="str">
        <f>IF(LEN(VLOOKUP($G9,Baseline!$G:$HT,219,FALSE))=0,"",VLOOKUP($G9,Baseline!$G:$HT,219,FALSE))</f>
        <v/>
      </c>
      <c r="HR9" s="76" t="str">
        <f>IF(LEN(VLOOKUP($G9,Baseline!$G:$HT,220,FALSE))=0,"",VLOOKUP($G9,Baseline!$G:$HT,220,FALSE))</f>
        <v/>
      </c>
      <c r="HS9" s="76" t="str">
        <f>IF(LEN(VLOOKUP($G9,Baseline!$G:$HT,221,FALSE))=0,"",VLOOKUP($G9,Baseline!$G:$HT,221,FALSE))</f>
        <v/>
      </c>
      <c r="HT9" s="76" t="str">
        <f>IF(LEN(VLOOKUP($G9,Baseline!$G:$HT,222,FALSE))=0,"",VLOOKUP($G9,Baseline!$G:$HT,222,FALSE))</f>
        <v/>
      </c>
      <c r="HU9" s="76"/>
      <c r="HV9" s="76"/>
      <c r="HW9" s="76"/>
      <c r="HX9" s="76"/>
    </row>
    <row r="10" spans="1:232" s="28" customFormat="1" ht="142.5" hidden="1" thickBot="1">
      <c r="A10" s="5" t="s">
        <v>331</v>
      </c>
      <c r="B10" s="5" t="s">
        <v>335</v>
      </c>
      <c r="C10" s="5"/>
      <c r="D10" s="5"/>
      <c r="E10" s="5"/>
      <c r="F10" s="5" t="s">
        <v>333</v>
      </c>
      <c r="G10" s="5" t="s">
        <v>336</v>
      </c>
      <c r="H10" s="84" t="s">
        <v>337</v>
      </c>
      <c r="I10" s="84" t="str">
        <f>IF(LEN(VLOOKUP($G10,Baseline!$G:$BH,3,FALSE))=0,"",VLOOKUP($G10,Baseline!$G:$BH,3,FALSE))</f>
        <v>Bitte wählen Sie nachfolgend die Aussage, die am ehesten auf Ihren aktuellen Arbeitsstatus zutrifft.</v>
      </c>
      <c r="J10" s="5" t="str">
        <f>IF(LEN(VLOOKUP($G10,Baseline!$G:$BH,4,FALSE))=0,"",VLOOKUP($G10,Baseline!$G:$BH,4,FALSE))</f>
        <v>1 = Ich arbeite mit regulärer Arbeitszeit (keine Veränderung durch die COVID-19 Pandemie)</v>
      </c>
      <c r="K10" s="5" t="str">
        <f>IF(LEN(VLOOKUP($G10,Baseline!$G:$BH,5,FALSE))=0,"",VLOOKUP($G10,Baseline!$G:$BH,5,FALSE))</f>
        <v xml:space="preserve"> 2 = Ich bin in Kurzarbeit (aufgrund der COVID-19 Pandemie)</v>
      </c>
      <c r="L10" s="5" t="str">
        <f>IF(LEN(VLOOKUP($G10,Baseline!$G:$BH,6,FALSE))=0,"",VLOOKUP($G10,Baseline!$G:$BH,6,FALSE))</f>
        <v>3 = Ich kann meiner regulären beruflichen Tätigkeit aufgrund der geschlossenen Kitas, Kindergärten und Schulen zur Zeit nicht nachgehen</v>
      </c>
      <c r="M10" s="5" t="str">
        <f>IF(LEN(VLOOKUP($G10,Baseline!$G:$BH,7,FALSE))=0,"",VLOOKUP($G10,Baseline!$G:$BH,7,FALSE))</f>
        <v xml:space="preserve">4 = Ich kann meiner regulären beruflichen Tätigkeit aufgrund der gesundheitsschützenden Maßnahmen zur Zeit nicht nachgehen (z.B. Schließung oder Einstellung der Arbeitstätigkeit) </v>
      </c>
      <c r="N10" s="5" t="str">
        <f>IF(LEN(VLOOKUP($G10,Baseline!$G:$BH,8,FALSE))=0,"",VLOOKUP($G10,Baseline!$G:$BH,8,FALSE))</f>
        <v>5 = Ich befinde mich in Quarantäne (weil an COVID-19 erkrankt oder Verdachtsfall)</v>
      </c>
      <c r="O10" s="5" t="str">
        <f>IF(LEN(VLOOKUP($G10,Baseline!$G:$BH,9,FALSE))=0,"",VLOOKUP($G10,Baseline!$G:$BH,9,FALSE))</f>
        <v>6 = Ich bin krank geschrieben (andere Erkrankung als COVID-19)</v>
      </c>
      <c r="P10" s="5" t="str">
        <f>IF(LEN(VLOOKUP($G10,Baseline!$G:$BH,10,FALSE))=0,"",VLOOKUP($G10,Baseline!$G:$BH,10,FALSE))</f>
        <v>7 = Ich bin arbeitssuchend</v>
      </c>
      <c r="Q10" s="5" t="str">
        <f>IF(LEN(VLOOKUP($G10,Baseline!$G:$BH,11,FALSE))=0,"",VLOOKUP($G10,Baseline!$G:$BH,11,FALSE))</f>
        <v>8 = Ich bin Hausfrau/ Hausmann</v>
      </c>
      <c r="R10" s="5" t="str">
        <f>IF(LEN(VLOOKUP($G10,Baseline!$G:$BH,12,FALSE))=0,"",VLOOKUP($G10,Baseline!$G:$BH,12,FALSE))</f>
        <v>9 = Ich bin Rentner*in / Pensionär*in</v>
      </c>
      <c r="S10" s="5" t="str">
        <f>IF(LEN(VLOOKUP($G10,Baseline!$G:$BH,13,FALSE))=0,"",VLOOKUP($G10,Baseline!$G:$BH,13,FALSE))</f>
        <v/>
      </c>
      <c r="T10" s="5" t="str">
        <f>IF(LEN(VLOOKUP($G10,Baseline!$G:$BH,14,FALSE))=0,"",VLOOKUP($G10,Baseline!$G:$BH,14,FALSE))</f>
        <v/>
      </c>
      <c r="U10" s="5" t="str">
        <f>IF(LEN(VLOOKUP($G10,Baseline!$G:$BH,15,FALSE))=0,"",VLOOKUP($G10,Baseline!$G:$BH,15,FALSE))</f>
        <v/>
      </c>
      <c r="V10" s="5" t="str">
        <f>IF(LEN(VLOOKUP($G10,Baseline!$G:$BH,16,FALSE))=0,"",VLOOKUP($G10,Baseline!$G:$BH,16,FALSE))</f>
        <v/>
      </c>
      <c r="W10" s="5" t="str">
        <f>IF(LEN(VLOOKUP($G10,Baseline!$G:$BH,17,FALSE))=0,"",VLOOKUP($G10,Baseline!$G:$BH,17,FALSE))</f>
        <v/>
      </c>
      <c r="X10" s="5" t="str">
        <f>IF(LEN(VLOOKUP($G10,Baseline!$G:$BH,18,FALSE))=0,"",VLOOKUP($G10,Baseline!$G:$BH,18,FALSE))</f>
        <v/>
      </c>
      <c r="Y10" s="5" t="str">
        <f>IF(LEN(VLOOKUP($G10,Baseline!$G:$BH,19,FALSE))=0,"",VLOOKUP($G10,Baseline!$G:$BH,19,FALSE))</f>
        <v/>
      </c>
      <c r="Z10" s="5" t="str">
        <f>IF(LEN(VLOOKUP($G10,Baseline!$G:$BH,20,FALSE))=0,"",VLOOKUP($G10,Baseline!$G:$BH,20,FALSE))</f>
        <v/>
      </c>
      <c r="AA10" s="5" t="str">
        <f>IF(LEN(VLOOKUP($G10,Baseline!$G:$BH,21,FALSE))=0,"",VLOOKUP($G10,Baseline!$G:$BH,21,FALSE))</f>
        <v/>
      </c>
      <c r="AB10" s="5" t="str">
        <f>IF(LEN(VLOOKUP($G10,Baseline!$G:$BH,22,FALSE))=0,"",VLOOKUP($G10,Baseline!$G:$BH,22,FALSE))</f>
        <v/>
      </c>
      <c r="AC10" s="5" t="str">
        <f>IF(LEN(VLOOKUP($G10,Baseline!$G:$BH,23,FALSE))=0,"",VLOOKUP($G10,Baseline!$G:$BH,23,FALSE))</f>
        <v/>
      </c>
      <c r="AD10" s="5" t="str">
        <f>IF(LEN(VLOOKUP($G10,Baseline!$G:$BH,24,FALSE))=0,"",VLOOKUP($G10,Baseline!$G:$BH,24,FALSE))</f>
        <v/>
      </c>
      <c r="AE10" s="5" t="str">
        <f>IF(LEN(VLOOKUP($G10,Baseline!$G:$BH,25,FALSE))=0,"",VLOOKUP($G10,Baseline!$G:$BH,25,FALSE))</f>
        <v/>
      </c>
      <c r="AF10" s="5" t="str">
        <f>IF(LEN(VLOOKUP($G10,Baseline!$G:$BH,26,FALSE))=0,"",VLOOKUP($G10,Baseline!$G:$BH,26,FALSE))</f>
        <v/>
      </c>
      <c r="AG10" s="85"/>
      <c r="AH10" s="5" t="s">
        <v>319</v>
      </c>
      <c r="AI10" s="86"/>
      <c r="AJ10" s="86"/>
      <c r="AK10" s="5" t="str">
        <f>IF(LEN(VLOOKUP($G10,Baseline!$G:$BH,31,FALSE))=0,"",VLOOKUP($G10,Baseline!$G:$BH,31,FALSE))</f>
        <v>Please enter your current daily situation (multiple selection possible)</v>
      </c>
      <c r="AL10" s="5" t="str">
        <f>IF(LEN(VLOOKUP($G10,Baseline!$G:$BH,32,FALSE))=0,"",VLOOKUP($G10,Baseline!$G:$BH,32,FALSE))</f>
        <v>1 = I work with my regular working hours (no change due to the COVID-19 pandemic)</v>
      </c>
      <c r="AM10" s="5" t="str">
        <f>IF(LEN(VLOOKUP($G10,Baseline!$G:$BH,33,FALSE))=0,"",VLOOKUP($G10,Baseline!$G:$BH,33,FALSE))</f>
        <v>2 = I am on schort-time work (due to the COVID-19 pandemic)</v>
      </c>
      <c r="AN10" s="5" t="str">
        <f>IF(LEN(VLOOKUP($G10,Baseline!$G:$BH,34,FALSE))=0,"",VLOOKUP($G10,Baseline!$G:$BH,34,FALSE))</f>
        <v>3 = I am currently unable to pursue my regular profession due to closed daycare centers, kindergartens or schools</v>
      </c>
      <c r="AO10" s="5" t="str">
        <f>IF(LEN(VLOOKUP($G10,Baseline!$G:$BH,35,FALSE))=0,"",VLOOKUP($G10,Baseline!$G:$BH,35,FALSE))</f>
        <v>4 = I am currently unable to pursue my regular profession due to health protection measures (e.g. closure or suspension of working activities)</v>
      </c>
      <c r="AP10" s="5" t="str">
        <f>IF(LEN(VLOOKUP($G10,Baseline!$G:$BH,36,FALSE))=0,"",VLOOKUP($G10,Baseline!$G:$BH,36,FALSE))</f>
        <v>5 = I am in quarantine (because of COVID-19 or suspected case)</v>
      </c>
      <c r="AQ10" s="5" t="str">
        <f>IF(LEN(VLOOKUP($G10,Baseline!$G:$BH,37,FALSE))=0,"",VLOOKUP($G10,Baseline!$G:$BH,37,FALSE))</f>
        <v>6 = I am on sick leave (other illness than COVID-19)</v>
      </c>
      <c r="AR10" s="5" t="str">
        <f>IF(LEN(VLOOKUP($G10,Baseline!$G:$BH,38,FALSE))=0,"",VLOOKUP($G10,Baseline!$G:$BH,38,FALSE))</f>
        <v>7 = I am unemployed/ looking for a job</v>
      </c>
      <c r="AS10" s="5" t="str">
        <f>IF(LEN(VLOOKUP($G10,Baseline!$G:$BH,39,FALSE))=0,"",VLOOKUP($G10,Baseline!$G:$BH,39,FALSE))</f>
        <v>8 = I am a stay-at-home mum/ dad</v>
      </c>
      <c r="AT10" s="5" t="str">
        <f>IF(LEN(VLOOKUP($G10,Baseline!$G:$BH,40,FALSE))=0,"",VLOOKUP($G10,Baseline!$G:$BH,40,FALSE))</f>
        <v>9 = I am retired</v>
      </c>
      <c r="AU10" s="5" t="str">
        <f>IF(LEN(VLOOKUP($G10,Baseline!$G:$BH,41,FALSE))=0,"",VLOOKUP($G10,Baseline!$G:$BH,41,FALSE))</f>
        <v/>
      </c>
      <c r="AV10" s="5" t="str">
        <f>IF(LEN(VLOOKUP($G10,Baseline!$G:$BH,42,FALSE))=0,"",VLOOKUP($G10,Baseline!$G:$BH,42,FALSE))</f>
        <v/>
      </c>
      <c r="AW10" s="5" t="str">
        <f>IF(LEN(VLOOKUP($G10,Baseline!$G:$BH,43,FALSE))=0,"",VLOOKUP($G10,Baseline!$G:$BH,43,FALSE))</f>
        <v/>
      </c>
      <c r="AX10" s="5" t="str">
        <f>IF(LEN(VLOOKUP($G10,Baseline!$G:$BH,44,FALSE))=0,"",VLOOKUP($G10,Baseline!$G:$BH,44,FALSE))</f>
        <v/>
      </c>
      <c r="AY10" s="5" t="str">
        <f>IF(LEN(VLOOKUP($G10,Baseline!$G:$BH,45,FALSE))=0,"",VLOOKUP($G10,Baseline!$G:$BH,45,FALSE))</f>
        <v/>
      </c>
      <c r="AZ10" s="5" t="str">
        <f>IF(LEN(VLOOKUP($G10,Baseline!$G:$BH,46,FALSE))=0,"",VLOOKUP($G10,Baseline!$G:$BH,46,FALSE))</f>
        <v/>
      </c>
      <c r="BA10" s="5" t="str">
        <f>IF(LEN(VLOOKUP($G10,Baseline!$G:$BH,47,FALSE))=0,"",VLOOKUP($G10,Baseline!$G:$BH,47,FALSE))</f>
        <v/>
      </c>
      <c r="BB10" s="5" t="str">
        <f>IF(LEN(VLOOKUP($G10,Baseline!$G:$BH,48,FALSE))=0,"",VLOOKUP($G10,Baseline!$G:$BH,48,FALSE))</f>
        <v/>
      </c>
      <c r="BC10" s="5" t="str">
        <f>IF(LEN(VLOOKUP($G10,Baseline!$G:$BH,49,FALSE))=0,"",VLOOKUP($G10,Baseline!$G:$BH,49,FALSE))</f>
        <v/>
      </c>
      <c r="BD10" s="5" t="str">
        <f>IF(LEN(VLOOKUP($G10,Baseline!$G:$BH,50,FALSE))=0,"",VLOOKUP($G10,Baseline!$G:$BH,50,FALSE))</f>
        <v/>
      </c>
      <c r="BE10" s="5" t="str">
        <f>IF(LEN(VLOOKUP($G10,Baseline!$G:$BH,51,FALSE))=0,"",VLOOKUP($G10,Baseline!$G:$BH,51,FALSE))</f>
        <v/>
      </c>
      <c r="BF10" s="5" t="str">
        <f>IF(LEN(VLOOKUP($G10,Baseline!$G:$BH,52,FALSE))=0,"",VLOOKUP($G10,Baseline!$G:$BH,52,FALSE))</f>
        <v/>
      </c>
      <c r="BG10" s="5" t="str">
        <f>IF(LEN(VLOOKUP($G10,Baseline!$G:$BH,53,FALSE))=0,"",VLOOKUP($G10,Baseline!$G:$BH,53,FALSE))</f>
        <v/>
      </c>
      <c r="BH10" s="5" t="str">
        <f>IF(LEN(VLOOKUP($G10,Baseline!$G:$BH,54,FALSE))=0,"",VLOOKUP($G10,Baseline!$G:$BH,54,FALSE))</f>
        <v/>
      </c>
      <c r="BI10" s="5"/>
      <c r="BJ10" s="5"/>
      <c r="BK10" s="5"/>
      <c r="BL10" s="87"/>
      <c r="BM10" s="1" t="str">
        <f>IF(LEN(VLOOKUP($G10,Baseline!$G:$CJ,59,FALSE))=0,"",VLOOKUP($G10,Baseline!$G:$CJ,59,FALSE))</f>
        <v>Por favor, seleccione a continuación la declaración que mejor acierte su estado laboral actual.</v>
      </c>
      <c r="BN10" s="1" t="str">
        <f>IF(LEN(VLOOKUP($G10,Baseline!$G:$CJ,60,FALSE))=0,"",VLOOKUP($G10,Baseline!$G:$CJ,60,FALSE))</f>
        <v>1 = Trabajo con horario regular (no hay cambios debido a la pandemia de COVID-19)</v>
      </c>
      <c r="BO10" s="1" t="str">
        <f>IF(LEN(VLOOKUP($G10,Baseline!$G:$CJ,61,FALSE))=0,"",VLOOKUP($G10,Baseline!$G:$CJ,61,FALSE))</f>
        <v xml:space="preserve"> 2 = Estoy en un puesto de trabajo a tiempo parcial (debido a la pandemia COVID-19)</v>
      </c>
      <c r="BP10" s="1" t="str">
        <f>IF(LEN(VLOOKUP($G10,Baseline!$G:$CJ,62,FALSE))=0,"",VLOOKUP($G10,Baseline!$G:$CJ,62,FALSE))</f>
        <v>3 = En la actualidad no puedo ejercer mi actividad profesional habitual debido al cierre de guarderías, jardines de infancia y escuelas.</v>
      </c>
      <c r="BQ10" s="1" t="str">
        <f>IF(LEN(VLOOKUP($G10,Baseline!$G:$CJ,63,FALSE))=0,"",VLOOKUP($G10,Baseline!$G:$CJ,63,FALSE))</f>
        <v xml:space="preserve">4 = Actualmente no puedo ejercer mi actividad profesional habitual debido a medidas de protección de la salud (por ejemplo, cierres o cese del trabajo) </v>
      </c>
      <c r="BR10" s="1" t="str">
        <f>IF(LEN(VLOOKUP($G10,Baseline!$G:$CJ,64,FALSE))=0,"",VLOOKUP($G10,Baseline!$G:$CJ,64,FALSE))</f>
        <v>5 = Estoy en cuarentena (porque tengo COVID-19 o se sospecha)</v>
      </c>
      <c r="BS10" s="1" t="str">
        <f>IF(LEN(VLOOKUP($G10,Baseline!$G:$CJ,65,FALSE))=0,"",VLOOKUP($G10,Baseline!$G:$CJ,65,FALSE))</f>
        <v>6 = Estoy de baja por enfermedad (enfermedad distinta de COVID-19)</v>
      </c>
      <c r="BT10" s="1" t="str">
        <f>IF(LEN(VLOOKUP($G10,Baseline!$G:$CJ,66,FALSE))=0,"",VLOOKUP($G10,Baseline!$G:$CJ,66,FALSE))</f>
        <v>7 = Estoy buscando trabajo</v>
      </c>
      <c r="BU10" s="1" t="str">
        <f>IF(LEN(VLOOKUP($G10,Baseline!$G:$CJ,67,FALSE))=0,"",VLOOKUP($G10,Baseline!$G:$CJ,67,FALSE))</f>
        <v>8 = Soy ama de casa/amo de casa</v>
      </c>
      <c r="BV10" s="1" t="str">
        <f>IF(LEN(VLOOKUP($G10,Baseline!$G:$CJ,68,FALSE))=0,"",VLOOKUP($G10,Baseline!$G:$CJ,68,FALSE))</f>
        <v>9 = Soy un pensionista / jubilado</v>
      </c>
      <c r="BW10" s="1" t="str">
        <f>IF(LEN(VLOOKUP($G10,Baseline!$G:$CJ,69,FALSE))=0,"",VLOOKUP($G10,Baseline!$G:$CJ,69,FALSE))</f>
        <v/>
      </c>
      <c r="BX10" s="1" t="str">
        <f>IF(LEN(VLOOKUP($G10,Baseline!$G:$CJ,70,FALSE))=0,"",VLOOKUP($G10,Baseline!$G:$CJ,70,FALSE))</f>
        <v/>
      </c>
      <c r="BY10" s="1" t="str">
        <f>IF(LEN(VLOOKUP($G10,Baseline!$G:$CJ,71,FALSE))=0,"",VLOOKUP($G10,Baseline!$G:$CJ,71,FALSE))</f>
        <v/>
      </c>
      <c r="BZ10" s="1" t="str">
        <f>IF(LEN(VLOOKUP($G10,Baseline!$G:$CJ,72,FALSE))=0,"",VLOOKUP($G10,Baseline!$G:$CJ,72,FALSE))</f>
        <v/>
      </c>
      <c r="CA10" s="1" t="str">
        <f>IF(LEN(VLOOKUP($G10,Baseline!$G:$CJ,73,FALSE))=0,"",VLOOKUP($G10,Baseline!$G:$CJ,73,FALSE))</f>
        <v/>
      </c>
      <c r="CB10" s="1" t="str">
        <f>IF(LEN(VLOOKUP($G10,Baseline!$G:$CJ,74,FALSE))=0,"",VLOOKUP($G10,Baseline!$G:$CJ,74,FALSE))</f>
        <v/>
      </c>
      <c r="CC10" s="1" t="str">
        <f>IF(LEN(VLOOKUP($G10,Baseline!$G:$CJ,75,FALSE))=0,"",VLOOKUP($G10,Baseline!$G:$CJ,75,FALSE))</f>
        <v/>
      </c>
      <c r="CD10" s="1" t="str">
        <f>IF(LEN(VLOOKUP($G10,Baseline!$G:$CJ,76,FALSE))=0,"",VLOOKUP($G10,Baseline!$G:$CJ,76,FALSE))</f>
        <v/>
      </c>
      <c r="CE10" s="1" t="str">
        <f>IF(LEN(VLOOKUP($G10,Baseline!$G:$CJ,77,FALSE))=0,"",VLOOKUP($G10,Baseline!$G:$CJ,77,FALSE))</f>
        <v/>
      </c>
      <c r="CF10" s="1" t="str">
        <f>IF(LEN(VLOOKUP($G10,Baseline!$G:$CJ,78,FALSE))=0,"",VLOOKUP($G10,Baseline!$G:$CJ,78,FALSE))</f>
        <v/>
      </c>
      <c r="CG10" s="1" t="str">
        <f>IF(LEN(VLOOKUP($G10,Baseline!$G:$CJ,79,FALSE))=0,"",VLOOKUP($G10,Baseline!$G:$CJ,79,FALSE))</f>
        <v/>
      </c>
      <c r="CH10" s="1" t="str">
        <f>IF(LEN(VLOOKUP($G10,Baseline!$G:$CJ,80,FALSE))=0,"",VLOOKUP($G10,Baseline!$G:$CJ,80,FALSE))</f>
        <v/>
      </c>
      <c r="CI10" s="1" t="str">
        <f>IF(LEN(VLOOKUP($G10,Baseline!$G:$CJ,81,FALSE))=0,"",VLOOKUP($G10,Baseline!$G:$CJ,81,FALSE))</f>
        <v/>
      </c>
      <c r="CJ10" s="1" t="str">
        <f>IF(LEN(VLOOKUP($G10,Baseline!$G:$CJ,82,FALSE))=0,"",VLOOKUP($G10,Baseline!$G:$CJ,82,FALSE))</f>
        <v/>
      </c>
      <c r="CK10" s="1"/>
      <c r="CL10" s="1"/>
      <c r="CM10" s="1"/>
      <c r="CN10" s="1"/>
      <c r="CO10" s="198" t="str">
        <f>IF(LEN(VLOOKUP($G10,Baseline!$G:$DL,87,FALSE))=0,"",VLOOKUP($G10,Baseline!$G:$DL,87,FALSE))</f>
        <v>Veuillez sélectionner l’affirmation qui décrit le mieux votre statut professionnel actuel.</v>
      </c>
      <c r="CP10" s="1" t="str">
        <f>IF(LEN(VLOOKUP($G10,Baseline!$G:$DL,88,FALSE))=0,"",VLOOKUP($G10,Baseline!$G:$DL,88,FALSE))</f>
        <v>1 = Je travaille selon mes horaires de travail habituels (aucune modification liée à la pandémie du COVID-19).</v>
      </c>
      <c r="CQ10" s="1" t="str">
        <f>IF(LEN(VLOOKUP($G10,Baseline!$G:$DL,89,FALSE))=0,"",VLOOKUP($G10,Baseline!$G:$DL,89,FALSE))</f>
        <v xml:space="preserve"> 2 = Je travaille à temps partiel (en raison de la pandémie du COVID-19).</v>
      </c>
      <c r="CR10" s="4" t="str">
        <f>IF(LEN(VLOOKUP($G10,Baseline!$G:$DL,90,FALSE))=0,"",VLOOKUP($G10,Baseline!$G:$DL,90,FALSE))</f>
        <v>3 = Je ne peux pas exercer mes activités professionnelles habituelles actuellement en raison de la fermeture des crèches, garderies et écoles.</v>
      </c>
      <c r="CS10" s="1" t="str">
        <f>IF(LEN(VLOOKUP($G10,Baseline!$G:$DL,91,FALSE))=0,"",VLOOKUP($G10,Baseline!$G:$DL,91,FALSE))</f>
        <v xml:space="preserve">4 = Je ne peux pas exercer mes activités professionnelles habituelles actuellement en raison des mesures sanitaires (p. ex. fermeture ou activités à l’arrêt) </v>
      </c>
      <c r="CT10" s="1" t="str">
        <f>IF(LEN(VLOOKUP($G10,Baseline!$G:$DL,92,FALSE))=0,"",VLOOKUP($G10,Baseline!$G:$DL,92,FALSE))</f>
        <v>5 = Je suis placé(e) en quarantaine (en tant que cas confirmé ou suspect de COVID-19).</v>
      </c>
      <c r="CU10" s="1" t="str">
        <f>IF(LEN(VLOOKUP($G10,Baseline!$G:$DL,93,FALSE))=0,"",VLOOKUP($G10,Baseline!$G:$DL,93,FALSE))</f>
        <v>6 = Je suis en arrêt maladie (pour une autre maladie que le COVID-19).</v>
      </c>
      <c r="CV10" s="1" t="str">
        <f>IF(LEN(VLOOKUP($G10,Baseline!$G:$DL,94,FALSE))=0,"",VLOOKUP($G10,Baseline!$G:$DL,94,FALSE))</f>
        <v>7 = Je suis en recherche d’emploi.</v>
      </c>
      <c r="CW10" s="1" t="str">
        <f>IF(LEN(VLOOKUP($G10,Baseline!$G:$DL,95,FALSE))=0,"",VLOOKUP($G10,Baseline!$G:$DL,95,FALSE))</f>
        <v>8 = Je suis femme/homme au foyer.</v>
      </c>
      <c r="CX10" s="1" t="str">
        <f>IF(LEN(VLOOKUP($G10,Baseline!$G:$DL,96,FALSE))=0,"",VLOOKUP($G10,Baseline!$G:$DL,96,FALSE))</f>
        <v>9 = Je suis retraité(e)*.</v>
      </c>
      <c r="CY10" s="5" t="str">
        <f>IF(LEN(VLOOKUP($G10,Baseline!$G:$DL,97,FALSE))=0,"",VLOOKUP($G10,Baseline!$G:$DL,97,FALSE))</f>
        <v/>
      </c>
      <c r="CZ10" s="5" t="str">
        <f>IF(LEN(VLOOKUP($G10,Baseline!$G:$DL,98,FALSE))=0,"",VLOOKUP($G10,Baseline!$G:$DL,98,FALSE))</f>
        <v/>
      </c>
      <c r="DA10" s="5" t="str">
        <f>IF(LEN(VLOOKUP($G10,Baseline!$G:$DL,99,FALSE))=0,"",VLOOKUP($G10,Baseline!$G:$DL,99,FALSE))</f>
        <v/>
      </c>
      <c r="DB10" s="5" t="str">
        <f>IF(LEN(VLOOKUP($G10,Baseline!$G:$DL,100,FALSE))=0,"",VLOOKUP($G10,Baseline!$G:$DL,100,FALSE))</f>
        <v/>
      </c>
      <c r="DC10" s="5" t="str">
        <f>IF(LEN(VLOOKUP($G10,Baseline!$G:$DL,101,FALSE))=0,"",VLOOKUP($G10,Baseline!$G:$DL,101,FALSE))</f>
        <v/>
      </c>
      <c r="DD10" s="5" t="str">
        <f>IF(LEN(VLOOKUP($G10,Baseline!$G:$DL,102,FALSE))=0,"",VLOOKUP($G10,Baseline!$G:$DL,102,FALSE))</f>
        <v/>
      </c>
      <c r="DE10" s="5" t="str">
        <f>IF(LEN(VLOOKUP($G10,Baseline!$G:$DL,103,FALSE))=0,"",VLOOKUP($G10,Baseline!$G:$DL,103,FALSE))</f>
        <v/>
      </c>
      <c r="DF10" s="5" t="str">
        <f>IF(LEN(VLOOKUP($G10,Baseline!$G:$DL,104,FALSE))=0,"",VLOOKUP($G10,Baseline!$G:$DL,104,FALSE))</f>
        <v/>
      </c>
      <c r="DG10" s="5" t="str">
        <f>IF(LEN(VLOOKUP($G10,Baseline!$G:$DL,105,FALSE))=0,"",VLOOKUP($G10,Baseline!$G:$DL,105,FALSE))</f>
        <v/>
      </c>
      <c r="DH10" s="5" t="str">
        <f>IF(LEN(VLOOKUP($G10,Baseline!$G:$DL,106,FALSE))=0,"",VLOOKUP($G10,Baseline!$G:$DL,106,FALSE))</f>
        <v/>
      </c>
      <c r="DI10" s="5" t="str">
        <f>IF(LEN(VLOOKUP($G10,Baseline!$G:$DL,107,FALSE))=0,"",VLOOKUP($G10,Baseline!$G:$DL,107,FALSE))</f>
        <v/>
      </c>
      <c r="DJ10" s="5" t="str">
        <f>IF(LEN(VLOOKUP($G10,Baseline!$G:$DL,108,FALSE))=0,"",VLOOKUP($G10,Baseline!$G:$DL,108,FALSE))</f>
        <v/>
      </c>
      <c r="DK10" s="5" t="str">
        <f>IF(LEN(VLOOKUP($G10,Baseline!$G:$DL,109,FALSE))=0,"",VLOOKUP($G10,Baseline!$G:$DL,109,FALSE))</f>
        <v/>
      </c>
      <c r="DL10" s="5" t="str">
        <f>IF(LEN(VLOOKUP($G10,Baseline!$G:$DL,110,FALSE))=0,"",VLOOKUP($G10,Baseline!$G:$DL,110,FALSE))</f>
        <v/>
      </c>
      <c r="DM10" s="5"/>
      <c r="DN10" s="5"/>
      <c r="DO10" s="5"/>
      <c r="DP10" s="5"/>
      <c r="DQ10" s="1" t="str">
        <f>IF(LEN(VLOOKUP($G10,Baseline!$G:$EN,115,FALSE))=0,"",VLOOKUP($G10,Baseline!$G:$EN,115,FALSE))</f>
        <v>Kérjük, válassza ki a következő kijelentések közül azt, amelyik a leginkább illik az aktuális munkastátuszához.</v>
      </c>
      <c r="DR10" s="1" t="str">
        <f>IF(LEN(VLOOKUP($G10,Baseline!$G:$EN,116,FALSE))=0,"",VLOOKUP($G10,Baseline!$G:$EN,116,FALSE))</f>
        <v>1 = Szabályos munkaidőben dolgozom (a COVID-19 világjárvány nem jelentett változást)</v>
      </c>
      <c r="DS10" s="1" t="str">
        <f>IF(LEN(VLOOKUP($G10,Baseline!$G:$EN,117,FALSE))=0,"",VLOOKUP($G10,Baseline!$G:$EN,117,FALSE))</f>
        <v xml:space="preserve"> 2 = Rövidített munkaidőben dolgozom (a COVID-19 világjárvány miatt)</v>
      </c>
      <c r="DT10" s="1" t="str">
        <f>IF(LEN(VLOOKUP($G10,Baseline!$G:$EN,118,FALSE))=0,"",VLOOKUP($G10,Baseline!$G:$EN,118,FALSE))</f>
        <v>3 = Jelenleg nem tudok a szabályos szakmai tevékenységemnek megfelelően dolgozni a bezárt óvodai napköziotthonok, óvodák és iskolák miatt</v>
      </c>
      <c r="DU10" s="1" t="str">
        <f>IF(LEN(VLOOKUP($G10,Baseline!$G:$EN,119,FALSE))=0,"",VLOOKUP($G10,Baseline!$G:$EN,119,FALSE))</f>
        <v xml:space="preserve">4 = Jelenleg nem tudok a szabályos szakmai tevékenységemnek megfelelően dolgozni az egészségvédelmi intézkedések miatt (pl. a bezárások vagy a munkatevékenység leállítása miatt) </v>
      </c>
      <c r="DV10" s="1" t="str">
        <f>IF(LEN(VLOOKUP($G10,Baseline!$G:$EN,120,FALSE))=0,"",VLOOKUP($G10,Baseline!$G:$EN,120,FALSE))</f>
        <v>5 = Karanténban vagyok (COVID-19 fertőzés vagy annak gyanúja miatt)</v>
      </c>
      <c r="DW10" s="4" t="str">
        <f>IF(LEN(VLOOKUP($G10,Baseline!$G:$EN,121,FALSE))=0,"",VLOOKUP($G10,Baseline!$G:$EN,121,FALSE))</f>
        <v>6 = Betegszabadságon vagyok (más, nem COVID-19 megbetegedés miatt)</v>
      </c>
      <c r="DX10" s="1" t="str">
        <f>IF(LEN(VLOOKUP($G10,Baseline!$G:$EN,122,FALSE))=0,"",VLOOKUP($G10,Baseline!$G:$EN,122,FALSE))</f>
        <v>7 = Munkakereső vagyok</v>
      </c>
      <c r="DY10" s="1" t="str">
        <f>IF(LEN(VLOOKUP($G10,Baseline!$G:$EN,123,FALSE))=0,"",VLOOKUP($G10,Baseline!$G:$EN,123,FALSE))</f>
        <v>8 = Háztartásbeli vagyok</v>
      </c>
      <c r="DZ10" s="1" t="str">
        <f>IF(LEN(VLOOKUP($G10,Baseline!$G:$EN,124,FALSE))=0,"",VLOOKUP($G10,Baseline!$G:$EN,124,FALSE))</f>
        <v>9 = Nyugdíjas vagyok</v>
      </c>
      <c r="EA10" s="1" t="str">
        <f>IF(LEN(VLOOKUP($G10,Baseline!$G:$EN,125,FALSE))=0,"",VLOOKUP($G10,Baseline!$G:$EN,125,FALSE))</f>
        <v/>
      </c>
      <c r="EB10" s="5" t="str">
        <f>IF(LEN(VLOOKUP($G10,Baseline!$G:$EN,126,FALSE))=0,"",VLOOKUP($G10,Baseline!$G:$EN,126,FALSE))</f>
        <v/>
      </c>
      <c r="EC10" s="5" t="str">
        <f>IF(LEN(VLOOKUP($G10,Baseline!$G:$EN,127,FALSE))=0,"",VLOOKUP($G10,Baseline!$G:$EN,127,FALSE))</f>
        <v/>
      </c>
      <c r="ED10" s="5" t="str">
        <f>IF(LEN(VLOOKUP($G10,Baseline!$G:$EN,128,FALSE))=0,"",VLOOKUP($G10,Baseline!$G:$EN,128,FALSE))</f>
        <v/>
      </c>
      <c r="EE10" s="5" t="str">
        <f>IF(LEN(VLOOKUP($G10,Baseline!$G:$EN,129,FALSE))=0,"",VLOOKUP($G10,Baseline!$G:$EN,129,FALSE))</f>
        <v/>
      </c>
      <c r="EF10" s="5" t="str">
        <f>IF(LEN(VLOOKUP($G10,Baseline!$G:$EN,130,FALSE))=0,"",VLOOKUP($G10,Baseline!$G:$EN,130,FALSE))</f>
        <v/>
      </c>
      <c r="EG10" s="5" t="str">
        <f>IF(LEN(VLOOKUP($G10,Baseline!$G:$EN,131,FALSE))=0,"",VLOOKUP($G10,Baseline!$G:$EN,131,FALSE))</f>
        <v/>
      </c>
      <c r="EH10" s="5" t="str">
        <f>IF(LEN(VLOOKUP($G10,Baseline!$G:$EN,132,FALSE))=0,"",VLOOKUP($G10,Baseline!$G:$EN,132,FALSE))</f>
        <v/>
      </c>
      <c r="EI10" s="5" t="str">
        <f>IF(LEN(VLOOKUP($G10,Baseline!$G:$EN,133,FALSE))=0,"",VLOOKUP($G10,Baseline!$G:$EN,133,FALSE))</f>
        <v/>
      </c>
      <c r="EJ10" s="5" t="str">
        <f>IF(LEN(VLOOKUP($G10,Baseline!$G:$EN,134,FALSE))=0,"",VLOOKUP($G10,Baseline!$G:$EN,134,FALSE))</f>
        <v/>
      </c>
      <c r="EK10" s="5" t="str">
        <f>IF(LEN(VLOOKUP($G10,Baseline!$G:$EN,135,FALSE))=0,"",VLOOKUP($G10,Baseline!$G:$EN,135,FALSE))</f>
        <v/>
      </c>
      <c r="EL10" s="5" t="str">
        <f>IF(LEN(VLOOKUP($G10,Baseline!$G:$EN,136,FALSE))=0,"",VLOOKUP($G10,Baseline!$G:$EN,136,FALSE))</f>
        <v/>
      </c>
      <c r="EM10" s="5" t="str">
        <f>IF(LEN(VLOOKUP($G10,Baseline!$G:$EN,137,FALSE))=0,"",VLOOKUP($G10,Baseline!$G:$EN,137,FALSE))</f>
        <v/>
      </c>
      <c r="EN10" s="5" t="str">
        <f>IF(LEN(VLOOKUP($G10,Baseline!$G:$EN,138,FALSE))=0,"",VLOOKUP($G10,Baseline!$G:$EN,138,FALSE))</f>
        <v/>
      </c>
      <c r="EO10" s="5"/>
      <c r="EP10" s="5"/>
      <c r="EQ10" s="5"/>
      <c r="ER10" s="5"/>
      <c r="ES10" s="1" t="str">
        <f>IF(LEN(VLOOKUP($G10,Baseline!$G:$FP,143,FALSE))=0,"",VLOOKUP($G10,Baseline!$G:$FP,143,FALSE))</f>
        <v>Selezioni l’affermazione tra le seguenti che descrive al meglio il Suo stato lavorativo attuale.</v>
      </c>
      <c r="ET10" s="1" t="str">
        <f>IF(LEN(VLOOKUP($G10,Baseline!$G:$FP,144,FALSE))=0,"",VLOOKUP($G10,Baseline!$G:$FP,144,FALSE))</f>
        <v>1 = Lavoro con un orario lavorativo regolare (nessuna variazione dovuta alla pandemia di COVID-19)</v>
      </c>
      <c r="EU10" s="1" t="str">
        <f>IF(LEN(VLOOKUP($G10,Baseline!$G:$FP,145,FALSE))=0,"",VLOOKUP($G10,Baseline!$G:$FP,145,FALSE))</f>
        <v xml:space="preserve"> 2 = Lavoro con orario ridotto (a causa della pandemia di COVID-19)</v>
      </c>
      <c r="EV10" s="1" t="str">
        <f>IF(LEN(VLOOKUP($G10,Baseline!$G:$FP,146,FALSE))=0,"",VLOOKUP($G10,Baseline!$G:$FP,146,FALSE))</f>
        <v>3 = Attualmente non riesco a svolgere il mio lavoro regolarmente a causa della chiusura di asili nido, scuole materne e scuole</v>
      </c>
      <c r="EW10" s="1" t="str">
        <f>IF(LEN(VLOOKUP($G10,Baseline!$G:$FP,147,FALSE))=0,"",VLOOKUP($G10,Baseline!$G:$FP,147,FALSE))</f>
        <v xml:space="preserve">4 = Attualmente non riesco a svolgere il mio lavoro regolarmente a causa delle misure di tutela sanitaria (per es. chiusura o cessazione dell’attività lavorativa) </v>
      </c>
      <c r="EX10" s="1" t="str">
        <f>IF(LEN(VLOOKUP($G10,Baseline!$G:$FP,148,FALSE))=0,"",VLOOKUP($G10,Baseline!$G:$FP,148,FALSE))</f>
        <v>5 = Sono in quarantena (per la presenza conclamata o il sospetto di COVID-19)</v>
      </c>
      <c r="EY10" s="1" t="str">
        <f>IF(LEN(VLOOKUP($G10,Baseline!$G:$FP,149,FALSE))=0,"",VLOOKUP($G10,Baseline!$G:$FP,149,FALSE))</f>
        <v>6 = Sono in malattia (malattia diversa dal COVID-19)</v>
      </c>
      <c r="EZ10" s="1" t="str">
        <f>IF(LEN(VLOOKUP($G10,Baseline!$G:$FP,150,FALSE))=0,"",VLOOKUP($G10,Baseline!$G:$FP,150,FALSE))</f>
        <v>7 = Sto cercando lavoro</v>
      </c>
      <c r="FA10" s="1" t="str">
        <f>IF(LEN(VLOOKUP($G10,Baseline!$G:$FP,151,FALSE))=0,"",VLOOKUP($G10,Baseline!$G:$FP,151,FALSE))</f>
        <v>8 = Sono casalinga/casalingo</v>
      </c>
      <c r="FB10" s="4" t="str">
        <f>IF(LEN(VLOOKUP($G10,Baseline!$G:$FP,152,FALSE))=0,"",VLOOKUP($G10,Baseline!$G:$FP,152,FALSE))</f>
        <v>9 = Sono pensionata/pensionato</v>
      </c>
      <c r="FC10" s="1" t="str">
        <f>IF(LEN(VLOOKUP($G10,Baseline!$G:$FP,153,FALSE))=0,"",VLOOKUP($G10,Baseline!$G:$FP,153,FALSE))</f>
        <v/>
      </c>
      <c r="FD10" s="5" t="str">
        <f>IF(LEN(VLOOKUP($G10,Baseline!$G:$FP,154,FALSE))=0,"",VLOOKUP($G10,Baseline!$G:$FP,154,FALSE))</f>
        <v/>
      </c>
      <c r="FE10" s="5" t="str">
        <f>IF(LEN(VLOOKUP($G10,Baseline!$G:$FP,155,FALSE))=0,"",VLOOKUP($G10,Baseline!$G:$FP,155,FALSE))</f>
        <v/>
      </c>
      <c r="FF10" s="5" t="str">
        <f>IF(LEN(VLOOKUP($G10,Baseline!$G:$FP,156,FALSE))=0,"",VLOOKUP($G10,Baseline!$G:$FP,156,FALSE))</f>
        <v/>
      </c>
      <c r="FG10" s="5" t="str">
        <f>IF(LEN(VLOOKUP($G10,Baseline!$G:$FP,157,FALSE))=0,"",VLOOKUP($G10,Baseline!$G:$FP,157,FALSE))</f>
        <v/>
      </c>
      <c r="FH10" s="5" t="str">
        <f>IF(LEN(VLOOKUP($G10,Baseline!$G:$FP,158,FALSE))=0,"",VLOOKUP($G10,Baseline!$G:$FP,158,FALSE))</f>
        <v/>
      </c>
      <c r="FI10" s="5" t="str">
        <f>IF(LEN(VLOOKUP($G10,Baseline!$G:$FP,159,FALSE))=0,"",VLOOKUP($G10,Baseline!$G:$FP,159,FALSE))</f>
        <v/>
      </c>
      <c r="FJ10" s="5" t="str">
        <f>IF(LEN(VLOOKUP($G10,Baseline!$G:$FP,160,FALSE))=0,"",VLOOKUP($G10,Baseline!$G:$FP,160,FALSE))</f>
        <v/>
      </c>
      <c r="FK10" s="5" t="str">
        <f>IF(LEN(VLOOKUP($G10,Baseline!$G:$FP,161,FALSE))=0,"",VLOOKUP($G10,Baseline!$G:$FP,161,FALSE))</f>
        <v/>
      </c>
      <c r="FL10" s="5" t="str">
        <f>IF(LEN(VLOOKUP($G10,Baseline!$G:$FP,162,FALSE))=0,"",VLOOKUP($G10,Baseline!$G:$FP,162,FALSE))</f>
        <v/>
      </c>
      <c r="FM10" s="5" t="str">
        <f>IF(LEN(VLOOKUP($G10,Baseline!$G:$FP,163,FALSE))=0,"",VLOOKUP($G10,Baseline!$G:$FP,163,FALSE))</f>
        <v/>
      </c>
      <c r="FN10" s="5" t="str">
        <f>IF(LEN(VLOOKUP($G10,Baseline!$G:$FP,164,FALSE))=0,"",VLOOKUP($G10,Baseline!$G:$FP,164,FALSE))</f>
        <v/>
      </c>
      <c r="FO10" s="5" t="str">
        <f>IF(LEN(VLOOKUP($G10,Baseline!$G:$FP,165,FALSE))=0,"",VLOOKUP($G10,Baseline!$G:$FP,165,FALSE))</f>
        <v/>
      </c>
      <c r="FP10" s="5" t="str">
        <f>IF(LEN(VLOOKUP($G10,Baseline!$G:$FP,166,FALSE))=0,"",VLOOKUP($G10,Baseline!$G:$FP,166,FALSE))</f>
        <v/>
      </c>
      <c r="FQ10" s="5"/>
      <c r="FR10" s="5"/>
      <c r="FS10" s="5"/>
      <c r="FT10" s="5"/>
      <c r="FU10" s="1" t="str">
        <f>IF(LEN(VLOOKUP($G10,Baseline!$G:$GR,171,FALSE))=0,"",VLOOKUP($G10,Baseline!$G:$GR,171,FALSE))</f>
        <v>Из приведённых ниже утверждений выберите то, которое наиболее точно соответствует Вашему текущему рабочему статусу.</v>
      </c>
      <c r="FV10" s="1" t="str">
        <f>IF(LEN(VLOOKUP($G10,Baseline!$G:$GR,172,FALSE))=0,"",VLOOKUP($G10,Baseline!$G:$GR,172,FALSE))</f>
        <v>1 = Я работаю в обычном рабочем режиме (без изменений из-за пандемии COVID-19)</v>
      </c>
      <c r="FW10" s="1" t="str">
        <f>IF(LEN(VLOOKUP($G10,Baseline!$G:$GR,173,FALSE))=0,"",VLOOKUP($G10,Baseline!$G:$GR,173,FALSE))</f>
        <v xml:space="preserve"> 2 = Я работаю неполный рабочий день (из-за пандемии COVID-19)</v>
      </c>
      <c r="FX10" s="1" t="str">
        <f>IF(LEN(VLOOKUP($G10,Baseline!$G:$GR,174,FALSE))=0,"",VLOOKUP($G10,Baseline!$G:$GR,174,FALSE))</f>
        <v>3 = В настоящее время я не могу осуществлять свою обычную профессиональную деятельность ввиду закрытия детских дошкольных учреждений и школ</v>
      </c>
      <c r="FY10" s="1" t="str">
        <f>IF(LEN(VLOOKUP($G10,Baseline!$G:$GR,175,FALSE))=0,"",VLOOKUP($G10,Baseline!$G:$GR,175,FALSE))</f>
        <v xml:space="preserve">4 = В настоящее время я не могу осуществлять свою обычную профессиональную деятельность из-за мер по охране здоровья (например, закрытие предприятия или прекращение работы) </v>
      </c>
      <c r="FZ10" s="1" t="str">
        <f>IF(LEN(VLOOKUP($G10,Baseline!$G:$GR,176,FALSE))=0,"",VLOOKUP($G10,Baseline!$G:$GR,176,FALSE))</f>
        <v>5 = Я нахожусь на карантине (из-за наличия коронавирусной инфекции или подозрения на неё)</v>
      </c>
      <c r="GA10" s="1" t="str">
        <f>IF(LEN(VLOOKUP($G10,Baseline!$G:$GR,177,FALSE))=0,"",VLOOKUP($G10,Baseline!$G:$GR,177,FALSE))</f>
        <v>6 = Я нахожусь на больничном (ввиду другой болезни, не COVID-19)</v>
      </c>
      <c r="GB10" s="1" t="str">
        <f>IF(LEN(VLOOKUP($G10,Baseline!$G:$GR,178,FALSE))=0,"",VLOOKUP($G10,Baseline!$G:$GR,178,FALSE))</f>
        <v>7 = Я ищу работу</v>
      </c>
      <c r="GC10" s="1" t="str">
        <f>IF(LEN(VLOOKUP($G10,Baseline!$G:$GR,179,FALSE))=0,"",VLOOKUP($G10,Baseline!$G:$GR,179,FALSE))</f>
        <v>8 = Я веду домашнее хозяйство</v>
      </c>
      <c r="GD10" s="1" t="str">
        <f>IF(LEN(VLOOKUP($G10,Baseline!$G:$GR,180,FALSE))=0,"",VLOOKUP($G10,Baseline!$G:$GR,180,FALSE))</f>
        <v>9 = Я на пенсии</v>
      </c>
      <c r="GE10" s="1" t="str">
        <f>IF(LEN(VLOOKUP($G10,Baseline!$G:$GR,181,FALSE))=0,"",VLOOKUP($G10,Baseline!$G:$GR,181,FALSE))</f>
        <v/>
      </c>
      <c r="GF10" s="5" t="str">
        <f>IF(LEN(VLOOKUP($G10,Baseline!$G:$GR,182,FALSE))=0,"",VLOOKUP($G10,Baseline!$G:$GR,182,FALSE))</f>
        <v/>
      </c>
      <c r="GG10" s="4" t="str">
        <f>IF(LEN(VLOOKUP($G10,Baseline!$G:$GR,183,FALSE))=0,"",VLOOKUP($G10,Baseline!$G:$GR,183,FALSE))</f>
        <v/>
      </c>
      <c r="GH10" s="5" t="str">
        <f>IF(LEN(VLOOKUP($G10,Baseline!$G:$GR,184,FALSE))=0,"",VLOOKUP($G10,Baseline!$G:$GR,184,FALSE))</f>
        <v/>
      </c>
      <c r="GI10" s="5" t="str">
        <f>IF(LEN(VLOOKUP($G10,Baseline!$G:$GR,185,FALSE))=0,"",VLOOKUP($G10,Baseline!$G:$GR,185,FALSE))</f>
        <v/>
      </c>
      <c r="GJ10" s="5" t="str">
        <f>IF(LEN(VLOOKUP($G10,Baseline!$G:$GR,186,FALSE))=0,"",VLOOKUP($G10,Baseline!$G:$GR,186,FALSE))</f>
        <v/>
      </c>
      <c r="GK10" s="5" t="str">
        <f>IF(LEN(VLOOKUP($G10,Baseline!$G:$GR,187,FALSE))=0,"",VLOOKUP($G10,Baseline!$G:$GR,187,FALSE))</f>
        <v/>
      </c>
      <c r="GL10" s="5" t="str">
        <f>IF(LEN(VLOOKUP($G10,Baseline!$G:$GR,188,FALSE))=0,"",VLOOKUP($G10,Baseline!$G:$GR,188,FALSE))</f>
        <v/>
      </c>
      <c r="GM10" s="5" t="str">
        <f>IF(LEN(VLOOKUP($G10,Baseline!$G:$GR,189,FALSE))=0,"",VLOOKUP($G10,Baseline!$G:$GR,189,FALSE))</f>
        <v/>
      </c>
      <c r="GN10" s="5" t="str">
        <f>IF(LEN(VLOOKUP($G10,Baseline!$G:$GR,190,FALSE))=0,"",VLOOKUP($G10,Baseline!$G:$GR,190,FALSE))</f>
        <v/>
      </c>
      <c r="GO10" s="5" t="str">
        <f>IF(LEN(VLOOKUP($G10,Baseline!$G:$GR,191,FALSE))=0,"",VLOOKUP($G10,Baseline!$G:$GR,191,FALSE))</f>
        <v/>
      </c>
      <c r="GP10" s="5" t="str">
        <f>IF(LEN(VLOOKUP($G10,Baseline!$G:$GR,192,FALSE))=0,"",VLOOKUP($G10,Baseline!$G:$GR,192,FALSE))</f>
        <v/>
      </c>
      <c r="GQ10" s="5" t="str">
        <f>IF(LEN(VLOOKUP($G10,Baseline!$G:$GR,193,FALSE))=0,"",VLOOKUP($G10,Baseline!$G:$GR,193,FALSE))</f>
        <v/>
      </c>
      <c r="GR10" s="5" t="str">
        <f>IF(LEN(VLOOKUP($G10,Baseline!$G:$GR,194,FALSE))=0,"",VLOOKUP($G10,Baseline!$G:$GR,194,FALSE))</f>
        <v/>
      </c>
      <c r="GS10" s="5"/>
      <c r="GT10" s="5"/>
      <c r="GU10" s="5"/>
      <c r="GV10" s="5"/>
      <c r="GW10" s="1" t="str">
        <f>IF(LEN(VLOOKUP($G10,Baseline!$G:$HT,199,FALSE))=0,"",VLOOKUP($G10,Baseline!$G:$HT,199,FALSE))</f>
        <v>Molimo Vas da u nastavku izaberete izjavu koja najviše odgovara vašem trenutnom radnom statusu.</v>
      </c>
      <c r="GX10" s="1" t="str">
        <f>IF(LEN(VLOOKUP($G10,Baseline!$G:$HT,200,FALSE))=0,"",VLOOKUP($G10,Baseline!$G:$HT,200,FALSE))</f>
        <v>1 = Radim sa redovnim radnim vremenom (nema promena zbog COVID-19 pandemije)</v>
      </c>
      <c r="GY10" s="1" t="str">
        <f>IF(LEN(VLOOKUP($G10,Baseline!$G:$HT,201,FALSE))=0,"",VLOOKUP($G10,Baseline!$G:$HT,201,FALSE))</f>
        <v xml:space="preserve"> 2 = Radim sa skraćenim radnim vremenom (zbog COVID-19 pandemije)</v>
      </c>
      <c r="GZ10" s="1" t="str">
        <f>IF(LEN(VLOOKUP($G10,Baseline!$G:$HT,202,FALSE))=0,"",VLOOKUP($G10,Baseline!$G:$HT,202,FALSE))</f>
        <v>3 = Trenutno ne mogu da obavljam svoju redovnu profesionalnu delatnost zbog zatvorenih obdaništa, vrtića i škola</v>
      </c>
      <c r="HA10" s="10" t="str">
        <f>IF(LEN(VLOOKUP($G10,Baseline!$G:$HT,203,FALSE))=0,"",VLOOKUP($G10,Baseline!$G:$HT,203,FALSE))</f>
        <v xml:space="preserve">4 = Trenutno ne mogu da obavljam svoju redovnu profesionalnu delatnost zbog preduzetih mera za zaštitu javnog zdravlja (npr. zatvaranje ili prekid profesionalne delatnosti) </v>
      </c>
      <c r="HB10" s="10" t="str">
        <f>IF(LEN(VLOOKUP($G10,Baseline!$G:$HT,204,FALSE))=0,"",VLOOKUP($G10,Baseline!$G:$HT,204,FALSE))</f>
        <v>5 = Nalazim se u karantinu (jer sam oboleo/la od COVID-19 ili se sumnja na isti)</v>
      </c>
      <c r="HC10" s="10" t="str">
        <f>IF(LEN(VLOOKUP($G10,Baseline!$G:$HT,205,FALSE))=0,"",VLOOKUP($G10,Baseline!$G:$HT,205,FALSE))</f>
        <v>6 = Na bolovanju sam (bolest koja nije COVID-19)</v>
      </c>
      <c r="HD10" s="10" t="str">
        <f>IF(LEN(VLOOKUP($G10,Baseline!$G:$HT,206,FALSE))=0,"",VLOOKUP($G10,Baseline!$G:$HT,206,FALSE))</f>
        <v>7 = U potrazi sam za zaposlenjem</v>
      </c>
      <c r="HE10" s="10" t="str">
        <f>IF(LEN(VLOOKUP($G10,Baseline!$G:$HT,207,FALSE))=0,"",VLOOKUP($G10,Baseline!$G:$HT,207,FALSE))</f>
        <v>8 = Ja sam domaćica/domaćin</v>
      </c>
      <c r="HF10" s="10" t="str">
        <f>IF(LEN(VLOOKUP($G10,Baseline!$G:$HT,208,FALSE))=0,"",VLOOKUP($G10,Baseline!$G:$HT,208,FALSE))</f>
        <v>9 = Ja sam penzioner(ka)</v>
      </c>
      <c r="HG10" s="10" t="str">
        <f>IF(LEN(VLOOKUP($G10,Baseline!$G:$HT,209,FALSE))=0,"",VLOOKUP($G10,Baseline!$G:$HT,209,FALSE))</f>
        <v/>
      </c>
      <c r="HH10" s="5" t="str">
        <f>IF(LEN(VLOOKUP($G10,Baseline!$G:$HT,210,FALSE))=0,"",VLOOKUP($G10,Baseline!$G:$HT,210,FALSE))</f>
        <v/>
      </c>
      <c r="HI10" s="5" t="str">
        <f>IF(LEN(VLOOKUP($G10,Baseline!$G:$HT,211,FALSE))=0,"",VLOOKUP($G10,Baseline!$G:$HT,211,FALSE))</f>
        <v/>
      </c>
      <c r="HJ10" s="5" t="str">
        <f>IF(LEN(VLOOKUP($G10,Baseline!$G:$HT,212,FALSE))=0,"",VLOOKUP($G10,Baseline!$G:$HT,212,FALSE))</f>
        <v/>
      </c>
      <c r="HK10" s="5" t="str">
        <f>IF(LEN(VLOOKUP($G10,Baseline!$G:$HT,213,FALSE))=0,"",VLOOKUP($G10,Baseline!$G:$HT,213,FALSE))</f>
        <v/>
      </c>
      <c r="HL10" s="4" t="str">
        <f>IF(LEN(VLOOKUP($G10,Baseline!$G:$HT,214,FALSE))=0,"",VLOOKUP($G10,Baseline!$G:$HT,214,FALSE))</f>
        <v/>
      </c>
      <c r="HM10" s="5" t="str">
        <f>IF(LEN(VLOOKUP($G10,Baseline!$G:$HT,215,FALSE))=0,"",VLOOKUP($G10,Baseline!$G:$HT,215,FALSE))</f>
        <v/>
      </c>
      <c r="HN10" s="5" t="str">
        <f>IF(LEN(VLOOKUP($G10,Baseline!$G:$HT,216,FALSE))=0,"",VLOOKUP($G10,Baseline!$G:$HT,216,FALSE))</f>
        <v/>
      </c>
      <c r="HO10" s="5" t="str">
        <f>IF(LEN(VLOOKUP($G10,Baseline!$G:$HT,217,FALSE))=0,"",VLOOKUP($G10,Baseline!$G:$HT,217,FALSE))</f>
        <v/>
      </c>
      <c r="HP10" s="5" t="str">
        <f>IF(LEN(VLOOKUP($G10,Baseline!$G:$HT,218,FALSE))=0,"",VLOOKUP($G10,Baseline!$G:$HT,218,FALSE))</f>
        <v/>
      </c>
      <c r="HQ10" s="5" t="str">
        <f>IF(LEN(VLOOKUP($G10,Baseline!$G:$HT,219,FALSE))=0,"",VLOOKUP($G10,Baseline!$G:$HT,219,FALSE))</f>
        <v/>
      </c>
      <c r="HR10" s="5" t="str">
        <f>IF(LEN(VLOOKUP($G10,Baseline!$G:$HT,220,FALSE))=0,"",VLOOKUP($G10,Baseline!$G:$HT,220,FALSE))</f>
        <v/>
      </c>
      <c r="HS10" s="5" t="str">
        <f>IF(LEN(VLOOKUP($G10,Baseline!$G:$HT,221,FALSE))=0,"",VLOOKUP($G10,Baseline!$G:$HT,221,FALSE))</f>
        <v/>
      </c>
      <c r="HT10" s="5" t="str">
        <f>IF(LEN(VLOOKUP($G10,Baseline!$G:$HT,222,FALSE))=0,"",VLOOKUP($G10,Baseline!$G:$HT,222,FALSE))</f>
        <v/>
      </c>
      <c r="HU10" s="5"/>
      <c r="HV10" s="5"/>
      <c r="HW10" s="5"/>
      <c r="HX10" s="5"/>
    </row>
    <row r="11" spans="1:232" s="28" customFormat="1" ht="79.5" hidden="1" thickBot="1">
      <c r="A11" s="5" t="s">
        <v>331</v>
      </c>
      <c r="B11" s="5" t="s">
        <v>332</v>
      </c>
      <c r="C11" s="5"/>
      <c r="D11" s="5"/>
      <c r="E11" s="5"/>
      <c r="F11" s="5" t="s">
        <v>333</v>
      </c>
      <c r="G11" s="5" t="s">
        <v>338</v>
      </c>
      <c r="H11" s="84" t="s">
        <v>339</v>
      </c>
      <c r="I11" s="84" t="str">
        <f>IF(LEN(VLOOKUP($G11,Baseline!$G:$BH,3,FALSE))=0,"",VLOOKUP($G11,Baseline!$G:$BH,3,FALSE))</f>
        <v>Falls Sie aktuell Ihrer regulären Arbeit nachgehen können, wo arbeiten Sie die meiste Zeit?</v>
      </c>
      <c r="J11" s="5" t="str">
        <f>IF(LEN(VLOOKUP($G11,Baseline!$G:$BH,4,FALSE))=0,"",VLOOKUP($G11,Baseline!$G:$BH,4,FALSE))</f>
        <v>1 = Ich arbeite die meiste Zeit im Homeoffice</v>
      </c>
      <c r="K11" s="5" t="str">
        <f>IF(LEN(VLOOKUP($G11,Baseline!$G:$BH,5,FALSE))=0,"",VLOOKUP($G11,Baseline!$G:$BH,5,FALSE))</f>
        <v>2 = Ich arbeite die meiste Zeit am regulären Arbeitsplatz</v>
      </c>
      <c r="L11" s="5" t="str">
        <f>IF(LEN(VLOOKUP($G11,Baseline!$G:$BH,6,FALSE))=0,"",VLOOKUP($G11,Baseline!$G:$BH,6,FALSE))</f>
        <v>3 = Ich arbeite teils im Homeoffice und teils am regulären Arbeitsplatz</v>
      </c>
      <c r="M11" s="5" t="str">
        <f>IF(LEN(VLOOKUP($G11,Baseline!$G:$BH,7,FALSE))=0,"",VLOOKUP($G11,Baseline!$G:$BH,7,FALSE))</f>
        <v/>
      </c>
      <c r="N11" s="5" t="str">
        <f>IF(LEN(VLOOKUP($G11,Baseline!$G:$BH,8,FALSE))=0,"",VLOOKUP($G11,Baseline!$G:$BH,8,FALSE))</f>
        <v/>
      </c>
      <c r="O11" s="5" t="str">
        <f>IF(LEN(VLOOKUP($G11,Baseline!$G:$BH,9,FALSE))=0,"",VLOOKUP($G11,Baseline!$G:$BH,9,FALSE))</f>
        <v/>
      </c>
      <c r="P11" s="5" t="str">
        <f>IF(LEN(VLOOKUP($G11,Baseline!$G:$BH,10,FALSE))=0,"",VLOOKUP($G11,Baseline!$G:$BH,10,FALSE))</f>
        <v/>
      </c>
      <c r="Q11" s="5" t="str">
        <f>IF(LEN(VLOOKUP($G11,Baseline!$G:$BH,11,FALSE))=0,"",VLOOKUP($G11,Baseline!$G:$BH,11,FALSE))</f>
        <v/>
      </c>
      <c r="R11" s="5" t="str">
        <f>IF(LEN(VLOOKUP($G11,Baseline!$G:$BH,12,FALSE))=0,"",VLOOKUP($G11,Baseline!$G:$BH,12,FALSE))</f>
        <v/>
      </c>
      <c r="S11" s="5" t="str">
        <f>IF(LEN(VLOOKUP($G11,Baseline!$G:$BH,13,FALSE))=0,"",VLOOKUP($G11,Baseline!$G:$BH,13,FALSE))</f>
        <v/>
      </c>
      <c r="T11" s="5" t="str">
        <f>IF(LEN(VLOOKUP($G11,Baseline!$G:$BH,14,FALSE))=0,"",VLOOKUP($G11,Baseline!$G:$BH,14,FALSE))</f>
        <v/>
      </c>
      <c r="U11" s="5" t="str">
        <f>IF(LEN(VLOOKUP($G11,Baseline!$G:$BH,15,FALSE))=0,"",VLOOKUP($G11,Baseline!$G:$BH,15,FALSE))</f>
        <v/>
      </c>
      <c r="V11" s="5" t="str">
        <f>IF(LEN(VLOOKUP($G11,Baseline!$G:$BH,16,FALSE))=0,"",VLOOKUP($G11,Baseline!$G:$BH,16,FALSE))</f>
        <v/>
      </c>
      <c r="W11" s="5" t="str">
        <f>IF(LEN(VLOOKUP($G11,Baseline!$G:$BH,17,FALSE))=0,"",VLOOKUP($G11,Baseline!$G:$BH,17,FALSE))</f>
        <v/>
      </c>
      <c r="X11" s="5" t="str">
        <f>IF(LEN(VLOOKUP($G11,Baseline!$G:$BH,18,FALSE))=0,"",VLOOKUP($G11,Baseline!$G:$BH,18,FALSE))</f>
        <v/>
      </c>
      <c r="Y11" s="5" t="str">
        <f>IF(LEN(VLOOKUP($G11,Baseline!$G:$BH,19,FALSE))=0,"",VLOOKUP($G11,Baseline!$G:$BH,19,FALSE))</f>
        <v/>
      </c>
      <c r="Z11" s="5" t="str">
        <f>IF(LEN(VLOOKUP($G11,Baseline!$G:$BH,20,FALSE))=0,"",VLOOKUP($G11,Baseline!$G:$BH,20,FALSE))</f>
        <v/>
      </c>
      <c r="AA11" s="5" t="str">
        <f>IF(LEN(VLOOKUP($G11,Baseline!$G:$BH,21,FALSE))=0,"",VLOOKUP($G11,Baseline!$G:$BH,21,FALSE))</f>
        <v/>
      </c>
      <c r="AB11" s="5" t="str">
        <f>IF(LEN(VLOOKUP($G11,Baseline!$G:$BH,22,FALSE))=0,"",VLOOKUP($G11,Baseline!$G:$BH,22,FALSE))</f>
        <v/>
      </c>
      <c r="AC11" s="5" t="str">
        <f>IF(LEN(VLOOKUP($G11,Baseline!$G:$BH,23,FALSE))=0,"",VLOOKUP($G11,Baseline!$G:$BH,23,FALSE))</f>
        <v/>
      </c>
      <c r="AD11" s="5" t="str">
        <f>IF(LEN(VLOOKUP($G11,Baseline!$G:$BH,24,FALSE))=0,"",VLOOKUP($G11,Baseline!$G:$BH,24,FALSE))</f>
        <v/>
      </c>
      <c r="AE11" s="5" t="str">
        <f>IF(LEN(VLOOKUP($G11,Baseline!$G:$BH,25,FALSE))=0,"",VLOOKUP($G11,Baseline!$G:$BH,25,FALSE))</f>
        <v/>
      </c>
      <c r="AF11" s="5" t="str">
        <f>IF(LEN(VLOOKUP($G11,Baseline!$G:$BH,26,FALSE))=0,"",VLOOKUP($G11,Baseline!$G:$BH,26,FALSE))</f>
        <v/>
      </c>
      <c r="AG11" s="85"/>
      <c r="AH11" s="88"/>
      <c r="AI11" s="86"/>
      <c r="AJ11" s="86"/>
      <c r="AK11" s="5" t="str">
        <f>IF(LEN(VLOOKUP($G11,Baseline!$G:$BH,31,FALSE))=0,"",VLOOKUP($G11,Baseline!$G:$BH,31,FALSE))</f>
        <v>If you can currently pursue your regular work, where do you work most of the time?</v>
      </c>
      <c r="AL11" s="5" t="str">
        <f>IF(LEN(VLOOKUP($G11,Baseline!$G:$BH,32,FALSE))=0,"",VLOOKUP($G11,Baseline!$G:$BH,32,FALSE))</f>
        <v>1 = I work from home most of the time</v>
      </c>
      <c r="AM11" s="5" t="str">
        <f>IF(LEN(VLOOKUP($G11,Baseline!$G:$BH,33,FALSE))=0,"",VLOOKUP($G11,Baseline!$G:$BH,33,FALSE))</f>
        <v>2 = I work at my regular workplace most of the time</v>
      </c>
      <c r="AN11" s="5" t="str">
        <f>IF(LEN(VLOOKUP($G11,Baseline!$G:$BH,34,FALSE))=0,"",VLOOKUP($G11,Baseline!$G:$BH,34,FALSE))</f>
        <v>3 = I work partly from home and partly at my regular workplace</v>
      </c>
      <c r="AO11" s="5" t="str">
        <f>IF(LEN(VLOOKUP($G11,Baseline!$G:$BH,35,FALSE))=0,"",VLOOKUP($G11,Baseline!$G:$BH,35,FALSE))</f>
        <v/>
      </c>
      <c r="AP11" s="5" t="str">
        <f>IF(LEN(VLOOKUP($G11,Baseline!$G:$BH,36,FALSE))=0,"",VLOOKUP($G11,Baseline!$G:$BH,36,FALSE))</f>
        <v/>
      </c>
      <c r="AQ11" s="5" t="str">
        <f>IF(LEN(VLOOKUP($G11,Baseline!$G:$BH,37,FALSE))=0,"",VLOOKUP($G11,Baseline!$G:$BH,37,FALSE))</f>
        <v/>
      </c>
      <c r="AR11" s="5" t="str">
        <f>IF(LEN(VLOOKUP($G11,Baseline!$G:$BH,38,FALSE))=0,"",VLOOKUP($G11,Baseline!$G:$BH,38,FALSE))</f>
        <v/>
      </c>
      <c r="AS11" s="5" t="str">
        <f>IF(LEN(VLOOKUP($G11,Baseline!$G:$BH,39,FALSE))=0,"",VLOOKUP($G11,Baseline!$G:$BH,39,FALSE))</f>
        <v/>
      </c>
      <c r="AT11" s="5" t="str">
        <f>IF(LEN(VLOOKUP($G11,Baseline!$G:$BH,40,FALSE))=0,"",VLOOKUP($G11,Baseline!$G:$BH,40,FALSE))</f>
        <v/>
      </c>
      <c r="AU11" s="5" t="str">
        <f>IF(LEN(VLOOKUP($G11,Baseline!$G:$BH,41,FALSE))=0,"",VLOOKUP($G11,Baseline!$G:$BH,41,FALSE))</f>
        <v/>
      </c>
      <c r="AV11" s="5" t="str">
        <f>IF(LEN(VLOOKUP($G11,Baseline!$G:$BH,42,FALSE))=0,"",VLOOKUP($G11,Baseline!$G:$BH,42,FALSE))</f>
        <v/>
      </c>
      <c r="AW11" s="5" t="str">
        <f>IF(LEN(VLOOKUP($G11,Baseline!$G:$BH,43,FALSE))=0,"",VLOOKUP($G11,Baseline!$G:$BH,43,FALSE))</f>
        <v/>
      </c>
      <c r="AX11" s="5" t="str">
        <f>IF(LEN(VLOOKUP($G11,Baseline!$G:$BH,44,FALSE))=0,"",VLOOKUP($G11,Baseline!$G:$BH,44,FALSE))</f>
        <v/>
      </c>
      <c r="AY11" s="5" t="str">
        <f>IF(LEN(VLOOKUP($G11,Baseline!$G:$BH,45,FALSE))=0,"",VLOOKUP($G11,Baseline!$G:$BH,45,FALSE))</f>
        <v/>
      </c>
      <c r="AZ11" s="5" t="str">
        <f>IF(LEN(VLOOKUP($G11,Baseline!$G:$BH,46,FALSE))=0,"",VLOOKUP($G11,Baseline!$G:$BH,46,FALSE))</f>
        <v/>
      </c>
      <c r="BA11" s="5" t="str">
        <f>IF(LEN(VLOOKUP($G11,Baseline!$G:$BH,47,FALSE))=0,"",VLOOKUP($G11,Baseline!$G:$BH,47,FALSE))</f>
        <v/>
      </c>
      <c r="BB11" s="5" t="str">
        <f>IF(LEN(VLOOKUP($G11,Baseline!$G:$BH,48,FALSE))=0,"",VLOOKUP($G11,Baseline!$G:$BH,48,FALSE))</f>
        <v/>
      </c>
      <c r="BC11" s="5" t="str">
        <f>IF(LEN(VLOOKUP($G11,Baseline!$G:$BH,49,FALSE))=0,"",VLOOKUP($G11,Baseline!$G:$BH,49,FALSE))</f>
        <v/>
      </c>
      <c r="BD11" s="5" t="str">
        <f>IF(LEN(VLOOKUP($G11,Baseline!$G:$BH,50,FALSE))=0,"",VLOOKUP($G11,Baseline!$G:$BH,50,FALSE))</f>
        <v/>
      </c>
      <c r="BE11" s="5" t="str">
        <f>IF(LEN(VLOOKUP($G11,Baseline!$G:$BH,51,FALSE))=0,"",VLOOKUP($G11,Baseline!$G:$BH,51,FALSE))</f>
        <v/>
      </c>
      <c r="BF11" s="5" t="str">
        <f>IF(LEN(VLOOKUP($G11,Baseline!$G:$BH,52,FALSE))=0,"",VLOOKUP($G11,Baseline!$G:$BH,52,FALSE))</f>
        <v/>
      </c>
      <c r="BG11" s="5" t="str">
        <f>IF(LEN(VLOOKUP($G11,Baseline!$G:$BH,53,FALSE))=0,"",VLOOKUP($G11,Baseline!$G:$BH,53,FALSE))</f>
        <v/>
      </c>
      <c r="BH11" s="5" t="str">
        <f>IF(LEN(VLOOKUP($G11,Baseline!$G:$BH,54,FALSE))=0,"",VLOOKUP($G11,Baseline!$G:$BH,54,FALSE))</f>
        <v/>
      </c>
      <c r="BI11" s="5"/>
      <c r="BJ11" s="5"/>
      <c r="BK11" s="5"/>
      <c r="BL11" s="87"/>
      <c r="BM11" s="1" t="str">
        <f>IF(LEN(VLOOKUP($G11,Baseline!$G:$CJ,59,FALSE))=0,"",VLOOKUP($G11,Baseline!$G:$CJ,59,FALSE))</f>
        <v>Si actualmente puede hacer su trabajo habitual, ¿dónde trabaja la mayor parte del tiempo?</v>
      </c>
      <c r="BN11" s="1" t="str">
        <f>IF(LEN(VLOOKUP($G11,Baseline!$G:$CJ,60,FALSE))=0,"",VLOOKUP($G11,Baseline!$G:$CJ,60,FALSE))</f>
        <v>1 = Trabajo la mayor parte del tiempo en la oficina de casa</v>
      </c>
      <c r="BO11" s="1" t="str">
        <f>IF(LEN(VLOOKUP($G11,Baseline!$G:$CJ,61,FALSE))=0,"",VLOOKUP($G11,Baseline!$G:$CJ,61,FALSE))</f>
        <v>2 = Trabajo la mayor parte del tiempo en mi lugar de trabajo habitual</v>
      </c>
      <c r="BP11" s="1" t="str">
        <f>IF(LEN(VLOOKUP($G11,Baseline!$G:$CJ,62,FALSE))=0,"",VLOOKUP($G11,Baseline!$G:$CJ,62,FALSE))</f>
        <v>3 = Trabajo en parte en mi oficina en casa y en parte en mi lugar de trabajo habitual</v>
      </c>
      <c r="BQ11" s="1" t="str">
        <f>IF(LEN(VLOOKUP($G11,Baseline!$G:$CJ,63,FALSE))=0,"",VLOOKUP($G11,Baseline!$G:$CJ,63,FALSE))</f>
        <v/>
      </c>
      <c r="BR11" s="1" t="str">
        <f>IF(LEN(VLOOKUP($G11,Baseline!$G:$CJ,64,FALSE))=0,"",VLOOKUP($G11,Baseline!$G:$CJ,64,FALSE))</f>
        <v/>
      </c>
      <c r="BS11" s="1" t="str">
        <f>IF(LEN(VLOOKUP($G11,Baseline!$G:$CJ,65,FALSE))=0,"",VLOOKUP($G11,Baseline!$G:$CJ,65,FALSE))</f>
        <v/>
      </c>
      <c r="BT11" s="1" t="str">
        <f>IF(LEN(VLOOKUP($G11,Baseline!$G:$CJ,66,FALSE))=0,"",VLOOKUP($G11,Baseline!$G:$CJ,66,FALSE))</f>
        <v/>
      </c>
      <c r="BU11" s="1" t="str">
        <f>IF(LEN(VLOOKUP($G11,Baseline!$G:$CJ,67,FALSE))=0,"",VLOOKUP($G11,Baseline!$G:$CJ,67,FALSE))</f>
        <v/>
      </c>
      <c r="BV11" s="1" t="str">
        <f>IF(LEN(VLOOKUP($G11,Baseline!$G:$CJ,68,FALSE))=0,"",VLOOKUP($G11,Baseline!$G:$CJ,68,FALSE))</f>
        <v/>
      </c>
      <c r="BW11" s="1" t="str">
        <f>IF(LEN(VLOOKUP($G11,Baseline!$G:$CJ,69,FALSE))=0,"",VLOOKUP($G11,Baseline!$G:$CJ,69,FALSE))</f>
        <v/>
      </c>
      <c r="BX11" s="1" t="str">
        <f>IF(LEN(VLOOKUP($G11,Baseline!$G:$CJ,70,FALSE))=0,"",VLOOKUP($G11,Baseline!$G:$CJ,70,FALSE))</f>
        <v/>
      </c>
      <c r="BY11" s="1" t="str">
        <f>IF(LEN(VLOOKUP($G11,Baseline!$G:$CJ,71,FALSE))=0,"",VLOOKUP($G11,Baseline!$G:$CJ,71,FALSE))</f>
        <v/>
      </c>
      <c r="BZ11" s="1" t="str">
        <f>IF(LEN(VLOOKUP($G11,Baseline!$G:$CJ,72,FALSE))=0,"",VLOOKUP($G11,Baseline!$G:$CJ,72,FALSE))</f>
        <v/>
      </c>
      <c r="CA11" s="1" t="str">
        <f>IF(LEN(VLOOKUP($G11,Baseline!$G:$CJ,73,FALSE))=0,"",VLOOKUP($G11,Baseline!$G:$CJ,73,FALSE))</f>
        <v/>
      </c>
      <c r="CB11" s="1" t="str">
        <f>IF(LEN(VLOOKUP($G11,Baseline!$G:$CJ,74,FALSE))=0,"",VLOOKUP($G11,Baseline!$G:$CJ,74,FALSE))</f>
        <v/>
      </c>
      <c r="CC11" s="1" t="str">
        <f>IF(LEN(VLOOKUP($G11,Baseline!$G:$CJ,75,FALSE))=0,"",VLOOKUP($G11,Baseline!$G:$CJ,75,FALSE))</f>
        <v/>
      </c>
      <c r="CD11" s="1" t="str">
        <f>IF(LEN(VLOOKUP($G11,Baseline!$G:$CJ,76,FALSE))=0,"",VLOOKUP($G11,Baseline!$G:$CJ,76,FALSE))</f>
        <v/>
      </c>
      <c r="CE11" s="1" t="str">
        <f>IF(LEN(VLOOKUP($G11,Baseline!$G:$CJ,77,FALSE))=0,"",VLOOKUP($G11,Baseline!$G:$CJ,77,FALSE))</f>
        <v/>
      </c>
      <c r="CF11" s="1" t="str">
        <f>IF(LEN(VLOOKUP($G11,Baseline!$G:$CJ,78,FALSE))=0,"",VLOOKUP($G11,Baseline!$G:$CJ,78,FALSE))</f>
        <v/>
      </c>
      <c r="CG11" s="1" t="str">
        <f>IF(LEN(VLOOKUP($G11,Baseline!$G:$CJ,79,FALSE))=0,"",VLOOKUP($G11,Baseline!$G:$CJ,79,FALSE))</f>
        <v/>
      </c>
      <c r="CH11" s="1" t="str">
        <f>IF(LEN(VLOOKUP($G11,Baseline!$G:$CJ,80,FALSE))=0,"",VLOOKUP($G11,Baseline!$G:$CJ,80,FALSE))</f>
        <v/>
      </c>
      <c r="CI11" s="1" t="str">
        <f>IF(LEN(VLOOKUP($G11,Baseline!$G:$CJ,81,FALSE))=0,"",VLOOKUP($G11,Baseline!$G:$CJ,81,FALSE))</f>
        <v/>
      </c>
      <c r="CJ11" s="1" t="str">
        <f>IF(LEN(VLOOKUP($G11,Baseline!$G:$CJ,82,FALSE))=0,"",VLOOKUP($G11,Baseline!$G:$CJ,82,FALSE))</f>
        <v/>
      </c>
      <c r="CK11" s="1"/>
      <c r="CL11" s="1"/>
      <c r="CM11" s="1"/>
      <c r="CN11" s="1"/>
      <c r="CO11" s="198" t="str">
        <f>IF(LEN(VLOOKUP($G11,Baseline!$G:$DL,87,FALSE))=0,"",VLOOKUP($G11,Baseline!$G:$DL,87,FALSE))</f>
        <v>Si vous êtes en mesure d’exercer votre activité professionnelle actuellement, où travaillez-vous majoritairement ?</v>
      </c>
      <c r="CP11" s="1" t="str">
        <f>IF(LEN(VLOOKUP($G11,Baseline!$G:$DL,88,FALSE))=0,"",VLOOKUP($G11,Baseline!$G:$DL,88,FALSE))</f>
        <v>1 = Je travaille majoritairement en télétravail.</v>
      </c>
      <c r="CQ11" s="1" t="str">
        <f>IF(LEN(VLOOKUP($G11,Baseline!$G:$DL,89,FALSE))=0,"",VLOOKUP($G11,Baseline!$G:$DL,89,FALSE))</f>
        <v>2 = Je travaille majoritairement sur mon lieu de travail habituel.</v>
      </c>
      <c r="CR11" s="4" t="str">
        <f>IF(LEN(VLOOKUP($G11,Baseline!$G:$DL,90,FALSE))=0,"",VLOOKUP($G11,Baseline!$G:$DL,90,FALSE))</f>
        <v>3 = Je travaille en télétravail et sur mon lieu de travail habituel.</v>
      </c>
      <c r="CS11" s="1" t="str">
        <f>IF(LEN(VLOOKUP($G11,Baseline!$G:$DL,91,FALSE))=0,"",VLOOKUP($G11,Baseline!$G:$DL,91,FALSE))</f>
        <v/>
      </c>
      <c r="CT11" s="1" t="str">
        <f>IF(LEN(VLOOKUP($G11,Baseline!$G:$DL,92,FALSE))=0,"",VLOOKUP($G11,Baseline!$G:$DL,92,FALSE))</f>
        <v/>
      </c>
      <c r="CU11" s="1" t="str">
        <f>IF(LEN(VLOOKUP($G11,Baseline!$G:$DL,93,FALSE))=0,"",VLOOKUP($G11,Baseline!$G:$DL,93,FALSE))</f>
        <v/>
      </c>
      <c r="CV11" s="1" t="str">
        <f>IF(LEN(VLOOKUP($G11,Baseline!$G:$DL,94,FALSE))=0,"",VLOOKUP($G11,Baseline!$G:$DL,94,FALSE))</f>
        <v/>
      </c>
      <c r="CW11" s="1" t="str">
        <f>IF(LEN(VLOOKUP($G11,Baseline!$G:$DL,95,FALSE))=0,"",VLOOKUP($G11,Baseline!$G:$DL,95,FALSE))</f>
        <v/>
      </c>
      <c r="CX11" s="1" t="str">
        <f>IF(LEN(VLOOKUP($G11,Baseline!$G:$DL,96,FALSE))=0,"",VLOOKUP($G11,Baseline!$G:$DL,96,FALSE))</f>
        <v/>
      </c>
      <c r="CY11" s="5" t="str">
        <f>IF(LEN(VLOOKUP($G11,Baseline!$G:$DL,97,FALSE))=0,"",VLOOKUP($G11,Baseline!$G:$DL,97,FALSE))</f>
        <v/>
      </c>
      <c r="CZ11" s="5" t="str">
        <f>IF(LEN(VLOOKUP($G11,Baseline!$G:$DL,98,FALSE))=0,"",VLOOKUP($G11,Baseline!$G:$DL,98,FALSE))</f>
        <v/>
      </c>
      <c r="DA11" s="5" t="str">
        <f>IF(LEN(VLOOKUP($G11,Baseline!$G:$DL,99,FALSE))=0,"",VLOOKUP($G11,Baseline!$G:$DL,99,FALSE))</f>
        <v/>
      </c>
      <c r="DB11" s="5" t="str">
        <f>IF(LEN(VLOOKUP($G11,Baseline!$G:$DL,100,FALSE))=0,"",VLOOKUP($G11,Baseline!$G:$DL,100,FALSE))</f>
        <v/>
      </c>
      <c r="DC11" s="5" t="str">
        <f>IF(LEN(VLOOKUP($G11,Baseline!$G:$DL,101,FALSE))=0,"",VLOOKUP($G11,Baseline!$G:$DL,101,FALSE))</f>
        <v/>
      </c>
      <c r="DD11" s="5" t="str">
        <f>IF(LEN(VLOOKUP($G11,Baseline!$G:$DL,102,FALSE))=0,"",VLOOKUP($G11,Baseline!$G:$DL,102,FALSE))</f>
        <v/>
      </c>
      <c r="DE11" s="5" t="str">
        <f>IF(LEN(VLOOKUP($G11,Baseline!$G:$DL,103,FALSE))=0,"",VLOOKUP($G11,Baseline!$G:$DL,103,FALSE))</f>
        <v/>
      </c>
      <c r="DF11" s="5" t="str">
        <f>IF(LEN(VLOOKUP($G11,Baseline!$G:$DL,104,FALSE))=0,"",VLOOKUP($G11,Baseline!$G:$DL,104,FALSE))</f>
        <v/>
      </c>
      <c r="DG11" s="5" t="str">
        <f>IF(LEN(VLOOKUP($G11,Baseline!$G:$DL,105,FALSE))=0,"",VLOOKUP($G11,Baseline!$G:$DL,105,FALSE))</f>
        <v/>
      </c>
      <c r="DH11" s="5" t="str">
        <f>IF(LEN(VLOOKUP($G11,Baseline!$G:$DL,106,FALSE))=0,"",VLOOKUP($G11,Baseline!$G:$DL,106,FALSE))</f>
        <v/>
      </c>
      <c r="DI11" s="5" t="str">
        <f>IF(LEN(VLOOKUP($G11,Baseline!$G:$DL,107,FALSE))=0,"",VLOOKUP($G11,Baseline!$G:$DL,107,FALSE))</f>
        <v/>
      </c>
      <c r="DJ11" s="5" t="str">
        <f>IF(LEN(VLOOKUP($G11,Baseline!$G:$DL,108,FALSE))=0,"",VLOOKUP($G11,Baseline!$G:$DL,108,FALSE))</f>
        <v/>
      </c>
      <c r="DK11" s="5" t="str">
        <f>IF(LEN(VLOOKUP($G11,Baseline!$G:$DL,109,FALSE))=0,"",VLOOKUP($G11,Baseline!$G:$DL,109,FALSE))</f>
        <v/>
      </c>
      <c r="DL11" s="5" t="str">
        <f>IF(LEN(VLOOKUP($G11,Baseline!$G:$DL,110,FALSE))=0,"",VLOOKUP($G11,Baseline!$G:$DL,110,FALSE))</f>
        <v/>
      </c>
      <c r="DM11" s="5"/>
      <c r="DN11" s="5"/>
      <c r="DO11" s="5"/>
      <c r="DP11" s="5"/>
      <c r="DQ11" s="1" t="str">
        <f>IF(LEN(VLOOKUP($G11,Baseline!$G:$EN,115,FALSE))=0,"",VLOOKUP($G11,Baseline!$G:$EN,115,FALSE))</f>
        <v>Amennyiben a szokásos tevékenységének megfelelően tud dolgozni, hol dolgozik az idő nagy részében?</v>
      </c>
      <c r="DR11" s="1" t="str">
        <f>IF(LEN(VLOOKUP($G11,Baseline!$G:$EN,116,FALSE))=0,"",VLOOKUP($G11,Baseline!$G:$EN,116,FALSE))</f>
        <v>1 = Az idő nagy részében home office-ban dolgozom</v>
      </c>
      <c r="DS11" s="1" t="str">
        <f>IF(LEN(VLOOKUP($G11,Baseline!$G:$EN,117,FALSE))=0,"",VLOOKUP($G11,Baseline!$G:$EN,117,FALSE))</f>
        <v>2 = Az idő nagy részében a szokásos munkahelyemen dolgozom</v>
      </c>
      <c r="DT11" s="1" t="str">
        <f>IF(LEN(VLOOKUP($G11,Baseline!$G:$EN,118,FALSE))=0,"",VLOOKUP($G11,Baseline!$G:$EN,118,FALSE))</f>
        <v>3 = Részben home office-ban és részben a szokásos munkahelyemen dolgozom</v>
      </c>
      <c r="DU11" s="1" t="str">
        <f>IF(LEN(VLOOKUP($G11,Baseline!$G:$EN,119,FALSE))=0,"",VLOOKUP($G11,Baseline!$G:$EN,119,FALSE))</f>
        <v/>
      </c>
      <c r="DV11" s="1" t="str">
        <f>IF(LEN(VLOOKUP($G11,Baseline!$G:$EN,120,FALSE))=0,"",VLOOKUP($G11,Baseline!$G:$EN,120,FALSE))</f>
        <v/>
      </c>
      <c r="DW11" s="4" t="str">
        <f>IF(LEN(VLOOKUP($G11,Baseline!$G:$EN,121,FALSE))=0,"",VLOOKUP($G11,Baseline!$G:$EN,121,FALSE))</f>
        <v/>
      </c>
      <c r="DX11" s="1" t="str">
        <f>IF(LEN(VLOOKUP($G11,Baseline!$G:$EN,122,FALSE))=0,"",VLOOKUP($G11,Baseline!$G:$EN,122,FALSE))</f>
        <v/>
      </c>
      <c r="DY11" s="1" t="str">
        <f>IF(LEN(VLOOKUP($G11,Baseline!$G:$EN,123,FALSE))=0,"",VLOOKUP($G11,Baseline!$G:$EN,123,FALSE))</f>
        <v/>
      </c>
      <c r="DZ11" s="1" t="str">
        <f>IF(LEN(VLOOKUP($G11,Baseline!$G:$EN,124,FALSE))=0,"",VLOOKUP($G11,Baseline!$G:$EN,124,FALSE))</f>
        <v/>
      </c>
      <c r="EA11" s="1" t="str">
        <f>IF(LEN(VLOOKUP($G11,Baseline!$G:$EN,125,FALSE))=0,"",VLOOKUP($G11,Baseline!$G:$EN,125,FALSE))</f>
        <v/>
      </c>
      <c r="EB11" s="5" t="str">
        <f>IF(LEN(VLOOKUP($G11,Baseline!$G:$EN,126,FALSE))=0,"",VLOOKUP($G11,Baseline!$G:$EN,126,FALSE))</f>
        <v/>
      </c>
      <c r="EC11" s="5" t="str">
        <f>IF(LEN(VLOOKUP($G11,Baseline!$G:$EN,127,FALSE))=0,"",VLOOKUP($G11,Baseline!$G:$EN,127,FALSE))</f>
        <v/>
      </c>
      <c r="ED11" s="5" t="str">
        <f>IF(LEN(VLOOKUP($G11,Baseline!$G:$EN,128,FALSE))=0,"",VLOOKUP($G11,Baseline!$G:$EN,128,FALSE))</f>
        <v/>
      </c>
      <c r="EE11" s="5" t="str">
        <f>IF(LEN(VLOOKUP($G11,Baseline!$G:$EN,129,FALSE))=0,"",VLOOKUP($G11,Baseline!$G:$EN,129,FALSE))</f>
        <v/>
      </c>
      <c r="EF11" s="5" t="str">
        <f>IF(LEN(VLOOKUP($G11,Baseline!$G:$EN,130,FALSE))=0,"",VLOOKUP($G11,Baseline!$G:$EN,130,FALSE))</f>
        <v/>
      </c>
      <c r="EG11" s="5" t="str">
        <f>IF(LEN(VLOOKUP($G11,Baseline!$G:$EN,131,FALSE))=0,"",VLOOKUP($G11,Baseline!$G:$EN,131,FALSE))</f>
        <v/>
      </c>
      <c r="EH11" s="5" t="str">
        <f>IF(LEN(VLOOKUP($G11,Baseline!$G:$EN,132,FALSE))=0,"",VLOOKUP($G11,Baseline!$G:$EN,132,FALSE))</f>
        <v/>
      </c>
      <c r="EI11" s="5" t="str">
        <f>IF(LEN(VLOOKUP($G11,Baseline!$G:$EN,133,FALSE))=0,"",VLOOKUP($G11,Baseline!$G:$EN,133,FALSE))</f>
        <v/>
      </c>
      <c r="EJ11" s="5" t="str">
        <f>IF(LEN(VLOOKUP($G11,Baseline!$G:$EN,134,FALSE))=0,"",VLOOKUP($G11,Baseline!$G:$EN,134,FALSE))</f>
        <v/>
      </c>
      <c r="EK11" s="5" t="str">
        <f>IF(LEN(VLOOKUP($G11,Baseline!$G:$EN,135,FALSE))=0,"",VLOOKUP($G11,Baseline!$G:$EN,135,FALSE))</f>
        <v/>
      </c>
      <c r="EL11" s="5" t="str">
        <f>IF(LEN(VLOOKUP($G11,Baseline!$G:$EN,136,FALSE))=0,"",VLOOKUP($G11,Baseline!$G:$EN,136,FALSE))</f>
        <v/>
      </c>
      <c r="EM11" s="5" t="str">
        <f>IF(LEN(VLOOKUP($G11,Baseline!$G:$EN,137,FALSE))=0,"",VLOOKUP($G11,Baseline!$G:$EN,137,FALSE))</f>
        <v/>
      </c>
      <c r="EN11" s="5" t="str">
        <f>IF(LEN(VLOOKUP($G11,Baseline!$G:$EN,138,FALSE))=0,"",VLOOKUP($G11,Baseline!$G:$EN,138,FALSE))</f>
        <v/>
      </c>
      <c r="EO11" s="5"/>
      <c r="EP11" s="5"/>
      <c r="EQ11" s="5"/>
      <c r="ER11" s="5"/>
      <c r="ES11" s="1" t="str">
        <f>IF(LEN(VLOOKUP($G11,Baseline!$G:$FP,143,FALSE))=0,"",VLOOKUP($G11,Baseline!$G:$FP,143,FALSE))</f>
        <v>Se attualmente riesce a svolgere le Sue regolari mansioni lavorative, dove lavora per lo più?</v>
      </c>
      <c r="ET11" s="1" t="str">
        <f>IF(LEN(VLOOKUP($G11,Baseline!$G:$FP,144,FALSE))=0,"",VLOOKUP($G11,Baseline!$G:$FP,144,FALSE))</f>
        <v>1 = La maggior parte del tempo, lavoro in home office</v>
      </c>
      <c r="EU11" s="1" t="str">
        <f>IF(LEN(VLOOKUP($G11,Baseline!$G:$FP,145,FALSE))=0,"",VLOOKUP($G11,Baseline!$G:$FP,145,FALSE))</f>
        <v>2 = La maggior parte del tempo, lavoro presso il mio regolare posto di lavoro</v>
      </c>
      <c r="EV11" s="1" t="str">
        <f>IF(LEN(VLOOKUP($G11,Baseline!$G:$FP,146,FALSE))=0,"",VLOOKUP($G11,Baseline!$G:$FP,146,FALSE))</f>
        <v>3 = Lavoro in parte in home office e in parte presso il mio regolare posto di lavoro</v>
      </c>
      <c r="EW11" s="1" t="str">
        <f>IF(LEN(VLOOKUP($G11,Baseline!$G:$FP,147,FALSE))=0,"",VLOOKUP($G11,Baseline!$G:$FP,147,FALSE))</f>
        <v/>
      </c>
      <c r="EX11" s="1" t="str">
        <f>IF(LEN(VLOOKUP($G11,Baseline!$G:$FP,148,FALSE))=0,"",VLOOKUP($G11,Baseline!$G:$FP,148,FALSE))</f>
        <v/>
      </c>
      <c r="EY11" s="1" t="str">
        <f>IF(LEN(VLOOKUP($G11,Baseline!$G:$FP,149,FALSE))=0,"",VLOOKUP($G11,Baseline!$G:$FP,149,FALSE))</f>
        <v/>
      </c>
      <c r="EZ11" s="1" t="str">
        <f>IF(LEN(VLOOKUP($G11,Baseline!$G:$FP,150,FALSE))=0,"",VLOOKUP($G11,Baseline!$G:$FP,150,FALSE))</f>
        <v/>
      </c>
      <c r="FA11" s="1" t="str">
        <f>IF(LEN(VLOOKUP($G11,Baseline!$G:$FP,151,FALSE))=0,"",VLOOKUP($G11,Baseline!$G:$FP,151,FALSE))</f>
        <v/>
      </c>
      <c r="FB11" s="4" t="str">
        <f>IF(LEN(VLOOKUP($G11,Baseline!$G:$FP,152,FALSE))=0,"",VLOOKUP($G11,Baseline!$G:$FP,152,FALSE))</f>
        <v/>
      </c>
      <c r="FC11" s="1" t="str">
        <f>IF(LEN(VLOOKUP($G11,Baseline!$G:$FP,153,FALSE))=0,"",VLOOKUP($G11,Baseline!$G:$FP,153,FALSE))</f>
        <v/>
      </c>
      <c r="FD11" s="5" t="str">
        <f>IF(LEN(VLOOKUP($G11,Baseline!$G:$FP,154,FALSE))=0,"",VLOOKUP($G11,Baseline!$G:$FP,154,FALSE))</f>
        <v/>
      </c>
      <c r="FE11" s="5" t="str">
        <f>IF(LEN(VLOOKUP($G11,Baseline!$G:$FP,155,FALSE))=0,"",VLOOKUP($G11,Baseline!$G:$FP,155,FALSE))</f>
        <v/>
      </c>
      <c r="FF11" s="5" t="str">
        <f>IF(LEN(VLOOKUP($G11,Baseline!$G:$FP,156,FALSE))=0,"",VLOOKUP($G11,Baseline!$G:$FP,156,FALSE))</f>
        <v/>
      </c>
      <c r="FG11" s="5" t="str">
        <f>IF(LEN(VLOOKUP($G11,Baseline!$G:$FP,157,FALSE))=0,"",VLOOKUP($G11,Baseline!$G:$FP,157,FALSE))</f>
        <v/>
      </c>
      <c r="FH11" s="5" t="str">
        <f>IF(LEN(VLOOKUP($G11,Baseline!$G:$FP,158,FALSE))=0,"",VLOOKUP($G11,Baseline!$G:$FP,158,FALSE))</f>
        <v/>
      </c>
      <c r="FI11" s="5" t="str">
        <f>IF(LEN(VLOOKUP($G11,Baseline!$G:$FP,159,FALSE))=0,"",VLOOKUP($G11,Baseline!$G:$FP,159,FALSE))</f>
        <v/>
      </c>
      <c r="FJ11" s="5" t="str">
        <f>IF(LEN(VLOOKUP($G11,Baseline!$G:$FP,160,FALSE))=0,"",VLOOKUP($G11,Baseline!$G:$FP,160,FALSE))</f>
        <v/>
      </c>
      <c r="FK11" s="5" t="str">
        <f>IF(LEN(VLOOKUP($G11,Baseline!$G:$FP,161,FALSE))=0,"",VLOOKUP($G11,Baseline!$G:$FP,161,FALSE))</f>
        <v/>
      </c>
      <c r="FL11" s="5" t="str">
        <f>IF(LEN(VLOOKUP($G11,Baseline!$G:$FP,162,FALSE))=0,"",VLOOKUP($G11,Baseline!$G:$FP,162,FALSE))</f>
        <v/>
      </c>
      <c r="FM11" s="5" t="str">
        <f>IF(LEN(VLOOKUP($G11,Baseline!$G:$FP,163,FALSE))=0,"",VLOOKUP($G11,Baseline!$G:$FP,163,FALSE))</f>
        <v/>
      </c>
      <c r="FN11" s="5" t="str">
        <f>IF(LEN(VLOOKUP($G11,Baseline!$G:$FP,164,FALSE))=0,"",VLOOKUP($G11,Baseline!$G:$FP,164,FALSE))</f>
        <v/>
      </c>
      <c r="FO11" s="5" t="str">
        <f>IF(LEN(VLOOKUP($G11,Baseline!$G:$FP,165,FALSE))=0,"",VLOOKUP($G11,Baseline!$G:$FP,165,FALSE))</f>
        <v/>
      </c>
      <c r="FP11" s="5" t="str">
        <f>IF(LEN(VLOOKUP($G11,Baseline!$G:$FP,166,FALSE))=0,"",VLOOKUP($G11,Baseline!$G:$FP,166,FALSE))</f>
        <v/>
      </c>
      <c r="FQ11" s="5"/>
      <c r="FR11" s="5"/>
      <c r="FS11" s="5"/>
      <c r="FT11" s="5"/>
      <c r="FU11" s="1" t="str">
        <f>IF(LEN(VLOOKUP($G11,Baseline!$G:$GR,171,FALSE))=0,"",VLOOKUP($G11,Baseline!$G:$GR,171,FALSE))</f>
        <v>Если в настоящее время Вы можете выполнять свою обычную работу, то где Вы работаете большую часть времени?</v>
      </c>
      <c r="FV11" s="1" t="str">
        <f>IF(LEN(VLOOKUP($G11,Baseline!$G:$GR,172,FALSE))=0,"",VLOOKUP($G11,Baseline!$G:$GR,172,FALSE))</f>
        <v>1 = большую часть времени я работаю из дома в режиме домашнего офиса</v>
      </c>
      <c r="FW11" s="1" t="str">
        <f>IF(LEN(VLOOKUP($G11,Baseline!$G:$GR,173,FALSE))=0,"",VLOOKUP($G11,Baseline!$G:$GR,173,FALSE))</f>
        <v>2 = большую часть времени я работаю на своём обычном рабочем месте</v>
      </c>
      <c r="FX11" s="1" t="str">
        <f>IF(LEN(VLOOKUP($G11,Baseline!$G:$GR,174,FALSE))=0,"",VLOOKUP($G11,Baseline!$G:$GR,174,FALSE))</f>
        <v>3 = я работаю частично из дома, частично на своём обычном рабочем месте</v>
      </c>
      <c r="FY11" s="1" t="str">
        <f>IF(LEN(VLOOKUP($G11,Baseline!$G:$GR,175,FALSE))=0,"",VLOOKUP($G11,Baseline!$G:$GR,175,FALSE))</f>
        <v/>
      </c>
      <c r="FZ11" s="1" t="str">
        <f>IF(LEN(VLOOKUP($G11,Baseline!$G:$GR,176,FALSE))=0,"",VLOOKUP($G11,Baseline!$G:$GR,176,FALSE))</f>
        <v/>
      </c>
      <c r="GA11" s="1" t="str">
        <f>IF(LEN(VLOOKUP($G11,Baseline!$G:$GR,177,FALSE))=0,"",VLOOKUP($G11,Baseline!$G:$GR,177,FALSE))</f>
        <v/>
      </c>
      <c r="GB11" s="1" t="str">
        <f>IF(LEN(VLOOKUP($G11,Baseline!$G:$GR,178,FALSE))=0,"",VLOOKUP($G11,Baseline!$G:$GR,178,FALSE))</f>
        <v/>
      </c>
      <c r="GC11" s="1" t="str">
        <f>IF(LEN(VLOOKUP($G11,Baseline!$G:$GR,179,FALSE))=0,"",VLOOKUP($G11,Baseline!$G:$GR,179,FALSE))</f>
        <v/>
      </c>
      <c r="GD11" s="1" t="str">
        <f>IF(LEN(VLOOKUP($G11,Baseline!$G:$GR,180,FALSE))=0,"",VLOOKUP($G11,Baseline!$G:$GR,180,FALSE))</f>
        <v/>
      </c>
      <c r="GE11" s="1" t="str">
        <f>IF(LEN(VLOOKUP($G11,Baseline!$G:$GR,181,FALSE))=0,"",VLOOKUP($G11,Baseline!$G:$GR,181,FALSE))</f>
        <v/>
      </c>
      <c r="GF11" s="5" t="str">
        <f>IF(LEN(VLOOKUP($G11,Baseline!$G:$GR,182,FALSE))=0,"",VLOOKUP($G11,Baseline!$G:$GR,182,FALSE))</f>
        <v/>
      </c>
      <c r="GG11" s="4" t="str">
        <f>IF(LEN(VLOOKUP($G11,Baseline!$G:$GR,183,FALSE))=0,"",VLOOKUP($G11,Baseline!$G:$GR,183,FALSE))</f>
        <v/>
      </c>
      <c r="GH11" s="5" t="str">
        <f>IF(LEN(VLOOKUP($G11,Baseline!$G:$GR,184,FALSE))=0,"",VLOOKUP($G11,Baseline!$G:$GR,184,FALSE))</f>
        <v/>
      </c>
      <c r="GI11" s="5" t="str">
        <f>IF(LEN(VLOOKUP($G11,Baseline!$G:$GR,185,FALSE))=0,"",VLOOKUP($G11,Baseline!$G:$GR,185,FALSE))</f>
        <v/>
      </c>
      <c r="GJ11" s="5" t="str">
        <f>IF(LEN(VLOOKUP($G11,Baseline!$G:$GR,186,FALSE))=0,"",VLOOKUP($G11,Baseline!$G:$GR,186,FALSE))</f>
        <v/>
      </c>
      <c r="GK11" s="5" t="str">
        <f>IF(LEN(VLOOKUP($G11,Baseline!$G:$GR,187,FALSE))=0,"",VLOOKUP($G11,Baseline!$G:$GR,187,FALSE))</f>
        <v/>
      </c>
      <c r="GL11" s="5" t="str">
        <f>IF(LEN(VLOOKUP($G11,Baseline!$G:$GR,188,FALSE))=0,"",VLOOKUP($G11,Baseline!$G:$GR,188,FALSE))</f>
        <v/>
      </c>
      <c r="GM11" s="5" t="str">
        <f>IF(LEN(VLOOKUP($G11,Baseline!$G:$GR,189,FALSE))=0,"",VLOOKUP($G11,Baseline!$G:$GR,189,FALSE))</f>
        <v/>
      </c>
      <c r="GN11" s="5" t="str">
        <f>IF(LEN(VLOOKUP($G11,Baseline!$G:$GR,190,FALSE))=0,"",VLOOKUP($G11,Baseline!$G:$GR,190,FALSE))</f>
        <v/>
      </c>
      <c r="GO11" s="5" t="str">
        <f>IF(LEN(VLOOKUP($G11,Baseline!$G:$GR,191,FALSE))=0,"",VLOOKUP($G11,Baseline!$G:$GR,191,FALSE))</f>
        <v/>
      </c>
      <c r="GP11" s="5" t="str">
        <f>IF(LEN(VLOOKUP($G11,Baseline!$G:$GR,192,FALSE))=0,"",VLOOKUP($G11,Baseline!$G:$GR,192,FALSE))</f>
        <v/>
      </c>
      <c r="GQ11" s="5" t="str">
        <f>IF(LEN(VLOOKUP($G11,Baseline!$G:$GR,193,FALSE))=0,"",VLOOKUP($G11,Baseline!$G:$GR,193,FALSE))</f>
        <v/>
      </c>
      <c r="GR11" s="5" t="str">
        <f>IF(LEN(VLOOKUP($G11,Baseline!$G:$GR,194,FALSE))=0,"",VLOOKUP($G11,Baseline!$G:$GR,194,FALSE))</f>
        <v/>
      </c>
      <c r="GS11" s="5"/>
      <c r="GT11" s="5"/>
      <c r="GU11" s="5"/>
      <c r="GV11" s="5"/>
      <c r="GW11" s="1" t="str">
        <f>IF(LEN(VLOOKUP($G11,Baseline!$G:$HT,199,FALSE))=0,"",VLOOKUP($G11,Baseline!$G:$HT,199,FALSE))</f>
        <v>Ako trenutno možete da obavljate svoju redovnu profesionalnu delatnost, gde radite najveći deo vremena?</v>
      </c>
      <c r="GX11" s="1" t="str">
        <f>IF(LEN(VLOOKUP($G11,Baseline!$G:$HT,200,FALSE))=0,"",VLOOKUP($G11,Baseline!$G:$HT,200,FALSE))</f>
        <v>1 = Najveći deo vremena radim od kuće</v>
      </c>
      <c r="GY11" s="1" t="str">
        <f>IF(LEN(VLOOKUP($G11,Baseline!$G:$HT,201,FALSE))=0,"",VLOOKUP($G11,Baseline!$G:$HT,201,FALSE))</f>
        <v>2 = Najveći deo vremena radim na svom redovnom radnom mestu</v>
      </c>
      <c r="GZ11" s="1" t="str">
        <f>IF(LEN(VLOOKUP($G11,Baseline!$G:$HT,202,FALSE))=0,"",VLOOKUP($G11,Baseline!$G:$HT,202,FALSE))</f>
        <v>3 = Delimično radim od kuće i delimično na svom redovnom radnom mestu</v>
      </c>
      <c r="HA11" s="10" t="str">
        <f>IF(LEN(VLOOKUP($G11,Baseline!$G:$HT,203,FALSE))=0,"",VLOOKUP($G11,Baseline!$G:$HT,203,FALSE))</f>
        <v/>
      </c>
      <c r="HB11" s="10" t="str">
        <f>IF(LEN(VLOOKUP($G11,Baseline!$G:$HT,204,FALSE))=0,"",VLOOKUP($G11,Baseline!$G:$HT,204,FALSE))</f>
        <v/>
      </c>
      <c r="HC11" s="10" t="str">
        <f>IF(LEN(VLOOKUP($G11,Baseline!$G:$HT,205,FALSE))=0,"",VLOOKUP($G11,Baseline!$G:$HT,205,FALSE))</f>
        <v/>
      </c>
      <c r="HD11" s="10" t="str">
        <f>IF(LEN(VLOOKUP($G11,Baseline!$G:$HT,206,FALSE))=0,"",VLOOKUP($G11,Baseline!$G:$HT,206,FALSE))</f>
        <v/>
      </c>
      <c r="HE11" s="10" t="str">
        <f>IF(LEN(VLOOKUP($G11,Baseline!$G:$HT,207,FALSE))=0,"",VLOOKUP($G11,Baseline!$G:$HT,207,FALSE))</f>
        <v/>
      </c>
      <c r="HF11" s="10" t="str">
        <f>IF(LEN(VLOOKUP($G11,Baseline!$G:$HT,208,FALSE))=0,"",VLOOKUP($G11,Baseline!$G:$HT,208,FALSE))</f>
        <v/>
      </c>
      <c r="HG11" s="10" t="str">
        <f>IF(LEN(VLOOKUP($G11,Baseline!$G:$HT,209,FALSE))=0,"",VLOOKUP($G11,Baseline!$G:$HT,209,FALSE))</f>
        <v/>
      </c>
      <c r="HH11" s="5" t="str">
        <f>IF(LEN(VLOOKUP($G11,Baseline!$G:$HT,210,FALSE))=0,"",VLOOKUP($G11,Baseline!$G:$HT,210,FALSE))</f>
        <v/>
      </c>
      <c r="HI11" s="5" t="str">
        <f>IF(LEN(VLOOKUP($G11,Baseline!$G:$HT,211,FALSE))=0,"",VLOOKUP($G11,Baseline!$G:$HT,211,FALSE))</f>
        <v/>
      </c>
      <c r="HJ11" s="5" t="str">
        <f>IF(LEN(VLOOKUP($G11,Baseline!$G:$HT,212,FALSE))=0,"",VLOOKUP($G11,Baseline!$G:$HT,212,FALSE))</f>
        <v/>
      </c>
      <c r="HK11" s="5" t="str">
        <f>IF(LEN(VLOOKUP($G11,Baseline!$G:$HT,213,FALSE))=0,"",VLOOKUP($G11,Baseline!$G:$HT,213,FALSE))</f>
        <v/>
      </c>
      <c r="HL11" s="4" t="str">
        <f>IF(LEN(VLOOKUP($G11,Baseline!$G:$HT,214,FALSE))=0,"",VLOOKUP($G11,Baseline!$G:$HT,214,FALSE))</f>
        <v/>
      </c>
      <c r="HM11" s="5" t="str">
        <f>IF(LEN(VLOOKUP($G11,Baseline!$G:$HT,215,FALSE))=0,"",VLOOKUP($G11,Baseline!$G:$HT,215,FALSE))</f>
        <v/>
      </c>
      <c r="HN11" s="5" t="str">
        <f>IF(LEN(VLOOKUP($G11,Baseline!$G:$HT,216,FALSE))=0,"",VLOOKUP($G11,Baseline!$G:$HT,216,FALSE))</f>
        <v/>
      </c>
      <c r="HO11" s="5" t="str">
        <f>IF(LEN(VLOOKUP($G11,Baseline!$G:$HT,217,FALSE))=0,"",VLOOKUP($G11,Baseline!$G:$HT,217,FALSE))</f>
        <v/>
      </c>
      <c r="HP11" s="5" t="str">
        <f>IF(LEN(VLOOKUP($G11,Baseline!$G:$HT,218,FALSE))=0,"",VLOOKUP($G11,Baseline!$G:$HT,218,FALSE))</f>
        <v/>
      </c>
      <c r="HQ11" s="5" t="str">
        <f>IF(LEN(VLOOKUP($G11,Baseline!$G:$HT,219,FALSE))=0,"",VLOOKUP($G11,Baseline!$G:$HT,219,FALSE))</f>
        <v/>
      </c>
      <c r="HR11" s="5" t="str">
        <f>IF(LEN(VLOOKUP($G11,Baseline!$G:$HT,220,FALSE))=0,"",VLOOKUP($G11,Baseline!$G:$HT,220,FALSE))</f>
        <v/>
      </c>
      <c r="HS11" s="5" t="str">
        <f>IF(LEN(VLOOKUP($G11,Baseline!$G:$HT,221,FALSE))=0,"",VLOOKUP($G11,Baseline!$G:$HT,221,FALSE))</f>
        <v/>
      </c>
      <c r="HT11" s="5" t="str">
        <f>IF(LEN(VLOOKUP($G11,Baseline!$G:$HT,222,FALSE))=0,"",VLOOKUP($G11,Baseline!$G:$HT,222,FALSE))</f>
        <v/>
      </c>
      <c r="HU11" s="5"/>
      <c r="HV11" s="5"/>
      <c r="HW11" s="5"/>
      <c r="HX11" s="5"/>
    </row>
    <row r="12" spans="1:232" s="28" customFormat="1" ht="95.25" hidden="1" thickBot="1">
      <c r="A12" s="5" t="s">
        <v>331</v>
      </c>
      <c r="B12" s="5" t="s">
        <v>332</v>
      </c>
      <c r="C12" s="5"/>
      <c r="D12" s="5"/>
      <c r="E12" s="5"/>
      <c r="F12" s="5" t="s">
        <v>333</v>
      </c>
      <c r="G12" s="5" t="s">
        <v>340</v>
      </c>
      <c r="H12" s="84" t="s">
        <v>341</v>
      </c>
      <c r="I12" s="84" t="str">
        <f>IF(LEN(VLOOKUP($G12,Baseline!$G:$BH,3,FALSE))=0,"",VLOOKUP($G12,Baseline!$G:$BH,3,FALSE))</f>
        <v>Haben Sie aufgrund der COVID-19 Pandemie Einkommenseinbußen (z.B. aufgrund von Kurzarbeit oder Kinderbetreuung)?</v>
      </c>
      <c r="J12" s="5" t="str">
        <f>IF(LEN(VLOOKUP($G12,Baseline!$G:$BH,4,FALSE))=0,"",VLOOKUP($G12,Baseline!$G:$BH,4,FALSE))</f>
        <v>0 = Nein</v>
      </c>
      <c r="K12" s="5" t="str">
        <f>IF(LEN(VLOOKUP($G12,Baseline!$G:$BH,5,FALSE))=0,"",VLOOKUP($G12,Baseline!$G:$BH,5,FALSE))</f>
        <v>1 = Ja, ein wenig</v>
      </c>
      <c r="L12" s="5" t="str">
        <f>IF(LEN(VLOOKUP($G12,Baseline!$G:$BH,6,FALSE))=0,"",VLOOKUP($G12,Baseline!$G:$BH,6,FALSE))</f>
        <v>2 = Ja, sehr stark</v>
      </c>
      <c r="M12" s="5" t="str">
        <f>IF(LEN(VLOOKUP($G12,Baseline!$G:$BH,7,FALSE))=0,"",VLOOKUP($G12,Baseline!$G:$BH,7,FALSE))</f>
        <v/>
      </c>
      <c r="N12" s="5" t="str">
        <f>IF(LEN(VLOOKUP($G12,Baseline!$G:$BH,8,FALSE))=0,"",VLOOKUP($G12,Baseline!$G:$BH,8,FALSE))</f>
        <v/>
      </c>
      <c r="O12" s="5" t="str">
        <f>IF(LEN(VLOOKUP($G12,Baseline!$G:$BH,9,FALSE))=0,"",VLOOKUP($G12,Baseline!$G:$BH,9,FALSE))</f>
        <v/>
      </c>
      <c r="P12" s="5" t="str">
        <f>IF(LEN(VLOOKUP($G12,Baseline!$G:$BH,10,FALSE))=0,"",VLOOKUP($G12,Baseline!$G:$BH,10,FALSE))</f>
        <v/>
      </c>
      <c r="Q12" s="5" t="str">
        <f>IF(LEN(VLOOKUP($G12,Baseline!$G:$BH,11,FALSE))=0,"",VLOOKUP($G12,Baseline!$G:$BH,11,FALSE))</f>
        <v/>
      </c>
      <c r="R12" s="5" t="str">
        <f>IF(LEN(VLOOKUP($G12,Baseline!$G:$BH,12,FALSE))=0,"",VLOOKUP($G12,Baseline!$G:$BH,12,FALSE))</f>
        <v/>
      </c>
      <c r="S12" s="5" t="str">
        <f>IF(LEN(VLOOKUP($G12,Baseline!$G:$BH,13,FALSE))=0,"",VLOOKUP($G12,Baseline!$G:$BH,13,FALSE))</f>
        <v/>
      </c>
      <c r="T12" s="5" t="str">
        <f>IF(LEN(VLOOKUP($G12,Baseline!$G:$BH,14,FALSE))=0,"",VLOOKUP($G12,Baseline!$G:$BH,14,FALSE))</f>
        <v/>
      </c>
      <c r="U12" s="5" t="str">
        <f>IF(LEN(VLOOKUP($G12,Baseline!$G:$BH,15,FALSE))=0,"",VLOOKUP($G12,Baseline!$G:$BH,15,FALSE))</f>
        <v/>
      </c>
      <c r="V12" s="5" t="str">
        <f>IF(LEN(VLOOKUP($G12,Baseline!$G:$BH,16,FALSE))=0,"",VLOOKUP($G12,Baseline!$G:$BH,16,FALSE))</f>
        <v/>
      </c>
      <c r="W12" s="5" t="str">
        <f>IF(LEN(VLOOKUP($G12,Baseline!$G:$BH,17,FALSE))=0,"",VLOOKUP($G12,Baseline!$G:$BH,17,FALSE))</f>
        <v/>
      </c>
      <c r="X12" s="5" t="str">
        <f>IF(LEN(VLOOKUP($G12,Baseline!$G:$BH,18,FALSE))=0,"",VLOOKUP($G12,Baseline!$G:$BH,18,FALSE))</f>
        <v/>
      </c>
      <c r="Y12" s="5" t="str">
        <f>IF(LEN(VLOOKUP($G12,Baseline!$G:$BH,19,FALSE))=0,"",VLOOKUP($G12,Baseline!$G:$BH,19,FALSE))</f>
        <v/>
      </c>
      <c r="Z12" s="5" t="str">
        <f>IF(LEN(VLOOKUP($G12,Baseline!$G:$BH,20,FALSE))=0,"",VLOOKUP($G12,Baseline!$G:$BH,20,FALSE))</f>
        <v/>
      </c>
      <c r="AA12" s="5" t="str">
        <f>IF(LEN(VLOOKUP($G12,Baseline!$G:$BH,21,FALSE))=0,"",VLOOKUP($G12,Baseline!$G:$BH,21,FALSE))</f>
        <v/>
      </c>
      <c r="AB12" s="5" t="str">
        <f>IF(LEN(VLOOKUP($G12,Baseline!$G:$BH,22,FALSE))=0,"",VLOOKUP($G12,Baseline!$G:$BH,22,FALSE))</f>
        <v/>
      </c>
      <c r="AC12" s="5" t="str">
        <f>IF(LEN(VLOOKUP($G12,Baseline!$G:$BH,23,FALSE))=0,"",VLOOKUP($G12,Baseline!$G:$BH,23,FALSE))</f>
        <v/>
      </c>
      <c r="AD12" s="5" t="str">
        <f>IF(LEN(VLOOKUP($G12,Baseline!$G:$BH,24,FALSE))=0,"",VLOOKUP($G12,Baseline!$G:$BH,24,FALSE))</f>
        <v/>
      </c>
      <c r="AE12" s="5" t="str">
        <f>IF(LEN(VLOOKUP($G12,Baseline!$G:$BH,25,FALSE))=0,"",VLOOKUP($G12,Baseline!$G:$BH,25,FALSE))</f>
        <v/>
      </c>
      <c r="AF12" s="5" t="str">
        <f>IF(LEN(VLOOKUP($G12,Baseline!$G:$BH,26,FALSE))=0,"",VLOOKUP($G12,Baseline!$G:$BH,26,FALSE))</f>
        <v/>
      </c>
      <c r="AG12" s="85"/>
      <c r="AH12" s="88"/>
      <c r="AI12" s="86"/>
      <c r="AJ12" s="86"/>
      <c r="AK12" s="5" t="str">
        <f>IF(LEN(VLOOKUP($G12,Baseline!$G:$BH,31,FALSE))=0,"",VLOOKUP($G12,Baseline!$G:$BH,31,FALSE))</f>
        <v xml:space="preserve">Have you a loss of income due to the COVID-19 pandemic (e.g. because of short-time work or childcare?) </v>
      </c>
      <c r="AL12" s="5" t="str">
        <f>IF(LEN(VLOOKUP($G12,Baseline!$G:$BH,32,FALSE))=0,"",VLOOKUP($G12,Baseline!$G:$BH,32,FALSE))</f>
        <v>0 = No</v>
      </c>
      <c r="AM12" s="5" t="str">
        <f>IF(LEN(VLOOKUP($G12,Baseline!$G:$BH,33,FALSE))=0,"",VLOOKUP($G12,Baseline!$G:$BH,33,FALSE))</f>
        <v>1 = Yes, a bit</v>
      </c>
      <c r="AN12" s="5" t="str">
        <f>IF(LEN(VLOOKUP($G12,Baseline!$G:$BH,34,FALSE))=0,"",VLOOKUP($G12,Baseline!$G:$BH,34,FALSE))</f>
        <v>2 = Yes, very strongly</v>
      </c>
      <c r="AO12" s="5" t="str">
        <f>IF(LEN(VLOOKUP($G12,Baseline!$G:$BH,35,FALSE))=0,"",VLOOKUP($G12,Baseline!$G:$BH,35,FALSE))</f>
        <v/>
      </c>
      <c r="AP12" s="5" t="str">
        <f>IF(LEN(VLOOKUP($G12,Baseline!$G:$BH,36,FALSE))=0,"",VLOOKUP($G12,Baseline!$G:$BH,36,FALSE))</f>
        <v/>
      </c>
      <c r="AQ12" s="5" t="str">
        <f>IF(LEN(VLOOKUP($G12,Baseline!$G:$BH,37,FALSE))=0,"",VLOOKUP($G12,Baseline!$G:$BH,37,FALSE))</f>
        <v/>
      </c>
      <c r="AR12" s="5" t="str">
        <f>IF(LEN(VLOOKUP($G12,Baseline!$G:$BH,38,FALSE))=0,"",VLOOKUP($G12,Baseline!$G:$BH,38,FALSE))</f>
        <v/>
      </c>
      <c r="AS12" s="5" t="str">
        <f>IF(LEN(VLOOKUP($G12,Baseline!$G:$BH,39,FALSE))=0,"",VLOOKUP($G12,Baseline!$G:$BH,39,FALSE))</f>
        <v/>
      </c>
      <c r="AT12" s="5" t="str">
        <f>IF(LEN(VLOOKUP($G12,Baseline!$G:$BH,40,FALSE))=0,"",VLOOKUP($G12,Baseline!$G:$BH,40,FALSE))</f>
        <v/>
      </c>
      <c r="AU12" s="5" t="str">
        <f>IF(LEN(VLOOKUP($G12,Baseline!$G:$BH,41,FALSE))=0,"",VLOOKUP($G12,Baseline!$G:$BH,41,FALSE))</f>
        <v/>
      </c>
      <c r="AV12" s="5" t="str">
        <f>IF(LEN(VLOOKUP($G12,Baseline!$G:$BH,42,FALSE))=0,"",VLOOKUP($G12,Baseline!$G:$BH,42,FALSE))</f>
        <v/>
      </c>
      <c r="AW12" s="5" t="str">
        <f>IF(LEN(VLOOKUP($G12,Baseline!$G:$BH,43,FALSE))=0,"",VLOOKUP($G12,Baseline!$G:$BH,43,FALSE))</f>
        <v/>
      </c>
      <c r="AX12" s="5" t="str">
        <f>IF(LEN(VLOOKUP($G12,Baseline!$G:$BH,44,FALSE))=0,"",VLOOKUP($G12,Baseline!$G:$BH,44,FALSE))</f>
        <v/>
      </c>
      <c r="AY12" s="5" t="str">
        <f>IF(LEN(VLOOKUP($G12,Baseline!$G:$BH,45,FALSE))=0,"",VLOOKUP($G12,Baseline!$G:$BH,45,FALSE))</f>
        <v/>
      </c>
      <c r="AZ12" s="5" t="str">
        <f>IF(LEN(VLOOKUP($G12,Baseline!$G:$BH,46,FALSE))=0,"",VLOOKUP($G12,Baseline!$G:$BH,46,FALSE))</f>
        <v/>
      </c>
      <c r="BA12" s="5" t="str">
        <f>IF(LEN(VLOOKUP($G12,Baseline!$G:$BH,47,FALSE))=0,"",VLOOKUP($G12,Baseline!$G:$BH,47,FALSE))</f>
        <v/>
      </c>
      <c r="BB12" s="5" t="str">
        <f>IF(LEN(VLOOKUP($G12,Baseline!$G:$BH,48,FALSE))=0,"",VLOOKUP($G12,Baseline!$G:$BH,48,FALSE))</f>
        <v/>
      </c>
      <c r="BC12" s="5" t="str">
        <f>IF(LEN(VLOOKUP($G12,Baseline!$G:$BH,49,FALSE))=0,"",VLOOKUP($G12,Baseline!$G:$BH,49,FALSE))</f>
        <v/>
      </c>
      <c r="BD12" s="5" t="str">
        <f>IF(LEN(VLOOKUP($G12,Baseline!$G:$BH,50,FALSE))=0,"",VLOOKUP($G12,Baseline!$G:$BH,50,FALSE))</f>
        <v/>
      </c>
      <c r="BE12" s="5" t="str">
        <f>IF(LEN(VLOOKUP($G12,Baseline!$G:$BH,51,FALSE))=0,"",VLOOKUP($G12,Baseline!$G:$BH,51,FALSE))</f>
        <v/>
      </c>
      <c r="BF12" s="5" t="str">
        <f>IF(LEN(VLOOKUP($G12,Baseline!$G:$BH,52,FALSE))=0,"",VLOOKUP($G12,Baseline!$G:$BH,52,FALSE))</f>
        <v/>
      </c>
      <c r="BG12" s="5" t="str">
        <f>IF(LEN(VLOOKUP($G12,Baseline!$G:$BH,53,FALSE))=0,"",VLOOKUP($G12,Baseline!$G:$BH,53,FALSE))</f>
        <v/>
      </c>
      <c r="BH12" s="5" t="str">
        <f>IF(LEN(VLOOKUP($G12,Baseline!$G:$BH,54,FALSE))=0,"",VLOOKUP($G12,Baseline!$G:$BH,54,FALSE))</f>
        <v/>
      </c>
      <c r="BI12" s="5"/>
      <c r="BJ12" s="5"/>
      <c r="BK12" s="5"/>
      <c r="BL12" s="87"/>
      <c r="BM12" s="1" t="str">
        <f>IF(LEN(VLOOKUP($G12,Baseline!$G:$CJ,59,FALSE))=0,"",VLOOKUP($G12,Baseline!$G:$CJ,59,FALSE))</f>
        <v>¿Ha sufrido una pérdida de ingresos debido a la pandemia de COVID-19 (por ejemplo, debido al trabajo a tiempo parcial o al cuidado de los niños)?</v>
      </c>
      <c r="BN12" s="1" t="str">
        <f>IF(LEN(VLOOKUP($G12,Baseline!$G:$CJ,60,FALSE))=0,"",VLOOKUP($G12,Baseline!$G:$CJ,60,FALSE))</f>
        <v>0 = No</v>
      </c>
      <c r="BO12" s="1" t="str">
        <f>IF(LEN(VLOOKUP($G12,Baseline!$G:$CJ,61,FALSE))=0,"",VLOOKUP($G12,Baseline!$G:$CJ,61,FALSE))</f>
        <v>1 = Sí, un poco</v>
      </c>
      <c r="BP12" s="1" t="str">
        <f>IF(LEN(VLOOKUP($G12,Baseline!$G:$CJ,62,FALSE))=0,"",VLOOKUP($G12,Baseline!$G:$CJ,62,FALSE))</f>
        <v>2 = Sí, muy dura</v>
      </c>
      <c r="BQ12" s="1" t="str">
        <f>IF(LEN(VLOOKUP($G12,Baseline!$G:$CJ,63,FALSE))=0,"",VLOOKUP($G12,Baseline!$G:$CJ,63,FALSE))</f>
        <v/>
      </c>
      <c r="BR12" s="1" t="str">
        <f>IF(LEN(VLOOKUP($G12,Baseline!$G:$CJ,64,FALSE))=0,"",VLOOKUP($G12,Baseline!$G:$CJ,64,FALSE))</f>
        <v/>
      </c>
      <c r="BS12" s="1" t="str">
        <f>IF(LEN(VLOOKUP($G12,Baseline!$G:$CJ,65,FALSE))=0,"",VLOOKUP($G12,Baseline!$G:$CJ,65,FALSE))</f>
        <v/>
      </c>
      <c r="BT12" s="1" t="str">
        <f>IF(LEN(VLOOKUP($G12,Baseline!$G:$CJ,66,FALSE))=0,"",VLOOKUP($G12,Baseline!$G:$CJ,66,FALSE))</f>
        <v/>
      </c>
      <c r="BU12" s="1" t="str">
        <f>IF(LEN(VLOOKUP($G12,Baseline!$G:$CJ,67,FALSE))=0,"",VLOOKUP($G12,Baseline!$G:$CJ,67,FALSE))</f>
        <v/>
      </c>
      <c r="BV12" s="1" t="str">
        <f>IF(LEN(VLOOKUP($G12,Baseline!$G:$CJ,68,FALSE))=0,"",VLOOKUP($G12,Baseline!$G:$CJ,68,FALSE))</f>
        <v/>
      </c>
      <c r="BW12" s="1" t="str">
        <f>IF(LEN(VLOOKUP($G12,Baseline!$G:$CJ,69,FALSE))=0,"",VLOOKUP($G12,Baseline!$G:$CJ,69,FALSE))</f>
        <v/>
      </c>
      <c r="BX12" s="1" t="str">
        <f>IF(LEN(VLOOKUP($G12,Baseline!$G:$CJ,70,FALSE))=0,"",VLOOKUP($G12,Baseline!$G:$CJ,70,FALSE))</f>
        <v/>
      </c>
      <c r="BY12" s="1" t="str">
        <f>IF(LEN(VLOOKUP($G12,Baseline!$G:$CJ,71,FALSE))=0,"",VLOOKUP($G12,Baseline!$G:$CJ,71,FALSE))</f>
        <v/>
      </c>
      <c r="BZ12" s="1" t="str">
        <f>IF(LEN(VLOOKUP($G12,Baseline!$G:$CJ,72,FALSE))=0,"",VLOOKUP($G12,Baseline!$G:$CJ,72,FALSE))</f>
        <v/>
      </c>
      <c r="CA12" s="1" t="str">
        <f>IF(LEN(VLOOKUP($G12,Baseline!$G:$CJ,73,FALSE))=0,"",VLOOKUP($G12,Baseline!$G:$CJ,73,FALSE))</f>
        <v/>
      </c>
      <c r="CB12" s="1" t="str">
        <f>IF(LEN(VLOOKUP($G12,Baseline!$G:$CJ,74,FALSE))=0,"",VLOOKUP($G12,Baseline!$G:$CJ,74,FALSE))</f>
        <v/>
      </c>
      <c r="CC12" s="1" t="str">
        <f>IF(LEN(VLOOKUP($G12,Baseline!$G:$CJ,75,FALSE))=0,"",VLOOKUP($G12,Baseline!$G:$CJ,75,FALSE))</f>
        <v/>
      </c>
      <c r="CD12" s="1" t="str">
        <f>IF(LEN(VLOOKUP($G12,Baseline!$G:$CJ,76,FALSE))=0,"",VLOOKUP($G12,Baseline!$G:$CJ,76,FALSE))</f>
        <v/>
      </c>
      <c r="CE12" s="1" t="str">
        <f>IF(LEN(VLOOKUP($G12,Baseline!$G:$CJ,77,FALSE))=0,"",VLOOKUP($G12,Baseline!$G:$CJ,77,FALSE))</f>
        <v/>
      </c>
      <c r="CF12" s="1" t="str">
        <f>IF(LEN(VLOOKUP($G12,Baseline!$G:$CJ,78,FALSE))=0,"",VLOOKUP($G12,Baseline!$G:$CJ,78,FALSE))</f>
        <v/>
      </c>
      <c r="CG12" s="1" t="str">
        <f>IF(LEN(VLOOKUP($G12,Baseline!$G:$CJ,79,FALSE))=0,"",VLOOKUP($G12,Baseline!$G:$CJ,79,FALSE))</f>
        <v/>
      </c>
      <c r="CH12" s="1" t="str">
        <f>IF(LEN(VLOOKUP($G12,Baseline!$G:$CJ,80,FALSE))=0,"",VLOOKUP($G12,Baseline!$G:$CJ,80,FALSE))</f>
        <v/>
      </c>
      <c r="CI12" s="1" t="str">
        <f>IF(LEN(VLOOKUP($G12,Baseline!$G:$CJ,81,FALSE))=0,"",VLOOKUP($G12,Baseline!$G:$CJ,81,FALSE))</f>
        <v/>
      </c>
      <c r="CJ12" s="1" t="str">
        <f>IF(LEN(VLOOKUP($G12,Baseline!$G:$CJ,82,FALSE))=0,"",VLOOKUP($G12,Baseline!$G:$CJ,82,FALSE))</f>
        <v/>
      </c>
      <c r="CK12" s="1"/>
      <c r="CL12" s="1"/>
      <c r="CM12" s="1"/>
      <c r="CN12" s="1"/>
      <c r="CO12" s="198" t="str">
        <f>IF(LEN(VLOOKUP($G12,Baseline!$G:$DL,87,FALSE))=0,"",VLOOKUP($G12,Baseline!$G:$DL,87,FALSE))</f>
        <v>Avez-vous subi une baisse de revenus en raison de la pandémie du COVID-19 (p. ex. en cas de chômage partiel/d’activité réduite ou de garde d’enfants) ?</v>
      </c>
      <c r="CP12" s="1" t="str">
        <f>IF(LEN(VLOOKUP($G12,Baseline!$G:$DL,88,FALSE))=0,"",VLOOKUP($G12,Baseline!$G:$DL,88,FALSE))</f>
        <v>0 = Non</v>
      </c>
      <c r="CQ12" s="1" t="str">
        <f>IF(LEN(VLOOKUP($G12,Baseline!$G:$DL,89,FALSE))=0,"",VLOOKUP($G12,Baseline!$G:$DL,89,FALSE))</f>
        <v>1 = Oui, peu importante</v>
      </c>
      <c r="CR12" s="4" t="str">
        <f>IF(LEN(VLOOKUP($G12,Baseline!$G:$DL,90,FALSE))=0,"",VLOOKUP($G12,Baseline!$G:$DL,90,FALSE))</f>
        <v>2 = Oui, très importante</v>
      </c>
      <c r="CS12" s="1" t="str">
        <f>IF(LEN(VLOOKUP($G12,Baseline!$G:$DL,91,FALSE))=0,"",VLOOKUP($G12,Baseline!$G:$DL,91,FALSE))</f>
        <v/>
      </c>
      <c r="CT12" s="1" t="str">
        <f>IF(LEN(VLOOKUP($G12,Baseline!$G:$DL,92,FALSE))=0,"",VLOOKUP($G12,Baseline!$G:$DL,92,FALSE))</f>
        <v/>
      </c>
      <c r="CU12" s="1" t="str">
        <f>IF(LEN(VLOOKUP($G12,Baseline!$G:$DL,93,FALSE))=0,"",VLOOKUP($G12,Baseline!$G:$DL,93,FALSE))</f>
        <v/>
      </c>
      <c r="CV12" s="1" t="str">
        <f>IF(LEN(VLOOKUP($G12,Baseline!$G:$DL,94,FALSE))=0,"",VLOOKUP($G12,Baseline!$G:$DL,94,FALSE))</f>
        <v/>
      </c>
      <c r="CW12" s="1" t="str">
        <f>IF(LEN(VLOOKUP($G12,Baseline!$G:$DL,95,FALSE))=0,"",VLOOKUP($G12,Baseline!$G:$DL,95,FALSE))</f>
        <v/>
      </c>
      <c r="CX12" s="1" t="str">
        <f>IF(LEN(VLOOKUP($G12,Baseline!$G:$DL,96,FALSE))=0,"",VLOOKUP($G12,Baseline!$G:$DL,96,FALSE))</f>
        <v/>
      </c>
      <c r="CY12" s="5" t="str">
        <f>IF(LEN(VLOOKUP($G12,Baseline!$G:$DL,97,FALSE))=0,"",VLOOKUP($G12,Baseline!$G:$DL,97,FALSE))</f>
        <v/>
      </c>
      <c r="CZ12" s="5" t="str">
        <f>IF(LEN(VLOOKUP($G12,Baseline!$G:$DL,98,FALSE))=0,"",VLOOKUP($G12,Baseline!$G:$DL,98,FALSE))</f>
        <v/>
      </c>
      <c r="DA12" s="5" t="str">
        <f>IF(LEN(VLOOKUP($G12,Baseline!$G:$DL,99,FALSE))=0,"",VLOOKUP($G12,Baseline!$G:$DL,99,FALSE))</f>
        <v/>
      </c>
      <c r="DB12" s="5" t="str">
        <f>IF(LEN(VLOOKUP($G12,Baseline!$G:$DL,100,FALSE))=0,"",VLOOKUP($G12,Baseline!$G:$DL,100,FALSE))</f>
        <v/>
      </c>
      <c r="DC12" s="5" t="str">
        <f>IF(LEN(VLOOKUP($G12,Baseline!$G:$DL,101,FALSE))=0,"",VLOOKUP($G12,Baseline!$G:$DL,101,FALSE))</f>
        <v/>
      </c>
      <c r="DD12" s="5" t="str">
        <f>IF(LEN(VLOOKUP($G12,Baseline!$G:$DL,102,FALSE))=0,"",VLOOKUP($G12,Baseline!$G:$DL,102,FALSE))</f>
        <v/>
      </c>
      <c r="DE12" s="5" t="str">
        <f>IF(LEN(VLOOKUP($G12,Baseline!$G:$DL,103,FALSE))=0,"",VLOOKUP($G12,Baseline!$G:$DL,103,FALSE))</f>
        <v/>
      </c>
      <c r="DF12" s="5" t="str">
        <f>IF(LEN(VLOOKUP($G12,Baseline!$G:$DL,104,FALSE))=0,"",VLOOKUP($G12,Baseline!$G:$DL,104,FALSE))</f>
        <v/>
      </c>
      <c r="DG12" s="5" t="str">
        <f>IF(LEN(VLOOKUP($G12,Baseline!$G:$DL,105,FALSE))=0,"",VLOOKUP($G12,Baseline!$G:$DL,105,FALSE))</f>
        <v/>
      </c>
      <c r="DH12" s="5" t="str">
        <f>IF(LEN(VLOOKUP($G12,Baseline!$G:$DL,106,FALSE))=0,"",VLOOKUP($G12,Baseline!$G:$DL,106,FALSE))</f>
        <v/>
      </c>
      <c r="DI12" s="5" t="str">
        <f>IF(LEN(VLOOKUP($G12,Baseline!$G:$DL,107,FALSE))=0,"",VLOOKUP($G12,Baseline!$G:$DL,107,FALSE))</f>
        <v/>
      </c>
      <c r="DJ12" s="5" t="str">
        <f>IF(LEN(VLOOKUP($G12,Baseline!$G:$DL,108,FALSE))=0,"",VLOOKUP($G12,Baseline!$G:$DL,108,FALSE))</f>
        <v/>
      </c>
      <c r="DK12" s="5" t="str">
        <f>IF(LEN(VLOOKUP($G12,Baseline!$G:$DL,109,FALSE))=0,"",VLOOKUP($G12,Baseline!$G:$DL,109,FALSE))</f>
        <v/>
      </c>
      <c r="DL12" s="5" t="str">
        <f>IF(LEN(VLOOKUP($G12,Baseline!$G:$DL,110,FALSE))=0,"",VLOOKUP($G12,Baseline!$G:$DL,110,FALSE))</f>
        <v/>
      </c>
      <c r="DM12" s="5"/>
      <c r="DN12" s="5"/>
      <c r="DO12" s="5"/>
      <c r="DP12" s="5"/>
      <c r="DQ12" s="1" t="str">
        <f>IF(LEN(VLOOKUP($G12,Baseline!$G:$EN,115,FALSE))=0,"",VLOOKUP($G12,Baseline!$G:$EN,115,FALSE))</f>
        <v>Volt a COVID-19 világjárvány miatt bevételkiesése (pl. a rövidített munkaidő vagy a gyermekeim felügyelete miatt)?</v>
      </c>
      <c r="DR12" s="1" t="str">
        <f>IF(LEN(VLOOKUP($G12,Baseline!$G:$EN,116,FALSE))=0,"",VLOOKUP($G12,Baseline!$G:$EN,116,FALSE))</f>
        <v>0 = Nem</v>
      </c>
      <c r="DS12" s="1" t="str">
        <f>IF(LEN(VLOOKUP($G12,Baseline!$G:$EN,117,FALSE))=0,"",VLOOKUP($G12,Baseline!$G:$EN,117,FALSE))</f>
        <v>1 = Igen, egy kicsi</v>
      </c>
      <c r="DT12" s="1" t="str">
        <f>IF(LEN(VLOOKUP($G12,Baseline!$G:$EN,118,FALSE))=0,"",VLOOKUP($G12,Baseline!$G:$EN,118,FALSE))</f>
        <v>2 = Igen, nagyon nagy</v>
      </c>
      <c r="DU12" s="1" t="str">
        <f>IF(LEN(VLOOKUP($G12,Baseline!$G:$EN,119,FALSE))=0,"",VLOOKUP($G12,Baseline!$G:$EN,119,FALSE))</f>
        <v/>
      </c>
      <c r="DV12" s="1" t="str">
        <f>IF(LEN(VLOOKUP($G12,Baseline!$G:$EN,120,FALSE))=0,"",VLOOKUP($G12,Baseline!$G:$EN,120,FALSE))</f>
        <v/>
      </c>
      <c r="DW12" s="4" t="str">
        <f>IF(LEN(VLOOKUP($G12,Baseline!$G:$EN,121,FALSE))=0,"",VLOOKUP($G12,Baseline!$G:$EN,121,FALSE))</f>
        <v/>
      </c>
      <c r="DX12" s="1" t="str">
        <f>IF(LEN(VLOOKUP($G12,Baseline!$G:$EN,122,FALSE))=0,"",VLOOKUP($G12,Baseline!$G:$EN,122,FALSE))</f>
        <v/>
      </c>
      <c r="DY12" s="1" t="str">
        <f>IF(LEN(VLOOKUP($G12,Baseline!$G:$EN,123,FALSE))=0,"",VLOOKUP($G12,Baseline!$G:$EN,123,FALSE))</f>
        <v/>
      </c>
      <c r="DZ12" s="1" t="str">
        <f>IF(LEN(VLOOKUP($G12,Baseline!$G:$EN,124,FALSE))=0,"",VLOOKUP($G12,Baseline!$G:$EN,124,FALSE))</f>
        <v/>
      </c>
      <c r="EA12" s="1" t="str">
        <f>IF(LEN(VLOOKUP($G12,Baseline!$G:$EN,125,FALSE))=0,"",VLOOKUP($G12,Baseline!$G:$EN,125,FALSE))</f>
        <v/>
      </c>
      <c r="EB12" s="5" t="str">
        <f>IF(LEN(VLOOKUP($G12,Baseline!$G:$EN,126,FALSE))=0,"",VLOOKUP($G12,Baseline!$G:$EN,126,FALSE))</f>
        <v/>
      </c>
      <c r="EC12" s="5" t="str">
        <f>IF(LEN(VLOOKUP($G12,Baseline!$G:$EN,127,FALSE))=0,"",VLOOKUP($G12,Baseline!$G:$EN,127,FALSE))</f>
        <v/>
      </c>
      <c r="ED12" s="5" t="str">
        <f>IF(LEN(VLOOKUP($G12,Baseline!$G:$EN,128,FALSE))=0,"",VLOOKUP($G12,Baseline!$G:$EN,128,FALSE))</f>
        <v/>
      </c>
      <c r="EE12" s="5" t="str">
        <f>IF(LEN(VLOOKUP($G12,Baseline!$G:$EN,129,FALSE))=0,"",VLOOKUP($G12,Baseline!$G:$EN,129,FALSE))</f>
        <v/>
      </c>
      <c r="EF12" s="5" t="str">
        <f>IF(LEN(VLOOKUP($G12,Baseline!$G:$EN,130,FALSE))=0,"",VLOOKUP($G12,Baseline!$G:$EN,130,FALSE))</f>
        <v/>
      </c>
      <c r="EG12" s="5" t="str">
        <f>IF(LEN(VLOOKUP($G12,Baseline!$G:$EN,131,FALSE))=0,"",VLOOKUP($G12,Baseline!$G:$EN,131,FALSE))</f>
        <v/>
      </c>
      <c r="EH12" s="5" t="str">
        <f>IF(LEN(VLOOKUP($G12,Baseline!$G:$EN,132,FALSE))=0,"",VLOOKUP($G12,Baseline!$G:$EN,132,FALSE))</f>
        <v/>
      </c>
      <c r="EI12" s="5" t="str">
        <f>IF(LEN(VLOOKUP($G12,Baseline!$G:$EN,133,FALSE))=0,"",VLOOKUP($G12,Baseline!$G:$EN,133,FALSE))</f>
        <v/>
      </c>
      <c r="EJ12" s="5" t="str">
        <f>IF(LEN(VLOOKUP($G12,Baseline!$G:$EN,134,FALSE))=0,"",VLOOKUP($G12,Baseline!$G:$EN,134,FALSE))</f>
        <v/>
      </c>
      <c r="EK12" s="5" t="str">
        <f>IF(LEN(VLOOKUP($G12,Baseline!$G:$EN,135,FALSE))=0,"",VLOOKUP($G12,Baseline!$G:$EN,135,FALSE))</f>
        <v/>
      </c>
      <c r="EL12" s="5" t="str">
        <f>IF(LEN(VLOOKUP($G12,Baseline!$G:$EN,136,FALSE))=0,"",VLOOKUP($G12,Baseline!$G:$EN,136,FALSE))</f>
        <v/>
      </c>
      <c r="EM12" s="5" t="str">
        <f>IF(LEN(VLOOKUP($G12,Baseline!$G:$EN,137,FALSE))=0,"",VLOOKUP($G12,Baseline!$G:$EN,137,FALSE))</f>
        <v/>
      </c>
      <c r="EN12" s="5" t="str">
        <f>IF(LEN(VLOOKUP($G12,Baseline!$G:$EN,138,FALSE))=0,"",VLOOKUP($G12,Baseline!$G:$EN,138,FALSE))</f>
        <v/>
      </c>
      <c r="EO12" s="5"/>
      <c r="EP12" s="5"/>
      <c r="EQ12" s="5"/>
      <c r="ER12" s="5"/>
      <c r="ES12" s="1" t="str">
        <f>IF(LEN(VLOOKUP($G12,Baseline!$G:$FP,143,FALSE))=0,"",VLOOKUP($G12,Baseline!$G:$FP,143,FALSE))</f>
        <v>Ha subito perdite economiche a causa della pandemia di COVID-19 (per es. a causa dell’orario di lavoro ridotto o di costi per accudire i figli)?</v>
      </c>
      <c r="ET12" s="1" t="str">
        <f>IF(LEN(VLOOKUP($G12,Baseline!$G:$FP,144,FALSE))=0,"",VLOOKUP($G12,Baseline!$G:$FP,144,FALSE))</f>
        <v>0 = No</v>
      </c>
      <c r="EU12" s="1" t="str">
        <f>IF(LEN(VLOOKUP($G12,Baseline!$G:$FP,145,FALSE))=0,"",VLOOKUP($G12,Baseline!$G:$FP,145,FALSE))</f>
        <v>1 = Sì, qualcuna</v>
      </c>
      <c r="EV12" s="1" t="str">
        <f>IF(LEN(VLOOKUP($G12,Baseline!$G:$FP,146,FALSE))=0,"",VLOOKUP($G12,Baseline!$G:$FP,146,FALSE))</f>
        <v>2 = Sì, moltissime</v>
      </c>
      <c r="EW12" s="1" t="str">
        <f>IF(LEN(VLOOKUP($G12,Baseline!$G:$FP,147,FALSE))=0,"",VLOOKUP($G12,Baseline!$G:$FP,147,FALSE))</f>
        <v/>
      </c>
      <c r="EX12" s="1" t="str">
        <f>IF(LEN(VLOOKUP($G12,Baseline!$G:$FP,148,FALSE))=0,"",VLOOKUP($G12,Baseline!$G:$FP,148,FALSE))</f>
        <v/>
      </c>
      <c r="EY12" s="1" t="str">
        <f>IF(LEN(VLOOKUP($G12,Baseline!$G:$FP,149,FALSE))=0,"",VLOOKUP($G12,Baseline!$G:$FP,149,FALSE))</f>
        <v/>
      </c>
      <c r="EZ12" s="1" t="str">
        <f>IF(LEN(VLOOKUP($G12,Baseline!$G:$FP,150,FALSE))=0,"",VLOOKUP($G12,Baseline!$G:$FP,150,FALSE))</f>
        <v/>
      </c>
      <c r="FA12" s="1" t="str">
        <f>IF(LEN(VLOOKUP($G12,Baseline!$G:$FP,151,FALSE))=0,"",VLOOKUP($G12,Baseline!$G:$FP,151,FALSE))</f>
        <v/>
      </c>
      <c r="FB12" s="4" t="str">
        <f>IF(LEN(VLOOKUP($G12,Baseline!$G:$FP,152,FALSE))=0,"",VLOOKUP($G12,Baseline!$G:$FP,152,FALSE))</f>
        <v/>
      </c>
      <c r="FC12" s="1" t="str">
        <f>IF(LEN(VLOOKUP($G12,Baseline!$G:$FP,153,FALSE))=0,"",VLOOKUP($G12,Baseline!$G:$FP,153,FALSE))</f>
        <v/>
      </c>
      <c r="FD12" s="5" t="str">
        <f>IF(LEN(VLOOKUP($G12,Baseline!$G:$FP,154,FALSE))=0,"",VLOOKUP($G12,Baseline!$G:$FP,154,FALSE))</f>
        <v/>
      </c>
      <c r="FE12" s="5" t="str">
        <f>IF(LEN(VLOOKUP($G12,Baseline!$G:$FP,155,FALSE))=0,"",VLOOKUP($G12,Baseline!$G:$FP,155,FALSE))</f>
        <v/>
      </c>
      <c r="FF12" s="5" t="str">
        <f>IF(LEN(VLOOKUP($G12,Baseline!$G:$FP,156,FALSE))=0,"",VLOOKUP($G12,Baseline!$G:$FP,156,FALSE))</f>
        <v/>
      </c>
      <c r="FG12" s="5" t="str">
        <f>IF(LEN(VLOOKUP($G12,Baseline!$G:$FP,157,FALSE))=0,"",VLOOKUP($G12,Baseline!$G:$FP,157,FALSE))</f>
        <v/>
      </c>
      <c r="FH12" s="5" t="str">
        <f>IF(LEN(VLOOKUP($G12,Baseline!$G:$FP,158,FALSE))=0,"",VLOOKUP($G12,Baseline!$G:$FP,158,FALSE))</f>
        <v/>
      </c>
      <c r="FI12" s="5" t="str">
        <f>IF(LEN(VLOOKUP($G12,Baseline!$G:$FP,159,FALSE))=0,"",VLOOKUP($G12,Baseline!$G:$FP,159,FALSE))</f>
        <v/>
      </c>
      <c r="FJ12" s="5" t="str">
        <f>IF(LEN(VLOOKUP($G12,Baseline!$G:$FP,160,FALSE))=0,"",VLOOKUP($G12,Baseline!$G:$FP,160,FALSE))</f>
        <v/>
      </c>
      <c r="FK12" s="5" t="str">
        <f>IF(LEN(VLOOKUP($G12,Baseline!$G:$FP,161,FALSE))=0,"",VLOOKUP($G12,Baseline!$G:$FP,161,FALSE))</f>
        <v/>
      </c>
      <c r="FL12" s="5" t="str">
        <f>IF(LEN(VLOOKUP($G12,Baseline!$G:$FP,162,FALSE))=0,"",VLOOKUP($G12,Baseline!$G:$FP,162,FALSE))</f>
        <v/>
      </c>
      <c r="FM12" s="5" t="str">
        <f>IF(LEN(VLOOKUP($G12,Baseline!$G:$FP,163,FALSE))=0,"",VLOOKUP($G12,Baseline!$G:$FP,163,FALSE))</f>
        <v/>
      </c>
      <c r="FN12" s="5" t="str">
        <f>IF(LEN(VLOOKUP($G12,Baseline!$G:$FP,164,FALSE))=0,"",VLOOKUP($G12,Baseline!$G:$FP,164,FALSE))</f>
        <v/>
      </c>
      <c r="FO12" s="5" t="str">
        <f>IF(LEN(VLOOKUP($G12,Baseline!$G:$FP,165,FALSE))=0,"",VLOOKUP($G12,Baseline!$G:$FP,165,FALSE))</f>
        <v/>
      </c>
      <c r="FP12" s="5" t="str">
        <f>IF(LEN(VLOOKUP($G12,Baseline!$G:$FP,166,FALSE))=0,"",VLOOKUP($G12,Baseline!$G:$FP,166,FALSE))</f>
        <v/>
      </c>
      <c r="FQ12" s="5"/>
      <c r="FR12" s="5"/>
      <c r="FS12" s="5"/>
      <c r="FT12" s="5"/>
      <c r="FU12" s="1" t="str">
        <f>IF(LEN(VLOOKUP($G12,Baseline!$G:$GR,171,FALSE))=0,"",VLOOKUP($G12,Baseline!$G:$GR,171,FALSE))</f>
        <v>Отмечаете ли Вы потери дохода в результате пандемии COVID-19 (например, в результате работы неполный день или присмотра за детьми)?</v>
      </c>
      <c r="FV12" s="1" t="str">
        <f>IF(LEN(VLOOKUP($G12,Baseline!$G:$GR,172,FALSE))=0,"",VLOOKUP($G12,Baseline!$G:$GR,172,FALSE))</f>
        <v>0 = нет</v>
      </c>
      <c r="FW12" s="1" t="str">
        <f>IF(LEN(VLOOKUP($G12,Baseline!$G:$GR,173,FALSE))=0,"",VLOOKUP($G12,Baseline!$G:$GR,173,FALSE))</f>
        <v>1 = да, небольшие</v>
      </c>
      <c r="FX12" s="1" t="str">
        <f>IF(LEN(VLOOKUP($G12,Baseline!$G:$GR,174,FALSE))=0,"",VLOOKUP($G12,Baseline!$G:$GR,174,FALSE))</f>
        <v>2 = да, очень большие</v>
      </c>
      <c r="FY12" s="1" t="str">
        <f>IF(LEN(VLOOKUP($G12,Baseline!$G:$GR,175,FALSE))=0,"",VLOOKUP($G12,Baseline!$G:$GR,175,FALSE))</f>
        <v/>
      </c>
      <c r="FZ12" s="1" t="str">
        <f>IF(LEN(VLOOKUP($G12,Baseline!$G:$GR,176,FALSE))=0,"",VLOOKUP($G12,Baseline!$G:$GR,176,FALSE))</f>
        <v/>
      </c>
      <c r="GA12" s="1" t="str">
        <f>IF(LEN(VLOOKUP($G12,Baseline!$G:$GR,177,FALSE))=0,"",VLOOKUP($G12,Baseline!$G:$GR,177,FALSE))</f>
        <v/>
      </c>
      <c r="GB12" s="1" t="str">
        <f>IF(LEN(VLOOKUP($G12,Baseline!$G:$GR,178,FALSE))=0,"",VLOOKUP($G12,Baseline!$G:$GR,178,FALSE))</f>
        <v/>
      </c>
      <c r="GC12" s="1" t="str">
        <f>IF(LEN(VLOOKUP($G12,Baseline!$G:$GR,179,FALSE))=0,"",VLOOKUP($G12,Baseline!$G:$GR,179,FALSE))</f>
        <v/>
      </c>
      <c r="GD12" s="1" t="str">
        <f>IF(LEN(VLOOKUP($G12,Baseline!$G:$GR,180,FALSE))=0,"",VLOOKUP($G12,Baseline!$G:$GR,180,FALSE))</f>
        <v/>
      </c>
      <c r="GE12" s="1" t="str">
        <f>IF(LEN(VLOOKUP($G12,Baseline!$G:$GR,181,FALSE))=0,"",VLOOKUP($G12,Baseline!$G:$GR,181,FALSE))</f>
        <v/>
      </c>
      <c r="GF12" s="5" t="str">
        <f>IF(LEN(VLOOKUP($G12,Baseline!$G:$GR,182,FALSE))=0,"",VLOOKUP($G12,Baseline!$G:$GR,182,FALSE))</f>
        <v/>
      </c>
      <c r="GG12" s="4" t="str">
        <f>IF(LEN(VLOOKUP($G12,Baseline!$G:$GR,183,FALSE))=0,"",VLOOKUP($G12,Baseline!$G:$GR,183,FALSE))</f>
        <v/>
      </c>
      <c r="GH12" s="5" t="str">
        <f>IF(LEN(VLOOKUP($G12,Baseline!$G:$GR,184,FALSE))=0,"",VLOOKUP($G12,Baseline!$G:$GR,184,FALSE))</f>
        <v/>
      </c>
      <c r="GI12" s="5" t="str">
        <f>IF(LEN(VLOOKUP($G12,Baseline!$G:$GR,185,FALSE))=0,"",VLOOKUP($G12,Baseline!$G:$GR,185,FALSE))</f>
        <v/>
      </c>
      <c r="GJ12" s="5" t="str">
        <f>IF(LEN(VLOOKUP($G12,Baseline!$G:$GR,186,FALSE))=0,"",VLOOKUP($G12,Baseline!$G:$GR,186,FALSE))</f>
        <v/>
      </c>
      <c r="GK12" s="5" t="str">
        <f>IF(LEN(VLOOKUP($G12,Baseline!$G:$GR,187,FALSE))=0,"",VLOOKUP($G12,Baseline!$G:$GR,187,FALSE))</f>
        <v/>
      </c>
      <c r="GL12" s="5" t="str">
        <f>IF(LEN(VLOOKUP($G12,Baseline!$G:$GR,188,FALSE))=0,"",VLOOKUP($G12,Baseline!$G:$GR,188,FALSE))</f>
        <v/>
      </c>
      <c r="GM12" s="5" t="str">
        <f>IF(LEN(VLOOKUP($G12,Baseline!$G:$GR,189,FALSE))=0,"",VLOOKUP($G12,Baseline!$G:$GR,189,FALSE))</f>
        <v/>
      </c>
      <c r="GN12" s="5" t="str">
        <f>IF(LEN(VLOOKUP($G12,Baseline!$G:$GR,190,FALSE))=0,"",VLOOKUP($G12,Baseline!$G:$GR,190,FALSE))</f>
        <v/>
      </c>
      <c r="GO12" s="5" t="str">
        <f>IF(LEN(VLOOKUP($G12,Baseline!$G:$GR,191,FALSE))=0,"",VLOOKUP($G12,Baseline!$G:$GR,191,FALSE))</f>
        <v/>
      </c>
      <c r="GP12" s="5" t="str">
        <f>IF(LEN(VLOOKUP($G12,Baseline!$G:$GR,192,FALSE))=0,"",VLOOKUP($G12,Baseline!$G:$GR,192,FALSE))</f>
        <v/>
      </c>
      <c r="GQ12" s="5" t="str">
        <f>IF(LEN(VLOOKUP($G12,Baseline!$G:$GR,193,FALSE))=0,"",VLOOKUP($G12,Baseline!$G:$GR,193,FALSE))</f>
        <v/>
      </c>
      <c r="GR12" s="5" t="str">
        <f>IF(LEN(VLOOKUP($G12,Baseline!$G:$GR,194,FALSE))=0,"",VLOOKUP($G12,Baseline!$G:$GR,194,FALSE))</f>
        <v/>
      </c>
      <c r="GS12" s="5"/>
      <c r="GT12" s="5"/>
      <c r="GU12" s="5"/>
      <c r="GV12" s="5"/>
      <c r="GW12" s="1" t="str">
        <f>IF(LEN(VLOOKUP($G12,Baseline!$G:$HT,199,FALSE))=0,"",VLOOKUP($G12,Baseline!$G:$HT,199,FALSE))</f>
        <v>Da li na osnovu COVID-19 pandemije imate gubitak prihoda (npr. zbog skraćenog radnog vremena ili čuvanja dece)?</v>
      </c>
      <c r="GX12" s="1" t="str">
        <f>IF(LEN(VLOOKUP($G12,Baseline!$G:$HT,200,FALSE))=0,"",VLOOKUP($G12,Baseline!$G:$HT,200,FALSE))</f>
        <v>0 = Ne</v>
      </c>
      <c r="GY12" s="1" t="str">
        <f>IF(LEN(VLOOKUP($G12,Baseline!$G:$HT,201,FALSE))=0,"",VLOOKUP($G12,Baseline!$G:$HT,201,FALSE))</f>
        <v>1 = Da, nešto malo</v>
      </c>
      <c r="GZ12" s="1" t="str">
        <f>IF(LEN(VLOOKUP($G12,Baseline!$G:$HT,202,FALSE))=0,"",VLOOKUP($G12,Baseline!$G:$HT,202,FALSE))</f>
        <v>2 = Da, jako veliki</v>
      </c>
      <c r="HA12" s="10" t="str">
        <f>IF(LEN(VLOOKUP($G12,Baseline!$G:$HT,203,FALSE))=0,"",VLOOKUP($G12,Baseline!$G:$HT,203,FALSE))</f>
        <v/>
      </c>
      <c r="HB12" s="10" t="str">
        <f>IF(LEN(VLOOKUP($G12,Baseline!$G:$HT,204,FALSE))=0,"",VLOOKUP($G12,Baseline!$G:$HT,204,FALSE))</f>
        <v/>
      </c>
      <c r="HC12" s="10" t="str">
        <f>IF(LEN(VLOOKUP($G12,Baseline!$G:$HT,205,FALSE))=0,"",VLOOKUP($G12,Baseline!$G:$HT,205,FALSE))</f>
        <v/>
      </c>
      <c r="HD12" s="10" t="str">
        <f>IF(LEN(VLOOKUP($G12,Baseline!$G:$HT,206,FALSE))=0,"",VLOOKUP($G12,Baseline!$G:$HT,206,FALSE))</f>
        <v/>
      </c>
      <c r="HE12" s="10" t="str">
        <f>IF(LEN(VLOOKUP($G12,Baseline!$G:$HT,207,FALSE))=0,"",VLOOKUP($G12,Baseline!$G:$HT,207,FALSE))</f>
        <v/>
      </c>
      <c r="HF12" s="10" t="str">
        <f>IF(LEN(VLOOKUP($G12,Baseline!$G:$HT,208,FALSE))=0,"",VLOOKUP($G12,Baseline!$G:$HT,208,FALSE))</f>
        <v/>
      </c>
      <c r="HG12" s="10" t="str">
        <f>IF(LEN(VLOOKUP($G12,Baseline!$G:$HT,209,FALSE))=0,"",VLOOKUP($G12,Baseline!$G:$HT,209,FALSE))</f>
        <v/>
      </c>
      <c r="HH12" s="5" t="str">
        <f>IF(LEN(VLOOKUP($G12,Baseline!$G:$HT,210,FALSE))=0,"",VLOOKUP($G12,Baseline!$G:$HT,210,FALSE))</f>
        <v/>
      </c>
      <c r="HI12" s="5" t="str">
        <f>IF(LEN(VLOOKUP($G12,Baseline!$G:$HT,211,FALSE))=0,"",VLOOKUP($G12,Baseline!$G:$HT,211,FALSE))</f>
        <v/>
      </c>
      <c r="HJ12" s="5" t="str">
        <f>IF(LEN(VLOOKUP($G12,Baseline!$G:$HT,212,FALSE))=0,"",VLOOKUP($G12,Baseline!$G:$HT,212,FALSE))</f>
        <v/>
      </c>
      <c r="HK12" s="5" t="str">
        <f>IF(LEN(VLOOKUP($G12,Baseline!$G:$HT,213,FALSE))=0,"",VLOOKUP($G12,Baseline!$G:$HT,213,FALSE))</f>
        <v/>
      </c>
      <c r="HL12" s="4" t="str">
        <f>IF(LEN(VLOOKUP($G12,Baseline!$G:$HT,214,FALSE))=0,"",VLOOKUP($G12,Baseline!$G:$HT,214,FALSE))</f>
        <v/>
      </c>
      <c r="HM12" s="5" t="str">
        <f>IF(LEN(VLOOKUP($G12,Baseline!$G:$HT,215,FALSE))=0,"",VLOOKUP($G12,Baseline!$G:$HT,215,FALSE))</f>
        <v/>
      </c>
      <c r="HN12" s="5" t="str">
        <f>IF(LEN(VLOOKUP($G12,Baseline!$G:$HT,216,FALSE))=0,"",VLOOKUP($G12,Baseline!$G:$HT,216,FALSE))</f>
        <v/>
      </c>
      <c r="HO12" s="5" t="str">
        <f>IF(LEN(VLOOKUP($G12,Baseline!$G:$HT,217,FALSE))=0,"",VLOOKUP($G12,Baseline!$G:$HT,217,FALSE))</f>
        <v/>
      </c>
      <c r="HP12" s="5" t="str">
        <f>IF(LEN(VLOOKUP($G12,Baseline!$G:$HT,218,FALSE))=0,"",VLOOKUP($G12,Baseline!$G:$HT,218,FALSE))</f>
        <v/>
      </c>
      <c r="HQ12" s="5" t="str">
        <f>IF(LEN(VLOOKUP($G12,Baseline!$G:$HT,219,FALSE))=0,"",VLOOKUP($G12,Baseline!$G:$HT,219,FALSE))</f>
        <v/>
      </c>
      <c r="HR12" s="5" t="str">
        <f>IF(LEN(VLOOKUP($G12,Baseline!$G:$HT,220,FALSE))=0,"",VLOOKUP($G12,Baseline!$G:$HT,220,FALSE))</f>
        <v/>
      </c>
      <c r="HS12" s="5" t="str">
        <f>IF(LEN(VLOOKUP($G12,Baseline!$G:$HT,221,FALSE))=0,"",VLOOKUP($G12,Baseline!$G:$HT,221,FALSE))</f>
        <v/>
      </c>
      <c r="HT12" s="5" t="str">
        <f>IF(LEN(VLOOKUP($G12,Baseline!$G:$HT,222,FALSE))=0,"",VLOOKUP($G12,Baseline!$G:$HT,222,FALSE))</f>
        <v/>
      </c>
      <c r="HU12" s="5"/>
      <c r="HV12" s="5"/>
      <c r="HW12" s="5"/>
      <c r="HX12" s="5"/>
    </row>
    <row r="13" spans="1:232" s="28" customFormat="1" ht="48" hidden="1" thickBot="1">
      <c r="A13" s="5" t="s">
        <v>331</v>
      </c>
      <c r="B13" s="5" t="s">
        <v>332</v>
      </c>
      <c r="C13" s="5"/>
      <c r="D13" s="5"/>
      <c r="E13" s="5"/>
      <c r="F13" s="5" t="s">
        <v>333</v>
      </c>
      <c r="G13" s="5" t="s">
        <v>342</v>
      </c>
      <c r="H13" s="84" t="s">
        <v>343</v>
      </c>
      <c r="I13" s="84" t="str">
        <f>IF(LEN(VLOOKUP($G13,Baseline!$G:$BH,3,FALSE))=0,"",VLOOKUP($G13,Baseline!$G:$BH,3,FALSE))</f>
        <v>Wurden Sie positiv auf COVID-19 getestet?</v>
      </c>
      <c r="J13" s="5" t="str">
        <f>IF(LEN(VLOOKUP($G13,Baseline!$G:$BH,4,FALSE))=0,"",VLOOKUP($G13,Baseline!$G:$BH,4,FALSE))</f>
        <v>0 = Nein</v>
      </c>
      <c r="K13" s="5" t="str">
        <f>IF(LEN(VLOOKUP($G13,Baseline!$G:$BH,5,FALSE))=0,"",VLOOKUP($G13,Baseline!$G:$BH,5,FALSE))</f>
        <v>1 = Ja, aktuell erkrankt</v>
      </c>
      <c r="L13" s="5" t="str">
        <f>IF(LEN(VLOOKUP($G13,Baseline!$G:$BH,6,FALSE))=0,"",VLOOKUP($G13,Baseline!$G:$BH,6,FALSE))</f>
        <v>2 = Ja, wieder genesen</v>
      </c>
      <c r="M13" s="5" t="str">
        <f>IF(LEN(VLOOKUP($G13,Baseline!$G:$BH,7,FALSE))=0,"",VLOOKUP($G13,Baseline!$G:$BH,7,FALSE))</f>
        <v/>
      </c>
      <c r="N13" s="5" t="str">
        <f>IF(LEN(VLOOKUP($G13,Baseline!$G:$BH,8,FALSE))=0,"",VLOOKUP($G13,Baseline!$G:$BH,8,FALSE))</f>
        <v/>
      </c>
      <c r="O13" s="5" t="str">
        <f>IF(LEN(VLOOKUP($G13,Baseline!$G:$BH,9,FALSE))=0,"",VLOOKUP($G13,Baseline!$G:$BH,9,FALSE))</f>
        <v/>
      </c>
      <c r="P13" s="5" t="str">
        <f>IF(LEN(VLOOKUP($G13,Baseline!$G:$BH,10,FALSE))=0,"",VLOOKUP($G13,Baseline!$G:$BH,10,FALSE))</f>
        <v/>
      </c>
      <c r="Q13" s="5" t="str">
        <f>IF(LEN(VLOOKUP($G13,Baseline!$G:$BH,11,FALSE))=0,"",VLOOKUP($G13,Baseline!$G:$BH,11,FALSE))</f>
        <v/>
      </c>
      <c r="R13" s="5" t="str">
        <f>IF(LEN(VLOOKUP($G13,Baseline!$G:$BH,12,FALSE))=0,"",VLOOKUP($G13,Baseline!$G:$BH,12,FALSE))</f>
        <v/>
      </c>
      <c r="S13" s="5" t="str">
        <f>IF(LEN(VLOOKUP($G13,Baseline!$G:$BH,13,FALSE))=0,"",VLOOKUP($G13,Baseline!$G:$BH,13,FALSE))</f>
        <v/>
      </c>
      <c r="T13" s="5" t="str">
        <f>IF(LEN(VLOOKUP($G13,Baseline!$G:$BH,14,FALSE))=0,"",VLOOKUP($G13,Baseline!$G:$BH,14,FALSE))</f>
        <v/>
      </c>
      <c r="U13" s="5" t="str">
        <f>IF(LEN(VLOOKUP($G13,Baseline!$G:$BH,15,FALSE))=0,"",VLOOKUP($G13,Baseline!$G:$BH,15,FALSE))</f>
        <v/>
      </c>
      <c r="V13" s="5" t="str">
        <f>IF(LEN(VLOOKUP($G13,Baseline!$G:$BH,16,FALSE))=0,"",VLOOKUP($G13,Baseline!$G:$BH,16,FALSE))</f>
        <v/>
      </c>
      <c r="W13" s="5" t="str">
        <f>IF(LEN(VLOOKUP($G13,Baseline!$G:$BH,17,FALSE))=0,"",VLOOKUP($G13,Baseline!$G:$BH,17,FALSE))</f>
        <v/>
      </c>
      <c r="X13" s="5" t="str">
        <f>IF(LEN(VLOOKUP($G13,Baseline!$G:$BH,18,FALSE))=0,"",VLOOKUP($G13,Baseline!$G:$BH,18,FALSE))</f>
        <v/>
      </c>
      <c r="Y13" s="5" t="str">
        <f>IF(LEN(VLOOKUP($G13,Baseline!$G:$BH,19,FALSE))=0,"",VLOOKUP($G13,Baseline!$G:$BH,19,FALSE))</f>
        <v/>
      </c>
      <c r="Z13" s="5" t="str">
        <f>IF(LEN(VLOOKUP($G13,Baseline!$G:$BH,20,FALSE))=0,"",VLOOKUP($G13,Baseline!$G:$BH,20,FALSE))</f>
        <v/>
      </c>
      <c r="AA13" s="5" t="str">
        <f>IF(LEN(VLOOKUP($G13,Baseline!$G:$BH,21,FALSE))=0,"",VLOOKUP($G13,Baseline!$G:$BH,21,FALSE))</f>
        <v/>
      </c>
      <c r="AB13" s="5" t="str">
        <f>IF(LEN(VLOOKUP($G13,Baseline!$G:$BH,22,FALSE))=0,"",VLOOKUP($G13,Baseline!$G:$BH,22,FALSE))</f>
        <v/>
      </c>
      <c r="AC13" s="5" t="str">
        <f>IF(LEN(VLOOKUP($G13,Baseline!$G:$BH,23,FALSE))=0,"",VLOOKUP($G13,Baseline!$G:$BH,23,FALSE))</f>
        <v/>
      </c>
      <c r="AD13" s="5" t="str">
        <f>IF(LEN(VLOOKUP($G13,Baseline!$G:$BH,24,FALSE))=0,"",VLOOKUP($G13,Baseline!$G:$BH,24,FALSE))</f>
        <v/>
      </c>
      <c r="AE13" s="5" t="str">
        <f>IF(LEN(VLOOKUP($G13,Baseline!$G:$BH,25,FALSE))=0,"",VLOOKUP($G13,Baseline!$G:$BH,25,FALSE))</f>
        <v/>
      </c>
      <c r="AF13" s="5" t="str">
        <f>IF(LEN(VLOOKUP($G13,Baseline!$G:$BH,26,FALSE))=0,"",VLOOKUP($G13,Baseline!$G:$BH,26,FALSE))</f>
        <v/>
      </c>
      <c r="AG13" s="85"/>
      <c r="AH13" s="86"/>
      <c r="AI13" s="86"/>
      <c r="AJ13" s="86"/>
      <c r="AK13" s="5" t="str">
        <f>IF(LEN(VLOOKUP($G13,Baseline!$G:$BH,31,FALSE))=0,"",VLOOKUP($G13,Baseline!$G:$BH,31,FALSE))</f>
        <v>Have you been tested positive for COVID-19?</v>
      </c>
      <c r="AL13" s="5" t="str">
        <f>IF(LEN(VLOOKUP($G13,Baseline!$G:$BH,32,FALSE))=0,"",VLOOKUP($G13,Baseline!$G:$BH,32,FALSE))</f>
        <v>0 = No</v>
      </c>
      <c r="AM13" s="5" t="str">
        <f>IF(LEN(VLOOKUP($G13,Baseline!$G:$BH,33,FALSE))=0,"",VLOOKUP($G13,Baseline!$G:$BH,33,FALSE))</f>
        <v>1 = Yes, currently ill</v>
      </c>
      <c r="AN13" s="5" t="str">
        <f>IF(LEN(VLOOKUP($G13,Baseline!$G:$BH,34,FALSE))=0,"",VLOOKUP($G13,Baseline!$G:$BH,34,FALSE))</f>
        <v xml:space="preserve"> 2 = Yes, already recovered</v>
      </c>
      <c r="AO13" s="5" t="str">
        <f>IF(LEN(VLOOKUP($G13,Baseline!$G:$BH,35,FALSE))=0,"",VLOOKUP($G13,Baseline!$G:$BH,35,FALSE))</f>
        <v/>
      </c>
      <c r="AP13" s="5" t="str">
        <f>IF(LEN(VLOOKUP($G13,Baseline!$G:$BH,36,FALSE))=0,"",VLOOKUP($G13,Baseline!$G:$BH,36,FALSE))</f>
        <v/>
      </c>
      <c r="AQ13" s="5" t="str">
        <f>IF(LEN(VLOOKUP($G13,Baseline!$G:$BH,37,FALSE))=0,"",VLOOKUP($G13,Baseline!$G:$BH,37,FALSE))</f>
        <v/>
      </c>
      <c r="AR13" s="5" t="str">
        <f>IF(LEN(VLOOKUP($G13,Baseline!$G:$BH,38,FALSE))=0,"",VLOOKUP($G13,Baseline!$G:$BH,38,FALSE))</f>
        <v/>
      </c>
      <c r="AS13" s="5" t="str">
        <f>IF(LEN(VLOOKUP($G13,Baseline!$G:$BH,39,FALSE))=0,"",VLOOKUP($G13,Baseline!$G:$BH,39,FALSE))</f>
        <v/>
      </c>
      <c r="AT13" s="5" t="str">
        <f>IF(LEN(VLOOKUP($G13,Baseline!$G:$BH,40,FALSE))=0,"",VLOOKUP($G13,Baseline!$G:$BH,40,FALSE))</f>
        <v/>
      </c>
      <c r="AU13" s="5" t="str">
        <f>IF(LEN(VLOOKUP($G13,Baseline!$G:$BH,41,FALSE))=0,"",VLOOKUP($G13,Baseline!$G:$BH,41,FALSE))</f>
        <v/>
      </c>
      <c r="AV13" s="5" t="str">
        <f>IF(LEN(VLOOKUP($G13,Baseline!$G:$BH,42,FALSE))=0,"",VLOOKUP($G13,Baseline!$G:$BH,42,FALSE))</f>
        <v/>
      </c>
      <c r="AW13" s="5" t="str">
        <f>IF(LEN(VLOOKUP($G13,Baseline!$G:$BH,43,FALSE))=0,"",VLOOKUP($G13,Baseline!$G:$BH,43,FALSE))</f>
        <v/>
      </c>
      <c r="AX13" s="5" t="str">
        <f>IF(LEN(VLOOKUP($G13,Baseline!$G:$BH,44,FALSE))=0,"",VLOOKUP($G13,Baseline!$G:$BH,44,FALSE))</f>
        <v/>
      </c>
      <c r="AY13" s="5" t="str">
        <f>IF(LEN(VLOOKUP($G13,Baseline!$G:$BH,45,FALSE))=0,"",VLOOKUP($G13,Baseline!$G:$BH,45,FALSE))</f>
        <v/>
      </c>
      <c r="AZ13" s="5" t="str">
        <f>IF(LEN(VLOOKUP($G13,Baseline!$G:$BH,46,FALSE))=0,"",VLOOKUP($G13,Baseline!$G:$BH,46,FALSE))</f>
        <v/>
      </c>
      <c r="BA13" s="5" t="str">
        <f>IF(LEN(VLOOKUP($G13,Baseline!$G:$BH,47,FALSE))=0,"",VLOOKUP($G13,Baseline!$G:$BH,47,FALSE))</f>
        <v/>
      </c>
      <c r="BB13" s="5" t="str">
        <f>IF(LEN(VLOOKUP($G13,Baseline!$G:$BH,48,FALSE))=0,"",VLOOKUP($G13,Baseline!$G:$BH,48,FALSE))</f>
        <v/>
      </c>
      <c r="BC13" s="5" t="str">
        <f>IF(LEN(VLOOKUP($G13,Baseline!$G:$BH,49,FALSE))=0,"",VLOOKUP($G13,Baseline!$G:$BH,49,FALSE))</f>
        <v/>
      </c>
      <c r="BD13" s="5" t="str">
        <f>IF(LEN(VLOOKUP($G13,Baseline!$G:$BH,50,FALSE))=0,"",VLOOKUP($G13,Baseline!$G:$BH,50,FALSE))</f>
        <v/>
      </c>
      <c r="BE13" s="5" t="str">
        <f>IF(LEN(VLOOKUP($G13,Baseline!$G:$BH,51,FALSE))=0,"",VLOOKUP($G13,Baseline!$G:$BH,51,FALSE))</f>
        <v/>
      </c>
      <c r="BF13" s="5" t="str">
        <f>IF(LEN(VLOOKUP($G13,Baseline!$G:$BH,52,FALSE))=0,"",VLOOKUP($G13,Baseline!$G:$BH,52,FALSE))</f>
        <v/>
      </c>
      <c r="BG13" s="5" t="str">
        <f>IF(LEN(VLOOKUP($G13,Baseline!$G:$BH,53,FALSE))=0,"",VLOOKUP($G13,Baseline!$G:$BH,53,FALSE))</f>
        <v/>
      </c>
      <c r="BH13" s="5" t="str">
        <f>IF(LEN(VLOOKUP($G13,Baseline!$G:$BH,54,FALSE))=0,"",VLOOKUP($G13,Baseline!$G:$BH,54,FALSE))</f>
        <v/>
      </c>
      <c r="BI13" s="5"/>
      <c r="BJ13" s="5"/>
      <c r="BK13" s="5"/>
      <c r="BL13" s="87"/>
      <c r="BM13" s="1" t="str">
        <f>IF(LEN(VLOOKUP($G13,Baseline!$G:$CJ,59,FALSE))=0,"",VLOOKUP($G13,Baseline!$G:$CJ,59,FALSE))</f>
        <v>¿Ha dado positivo en una prueba de COVID-19?</v>
      </c>
      <c r="BN13" s="1" t="str">
        <f>IF(LEN(VLOOKUP($G13,Baseline!$G:$CJ,60,FALSE))=0,"",VLOOKUP($G13,Baseline!$G:$CJ,60,FALSE))</f>
        <v>0 = No</v>
      </c>
      <c r="BO13" s="1" t="str">
        <f>IF(LEN(VLOOKUP($G13,Baseline!$G:$CJ,61,FALSE))=0,"",VLOOKUP($G13,Baseline!$G:$CJ,61,FALSE))</f>
        <v>1 = Sí, actualmente estoy enfermo/a</v>
      </c>
      <c r="BP13" s="1" t="str">
        <f>IF(LEN(VLOOKUP($G13,Baseline!$G:$CJ,62,FALSE))=0,"",VLOOKUP($G13,Baseline!$G:$CJ,62,FALSE))</f>
        <v>2 = Sí, pero ya estoy recuperado/a</v>
      </c>
      <c r="BQ13" s="1" t="str">
        <f>IF(LEN(VLOOKUP($G13,Baseline!$G:$CJ,63,FALSE))=0,"",VLOOKUP($G13,Baseline!$G:$CJ,63,FALSE))</f>
        <v/>
      </c>
      <c r="BR13" s="1" t="str">
        <f>IF(LEN(VLOOKUP($G13,Baseline!$G:$CJ,64,FALSE))=0,"",VLOOKUP($G13,Baseline!$G:$CJ,64,FALSE))</f>
        <v/>
      </c>
      <c r="BS13" s="1" t="str">
        <f>IF(LEN(VLOOKUP($G13,Baseline!$G:$CJ,65,FALSE))=0,"",VLOOKUP($G13,Baseline!$G:$CJ,65,FALSE))</f>
        <v/>
      </c>
      <c r="BT13" s="1" t="str">
        <f>IF(LEN(VLOOKUP($G13,Baseline!$G:$CJ,66,FALSE))=0,"",VLOOKUP($G13,Baseline!$G:$CJ,66,FALSE))</f>
        <v/>
      </c>
      <c r="BU13" s="1" t="str">
        <f>IF(LEN(VLOOKUP($G13,Baseline!$G:$CJ,67,FALSE))=0,"",VLOOKUP($G13,Baseline!$G:$CJ,67,FALSE))</f>
        <v/>
      </c>
      <c r="BV13" s="1" t="str">
        <f>IF(LEN(VLOOKUP($G13,Baseline!$G:$CJ,68,FALSE))=0,"",VLOOKUP($G13,Baseline!$G:$CJ,68,FALSE))</f>
        <v/>
      </c>
      <c r="BW13" s="1" t="str">
        <f>IF(LEN(VLOOKUP($G13,Baseline!$G:$CJ,69,FALSE))=0,"",VLOOKUP($G13,Baseline!$G:$CJ,69,FALSE))</f>
        <v/>
      </c>
      <c r="BX13" s="1" t="str">
        <f>IF(LEN(VLOOKUP($G13,Baseline!$G:$CJ,70,FALSE))=0,"",VLOOKUP($G13,Baseline!$G:$CJ,70,FALSE))</f>
        <v/>
      </c>
      <c r="BY13" s="1" t="str">
        <f>IF(LEN(VLOOKUP($G13,Baseline!$G:$CJ,71,FALSE))=0,"",VLOOKUP($G13,Baseline!$G:$CJ,71,FALSE))</f>
        <v/>
      </c>
      <c r="BZ13" s="1" t="str">
        <f>IF(LEN(VLOOKUP($G13,Baseline!$G:$CJ,72,FALSE))=0,"",VLOOKUP($G13,Baseline!$G:$CJ,72,FALSE))</f>
        <v/>
      </c>
      <c r="CA13" s="1" t="str">
        <f>IF(LEN(VLOOKUP($G13,Baseline!$G:$CJ,73,FALSE))=0,"",VLOOKUP($G13,Baseline!$G:$CJ,73,FALSE))</f>
        <v/>
      </c>
      <c r="CB13" s="1" t="str">
        <f>IF(LEN(VLOOKUP($G13,Baseline!$G:$CJ,74,FALSE))=0,"",VLOOKUP($G13,Baseline!$G:$CJ,74,FALSE))</f>
        <v/>
      </c>
      <c r="CC13" s="1" t="str">
        <f>IF(LEN(VLOOKUP($G13,Baseline!$G:$CJ,75,FALSE))=0,"",VLOOKUP($G13,Baseline!$G:$CJ,75,FALSE))</f>
        <v/>
      </c>
      <c r="CD13" s="1" t="str">
        <f>IF(LEN(VLOOKUP($G13,Baseline!$G:$CJ,76,FALSE))=0,"",VLOOKUP($G13,Baseline!$G:$CJ,76,FALSE))</f>
        <v/>
      </c>
      <c r="CE13" s="1" t="str">
        <f>IF(LEN(VLOOKUP($G13,Baseline!$G:$CJ,77,FALSE))=0,"",VLOOKUP($G13,Baseline!$G:$CJ,77,FALSE))</f>
        <v/>
      </c>
      <c r="CF13" s="1" t="str">
        <f>IF(LEN(VLOOKUP($G13,Baseline!$G:$CJ,78,FALSE))=0,"",VLOOKUP($G13,Baseline!$G:$CJ,78,FALSE))</f>
        <v/>
      </c>
      <c r="CG13" s="1" t="str">
        <f>IF(LEN(VLOOKUP($G13,Baseline!$G:$CJ,79,FALSE))=0,"",VLOOKUP($G13,Baseline!$G:$CJ,79,FALSE))</f>
        <v/>
      </c>
      <c r="CH13" s="1" t="str">
        <f>IF(LEN(VLOOKUP($G13,Baseline!$G:$CJ,80,FALSE))=0,"",VLOOKUP($G13,Baseline!$G:$CJ,80,FALSE))</f>
        <v/>
      </c>
      <c r="CI13" s="1" t="str">
        <f>IF(LEN(VLOOKUP($G13,Baseline!$G:$CJ,81,FALSE))=0,"",VLOOKUP($G13,Baseline!$G:$CJ,81,FALSE))</f>
        <v/>
      </c>
      <c r="CJ13" s="1" t="str">
        <f>IF(LEN(VLOOKUP($G13,Baseline!$G:$CJ,82,FALSE))=0,"",VLOOKUP($G13,Baseline!$G:$CJ,82,FALSE))</f>
        <v/>
      </c>
      <c r="CK13" s="1"/>
      <c r="CL13" s="1"/>
      <c r="CM13" s="1"/>
      <c r="CN13" s="1"/>
      <c r="CO13" s="198" t="str">
        <f>IF(LEN(VLOOKUP($G13,Baseline!$G:$DL,87,FALSE))=0,"",VLOOKUP($G13,Baseline!$G:$DL,87,FALSE))</f>
        <v>Avez-vous été testé·e positif·ve au COVID-19 ?</v>
      </c>
      <c r="CP13" s="1" t="str">
        <f>IF(LEN(VLOOKUP($G13,Baseline!$G:$DL,88,FALSE))=0,"",VLOOKUP($G13,Baseline!$G:$DL,88,FALSE))</f>
        <v>0 = non</v>
      </c>
      <c r="CQ13" s="1" t="str">
        <f>IF(LEN(VLOOKUP($G13,Baseline!$G:$DL,89,FALSE))=0,"",VLOOKUP($G13,Baseline!$G:$DL,89,FALSE))</f>
        <v>1 = oui, actuellement malade</v>
      </c>
      <c r="CR13" s="4" t="str">
        <f>IF(LEN(VLOOKUP($G13,Baseline!$G:$DL,90,FALSE))=0,"",VLOOKUP($G13,Baseline!$G:$DL,90,FALSE))</f>
        <v>2 = oui, déjà guéri·e</v>
      </c>
      <c r="CS13" s="1" t="str">
        <f>IF(LEN(VLOOKUP($G13,Baseline!$G:$DL,91,FALSE))=0,"",VLOOKUP($G13,Baseline!$G:$DL,91,FALSE))</f>
        <v/>
      </c>
      <c r="CT13" s="1" t="str">
        <f>IF(LEN(VLOOKUP($G13,Baseline!$G:$DL,92,FALSE))=0,"",VLOOKUP($G13,Baseline!$G:$DL,92,FALSE))</f>
        <v/>
      </c>
      <c r="CU13" s="1" t="str">
        <f>IF(LEN(VLOOKUP($G13,Baseline!$G:$DL,93,FALSE))=0,"",VLOOKUP($G13,Baseline!$G:$DL,93,FALSE))</f>
        <v/>
      </c>
      <c r="CV13" s="1" t="str">
        <f>IF(LEN(VLOOKUP($G13,Baseline!$G:$DL,94,FALSE))=0,"",VLOOKUP($G13,Baseline!$G:$DL,94,FALSE))</f>
        <v/>
      </c>
      <c r="CW13" s="1" t="str">
        <f>IF(LEN(VLOOKUP($G13,Baseline!$G:$DL,95,FALSE))=0,"",VLOOKUP($G13,Baseline!$G:$DL,95,FALSE))</f>
        <v/>
      </c>
      <c r="CX13" s="1" t="str">
        <f>IF(LEN(VLOOKUP($G13,Baseline!$G:$DL,96,FALSE))=0,"",VLOOKUP($G13,Baseline!$G:$DL,96,FALSE))</f>
        <v/>
      </c>
      <c r="CY13" s="5" t="str">
        <f>IF(LEN(VLOOKUP($G13,Baseline!$G:$DL,97,FALSE))=0,"",VLOOKUP($G13,Baseline!$G:$DL,97,FALSE))</f>
        <v/>
      </c>
      <c r="CZ13" s="5" t="str">
        <f>IF(LEN(VLOOKUP($G13,Baseline!$G:$DL,98,FALSE))=0,"",VLOOKUP($G13,Baseline!$G:$DL,98,FALSE))</f>
        <v/>
      </c>
      <c r="DA13" s="5" t="str">
        <f>IF(LEN(VLOOKUP($G13,Baseline!$G:$DL,99,FALSE))=0,"",VLOOKUP($G13,Baseline!$G:$DL,99,FALSE))</f>
        <v/>
      </c>
      <c r="DB13" s="5" t="str">
        <f>IF(LEN(VLOOKUP($G13,Baseline!$G:$DL,100,FALSE))=0,"",VLOOKUP($G13,Baseline!$G:$DL,100,FALSE))</f>
        <v/>
      </c>
      <c r="DC13" s="5" t="str">
        <f>IF(LEN(VLOOKUP($G13,Baseline!$G:$DL,101,FALSE))=0,"",VLOOKUP($G13,Baseline!$G:$DL,101,FALSE))</f>
        <v/>
      </c>
      <c r="DD13" s="5" t="str">
        <f>IF(LEN(VLOOKUP($G13,Baseline!$G:$DL,102,FALSE))=0,"",VLOOKUP($G13,Baseline!$G:$DL,102,FALSE))</f>
        <v/>
      </c>
      <c r="DE13" s="5" t="str">
        <f>IF(LEN(VLOOKUP($G13,Baseline!$G:$DL,103,FALSE))=0,"",VLOOKUP($G13,Baseline!$G:$DL,103,FALSE))</f>
        <v/>
      </c>
      <c r="DF13" s="5" t="str">
        <f>IF(LEN(VLOOKUP($G13,Baseline!$G:$DL,104,FALSE))=0,"",VLOOKUP($G13,Baseline!$G:$DL,104,FALSE))</f>
        <v/>
      </c>
      <c r="DG13" s="5" t="str">
        <f>IF(LEN(VLOOKUP($G13,Baseline!$G:$DL,105,FALSE))=0,"",VLOOKUP($G13,Baseline!$G:$DL,105,FALSE))</f>
        <v/>
      </c>
      <c r="DH13" s="5" t="str">
        <f>IF(LEN(VLOOKUP($G13,Baseline!$G:$DL,106,FALSE))=0,"",VLOOKUP($G13,Baseline!$G:$DL,106,FALSE))</f>
        <v/>
      </c>
      <c r="DI13" s="5" t="str">
        <f>IF(LEN(VLOOKUP($G13,Baseline!$G:$DL,107,FALSE))=0,"",VLOOKUP($G13,Baseline!$G:$DL,107,FALSE))</f>
        <v/>
      </c>
      <c r="DJ13" s="5" t="str">
        <f>IF(LEN(VLOOKUP($G13,Baseline!$G:$DL,108,FALSE))=0,"",VLOOKUP($G13,Baseline!$G:$DL,108,FALSE))</f>
        <v/>
      </c>
      <c r="DK13" s="5" t="str">
        <f>IF(LEN(VLOOKUP($G13,Baseline!$G:$DL,109,FALSE))=0,"",VLOOKUP($G13,Baseline!$G:$DL,109,FALSE))</f>
        <v/>
      </c>
      <c r="DL13" s="5" t="str">
        <f>IF(LEN(VLOOKUP($G13,Baseline!$G:$DL,110,FALSE))=0,"",VLOOKUP($G13,Baseline!$G:$DL,110,FALSE))</f>
        <v/>
      </c>
      <c r="DM13" s="5"/>
      <c r="DN13" s="5"/>
      <c r="DO13" s="5"/>
      <c r="DP13" s="5"/>
      <c r="DQ13" s="1" t="str">
        <f>IF(LEN(VLOOKUP($G13,Baseline!$G:$EN,115,FALSE))=0,"",VLOOKUP($G13,Baseline!$G:$EN,115,FALSE))</f>
        <v>Volt pozitív COVID-19 tesztje?</v>
      </c>
      <c r="DR13" s="1" t="str">
        <f>IF(LEN(VLOOKUP($G13,Baseline!$G:$EN,116,FALSE))=0,"",VLOOKUP($G13,Baseline!$G:$EN,116,FALSE))</f>
        <v>0 = nem</v>
      </c>
      <c r="DS13" s="1" t="str">
        <f>IF(LEN(VLOOKUP($G13,Baseline!$G:$EN,117,FALSE))=0,"",VLOOKUP($G13,Baseline!$G:$EN,117,FALSE))</f>
        <v>1 = igen, jelenleg beteg vagyok</v>
      </c>
      <c r="DT13" s="1" t="str">
        <f>IF(LEN(VLOOKUP($G13,Baseline!$G:$EN,118,FALSE))=0,"",VLOOKUP($G13,Baseline!$G:$EN,118,FALSE))</f>
        <v>2 = igen, de már meggyógyultam</v>
      </c>
      <c r="DU13" s="1" t="str">
        <f>IF(LEN(VLOOKUP($G13,Baseline!$G:$EN,119,FALSE))=0,"",VLOOKUP($G13,Baseline!$G:$EN,119,FALSE))</f>
        <v/>
      </c>
      <c r="DV13" s="1" t="str">
        <f>IF(LEN(VLOOKUP($G13,Baseline!$G:$EN,120,FALSE))=0,"",VLOOKUP($G13,Baseline!$G:$EN,120,FALSE))</f>
        <v/>
      </c>
      <c r="DW13" s="4" t="str">
        <f>IF(LEN(VLOOKUP($G13,Baseline!$G:$EN,121,FALSE))=0,"",VLOOKUP($G13,Baseline!$G:$EN,121,FALSE))</f>
        <v/>
      </c>
      <c r="DX13" s="1" t="str">
        <f>IF(LEN(VLOOKUP($G13,Baseline!$G:$EN,122,FALSE))=0,"",VLOOKUP($G13,Baseline!$G:$EN,122,FALSE))</f>
        <v/>
      </c>
      <c r="DY13" s="1" t="str">
        <f>IF(LEN(VLOOKUP($G13,Baseline!$G:$EN,123,FALSE))=0,"",VLOOKUP($G13,Baseline!$G:$EN,123,FALSE))</f>
        <v/>
      </c>
      <c r="DZ13" s="1" t="str">
        <f>IF(LEN(VLOOKUP($G13,Baseline!$G:$EN,124,FALSE))=0,"",VLOOKUP($G13,Baseline!$G:$EN,124,FALSE))</f>
        <v/>
      </c>
      <c r="EA13" s="1" t="str">
        <f>IF(LEN(VLOOKUP($G13,Baseline!$G:$EN,125,FALSE))=0,"",VLOOKUP($G13,Baseline!$G:$EN,125,FALSE))</f>
        <v/>
      </c>
      <c r="EB13" s="5" t="str">
        <f>IF(LEN(VLOOKUP($G13,Baseline!$G:$EN,126,FALSE))=0,"",VLOOKUP($G13,Baseline!$G:$EN,126,FALSE))</f>
        <v/>
      </c>
      <c r="EC13" s="5" t="str">
        <f>IF(LEN(VLOOKUP($G13,Baseline!$G:$EN,127,FALSE))=0,"",VLOOKUP($G13,Baseline!$G:$EN,127,FALSE))</f>
        <v/>
      </c>
      <c r="ED13" s="5" t="str">
        <f>IF(LEN(VLOOKUP($G13,Baseline!$G:$EN,128,FALSE))=0,"",VLOOKUP($G13,Baseline!$G:$EN,128,FALSE))</f>
        <v/>
      </c>
      <c r="EE13" s="5" t="str">
        <f>IF(LEN(VLOOKUP($G13,Baseline!$G:$EN,129,FALSE))=0,"",VLOOKUP($G13,Baseline!$G:$EN,129,FALSE))</f>
        <v/>
      </c>
      <c r="EF13" s="5" t="str">
        <f>IF(LEN(VLOOKUP($G13,Baseline!$G:$EN,130,FALSE))=0,"",VLOOKUP($G13,Baseline!$G:$EN,130,FALSE))</f>
        <v/>
      </c>
      <c r="EG13" s="5" t="str">
        <f>IF(LEN(VLOOKUP($G13,Baseline!$G:$EN,131,FALSE))=0,"",VLOOKUP($G13,Baseline!$G:$EN,131,FALSE))</f>
        <v/>
      </c>
      <c r="EH13" s="5" t="str">
        <f>IF(LEN(VLOOKUP($G13,Baseline!$G:$EN,132,FALSE))=0,"",VLOOKUP($G13,Baseline!$G:$EN,132,FALSE))</f>
        <v/>
      </c>
      <c r="EI13" s="5" t="str">
        <f>IF(LEN(VLOOKUP($G13,Baseline!$G:$EN,133,FALSE))=0,"",VLOOKUP($G13,Baseline!$G:$EN,133,FALSE))</f>
        <v/>
      </c>
      <c r="EJ13" s="5" t="str">
        <f>IF(LEN(VLOOKUP($G13,Baseline!$G:$EN,134,FALSE))=0,"",VLOOKUP($G13,Baseline!$G:$EN,134,FALSE))</f>
        <v/>
      </c>
      <c r="EK13" s="5" t="str">
        <f>IF(LEN(VLOOKUP($G13,Baseline!$G:$EN,135,FALSE))=0,"",VLOOKUP($G13,Baseline!$G:$EN,135,FALSE))</f>
        <v/>
      </c>
      <c r="EL13" s="5" t="str">
        <f>IF(LEN(VLOOKUP($G13,Baseline!$G:$EN,136,FALSE))=0,"",VLOOKUP($G13,Baseline!$G:$EN,136,FALSE))</f>
        <v/>
      </c>
      <c r="EM13" s="5" t="str">
        <f>IF(LEN(VLOOKUP($G13,Baseline!$G:$EN,137,FALSE))=0,"",VLOOKUP($G13,Baseline!$G:$EN,137,FALSE))</f>
        <v/>
      </c>
      <c r="EN13" s="5" t="str">
        <f>IF(LEN(VLOOKUP($G13,Baseline!$G:$EN,138,FALSE))=0,"",VLOOKUP($G13,Baseline!$G:$EN,138,FALSE))</f>
        <v/>
      </c>
      <c r="EO13" s="5"/>
      <c r="EP13" s="5"/>
      <c r="EQ13" s="5"/>
      <c r="ER13" s="5"/>
      <c r="ES13" s="1" t="str">
        <f>IF(LEN(VLOOKUP($G13,Baseline!$G:$FP,143,FALSE))=0,"",VLOOKUP($G13,Baseline!$G:$FP,143,FALSE))</f>
        <v xml:space="preserve">È risultato positivo al test per il COVID-19? </v>
      </c>
      <c r="ET13" s="1" t="str">
        <f>IF(LEN(VLOOKUP($G13,Baseline!$G:$FP,144,FALSE))=0,"",VLOOKUP($G13,Baseline!$G:$FP,144,FALSE))</f>
        <v>0 = no</v>
      </c>
      <c r="EU13" s="1" t="str">
        <f>IF(LEN(VLOOKUP($G13,Baseline!$G:$FP,145,FALSE))=0,"",VLOOKUP($G13,Baseline!$G:$FP,145,FALSE))</f>
        <v>1 = sì, attualmente malato</v>
      </c>
      <c r="EV13" s="1" t="str">
        <f>IF(LEN(VLOOKUP($G13,Baseline!$G:$FP,146,FALSE))=0,"",VLOOKUP($G13,Baseline!$G:$FP,146,FALSE))</f>
        <v>2 = sì, già guarito</v>
      </c>
      <c r="EW13" s="1" t="str">
        <f>IF(LEN(VLOOKUP($G13,Baseline!$G:$FP,147,FALSE))=0,"",VLOOKUP($G13,Baseline!$G:$FP,147,FALSE))</f>
        <v/>
      </c>
      <c r="EX13" s="1" t="str">
        <f>IF(LEN(VLOOKUP($G13,Baseline!$G:$FP,148,FALSE))=0,"",VLOOKUP($G13,Baseline!$G:$FP,148,FALSE))</f>
        <v/>
      </c>
      <c r="EY13" s="1" t="str">
        <f>IF(LEN(VLOOKUP($G13,Baseline!$G:$FP,149,FALSE))=0,"",VLOOKUP($G13,Baseline!$G:$FP,149,FALSE))</f>
        <v/>
      </c>
      <c r="EZ13" s="1" t="str">
        <f>IF(LEN(VLOOKUP($G13,Baseline!$G:$FP,150,FALSE))=0,"",VLOOKUP($G13,Baseline!$G:$FP,150,FALSE))</f>
        <v/>
      </c>
      <c r="FA13" s="1" t="str">
        <f>IF(LEN(VLOOKUP($G13,Baseline!$G:$FP,151,FALSE))=0,"",VLOOKUP($G13,Baseline!$G:$FP,151,FALSE))</f>
        <v/>
      </c>
      <c r="FB13" s="4" t="str">
        <f>IF(LEN(VLOOKUP($G13,Baseline!$G:$FP,152,FALSE))=0,"",VLOOKUP($G13,Baseline!$G:$FP,152,FALSE))</f>
        <v/>
      </c>
      <c r="FC13" s="1" t="str">
        <f>IF(LEN(VLOOKUP($G13,Baseline!$G:$FP,153,FALSE))=0,"",VLOOKUP($G13,Baseline!$G:$FP,153,FALSE))</f>
        <v/>
      </c>
      <c r="FD13" s="5" t="str">
        <f>IF(LEN(VLOOKUP($G13,Baseline!$G:$FP,154,FALSE))=0,"",VLOOKUP($G13,Baseline!$G:$FP,154,FALSE))</f>
        <v/>
      </c>
      <c r="FE13" s="5" t="str">
        <f>IF(LEN(VLOOKUP($G13,Baseline!$G:$FP,155,FALSE))=0,"",VLOOKUP($G13,Baseline!$G:$FP,155,FALSE))</f>
        <v/>
      </c>
      <c r="FF13" s="5" t="str">
        <f>IF(LEN(VLOOKUP($G13,Baseline!$G:$FP,156,FALSE))=0,"",VLOOKUP($G13,Baseline!$G:$FP,156,FALSE))</f>
        <v/>
      </c>
      <c r="FG13" s="5" t="str">
        <f>IF(LEN(VLOOKUP($G13,Baseline!$G:$FP,157,FALSE))=0,"",VLOOKUP($G13,Baseline!$G:$FP,157,FALSE))</f>
        <v/>
      </c>
      <c r="FH13" s="5" t="str">
        <f>IF(LEN(VLOOKUP($G13,Baseline!$G:$FP,158,FALSE))=0,"",VLOOKUP($G13,Baseline!$G:$FP,158,FALSE))</f>
        <v/>
      </c>
      <c r="FI13" s="5" t="str">
        <f>IF(LEN(VLOOKUP($G13,Baseline!$G:$FP,159,FALSE))=0,"",VLOOKUP($G13,Baseline!$G:$FP,159,FALSE))</f>
        <v/>
      </c>
      <c r="FJ13" s="5" t="str">
        <f>IF(LEN(VLOOKUP($G13,Baseline!$G:$FP,160,FALSE))=0,"",VLOOKUP($G13,Baseline!$G:$FP,160,FALSE))</f>
        <v/>
      </c>
      <c r="FK13" s="5" t="str">
        <f>IF(LEN(VLOOKUP($G13,Baseline!$G:$FP,161,FALSE))=0,"",VLOOKUP($G13,Baseline!$G:$FP,161,FALSE))</f>
        <v/>
      </c>
      <c r="FL13" s="5" t="str">
        <f>IF(LEN(VLOOKUP($G13,Baseline!$G:$FP,162,FALSE))=0,"",VLOOKUP($G13,Baseline!$G:$FP,162,FALSE))</f>
        <v/>
      </c>
      <c r="FM13" s="5" t="str">
        <f>IF(LEN(VLOOKUP($G13,Baseline!$G:$FP,163,FALSE))=0,"",VLOOKUP($G13,Baseline!$G:$FP,163,FALSE))</f>
        <v/>
      </c>
      <c r="FN13" s="5" t="str">
        <f>IF(LEN(VLOOKUP($G13,Baseline!$G:$FP,164,FALSE))=0,"",VLOOKUP($G13,Baseline!$G:$FP,164,FALSE))</f>
        <v/>
      </c>
      <c r="FO13" s="5" t="str">
        <f>IF(LEN(VLOOKUP($G13,Baseline!$G:$FP,165,FALSE))=0,"",VLOOKUP($G13,Baseline!$G:$FP,165,FALSE))</f>
        <v/>
      </c>
      <c r="FP13" s="5" t="str">
        <f>IF(LEN(VLOOKUP($G13,Baseline!$G:$FP,166,FALSE))=0,"",VLOOKUP($G13,Baseline!$G:$FP,166,FALSE))</f>
        <v/>
      </c>
      <c r="FQ13" s="5"/>
      <c r="FR13" s="5"/>
      <c r="FS13" s="5"/>
      <c r="FT13" s="5"/>
      <c r="FU13" s="1" t="str">
        <f>IF(LEN(VLOOKUP($G13,Baseline!$G:$GR,171,FALSE))=0,"",VLOOKUP($G13,Baseline!$G:$GR,171,FALSE))</f>
        <v>Получали ли Вы положительный результат теста на COVID-19?</v>
      </c>
      <c r="FV13" s="1" t="str">
        <f>IF(LEN(VLOOKUP($G13,Baseline!$G:$GR,172,FALSE))=0,"",VLOOKUP($G13,Baseline!$G:$GR,172,FALSE))</f>
        <v>0 = нет</v>
      </c>
      <c r="FW13" s="1" t="str">
        <f>IF(LEN(VLOOKUP($G13,Baseline!$G:$GR,173,FALSE))=0,"",VLOOKUP($G13,Baseline!$G:$GR,173,FALSE))</f>
        <v>1 = да, сейчас болею</v>
      </c>
      <c r="FX13" s="1" t="str">
        <f>IF(LEN(VLOOKUP($G13,Baseline!$G:$GR,174,FALSE))=0,"",VLOOKUP($G13,Baseline!$G:$GR,174,FALSE))</f>
        <v>2 = да, уже выздоровел(а)</v>
      </c>
      <c r="FY13" s="1" t="str">
        <f>IF(LEN(VLOOKUP($G13,Baseline!$G:$GR,175,FALSE))=0,"",VLOOKUP($G13,Baseline!$G:$GR,175,FALSE))</f>
        <v/>
      </c>
      <c r="FZ13" s="1" t="str">
        <f>IF(LEN(VLOOKUP($G13,Baseline!$G:$GR,176,FALSE))=0,"",VLOOKUP($G13,Baseline!$G:$GR,176,FALSE))</f>
        <v/>
      </c>
      <c r="GA13" s="1" t="str">
        <f>IF(LEN(VLOOKUP($G13,Baseline!$G:$GR,177,FALSE))=0,"",VLOOKUP($G13,Baseline!$G:$GR,177,FALSE))</f>
        <v/>
      </c>
      <c r="GB13" s="1" t="str">
        <f>IF(LEN(VLOOKUP($G13,Baseline!$G:$GR,178,FALSE))=0,"",VLOOKUP($G13,Baseline!$G:$GR,178,FALSE))</f>
        <v/>
      </c>
      <c r="GC13" s="1" t="str">
        <f>IF(LEN(VLOOKUP($G13,Baseline!$G:$GR,179,FALSE))=0,"",VLOOKUP($G13,Baseline!$G:$GR,179,FALSE))</f>
        <v/>
      </c>
      <c r="GD13" s="1" t="str">
        <f>IF(LEN(VLOOKUP($G13,Baseline!$G:$GR,180,FALSE))=0,"",VLOOKUP($G13,Baseline!$G:$GR,180,FALSE))</f>
        <v/>
      </c>
      <c r="GE13" s="1" t="str">
        <f>IF(LEN(VLOOKUP($G13,Baseline!$G:$GR,181,FALSE))=0,"",VLOOKUP($G13,Baseline!$G:$GR,181,FALSE))</f>
        <v/>
      </c>
      <c r="GF13" s="5" t="str">
        <f>IF(LEN(VLOOKUP($G13,Baseline!$G:$GR,182,FALSE))=0,"",VLOOKUP($G13,Baseline!$G:$GR,182,FALSE))</f>
        <v/>
      </c>
      <c r="GG13" s="4" t="str">
        <f>IF(LEN(VLOOKUP($G13,Baseline!$G:$GR,183,FALSE))=0,"",VLOOKUP($G13,Baseline!$G:$GR,183,FALSE))</f>
        <v/>
      </c>
      <c r="GH13" s="5" t="str">
        <f>IF(LEN(VLOOKUP($G13,Baseline!$G:$GR,184,FALSE))=0,"",VLOOKUP($G13,Baseline!$G:$GR,184,FALSE))</f>
        <v/>
      </c>
      <c r="GI13" s="5" t="str">
        <f>IF(LEN(VLOOKUP($G13,Baseline!$G:$GR,185,FALSE))=0,"",VLOOKUP($G13,Baseline!$G:$GR,185,FALSE))</f>
        <v/>
      </c>
      <c r="GJ13" s="5" t="str">
        <f>IF(LEN(VLOOKUP($G13,Baseline!$G:$GR,186,FALSE))=0,"",VLOOKUP($G13,Baseline!$G:$GR,186,FALSE))</f>
        <v/>
      </c>
      <c r="GK13" s="5" t="str">
        <f>IF(LEN(VLOOKUP($G13,Baseline!$G:$GR,187,FALSE))=0,"",VLOOKUP($G13,Baseline!$G:$GR,187,FALSE))</f>
        <v/>
      </c>
      <c r="GL13" s="5" t="str">
        <f>IF(LEN(VLOOKUP($G13,Baseline!$G:$GR,188,FALSE))=0,"",VLOOKUP($G13,Baseline!$G:$GR,188,FALSE))</f>
        <v/>
      </c>
      <c r="GM13" s="5" t="str">
        <f>IF(LEN(VLOOKUP($G13,Baseline!$G:$GR,189,FALSE))=0,"",VLOOKUP($G13,Baseline!$G:$GR,189,FALSE))</f>
        <v/>
      </c>
      <c r="GN13" s="5" t="str">
        <f>IF(LEN(VLOOKUP($G13,Baseline!$G:$GR,190,FALSE))=0,"",VLOOKUP($G13,Baseline!$G:$GR,190,FALSE))</f>
        <v/>
      </c>
      <c r="GO13" s="5" t="str">
        <f>IF(LEN(VLOOKUP($G13,Baseline!$G:$GR,191,FALSE))=0,"",VLOOKUP($G13,Baseline!$G:$GR,191,FALSE))</f>
        <v/>
      </c>
      <c r="GP13" s="5" t="str">
        <f>IF(LEN(VLOOKUP($G13,Baseline!$G:$GR,192,FALSE))=0,"",VLOOKUP($G13,Baseline!$G:$GR,192,FALSE))</f>
        <v/>
      </c>
      <c r="GQ13" s="5" t="str">
        <f>IF(LEN(VLOOKUP($G13,Baseline!$G:$GR,193,FALSE))=0,"",VLOOKUP($G13,Baseline!$G:$GR,193,FALSE))</f>
        <v/>
      </c>
      <c r="GR13" s="5" t="str">
        <f>IF(LEN(VLOOKUP($G13,Baseline!$G:$GR,194,FALSE))=0,"",VLOOKUP($G13,Baseline!$G:$GR,194,FALSE))</f>
        <v/>
      </c>
      <c r="GS13" s="5"/>
      <c r="GT13" s="5"/>
      <c r="GU13" s="5"/>
      <c r="GV13" s="5"/>
      <c r="GW13" s="1" t="str">
        <f>IF(LEN(VLOOKUP($G13,Baseline!$G:$HT,199,FALSE))=0,"",VLOOKUP($G13,Baseline!$G:$HT,199,FALSE))</f>
        <v>Da li ste se pozitivno testirali za COVID-19?</v>
      </c>
      <c r="GX13" s="1" t="str">
        <f>IF(LEN(VLOOKUP($G13,Baseline!$G:$HT,200,FALSE))=0,"",VLOOKUP($G13,Baseline!$G:$HT,200,FALSE))</f>
        <v>0 = ne</v>
      </c>
      <c r="GY13" s="1" t="str">
        <f>IF(LEN(VLOOKUP($G13,Baseline!$G:$HT,201,FALSE))=0,"",VLOOKUP($G13,Baseline!$G:$HT,201,FALSE))</f>
        <v>1 = da, trenutno bolestan</v>
      </c>
      <c r="GZ13" s="1" t="str">
        <f>IF(LEN(VLOOKUP($G13,Baseline!$G:$HT,202,FALSE))=0,"",VLOOKUP($G13,Baseline!$G:$HT,202,FALSE))</f>
        <v>2 = da , ozdraveo</v>
      </c>
      <c r="HA13" s="10" t="str">
        <f>IF(LEN(VLOOKUP($G13,Baseline!$G:$HT,203,FALSE))=0,"",VLOOKUP($G13,Baseline!$G:$HT,203,FALSE))</f>
        <v/>
      </c>
      <c r="HB13" s="10" t="str">
        <f>IF(LEN(VLOOKUP($G13,Baseline!$G:$HT,204,FALSE))=0,"",VLOOKUP($G13,Baseline!$G:$HT,204,FALSE))</f>
        <v/>
      </c>
      <c r="HC13" s="10" t="str">
        <f>IF(LEN(VLOOKUP($G13,Baseline!$G:$HT,205,FALSE))=0,"",VLOOKUP($G13,Baseline!$G:$HT,205,FALSE))</f>
        <v/>
      </c>
      <c r="HD13" s="10" t="str">
        <f>IF(LEN(VLOOKUP($G13,Baseline!$G:$HT,206,FALSE))=0,"",VLOOKUP($G13,Baseline!$G:$HT,206,FALSE))</f>
        <v/>
      </c>
      <c r="HE13" s="10" t="str">
        <f>IF(LEN(VLOOKUP($G13,Baseline!$G:$HT,207,FALSE))=0,"",VLOOKUP($G13,Baseline!$G:$HT,207,FALSE))</f>
        <v/>
      </c>
      <c r="HF13" s="10" t="str">
        <f>IF(LEN(VLOOKUP($G13,Baseline!$G:$HT,208,FALSE))=0,"",VLOOKUP($G13,Baseline!$G:$HT,208,FALSE))</f>
        <v/>
      </c>
      <c r="HG13" s="10" t="str">
        <f>IF(LEN(VLOOKUP($G13,Baseline!$G:$HT,209,FALSE))=0,"",VLOOKUP($G13,Baseline!$G:$HT,209,FALSE))</f>
        <v/>
      </c>
      <c r="HH13" s="5" t="str">
        <f>IF(LEN(VLOOKUP($G13,Baseline!$G:$HT,210,FALSE))=0,"",VLOOKUP($G13,Baseline!$G:$HT,210,FALSE))</f>
        <v/>
      </c>
      <c r="HI13" s="5" t="str">
        <f>IF(LEN(VLOOKUP($G13,Baseline!$G:$HT,211,FALSE))=0,"",VLOOKUP($G13,Baseline!$G:$HT,211,FALSE))</f>
        <v/>
      </c>
      <c r="HJ13" s="5" t="str">
        <f>IF(LEN(VLOOKUP($G13,Baseline!$G:$HT,212,FALSE))=0,"",VLOOKUP($G13,Baseline!$G:$HT,212,FALSE))</f>
        <v/>
      </c>
      <c r="HK13" s="5" t="str">
        <f>IF(LEN(VLOOKUP($G13,Baseline!$G:$HT,213,FALSE))=0,"",VLOOKUP($G13,Baseline!$G:$HT,213,FALSE))</f>
        <v/>
      </c>
      <c r="HL13" s="4" t="str">
        <f>IF(LEN(VLOOKUP($G13,Baseline!$G:$HT,214,FALSE))=0,"",VLOOKUP($G13,Baseline!$G:$HT,214,FALSE))</f>
        <v/>
      </c>
      <c r="HM13" s="5" t="str">
        <f>IF(LEN(VLOOKUP($G13,Baseline!$G:$HT,215,FALSE))=0,"",VLOOKUP($G13,Baseline!$G:$HT,215,FALSE))</f>
        <v/>
      </c>
      <c r="HN13" s="5" t="str">
        <f>IF(LEN(VLOOKUP($G13,Baseline!$G:$HT,216,FALSE))=0,"",VLOOKUP($G13,Baseline!$G:$HT,216,FALSE))</f>
        <v/>
      </c>
      <c r="HO13" s="5" t="str">
        <f>IF(LEN(VLOOKUP($G13,Baseline!$G:$HT,217,FALSE))=0,"",VLOOKUP($G13,Baseline!$G:$HT,217,FALSE))</f>
        <v/>
      </c>
      <c r="HP13" s="5" t="str">
        <f>IF(LEN(VLOOKUP($G13,Baseline!$G:$HT,218,FALSE))=0,"",VLOOKUP($G13,Baseline!$G:$HT,218,FALSE))</f>
        <v/>
      </c>
      <c r="HQ13" s="5" t="str">
        <f>IF(LEN(VLOOKUP($G13,Baseline!$G:$HT,219,FALSE))=0,"",VLOOKUP($G13,Baseline!$G:$HT,219,FALSE))</f>
        <v/>
      </c>
      <c r="HR13" s="5" t="str">
        <f>IF(LEN(VLOOKUP($G13,Baseline!$G:$HT,220,FALSE))=0,"",VLOOKUP($G13,Baseline!$G:$HT,220,FALSE))</f>
        <v/>
      </c>
      <c r="HS13" s="5" t="str">
        <f>IF(LEN(VLOOKUP($G13,Baseline!$G:$HT,221,FALSE))=0,"",VLOOKUP($G13,Baseline!$G:$HT,221,FALSE))</f>
        <v/>
      </c>
      <c r="HT13" s="5" t="str">
        <f>IF(LEN(VLOOKUP($G13,Baseline!$G:$HT,222,FALSE))=0,"",VLOOKUP($G13,Baseline!$G:$HT,222,FALSE))</f>
        <v/>
      </c>
      <c r="HU13" s="5"/>
      <c r="HV13" s="5"/>
      <c r="HW13" s="5"/>
      <c r="HX13" s="5"/>
    </row>
    <row r="14" spans="1:232" s="28" customFormat="1" ht="63.75" hidden="1" thickBot="1">
      <c r="A14" s="5" t="s">
        <v>331</v>
      </c>
      <c r="B14" s="5" t="s">
        <v>332</v>
      </c>
      <c r="C14" s="5"/>
      <c r="D14" s="5"/>
      <c r="E14" s="5"/>
      <c r="F14" s="5" t="s">
        <v>333</v>
      </c>
      <c r="G14" s="5" t="s">
        <v>344</v>
      </c>
      <c r="H14" s="84"/>
      <c r="I14" s="84" t="str">
        <f>IF(LEN(VLOOKUP($G14,Baseline!$G:$BH,3,FALSE))=0,"",VLOOKUP($G14,Baseline!$G:$BH,3,FALSE))</f>
        <v>Sind Angehörige von Ihnen an COVID-19 erkrankt ?</v>
      </c>
      <c r="J14" s="5" t="str">
        <f>IF(LEN(VLOOKUP($G14,Baseline!$G:$BH,4,FALSE))=0,"",VLOOKUP($G14,Baseline!$G:$BH,4,FALSE))</f>
        <v>0 = Nein</v>
      </c>
      <c r="K14" s="5" t="str">
        <f>IF(LEN(VLOOKUP($G14,Baseline!$G:$BH,5,FALSE))=0,"",VLOOKUP($G14,Baseline!$G:$BH,5,FALSE))</f>
        <v>1 = Ja, aktuell erkrankt</v>
      </c>
      <c r="L14" s="5" t="str">
        <f>IF(LEN(VLOOKUP($G14,Baseline!$G:$BH,6,FALSE))=0,"",VLOOKUP($G14,Baseline!$G:$BH,6,FALSE))</f>
        <v>2 = Ja, wieder genesen</v>
      </c>
      <c r="M14" s="5" t="str">
        <f>IF(LEN(VLOOKUP($G14,Baseline!$G:$BH,7,FALSE))=0,"",VLOOKUP($G14,Baseline!$G:$BH,7,FALSE))</f>
        <v/>
      </c>
      <c r="N14" s="5" t="str">
        <f>IF(LEN(VLOOKUP($G14,Baseline!$G:$BH,8,FALSE))=0,"",VLOOKUP($G14,Baseline!$G:$BH,8,FALSE))</f>
        <v/>
      </c>
      <c r="O14" s="5" t="str">
        <f>IF(LEN(VLOOKUP($G14,Baseline!$G:$BH,9,FALSE))=0,"",VLOOKUP($G14,Baseline!$G:$BH,9,FALSE))</f>
        <v/>
      </c>
      <c r="P14" s="5" t="str">
        <f>IF(LEN(VLOOKUP($G14,Baseline!$G:$BH,10,FALSE))=0,"",VLOOKUP($G14,Baseline!$G:$BH,10,FALSE))</f>
        <v/>
      </c>
      <c r="Q14" s="5" t="str">
        <f>IF(LEN(VLOOKUP($G14,Baseline!$G:$BH,11,FALSE))=0,"",VLOOKUP($G14,Baseline!$G:$BH,11,FALSE))</f>
        <v/>
      </c>
      <c r="R14" s="5" t="str">
        <f>IF(LEN(VLOOKUP($G14,Baseline!$G:$BH,12,FALSE))=0,"",VLOOKUP($G14,Baseline!$G:$BH,12,FALSE))</f>
        <v/>
      </c>
      <c r="S14" s="5" t="str">
        <f>IF(LEN(VLOOKUP($G14,Baseline!$G:$BH,13,FALSE))=0,"",VLOOKUP($G14,Baseline!$G:$BH,13,FALSE))</f>
        <v/>
      </c>
      <c r="T14" s="5" t="str">
        <f>IF(LEN(VLOOKUP($G14,Baseline!$G:$BH,14,FALSE))=0,"",VLOOKUP($G14,Baseline!$G:$BH,14,FALSE))</f>
        <v/>
      </c>
      <c r="U14" s="5" t="str">
        <f>IF(LEN(VLOOKUP($G14,Baseline!$G:$BH,15,FALSE))=0,"",VLOOKUP($G14,Baseline!$G:$BH,15,FALSE))</f>
        <v/>
      </c>
      <c r="V14" s="5" t="str">
        <f>IF(LEN(VLOOKUP($G14,Baseline!$G:$BH,16,FALSE))=0,"",VLOOKUP($G14,Baseline!$G:$BH,16,FALSE))</f>
        <v/>
      </c>
      <c r="W14" s="5" t="str">
        <f>IF(LEN(VLOOKUP($G14,Baseline!$G:$BH,17,FALSE))=0,"",VLOOKUP($G14,Baseline!$G:$BH,17,FALSE))</f>
        <v/>
      </c>
      <c r="X14" s="5" t="str">
        <f>IF(LEN(VLOOKUP($G14,Baseline!$G:$BH,18,FALSE))=0,"",VLOOKUP($G14,Baseline!$G:$BH,18,FALSE))</f>
        <v/>
      </c>
      <c r="Y14" s="5" t="str">
        <f>IF(LEN(VLOOKUP($G14,Baseline!$G:$BH,19,FALSE))=0,"",VLOOKUP($G14,Baseline!$G:$BH,19,FALSE))</f>
        <v/>
      </c>
      <c r="Z14" s="5" t="str">
        <f>IF(LEN(VLOOKUP($G14,Baseline!$G:$BH,20,FALSE))=0,"",VLOOKUP($G14,Baseline!$G:$BH,20,FALSE))</f>
        <v/>
      </c>
      <c r="AA14" s="5" t="str">
        <f>IF(LEN(VLOOKUP($G14,Baseline!$G:$BH,21,FALSE))=0,"",VLOOKUP($G14,Baseline!$G:$BH,21,FALSE))</f>
        <v/>
      </c>
      <c r="AB14" s="5" t="str">
        <f>IF(LEN(VLOOKUP($G14,Baseline!$G:$BH,22,FALSE))=0,"",VLOOKUP($G14,Baseline!$G:$BH,22,FALSE))</f>
        <v/>
      </c>
      <c r="AC14" s="5" t="str">
        <f>IF(LEN(VLOOKUP($G14,Baseline!$G:$BH,23,FALSE))=0,"",VLOOKUP($G14,Baseline!$G:$BH,23,FALSE))</f>
        <v/>
      </c>
      <c r="AD14" s="5" t="str">
        <f>IF(LEN(VLOOKUP($G14,Baseline!$G:$BH,24,FALSE))=0,"",VLOOKUP($G14,Baseline!$G:$BH,24,FALSE))</f>
        <v/>
      </c>
      <c r="AE14" s="5" t="str">
        <f>IF(LEN(VLOOKUP($G14,Baseline!$G:$BH,25,FALSE))=0,"",VLOOKUP($G14,Baseline!$G:$BH,25,FALSE))</f>
        <v/>
      </c>
      <c r="AF14" s="5" t="str">
        <f>IF(LEN(VLOOKUP($G14,Baseline!$G:$BH,26,FALSE))=0,"",VLOOKUP($G14,Baseline!$G:$BH,26,FALSE))</f>
        <v/>
      </c>
      <c r="AG14" s="89" t="s">
        <v>345</v>
      </c>
      <c r="AH14" s="5"/>
      <c r="AI14" s="5"/>
      <c r="AJ14" s="87"/>
      <c r="AK14" s="5" t="str">
        <f>IF(LEN(VLOOKUP($G14,Baseline!$G:$BH,31,FALSE))=0,"",VLOOKUP($G14,Baseline!$G:$BH,31,FALSE))</f>
        <v>Do you have any relatives infected with COVID-19?</v>
      </c>
      <c r="AL14" s="5" t="str">
        <f>IF(LEN(VLOOKUP($G14,Baseline!$G:$BH,32,FALSE))=0,"",VLOOKUP($G14,Baseline!$G:$BH,32,FALSE))</f>
        <v>0 = No</v>
      </c>
      <c r="AM14" s="5" t="str">
        <f>IF(LEN(VLOOKUP($G14,Baseline!$G:$BH,33,FALSE))=0,"",VLOOKUP($G14,Baseline!$G:$BH,33,FALSE))</f>
        <v>1 = Yes, currently ill</v>
      </c>
      <c r="AN14" s="5" t="str">
        <f>IF(LEN(VLOOKUP($G14,Baseline!$G:$BH,34,FALSE))=0,"",VLOOKUP($G14,Baseline!$G:$BH,34,FALSE))</f>
        <v xml:space="preserve"> 2 = Yes, already recovered</v>
      </c>
      <c r="AO14" s="5" t="str">
        <f>IF(LEN(VLOOKUP($G14,Baseline!$G:$BH,35,FALSE))=0,"",VLOOKUP($G14,Baseline!$G:$BH,35,FALSE))</f>
        <v/>
      </c>
      <c r="AP14" s="5" t="str">
        <f>IF(LEN(VLOOKUP($G14,Baseline!$G:$BH,36,FALSE))=0,"",VLOOKUP($G14,Baseline!$G:$BH,36,FALSE))</f>
        <v/>
      </c>
      <c r="AQ14" s="5" t="str">
        <f>IF(LEN(VLOOKUP($G14,Baseline!$G:$BH,37,FALSE))=0,"",VLOOKUP($G14,Baseline!$G:$BH,37,FALSE))</f>
        <v/>
      </c>
      <c r="AR14" s="5" t="str">
        <f>IF(LEN(VLOOKUP($G14,Baseline!$G:$BH,38,FALSE))=0,"",VLOOKUP($G14,Baseline!$G:$BH,38,FALSE))</f>
        <v/>
      </c>
      <c r="AS14" s="5" t="str">
        <f>IF(LEN(VLOOKUP($G14,Baseline!$G:$BH,39,FALSE))=0,"",VLOOKUP($G14,Baseline!$G:$BH,39,FALSE))</f>
        <v/>
      </c>
      <c r="AT14" s="5" t="str">
        <f>IF(LEN(VLOOKUP($G14,Baseline!$G:$BH,40,FALSE))=0,"",VLOOKUP($G14,Baseline!$G:$BH,40,FALSE))</f>
        <v/>
      </c>
      <c r="AU14" s="5" t="str">
        <f>IF(LEN(VLOOKUP($G14,Baseline!$G:$BH,41,FALSE))=0,"",VLOOKUP($G14,Baseline!$G:$BH,41,FALSE))</f>
        <v/>
      </c>
      <c r="AV14" s="5" t="str">
        <f>IF(LEN(VLOOKUP($G14,Baseline!$G:$BH,42,FALSE))=0,"",VLOOKUP($G14,Baseline!$G:$BH,42,FALSE))</f>
        <v/>
      </c>
      <c r="AW14" s="5" t="str">
        <f>IF(LEN(VLOOKUP($G14,Baseline!$G:$BH,43,FALSE))=0,"",VLOOKUP($G14,Baseline!$G:$BH,43,FALSE))</f>
        <v/>
      </c>
      <c r="AX14" s="5" t="str">
        <f>IF(LEN(VLOOKUP($G14,Baseline!$G:$BH,44,FALSE))=0,"",VLOOKUP($G14,Baseline!$G:$BH,44,FALSE))</f>
        <v/>
      </c>
      <c r="AY14" s="5" t="str">
        <f>IF(LEN(VLOOKUP($G14,Baseline!$G:$BH,45,FALSE))=0,"",VLOOKUP($G14,Baseline!$G:$BH,45,FALSE))</f>
        <v/>
      </c>
      <c r="AZ14" s="5" t="str">
        <f>IF(LEN(VLOOKUP($G14,Baseline!$G:$BH,46,FALSE))=0,"",VLOOKUP($G14,Baseline!$G:$BH,46,FALSE))</f>
        <v/>
      </c>
      <c r="BA14" s="5" t="str">
        <f>IF(LEN(VLOOKUP($G14,Baseline!$G:$BH,47,FALSE))=0,"",VLOOKUP($G14,Baseline!$G:$BH,47,FALSE))</f>
        <v/>
      </c>
      <c r="BB14" s="5" t="str">
        <f>IF(LEN(VLOOKUP($G14,Baseline!$G:$BH,48,FALSE))=0,"",VLOOKUP($G14,Baseline!$G:$BH,48,FALSE))</f>
        <v/>
      </c>
      <c r="BC14" s="5" t="str">
        <f>IF(LEN(VLOOKUP($G14,Baseline!$G:$BH,49,FALSE))=0,"",VLOOKUP($G14,Baseline!$G:$BH,49,FALSE))</f>
        <v/>
      </c>
      <c r="BD14" s="5" t="str">
        <f>IF(LEN(VLOOKUP($G14,Baseline!$G:$BH,50,FALSE))=0,"",VLOOKUP($G14,Baseline!$G:$BH,50,FALSE))</f>
        <v/>
      </c>
      <c r="BE14" s="5" t="str">
        <f>IF(LEN(VLOOKUP($G14,Baseline!$G:$BH,51,FALSE))=0,"",VLOOKUP($G14,Baseline!$G:$BH,51,FALSE))</f>
        <v/>
      </c>
      <c r="BF14" s="5" t="str">
        <f>IF(LEN(VLOOKUP($G14,Baseline!$G:$BH,52,FALSE))=0,"",VLOOKUP($G14,Baseline!$G:$BH,52,FALSE))</f>
        <v/>
      </c>
      <c r="BG14" s="5" t="str">
        <f>IF(LEN(VLOOKUP($G14,Baseline!$G:$BH,53,FALSE))=0,"",VLOOKUP($G14,Baseline!$G:$BH,53,FALSE))</f>
        <v/>
      </c>
      <c r="BH14" s="5" t="str">
        <f>IF(LEN(VLOOKUP($G14,Baseline!$G:$BH,54,FALSE))=0,"",VLOOKUP($G14,Baseline!$G:$BH,54,FALSE))</f>
        <v/>
      </c>
      <c r="BI14" s="5"/>
      <c r="BJ14" s="5"/>
      <c r="BK14" s="5"/>
      <c r="BL14" s="87"/>
      <c r="BM14" s="1" t="str">
        <f>IF(LEN(VLOOKUP($G14,Baseline!$G:$CJ,59,FALSE))=0,"",VLOOKUP($G14,Baseline!$G:$CJ,59,FALSE))</f>
        <v>¿Sus familiares han enfermado de COVID-19?</v>
      </c>
      <c r="BN14" s="1" t="str">
        <f>IF(LEN(VLOOKUP($G14,Baseline!$G:$CJ,60,FALSE))=0,"",VLOOKUP($G14,Baseline!$G:$CJ,60,FALSE))</f>
        <v>0 = No</v>
      </c>
      <c r="BO14" s="1" t="str">
        <f>IF(LEN(VLOOKUP($G14,Baseline!$G:$CJ,61,FALSE))=0,"",VLOOKUP($G14,Baseline!$G:$CJ,61,FALSE))</f>
        <v>1 = Sí, actualmente están enfermos</v>
      </c>
      <c r="BP14" s="1" t="str">
        <f>IF(LEN(VLOOKUP($G14,Baseline!$G:$CJ,62,FALSE))=0,"",VLOOKUP($G14,Baseline!$G:$CJ,62,FALSE))</f>
        <v>2 = Sí, pero ya están recuperados</v>
      </c>
      <c r="BQ14" s="1" t="str">
        <f>IF(LEN(VLOOKUP($G14,Baseline!$G:$CJ,63,FALSE))=0,"",VLOOKUP($G14,Baseline!$G:$CJ,63,FALSE))</f>
        <v/>
      </c>
      <c r="BR14" s="1" t="str">
        <f>IF(LEN(VLOOKUP($G14,Baseline!$G:$CJ,64,FALSE))=0,"",VLOOKUP($G14,Baseline!$G:$CJ,64,FALSE))</f>
        <v/>
      </c>
      <c r="BS14" s="1" t="str">
        <f>IF(LEN(VLOOKUP($G14,Baseline!$G:$CJ,65,FALSE))=0,"",VLOOKUP($G14,Baseline!$G:$CJ,65,FALSE))</f>
        <v/>
      </c>
      <c r="BT14" s="1" t="str">
        <f>IF(LEN(VLOOKUP($G14,Baseline!$G:$CJ,66,FALSE))=0,"",VLOOKUP($G14,Baseline!$G:$CJ,66,FALSE))</f>
        <v/>
      </c>
      <c r="BU14" s="1" t="str">
        <f>IF(LEN(VLOOKUP($G14,Baseline!$G:$CJ,67,FALSE))=0,"",VLOOKUP($G14,Baseline!$G:$CJ,67,FALSE))</f>
        <v/>
      </c>
      <c r="BV14" s="1" t="str">
        <f>IF(LEN(VLOOKUP($G14,Baseline!$G:$CJ,68,FALSE))=0,"",VLOOKUP($G14,Baseline!$G:$CJ,68,FALSE))</f>
        <v/>
      </c>
      <c r="BW14" s="1" t="str">
        <f>IF(LEN(VLOOKUP($G14,Baseline!$G:$CJ,69,FALSE))=0,"",VLOOKUP($G14,Baseline!$G:$CJ,69,FALSE))</f>
        <v/>
      </c>
      <c r="BX14" s="1" t="str">
        <f>IF(LEN(VLOOKUP($G14,Baseline!$G:$CJ,70,FALSE))=0,"",VLOOKUP($G14,Baseline!$G:$CJ,70,FALSE))</f>
        <v/>
      </c>
      <c r="BY14" s="1" t="str">
        <f>IF(LEN(VLOOKUP($G14,Baseline!$G:$CJ,71,FALSE))=0,"",VLOOKUP($G14,Baseline!$G:$CJ,71,FALSE))</f>
        <v/>
      </c>
      <c r="BZ14" s="1" t="str">
        <f>IF(LEN(VLOOKUP($G14,Baseline!$G:$CJ,72,FALSE))=0,"",VLOOKUP($G14,Baseline!$G:$CJ,72,FALSE))</f>
        <v/>
      </c>
      <c r="CA14" s="1" t="str">
        <f>IF(LEN(VLOOKUP($G14,Baseline!$G:$CJ,73,FALSE))=0,"",VLOOKUP($G14,Baseline!$G:$CJ,73,FALSE))</f>
        <v/>
      </c>
      <c r="CB14" s="1" t="str">
        <f>IF(LEN(VLOOKUP($G14,Baseline!$G:$CJ,74,FALSE))=0,"",VLOOKUP($G14,Baseline!$G:$CJ,74,FALSE))</f>
        <v/>
      </c>
      <c r="CC14" s="1" t="str">
        <f>IF(LEN(VLOOKUP($G14,Baseline!$G:$CJ,75,FALSE))=0,"",VLOOKUP($G14,Baseline!$G:$CJ,75,FALSE))</f>
        <v/>
      </c>
      <c r="CD14" s="1" t="str">
        <f>IF(LEN(VLOOKUP($G14,Baseline!$G:$CJ,76,FALSE))=0,"",VLOOKUP($G14,Baseline!$G:$CJ,76,FALSE))</f>
        <v/>
      </c>
      <c r="CE14" s="1" t="str">
        <f>IF(LEN(VLOOKUP($G14,Baseline!$G:$CJ,77,FALSE))=0,"",VLOOKUP($G14,Baseline!$G:$CJ,77,FALSE))</f>
        <v/>
      </c>
      <c r="CF14" s="1" t="str">
        <f>IF(LEN(VLOOKUP($G14,Baseline!$G:$CJ,78,FALSE))=0,"",VLOOKUP($G14,Baseline!$G:$CJ,78,FALSE))</f>
        <v/>
      </c>
      <c r="CG14" s="1" t="str">
        <f>IF(LEN(VLOOKUP($G14,Baseline!$G:$CJ,79,FALSE))=0,"",VLOOKUP($G14,Baseline!$G:$CJ,79,FALSE))</f>
        <v/>
      </c>
      <c r="CH14" s="1" t="str">
        <f>IF(LEN(VLOOKUP($G14,Baseline!$G:$CJ,80,FALSE))=0,"",VLOOKUP($G14,Baseline!$G:$CJ,80,FALSE))</f>
        <v/>
      </c>
      <c r="CI14" s="1" t="str">
        <f>IF(LEN(VLOOKUP($G14,Baseline!$G:$CJ,81,FALSE))=0,"",VLOOKUP($G14,Baseline!$G:$CJ,81,FALSE))</f>
        <v/>
      </c>
      <c r="CJ14" s="1" t="str">
        <f>IF(LEN(VLOOKUP($G14,Baseline!$G:$CJ,82,FALSE))=0,"",VLOOKUP($G14,Baseline!$G:$CJ,82,FALSE))</f>
        <v/>
      </c>
      <c r="CK14" s="1"/>
      <c r="CL14" s="1"/>
      <c r="CM14" s="1"/>
      <c r="CN14" s="1"/>
      <c r="CO14" s="198" t="str">
        <f>IF(LEN(VLOOKUP($G14,Baseline!$G:$DL,87,FALSE))=0,"",VLOOKUP($G14,Baseline!$G:$DL,87,FALSE))</f>
        <v>Des membres de votre famille sont-ils ou sont-elles tombé·e·s malades du COVID-19 ?</v>
      </c>
      <c r="CP14" s="1" t="str">
        <f>IF(LEN(VLOOKUP($G14,Baseline!$G:$DL,88,FALSE))=0,"",VLOOKUP($G14,Baseline!$G:$DL,88,FALSE))</f>
        <v>0 = non</v>
      </c>
      <c r="CQ14" s="1" t="str">
        <f>IF(LEN(VLOOKUP($G14,Baseline!$G:$DL,89,FALSE))=0,"",VLOOKUP($G14,Baseline!$G:$DL,89,FALSE))</f>
        <v>1 = oui, actuellement malades</v>
      </c>
      <c r="CR14" s="4" t="str">
        <f>IF(LEN(VLOOKUP($G14,Baseline!$G:$DL,90,FALSE))=0,"",VLOOKUP($G14,Baseline!$G:$DL,90,FALSE))</f>
        <v>2 = oui, déjà guéri·e·s</v>
      </c>
      <c r="CS14" s="1" t="str">
        <f>IF(LEN(VLOOKUP($G14,Baseline!$G:$DL,91,FALSE))=0,"",VLOOKUP($G14,Baseline!$G:$DL,91,FALSE))</f>
        <v/>
      </c>
      <c r="CT14" s="1" t="str">
        <f>IF(LEN(VLOOKUP($G14,Baseline!$G:$DL,92,FALSE))=0,"",VLOOKUP($G14,Baseline!$G:$DL,92,FALSE))</f>
        <v/>
      </c>
      <c r="CU14" s="1" t="str">
        <f>IF(LEN(VLOOKUP($G14,Baseline!$G:$DL,93,FALSE))=0,"",VLOOKUP($G14,Baseline!$G:$DL,93,FALSE))</f>
        <v/>
      </c>
      <c r="CV14" s="1" t="str">
        <f>IF(LEN(VLOOKUP($G14,Baseline!$G:$DL,94,FALSE))=0,"",VLOOKUP($G14,Baseline!$G:$DL,94,FALSE))</f>
        <v/>
      </c>
      <c r="CW14" s="1" t="str">
        <f>IF(LEN(VLOOKUP($G14,Baseline!$G:$DL,95,FALSE))=0,"",VLOOKUP($G14,Baseline!$G:$DL,95,FALSE))</f>
        <v/>
      </c>
      <c r="CX14" s="1" t="str">
        <f>IF(LEN(VLOOKUP($G14,Baseline!$G:$DL,96,FALSE))=0,"",VLOOKUP($G14,Baseline!$G:$DL,96,FALSE))</f>
        <v/>
      </c>
      <c r="CY14" s="5" t="str">
        <f>IF(LEN(VLOOKUP($G14,Baseline!$G:$DL,97,FALSE))=0,"",VLOOKUP($G14,Baseline!$G:$DL,97,FALSE))</f>
        <v/>
      </c>
      <c r="CZ14" s="5" t="str">
        <f>IF(LEN(VLOOKUP($G14,Baseline!$G:$DL,98,FALSE))=0,"",VLOOKUP($G14,Baseline!$G:$DL,98,FALSE))</f>
        <v/>
      </c>
      <c r="DA14" s="5" t="str">
        <f>IF(LEN(VLOOKUP($G14,Baseline!$G:$DL,99,FALSE))=0,"",VLOOKUP($G14,Baseline!$G:$DL,99,FALSE))</f>
        <v/>
      </c>
      <c r="DB14" s="5" t="str">
        <f>IF(LEN(VLOOKUP($G14,Baseline!$G:$DL,100,FALSE))=0,"",VLOOKUP($G14,Baseline!$G:$DL,100,FALSE))</f>
        <v/>
      </c>
      <c r="DC14" s="5" t="str">
        <f>IF(LEN(VLOOKUP($G14,Baseline!$G:$DL,101,FALSE))=0,"",VLOOKUP($G14,Baseline!$G:$DL,101,FALSE))</f>
        <v/>
      </c>
      <c r="DD14" s="5" t="str">
        <f>IF(LEN(VLOOKUP($G14,Baseline!$G:$DL,102,FALSE))=0,"",VLOOKUP($G14,Baseline!$G:$DL,102,FALSE))</f>
        <v/>
      </c>
      <c r="DE14" s="5" t="str">
        <f>IF(LEN(VLOOKUP($G14,Baseline!$G:$DL,103,FALSE))=0,"",VLOOKUP($G14,Baseline!$G:$DL,103,FALSE))</f>
        <v/>
      </c>
      <c r="DF14" s="5" t="str">
        <f>IF(LEN(VLOOKUP($G14,Baseline!$G:$DL,104,FALSE))=0,"",VLOOKUP($G14,Baseline!$G:$DL,104,FALSE))</f>
        <v/>
      </c>
      <c r="DG14" s="5" t="str">
        <f>IF(LEN(VLOOKUP($G14,Baseline!$G:$DL,105,FALSE))=0,"",VLOOKUP($G14,Baseline!$G:$DL,105,FALSE))</f>
        <v/>
      </c>
      <c r="DH14" s="5" t="str">
        <f>IF(LEN(VLOOKUP($G14,Baseline!$G:$DL,106,FALSE))=0,"",VLOOKUP($G14,Baseline!$G:$DL,106,FALSE))</f>
        <v/>
      </c>
      <c r="DI14" s="5" t="str">
        <f>IF(LEN(VLOOKUP($G14,Baseline!$G:$DL,107,FALSE))=0,"",VLOOKUP($G14,Baseline!$G:$DL,107,FALSE))</f>
        <v/>
      </c>
      <c r="DJ14" s="5" t="str">
        <f>IF(LEN(VLOOKUP($G14,Baseline!$G:$DL,108,FALSE))=0,"",VLOOKUP($G14,Baseline!$G:$DL,108,FALSE))</f>
        <v/>
      </c>
      <c r="DK14" s="5" t="str">
        <f>IF(LEN(VLOOKUP($G14,Baseline!$G:$DL,109,FALSE))=0,"",VLOOKUP($G14,Baseline!$G:$DL,109,FALSE))</f>
        <v/>
      </c>
      <c r="DL14" s="5" t="str">
        <f>IF(LEN(VLOOKUP($G14,Baseline!$G:$DL,110,FALSE))=0,"",VLOOKUP($G14,Baseline!$G:$DL,110,FALSE))</f>
        <v/>
      </c>
      <c r="DM14" s="5"/>
      <c r="DN14" s="5"/>
      <c r="DO14" s="5"/>
      <c r="DP14" s="5"/>
      <c r="DQ14" s="1" t="str">
        <f>IF(LEN(VLOOKUP($G14,Baseline!$G:$EN,115,FALSE))=0,"",VLOOKUP($G14,Baseline!$G:$EN,115,FALSE))</f>
        <v>Vannak hozzátartozói, akik COVID-19 betegek?</v>
      </c>
      <c r="DR14" s="1" t="str">
        <f>IF(LEN(VLOOKUP($G14,Baseline!$G:$EN,116,FALSE))=0,"",VLOOKUP($G14,Baseline!$G:$EN,116,FALSE))</f>
        <v>0 = nem</v>
      </c>
      <c r="DS14" s="1" t="str">
        <f>IF(LEN(VLOOKUP($G14,Baseline!$G:$EN,117,FALSE))=0,"",VLOOKUP($G14,Baseline!$G:$EN,117,FALSE))</f>
        <v>1 = igen, jelenleg beteg</v>
      </c>
      <c r="DT14" s="1" t="str">
        <f>IF(LEN(VLOOKUP($G14,Baseline!$G:$EN,118,FALSE))=0,"",VLOOKUP($G14,Baseline!$G:$EN,118,FALSE))</f>
        <v>2 = igen, de már meggyógyult</v>
      </c>
      <c r="DU14" s="1" t="str">
        <f>IF(LEN(VLOOKUP($G14,Baseline!$G:$EN,119,FALSE))=0,"",VLOOKUP($G14,Baseline!$G:$EN,119,FALSE))</f>
        <v/>
      </c>
      <c r="DV14" s="1" t="str">
        <f>IF(LEN(VLOOKUP($G14,Baseline!$G:$EN,120,FALSE))=0,"",VLOOKUP($G14,Baseline!$G:$EN,120,FALSE))</f>
        <v/>
      </c>
      <c r="DW14" s="4" t="str">
        <f>IF(LEN(VLOOKUP($G14,Baseline!$G:$EN,121,FALSE))=0,"",VLOOKUP($G14,Baseline!$G:$EN,121,FALSE))</f>
        <v/>
      </c>
      <c r="DX14" s="1" t="str">
        <f>IF(LEN(VLOOKUP($G14,Baseline!$G:$EN,122,FALSE))=0,"",VLOOKUP($G14,Baseline!$G:$EN,122,FALSE))</f>
        <v/>
      </c>
      <c r="DY14" s="1" t="str">
        <f>IF(LEN(VLOOKUP($G14,Baseline!$G:$EN,123,FALSE))=0,"",VLOOKUP($G14,Baseline!$G:$EN,123,FALSE))</f>
        <v/>
      </c>
      <c r="DZ14" s="1" t="str">
        <f>IF(LEN(VLOOKUP($G14,Baseline!$G:$EN,124,FALSE))=0,"",VLOOKUP($G14,Baseline!$G:$EN,124,FALSE))</f>
        <v/>
      </c>
      <c r="EA14" s="1" t="str">
        <f>IF(LEN(VLOOKUP($G14,Baseline!$G:$EN,125,FALSE))=0,"",VLOOKUP($G14,Baseline!$G:$EN,125,FALSE))</f>
        <v/>
      </c>
      <c r="EB14" s="5" t="str">
        <f>IF(LEN(VLOOKUP($G14,Baseline!$G:$EN,126,FALSE))=0,"",VLOOKUP($G14,Baseline!$G:$EN,126,FALSE))</f>
        <v/>
      </c>
      <c r="EC14" s="5" t="str">
        <f>IF(LEN(VLOOKUP($G14,Baseline!$G:$EN,127,FALSE))=0,"",VLOOKUP($G14,Baseline!$G:$EN,127,FALSE))</f>
        <v/>
      </c>
      <c r="ED14" s="5" t="str">
        <f>IF(LEN(VLOOKUP($G14,Baseline!$G:$EN,128,FALSE))=0,"",VLOOKUP($G14,Baseline!$G:$EN,128,FALSE))</f>
        <v/>
      </c>
      <c r="EE14" s="5" t="str">
        <f>IF(LEN(VLOOKUP($G14,Baseline!$G:$EN,129,FALSE))=0,"",VLOOKUP($G14,Baseline!$G:$EN,129,FALSE))</f>
        <v/>
      </c>
      <c r="EF14" s="5" t="str">
        <f>IF(LEN(VLOOKUP($G14,Baseline!$G:$EN,130,FALSE))=0,"",VLOOKUP($G14,Baseline!$G:$EN,130,FALSE))</f>
        <v/>
      </c>
      <c r="EG14" s="5" t="str">
        <f>IF(LEN(VLOOKUP($G14,Baseline!$G:$EN,131,FALSE))=0,"",VLOOKUP($G14,Baseline!$G:$EN,131,FALSE))</f>
        <v/>
      </c>
      <c r="EH14" s="5" t="str">
        <f>IF(LEN(VLOOKUP($G14,Baseline!$G:$EN,132,FALSE))=0,"",VLOOKUP($G14,Baseline!$G:$EN,132,FALSE))</f>
        <v/>
      </c>
      <c r="EI14" s="5" t="str">
        <f>IF(LEN(VLOOKUP($G14,Baseline!$G:$EN,133,FALSE))=0,"",VLOOKUP($G14,Baseline!$G:$EN,133,FALSE))</f>
        <v/>
      </c>
      <c r="EJ14" s="5" t="str">
        <f>IF(LEN(VLOOKUP($G14,Baseline!$G:$EN,134,FALSE))=0,"",VLOOKUP($G14,Baseline!$G:$EN,134,FALSE))</f>
        <v/>
      </c>
      <c r="EK14" s="5" t="str">
        <f>IF(LEN(VLOOKUP($G14,Baseline!$G:$EN,135,FALSE))=0,"",VLOOKUP($G14,Baseline!$G:$EN,135,FALSE))</f>
        <v/>
      </c>
      <c r="EL14" s="5" t="str">
        <f>IF(LEN(VLOOKUP($G14,Baseline!$G:$EN,136,FALSE))=0,"",VLOOKUP($G14,Baseline!$G:$EN,136,FALSE))</f>
        <v/>
      </c>
      <c r="EM14" s="5" t="str">
        <f>IF(LEN(VLOOKUP($G14,Baseline!$G:$EN,137,FALSE))=0,"",VLOOKUP($G14,Baseline!$G:$EN,137,FALSE))</f>
        <v/>
      </c>
      <c r="EN14" s="5" t="str">
        <f>IF(LEN(VLOOKUP($G14,Baseline!$G:$EN,138,FALSE))=0,"",VLOOKUP($G14,Baseline!$G:$EN,138,FALSE))</f>
        <v/>
      </c>
      <c r="EO14" s="5"/>
      <c r="EP14" s="5"/>
      <c r="EQ14" s="5"/>
      <c r="ER14" s="5"/>
      <c r="ES14" s="1" t="str">
        <f>IF(LEN(VLOOKUP($G14,Baseline!$G:$FP,143,FALSE))=0,"",VLOOKUP($G14,Baseline!$G:$FP,143,FALSE))</f>
        <v>Ha dei parenti che si sono ammalati di COVID-19?</v>
      </c>
      <c r="ET14" s="1" t="str">
        <f>IF(LEN(VLOOKUP($G14,Baseline!$G:$FP,144,FALSE))=0,"",VLOOKUP($G14,Baseline!$G:$FP,144,FALSE))</f>
        <v>0 = no</v>
      </c>
      <c r="EU14" s="1" t="str">
        <f>IF(LEN(VLOOKUP($G14,Baseline!$G:$FP,145,FALSE))=0,"",VLOOKUP($G14,Baseline!$G:$FP,145,FALSE))</f>
        <v>1 = sì, attualmente malato</v>
      </c>
      <c r="EV14" s="1" t="str">
        <f>IF(LEN(VLOOKUP($G14,Baseline!$G:$FP,146,FALSE))=0,"",VLOOKUP($G14,Baseline!$G:$FP,146,FALSE))</f>
        <v>2 = sì, già guarito</v>
      </c>
      <c r="EW14" s="1" t="str">
        <f>IF(LEN(VLOOKUP($G14,Baseline!$G:$FP,147,FALSE))=0,"",VLOOKUP($G14,Baseline!$G:$FP,147,FALSE))</f>
        <v/>
      </c>
      <c r="EX14" s="1" t="str">
        <f>IF(LEN(VLOOKUP($G14,Baseline!$G:$FP,148,FALSE))=0,"",VLOOKUP($G14,Baseline!$G:$FP,148,FALSE))</f>
        <v/>
      </c>
      <c r="EY14" s="1" t="str">
        <f>IF(LEN(VLOOKUP($G14,Baseline!$G:$FP,149,FALSE))=0,"",VLOOKUP($G14,Baseline!$G:$FP,149,FALSE))</f>
        <v/>
      </c>
      <c r="EZ14" s="1" t="str">
        <f>IF(LEN(VLOOKUP($G14,Baseline!$G:$FP,150,FALSE))=0,"",VLOOKUP($G14,Baseline!$G:$FP,150,FALSE))</f>
        <v/>
      </c>
      <c r="FA14" s="1" t="str">
        <f>IF(LEN(VLOOKUP($G14,Baseline!$G:$FP,151,FALSE))=0,"",VLOOKUP($G14,Baseline!$G:$FP,151,FALSE))</f>
        <v/>
      </c>
      <c r="FB14" s="4" t="str">
        <f>IF(LEN(VLOOKUP($G14,Baseline!$G:$FP,152,FALSE))=0,"",VLOOKUP($G14,Baseline!$G:$FP,152,FALSE))</f>
        <v/>
      </c>
      <c r="FC14" s="1" t="str">
        <f>IF(LEN(VLOOKUP($G14,Baseline!$G:$FP,153,FALSE))=0,"",VLOOKUP($G14,Baseline!$G:$FP,153,FALSE))</f>
        <v/>
      </c>
      <c r="FD14" s="5" t="str">
        <f>IF(LEN(VLOOKUP($G14,Baseline!$G:$FP,154,FALSE))=0,"",VLOOKUP($G14,Baseline!$G:$FP,154,FALSE))</f>
        <v/>
      </c>
      <c r="FE14" s="5" t="str">
        <f>IF(LEN(VLOOKUP($G14,Baseline!$G:$FP,155,FALSE))=0,"",VLOOKUP($G14,Baseline!$G:$FP,155,FALSE))</f>
        <v/>
      </c>
      <c r="FF14" s="5" t="str">
        <f>IF(LEN(VLOOKUP($G14,Baseline!$G:$FP,156,FALSE))=0,"",VLOOKUP($G14,Baseline!$G:$FP,156,FALSE))</f>
        <v/>
      </c>
      <c r="FG14" s="5" t="str">
        <f>IF(LEN(VLOOKUP($G14,Baseline!$G:$FP,157,FALSE))=0,"",VLOOKUP($G14,Baseline!$G:$FP,157,FALSE))</f>
        <v/>
      </c>
      <c r="FH14" s="5" t="str">
        <f>IF(LEN(VLOOKUP($G14,Baseline!$G:$FP,158,FALSE))=0,"",VLOOKUP($G14,Baseline!$G:$FP,158,FALSE))</f>
        <v/>
      </c>
      <c r="FI14" s="5" t="str">
        <f>IF(LEN(VLOOKUP($G14,Baseline!$G:$FP,159,FALSE))=0,"",VLOOKUP($G14,Baseline!$G:$FP,159,FALSE))</f>
        <v/>
      </c>
      <c r="FJ14" s="5" t="str">
        <f>IF(LEN(VLOOKUP($G14,Baseline!$G:$FP,160,FALSE))=0,"",VLOOKUP($G14,Baseline!$G:$FP,160,FALSE))</f>
        <v/>
      </c>
      <c r="FK14" s="5" t="str">
        <f>IF(LEN(VLOOKUP($G14,Baseline!$G:$FP,161,FALSE))=0,"",VLOOKUP($G14,Baseline!$G:$FP,161,FALSE))</f>
        <v/>
      </c>
      <c r="FL14" s="5" t="str">
        <f>IF(LEN(VLOOKUP($G14,Baseline!$G:$FP,162,FALSE))=0,"",VLOOKUP($G14,Baseline!$G:$FP,162,FALSE))</f>
        <v/>
      </c>
      <c r="FM14" s="5" t="str">
        <f>IF(LEN(VLOOKUP($G14,Baseline!$G:$FP,163,FALSE))=0,"",VLOOKUP($G14,Baseline!$G:$FP,163,FALSE))</f>
        <v/>
      </c>
      <c r="FN14" s="5" t="str">
        <f>IF(LEN(VLOOKUP($G14,Baseline!$G:$FP,164,FALSE))=0,"",VLOOKUP($G14,Baseline!$G:$FP,164,FALSE))</f>
        <v/>
      </c>
      <c r="FO14" s="5" t="str">
        <f>IF(LEN(VLOOKUP($G14,Baseline!$G:$FP,165,FALSE))=0,"",VLOOKUP($G14,Baseline!$G:$FP,165,FALSE))</f>
        <v/>
      </c>
      <c r="FP14" s="5" t="str">
        <f>IF(LEN(VLOOKUP($G14,Baseline!$G:$FP,166,FALSE))=0,"",VLOOKUP($G14,Baseline!$G:$FP,166,FALSE))</f>
        <v/>
      </c>
      <c r="FQ14" s="5"/>
      <c r="FR14" s="5"/>
      <c r="FS14" s="5"/>
      <c r="FT14" s="5"/>
      <c r="FU14" s="1" t="str">
        <f>IF(LEN(VLOOKUP($G14,Baseline!$G:$GR,171,FALSE))=0,"",VLOOKUP($G14,Baseline!$G:$GR,171,FALSE))</f>
        <v>(За)Болели ли Ваши домашние COVID-19?</v>
      </c>
      <c r="FV14" s="1" t="str">
        <f>IF(LEN(VLOOKUP($G14,Baseline!$G:$GR,172,FALSE))=0,"",VLOOKUP($G14,Baseline!$G:$GR,172,FALSE))</f>
        <v>0 = нет</v>
      </c>
      <c r="FW14" s="1" t="str">
        <f>IF(LEN(VLOOKUP($G14,Baseline!$G:$GR,173,FALSE))=0,"",VLOOKUP($G14,Baseline!$G:$GR,173,FALSE))</f>
        <v>1 = да, сейчас болеют</v>
      </c>
      <c r="FX14" s="1" t="str">
        <f>IF(LEN(VLOOKUP($G14,Baseline!$G:$GR,174,FALSE))=0,"",VLOOKUP($G14,Baseline!$G:$GR,174,FALSE))</f>
        <v>2 = да, уже выздоровели</v>
      </c>
      <c r="FY14" s="1" t="str">
        <f>IF(LEN(VLOOKUP($G14,Baseline!$G:$GR,175,FALSE))=0,"",VLOOKUP($G14,Baseline!$G:$GR,175,FALSE))</f>
        <v/>
      </c>
      <c r="FZ14" s="1" t="str">
        <f>IF(LEN(VLOOKUP($G14,Baseline!$G:$GR,176,FALSE))=0,"",VLOOKUP($G14,Baseline!$G:$GR,176,FALSE))</f>
        <v/>
      </c>
      <c r="GA14" s="1" t="str">
        <f>IF(LEN(VLOOKUP($G14,Baseline!$G:$GR,177,FALSE))=0,"",VLOOKUP($G14,Baseline!$G:$GR,177,FALSE))</f>
        <v/>
      </c>
      <c r="GB14" s="1" t="str">
        <f>IF(LEN(VLOOKUP($G14,Baseline!$G:$GR,178,FALSE))=0,"",VLOOKUP($G14,Baseline!$G:$GR,178,FALSE))</f>
        <v/>
      </c>
      <c r="GC14" s="1" t="str">
        <f>IF(LEN(VLOOKUP($G14,Baseline!$G:$GR,179,FALSE))=0,"",VLOOKUP($G14,Baseline!$G:$GR,179,FALSE))</f>
        <v/>
      </c>
      <c r="GD14" s="1" t="str">
        <f>IF(LEN(VLOOKUP($G14,Baseline!$G:$GR,180,FALSE))=0,"",VLOOKUP($G14,Baseline!$G:$GR,180,FALSE))</f>
        <v/>
      </c>
      <c r="GE14" s="1" t="str">
        <f>IF(LEN(VLOOKUP($G14,Baseline!$G:$GR,181,FALSE))=0,"",VLOOKUP($G14,Baseline!$G:$GR,181,FALSE))</f>
        <v/>
      </c>
      <c r="GF14" s="5" t="str">
        <f>IF(LEN(VLOOKUP($G14,Baseline!$G:$GR,182,FALSE))=0,"",VLOOKUP($G14,Baseline!$G:$GR,182,FALSE))</f>
        <v/>
      </c>
      <c r="GG14" s="4" t="str">
        <f>IF(LEN(VLOOKUP($G14,Baseline!$G:$GR,183,FALSE))=0,"",VLOOKUP($G14,Baseline!$G:$GR,183,FALSE))</f>
        <v/>
      </c>
      <c r="GH14" s="5" t="str">
        <f>IF(LEN(VLOOKUP($G14,Baseline!$G:$GR,184,FALSE))=0,"",VLOOKUP($G14,Baseline!$G:$GR,184,FALSE))</f>
        <v/>
      </c>
      <c r="GI14" s="5" t="str">
        <f>IF(LEN(VLOOKUP($G14,Baseline!$G:$GR,185,FALSE))=0,"",VLOOKUP($G14,Baseline!$G:$GR,185,FALSE))</f>
        <v/>
      </c>
      <c r="GJ14" s="5" t="str">
        <f>IF(LEN(VLOOKUP($G14,Baseline!$G:$GR,186,FALSE))=0,"",VLOOKUP($G14,Baseline!$G:$GR,186,FALSE))</f>
        <v/>
      </c>
      <c r="GK14" s="5" t="str">
        <f>IF(LEN(VLOOKUP($G14,Baseline!$G:$GR,187,FALSE))=0,"",VLOOKUP($G14,Baseline!$G:$GR,187,FALSE))</f>
        <v/>
      </c>
      <c r="GL14" s="5" t="str">
        <f>IF(LEN(VLOOKUP($G14,Baseline!$G:$GR,188,FALSE))=0,"",VLOOKUP($G14,Baseline!$G:$GR,188,FALSE))</f>
        <v/>
      </c>
      <c r="GM14" s="5" t="str">
        <f>IF(LEN(VLOOKUP($G14,Baseline!$G:$GR,189,FALSE))=0,"",VLOOKUP($G14,Baseline!$G:$GR,189,FALSE))</f>
        <v/>
      </c>
      <c r="GN14" s="5" t="str">
        <f>IF(LEN(VLOOKUP($G14,Baseline!$G:$GR,190,FALSE))=0,"",VLOOKUP($G14,Baseline!$G:$GR,190,FALSE))</f>
        <v/>
      </c>
      <c r="GO14" s="5" t="str">
        <f>IF(LEN(VLOOKUP($G14,Baseline!$G:$GR,191,FALSE))=0,"",VLOOKUP($G14,Baseline!$G:$GR,191,FALSE))</f>
        <v/>
      </c>
      <c r="GP14" s="5" t="str">
        <f>IF(LEN(VLOOKUP($G14,Baseline!$G:$GR,192,FALSE))=0,"",VLOOKUP($G14,Baseline!$G:$GR,192,FALSE))</f>
        <v/>
      </c>
      <c r="GQ14" s="5" t="str">
        <f>IF(LEN(VLOOKUP($G14,Baseline!$G:$GR,193,FALSE))=0,"",VLOOKUP($G14,Baseline!$G:$GR,193,FALSE))</f>
        <v/>
      </c>
      <c r="GR14" s="5" t="str">
        <f>IF(LEN(VLOOKUP($G14,Baseline!$G:$GR,194,FALSE))=0,"",VLOOKUP($G14,Baseline!$G:$GR,194,FALSE))</f>
        <v/>
      </c>
      <c r="GS14" s="5"/>
      <c r="GT14" s="5"/>
      <c r="GU14" s="5"/>
      <c r="GV14" s="5"/>
      <c r="GW14" s="1" t="str">
        <f>IF(LEN(VLOOKUP($G14,Baseline!$G:$HT,199,FALSE))=0,"",VLOOKUP($G14,Baseline!$G:$HT,199,FALSE))</f>
        <v>Da li su  oboleli neki Vaši rođači od COVID-19?</v>
      </c>
      <c r="GX14" s="1" t="str">
        <f>IF(LEN(VLOOKUP($G14,Baseline!$G:$HT,200,FALSE))=0,"",VLOOKUP($G14,Baseline!$G:$HT,200,FALSE))</f>
        <v>0 = ne</v>
      </c>
      <c r="GY14" s="1" t="str">
        <f>IF(LEN(VLOOKUP($G14,Baseline!$G:$HT,201,FALSE))=0,"",VLOOKUP($G14,Baseline!$G:$HT,201,FALSE))</f>
        <v>1 = da, trenutno bolestan</v>
      </c>
      <c r="GZ14" s="1" t="str">
        <f>IF(LEN(VLOOKUP($G14,Baseline!$G:$HT,202,FALSE))=0,"",VLOOKUP($G14,Baseline!$G:$HT,202,FALSE))</f>
        <v>2 = da , ozdraveo</v>
      </c>
      <c r="HA14" s="10" t="str">
        <f>IF(LEN(VLOOKUP($G14,Baseline!$G:$HT,203,FALSE))=0,"",VLOOKUP($G14,Baseline!$G:$HT,203,FALSE))</f>
        <v/>
      </c>
      <c r="HB14" s="10" t="str">
        <f>IF(LEN(VLOOKUP($G14,Baseline!$G:$HT,204,FALSE))=0,"",VLOOKUP($G14,Baseline!$G:$HT,204,FALSE))</f>
        <v/>
      </c>
      <c r="HC14" s="10" t="str">
        <f>IF(LEN(VLOOKUP($G14,Baseline!$G:$HT,205,FALSE))=0,"",VLOOKUP($G14,Baseline!$G:$HT,205,FALSE))</f>
        <v/>
      </c>
      <c r="HD14" s="10" t="str">
        <f>IF(LEN(VLOOKUP($G14,Baseline!$G:$HT,206,FALSE))=0,"",VLOOKUP($G14,Baseline!$G:$HT,206,FALSE))</f>
        <v/>
      </c>
      <c r="HE14" s="10" t="str">
        <f>IF(LEN(VLOOKUP($G14,Baseline!$G:$HT,207,FALSE))=0,"",VLOOKUP($G14,Baseline!$G:$HT,207,FALSE))</f>
        <v/>
      </c>
      <c r="HF14" s="10" t="str">
        <f>IF(LEN(VLOOKUP($G14,Baseline!$G:$HT,208,FALSE))=0,"",VLOOKUP($G14,Baseline!$G:$HT,208,FALSE))</f>
        <v/>
      </c>
      <c r="HG14" s="10" t="str">
        <f>IF(LEN(VLOOKUP($G14,Baseline!$G:$HT,209,FALSE))=0,"",VLOOKUP($G14,Baseline!$G:$HT,209,FALSE))</f>
        <v/>
      </c>
      <c r="HH14" s="5" t="str">
        <f>IF(LEN(VLOOKUP($G14,Baseline!$G:$HT,210,FALSE))=0,"",VLOOKUP($G14,Baseline!$G:$HT,210,FALSE))</f>
        <v/>
      </c>
      <c r="HI14" s="5" t="str">
        <f>IF(LEN(VLOOKUP($G14,Baseline!$G:$HT,211,FALSE))=0,"",VLOOKUP($G14,Baseline!$G:$HT,211,FALSE))</f>
        <v/>
      </c>
      <c r="HJ14" s="5" t="str">
        <f>IF(LEN(VLOOKUP($G14,Baseline!$G:$HT,212,FALSE))=0,"",VLOOKUP($G14,Baseline!$G:$HT,212,FALSE))</f>
        <v/>
      </c>
      <c r="HK14" s="5" t="str">
        <f>IF(LEN(VLOOKUP($G14,Baseline!$G:$HT,213,FALSE))=0,"",VLOOKUP($G14,Baseline!$G:$HT,213,FALSE))</f>
        <v/>
      </c>
      <c r="HL14" s="4" t="str">
        <f>IF(LEN(VLOOKUP($G14,Baseline!$G:$HT,214,FALSE))=0,"",VLOOKUP($G14,Baseline!$G:$HT,214,FALSE))</f>
        <v/>
      </c>
      <c r="HM14" s="5" t="str">
        <f>IF(LEN(VLOOKUP($G14,Baseline!$G:$HT,215,FALSE))=0,"",VLOOKUP($G14,Baseline!$G:$HT,215,FALSE))</f>
        <v/>
      </c>
      <c r="HN14" s="5" t="str">
        <f>IF(LEN(VLOOKUP($G14,Baseline!$G:$HT,216,FALSE))=0,"",VLOOKUP($G14,Baseline!$G:$HT,216,FALSE))</f>
        <v/>
      </c>
      <c r="HO14" s="5" t="str">
        <f>IF(LEN(VLOOKUP($G14,Baseline!$G:$HT,217,FALSE))=0,"",VLOOKUP($G14,Baseline!$G:$HT,217,FALSE))</f>
        <v/>
      </c>
      <c r="HP14" s="5" t="str">
        <f>IF(LEN(VLOOKUP($G14,Baseline!$G:$HT,218,FALSE))=0,"",VLOOKUP($G14,Baseline!$G:$HT,218,FALSE))</f>
        <v/>
      </c>
      <c r="HQ14" s="5" t="str">
        <f>IF(LEN(VLOOKUP($G14,Baseline!$G:$HT,219,FALSE))=0,"",VLOOKUP($G14,Baseline!$G:$HT,219,FALSE))</f>
        <v/>
      </c>
      <c r="HR14" s="5" t="str">
        <f>IF(LEN(VLOOKUP($G14,Baseline!$G:$HT,220,FALSE))=0,"",VLOOKUP($G14,Baseline!$G:$HT,220,FALSE))</f>
        <v/>
      </c>
      <c r="HS14" s="5" t="str">
        <f>IF(LEN(VLOOKUP($G14,Baseline!$G:$HT,221,FALSE))=0,"",VLOOKUP($G14,Baseline!$G:$HT,221,FALSE))</f>
        <v/>
      </c>
      <c r="HT14" s="5" t="str">
        <f>IF(LEN(VLOOKUP($G14,Baseline!$G:$HT,222,FALSE))=0,"",VLOOKUP($G14,Baseline!$G:$HT,222,FALSE))</f>
        <v/>
      </c>
      <c r="HU14" s="5"/>
      <c r="HV14" s="5"/>
      <c r="HW14" s="5"/>
      <c r="HX14" s="5"/>
    </row>
    <row r="15" spans="1:232" s="28" customFormat="1" ht="79.5" hidden="1" thickBot="1">
      <c r="A15" s="5" t="s">
        <v>331</v>
      </c>
      <c r="B15" s="5" t="s">
        <v>346</v>
      </c>
      <c r="C15" s="5"/>
      <c r="D15" s="5"/>
      <c r="E15" s="5"/>
      <c r="F15" s="5" t="s">
        <v>333</v>
      </c>
      <c r="G15" s="5" t="s">
        <v>347</v>
      </c>
      <c r="H15" s="84"/>
      <c r="I15" s="84" t="str">
        <f>IF(LEN(VLOOKUP($G15,Baseline!$G:$BH,3,FALSE))=0,"",VLOOKUP($G15,Baseline!$G:$BH,3,FALSE))</f>
        <v xml:space="preserve">Haben Sie Angehörige oder Freunde durch COVID-19 verloren?
</v>
      </c>
      <c r="J15" s="5" t="str">
        <f>IF(LEN(VLOOKUP($G15,Baseline!$G:$BH,4,FALSE))=0,"",VLOOKUP($G15,Baseline!$G:$BH,4,FALSE))</f>
        <v>0 = Nein</v>
      </c>
      <c r="K15" s="5" t="str">
        <f>IF(LEN(VLOOKUP($G15,Baseline!$G:$BH,5,FALSE))=0,"",VLOOKUP($G15,Baseline!$G:$BH,5,FALSE))</f>
        <v>1 = Ja</v>
      </c>
      <c r="L15" s="5" t="str">
        <f>IF(LEN(VLOOKUP($G15,Baseline!$G:$BH,6,FALSE))=0,"",VLOOKUP($G15,Baseline!$G:$BH,6,FALSE))</f>
        <v/>
      </c>
      <c r="M15" s="5" t="str">
        <f>IF(LEN(VLOOKUP($G15,Baseline!$G:$BH,7,FALSE))=0,"",VLOOKUP($G15,Baseline!$G:$BH,7,FALSE))</f>
        <v/>
      </c>
      <c r="N15" s="5" t="str">
        <f>IF(LEN(VLOOKUP($G15,Baseline!$G:$BH,8,FALSE))=0,"",VLOOKUP($G15,Baseline!$G:$BH,8,FALSE))</f>
        <v/>
      </c>
      <c r="O15" s="5" t="str">
        <f>IF(LEN(VLOOKUP($G15,Baseline!$G:$BH,9,FALSE))=0,"",VLOOKUP($G15,Baseline!$G:$BH,9,FALSE))</f>
        <v/>
      </c>
      <c r="P15" s="5" t="str">
        <f>IF(LEN(VLOOKUP($G15,Baseline!$G:$BH,10,FALSE))=0,"",VLOOKUP($G15,Baseline!$G:$BH,10,FALSE))</f>
        <v/>
      </c>
      <c r="Q15" s="5" t="str">
        <f>IF(LEN(VLOOKUP($G15,Baseline!$G:$BH,11,FALSE))=0,"",VLOOKUP($G15,Baseline!$G:$BH,11,FALSE))</f>
        <v/>
      </c>
      <c r="R15" s="5" t="str">
        <f>IF(LEN(VLOOKUP($G15,Baseline!$G:$BH,12,FALSE))=0,"",VLOOKUP($G15,Baseline!$G:$BH,12,FALSE))</f>
        <v/>
      </c>
      <c r="S15" s="5" t="str">
        <f>IF(LEN(VLOOKUP($G15,Baseline!$G:$BH,13,FALSE))=0,"",VLOOKUP($G15,Baseline!$G:$BH,13,FALSE))</f>
        <v/>
      </c>
      <c r="T15" s="5" t="str">
        <f>IF(LEN(VLOOKUP($G15,Baseline!$G:$BH,14,FALSE))=0,"",VLOOKUP($G15,Baseline!$G:$BH,14,FALSE))</f>
        <v/>
      </c>
      <c r="U15" s="5" t="str">
        <f>IF(LEN(VLOOKUP($G15,Baseline!$G:$BH,15,FALSE))=0,"",VLOOKUP($G15,Baseline!$G:$BH,15,FALSE))</f>
        <v/>
      </c>
      <c r="V15" s="5" t="str">
        <f>IF(LEN(VLOOKUP($G15,Baseline!$G:$BH,16,FALSE))=0,"",VLOOKUP($G15,Baseline!$G:$BH,16,FALSE))</f>
        <v/>
      </c>
      <c r="W15" s="5" t="str">
        <f>IF(LEN(VLOOKUP($G15,Baseline!$G:$BH,17,FALSE))=0,"",VLOOKUP($G15,Baseline!$G:$BH,17,FALSE))</f>
        <v/>
      </c>
      <c r="X15" s="5" t="str">
        <f>IF(LEN(VLOOKUP($G15,Baseline!$G:$BH,18,FALSE))=0,"",VLOOKUP($G15,Baseline!$G:$BH,18,FALSE))</f>
        <v/>
      </c>
      <c r="Y15" s="5" t="str">
        <f>IF(LEN(VLOOKUP($G15,Baseline!$G:$BH,19,FALSE))=0,"",VLOOKUP($G15,Baseline!$G:$BH,19,FALSE))</f>
        <v/>
      </c>
      <c r="Z15" s="5" t="str">
        <f>IF(LEN(VLOOKUP($G15,Baseline!$G:$BH,20,FALSE))=0,"",VLOOKUP($G15,Baseline!$G:$BH,20,FALSE))</f>
        <v/>
      </c>
      <c r="AA15" s="5" t="str">
        <f>IF(LEN(VLOOKUP($G15,Baseline!$G:$BH,21,FALSE))=0,"",VLOOKUP($G15,Baseline!$G:$BH,21,FALSE))</f>
        <v/>
      </c>
      <c r="AB15" s="5" t="str">
        <f>IF(LEN(VLOOKUP($G15,Baseline!$G:$BH,22,FALSE))=0,"",VLOOKUP($G15,Baseline!$G:$BH,22,FALSE))</f>
        <v/>
      </c>
      <c r="AC15" s="5" t="str">
        <f>IF(LEN(VLOOKUP($G15,Baseline!$G:$BH,23,FALSE))=0,"",VLOOKUP($G15,Baseline!$G:$BH,23,FALSE))</f>
        <v/>
      </c>
      <c r="AD15" s="5" t="str">
        <f>IF(LEN(VLOOKUP($G15,Baseline!$G:$BH,24,FALSE))=0,"",VLOOKUP($G15,Baseline!$G:$BH,24,FALSE))</f>
        <v/>
      </c>
      <c r="AE15" s="5" t="str">
        <f>IF(LEN(VLOOKUP($G15,Baseline!$G:$BH,25,FALSE))=0,"",VLOOKUP($G15,Baseline!$G:$BH,25,FALSE))</f>
        <v/>
      </c>
      <c r="AF15" s="5" t="str">
        <f>IF(LEN(VLOOKUP($G15,Baseline!$G:$BH,26,FALSE))=0,"",VLOOKUP($G15,Baseline!$G:$BH,26,FALSE))</f>
        <v/>
      </c>
      <c r="AG15" s="89" t="s">
        <v>345</v>
      </c>
      <c r="AH15" s="5"/>
      <c r="AI15" s="5"/>
      <c r="AJ15" s="87"/>
      <c r="AK15" s="5" t="str">
        <f>IF(LEN(VLOOKUP($G15,Baseline!$G:$BH,31,FALSE))=0,"",VLOOKUP($G15,Baseline!$G:$BH,31,FALSE))</f>
        <v>Have you lost relatives or friends due to COVID-19?</v>
      </c>
      <c r="AL15" s="5" t="str">
        <f>IF(LEN(VLOOKUP($G15,Baseline!$G:$BH,32,FALSE))=0,"",VLOOKUP($G15,Baseline!$G:$BH,32,FALSE))</f>
        <v>0 = No</v>
      </c>
      <c r="AM15" s="5" t="str">
        <f>IF(LEN(VLOOKUP($G15,Baseline!$G:$BH,33,FALSE))=0,"",VLOOKUP($G15,Baseline!$G:$BH,33,FALSE))</f>
        <v>1 = Yes</v>
      </c>
      <c r="AN15" s="5" t="str">
        <f>IF(LEN(VLOOKUP($G15,Baseline!$G:$BH,34,FALSE))=0,"",VLOOKUP($G15,Baseline!$G:$BH,34,FALSE))</f>
        <v/>
      </c>
      <c r="AO15" s="5" t="str">
        <f>IF(LEN(VLOOKUP($G15,Baseline!$G:$BH,35,FALSE))=0,"",VLOOKUP($G15,Baseline!$G:$BH,35,FALSE))</f>
        <v/>
      </c>
      <c r="AP15" s="5" t="str">
        <f>IF(LEN(VLOOKUP($G15,Baseline!$G:$BH,36,FALSE))=0,"",VLOOKUP($G15,Baseline!$G:$BH,36,FALSE))</f>
        <v/>
      </c>
      <c r="AQ15" s="5" t="str">
        <f>IF(LEN(VLOOKUP($G15,Baseline!$G:$BH,37,FALSE))=0,"",VLOOKUP($G15,Baseline!$G:$BH,37,FALSE))</f>
        <v/>
      </c>
      <c r="AR15" s="5" t="str">
        <f>IF(LEN(VLOOKUP($G15,Baseline!$G:$BH,38,FALSE))=0,"",VLOOKUP($G15,Baseline!$G:$BH,38,FALSE))</f>
        <v/>
      </c>
      <c r="AS15" s="5" t="str">
        <f>IF(LEN(VLOOKUP($G15,Baseline!$G:$BH,39,FALSE))=0,"",VLOOKUP($G15,Baseline!$G:$BH,39,FALSE))</f>
        <v/>
      </c>
      <c r="AT15" s="5" t="str">
        <f>IF(LEN(VLOOKUP($G15,Baseline!$G:$BH,40,FALSE))=0,"",VLOOKUP($G15,Baseline!$G:$BH,40,FALSE))</f>
        <v/>
      </c>
      <c r="AU15" s="5" t="str">
        <f>IF(LEN(VLOOKUP($G15,Baseline!$G:$BH,41,FALSE))=0,"",VLOOKUP($G15,Baseline!$G:$BH,41,FALSE))</f>
        <v/>
      </c>
      <c r="AV15" s="5" t="str">
        <f>IF(LEN(VLOOKUP($G15,Baseline!$G:$BH,42,FALSE))=0,"",VLOOKUP($G15,Baseline!$G:$BH,42,FALSE))</f>
        <v/>
      </c>
      <c r="AW15" s="5" t="str">
        <f>IF(LEN(VLOOKUP($G15,Baseline!$G:$BH,43,FALSE))=0,"",VLOOKUP($G15,Baseline!$G:$BH,43,FALSE))</f>
        <v/>
      </c>
      <c r="AX15" s="5" t="str">
        <f>IF(LEN(VLOOKUP($G15,Baseline!$G:$BH,44,FALSE))=0,"",VLOOKUP($G15,Baseline!$G:$BH,44,FALSE))</f>
        <v/>
      </c>
      <c r="AY15" s="5" t="str">
        <f>IF(LEN(VLOOKUP($G15,Baseline!$G:$BH,45,FALSE))=0,"",VLOOKUP($G15,Baseline!$G:$BH,45,FALSE))</f>
        <v/>
      </c>
      <c r="AZ15" s="5" t="str">
        <f>IF(LEN(VLOOKUP($G15,Baseline!$G:$BH,46,FALSE))=0,"",VLOOKUP($G15,Baseline!$G:$BH,46,FALSE))</f>
        <v/>
      </c>
      <c r="BA15" s="5" t="str">
        <f>IF(LEN(VLOOKUP($G15,Baseline!$G:$BH,47,FALSE))=0,"",VLOOKUP($G15,Baseline!$G:$BH,47,FALSE))</f>
        <v/>
      </c>
      <c r="BB15" s="5" t="str">
        <f>IF(LEN(VLOOKUP($G15,Baseline!$G:$BH,48,FALSE))=0,"",VLOOKUP($G15,Baseline!$G:$BH,48,FALSE))</f>
        <v/>
      </c>
      <c r="BC15" s="5" t="str">
        <f>IF(LEN(VLOOKUP($G15,Baseline!$G:$BH,49,FALSE))=0,"",VLOOKUP($G15,Baseline!$G:$BH,49,FALSE))</f>
        <v/>
      </c>
      <c r="BD15" s="5" t="str">
        <f>IF(LEN(VLOOKUP($G15,Baseline!$G:$BH,50,FALSE))=0,"",VLOOKUP($G15,Baseline!$G:$BH,50,FALSE))</f>
        <v/>
      </c>
      <c r="BE15" s="5" t="str">
        <f>IF(LEN(VLOOKUP($G15,Baseline!$G:$BH,51,FALSE))=0,"",VLOOKUP($G15,Baseline!$G:$BH,51,FALSE))</f>
        <v/>
      </c>
      <c r="BF15" s="5" t="str">
        <f>IF(LEN(VLOOKUP($G15,Baseline!$G:$BH,52,FALSE))=0,"",VLOOKUP($G15,Baseline!$G:$BH,52,FALSE))</f>
        <v/>
      </c>
      <c r="BG15" s="5" t="str">
        <f>IF(LEN(VLOOKUP($G15,Baseline!$G:$BH,53,FALSE))=0,"",VLOOKUP($G15,Baseline!$G:$BH,53,FALSE))</f>
        <v/>
      </c>
      <c r="BH15" s="5" t="str">
        <f>IF(LEN(VLOOKUP($G15,Baseline!$G:$BH,54,FALSE))=0,"",VLOOKUP($G15,Baseline!$G:$BH,54,FALSE))</f>
        <v/>
      </c>
      <c r="BI15" s="5"/>
      <c r="BJ15" s="5"/>
      <c r="BK15" s="5"/>
      <c r="BL15" s="87"/>
      <c r="BM15" s="1" t="str">
        <f>IF(LEN(VLOOKUP($G15,Baseline!$G:$CJ,59,FALSE))=0,"",VLOOKUP($G15,Baseline!$G:$CJ,59,FALSE))</f>
        <v xml:space="preserve">¿Ha perdido a algún familiar o amigo por COVID-19?
</v>
      </c>
      <c r="BN15" s="1" t="str">
        <f>IF(LEN(VLOOKUP($G15,Baseline!$G:$CJ,60,FALSE))=0,"",VLOOKUP($G15,Baseline!$G:$CJ,60,FALSE))</f>
        <v>0 = No</v>
      </c>
      <c r="BO15" s="1" t="str">
        <f>IF(LEN(VLOOKUP($G15,Baseline!$G:$CJ,61,FALSE))=0,"",VLOOKUP($G15,Baseline!$G:$CJ,61,FALSE))</f>
        <v>1 = Sí</v>
      </c>
      <c r="BP15" s="1" t="str">
        <f>IF(LEN(VLOOKUP($G15,Baseline!$G:$CJ,62,FALSE))=0,"",VLOOKUP($G15,Baseline!$G:$CJ,62,FALSE))</f>
        <v/>
      </c>
      <c r="BQ15" s="1" t="str">
        <f>IF(LEN(VLOOKUP($G15,Baseline!$G:$CJ,63,FALSE))=0,"",VLOOKUP($G15,Baseline!$G:$CJ,63,FALSE))</f>
        <v/>
      </c>
      <c r="BR15" s="1" t="str">
        <f>IF(LEN(VLOOKUP($G15,Baseline!$G:$CJ,64,FALSE))=0,"",VLOOKUP($G15,Baseline!$G:$CJ,64,FALSE))</f>
        <v/>
      </c>
      <c r="BS15" s="1" t="str">
        <f>IF(LEN(VLOOKUP($G15,Baseline!$G:$CJ,65,FALSE))=0,"",VLOOKUP($G15,Baseline!$G:$CJ,65,FALSE))</f>
        <v/>
      </c>
      <c r="BT15" s="1" t="str">
        <f>IF(LEN(VLOOKUP($G15,Baseline!$G:$CJ,66,FALSE))=0,"",VLOOKUP($G15,Baseline!$G:$CJ,66,FALSE))</f>
        <v/>
      </c>
      <c r="BU15" s="1" t="str">
        <f>IF(LEN(VLOOKUP($G15,Baseline!$G:$CJ,67,FALSE))=0,"",VLOOKUP($G15,Baseline!$G:$CJ,67,FALSE))</f>
        <v/>
      </c>
      <c r="BV15" s="1" t="str">
        <f>IF(LEN(VLOOKUP($G15,Baseline!$G:$CJ,68,FALSE))=0,"",VLOOKUP($G15,Baseline!$G:$CJ,68,FALSE))</f>
        <v/>
      </c>
      <c r="BW15" s="1" t="str">
        <f>IF(LEN(VLOOKUP($G15,Baseline!$G:$CJ,69,FALSE))=0,"",VLOOKUP($G15,Baseline!$G:$CJ,69,FALSE))</f>
        <v/>
      </c>
      <c r="BX15" s="1" t="str">
        <f>IF(LEN(VLOOKUP($G15,Baseline!$G:$CJ,70,FALSE))=0,"",VLOOKUP($G15,Baseline!$G:$CJ,70,FALSE))</f>
        <v/>
      </c>
      <c r="BY15" s="1" t="str">
        <f>IF(LEN(VLOOKUP($G15,Baseline!$G:$CJ,71,FALSE))=0,"",VLOOKUP($G15,Baseline!$G:$CJ,71,FALSE))</f>
        <v/>
      </c>
      <c r="BZ15" s="1" t="str">
        <f>IF(LEN(VLOOKUP($G15,Baseline!$G:$CJ,72,FALSE))=0,"",VLOOKUP($G15,Baseline!$G:$CJ,72,FALSE))</f>
        <v/>
      </c>
      <c r="CA15" s="1" t="str">
        <f>IF(LEN(VLOOKUP($G15,Baseline!$G:$CJ,73,FALSE))=0,"",VLOOKUP($G15,Baseline!$G:$CJ,73,FALSE))</f>
        <v/>
      </c>
      <c r="CB15" s="1" t="str">
        <f>IF(LEN(VLOOKUP($G15,Baseline!$G:$CJ,74,FALSE))=0,"",VLOOKUP($G15,Baseline!$G:$CJ,74,FALSE))</f>
        <v/>
      </c>
      <c r="CC15" s="1" t="str">
        <f>IF(LEN(VLOOKUP($G15,Baseline!$G:$CJ,75,FALSE))=0,"",VLOOKUP($G15,Baseline!$G:$CJ,75,FALSE))</f>
        <v/>
      </c>
      <c r="CD15" s="1" t="str">
        <f>IF(LEN(VLOOKUP($G15,Baseline!$G:$CJ,76,FALSE))=0,"",VLOOKUP($G15,Baseline!$G:$CJ,76,FALSE))</f>
        <v/>
      </c>
      <c r="CE15" s="1" t="str">
        <f>IF(LEN(VLOOKUP($G15,Baseline!$G:$CJ,77,FALSE))=0,"",VLOOKUP($G15,Baseline!$G:$CJ,77,FALSE))</f>
        <v/>
      </c>
      <c r="CF15" s="1" t="str">
        <f>IF(LEN(VLOOKUP($G15,Baseline!$G:$CJ,78,FALSE))=0,"",VLOOKUP($G15,Baseline!$G:$CJ,78,FALSE))</f>
        <v/>
      </c>
      <c r="CG15" s="1" t="str">
        <f>IF(LEN(VLOOKUP($G15,Baseline!$G:$CJ,79,FALSE))=0,"",VLOOKUP($G15,Baseline!$G:$CJ,79,FALSE))</f>
        <v/>
      </c>
      <c r="CH15" s="1" t="str">
        <f>IF(LEN(VLOOKUP($G15,Baseline!$G:$CJ,80,FALSE))=0,"",VLOOKUP($G15,Baseline!$G:$CJ,80,FALSE))</f>
        <v/>
      </c>
      <c r="CI15" s="1" t="str">
        <f>IF(LEN(VLOOKUP($G15,Baseline!$G:$CJ,81,FALSE))=0,"",VLOOKUP($G15,Baseline!$G:$CJ,81,FALSE))</f>
        <v/>
      </c>
      <c r="CJ15" s="1" t="str">
        <f>IF(LEN(VLOOKUP($G15,Baseline!$G:$CJ,82,FALSE))=0,"",VLOOKUP($G15,Baseline!$G:$CJ,82,FALSE))</f>
        <v/>
      </c>
      <c r="CK15" s="1"/>
      <c r="CL15" s="1"/>
      <c r="CM15" s="1"/>
      <c r="CN15" s="1"/>
      <c r="CO15" s="198" t="str">
        <f>IF(LEN(VLOOKUP($G15,Baseline!$G:$DL,87,FALSE))=0,"",VLOOKUP($G15,Baseline!$G:$DL,87,FALSE))</f>
        <v xml:space="preserve">Avez-vous perdu des membres de votre famille ou des ami·e·s à cause du COVID-19 ?
</v>
      </c>
      <c r="CP15" s="1" t="str">
        <f>IF(LEN(VLOOKUP($G15,Baseline!$G:$DL,88,FALSE))=0,"",VLOOKUP($G15,Baseline!$G:$DL,88,FALSE))</f>
        <v>0 = non</v>
      </c>
      <c r="CQ15" s="1" t="str">
        <f>IF(LEN(VLOOKUP($G15,Baseline!$G:$DL,89,FALSE))=0,"",VLOOKUP($G15,Baseline!$G:$DL,89,FALSE))</f>
        <v>1 = oui</v>
      </c>
      <c r="CR15" s="4" t="str">
        <f>IF(LEN(VLOOKUP($G15,Baseline!$G:$DL,90,FALSE))=0,"",VLOOKUP($G15,Baseline!$G:$DL,90,FALSE))</f>
        <v/>
      </c>
      <c r="CS15" s="1" t="str">
        <f>IF(LEN(VLOOKUP($G15,Baseline!$G:$DL,91,FALSE))=0,"",VLOOKUP($G15,Baseline!$G:$DL,91,FALSE))</f>
        <v/>
      </c>
      <c r="CT15" s="1" t="str">
        <f>IF(LEN(VLOOKUP($G15,Baseline!$G:$DL,92,FALSE))=0,"",VLOOKUP($G15,Baseline!$G:$DL,92,FALSE))</f>
        <v/>
      </c>
      <c r="CU15" s="1" t="str">
        <f>IF(LEN(VLOOKUP($G15,Baseline!$G:$DL,93,FALSE))=0,"",VLOOKUP($G15,Baseline!$G:$DL,93,FALSE))</f>
        <v/>
      </c>
      <c r="CV15" s="1" t="str">
        <f>IF(LEN(VLOOKUP($G15,Baseline!$G:$DL,94,FALSE))=0,"",VLOOKUP($G15,Baseline!$G:$DL,94,FALSE))</f>
        <v/>
      </c>
      <c r="CW15" s="1" t="str">
        <f>IF(LEN(VLOOKUP($G15,Baseline!$G:$DL,95,FALSE))=0,"",VLOOKUP($G15,Baseline!$G:$DL,95,FALSE))</f>
        <v/>
      </c>
      <c r="CX15" s="1" t="str">
        <f>IF(LEN(VLOOKUP($G15,Baseline!$G:$DL,96,FALSE))=0,"",VLOOKUP($G15,Baseline!$G:$DL,96,FALSE))</f>
        <v/>
      </c>
      <c r="CY15" s="5" t="str">
        <f>IF(LEN(VLOOKUP($G15,Baseline!$G:$DL,97,FALSE))=0,"",VLOOKUP($G15,Baseline!$G:$DL,97,FALSE))</f>
        <v/>
      </c>
      <c r="CZ15" s="5" t="str">
        <f>IF(LEN(VLOOKUP($G15,Baseline!$G:$DL,98,FALSE))=0,"",VLOOKUP($G15,Baseline!$G:$DL,98,FALSE))</f>
        <v/>
      </c>
      <c r="DA15" s="5" t="str">
        <f>IF(LEN(VLOOKUP($G15,Baseline!$G:$DL,99,FALSE))=0,"",VLOOKUP($G15,Baseline!$G:$DL,99,FALSE))</f>
        <v/>
      </c>
      <c r="DB15" s="5" t="str">
        <f>IF(LEN(VLOOKUP($G15,Baseline!$G:$DL,100,FALSE))=0,"",VLOOKUP($G15,Baseline!$G:$DL,100,FALSE))</f>
        <v/>
      </c>
      <c r="DC15" s="5" t="str">
        <f>IF(LEN(VLOOKUP($G15,Baseline!$G:$DL,101,FALSE))=0,"",VLOOKUP($G15,Baseline!$G:$DL,101,FALSE))</f>
        <v/>
      </c>
      <c r="DD15" s="5" t="str">
        <f>IF(LEN(VLOOKUP($G15,Baseline!$G:$DL,102,FALSE))=0,"",VLOOKUP($G15,Baseline!$G:$DL,102,FALSE))</f>
        <v/>
      </c>
      <c r="DE15" s="5" t="str">
        <f>IF(LEN(VLOOKUP($G15,Baseline!$G:$DL,103,FALSE))=0,"",VLOOKUP($G15,Baseline!$G:$DL,103,FALSE))</f>
        <v/>
      </c>
      <c r="DF15" s="5" t="str">
        <f>IF(LEN(VLOOKUP($G15,Baseline!$G:$DL,104,FALSE))=0,"",VLOOKUP($G15,Baseline!$G:$DL,104,FALSE))</f>
        <v/>
      </c>
      <c r="DG15" s="5" t="str">
        <f>IF(LEN(VLOOKUP($G15,Baseline!$G:$DL,105,FALSE))=0,"",VLOOKUP($G15,Baseline!$G:$DL,105,FALSE))</f>
        <v/>
      </c>
      <c r="DH15" s="5" t="str">
        <f>IF(LEN(VLOOKUP($G15,Baseline!$G:$DL,106,FALSE))=0,"",VLOOKUP($G15,Baseline!$G:$DL,106,FALSE))</f>
        <v/>
      </c>
      <c r="DI15" s="5" t="str">
        <f>IF(LEN(VLOOKUP($G15,Baseline!$G:$DL,107,FALSE))=0,"",VLOOKUP($G15,Baseline!$G:$DL,107,FALSE))</f>
        <v/>
      </c>
      <c r="DJ15" s="5" t="str">
        <f>IF(LEN(VLOOKUP($G15,Baseline!$G:$DL,108,FALSE))=0,"",VLOOKUP($G15,Baseline!$G:$DL,108,FALSE))</f>
        <v/>
      </c>
      <c r="DK15" s="5" t="str">
        <f>IF(LEN(VLOOKUP($G15,Baseline!$G:$DL,109,FALSE))=0,"",VLOOKUP($G15,Baseline!$G:$DL,109,FALSE))</f>
        <v/>
      </c>
      <c r="DL15" s="5" t="str">
        <f>IF(LEN(VLOOKUP($G15,Baseline!$G:$DL,110,FALSE))=0,"",VLOOKUP($G15,Baseline!$G:$DL,110,FALSE))</f>
        <v/>
      </c>
      <c r="DM15" s="5"/>
      <c r="DN15" s="5"/>
      <c r="DO15" s="5"/>
      <c r="DP15" s="5"/>
      <c r="DQ15" s="1" t="str">
        <f>IF(LEN(VLOOKUP($G15,Baseline!$G:$EN,115,FALSE))=0,"",VLOOKUP($G15,Baseline!$G:$EN,115,FALSE))</f>
        <v xml:space="preserve">Vannak hozzátartozói vagy barátai, akiket a COVID-19 miatt vesztett el?
</v>
      </c>
      <c r="DR15" s="1" t="str">
        <f>IF(LEN(VLOOKUP($G15,Baseline!$G:$EN,116,FALSE))=0,"",VLOOKUP($G15,Baseline!$G:$EN,116,FALSE))</f>
        <v>0 = nem</v>
      </c>
      <c r="DS15" s="1" t="str">
        <f>IF(LEN(VLOOKUP($G15,Baseline!$G:$EN,117,FALSE))=0,"",VLOOKUP($G15,Baseline!$G:$EN,117,FALSE))</f>
        <v>1 = igen</v>
      </c>
      <c r="DT15" s="1" t="str">
        <f>IF(LEN(VLOOKUP($G15,Baseline!$G:$EN,118,FALSE))=0,"",VLOOKUP($G15,Baseline!$G:$EN,118,FALSE))</f>
        <v/>
      </c>
      <c r="DU15" s="1" t="str">
        <f>IF(LEN(VLOOKUP($G15,Baseline!$G:$EN,119,FALSE))=0,"",VLOOKUP($G15,Baseline!$G:$EN,119,FALSE))</f>
        <v/>
      </c>
      <c r="DV15" s="1" t="str">
        <f>IF(LEN(VLOOKUP($G15,Baseline!$G:$EN,120,FALSE))=0,"",VLOOKUP($G15,Baseline!$G:$EN,120,FALSE))</f>
        <v/>
      </c>
      <c r="DW15" s="4" t="str">
        <f>IF(LEN(VLOOKUP($G15,Baseline!$G:$EN,121,FALSE))=0,"",VLOOKUP($G15,Baseline!$G:$EN,121,FALSE))</f>
        <v/>
      </c>
      <c r="DX15" s="1" t="str">
        <f>IF(LEN(VLOOKUP($G15,Baseline!$G:$EN,122,FALSE))=0,"",VLOOKUP($G15,Baseline!$G:$EN,122,FALSE))</f>
        <v/>
      </c>
      <c r="DY15" s="1" t="str">
        <f>IF(LEN(VLOOKUP($G15,Baseline!$G:$EN,123,FALSE))=0,"",VLOOKUP($G15,Baseline!$G:$EN,123,FALSE))</f>
        <v/>
      </c>
      <c r="DZ15" s="1" t="str">
        <f>IF(LEN(VLOOKUP($G15,Baseline!$G:$EN,124,FALSE))=0,"",VLOOKUP($G15,Baseline!$G:$EN,124,FALSE))</f>
        <v/>
      </c>
      <c r="EA15" s="1" t="str">
        <f>IF(LEN(VLOOKUP($G15,Baseline!$G:$EN,125,FALSE))=0,"",VLOOKUP($G15,Baseline!$G:$EN,125,FALSE))</f>
        <v/>
      </c>
      <c r="EB15" s="5" t="str">
        <f>IF(LEN(VLOOKUP($G15,Baseline!$G:$EN,126,FALSE))=0,"",VLOOKUP($G15,Baseline!$G:$EN,126,FALSE))</f>
        <v/>
      </c>
      <c r="EC15" s="5" t="str">
        <f>IF(LEN(VLOOKUP($G15,Baseline!$G:$EN,127,FALSE))=0,"",VLOOKUP($G15,Baseline!$G:$EN,127,FALSE))</f>
        <v/>
      </c>
      <c r="ED15" s="5" t="str">
        <f>IF(LEN(VLOOKUP($G15,Baseline!$G:$EN,128,FALSE))=0,"",VLOOKUP($G15,Baseline!$G:$EN,128,FALSE))</f>
        <v/>
      </c>
      <c r="EE15" s="5" t="str">
        <f>IF(LEN(VLOOKUP($G15,Baseline!$G:$EN,129,FALSE))=0,"",VLOOKUP($G15,Baseline!$G:$EN,129,FALSE))</f>
        <v/>
      </c>
      <c r="EF15" s="5" t="str">
        <f>IF(LEN(VLOOKUP($G15,Baseline!$G:$EN,130,FALSE))=0,"",VLOOKUP($G15,Baseline!$G:$EN,130,FALSE))</f>
        <v/>
      </c>
      <c r="EG15" s="5" t="str">
        <f>IF(LEN(VLOOKUP($G15,Baseline!$G:$EN,131,FALSE))=0,"",VLOOKUP($G15,Baseline!$G:$EN,131,FALSE))</f>
        <v/>
      </c>
      <c r="EH15" s="5" t="str">
        <f>IF(LEN(VLOOKUP($G15,Baseline!$G:$EN,132,FALSE))=0,"",VLOOKUP($G15,Baseline!$G:$EN,132,FALSE))</f>
        <v/>
      </c>
      <c r="EI15" s="5" t="str">
        <f>IF(LEN(VLOOKUP($G15,Baseline!$G:$EN,133,FALSE))=0,"",VLOOKUP($G15,Baseline!$G:$EN,133,FALSE))</f>
        <v/>
      </c>
      <c r="EJ15" s="5" t="str">
        <f>IF(LEN(VLOOKUP($G15,Baseline!$G:$EN,134,FALSE))=0,"",VLOOKUP($G15,Baseline!$G:$EN,134,FALSE))</f>
        <v/>
      </c>
      <c r="EK15" s="5" t="str">
        <f>IF(LEN(VLOOKUP($G15,Baseline!$G:$EN,135,FALSE))=0,"",VLOOKUP($G15,Baseline!$G:$EN,135,FALSE))</f>
        <v/>
      </c>
      <c r="EL15" s="5" t="str">
        <f>IF(LEN(VLOOKUP($G15,Baseline!$G:$EN,136,FALSE))=0,"",VLOOKUP($G15,Baseline!$G:$EN,136,FALSE))</f>
        <v/>
      </c>
      <c r="EM15" s="5" t="str">
        <f>IF(LEN(VLOOKUP($G15,Baseline!$G:$EN,137,FALSE))=0,"",VLOOKUP($G15,Baseline!$G:$EN,137,FALSE))</f>
        <v/>
      </c>
      <c r="EN15" s="5" t="str">
        <f>IF(LEN(VLOOKUP($G15,Baseline!$G:$EN,138,FALSE))=0,"",VLOOKUP($G15,Baseline!$G:$EN,138,FALSE))</f>
        <v/>
      </c>
      <c r="EO15" s="5"/>
      <c r="EP15" s="5"/>
      <c r="EQ15" s="5"/>
      <c r="ER15" s="5"/>
      <c r="ES15" s="1" t="str">
        <f>IF(LEN(VLOOKUP($G15,Baseline!$G:$FP,143,FALSE))=0,"",VLOOKUP($G15,Baseline!$G:$FP,143,FALSE))</f>
        <v xml:space="preserve">Ha perso dei parenti o degli amici a causa del COVID-19? </v>
      </c>
      <c r="ET15" s="1" t="str">
        <f>IF(LEN(VLOOKUP($G15,Baseline!$G:$FP,144,FALSE))=0,"",VLOOKUP($G15,Baseline!$G:$FP,144,FALSE))</f>
        <v>0 = no</v>
      </c>
      <c r="EU15" s="1" t="str">
        <f>IF(LEN(VLOOKUP($G15,Baseline!$G:$FP,145,FALSE))=0,"",VLOOKUP($G15,Baseline!$G:$FP,145,FALSE))</f>
        <v>1 = sì</v>
      </c>
      <c r="EV15" s="1" t="str">
        <f>IF(LEN(VLOOKUP($G15,Baseline!$G:$FP,146,FALSE))=0,"",VLOOKUP($G15,Baseline!$G:$FP,146,FALSE))</f>
        <v/>
      </c>
      <c r="EW15" s="1" t="str">
        <f>IF(LEN(VLOOKUP($G15,Baseline!$G:$FP,147,FALSE))=0,"",VLOOKUP($G15,Baseline!$G:$FP,147,FALSE))</f>
        <v/>
      </c>
      <c r="EX15" s="1" t="str">
        <f>IF(LEN(VLOOKUP($G15,Baseline!$G:$FP,148,FALSE))=0,"",VLOOKUP($G15,Baseline!$G:$FP,148,FALSE))</f>
        <v/>
      </c>
      <c r="EY15" s="1" t="str">
        <f>IF(LEN(VLOOKUP($G15,Baseline!$G:$FP,149,FALSE))=0,"",VLOOKUP($G15,Baseline!$G:$FP,149,FALSE))</f>
        <v/>
      </c>
      <c r="EZ15" s="1" t="str">
        <f>IF(LEN(VLOOKUP($G15,Baseline!$G:$FP,150,FALSE))=0,"",VLOOKUP($G15,Baseline!$G:$FP,150,FALSE))</f>
        <v/>
      </c>
      <c r="FA15" s="1" t="str">
        <f>IF(LEN(VLOOKUP($G15,Baseline!$G:$FP,151,FALSE))=0,"",VLOOKUP($G15,Baseline!$G:$FP,151,FALSE))</f>
        <v/>
      </c>
      <c r="FB15" s="4" t="str">
        <f>IF(LEN(VLOOKUP($G15,Baseline!$G:$FP,152,FALSE))=0,"",VLOOKUP($G15,Baseline!$G:$FP,152,FALSE))</f>
        <v/>
      </c>
      <c r="FC15" s="1" t="str">
        <f>IF(LEN(VLOOKUP($G15,Baseline!$G:$FP,153,FALSE))=0,"",VLOOKUP($G15,Baseline!$G:$FP,153,FALSE))</f>
        <v/>
      </c>
      <c r="FD15" s="5" t="str">
        <f>IF(LEN(VLOOKUP($G15,Baseline!$G:$FP,154,FALSE))=0,"",VLOOKUP($G15,Baseline!$G:$FP,154,FALSE))</f>
        <v/>
      </c>
      <c r="FE15" s="5" t="str">
        <f>IF(LEN(VLOOKUP($G15,Baseline!$G:$FP,155,FALSE))=0,"",VLOOKUP($G15,Baseline!$G:$FP,155,FALSE))</f>
        <v/>
      </c>
      <c r="FF15" s="5" t="str">
        <f>IF(LEN(VLOOKUP($G15,Baseline!$G:$FP,156,FALSE))=0,"",VLOOKUP($G15,Baseline!$G:$FP,156,FALSE))</f>
        <v/>
      </c>
      <c r="FG15" s="5" t="str">
        <f>IF(LEN(VLOOKUP($G15,Baseline!$G:$FP,157,FALSE))=0,"",VLOOKUP($G15,Baseline!$G:$FP,157,FALSE))</f>
        <v/>
      </c>
      <c r="FH15" s="5" t="str">
        <f>IF(LEN(VLOOKUP($G15,Baseline!$G:$FP,158,FALSE))=0,"",VLOOKUP($G15,Baseline!$G:$FP,158,FALSE))</f>
        <v/>
      </c>
      <c r="FI15" s="5" t="str">
        <f>IF(LEN(VLOOKUP($G15,Baseline!$G:$FP,159,FALSE))=0,"",VLOOKUP($G15,Baseline!$G:$FP,159,FALSE))</f>
        <v/>
      </c>
      <c r="FJ15" s="5" t="str">
        <f>IF(LEN(VLOOKUP($G15,Baseline!$G:$FP,160,FALSE))=0,"",VLOOKUP($G15,Baseline!$G:$FP,160,FALSE))</f>
        <v/>
      </c>
      <c r="FK15" s="5" t="str">
        <f>IF(LEN(VLOOKUP($G15,Baseline!$G:$FP,161,FALSE))=0,"",VLOOKUP($G15,Baseline!$G:$FP,161,FALSE))</f>
        <v/>
      </c>
      <c r="FL15" s="5" t="str">
        <f>IF(LEN(VLOOKUP($G15,Baseline!$G:$FP,162,FALSE))=0,"",VLOOKUP($G15,Baseline!$G:$FP,162,FALSE))</f>
        <v/>
      </c>
      <c r="FM15" s="5" t="str">
        <f>IF(LEN(VLOOKUP($G15,Baseline!$G:$FP,163,FALSE))=0,"",VLOOKUP($G15,Baseline!$G:$FP,163,FALSE))</f>
        <v/>
      </c>
      <c r="FN15" s="5" t="str">
        <f>IF(LEN(VLOOKUP($G15,Baseline!$G:$FP,164,FALSE))=0,"",VLOOKUP($G15,Baseline!$G:$FP,164,FALSE))</f>
        <v/>
      </c>
      <c r="FO15" s="5" t="str">
        <f>IF(LEN(VLOOKUP($G15,Baseline!$G:$FP,165,FALSE))=0,"",VLOOKUP($G15,Baseline!$G:$FP,165,FALSE))</f>
        <v/>
      </c>
      <c r="FP15" s="5" t="str">
        <f>IF(LEN(VLOOKUP($G15,Baseline!$G:$FP,166,FALSE))=0,"",VLOOKUP($G15,Baseline!$G:$FP,166,FALSE))</f>
        <v/>
      </c>
      <c r="FQ15" s="5"/>
      <c r="FR15" s="5"/>
      <c r="FS15" s="5"/>
      <c r="FT15" s="5"/>
      <c r="FU15" s="1" t="str">
        <f>IF(LEN(VLOOKUP($G15,Baseline!$G:$GR,171,FALSE))=0,"",VLOOKUP($G15,Baseline!$G:$GR,171,FALSE))</f>
        <v xml:space="preserve">Кто-то из Ваших близких или друзей умер от COVID-19?
</v>
      </c>
      <c r="FV15" s="1" t="str">
        <f>IF(LEN(VLOOKUP($G15,Baseline!$G:$GR,172,FALSE))=0,"",VLOOKUP($G15,Baseline!$G:$GR,172,FALSE))</f>
        <v>0 = нет</v>
      </c>
      <c r="FW15" s="1" t="str">
        <f>IF(LEN(VLOOKUP($G15,Baseline!$G:$GR,173,FALSE))=0,"",VLOOKUP($G15,Baseline!$G:$GR,173,FALSE))</f>
        <v>1 = да</v>
      </c>
      <c r="FX15" s="1" t="str">
        <f>IF(LEN(VLOOKUP($G15,Baseline!$G:$GR,174,FALSE))=0,"",VLOOKUP($G15,Baseline!$G:$GR,174,FALSE))</f>
        <v/>
      </c>
      <c r="FY15" s="1" t="str">
        <f>IF(LEN(VLOOKUP($G15,Baseline!$G:$GR,175,FALSE))=0,"",VLOOKUP($G15,Baseline!$G:$GR,175,FALSE))</f>
        <v/>
      </c>
      <c r="FZ15" s="1" t="str">
        <f>IF(LEN(VLOOKUP($G15,Baseline!$G:$GR,176,FALSE))=0,"",VLOOKUP($G15,Baseline!$G:$GR,176,FALSE))</f>
        <v/>
      </c>
      <c r="GA15" s="1" t="str">
        <f>IF(LEN(VLOOKUP($G15,Baseline!$G:$GR,177,FALSE))=0,"",VLOOKUP($G15,Baseline!$G:$GR,177,FALSE))</f>
        <v/>
      </c>
      <c r="GB15" s="1" t="str">
        <f>IF(LEN(VLOOKUP($G15,Baseline!$G:$GR,178,FALSE))=0,"",VLOOKUP($G15,Baseline!$G:$GR,178,FALSE))</f>
        <v/>
      </c>
      <c r="GC15" s="1" t="str">
        <f>IF(LEN(VLOOKUP($G15,Baseline!$G:$GR,179,FALSE))=0,"",VLOOKUP($G15,Baseline!$G:$GR,179,FALSE))</f>
        <v/>
      </c>
      <c r="GD15" s="1" t="str">
        <f>IF(LEN(VLOOKUP($G15,Baseline!$G:$GR,180,FALSE))=0,"",VLOOKUP($G15,Baseline!$G:$GR,180,FALSE))</f>
        <v/>
      </c>
      <c r="GE15" s="1" t="str">
        <f>IF(LEN(VLOOKUP($G15,Baseline!$G:$GR,181,FALSE))=0,"",VLOOKUP($G15,Baseline!$G:$GR,181,FALSE))</f>
        <v/>
      </c>
      <c r="GF15" s="5" t="str">
        <f>IF(LEN(VLOOKUP($G15,Baseline!$G:$GR,182,FALSE))=0,"",VLOOKUP($G15,Baseline!$G:$GR,182,FALSE))</f>
        <v/>
      </c>
      <c r="GG15" s="4" t="str">
        <f>IF(LEN(VLOOKUP($G15,Baseline!$G:$GR,183,FALSE))=0,"",VLOOKUP($G15,Baseline!$G:$GR,183,FALSE))</f>
        <v/>
      </c>
      <c r="GH15" s="5" t="str">
        <f>IF(LEN(VLOOKUP($G15,Baseline!$G:$GR,184,FALSE))=0,"",VLOOKUP($G15,Baseline!$G:$GR,184,FALSE))</f>
        <v/>
      </c>
      <c r="GI15" s="5" t="str">
        <f>IF(LEN(VLOOKUP($G15,Baseline!$G:$GR,185,FALSE))=0,"",VLOOKUP($G15,Baseline!$G:$GR,185,FALSE))</f>
        <v/>
      </c>
      <c r="GJ15" s="5" t="str">
        <f>IF(LEN(VLOOKUP($G15,Baseline!$G:$GR,186,FALSE))=0,"",VLOOKUP($G15,Baseline!$G:$GR,186,FALSE))</f>
        <v/>
      </c>
      <c r="GK15" s="5" t="str">
        <f>IF(LEN(VLOOKUP($G15,Baseline!$G:$GR,187,FALSE))=0,"",VLOOKUP($G15,Baseline!$G:$GR,187,FALSE))</f>
        <v/>
      </c>
      <c r="GL15" s="5" t="str">
        <f>IF(LEN(VLOOKUP($G15,Baseline!$G:$GR,188,FALSE))=0,"",VLOOKUP($G15,Baseline!$G:$GR,188,FALSE))</f>
        <v/>
      </c>
      <c r="GM15" s="5" t="str">
        <f>IF(LEN(VLOOKUP($G15,Baseline!$G:$GR,189,FALSE))=0,"",VLOOKUP($G15,Baseline!$G:$GR,189,FALSE))</f>
        <v/>
      </c>
      <c r="GN15" s="5" t="str">
        <f>IF(LEN(VLOOKUP($G15,Baseline!$G:$GR,190,FALSE))=0,"",VLOOKUP($G15,Baseline!$G:$GR,190,FALSE))</f>
        <v/>
      </c>
      <c r="GO15" s="5" t="str">
        <f>IF(LEN(VLOOKUP($G15,Baseline!$G:$GR,191,FALSE))=0,"",VLOOKUP($G15,Baseline!$G:$GR,191,FALSE))</f>
        <v/>
      </c>
      <c r="GP15" s="5" t="str">
        <f>IF(LEN(VLOOKUP($G15,Baseline!$G:$GR,192,FALSE))=0,"",VLOOKUP($G15,Baseline!$G:$GR,192,FALSE))</f>
        <v/>
      </c>
      <c r="GQ15" s="5" t="str">
        <f>IF(LEN(VLOOKUP($G15,Baseline!$G:$GR,193,FALSE))=0,"",VLOOKUP($G15,Baseline!$G:$GR,193,FALSE))</f>
        <v/>
      </c>
      <c r="GR15" s="5" t="str">
        <f>IF(LEN(VLOOKUP($G15,Baseline!$G:$GR,194,FALSE))=0,"",VLOOKUP($G15,Baseline!$G:$GR,194,FALSE))</f>
        <v/>
      </c>
      <c r="GS15" s="5"/>
      <c r="GT15" s="5"/>
      <c r="GU15" s="5"/>
      <c r="GV15" s="5"/>
      <c r="GW15" s="1" t="str">
        <f>IF(LEN(VLOOKUP($G15,Baseline!$G:$HT,199,FALSE))=0,"",VLOOKUP($G15,Baseline!$G:$HT,199,FALSE))</f>
        <v xml:space="preserve">Da li ste izgubili nekog rođaka ili prijatelja od COVID-19?
</v>
      </c>
      <c r="GX15" s="1" t="str">
        <f>IF(LEN(VLOOKUP($G15,Baseline!$G:$HT,200,FALSE))=0,"",VLOOKUP($G15,Baseline!$G:$HT,200,FALSE))</f>
        <v>0 = ne</v>
      </c>
      <c r="GY15" s="1" t="str">
        <f>IF(LEN(VLOOKUP($G15,Baseline!$G:$HT,201,FALSE))=0,"",VLOOKUP($G15,Baseline!$G:$HT,201,FALSE))</f>
        <v>1 = da</v>
      </c>
      <c r="GZ15" s="1" t="str">
        <f>IF(LEN(VLOOKUP($G15,Baseline!$G:$HT,202,FALSE))=0,"",VLOOKUP($G15,Baseline!$G:$HT,202,FALSE))</f>
        <v/>
      </c>
      <c r="HA15" s="10" t="str">
        <f>IF(LEN(VLOOKUP($G15,Baseline!$G:$HT,203,FALSE))=0,"",VLOOKUP($G15,Baseline!$G:$HT,203,FALSE))</f>
        <v/>
      </c>
      <c r="HB15" s="10" t="str">
        <f>IF(LEN(VLOOKUP($G15,Baseline!$G:$HT,204,FALSE))=0,"",VLOOKUP($G15,Baseline!$G:$HT,204,FALSE))</f>
        <v/>
      </c>
      <c r="HC15" s="10" t="str">
        <f>IF(LEN(VLOOKUP($G15,Baseline!$G:$HT,205,FALSE))=0,"",VLOOKUP($G15,Baseline!$G:$HT,205,FALSE))</f>
        <v/>
      </c>
      <c r="HD15" s="10" t="str">
        <f>IF(LEN(VLOOKUP($G15,Baseline!$G:$HT,206,FALSE))=0,"",VLOOKUP($G15,Baseline!$G:$HT,206,FALSE))</f>
        <v/>
      </c>
      <c r="HE15" s="10" t="str">
        <f>IF(LEN(VLOOKUP($G15,Baseline!$G:$HT,207,FALSE))=0,"",VLOOKUP($G15,Baseline!$G:$HT,207,FALSE))</f>
        <v/>
      </c>
      <c r="HF15" s="10" t="str">
        <f>IF(LEN(VLOOKUP($G15,Baseline!$G:$HT,208,FALSE))=0,"",VLOOKUP($G15,Baseline!$G:$HT,208,FALSE))</f>
        <v/>
      </c>
      <c r="HG15" s="10" t="str">
        <f>IF(LEN(VLOOKUP($G15,Baseline!$G:$HT,209,FALSE))=0,"",VLOOKUP($G15,Baseline!$G:$HT,209,FALSE))</f>
        <v/>
      </c>
      <c r="HH15" s="5" t="str">
        <f>IF(LEN(VLOOKUP($G15,Baseline!$G:$HT,210,FALSE))=0,"",VLOOKUP($G15,Baseline!$G:$HT,210,FALSE))</f>
        <v/>
      </c>
      <c r="HI15" s="5" t="str">
        <f>IF(LEN(VLOOKUP($G15,Baseline!$G:$HT,211,FALSE))=0,"",VLOOKUP($G15,Baseline!$G:$HT,211,FALSE))</f>
        <v/>
      </c>
      <c r="HJ15" s="5" t="str">
        <f>IF(LEN(VLOOKUP($G15,Baseline!$G:$HT,212,FALSE))=0,"",VLOOKUP($G15,Baseline!$G:$HT,212,FALSE))</f>
        <v/>
      </c>
      <c r="HK15" s="5" t="str">
        <f>IF(LEN(VLOOKUP($G15,Baseline!$G:$HT,213,FALSE))=0,"",VLOOKUP($G15,Baseline!$G:$HT,213,FALSE))</f>
        <v/>
      </c>
      <c r="HL15" s="4" t="str">
        <f>IF(LEN(VLOOKUP($G15,Baseline!$G:$HT,214,FALSE))=0,"",VLOOKUP($G15,Baseline!$G:$HT,214,FALSE))</f>
        <v/>
      </c>
      <c r="HM15" s="5" t="str">
        <f>IF(LEN(VLOOKUP($G15,Baseline!$G:$HT,215,FALSE))=0,"",VLOOKUP($G15,Baseline!$G:$HT,215,FALSE))</f>
        <v/>
      </c>
      <c r="HN15" s="5" t="str">
        <f>IF(LEN(VLOOKUP($G15,Baseline!$G:$HT,216,FALSE))=0,"",VLOOKUP($G15,Baseline!$G:$HT,216,FALSE))</f>
        <v/>
      </c>
      <c r="HO15" s="5" t="str">
        <f>IF(LEN(VLOOKUP($G15,Baseline!$G:$HT,217,FALSE))=0,"",VLOOKUP($G15,Baseline!$G:$HT,217,FALSE))</f>
        <v/>
      </c>
      <c r="HP15" s="5" t="str">
        <f>IF(LEN(VLOOKUP($G15,Baseline!$G:$HT,218,FALSE))=0,"",VLOOKUP($G15,Baseline!$G:$HT,218,FALSE))</f>
        <v/>
      </c>
      <c r="HQ15" s="5" t="str">
        <f>IF(LEN(VLOOKUP($G15,Baseline!$G:$HT,219,FALSE))=0,"",VLOOKUP($G15,Baseline!$G:$HT,219,FALSE))</f>
        <v/>
      </c>
      <c r="HR15" s="5" t="str">
        <f>IF(LEN(VLOOKUP($G15,Baseline!$G:$HT,220,FALSE))=0,"",VLOOKUP($G15,Baseline!$G:$HT,220,FALSE))</f>
        <v/>
      </c>
      <c r="HS15" s="5" t="str">
        <f>IF(LEN(VLOOKUP($G15,Baseline!$G:$HT,221,FALSE))=0,"",VLOOKUP($G15,Baseline!$G:$HT,221,FALSE))</f>
        <v/>
      </c>
      <c r="HT15" s="5" t="str">
        <f>IF(LEN(VLOOKUP($G15,Baseline!$G:$HT,222,FALSE))=0,"",VLOOKUP($G15,Baseline!$G:$HT,222,FALSE))</f>
        <v/>
      </c>
      <c r="HU15" s="5"/>
      <c r="HV15" s="5"/>
      <c r="HW15" s="5"/>
      <c r="HX15" s="5"/>
    </row>
    <row r="16" spans="1:232" s="28" customFormat="1" ht="63.75" hidden="1" thickBot="1">
      <c r="A16" s="11" t="s">
        <v>331</v>
      </c>
      <c r="B16" s="11" t="s">
        <v>332</v>
      </c>
      <c r="C16" s="11"/>
      <c r="D16" s="11"/>
      <c r="E16" s="11"/>
      <c r="F16" s="11" t="s">
        <v>333</v>
      </c>
      <c r="G16" s="11" t="s">
        <v>348</v>
      </c>
      <c r="H16" s="90" t="s">
        <v>349</v>
      </c>
      <c r="I16" s="90" t="str">
        <f>IF(LEN(VLOOKUP($G16,Baseline!$G:$BH,3,FALSE))=0,"",VLOOKUP($G16,Baseline!$G:$BH,3,FALSE))</f>
        <v xml:space="preserve">Wie ist Ihr Gesundheitszustand im Allgemeinen? </v>
      </c>
      <c r="J16" s="11" t="str">
        <f>IF(LEN(VLOOKUP($G16,Baseline!$G:$BH,4,FALSE))=0,"",VLOOKUP($G16,Baseline!$G:$BH,4,FALSE))</f>
        <v>1 = Sehr gut</v>
      </c>
      <c r="K16" s="11" t="str">
        <f>IF(LEN(VLOOKUP($G16,Baseline!$G:$BH,5,FALSE))=0,"",VLOOKUP($G16,Baseline!$G:$BH,5,FALSE))</f>
        <v>2 = Gut</v>
      </c>
      <c r="L16" s="11" t="str">
        <f>IF(LEN(VLOOKUP($G16,Baseline!$G:$BH,6,FALSE))=0,"",VLOOKUP($G16,Baseline!$G:$BH,6,FALSE))</f>
        <v>3 = Mittelmäßig</v>
      </c>
      <c r="M16" s="11" t="str">
        <f>IF(LEN(VLOOKUP($G16,Baseline!$G:$BH,7,FALSE))=0,"",VLOOKUP($G16,Baseline!$G:$BH,7,FALSE))</f>
        <v>4 = Schlecht</v>
      </c>
      <c r="N16" s="11" t="str">
        <f>IF(LEN(VLOOKUP($G16,Baseline!$G:$BH,8,FALSE))=0,"",VLOOKUP($G16,Baseline!$G:$BH,8,FALSE))</f>
        <v>5 = Sehr schlecht</v>
      </c>
      <c r="O16" s="11" t="str">
        <f>IF(LEN(VLOOKUP($G16,Baseline!$G:$BH,9,FALSE))=0,"",VLOOKUP($G16,Baseline!$G:$BH,9,FALSE))</f>
        <v/>
      </c>
      <c r="P16" s="11" t="str">
        <f>IF(LEN(VLOOKUP($G16,Baseline!$G:$BH,10,FALSE))=0,"",VLOOKUP($G16,Baseline!$G:$BH,10,FALSE))</f>
        <v/>
      </c>
      <c r="Q16" s="11" t="str">
        <f>IF(LEN(VLOOKUP($G16,Baseline!$G:$BH,11,FALSE))=0,"",VLOOKUP($G16,Baseline!$G:$BH,11,FALSE))</f>
        <v/>
      </c>
      <c r="R16" s="11" t="str">
        <f>IF(LEN(VLOOKUP($G16,Baseline!$G:$BH,12,FALSE))=0,"",VLOOKUP($G16,Baseline!$G:$BH,12,FALSE))</f>
        <v/>
      </c>
      <c r="S16" s="11" t="str">
        <f>IF(LEN(VLOOKUP($G16,Baseline!$G:$BH,13,FALSE))=0,"",VLOOKUP($G16,Baseline!$G:$BH,13,FALSE))</f>
        <v/>
      </c>
      <c r="T16" s="11" t="str">
        <f>IF(LEN(VLOOKUP($G16,Baseline!$G:$BH,14,FALSE))=0,"",VLOOKUP($G16,Baseline!$G:$BH,14,FALSE))</f>
        <v/>
      </c>
      <c r="U16" s="11" t="str">
        <f>IF(LEN(VLOOKUP($G16,Baseline!$G:$BH,15,FALSE))=0,"",VLOOKUP($G16,Baseline!$G:$BH,15,FALSE))</f>
        <v/>
      </c>
      <c r="V16" s="11" t="str">
        <f>IF(LEN(VLOOKUP($G16,Baseline!$G:$BH,16,FALSE))=0,"",VLOOKUP($G16,Baseline!$G:$BH,16,FALSE))</f>
        <v/>
      </c>
      <c r="W16" s="11" t="str">
        <f>IF(LEN(VLOOKUP($G16,Baseline!$G:$BH,17,FALSE))=0,"",VLOOKUP($G16,Baseline!$G:$BH,17,FALSE))</f>
        <v/>
      </c>
      <c r="X16" s="11" t="str">
        <f>IF(LEN(VLOOKUP($G16,Baseline!$G:$BH,18,FALSE))=0,"",VLOOKUP($G16,Baseline!$G:$BH,18,FALSE))</f>
        <v/>
      </c>
      <c r="Y16" s="11" t="str">
        <f>IF(LEN(VLOOKUP($G16,Baseline!$G:$BH,19,FALSE))=0,"",VLOOKUP($G16,Baseline!$G:$BH,19,FALSE))</f>
        <v/>
      </c>
      <c r="Z16" s="11" t="str">
        <f>IF(LEN(VLOOKUP($G16,Baseline!$G:$BH,20,FALSE))=0,"",VLOOKUP($G16,Baseline!$G:$BH,20,FALSE))</f>
        <v/>
      </c>
      <c r="AA16" s="11" t="str">
        <f>IF(LEN(VLOOKUP($G16,Baseline!$G:$BH,21,FALSE))=0,"",VLOOKUP($G16,Baseline!$G:$BH,21,FALSE))</f>
        <v/>
      </c>
      <c r="AB16" s="11" t="str">
        <f>IF(LEN(VLOOKUP($G16,Baseline!$G:$BH,22,FALSE))=0,"",VLOOKUP($G16,Baseline!$G:$BH,22,FALSE))</f>
        <v/>
      </c>
      <c r="AC16" s="11" t="str">
        <f>IF(LEN(VLOOKUP($G16,Baseline!$G:$BH,23,FALSE))=0,"",VLOOKUP($G16,Baseline!$G:$BH,23,FALSE))</f>
        <v/>
      </c>
      <c r="AD16" s="11" t="str">
        <f>IF(LEN(VLOOKUP($G16,Baseline!$G:$BH,24,FALSE))=0,"",VLOOKUP($G16,Baseline!$G:$BH,24,FALSE))</f>
        <v/>
      </c>
      <c r="AE16" s="11" t="str">
        <f>IF(LEN(VLOOKUP($G16,Baseline!$G:$BH,25,FALSE))=0,"",VLOOKUP($G16,Baseline!$G:$BH,25,FALSE))</f>
        <v/>
      </c>
      <c r="AF16" s="11" t="str">
        <f>IF(LEN(VLOOKUP($G16,Baseline!$G:$BH,26,FALSE))=0,"",VLOOKUP($G16,Baseline!$G:$BH,26,FALSE))</f>
        <v/>
      </c>
      <c r="AG16" s="91"/>
      <c r="AH16" s="7" t="s">
        <v>350</v>
      </c>
      <c r="AI16" s="11"/>
      <c r="AJ16" s="7" t="s">
        <v>351</v>
      </c>
      <c r="AK16" s="11" t="str">
        <f>IF(LEN(VLOOKUP($G16,Baseline!$G:$BH,31,FALSE))=0,"",VLOOKUP($G16,Baseline!$G:$BH,31,FALSE))</f>
        <v>How is your health in general?</v>
      </c>
      <c r="AL16" s="11" t="str">
        <f>IF(LEN(VLOOKUP($G16,Baseline!$G:$BH,32,FALSE))=0,"",VLOOKUP($G16,Baseline!$G:$BH,32,FALSE))</f>
        <v xml:space="preserve">1 = Very good </v>
      </c>
      <c r="AM16" s="11" t="str">
        <f>IF(LEN(VLOOKUP($G16,Baseline!$G:$BH,33,FALSE))=0,"",VLOOKUP($G16,Baseline!$G:$BH,33,FALSE))</f>
        <v xml:space="preserve">2 = Good </v>
      </c>
      <c r="AN16" s="11" t="str">
        <f>IF(LEN(VLOOKUP($G16,Baseline!$G:$BH,34,FALSE))=0,"",VLOOKUP($G16,Baseline!$G:$BH,34,FALSE))</f>
        <v>3 = Fair</v>
      </c>
      <c r="AO16" s="11" t="str">
        <f>IF(LEN(VLOOKUP($G16,Baseline!$G:$BH,35,FALSE))=0,"",VLOOKUP($G16,Baseline!$G:$BH,35,FALSE))</f>
        <v xml:space="preserve"> 4 = Bad </v>
      </c>
      <c r="AP16" s="11" t="str">
        <f>IF(LEN(VLOOKUP($G16,Baseline!$G:$BH,36,FALSE))=0,"",VLOOKUP($G16,Baseline!$G:$BH,36,FALSE))</f>
        <v>5 = Very bad</v>
      </c>
      <c r="AQ16" s="11" t="str">
        <f>IF(LEN(VLOOKUP($G16,Baseline!$G:$BH,37,FALSE))=0,"",VLOOKUP($G16,Baseline!$G:$BH,37,FALSE))</f>
        <v/>
      </c>
      <c r="AR16" s="11" t="str">
        <f>IF(LEN(VLOOKUP($G16,Baseline!$G:$BH,38,FALSE))=0,"",VLOOKUP($G16,Baseline!$G:$BH,38,FALSE))</f>
        <v/>
      </c>
      <c r="AS16" s="11" t="str">
        <f>IF(LEN(VLOOKUP($G16,Baseline!$G:$BH,39,FALSE))=0,"",VLOOKUP($G16,Baseline!$G:$BH,39,FALSE))</f>
        <v/>
      </c>
      <c r="AT16" s="11" t="str">
        <f>IF(LEN(VLOOKUP($G16,Baseline!$G:$BH,40,FALSE))=0,"",VLOOKUP($G16,Baseline!$G:$BH,40,FALSE))</f>
        <v/>
      </c>
      <c r="AU16" s="11" t="str">
        <f>IF(LEN(VLOOKUP($G16,Baseline!$G:$BH,41,FALSE))=0,"",VLOOKUP($G16,Baseline!$G:$BH,41,FALSE))</f>
        <v/>
      </c>
      <c r="AV16" s="11" t="str">
        <f>IF(LEN(VLOOKUP($G16,Baseline!$G:$BH,42,FALSE))=0,"",VLOOKUP($G16,Baseline!$G:$BH,42,FALSE))</f>
        <v/>
      </c>
      <c r="AW16" s="11" t="str">
        <f>IF(LEN(VLOOKUP($G16,Baseline!$G:$BH,43,FALSE))=0,"",VLOOKUP($G16,Baseline!$G:$BH,43,FALSE))</f>
        <v/>
      </c>
      <c r="AX16" s="11" t="str">
        <f>IF(LEN(VLOOKUP($G16,Baseline!$G:$BH,44,FALSE))=0,"",VLOOKUP($G16,Baseline!$G:$BH,44,FALSE))</f>
        <v/>
      </c>
      <c r="AY16" s="11" t="str">
        <f>IF(LEN(VLOOKUP($G16,Baseline!$G:$BH,45,FALSE))=0,"",VLOOKUP($G16,Baseline!$G:$BH,45,FALSE))</f>
        <v/>
      </c>
      <c r="AZ16" s="11" t="str">
        <f>IF(LEN(VLOOKUP($G16,Baseline!$G:$BH,46,FALSE))=0,"",VLOOKUP($G16,Baseline!$G:$BH,46,FALSE))</f>
        <v/>
      </c>
      <c r="BA16" s="11" t="str">
        <f>IF(LEN(VLOOKUP($G16,Baseline!$G:$BH,47,FALSE))=0,"",VLOOKUP($G16,Baseline!$G:$BH,47,FALSE))</f>
        <v/>
      </c>
      <c r="BB16" s="11" t="str">
        <f>IF(LEN(VLOOKUP($G16,Baseline!$G:$BH,48,FALSE))=0,"",VLOOKUP($G16,Baseline!$G:$BH,48,FALSE))</f>
        <v/>
      </c>
      <c r="BC16" s="11" t="str">
        <f>IF(LEN(VLOOKUP($G16,Baseline!$G:$BH,49,FALSE))=0,"",VLOOKUP($G16,Baseline!$G:$BH,49,FALSE))</f>
        <v/>
      </c>
      <c r="BD16" s="11" t="str">
        <f>IF(LEN(VLOOKUP($G16,Baseline!$G:$BH,50,FALSE))=0,"",VLOOKUP($G16,Baseline!$G:$BH,50,FALSE))</f>
        <v/>
      </c>
      <c r="BE16" s="11" t="str">
        <f>IF(LEN(VLOOKUP($G16,Baseline!$G:$BH,51,FALSE))=0,"",VLOOKUP($G16,Baseline!$G:$BH,51,FALSE))</f>
        <v/>
      </c>
      <c r="BF16" s="11" t="str">
        <f>IF(LEN(VLOOKUP($G16,Baseline!$G:$BH,52,FALSE))=0,"",VLOOKUP($G16,Baseline!$G:$BH,52,FALSE))</f>
        <v/>
      </c>
      <c r="BG16" s="11" t="str">
        <f>IF(LEN(VLOOKUP($G16,Baseline!$G:$BH,53,FALSE))=0,"",VLOOKUP($G16,Baseline!$G:$BH,53,FALSE))</f>
        <v/>
      </c>
      <c r="BH16" s="11" t="str">
        <f>IF(LEN(VLOOKUP($G16,Baseline!$G:$BH,54,FALSE))=0,"",VLOOKUP($G16,Baseline!$G:$BH,54,FALSE))</f>
        <v/>
      </c>
      <c r="BI16" s="11"/>
      <c r="BJ16" s="11"/>
      <c r="BK16" s="11"/>
      <c r="BL16" s="92"/>
      <c r="BM16" s="18" t="str">
        <f>IF(LEN(VLOOKUP($G16,Baseline!$G:$CJ,59,FALSE))=0,"",VLOOKUP($G16,Baseline!$G:$CJ,59,FALSE))</f>
        <v>¿Cuál es su estado de salud general?</v>
      </c>
      <c r="BN16" s="18" t="str">
        <f>IF(LEN(VLOOKUP($G16,Baseline!$G:$CJ,60,FALSE))=0,"",VLOOKUP($G16,Baseline!$G:$CJ,60,FALSE))</f>
        <v>1 = Muy bueno</v>
      </c>
      <c r="BO16" s="18" t="str">
        <f>IF(LEN(VLOOKUP($G16,Baseline!$G:$CJ,61,FALSE))=0,"",VLOOKUP($G16,Baseline!$G:$CJ,61,FALSE))</f>
        <v>2 = Bueno</v>
      </c>
      <c r="BP16" s="18" t="str">
        <f>IF(LEN(VLOOKUP($G16,Baseline!$G:$CJ,62,FALSE))=0,"",VLOOKUP($G16,Baseline!$G:$CJ,62,FALSE))</f>
        <v>3 = Regular</v>
      </c>
      <c r="BQ16" s="18" t="str">
        <f>IF(LEN(VLOOKUP($G16,Baseline!$G:$CJ,63,FALSE))=0,"",VLOOKUP($G16,Baseline!$G:$CJ,63,FALSE))</f>
        <v>4 = Malo</v>
      </c>
      <c r="BR16" s="18" t="str">
        <f>IF(LEN(VLOOKUP($G16,Baseline!$G:$CJ,64,FALSE))=0,"",VLOOKUP($G16,Baseline!$G:$CJ,64,FALSE))</f>
        <v>5 = Muy malo</v>
      </c>
      <c r="BS16" s="18" t="str">
        <f>IF(LEN(VLOOKUP($G16,Baseline!$G:$CJ,65,FALSE))=0,"",VLOOKUP($G16,Baseline!$G:$CJ,65,FALSE))</f>
        <v/>
      </c>
      <c r="BT16" s="18" t="str">
        <f>IF(LEN(VLOOKUP($G16,Baseline!$G:$CJ,66,FALSE))=0,"",VLOOKUP($G16,Baseline!$G:$CJ,66,FALSE))</f>
        <v/>
      </c>
      <c r="BU16" s="18" t="str">
        <f>IF(LEN(VLOOKUP($G16,Baseline!$G:$CJ,67,FALSE))=0,"",VLOOKUP($G16,Baseline!$G:$CJ,67,FALSE))</f>
        <v/>
      </c>
      <c r="BV16" s="18" t="str">
        <f>IF(LEN(VLOOKUP($G16,Baseline!$G:$CJ,68,FALSE))=0,"",VLOOKUP($G16,Baseline!$G:$CJ,68,FALSE))</f>
        <v/>
      </c>
      <c r="BW16" s="18" t="str">
        <f>IF(LEN(VLOOKUP($G16,Baseline!$G:$CJ,69,FALSE))=0,"",VLOOKUP($G16,Baseline!$G:$CJ,69,FALSE))</f>
        <v/>
      </c>
      <c r="BX16" s="18" t="str">
        <f>IF(LEN(VLOOKUP($G16,Baseline!$G:$CJ,70,FALSE))=0,"",VLOOKUP($G16,Baseline!$G:$CJ,70,FALSE))</f>
        <v/>
      </c>
      <c r="BY16" s="18" t="str">
        <f>IF(LEN(VLOOKUP($G16,Baseline!$G:$CJ,71,FALSE))=0,"",VLOOKUP($G16,Baseline!$G:$CJ,71,FALSE))</f>
        <v/>
      </c>
      <c r="BZ16" s="18" t="str">
        <f>IF(LEN(VLOOKUP($G16,Baseline!$G:$CJ,72,FALSE))=0,"",VLOOKUP($G16,Baseline!$G:$CJ,72,FALSE))</f>
        <v/>
      </c>
      <c r="CA16" s="18" t="str">
        <f>IF(LEN(VLOOKUP($G16,Baseline!$G:$CJ,73,FALSE))=0,"",VLOOKUP($G16,Baseline!$G:$CJ,73,FALSE))</f>
        <v/>
      </c>
      <c r="CB16" s="18" t="str">
        <f>IF(LEN(VLOOKUP($G16,Baseline!$G:$CJ,74,FALSE))=0,"",VLOOKUP($G16,Baseline!$G:$CJ,74,FALSE))</f>
        <v/>
      </c>
      <c r="CC16" s="18" t="str">
        <f>IF(LEN(VLOOKUP($G16,Baseline!$G:$CJ,75,FALSE))=0,"",VLOOKUP($G16,Baseline!$G:$CJ,75,FALSE))</f>
        <v/>
      </c>
      <c r="CD16" s="18" t="str">
        <f>IF(LEN(VLOOKUP($G16,Baseline!$G:$CJ,76,FALSE))=0,"",VLOOKUP($G16,Baseline!$G:$CJ,76,FALSE))</f>
        <v/>
      </c>
      <c r="CE16" s="18" t="str">
        <f>IF(LEN(VLOOKUP($G16,Baseline!$G:$CJ,77,FALSE))=0,"",VLOOKUP($G16,Baseline!$G:$CJ,77,FALSE))</f>
        <v/>
      </c>
      <c r="CF16" s="18" t="str">
        <f>IF(LEN(VLOOKUP($G16,Baseline!$G:$CJ,78,FALSE))=0,"",VLOOKUP($G16,Baseline!$G:$CJ,78,FALSE))</f>
        <v/>
      </c>
      <c r="CG16" s="18" t="str">
        <f>IF(LEN(VLOOKUP($G16,Baseline!$G:$CJ,79,FALSE))=0,"",VLOOKUP($G16,Baseline!$G:$CJ,79,FALSE))</f>
        <v/>
      </c>
      <c r="CH16" s="18" t="str">
        <f>IF(LEN(VLOOKUP($G16,Baseline!$G:$CJ,80,FALSE))=0,"",VLOOKUP($G16,Baseline!$G:$CJ,80,FALSE))</f>
        <v/>
      </c>
      <c r="CI16" s="18" t="str">
        <f>IF(LEN(VLOOKUP($G16,Baseline!$G:$CJ,81,FALSE))=0,"",VLOOKUP($G16,Baseline!$G:$CJ,81,FALSE))</f>
        <v/>
      </c>
      <c r="CJ16" s="18" t="str">
        <f>IF(LEN(VLOOKUP($G16,Baseline!$G:$CJ,82,FALSE))=0,"",VLOOKUP($G16,Baseline!$G:$CJ,82,FALSE))</f>
        <v/>
      </c>
      <c r="CK16" s="18"/>
      <c r="CL16" s="18"/>
      <c r="CM16" s="18"/>
      <c r="CN16" s="18"/>
      <c r="CO16" s="207" t="str">
        <f>IF(LEN(VLOOKUP($G16,Baseline!$G:$DL,87,FALSE))=0,"",VLOOKUP($G16,Baseline!$G:$DL,87,FALSE))</f>
        <v xml:space="preserve">Quel est votre état de santé général ? </v>
      </c>
      <c r="CP16" s="18" t="str">
        <f>IF(LEN(VLOOKUP($G16,Baseline!$G:$DL,88,FALSE))=0,"",VLOOKUP($G16,Baseline!$G:$DL,88,FALSE))</f>
        <v>1 = très bon</v>
      </c>
      <c r="CQ16" s="18" t="str">
        <f>IF(LEN(VLOOKUP($G16,Baseline!$G:$DL,89,FALSE))=0,"",VLOOKUP($G16,Baseline!$G:$DL,89,FALSE))</f>
        <v>2 = bon</v>
      </c>
      <c r="CR16" s="94" t="str">
        <f>IF(LEN(VLOOKUP($G16,Baseline!$G:$DL,90,FALSE))=0,"",VLOOKUP($G16,Baseline!$G:$DL,90,FALSE))</f>
        <v>3 = moyen</v>
      </c>
      <c r="CS16" s="18" t="str">
        <f>IF(LEN(VLOOKUP($G16,Baseline!$G:$DL,91,FALSE))=0,"",VLOOKUP($G16,Baseline!$G:$DL,91,FALSE))</f>
        <v>4 = mauvais</v>
      </c>
      <c r="CT16" s="18" t="str">
        <f>IF(LEN(VLOOKUP($G16,Baseline!$G:$DL,92,FALSE))=0,"",VLOOKUP($G16,Baseline!$G:$DL,92,FALSE))</f>
        <v>5 = très mauvais</v>
      </c>
      <c r="CU16" s="18" t="str">
        <f>IF(LEN(VLOOKUP($G16,Baseline!$G:$DL,93,FALSE))=0,"",VLOOKUP($G16,Baseline!$G:$DL,93,FALSE))</f>
        <v/>
      </c>
      <c r="CV16" s="18" t="str">
        <f>IF(LEN(VLOOKUP($G16,Baseline!$G:$DL,94,FALSE))=0,"",VLOOKUP($G16,Baseline!$G:$DL,94,FALSE))</f>
        <v/>
      </c>
      <c r="CW16" s="18" t="str">
        <f>IF(LEN(VLOOKUP($G16,Baseline!$G:$DL,95,FALSE))=0,"",VLOOKUP($G16,Baseline!$G:$DL,95,FALSE))</f>
        <v/>
      </c>
      <c r="CX16" s="18" t="str">
        <f>IF(LEN(VLOOKUP($G16,Baseline!$G:$DL,96,FALSE))=0,"",VLOOKUP($G16,Baseline!$G:$DL,96,FALSE))</f>
        <v/>
      </c>
      <c r="CY16" s="11" t="str">
        <f>IF(LEN(VLOOKUP($G16,Baseline!$G:$DL,97,FALSE))=0,"",VLOOKUP($G16,Baseline!$G:$DL,97,FALSE))</f>
        <v/>
      </c>
      <c r="CZ16" s="11" t="str">
        <f>IF(LEN(VLOOKUP($G16,Baseline!$G:$DL,98,FALSE))=0,"",VLOOKUP($G16,Baseline!$G:$DL,98,FALSE))</f>
        <v/>
      </c>
      <c r="DA16" s="11" t="str">
        <f>IF(LEN(VLOOKUP($G16,Baseline!$G:$DL,99,FALSE))=0,"",VLOOKUP($G16,Baseline!$G:$DL,99,FALSE))</f>
        <v/>
      </c>
      <c r="DB16" s="11" t="str">
        <f>IF(LEN(VLOOKUP($G16,Baseline!$G:$DL,100,FALSE))=0,"",VLOOKUP($G16,Baseline!$G:$DL,100,FALSE))</f>
        <v/>
      </c>
      <c r="DC16" s="11" t="str">
        <f>IF(LEN(VLOOKUP($G16,Baseline!$G:$DL,101,FALSE))=0,"",VLOOKUP($G16,Baseline!$G:$DL,101,FALSE))</f>
        <v/>
      </c>
      <c r="DD16" s="11" t="str">
        <f>IF(LEN(VLOOKUP($G16,Baseline!$G:$DL,102,FALSE))=0,"",VLOOKUP($G16,Baseline!$G:$DL,102,FALSE))</f>
        <v/>
      </c>
      <c r="DE16" s="11" t="str">
        <f>IF(LEN(VLOOKUP($G16,Baseline!$G:$DL,103,FALSE))=0,"",VLOOKUP($G16,Baseline!$G:$DL,103,FALSE))</f>
        <v/>
      </c>
      <c r="DF16" s="11" t="str">
        <f>IF(LEN(VLOOKUP($G16,Baseline!$G:$DL,104,FALSE))=0,"",VLOOKUP($G16,Baseline!$G:$DL,104,FALSE))</f>
        <v/>
      </c>
      <c r="DG16" s="11" t="str">
        <f>IF(LEN(VLOOKUP($G16,Baseline!$G:$DL,105,FALSE))=0,"",VLOOKUP($G16,Baseline!$G:$DL,105,FALSE))</f>
        <v/>
      </c>
      <c r="DH16" s="11" t="str">
        <f>IF(LEN(VLOOKUP($G16,Baseline!$G:$DL,106,FALSE))=0,"",VLOOKUP($G16,Baseline!$G:$DL,106,FALSE))</f>
        <v/>
      </c>
      <c r="DI16" s="11" t="str">
        <f>IF(LEN(VLOOKUP($G16,Baseline!$G:$DL,107,FALSE))=0,"",VLOOKUP($G16,Baseline!$G:$DL,107,FALSE))</f>
        <v/>
      </c>
      <c r="DJ16" s="11" t="str">
        <f>IF(LEN(VLOOKUP($G16,Baseline!$G:$DL,108,FALSE))=0,"",VLOOKUP($G16,Baseline!$G:$DL,108,FALSE))</f>
        <v/>
      </c>
      <c r="DK16" s="11" t="str">
        <f>IF(LEN(VLOOKUP($G16,Baseline!$G:$DL,109,FALSE))=0,"",VLOOKUP($G16,Baseline!$G:$DL,109,FALSE))</f>
        <v/>
      </c>
      <c r="DL16" s="11" t="str">
        <f>IF(LEN(VLOOKUP($G16,Baseline!$G:$DL,110,FALSE))=0,"",VLOOKUP($G16,Baseline!$G:$DL,110,FALSE))</f>
        <v/>
      </c>
      <c r="DM16" s="11"/>
      <c r="DN16" s="11"/>
      <c r="DO16" s="11"/>
      <c r="DP16" s="11"/>
      <c r="DQ16" s="18" t="str">
        <f>IF(LEN(VLOOKUP($G16,Baseline!$G:$EN,115,FALSE))=0,"",VLOOKUP($G16,Baseline!$G:$EN,115,FALSE))</f>
        <v>Milyen az egészségi állapota általában?</v>
      </c>
      <c r="DR16" s="18" t="str">
        <f>IF(LEN(VLOOKUP($G16,Baseline!$G:$EN,116,FALSE))=0,"",VLOOKUP($G16,Baseline!$G:$EN,116,FALSE))</f>
        <v>1 = nagyon jó</v>
      </c>
      <c r="DS16" s="18" t="str">
        <f>IF(LEN(VLOOKUP($G16,Baseline!$G:$EN,117,FALSE))=0,"",VLOOKUP($G16,Baseline!$G:$EN,117,FALSE))</f>
        <v>2 = jó</v>
      </c>
      <c r="DT16" s="18" t="str">
        <f>IF(LEN(VLOOKUP($G16,Baseline!$G:$EN,118,FALSE))=0,"",VLOOKUP($G16,Baseline!$G:$EN,118,FALSE))</f>
        <v>3 = átlagos</v>
      </c>
      <c r="DU16" s="18" t="str">
        <f>IF(LEN(VLOOKUP($G16,Baseline!$G:$EN,119,FALSE))=0,"",VLOOKUP($G16,Baseline!$G:$EN,119,FALSE))</f>
        <v>4 = rossz</v>
      </c>
      <c r="DV16" s="18" t="str">
        <f>IF(LEN(VLOOKUP($G16,Baseline!$G:$EN,120,FALSE))=0,"",VLOOKUP($G16,Baseline!$G:$EN,120,FALSE))</f>
        <v>5 = nagyon rossz</v>
      </c>
      <c r="DW16" s="94" t="str">
        <f>IF(LEN(VLOOKUP($G16,Baseline!$G:$EN,121,FALSE))=0,"",VLOOKUP($G16,Baseline!$G:$EN,121,FALSE))</f>
        <v/>
      </c>
      <c r="DX16" s="18" t="str">
        <f>IF(LEN(VLOOKUP($G16,Baseline!$G:$EN,122,FALSE))=0,"",VLOOKUP($G16,Baseline!$G:$EN,122,FALSE))</f>
        <v/>
      </c>
      <c r="DY16" s="18" t="str">
        <f>IF(LEN(VLOOKUP($G16,Baseline!$G:$EN,123,FALSE))=0,"",VLOOKUP($G16,Baseline!$G:$EN,123,FALSE))</f>
        <v/>
      </c>
      <c r="DZ16" s="18" t="str">
        <f>IF(LEN(VLOOKUP($G16,Baseline!$G:$EN,124,FALSE))=0,"",VLOOKUP($G16,Baseline!$G:$EN,124,FALSE))</f>
        <v/>
      </c>
      <c r="EA16" s="18" t="str">
        <f>IF(LEN(VLOOKUP($G16,Baseline!$G:$EN,125,FALSE))=0,"",VLOOKUP($G16,Baseline!$G:$EN,125,FALSE))</f>
        <v/>
      </c>
      <c r="EB16" s="11" t="str">
        <f>IF(LEN(VLOOKUP($G16,Baseline!$G:$EN,126,FALSE))=0,"",VLOOKUP($G16,Baseline!$G:$EN,126,FALSE))</f>
        <v/>
      </c>
      <c r="EC16" s="11" t="str">
        <f>IF(LEN(VLOOKUP($G16,Baseline!$G:$EN,127,FALSE))=0,"",VLOOKUP($G16,Baseline!$G:$EN,127,FALSE))</f>
        <v/>
      </c>
      <c r="ED16" s="11" t="str">
        <f>IF(LEN(VLOOKUP($G16,Baseline!$G:$EN,128,FALSE))=0,"",VLOOKUP($G16,Baseline!$G:$EN,128,FALSE))</f>
        <v/>
      </c>
      <c r="EE16" s="11" t="str">
        <f>IF(LEN(VLOOKUP($G16,Baseline!$G:$EN,129,FALSE))=0,"",VLOOKUP($G16,Baseline!$G:$EN,129,FALSE))</f>
        <v/>
      </c>
      <c r="EF16" s="11" t="str">
        <f>IF(LEN(VLOOKUP($G16,Baseline!$G:$EN,130,FALSE))=0,"",VLOOKUP($G16,Baseline!$G:$EN,130,FALSE))</f>
        <v/>
      </c>
      <c r="EG16" s="11" t="str">
        <f>IF(LEN(VLOOKUP($G16,Baseline!$G:$EN,131,FALSE))=0,"",VLOOKUP($G16,Baseline!$G:$EN,131,FALSE))</f>
        <v/>
      </c>
      <c r="EH16" s="11" t="str">
        <f>IF(LEN(VLOOKUP($G16,Baseline!$G:$EN,132,FALSE))=0,"",VLOOKUP($G16,Baseline!$G:$EN,132,FALSE))</f>
        <v/>
      </c>
      <c r="EI16" s="11" t="str">
        <f>IF(LEN(VLOOKUP($G16,Baseline!$G:$EN,133,FALSE))=0,"",VLOOKUP($G16,Baseline!$G:$EN,133,FALSE))</f>
        <v/>
      </c>
      <c r="EJ16" s="11" t="str">
        <f>IF(LEN(VLOOKUP($G16,Baseline!$G:$EN,134,FALSE))=0,"",VLOOKUP($G16,Baseline!$G:$EN,134,FALSE))</f>
        <v/>
      </c>
      <c r="EK16" s="11" t="str">
        <f>IF(LEN(VLOOKUP($G16,Baseline!$G:$EN,135,FALSE))=0,"",VLOOKUP($G16,Baseline!$G:$EN,135,FALSE))</f>
        <v/>
      </c>
      <c r="EL16" s="11" t="str">
        <f>IF(LEN(VLOOKUP($G16,Baseline!$G:$EN,136,FALSE))=0,"",VLOOKUP($G16,Baseline!$G:$EN,136,FALSE))</f>
        <v/>
      </c>
      <c r="EM16" s="11" t="str">
        <f>IF(LEN(VLOOKUP($G16,Baseline!$G:$EN,137,FALSE))=0,"",VLOOKUP($G16,Baseline!$G:$EN,137,FALSE))</f>
        <v/>
      </c>
      <c r="EN16" s="11" t="str">
        <f>IF(LEN(VLOOKUP($G16,Baseline!$G:$EN,138,FALSE))=0,"",VLOOKUP($G16,Baseline!$G:$EN,138,FALSE))</f>
        <v/>
      </c>
      <c r="EO16" s="11"/>
      <c r="EP16" s="11"/>
      <c r="EQ16" s="11"/>
      <c r="ER16" s="11"/>
      <c r="ES16" s="18" t="str">
        <f>IF(LEN(VLOOKUP($G16,Baseline!$G:$FP,143,FALSE))=0,"",VLOOKUP($G16,Baseline!$G:$FP,143,FALSE))</f>
        <v xml:space="preserve">Com'è il suo stato di salute nel complesso? </v>
      </c>
      <c r="ET16" s="18" t="str">
        <f>IF(LEN(VLOOKUP($G16,Baseline!$G:$FP,144,FALSE))=0,"",VLOOKUP($G16,Baseline!$G:$FP,144,FALSE))</f>
        <v>1 = molto buono</v>
      </c>
      <c r="EU16" s="18" t="str">
        <f>IF(LEN(VLOOKUP($G16,Baseline!$G:$FP,145,FALSE))=0,"",VLOOKUP($G16,Baseline!$G:$FP,145,FALSE))</f>
        <v>2 = buono</v>
      </c>
      <c r="EV16" s="18" t="str">
        <f>IF(LEN(VLOOKUP($G16,Baseline!$G:$FP,146,FALSE))=0,"",VLOOKUP($G16,Baseline!$G:$FP,146,FALSE))</f>
        <v xml:space="preserve">3 = così e così </v>
      </c>
      <c r="EW16" s="18" t="str">
        <f>IF(LEN(VLOOKUP($G16,Baseline!$G:$FP,147,FALSE))=0,"",VLOOKUP($G16,Baseline!$G:$FP,147,FALSE))</f>
        <v>4 = male</v>
      </c>
      <c r="EX16" s="18" t="str">
        <f>IF(LEN(VLOOKUP($G16,Baseline!$G:$FP,148,FALSE))=0,"",VLOOKUP($G16,Baseline!$G:$FP,148,FALSE))</f>
        <v>5 = molto male</v>
      </c>
      <c r="EY16" s="18" t="str">
        <f>IF(LEN(VLOOKUP($G16,Baseline!$G:$FP,149,FALSE))=0,"",VLOOKUP($G16,Baseline!$G:$FP,149,FALSE))</f>
        <v/>
      </c>
      <c r="EZ16" s="18" t="str">
        <f>IF(LEN(VLOOKUP($G16,Baseline!$G:$FP,150,FALSE))=0,"",VLOOKUP($G16,Baseline!$G:$FP,150,FALSE))</f>
        <v/>
      </c>
      <c r="FA16" s="18" t="str">
        <f>IF(LEN(VLOOKUP($G16,Baseline!$G:$FP,151,FALSE))=0,"",VLOOKUP($G16,Baseline!$G:$FP,151,FALSE))</f>
        <v/>
      </c>
      <c r="FB16" s="94" t="str">
        <f>IF(LEN(VLOOKUP($G16,Baseline!$G:$FP,152,FALSE))=0,"",VLOOKUP($G16,Baseline!$G:$FP,152,FALSE))</f>
        <v/>
      </c>
      <c r="FC16" s="18" t="str">
        <f>IF(LEN(VLOOKUP($G16,Baseline!$G:$FP,153,FALSE))=0,"",VLOOKUP($G16,Baseline!$G:$FP,153,FALSE))</f>
        <v/>
      </c>
      <c r="FD16" s="11" t="str">
        <f>IF(LEN(VLOOKUP($G16,Baseline!$G:$FP,154,FALSE))=0,"",VLOOKUP($G16,Baseline!$G:$FP,154,FALSE))</f>
        <v/>
      </c>
      <c r="FE16" s="11" t="str">
        <f>IF(LEN(VLOOKUP($G16,Baseline!$G:$FP,155,FALSE))=0,"",VLOOKUP($G16,Baseline!$G:$FP,155,FALSE))</f>
        <v/>
      </c>
      <c r="FF16" s="11" t="str">
        <f>IF(LEN(VLOOKUP($G16,Baseline!$G:$FP,156,FALSE))=0,"",VLOOKUP($G16,Baseline!$G:$FP,156,FALSE))</f>
        <v/>
      </c>
      <c r="FG16" s="11" t="str">
        <f>IF(LEN(VLOOKUP($G16,Baseline!$G:$FP,157,FALSE))=0,"",VLOOKUP($G16,Baseline!$G:$FP,157,FALSE))</f>
        <v/>
      </c>
      <c r="FH16" s="11" t="str">
        <f>IF(LEN(VLOOKUP($G16,Baseline!$G:$FP,158,FALSE))=0,"",VLOOKUP($G16,Baseline!$G:$FP,158,FALSE))</f>
        <v/>
      </c>
      <c r="FI16" s="11" t="str">
        <f>IF(LEN(VLOOKUP($G16,Baseline!$G:$FP,159,FALSE))=0,"",VLOOKUP($G16,Baseline!$G:$FP,159,FALSE))</f>
        <v/>
      </c>
      <c r="FJ16" s="11" t="str">
        <f>IF(LEN(VLOOKUP($G16,Baseline!$G:$FP,160,FALSE))=0,"",VLOOKUP($G16,Baseline!$G:$FP,160,FALSE))</f>
        <v/>
      </c>
      <c r="FK16" s="11" t="str">
        <f>IF(LEN(VLOOKUP($G16,Baseline!$G:$FP,161,FALSE))=0,"",VLOOKUP($G16,Baseline!$G:$FP,161,FALSE))</f>
        <v/>
      </c>
      <c r="FL16" s="11" t="str">
        <f>IF(LEN(VLOOKUP($G16,Baseline!$G:$FP,162,FALSE))=0,"",VLOOKUP($G16,Baseline!$G:$FP,162,FALSE))</f>
        <v/>
      </c>
      <c r="FM16" s="11" t="str">
        <f>IF(LEN(VLOOKUP($G16,Baseline!$G:$FP,163,FALSE))=0,"",VLOOKUP($G16,Baseline!$G:$FP,163,FALSE))</f>
        <v/>
      </c>
      <c r="FN16" s="11" t="str">
        <f>IF(LEN(VLOOKUP($G16,Baseline!$G:$FP,164,FALSE))=0,"",VLOOKUP($G16,Baseline!$G:$FP,164,FALSE))</f>
        <v/>
      </c>
      <c r="FO16" s="11" t="str">
        <f>IF(LEN(VLOOKUP($G16,Baseline!$G:$FP,165,FALSE))=0,"",VLOOKUP($G16,Baseline!$G:$FP,165,FALSE))</f>
        <v/>
      </c>
      <c r="FP16" s="11" t="str">
        <f>IF(LEN(VLOOKUP($G16,Baseline!$G:$FP,166,FALSE))=0,"",VLOOKUP($G16,Baseline!$G:$FP,166,FALSE))</f>
        <v/>
      </c>
      <c r="FQ16" s="11"/>
      <c r="FR16" s="11"/>
      <c r="FS16" s="11"/>
      <c r="FT16" s="11"/>
      <c r="FU16" s="18" t="str">
        <f>IF(LEN(VLOOKUP($G16,Baseline!$G:$GR,171,FALSE))=0,"",VLOOKUP($G16,Baseline!$G:$GR,171,FALSE))</f>
        <v xml:space="preserve">Каково состояние Вашего здоровья в целом? </v>
      </c>
      <c r="FV16" s="18" t="str">
        <f>IF(LEN(VLOOKUP($G16,Baseline!$G:$GR,172,FALSE))=0,"",VLOOKUP($G16,Baseline!$G:$GR,172,FALSE))</f>
        <v>1 = очень хорошее</v>
      </c>
      <c r="FW16" s="18" t="str">
        <f>IF(LEN(VLOOKUP($G16,Baseline!$G:$GR,173,FALSE))=0,"",VLOOKUP($G16,Baseline!$G:$GR,173,FALSE))</f>
        <v>2 = хороше</v>
      </c>
      <c r="FX16" s="18" t="str">
        <f>IF(LEN(VLOOKUP($G16,Baseline!$G:$GR,174,FALSE))=0,"",VLOOKUP($G16,Baseline!$G:$GR,174,FALSE))</f>
        <v>3 = среднее</v>
      </c>
      <c r="FY16" s="18" t="str">
        <f>IF(LEN(VLOOKUP($G16,Baseline!$G:$GR,175,FALSE))=0,"",VLOOKUP($G16,Baseline!$G:$GR,175,FALSE))</f>
        <v>4 = плохое</v>
      </c>
      <c r="FZ16" s="18" t="str">
        <f>IF(LEN(VLOOKUP($G16,Baseline!$G:$GR,176,FALSE))=0,"",VLOOKUP($G16,Baseline!$G:$GR,176,FALSE))</f>
        <v>5 = очень плохое</v>
      </c>
      <c r="GA16" s="18" t="str">
        <f>IF(LEN(VLOOKUP($G16,Baseline!$G:$GR,177,FALSE))=0,"",VLOOKUP($G16,Baseline!$G:$GR,177,FALSE))</f>
        <v/>
      </c>
      <c r="GB16" s="18" t="str">
        <f>IF(LEN(VLOOKUP($G16,Baseline!$G:$GR,178,FALSE))=0,"",VLOOKUP($G16,Baseline!$G:$GR,178,FALSE))</f>
        <v/>
      </c>
      <c r="GC16" s="18" t="str">
        <f>IF(LEN(VLOOKUP($G16,Baseline!$G:$GR,179,FALSE))=0,"",VLOOKUP($G16,Baseline!$G:$GR,179,FALSE))</f>
        <v/>
      </c>
      <c r="GD16" s="18" t="str">
        <f>IF(LEN(VLOOKUP($G16,Baseline!$G:$GR,180,FALSE))=0,"",VLOOKUP($G16,Baseline!$G:$GR,180,FALSE))</f>
        <v/>
      </c>
      <c r="GE16" s="18" t="str">
        <f>IF(LEN(VLOOKUP($G16,Baseline!$G:$GR,181,FALSE))=0,"",VLOOKUP($G16,Baseline!$G:$GR,181,FALSE))</f>
        <v/>
      </c>
      <c r="GF16" s="11" t="str">
        <f>IF(LEN(VLOOKUP($G16,Baseline!$G:$GR,182,FALSE))=0,"",VLOOKUP($G16,Baseline!$G:$GR,182,FALSE))</f>
        <v/>
      </c>
      <c r="GG16" s="94" t="str">
        <f>IF(LEN(VLOOKUP($G16,Baseline!$G:$GR,183,FALSE))=0,"",VLOOKUP($G16,Baseline!$G:$GR,183,FALSE))</f>
        <v/>
      </c>
      <c r="GH16" s="11" t="str">
        <f>IF(LEN(VLOOKUP($G16,Baseline!$G:$GR,184,FALSE))=0,"",VLOOKUP($G16,Baseline!$G:$GR,184,FALSE))</f>
        <v/>
      </c>
      <c r="GI16" s="11" t="str">
        <f>IF(LEN(VLOOKUP($G16,Baseline!$G:$GR,185,FALSE))=0,"",VLOOKUP($G16,Baseline!$G:$GR,185,FALSE))</f>
        <v/>
      </c>
      <c r="GJ16" s="11" t="str">
        <f>IF(LEN(VLOOKUP($G16,Baseline!$G:$GR,186,FALSE))=0,"",VLOOKUP($G16,Baseline!$G:$GR,186,FALSE))</f>
        <v/>
      </c>
      <c r="GK16" s="11" t="str">
        <f>IF(LEN(VLOOKUP($G16,Baseline!$G:$GR,187,FALSE))=0,"",VLOOKUP($G16,Baseline!$G:$GR,187,FALSE))</f>
        <v/>
      </c>
      <c r="GL16" s="11" t="str">
        <f>IF(LEN(VLOOKUP($G16,Baseline!$G:$GR,188,FALSE))=0,"",VLOOKUP($G16,Baseline!$G:$GR,188,FALSE))</f>
        <v/>
      </c>
      <c r="GM16" s="11" t="str">
        <f>IF(LEN(VLOOKUP($G16,Baseline!$G:$GR,189,FALSE))=0,"",VLOOKUP($G16,Baseline!$G:$GR,189,FALSE))</f>
        <v/>
      </c>
      <c r="GN16" s="11" t="str">
        <f>IF(LEN(VLOOKUP($G16,Baseline!$G:$GR,190,FALSE))=0,"",VLOOKUP($G16,Baseline!$G:$GR,190,FALSE))</f>
        <v/>
      </c>
      <c r="GO16" s="11" t="str">
        <f>IF(LEN(VLOOKUP($G16,Baseline!$G:$GR,191,FALSE))=0,"",VLOOKUP($G16,Baseline!$G:$GR,191,FALSE))</f>
        <v/>
      </c>
      <c r="GP16" s="11" t="str">
        <f>IF(LEN(VLOOKUP($G16,Baseline!$G:$GR,192,FALSE))=0,"",VLOOKUP($G16,Baseline!$G:$GR,192,FALSE))</f>
        <v/>
      </c>
      <c r="GQ16" s="11" t="str">
        <f>IF(LEN(VLOOKUP($G16,Baseline!$G:$GR,193,FALSE))=0,"",VLOOKUP($G16,Baseline!$G:$GR,193,FALSE))</f>
        <v/>
      </c>
      <c r="GR16" s="11" t="str">
        <f>IF(LEN(VLOOKUP($G16,Baseline!$G:$GR,194,FALSE))=0,"",VLOOKUP($G16,Baseline!$G:$GR,194,FALSE))</f>
        <v/>
      </c>
      <c r="GS16" s="11"/>
      <c r="GT16" s="11"/>
      <c r="GU16" s="11"/>
      <c r="GV16" s="11"/>
      <c r="GW16" s="18" t="str">
        <f>IF(LEN(VLOOKUP($G16,Baseline!$G:$HT,199,FALSE))=0,"",VLOOKUP($G16,Baseline!$G:$HT,199,FALSE))</f>
        <v xml:space="preserve">Kakvo je vaše zdravlje uopšte? </v>
      </c>
      <c r="GX16" s="18" t="str">
        <f>IF(LEN(VLOOKUP($G16,Baseline!$G:$HT,200,FALSE))=0,"",VLOOKUP($G16,Baseline!$G:$HT,200,FALSE))</f>
        <v>1 = odlično</v>
      </c>
      <c r="GY16" s="18" t="str">
        <f>IF(LEN(VLOOKUP($G16,Baseline!$G:$HT,201,FALSE))=0,"",VLOOKUP($G16,Baseline!$G:$HT,201,FALSE))</f>
        <v>2 = vrlo dobro</v>
      </c>
      <c r="GZ16" s="18" t="str">
        <f>IF(LEN(VLOOKUP($G16,Baseline!$G:$HT,202,FALSE))=0,"",VLOOKUP($G16,Baseline!$G:$HT,202,FALSE))</f>
        <v>3 = osrednje</v>
      </c>
      <c r="HA16" s="93" t="str">
        <f>IF(LEN(VLOOKUP($G16,Baseline!$G:$HT,203,FALSE))=0,"",VLOOKUP($G16,Baseline!$G:$HT,203,FALSE))</f>
        <v>4 = loše</v>
      </c>
      <c r="HB16" s="93" t="str">
        <f>IF(LEN(VLOOKUP($G16,Baseline!$G:$HT,204,FALSE))=0,"",VLOOKUP($G16,Baseline!$G:$HT,204,FALSE))</f>
        <v>5 = veoma loše</v>
      </c>
      <c r="HC16" s="93" t="str">
        <f>IF(LEN(VLOOKUP($G16,Baseline!$G:$HT,205,FALSE))=0,"",VLOOKUP($G16,Baseline!$G:$HT,205,FALSE))</f>
        <v/>
      </c>
      <c r="HD16" s="93" t="str">
        <f>IF(LEN(VLOOKUP($G16,Baseline!$G:$HT,206,FALSE))=0,"",VLOOKUP($G16,Baseline!$G:$HT,206,FALSE))</f>
        <v/>
      </c>
      <c r="HE16" s="93" t="str">
        <f>IF(LEN(VLOOKUP($G16,Baseline!$G:$HT,207,FALSE))=0,"",VLOOKUP($G16,Baseline!$G:$HT,207,FALSE))</f>
        <v/>
      </c>
      <c r="HF16" s="93" t="str">
        <f>IF(LEN(VLOOKUP($G16,Baseline!$G:$HT,208,FALSE))=0,"",VLOOKUP($G16,Baseline!$G:$HT,208,FALSE))</f>
        <v/>
      </c>
      <c r="HG16" s="93" t="str">
        <f>IF(LEN(VLOOKUP($G16,Baseline!$G:$HT,209,FALSE))=0,"",VLOOKUP($G16,Baseline!$G:$HT,209,FALSE))</f>
        <v/>
      </c>
      <c r="HH16" s="11" t="str">
        <f>IF(LEN(VLOOKUP($G16,Baseline!$G:$HT,210,FALSE))=0,"",VLOOKUP($G16,Baseline!$G:$HT,210,FALSE))</f>
        <v/>
      </c>
      <c r="HI16" s="11" t="str">
        <f>IF(LEN(VLOOKUP($G16,Baseline!$G:$HT,211,FALSE))=0,"",VLOOKUP($G16,Baseline!$G:$HT,211,FALSE))</f>
        <v/>
      </c>
      <c r="HJ16" s="11" t="str">
        <f>IF(LEN(VLOOKUP($G16,Baseline!$G:$HT,212,FALSE))=0,"",VLOOKUP($G16,Baseline!$G:$HT,212,FALSE))</f>
        <v/>
      </c>
      <c r="HK16" s="11" t="str">
        <f>IF(LEN(VLOOKUP($G16,Baseline!$G:$HT,213,FALSE))=0,"",VLOOKUP($G16,Baseline!$G:$HT,213,FALSE))</f>
        <v/>
      </c>
      <c r="HL16" s="94" t="str">
        <f>IF(LEN(VLOOKUP($G16,Baseline!$G:$HT,214,FALSE))=0,"",VLOOKUP($G16,Baseline!$G:$HT,214,FALSE))</f>
        <v/>
      </c>
      <c r="HM16" s="11" t="str">
        <f>IF(LEN(VLOOKUP($G16,Baseline!$G:$HT,215,FALSE))=0,"",VLOOKUP($G16,Baseline!$G:$HT,215,FALSE))</f>
        <v/>
      </c>
      <c r="HN16" s="11" t="str">
        <f>IF(LEN(VLOOKUP($G16,Baseline!$G:$HT,216,FALSE))=0,"",VLOOKUP($G16,Baseline!$G:$HT,216,FALSE))</f>
        <v/>
      </c>
      <c r="HO16" s="11" t="str">
        <f>IF(LEN(VLOOKUP($G16,Baseline!$G:$HT,217,FALSE))=0,"",VLOOKUP($G16,Baseline!$G:$HT,217,FALSE))</f>
        <v/>
      </c>
      <c r="HP16" s="11" t="str">
        <f>IF(LEN(VLOOKUP($G16,Baseline!$G:$HT,218,FALSE))=0,"",VLOOKUP($G16,Baseline!$G:$HT,218,FALSE))</f>
        <v/>
      </c>
      <c r="HQ16" s="11" t="str">
        <f>IF(LEN(VLOOKUP($G16,Baseline!$G:$HT,219,FALSE))=0,"",VLOOKUP($G16,Baseline!$G:$HT,219,FALSE))</f>
        <v/>
      </c>
      <c r="HR16" s="11" t="str">
        <f>IF(LEN(VLOOKUP($G16,Baseline!$G:$HT,220,FALSE))=0,"",VLOOKUP($G16,Baseline!$G:$HT,220,FALSE))</f>
        <v/>
      </c>
      <c r="HS16" s="11" t="str">
        <f>IF(LEN(VLOOKUP($G16,Baseline!$G:$HT,221,FALSE))=0,"",VLOOKUP($G16,Baseline!$G:$HT,221,FALSE))</f>
        <v/>
      </c>
      <c r="HT16" s="11" t="str">
        <f>IF(LEN(VLOOKUP($G16,Baseline!$G:$HT,222,FALSE))=0,"",VLOOKUP($G16,Baseline!$G:$HT,222,FALSE))</f>
        <v/>
      </c>
      <c r="HU16" s="11"/>
      <c r="HV16" s="11"/>
      <c r="HW16" s="11"/>
      <c r="HX16" s="11"/>
    </row>
    <row r="17" spans="1:232" s="63" customFormat="1" ht="79.5" hidden="1" thickBot="1">
      <c r="A17" s="61" t="s">
        <v>331</v>
      </c>
      <c r="B17" s="13" t="s">
        <v>332</v>
      </c>
      <c r="C17" s="13"/>
      <c r="D17" s="13"/>
      <c r="E17" s="13"/>
      <c r="F17" s="13" t="s">
        <v>333</v>
      </c>
      <c r="G17" s="13" t="s">
        <v>352</v>
      </c>
      <c r="H17" s="62"/>
      <c r="I17" s="75" t="s">
        <v>353</v>
      </c>
      <c r="J17" s="14" t="s">
        <v>354</v>
      </c>
      <c r="K17" s="14" t="s">
        <v>355</v>
      </c>
      <c r="L17" s="14" t="s">
        <v>356</v>
      </c>
      <c r="M17" s="13"/>
      <c r="N17" s="13"/>
      <c r="O17" s="13"/>
      <c r="P17" s="13"/>
      <c r="Q17" s="13"/>
      <c r="R17" s="13"/>
      <c r="S17" s="13"/>
      <c r="T17" s="13"/>
      <c r="U17" s="13"/>
      <c r="V17" s="13"/>
      <c r="W17" s="13"/>
      <c r="X17" s="13"/>
      <c r="Y17" s="13"/>
      <c r="Z17" s="13"/>
      <c r="AA17" s="13"/>
      <c r="AB17" s="13"/>
      <c r="AC17" s="64"/>
      <c r="AD17" s="13"/>
      <c r="AE17" s="13"/>
      <c r="AF17" s="64"/>
      <c r="AG17" s="65"/>
      <c r="AH17" s="13" t="s">
        <v>319</v>
      </c>
      <c r="AI17" s="13"/>
      <c r="AJ17" s="64"/>
      <c r="AK17" s="13" t="s">
        <v>357</v>
      </c>
      <c r="AL17" s="13" t="s">
        <v>358</v>
      </c>
      <c r="AM17" s="13" t="s">
        <v>359</v>
      </c>
      <c r="AN17" s="13" t="s">
        <v>360</v>
      </c>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64"/>
      <c r="BM17" s="14" t="s">
        <v>63</v>
      </c>
      <c r="BN17" s="14" t="s">
        <v>64</v>
      </c>
      <c r="BO17" s="14" t="s">
        <v>65</v>
      </c>
      <c r="BP17" s="14" t="s">
        <v>66</v>
      </c>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t="s">
        <v>3309</v>
      </c>
      <c r="CP17" s="14" t="s">
        <v>3310</v>
      </c>
      <c r="CQ17" s="14" t="s">
        <v>3311</v>
      </c>
      <c r="CR17" s="14" t="s">
        <v>3312</v>
      </c>
      <c r="CS17" s="14"/>
      <c r="CT17" s="14"/>
      <c r="CU17" s="14"/>
      <c r="CV17" s="14"/>
      <c r="CW17" s="14"/>
      <c r="CX17" s="14"/>
      <c r="CY17" s="13"/>
      <c r="CZ17" s="13"/>
      <c r="DA17" s="13"/>
      <c r="DB17" s="13"/>
      <c r="DC17" s="13"/>
      <c r="DD17" s="13"/>
      <c r="DE17" s="13"/>
      <c r="DF17" s="13"/>
      <c r="DG17" s="13"/>
      <c r="DH17" s="13"/>
      <c r="DI17" s="13"/>
      <c r="DJ17" s="13"/>
      <c r="DK17" s="13"/>
      <c r="DL17" s="13"/>
      <c r="DM17" s="13"/>
      <c r="DN17" s="13"/>
      <c r="DO17" s="13"/>
      <c r="DP17" s="13"/>
      <c r="DQ17" s="14" t="s">
        <v>3544</v>
      </c>
      <c r="DR17" s="14" t="s">
        <v>3545</v>
      </c>
      <c r="DS17" s="14" t="s">
        <v>3546</v>
      </c>
      <c r="DT17" s="14" t="s">
        <v>3547</v>
      </c>
      <c r="DU17" s="14"/>
      <c r="DV17" s="14"/>
      <c r="DW17" s="14"/>
      <c r="DX17" s="14"/>
      <c r="DY17" s="14"/>
      <c r="DZ17" s="14"/>
      <c r="EA17" s="14"/>
      <c r="EB17" s="13"/>
      <c r="EC17" s="13"/>
      <c r="ED17" s="13"/>
      <c r="EE17" s="13"/>
      <c r="EF17" s="13"/>
      <c r="EG17" s="13"/>
      <c r="EH17" s="13"/>
      <c r="EI17" s="13"/>
      <c r="EJ17" s="13"/>
      <c r="EK17" s="13"/>
      <c r="EL17" s="13"/>
      <c r="EM17" s="13"/>
      <c r="EN17" s="13"/>
      <c r="EO17" s="13"/>
      <c r="EP17" s="13"/>
      <c r="EQ17" s="13"/>
      <c r="ER17" s="13"/>
      <c r="ES17" s="14" t="s">
        <v>3412</v>
      </c>
      <c r="ET17" s="14" t="s">
        <v>3413</v>
      </c>
      <c r="EU17" s="14" t="s">
        <v>3414</v>
      </c>
      <c r="EV17" s="14" t="s">
        <v>3415</v>
      </c>
      <c r="EW17" s="14"/>
      <c r="EX17" s="14"/>
      <c r="EY17" s="14"/>
      <c r="EZ17" s="14"/>
      <c r="FA17" s="14"/>
      <c r="FB17" s="14"/>
      <c r="FC17" s="14"/>
      <c r="FD17" s="13"/>
      <c r="FE17" s="13"/>
      <c r="FF17" s="13"/>
      <c r="FG17" s="13"/>
      <c r="FH17" s="13"/>
      <c r="FI17" s="13"/>
      <c r="FJ17" s="13"/>
      <c r="FK17" s="13"/>
      <c r="FL17" s="13"/>
      <c r="FM17" s="13"/>
      <c r="FN17" s="13"/>
      <c r="FO17" s="13"/>
      <c r="FP17" s="13"/>
      <c r="FQ17" s="13"/>
      <c r="FR17" s="13"/>
      <c r="FS17" s="13"/>
      <c r="FT17" s="13"/>
      <c r="FU17" s="14" t="s">
        <v>3470</v>
      </c>
      <c r="FV17" s="14" t="s">
        <v>3471</v>
      </c>
      <c r="FW17" s="14" t="s">
        <v>3472</v>
      </c>
      <c r="FX17" s="14" t="s">
        <v>3473</v>
      </c>
      <c r="FY17" s="14"/>
      <c r="FZ17" s="14"/>
      <c r="GA17" s="14"/>
      <c r="GB17" s="14"/>
      <c r="GC17" s="14"/>
      <c r="GD17" s="14"/>
      <c r="GE17" s="14"/>
      <c r="GF17" s="13"/>
      <c r="GG17" s="13"/>
      <c r="GH17" s="13"/>
      <c r="GI17" s="13"/>
      <c r="GJ17" s="13"/>
      <c r="GK17" s="13"/>
      <c r="GL17" s="13"/>
      <c r="GM17" s="13"/>
      <c r="GN17" s="13"/>
      <c r="GO17" s="13"/>
      <c r="GP17" s="13"/>
      <c r="GQ17" s="13"/>
      <c r="GR17" s="13"/>
      <c r="GS17" s="13"/>
      <c r="GT17" s="13"/>
      <c r="GU17" s="13"/>
      <c r="GV17" s="13"/>
      <c r="GW17" s="14" t="s">
        <v>3484</v>
      </c>
      <c r="GX17" s="14" t="s">
        <v>3485</v>
      </c>
      <c r="GY17" s="14" t="s">
        <v>3486</v>
      </c>
      <c r="GZ17" s="14" t="s">
        <v>3487</v>
      </c>
      <c r="HA17" s="67"/>
      <c r="HB17" s="67"/>
      <c r="HC17" s="67"/>
      <c r="HD17" s="67"/>
      <c r="HE17" s="67"/>
      <c r="HF17" s="67"/>
      <c r="HG17" s="67"/>
      <c r="HH17" s="13"/>
      <c r="HI17" s="13"/>
      <c r="HJ17" s="13"/>
      <c r="HK17" s="13"/>
      <c r="HL17" s="13"/>
      <c r="HM17" s="13"/>
      <c r="HN17" s="13"/>
      <c r="HO17" s="13"/>
      <c r="HP17" s="13"/>
      <c r="HQ17" s="13"/>
      <c r="HR17" s="13"/>
      <c r="HS17" s="13"/>
      <c r="HT17" s="13"/>
      <c r="HU17" s="13"/>
      <c r="HV17" s="13"/>
      <c r="HW17" s="13"/>
      <c r="HX17" s="13"/>
    </row>
    <row r="18" spans="1:232" s="28" customFormat="1" ht="63.75" hidden="1" thickBot="1">
      <c r="A18" s="76" t="s">
        <v>331</v>
      </c>
      <c r="B18" s="76" t="s">
        <v>332</v>
      </c>
      <c r="C18" s="76"/>
      <c r="D18" s="76"/>
      <c r="E18" s="76"/>
      <c r="F18" s="76" t="s">
        <v>333</v>
      </c>
      <c r="G18" s="76" t="s">
        <v>361</v>
      </c>
      <c r="H18" s="77" t="s">
        <v>362</v>
      </c>
      <c r="I18" s="78" t="str">
        <f>IF(LEN(VLOOKUP($G18,Baseline!$G:$BH,3,FALSE))=0,"",VLOOKUP($G18,Baseline!$G:$BH,3,FALSE))</f>
        <v xml:space="preserve">Wie ist zur Zeit die Stimmung innerhalb Ihrer Familie bzw. den Personen Ihres Haushalts? </v>
      </c>
      <c r="J18" s="76" t="str">
        <f>IF(LEN(VLOOKUP($G18,Baseline!$G:$BH,4,FALSE))=0,"",VLOOKUP($G18,Baseline!$G:$BH,4,FALSE))</f>
        <v>0 = Sehr schlecht</v>
      </c>
      <c r="K18" s="76" t="str">
        <f>IF(LEN(VLOOKUP($G18,Baseline!$G:$BH,5,FALSE))=0,"",VLOOKUP($G18,Baseline!$G:$BH,5,FALSE))</f>
        <v xml:space="preserve">1 = Eher schlecht </v>
      </c>
      <c r="L18" s="76" t="str">
        <f>IF(LEN(VLOOKUP($G18,Baseline!$G:$BH,6,FALSE))=0,"",VLOOKUP($G18,Baseline!$G:$BH,6,FALSE))</f>
        <v>2 = Mittelmäßig</v>
      </c>
      <c r="M18" s="76" t="str">
        <f>IF(LEN(VLOOKUP($G18,Baseline!$G:$BH,7,FALSE))=0,"",VLOOKUP($G18,Baseline!$G:$BH,7,FALSE))</f>
        <v>3 = Eher gut</v>
      </c>
      <c r="N18" s="76" t="str">
        <f>IF(LEN(VLOOKUP($G18,Baseline!$G:$BH,8,FALSE))=0,"",VLOOKUP($G18,Baseline!$G:$BH,8,FALSE))</f>
        <v>4 = Sehr gut</v>
      </c>
      <c r="O18" s="76" t="str">
        <f>IF(LEN(VLOOKUP($G18,Baseline!$G:$BH,9,FALSE))=0,"",VLOOKUP($G18,Baseline!$G:$BH,9,FALSE))</f>
        <v/>
      </c>
      <c r="P18" s="76" t="str">
        <f>IF(LEN(VLOOKUP($G18,Baseline!$G:$BH,10,FALSE))=0,"",VLOOKUP($G18,Baseline!$G:$BH,10,FALSE))</f>
        <v/>
      </c>
      <c r="Q18" s="76" t="str">
        <f>IF(LEN(VLOOKUP($G18,Baseline!$G:$BH,11,FALSE))=0,"",VLOOKUP($G18,Baseline!$G:$BH,11,FALSE))</f>
        <v/>
      </c>
      <c r="R18" s="76" t="str">
        <f>IF(LEN(VLOOKUP($G18,Baseline!$G:$BH,12,FALSE))=0,"",VLOOKUP($G18,Baseline!$G:$BH,12,FALSE))</f>
        <v/>
      </c>
      <c r="S18" s="76" t="str">
        <f>IF(LEN(VLOOKUP($G18,Baseline!$G:$BH,13,FALSE))=0,"",VLOOKUP($G18,Baseline!$G:$BH,13,FALSE))</f>
        <v/>
      </c>
      <c r="T18" s="76" t="str">
        <f>IF(LEN(VLOOKUP($G18,Baseline!$G:$BH,14,FALSE))=0,"",VLOOKUP($G18,Baseline!$G:$BH,14,FALSE))</f>
        <v/>
      </c>
      <c r="U18" s="76" t="str">
        <f>IF(LEN(VLOOKUP($G18,Baseline!$G:$BH,15,FALSE))=0,"",VLOOKUP($G18,Baseline!$G:$BH,15,FALSE))</f>
        <v/>
      </c>
      <c r="V18" s="76" t="str">
        <f>IF(LEN(VLOOKUP($G18,Baseline!$G:$BH,16,FALSE))=0,"",VLOOKUP($G18,Baseline!$G:$BH,16,FALSE))</f>
        <v/>
      </c>
      <c r="W18" s="76" t="str">
        <f>IF(LEN(VLOOKUP($G18,Baseline!$G:$BH,17,FALSE))=0,"",VLOOKUP($G18,Baseline!$G:$BH,17,FALSE))</f>
        <v/>
      </c>
      <c r="X18" s="76" t="str">
        <f>IF(LEN(VLOOKUP($G18,Baseline!$G:$BH,18,FALSE))=0,"",VLOOKUP($G18,Baseline!$G:$BH,18,FALSE))</f>
        <v/>
      </c>
      <c r="Y18" s="76" t="str">
        <f>IF(LEN(VLOOKUP($G18,Baseline!$G:$BH,19,FALSE))=0,"",VLOOKUP($G18,Baseline!$G:$BH,19,FALSE))</f>
        <v/>
      </c>
      <c r="Z18" s="76" t="str">
        <f>IF(LEN(VLOOKUP($G18,Baseline!$G:$BH,20,FALSE))=0,"",VLOOKUP($G18,Baseline!$G:$BH,20,FALSE))</f>
        <v/>
      </c>
      <c r="AA18" s="76" t="str">
        <f>IF(LEN(VLOOKUP($G18,Baseline!$G:$BH,21,FALSE))=0,"",VLOOKUP($G18,Baseline!$G:$BH,21,FALSE))</f>
        <v/>
      </c>
      <c r="AB18" s="76" t="str">
        <f>IF(LEN(VLOOKUP($G18,Baseline!$G:$BH,22,FALSE))=0,"",VLOOKUP($G18,Baseline!$G:$BH,22,FALSE))</f>
        <v/>
      </c>
      <c r="AC18" s="76" t="str">
        <f>IF(LEN(VLOOKUP($G18,Baseline!$G:$BH,23,FALSE))=0,"",VLOOKUP($G18,Baseline!$G:$BH,23,FALSE))</f>
        <v/>
      </c>
      <c r="AD18" s="76" t="str">
        <f>IF(LEN(VLOOKUP($G18,Baseline!$G:$BH,24,FALSE))=0,"",VLOOKUP($G18,Baseline!$G:$BH,24,FALSE))</f>
        <v/>
      </c>
      <c r="AE18" s="76" t="str">
        <f>IF(LEN(VLOOKUP($G18,Baseline!$G:$BH,25,FALSE))=0,"",VLOOKUP($G18,Baseline!$G:$BH,25,FALSE))</f>
        <v/>
      </c>
      <c r="AF18" s="76" t="str">
        <f>IF(LEN(VLOOKUP($G18,Baseline!$G:$BH,26,FALSE))=0,"",VLOOKUP($G18,Baseline!$G:$BH,26,FALSE))</f>
        <v/>
      </c>
      <c r="AG18" s="95"/>
      <c r="AH18" s="76" t="s">
        <v>319</v>
      </c>
      <c r="AI18" s="76"/>
      <c r="AJ18" s="81"/>
      <c r="AK18" s="76" t="str">
        <f>IF(LEN(VLOOKUP($G18,Baseline!$G:$BH,31,FALSE))=0,"",VLOOKUP($G18,Baseline!$G:$BH,31,FALSE))</f>
        <v>What is the current general mood within your family or within your household?</v>
      </c>
      <c r="AL18" s="76" t="str">
        <f>IF(LEN(VLOOKUP($G18,Baseline!$G:$BH,32,FALSE))=0,"",VLOOKUP($G18,Baseline!$G:$BH,32,FALSE))</f>
        <v>0 = Very bad</v>
      </c>
      <c r="AM18" s="76" t="str">
        <f>IF(LEN(VLOOKUP($G18,Baseline!$G:$BH,33,FALSE))=0,"",VLOOKUP($G18,Baseline!$G:$BH,33,FALSE))</f>
        <v>1 = Rather bad</v>
      </c>
      <c r="AN18" s="76" t="str">
        <f>IF(LEN(VLOOKUP($G18,Baseline!$G:$BH,34,FALSE))=0,"",VLOOKUP($G18,Baseline!$G:$BH,34,FALSE))</f>
        <v>2 = Moderate</v>
      </c>
      <c r="AO18" s="76" t="str">
        <f>IF(LEN(VLOOKUP($G18,Baseline!$G:$BH,35,FALSE))=0,"",VLOOKUP($G18,Baseline!$G:$BH,35,FALSE))</f>
        <v>3 = Rather good</v>
      </c>
      <c r="AP18" s="76" t="str">
        <f>IF(LEN(VLOOKUP($G18,Baseline!$G:$BH,36,FALSE))=0,"",VLOOKUP($G18,Baseline!$G:$BH,36,FALSE))</f>
        <v>4 = Very good</v>
      </c>
      <c r="AQ18" s="76" t="str">
        <f>IF(LEN(VLOOKUP($G18,Baseline!$G:$BH,37,FALSE))=0,"",VLOOKUP($G18,Baseline!$G:$BH,37,FALSE))</f>
        <v/>
      </c>
      <c r="AR18" s="76" t="str">
        <f>IF(LEN(VLOOKUP($G18,Baseline!$G:$BH,38,FALSE))=0,"",VLOOKUP($G18,Baseline!$G:$BH,38,FALSE))</f>
        <v/>
      </c>
      <c r="AS18" s="76" t="str">
        <f>IF(LEN(VLOOKUP($G18,Baseline!$G:$BH,39,FALSE))=0,"",VLOOKUP($G18,Baseline!$G:$BH,39,FALSE))</f>
        <v/>
      </c>
      <c r="AT18" s="76" t="str">
        <f>IF(LEN(VLOOKUP($G18,Baseline!$G:$BH,40,FALSE))=0,"",VLOOKUP($G18,Baseline!$G:$BH,40,FALSE))</f>
        <v/>
      </c>
      <c r="AU18" s="76" t="str">
        <f>IF(LEN(VLOOKUP($G18,Baseline!$G:$BH,41,FALSE))=0,"",VLOOKUP($G18,Baseline!$G:$BH,41,FALSE))</f>
        <v/>
      </c>
      <c r="AV18" s="76" t="str">
        <f>IF(LEN(VLOOKUP($G18,Baseline!$G:$BH,42,FALSE))=0,"",VLOOKUP($G18,Baseline!$G:$BH,42,FALSE))</f>
        <v/>
      </c>
      <c r="AW18" s="76" t="str">
        <f>IF(LEN(VLOOKUP($G18,Baseline!$G:$BH,43,FALSE))=0,"",VLOOKUP($G18,Baseline!$G:$BH,43,FALSE))</f>
        <v/>
      </c>
      <c r="AX18" s="76" t="str">
        <f>IF(LEN(VLOOKUP($G18,Baseline!$G:$BH,44,FALSE))=0,"",VLOOKUP($G18,Baseline!$G:$BH,44,FALSE))</f>
        <v/>
      </c>
      <c r="AY18" s="76" t="str">
        <f>IF(LEN(VLOOKUP($G18,Baseline!$G:$BH,45,FALSE))=0,"",VLOOKUP($G18,Baseline!$G:$BH,45,FALSE))</f>
        <v/>
      </c>
      <c r="AZ18" s="76" t="str">
        <f>IF(LEN(VLOOKUP($G18,Baseline!$G:$BH,46,FALSE))=0,"",VLOOKUP($G18,Baseline!$G:$BH,46,FALSE))</f>
        <v/>
      </c>
      <c r="BA18" s="76" t="str">
        <f>IF(LEN(VLOOKUP($G18,Baseline!$G:$BH,47,FALSE))=0,"",VLOOKUP($G18,Baseline!$G:$BH,47,FALSE))</f>
        <v/>
      </c>
      <c r="BB18" s="76" t="str">
        <f>IF(LEN(VLOOKUP($G18,Baseline!$G:$BH,48,FALSE))=0,"",VLOOKUP($G18,Baseline!$G:$BH,48,FALSE))</f>
        <v/>
      </c>
      <c r="BC18" s="76" t="str">
        <f>IF(LEN(VLOOKUP($G18,Baseline!$G:$BH,49,FALSE))=0,"",VLOOKUP($G18,Baseline!$G:$BH,49,FALSE))</f>
        <v/>
      </c>
      <c r="BD18" s="76" t="str">
        <f>IF(LEN(VLOOKUP($G18,Baseline!$G:$BH,50,FALSE))=0,"",VLOOKUP($G18,Baseline!$G:$BH,50,FALSE))</f>
        <v/>
      </c>
      <c r="BE18" s="76" t="str">
        <f>IF(LEN(VLOOKUP($G18,Baseline!$G:$BH,51,FALSE))=0,"",VLOOKUP($G18,Baseline!$G:$BH,51,FALSE))</f>
        <v/>
      </c>
      <c r="BF18" s="76" t="str">
        <f>IF(LEN(VLOOKUP($G18,Baseline!$G:$BH,52,FALSE))=0,"",VLOOKUP($G18,Baseline!$G:$BH,52,FALSE))</f>
        <v/>
      </c>
      <c r="BG18" s="76" t="str">
        <f>IF(LEN(VLOOKUP($G18,Baseline!$G:$BH,53,FALSE))=0,"",VLOOKUP($G18,Baseline!$G:$BH,53,FALSE))</f>
        <v/>
      </c>
      <c r="BH18" s="76" t="str">
        <f>IF(LEN(VLOOKUP($G18,Baseline!$G:$BH,54,FALSE))=0,"",VLOOKUP($G18,Baseline!$G:$BH,54,FALSE))</f>
        <v/>
      </c>
      <c r="BI18" s="76"/>
      <c r="BJ18" s="76"/>
      <c r="BK18" s="76"/>
      <c r="BL18" s="81"/>
      <c r="BM18" s="12" t="str">
        <f>IF(LEN(VLOOKUP($G18,Baseline!$G:$CJ,59,FALSE))=0,"",VLOOKUP($G18,Baseline!$G:$CJ,59,FALSE))</f>
        <v>¿Qué ambiente reina en su familia y/o entre las personas de su hogar?</v>
      </c>
      <c r="BN18" s="12" t="str">
        <f>IF(LEN(VLOOKUP($G18,Baseline!$G:$CJ,60,FALSE))=0,"",VLOOKUP($G18,Baseline!$G:$CJ,60,FALSE))</f>
        <v>0 = Muy malo</v>
      </c>
      <c r="BO18" s="12" t="str">
        <f>IF(LEN(VLOOKUP($G18,Baseline!$G:$CJ,61,FALSE))=0,"",VLOOKUP($G18,Baseline!$G:$CJ,61,FALSE))</f>
        <v>1 = Más bien malo</v>
      </c>
      <c r="BP18" s="12" t="str">
        <f>IF(LEN(VLOOKUP($G18,Baseline!$G:$CJ,62,FALSE))=0,"",VLOOKUP($G18,Baseline!$G:$CJ,62,FALSE))</f>
        <v>2 = Regular</v>
      </c>
      <c r="BQ18" s="12" t="str">
        <f>IF(LEN(VLOOKUP($G18,Baseline!$G:$CJ,63,FALSE))=0,"",VLOOKUP($G18,Baseline!$G:$CJ,63,FALSE))</f>
        <v>3 = Más bien bueno</v>
      </c>
      <c r="BR18" s="12" t="str">
        <f>IF(LEN(VLOOKUP($G18,Baseline!$G:$CJ,64,FALSE))=0,"",VLOOKUP($G18,Baseline!$G:$CJ,64,FALSE))</f>
        <v>4 = Muy bueno</v>
      </c>
      <c r="BS18" s="12" t="str">
        <f>IF(LEN(VLOOKUP($G18,Baseline!$G:$CJ,65,FALSE))=0,"",VLOOKUP($G18,Baseline!$G:$CJ,65,FALSE))</f>
        <v/>
      </c>
      <c r="BT18" s="12" t="str">
        <f>IF(LEN(VLOOKUP($G18,Baseline!$G:$CJ,66,FALSE))=0,"",VLOOKUP($G18,Baseline!$G:$CJ,66,FALSE))</f>
        <v/>
      </c>
      <c r="BU18" s="12" t="str">
        <f>IF(LEN(VLOOKUP($G18,Baseline!$G:$CJ,67,FALSE))=0,"",VLOOKUP($G18,Baseline!$G:$CJ,67,FALSE))</f>
        <v/>
      </c>
      <c r="BV18" s="12" t="str">
        <f>IF(LEN(VLOOKUP($G18,Baseline!$G:$CJ,68,FALSE))=0,"",VLOOKUP($G18,Baseline!$G:$CJ,68,FALSE))</f>
        <v/>
      </c>
      <c r="BW18" s="12" t="str">
        <f>IF(LEN(VLOOKUP($G18,Baseline!$G:$CJ,69,FALSE))=0,"",VLOOKUP($G18,Baseline!$G:$CJ,69,FALSE))</f>
        <v/>
      </c>
      <c r="BX18" s="12" t="str">
        <f>IF(LEN(VLOOKUP($G18,Baseline!$G:$CJ,70,FALSE))=0,"",VLOOKUP($G18,Baseline!$G:$CJ,70,FALSE))</f>
        <v/>
      </c>
      <c r="BY18" s="12" t="str">
        <f>IF(LEN(VLOOKUP($G18,Baseline!$G:$CJ,71,FALSE))=0,"",VLOOKUP($G18,Baseline!$G:$CJ,71,FALSE))</f>
        <v/>
      </c>
      <c r="BZ18" s="12" t="str">
        <f>IF(LEN(VLOOKUP($G18,Baseline!$G:$CJ,72,FALSE))=0,"",VLOOKUP($G18,Baseline!$G:$CJ,72,FALSE))</f>
        <v/>
      </c>
      <c r="CA18" s="12" t="str">
        <f>IF(LEN(VLOOKUP($G18,Baseline!$G:$CJ,73,FALSE))=0,"",VLOOKUP($G18,Baseline!$G:$CJ,73,FALSE))</f>
        <v/>
      </c>
      <c r="CB18" s="12" t="str">
        <f>IF(LEN(VLOOKUP($G18,Baseline!$G:$CJ,74,FALSE))=0,"",VLOOKUP($G18,Baseline!$G:$CJ,74,FALSE))</f>
        <v/>
      </c>
      <c r="CC18" s="12" t="str">
        <f>IF(LEN(VLOOKUP($G18,Baseline!$G:$CJ,75,FALSE))=0,"",VLOOKUP($G18,Baseline!$G:$CJ,75,FALSE))</f>
        <v/>
      </c>
      <c r="CD18" s="12" t="str">
        <f>IF(LEN(VLOOKUP($G18,Baseline!$G:$CJ,76,FALSE))=0,"",VLOOKUP($G18,Baseline!$G:$CJ,76,FALSE))</f>
        <v/>
      </c>
      <c r="CE18" s="12" t="str">
        <f>IF(LEN(VLOOKUP($G18,Baseline!$G:$CJ,77,FALSE))=0,"",VLOOKUP($G18,Baseline!$G:$CJ,77,FALSE))</f>
        <v/>
      </c>
      <c r="CF18" s="12" t="str">
        <f>IF(LEN(VLOOKUP($G18,Baseline!$G:$CJ,78,FALSE))=0,"",VLOOKUP($G18,Baseline!$G:$CJ,78,FALSE))</f>
        <v/>
      </c>
      <c r="CG18" s="12" t="str">
        <f>IF(LEN(VLOOKUP($G18,Baseline!$G:$CJ,79,FALSE))=0,"",VLOOKUP($G18,Baseline!$G:$CJ,79,FALSE))</f>
        <v/>
      </c>
      <c r="CH18" s="12" t="str">
        <f>IF(LEN(VLOOKUP($G18,Baseline!$G:$CJ,80,FALSE))=0,"",VLOOKUP($G18,Baseline!$G:$CJ,80,FALSE))</f>
        <v/>
      </c>
      <c r="CI18" s="12" t="str">
        <f>IF(LEN(VLOOKUP($G18,Baseline!$G:$CJ,81,FALSE))=0,"",VLOOKUP($G18,Baseline!$G:$CJ,81,FALSE))</f>
        <v/>
      </c>
      <c r="CJ18" s="12" t="str">
        <f>IF(LEN(VLOOKUP($G18,Baseline!$G:$CJ,82,FALSE))=0,"",VLOOKUP($G18,Baseline!$G:$CJ,82,FALSE))</f>
        <v/>
      </c>
      <c r="CK18" s="12"/>
      <c r="CL18" s="12"/>
      <c r="CM18" s="12"/>
      <c r="CN18" s="12"/>
      <c r="CO18" s="206" t="str">
        <f>IF(LEN(VLOOKUP($G18,Baseline!$G:$DL,87,FALSE))=0,"",VLOOKUP($G18,Baseline!$G:$DL,87,FALSE))</f>
        <v xml:space="preserve">Quelle est actuellement l'humeur au sein de votre famille ou des personnes avec lesquelles vous vivez ? </v>
      </c>
      <c r="CP18" s="12" t="str">
        <f>IF(LEN(VLOOKUP($G18,Baseline!$G:$DL,88,FALSE))=0,"",VLOOKUP($G18,Baseline!$G:$DL,88,FALSE))</f>
        <v>0 = très mauvaise</v>
      </c>
      <c r="CQ18" s="12" t="str">
        <f>IF(LEN(VLOOKUP($G18,Baseline!$G:$DL,89,FALSE))=0,"",VLOOKUP($G18,Baseline!$G:$DL,89,FALSE))</f>
        <v>1 = plutôt mauvaise</v>
      </c>
      <c r="CR18" s="83" t="str">
        <f>IF(LEN(VLOOKUP($G18,Baseline!$G:$DL,90,FALSE))=0,"",VLOOKUP($G18,Baseline!$G:$DL,90,FALSE))</f>
        <v>2 = médiocre</v>
      </c>
      <c r="CS18" s="12" t="str">
        <f>IF(LEN(VLOOKUP($G18,Baseline!$G:$DL,91,FALSE))=0,"",VLOOKUP($G18,Baseline!$G:$DL,91,FALSE))</f>
        <v>3 = plutôt bonne</v>
      </c>
      <c r="CT18" s="12" t="str">
        <f>IF(LEN(VLOOKUP($G18,Baseline!$G:$DL,92,FALSE))=0,"",VLOOKUP($G18,Baseline!$G:$DL,92,FALSE))</f>
        <v>4 = très bonne</v>
      </c>
      <c r="CU18" s="12" t="str">
        <f>IF(LEN(VLOOKUP($G18,Baseline!$G:$DL,93,FALSE))=0,"",VLOOKUP($G18,Baseline!$G:$DL,93,FALSE))</f>
        <v/>
      </c>
      <c r="CV18" s="12" t="str">
        <f>IF(LEN(VLOOKUP($G18,Baseline!$G:$DL,94,FALSE))=0,"",VLOOKUP($G18,Baseline!$G:$DL,94,FALSE))</f>
        <v/>
      </c>
      <c r="CW18" s="12" t="str">
        <f>IF(LEN(VLOOKUP($G18,Baseline!$G:$DL,95,FALSE))=0,"",VLOOKUP($G18,Baseline!$G:$DL,95,FALSE))</f>
        <v/>
      </c>
      <c r="CX18" s="12" t="str">
        <f>IF(LEN(VLOOKUP($G18,Baseline!$G:$DL,96,FALSE))=0,"",VLOOKUP($G18,Baseline!$G:$DL,96,FALSE))</f>
        <v/>
      </c>
      <c r="CY18" s="76" t="str">
        <f>IF(LEN(VLOOKUP($G18,Baseline!$G:$DL,97,FALSE))=0,"",VLOOKUP($G18,Baseline!$G:$DL,97,FALSE))</f>
        <v/>
      </c>
      <c r="CZ18" s="76" t="str">
        <f>IF(LEN(VLOOKUP($G18,Baseline!$G:$DL,98,FALSE))=0,"",VLOOKUP($G18,Baseline!$G:$DL,98,FALSE))</f>
        <v/>
      </c>
      <c r="DA18" s="76" t="str">
        <f>IF(LEN(VLOOKUP($G18,Baseline!$G:$DL,99,FALSE))=0,"",VLOOKUP($G18,Baseline!$G:$DL,99,FALSE))</f>
        <v/>
      </c>
      <c r="DB18" s="76" t="str">
        <f>IF(LEN(VLOOKUP($G18,Baseline!$G:$DL,100,FALSE))=0,"",VLOOKUP($G18,Baseline!$G:$DL,100,FALSE))</f>
        <v/>
      </c>
      <c r="DC18" s="76" t="str">
        <f>IF(LEN(VLOOKUP($G18,Baseline!$G:$DL,101,FALSE))=0,"",VLOOKUP($G18,Baseline!$G:$DL,101,FALSE))</f>
        <v/>
      </c>
      <c r="DD18" s="76" t="str">
        <f>IF(LEN(VLOOKUP($G18,Baseline!$G:$DL,102,FALSE))=0,"",VLOOKUP($G18,Baseline!$G:$DL,102,FALSE))</f>
        <v/>
      </c>
      <c r="DE18" s="76" t="str">
        <f>IF(LEN(VLOOKUP($G18,Baseline!$G:$DL,103,FALSE))=0,"",VLOOKUP($G18,Baseline!$G:$DL,103,FALSE))</f>
        <v/>
      </c>
      <c r="DF18" s="76" t="str">
        <f>IF(LEN(VLOOKUP($G18,Baseline!$G:$DL,104,FALSE))=0,"",VLOOKUP($G18,Baseline!$G:$DL,104,FALSE))</f>
        <v/>
      </c>
      <c r="DG18" s="76" t="str">
        <f>IF(LEN(VLOOKUP($G18,Baseline!$G:$DL,105,FALSE))=0,"",VLOOKUP($G18,Baseline!$G:$DL,105,FALSE))</f>
        <v/>
      </c>
      <c r="DH18" s="76" t="str">
        <f>IF(LEN(VLOOKUP($G18,Baseline!$G:$DL,106,FALSE))=0,"",VLOOKUP($G18,Baseline!$G:$DL,106,FALSE))</f>
        <v/>
      </c>
      <c r="DI18" s="76" t="str">
        <f>IF(LEN(VLOOKUP($G18,Baseline!$G:$DL,107,FALSE))=0,"",VLOOKUP($G18,Baseline!$G:$DL,107,FALSE))</f>
        <v/>
      </c>
      <c r="DJ18" s="76" t="str">
        <f>IF(LEN(VLOOKUP($G18,Baseline!$G:$DL,108,FALSE))=0,"",VLOOKUP($G18,Baseline!$G:$DL,108,FALSE))</f>
        <v/>
      </c>
      <c r="DK18" s="76" t="str">
        <f>IF(LEN(VLOOKUP($G18,Baseline!$G:$DL,109,FALSE))=0,"",VLOOKUP($G18,Baseline!$G:$DL,109,FALSE))</f>
        <v/>
      </c>
      <c r="DL18" s="76" t="str">
        <f>IF(LEN(VLOOKUP($G18,Baseline!$G:$DL,110,FALSE))=0,"",VLOOKUP($G18,Baseline!$G:$DL,110,FALSE))</f>
        <v/>
      </c>
      <c r="DM18" s="76"/>
      <c r="DN18" s="76"/>
      <c r="DO18" s="76"/>
      <c r="DP18" s="76"/>
      <c r="DQ18" s="12" t="str">
        <f>IF(LEN(VLOOKUP($G18,Baseline!$G:$EN,115,FALSE))=0,"",VLOOKUP($G18,Baseline!$G:$EN,115,FALSE))</f>
        <v xml:space="preserve">Jelenleg milyen a hangulat a családjában, ill. az Önnel egy háztartásban élő személyek körében? </v>
      </c>
      <c r="DR18" s="12" t="str">
        <f>IF(LEN(VLOOKUP($G18,Baseline!$G:$EN,116,FALSE))=0,"",VLOOKUP($G18,Baseline!$G:$EN,116,FALSE))</f>
        <v>0 = nagyon rossz</v>
      </c>
      <c r="DS18" s="12" t="str">
        <f>IF(LEN(VLOOKUP($G18,Baseline!$G:$EN,117,FALSE))=0,"",VLOOKUP($G18,Baseline!$G:$EN,117,FALSE))</f>
        <v xml:space="preserve">1 = inkább rossz </v>
      </c>
      <c r="DT18" s="12" t="str">
        <f>IF(LEN(VLOOKUP($G18,Baseline!$G:$EN,118,FALSE))=0,"",VLOOKUP($G18,Baseline!$G:$EN,118,FALSE))</f>
        <v>2 = közepes</v>
      </c>
      <c r="DU18" s="12" t="str">
        <f>IF(LEN(VLOOKUP($G18,Baseline!$G:$EN,119,FALSE))=0,"",VLOOKUP($G18,Baseline!$G:$EN,119,FALSE))</f>
        <v>3 = inkább jó</v>
      </c>
      <c r="DV18" s="12" t="str">
        <f>IF(LEN(VLOOKUP($G18,Baseline!$G:$EN,120,FALSE))=0,"",VLOOKUP($G18,Baseline!$G:$EN,120,FALSE))</f>
        <v>4 = nagyon jó</v>
      </c>
      <c r="DW18" s="83" t="str">
        <f>IF(LEN(VLOOKUP($G18,Baseline!$G:$EN,121,FALSE))=0,"",VLOOKUP($G18,Baseline!$G:$EN,121,FALSE))</f>
        <v/>
      </c>
      <c r="DX18" s="12" t="str">
        <f>IF(LEN(VLOOKUP($G18,Baseline!$G:$EN,122,FALSE))=0,"",VLOOKUP($G18,Baseline!$G:$EN,122,FALSE))</f>
        <v/>
      </c>
      <c r="DY18" s="12" t="str">
        <f>IF(LEN(VLOOKUP($G18,Baseline!$G:$EN,123,FALSE))=0,"",VLOOKUP($G18,Baseline!$G:$EN,123,FALSE))</f>
        <v/>
      </c>
      <c r="DZ18" s="12" t="str">
        <f>IF(LEN(VLOOKUP($G18,Baseline!$G:$EN,124,FALSE))=0,"",VLOOKUP($G18,Baseline!$G:$EN,124,FALSE))</f>
        <v/>
      </c>
      <c r="EA18" s="12" t="str">
        <f>IF(LEN(VLOOKUP($G18,Baseline!$G:$EN,125,FALSE))=0,"",VLOOKUP($G18,Baseline!$G:$EN,125,FALSE))</f>
        <v/>
      </c>
      <c r="EB18" s="76" t="str">
        <f>IF(LEN(VLOOKUP($G18,Baseline!$G:$EN,126,FALSE))=0,"",VLOOKUP($G18,Baseline!$G:$EN,126,FALSE))</f>
        <v/>
      </c>
      <c r="EC18" s="76" t="str">
        <f>IF(LEN(VLOOKUP($G18,Baseline!$G:$EN,127,FALSE))=0,"",VLOOKUP($G18,Baseline!$G:$EN,127,FALSE))</f>
        <v/>
      </c>
      <c r="ED18" s="76" t="str">
        <f>IF(LEN(VLOOKUP($G18,Baseline!$G:$EN,128,FALSE))=0,"",VLOOKUP($G18,Baseline!$G:$EN,128,FALSE))</f>
        <v/>
      </c>
      <c r="EE18" s="76" t="str">
        <f>IF(LEN(VLOOKUP($G18,Baseline!$G:$EN,129,FALSE))=0,"",VLOOKUP($G18,Baseline!$G:$EN,129,FALSE))</f>
        <v/>
      </c>
      <c r="EF18" s="76" t="str">
        <f>IF(LEN(VLOOKUP($G18,Baseline!$G:$EN,130,FALSE))=0,"",VLOOKUP($G18,Baseline!$G:$EN,130,FALSE))</f>
        <v/>
      </c>
      <c r="EG18" s="76" t="str">
        <f>IF(LEN(VLOOKUP($G18,Baseline!$G:$EN,131,FALSE))=0,"",VLOOKUP($G18,Baseline!$G:$EN,131,FALSE))</f>
        <v/>
      </c>
      <c r="EH18" s="76" t="str">
        <f>IF(LEN(VLOOKUP($G18,Baseline!$G:$EN,132,FALSE))=0,"",VLOOKUP($G18,Baseline!$G:$EN,132,FALSE))</f>
        <v/>
      </c>
      <c r="EI18" s="76" t="str">
        <f>IF(LEN(VLOOKUP($G18,Baseline!$G:$EN,133,FALSE))=0,"",VLOOKUP($G18,Baseline!$G:$EN,133,FALSE))</f>
        <v/>
      </c>
      <c r="EJ18" s="76" t="str">
        <f>IF(LEN(VLOOKUP($G18,Baseline!$G:$EN,134,FALSE))=0,"",VLOOKUP($G18,Baseline!$G:$EN,134,FALSE))</f>
        <v/>
      </c>
      <c r="EK18" s="76" t="str">
        <f>IF(LEN(VLOOKUP($G18,Baseline!$G:$EN,135,FALSE))=0,"",VLOOKUP($G18,Baseline!$G:$EN,135,FALSE))</f>
        <v/>
      </c>
      <c r="EL18" s="76" t="str">
        <f>IF(LEN(VLOOKUP($G18,Baseline!$G:$EN,136,FALSE))=0,"",VLOOKUP($G18,Baseline!$G:$EN,136,FALSE))</f>
        <v/>
      </c>
      <c r="EM18" s="76" t="str">
        <f>IF(LEN(VLOOKUP($G18,Baseline!$G:$EN,137,FALSE))=0,"",VLOOKUP($G18,Baseline!$G:$EN,137,FALSE))</f>
        <v/>
      </c>
      <c r="EN18" s="76" t="str">
        <f>IF(LEN(VLOOKUP($G18,Baseline!$G:$EN,138,FALSE))=0,"",VLOOKUP($G18,Baseline!$G:$EN,138,FALSE))</f>
        <v/>
      </c>
      <c r="EO18" s="76"/>
      <c r="EP18" s="76"/>
      <c r="EQ18" s="76"/>
      <c r="ER18" s="76"/>
      <c r="ES18" s="12" t="str">
        <f>IF(LEN(VLOOKUP($G18,Baseline!$G:$FP,143,FALSE))=0,"",VLOOKUP($G18,Baseline!$G:$FP,143,FALSE))</f>
        <v xml:space="preserve">Come è al momento l'umore in famiglia o tra le persone che vivono con lei? </v>
      </c>
      <c r="ET18" s="12" t="str">
        <f>IF(LEN(VLOOKUP($G18,Baseline!$G:$FP,144,FALSE))=0,"",VLOOKUP($G18,Baseline!$G:$FP,144,FALSE))</f>
        <v>0 = molto negativo</v>
      </c>
      <c r="EU18" s="12" t="str">
        <f>IF(LEN(VLOOKUP($G18,Baseline!$G:$FP,145,FALSE))=0,"",VLOOKUP($G18,Baseline!$G:$FP,145,FALSE))</f>
        <v>1 = piuttosto negativo</v>
      </c>
      <c r="EV18" s="12" t="str">
        <f>IF(LEN(VLOOKUP($G18,Baseline!$G:$FP,146,FALSE))=0,"",VLOOKUP($G18,Baseline!$G:$FP,146,FALSE))</f>
        <v>2 = così e così</v>
      </c>
      <c r="EW18" s="12" t="str">
        <f>IF(LEN(VLOOKUP($G18,Baseline!$G:$FP,147,FALSE))=0,"",VLOOKUP($G18,Baseline!$G:$FP,147,FALSE))</f>
        <v>3 = piuttosto positivo</v>
      </c>
      <c r="EX18" s="12" t="str">
        <f>IF(LEN(VLOOKUP($G18,Baseline!$G:$FP,148,FALSE))=0,"",VLOOKUP($G18,Baseline!$G:$FP,148,FALSE))</f>
        <v>4 = molto positivo</v>
      </c>
      <c r="EY18" s="12" t="str">
        <f>IF(LEN(VLOOKUP($G18,Baseline!$G:$FP,149,FALSE))=0,"",VLOOKUP($G18,Baseline!$G:$FP,149,FALSE))</f>
        <v/>
      </c>
      <c r="EZ18" s="12" t="str">
        <f>IF(LEN(VLOOKUP($G18,Baseline!$G:$FP,150,FALSE))=0,"",VLOOKUP($G18,Baseline!$G:$FP,150,FALSE))</f>
        <v/>
      </c>
      <c r="FA18" s="12" t="str">
        <f>IF(LEN(VLOOKUP($G18,Baseline!$G:$FP,151,FALSE))=0,"",VLOOKUP($G18,Baseline!$G:$FP,151,FALSE))</f>
        <v/>
      </c>
      <c r="FB18" s="83" t="str">
        <f>IF(LEN(VLOOKUP($G18,Baseline!$G:$FP,152,FALSE))=0,"",VLOOKUP($G18,Baseline!$G:$FP,152,FALSE))</f>
        <v/>
      </c>
      <c r="FC18" s="12" t="str">
        <f>IF(LEN(VLOOKUP($G18,Baseline!$G:$FP,153,FALSE))=0,"",VLOOKUP($G18,Baseline!$G:$FP,153,FALSE))</f>
        <v/>
      </c>
      <c r="FD18" s="76" t="str">
        <f>IF(LEN(VLOOKUP($G18,Baseline!$G:$FP,154,FALSE))=0,"",VLOOKUP($G18,Baseline!$G:$FP,154,FALSE))</f>
        <v/>
      </c>
      <c r="FE18" s="76" t="str">
        <f>IF(LEN(VLOOKUP($G18,Baseline!$G:$FP,155,FALSE))=0,"",VLOOKUP($G18,Baseline!$G:$FP,155,FALSE))</f>
        <v/>
      </c>
      <c r="FF18" s="76" t="str">
        <f>IF(LEN(VLOOKUP($G18,Baseline!$G:$FP,156,FALSE))=0,"",VLOOKUP($G18,Baseline!$G:$FP,156,FALSE))</f>
        <v/>
      </c>
      <c r="FG18" s="76" t="str">
        <f>IF(LEN(VLOOKUP($G18,Baseline!$G:$FP,157,FALSE))=0,"",VLOOKUP($G18,Baseline!$G:$FP,157,FALSE))</f>
        <v/>
      </c>
      <c r="FH18" s="76" t="str">
        <f>IF(LEN(VLOOKUP($G18,Baseline!$G:$FP,158,FALSE))=0,"",VLOOKUP($G18,Baseline!$G:$FP,158,FALSE))</f>
        <v/>
      </c>
      <c r="FI18" s="76" t="str">
        <f>IF(LEN(VLOOKUP($G18,Baseline!$G:$FP,159,FALSE))=0,"",VLOOKUP($G18,Baseline!$G:$FP,159,FALSE))</f>
        <v/>
      </c>
      <c r="FJ18" s="76" t="str">
        <f>IF(LEN(VLOOKUP($G18,Baseline!$G:$FP,160,FALSE))=0,"",VLOOKUP($G18,Baseline!$G:$FP,160,FALSE))</f>
        <v/>
      </c>
      <c r="FK18" s="76" t="str">
        <f>IF(LEN(VLOOKUP($G18,Baseline!$G:$FP,161,FALSE))=0,"",VLOOKUP($G18,Baseline!$G:$FP,161,FALSE))</f>
        <v/>
      </c>
      <c r="FL18" s="76" t="str">
        <f>IF(LEN(VLOOKUP($G18,Baseline!$G:$FP,162,FALSE))=0,"",VLOOKUP($G18,Baseline!$G:$FP,162,FALSE))</f>
        <v/>
      </c>
      <c r="FM18" s="76" t="str">
        <f>IF(LEN(VLOOKUP($G18,Baseline!$G:$FP,163,FALSE))=0,"",VLOOKUP($G18,Baseline!$G:$FP,163,FALSE))</f>
        <v/>
      </c>
      <c r="FN18" s="76" t="str">
        <f>IF(LEN(VLOOKUP($G18,Baseline!$G:$FP,164,FALSE))=0,"",VLOOKUP($G18,Baseline!$G:$FP,164,FALSE))</f>
        <v/>
      </c>
      <c r="FO18" s="76" t="str">
        <f>IF(LEN(VLOOKUP($G18,Baseline!$G:$FP,165,FALSE))=0,"",VLOOKUP($G18,Baseline!$G:$FP,165,FALSE))</f>
        <v/>
      </c>
      <c r="FP18" s="76" t="str">
        <f>IF(LEN(VLOOKUP($G18,Baseline!$G:$FP,166,FALSE))=0,"",VLOOKUP($G18,Baseline!$G:$FP,166,FALSE))</f>
        <v/>
      </c>
      <c r="FQ18" s="76"/>
      <c r="FR18" s="76"/>
      <c r="FS18" s="76"/>
      <c r="FT18" s="76"/>
      <c r="FU18" s="12" t="str">
        <f>IF(LEN(VLOOKUP($G18,Baseline!$G:$GR,171,FALSE))=0,"",VLOOKUP($G18,Baseline!$G:$GR,171,FALSE))</f>
        <v xml:space="preserve">Каково настроение в данный момент в Вашей семье / домохозяйстве? </v>
      </c>
      <c r="FV18" s="12" t="str">
        <f>IF(LEN(VLOOKUP($G18,Baseline!$G:$GR,172,FALSE))=0,"",VLOOKUP($G18,Baseline!$G:$GR,172,FALSE))</f>
        <v>0 = очень плохое</v>
      </c>
      <c r="FW18" s="12" t="str">
        <f>IF(LEN(VLOOKUP($G18,Baseline!$G:$GR,173,FALSE))=0,"",VLOOKUP($G18,Baseline!$G:$GR,173,FALSE))</f>
        <v xml:space="preserve">1 = скорее плохое </v>
      </c>
      <c r="FX18" s="12" t="str">
        <f>IF(LEN(VLOOKUP($G18,Baseline!$G:$GR,174,FALSE))=0,"",VLOOKUP($G18,Baseline!$G:$GR,174,FALSE))</f>
        <v>2 = среднее</v>
      </c>
      <c r="FY18" s="12" t="str">
        <f>IF(LEN(VLOOKUP($G18,Baseline!$G:$GR,175,FALSE))=0,"",VLOOKUP($G18,Baseline!$G:$GR,175,FALSE))</f>
        <v>3 = скорее хорошее</v>
      </c>
      <c r="FZ18" s="12" t="str">
        <f>IF(LEN(VLOOKUP($G18,Baseline!$G:$GR,176,FALSE))=0,"",VLOOKUP($G18,Baseline!$G:$GR,176,FALSE))</f>
        <v>4 = очень хорошее</v>
      </c>
      <c r="GA18" s="12" t="str">
        <f>IF(LEN(VLOOKUP($G18,Baseline!$G:$GR,177,FALSE))=0,"",VLOOKUP($G18,Baseline!$G:$GR,177,FALSE))</f>
        <v/>
      </c>
      <c r="GB18" s="12" t="str">
        <f>IF(LEN(VLOOKUP($G18,Baseline!$G:$GR,178,FALSE))=0,"",VLOOKUP($G18,Baseline!$G:$GR,178,FALSE))</f>
        <v/>
      </c>
      <c r="GC18" s="12" t="str">
        <f>IF(LEN(VLOOKUP($G18,Baseline!$G:$GR,179,FALSE))=0,"",VLOOKUP($G18,Baseline!$G:$GR,179,FALSE))</f>
        <v/>
      </c>
      <c r="GD18" s="12" t="str">
        <f>IF(LEN(VLOOKUP($G18,Baseline!$G:$GR,180,FALSE))=0,"",VLOOKUP($G18,Baseline!$G:$GR,180,FALSE))</f>
        <v/>
      </c>
      <c r="GE18" s="12" t="str">
        <f>IF(LEN(VLOOKUP($G18,Baseline!$G:$GR,181,FALSE))=0,"",VLOOKUP($G18,Baseline!$G:$GR,181,FALSE))</f>
        <v/>
      </c>
      <c r="GF18" s="76" t="str">
        <f>IF(LEN(VLOOKUP($G18,Baseline!$G:$GR,182,FALSE))=0,"",VLOOKUP($G18,Baseline!$G:$GR,182,FALSE))</f>
        <v/>
      </c>
      <c r="GG18" s="83" t="str">
        <f>IF(LEN(VLOOKUP($G18,Baseline!$G:$GR,183,FALSE))=0,"",VLOOKUP($G18,Baseline!$G:$GR,183,FALSE))</f>
        <v/>
      </c>
      <c r="GH18" s="76" t="str">
        <f>IF(LEN(VLOOKUP($G18,Baseline!$G:$GR,184,FALSE))=0,"",VLOOKUP($G18,Baseline!$G:$GR,184,FALSE))</f>
        <v/>
      </c>
      <c r="GI18" s="76" t="str">
        <f>IF(LEN(VLOOKUP($G18,Baseline!$G:$GR,185,FALSE))=0,"",VLOOKUP($G18,Baseline!$G:$GR,185,FALSE))</f>
        <v/>
      </c>
      <c r="GJ18" s="76" t="str">
        <f>IF(LEN(VLOOKUP($G18,Baseline!$G:$GR,186,FALSE))=0,"",VLOOKUP($G18,Baseline!$G:$GR,186,FALSE))</f>
        <v/>
      </c>
      <c r="GK18" s="76" t="str">
        <f>IF(LEN(VLOOKUP($G18,Baseline!$G:$GR,187,FALSE))=0,"",VLOOKUP($G18,Baseline!$G:$GR,187,FALSE))</f>
        <v/>
      </c>
      <c r="GL18" s="76" t="str">
        <f>IF(LEN(VLOOKUP($G18,Baseline!$G:$GR,188,FALSE))=0,"",VLOOKUP($G18,Baseline!$G:$GR,188,FALSE))</f>
        <v/>
      </c>
      <c r="GM18" s="76" t="str">
        <f>IF(LEN(VLOOKUP($G18,Baseline!$G:$GR,189,FALSE))=0,"",VLOOKUP($G18,Baseline!$G:$GR,189,FALSE))</f>
        <v/>
      </c>
      <c r="GN18" s="76" t="str">
        <f>IF(LEN(VLOOKUP($G18,Baseline!$G:$GR,190,FALSE))=0,"",VLOOKUP($G18,Baseline!$G:$GR,190,FALSE))</f>
        <v/>
      </c>
      <c r="GO18" s="76" t="str">
        <f>IF(LEN(VLOOKUP($G18,Baseline!$G:$GR,191,FALSE))=0,"",VLOOKUP($G18,Baseline!$G:$GR,191,FALSE))</f>
        <v/>
      </c>
      <c r="GP18" s="76" t="str">
        <f>IF(LEN(VLOOKUP($G18,Baseline!$G:$GR,192,FALSE))=0,"",VLOOKUP($G18,Baseline!$G:$GR,192,FALSE))</f>
        <v/>
      </c>
      <c r="GQ18" s="76" t="str">
        <f>IF(LEN(VLOOKUP($G18,Baseline!$G:$GR,193,FALSE))=0,"",VLOOKUP($G18,Baseline!$G:$GR,193,FALSE))</f>
        <v/>
      </c>
      <c r="GR18" s="76" t="str">
        <f>IF(LEN(VLOOKUP($G18,Baseline!$G:$GR,194,FALSE))=0,"",VLOOKUP($G18,Baseline!$G:$GR,194,FALSE))</f>
        <v/>
      </c>
      <c r="GS18" s="76"/>
      <c r="GT18" s="76"/>
      <c r="GU18" s="76"/>
      <c r="GV18" s="76"/>
      <c r="GW18" s="12" t="str">
        <f>IF(LEN(VLOOKUP($G18,Baseline!$G:$HT,199,FALSE))=0,"",VLOOKUP($G18,Baseline!$G:$HT,199,FALSE))</f>
        <v xml:space="preserve">Kakvo je u ovom trenutku raspoloženje u vašoj porodici ili kod ljudi u Vašem domaćinstvu? </v>
      </c>
      <c r="GX18" s="12" t="str">
        <f>IF(LEN(VLOOKUP($G18,Baseline!$G:$HT,200,FALSE))=0,"",VLOOKUP($G18,Baseline!$G:$HT,200,FALSE))</f>
        <v>0 = veoma loše</v>
      </c>
      <c r="GY18" s="12" t="str">
        <f>IF(LEN(VLOOKUP($G18,Baseline!$G:$HT,201,FALSE))=0,"",VLOOKUP($G18,Baseline!$G:$HT,201,FALSE))</f>
        <v xml:space="preserve">1 = više loše nego dobro </v>
      </c>
      <c r="GZ18" s="12" t="str">
        <f>IF(LEN(VLOOKUP($G18,Baseline!$G:$HT,202,FALSE))=0,"",VLOOKUP($G18,Baseline!$G:$HT,202,FALSE))</f>
        <v>2 = osrednje</v>
      </c>
      <c r="HA18" s="82" t="str">
        <f>IF(LEN(VLOOKUP($G18,Baseline!$G:$HT,203,FALSE))=0,"",VLOOKUP($G18,Baseline!$G:$HT,203,FALSE))</f>
        <v>3 = prilično dobro</v>
      </c>
      <c r="HB18" s="82" t="str">
        <f>IF(LEN(VLOOKUP($G18,Baseline!$G:$HT,204,FALSE))=0,"",VLOOKUP($G18,Baseline!$G:$HT,204,FALSE))</f>
        <v>4 = odlično</v>
      </c>
      <c r="HC18" s="82" t="str">
        <f>IF(LEN(VLOOKUP($G18,Baseline!$G:$HT,205,FALSE))=0,"",VLOOKUP($G18,Baseline!$G:$HT,205,FALSE))</f>
        <v/>
      </c>
      <c r="HD18" s="82" t="str">
        <f>IF(LEN(VLOOKUP($G18,Baseline!$G:$HT,206,FALSE))=0,"",VLOOKUP($G18,Baseline!$G:$HT,206,FALSE))</f>
        <v/>
      </c>
      <c r="HE18" s="82" t="str">
        <f>IF(LEN(VLOOKUP($G18,Baseline!$G:$HT,207,FALSE))=0,"",VLOOKUP($G18,Baseline!$G:$HT,207,FALSE))</f>
        <v/>
      </c>
      <c r="HF18" s="82" t="str">
        <f>IF(LEN(VLOOKUP($G18,Baseline!$G:$HT,208,FALSE))=0,"",VLOOKUP($G18,Baseline!$G:$HT,208,FALSE))</f>
        <v/>
      </c>
      <c r="HG18" s="82" t="str">
        <f>IF(LEN(VLOOKUP($G18,Baseline!$G:$HT,209,FALSE))=0,"",VLOOKUP($G18,Baseline!$G:$HT,209,FALSE))</f>
        <v/>
      </c>
      <c r="HH18" s="76" t="str">
        <f>IF(LEN(VLOOKUP($G18,Baseline!$G:$HT,210,FALSE))=0,"",VLOOKUP($G18,Baseline!$G:$HT,210,FALSE))</f>
        <v/>
      </c>
      <c r="HI18" s="76" t="str">
        <f>IF(LEN(VLOOKUP($G18,Baseline!$G:$HT,211,FALSE))=0,"",VLOOKUP($G18,Baseline!$G:$HT,211,FALSE))</f>
        <v/>
      </c>
      <c r="HJ18" s="76" t="str">
        <f>IF(LEN(VLOOKUP($G18,Baseline!$G:$HT,212,FALSE))=0,"",VLOOKUP($G18,Baseline!$G:$HT,212,FALSE))</f>
        <v/>
      </c>
      <c r="HK18" s="76" t="str">
        <f>IF(LEN(VLOOKUP($G18,Baseline!$G:$HT,213,FALSE))=0,"",VLOOKUP($G18,Baseline!$G:$HT,213,FALSE))</f>
        <v/>
      </c>
      <c r="HL18" s="83" t="str">
        <f>IF(LEN(VLOOKUP($G18,Baseline!$G:$HT,214,FALSE))=0,"",VLOOKUP($G18,Baseline!$G:$HT,214,FALSE))</f>
        <v/>
      </c>
      <c r="HM18" s="76" t="str">
        <f>IF(LEN(VLOOKUP($G18,Baseline!$G:$HT,215,FALSE))=0,"",VLOOKUP($G18,Baseline!$G:$HT,215,FALSE))</f>
        <v/>
      </c>
      <c r="HN18" s="76" t="str">
        <f>IF(LEN(VLOOKUP($G18,Baseline!$G:$HT,216,FALSE))=0,"",VLOOKUP($G18,Baseline!$G:$HT,216,FALSE))</f>
        <v/>
      </c>
      <c r="HO18" s="76" t="str">
        <f>IF(LEN(VLOOKUP($G18,Baseline!$G:$HT,217,FALSE))=0,"",VLOOKUP($G18,Baseline!$G:$HT,217,FALSE))</f>
        <v/>
      </c>
      <c r="HP18" s="76" t="str">
        <f>IF(LEN(VLOOKUP($G18,Baseline!$G:$HT,218,FALSE))=0,"",VLOOKUP($G18,Baseline!$G:$HT,218,FALSE))</f>
        <v/>
      </c>
      <c r="HQ18" s="76" t="str">
        <f>IF(LEN(VLOOKUP($G18,Baseline!$G:$HT,219,FALSE))=0,"",VLOOKUP($G18,Baseline!$G:$HT,219,FALSE))</f>
        <v/>
      </c>
      <c r="HR18" s="76" t="str">
        <f>IF(LEN(VLOOKUP($G18,Baseline!$G:$HT,220,FALSE))=0,"",VLOOKUP($G18,Baseline!$G:$HT,220,FALSE))</f>
        <v/>
      </c>
      <c r="HS18" s="76" t="str">
        <f>IF(LEN(VLOOKUP($G18,Baseline!$G:$HT,221,FALSE))=0,"",VLOOKUP($G18,Baseline!$G:$HT,221,FALSE))</f>
        <v/>
      </c>
      <c r="HT18" s="76" t="str">
        <f>IF(LEN(VLOOKUP($G18,Baseline!$G:$HT,222,FALSE))=0,"",VLOOKUP($G18,Baseline!$G:$HT,222,FALSE))</f>
        <v/>
      </c>
      <c r="HU18" s="76"/>
      <c r="HV18" s="76"/>
      <c r="HW18" s="76"/>
      <c r="HX18" s="76"/>
    </row>
    <row r="19" spans="1:232" s="28" customFormat="1" ht="142.5" hidden="1" thickBot="1">
      <c r="A19" s="5" t="s">
        <v>331</v>
      </c>
      <c r="B19" s="5" t="s">
        <v>346</v>
      </c>
      <c r="C19" s="5"/>
      <c r="D19" s="5"/>
      <c r="E19" s="5"/>
      <c r="F19" s="5" t="s">
        <v>333</v>
      </c>
      <c r="G19" s="5" t="s">
        <v>363</v>
      </c>
      <c r="H19" s="96" t="s">
        <v>364</v>
      </c>
      <c r="I19" s="84" t="str">
        <f>IF(LEN(VLOOKUP($G19,Baseline!$G:$BH,3,FALSE))=0,"",VLOOKUP($G19,Baseline!$G:$BH,3,FALSE))</f>
        <v>Sind Sie in der letzten Woche geschlagen, getreten oder anderweitig von jemandem körperlich verletzt worden oder hat Sie jemand zu einer ungewünschten sexuellen Handlung gezwungen?</v>
      </c>
      <c r="J19" s="5" t="str">
        <f>IF(LEN(VLOOKUP($G19,Baseline!$G:$BH,4,FALSE))=0,"",VLOOKUP($G19,Baseline!$G:$BH,4,FALSE))</f>
        <v>0 = Nein</v>
      </c>
      <c r="K19" s="5" t="str">
        <f>IF(LEN(VLOOKUP($G19,Baseline!$G:$BH,5,FALSE))=0,"",VLOOKUP($G19,Baseline!$G:$BH,5,FALSE))</f>
        <v>1 = Ja</v>
      </c>
      <c r="L19" s="5" t="str">
        <f>IF(LEN(VLOOKUP($G19,Baseline!$G:$BH,6,FALSE))=0,"",VLOOKUP($G19,Baseline!$G:$BH,6,FALSE))</f>
        <v/>
      </c>
      <c r="M19" s="5" t="str">
        <f>IF(LEN(VLOOKUP($G19,Baseline!$G:$BH,7,FALSE))=0,"",VLOOKUP($G19,Baseline!$G:$BH,7,FALSE))</f>
        <v/>
      </c>
      <c r="N19" s="5" t="str">
        <f>IF(LEN(VLOOKUP($G19,Baseline!$G:$BH,8,FALSE))=0,"",VLOOKUP($G19,Baseline!$G:$BH,8,FALSE))</f>
        <v/>
      </c>
      <c r="O19" s="5" t="str">
        <f>IF(LEN(VLOOKUP($G19,Baseline!$G:$BH,9,FALSE))=0,"",VLOOKUP($G19,Baseline!$G:$BH,9,FALSE))</f>
        <v/>
      </c>
      <c r="P19" s="5" t="str">
        <f>IF(LEN(VLOOKUP($G19,Baseline!$G:$BH,10,FALSE))=0,"",VLOOKUP($G19,Baseline!$G:$BH,10,FALSE))</f>
        <v/>
      </c>
      <c r="Q19" s="5" t="str">
        <f>IF(LEN(VLOOKUP($G19,Baseline!$G:$BH,11,FALSE))=0,"",VLOOKUP($G19,Baseline!$G:$BH,11,FALSE))</f>
        <v/>
      </c>
      <c r="R19" s="5" t="str">
        <f>IF(LEN(VLOOKUP($G19,Baseline!$G:$BH,12,FALSE))=0,"",VLOOKUP($G19,Baseline!$G:$BH,12,FALSE))</f>
        <v/>
      </c>
      <c r="S19" s="5" t="str">
        <f>IF(LEN(VLOOKUP($G19,Baseline!$G:$BH,13,FALSE))=0,"",VLOOKUP($G19,Baseline!$G:$BH,13,FALSE))</f>
        <v/>
      </c>
      <c r="T19" s="5" t="str">
        <f>IF(LEN(VLOOKUP($G19,Baseline!$G:$BH,14,FALSE))=0,"",VLOOKUP($G19,Baseline!$G:$BH,14,FALSE))</f>
        <v/>
      </c>
      <c r="U19" s="5" t="str">
        <f>IF(LEN(VLOOKUP($G19,Baseline!$G:$BH,15,FALSE))=0,"",VLOOKUP($G19,Baseline!$G:$BH,15,FALSE))</f>
        <v/>
      </c>
      <c r="V19" s="5" t="str">
        <f>IF(LEN(VLOOKUP($G19,Baseline!$G:$BH,16,FALSE))=0,"",VLOOKUP($G19,Baseline!$G:$BH,16,FALSE))</f>
        <v/>
      </c>
      <c r="W19" s="5" t="str">
        <f>IF(LEN(VLOOKUP($G19,Baseline!$G:$BH,17,FALSE))=0,"",VLOOKUP($G19,Baseline!$G:$BH,17,FALSE))</f>
        <v/>
      </c>
      <c r="X19" s="5" t="str">
        <f>IF(LEN(VLOOKUP($G19,Baseline!$G:$BH,18,FALSE))=0,"",VLOOKUP($G19,Baseline!$G:$BH,18,FALSE))</f>
        <v/>
      </c>
      <c r="Y19" s="5" t="str">
        <f>IF(LEN(VLOOKUP($G19,Baseline!$G:$BH,19,FALSE))=0,"",VLOOKUP($G19,Baseline!$G:$BH,19,FALSE))</f>
        <v/>
      </c>
      <c r="Z19" s="5" t="str">
        <f>IF(LEN(VLOOKUP($G19,Baseline!$G:$BH,20,FALSE))=0,"",VLOOKUP($G19,Baseline!$G:$BH,20,FALSE))</f>
        <v/>
      </c>
      <c r="AA19" s="5" t="str">
        <f>IF(LEN(VLOOKUP($G19,Baseline!$G:$BH,21,FALSE))=0,"",VLOOKUP($G19,Baseline!$G:$BH,21,FALSE))</f>
        <v/>
      </c>
      <c r="AB19" s="5" t="str">
        <f>IF(LEN(VLOOKUP($G19,Baseline!$G:$BH,22,FALSE))=0,"",VLOOKUP($G19,Baseline!$G:$BH,22,FALSE))</f>
        <v/>
      </c>
      <c r="AC19" s="5" t="str">
        <f>IF(LEN(VLOOKUP($G19,Baseline!$G:$BH,23,FALSE))=0,"",VLOOKUP($G19,Baseline!$G:$BH,23,FALSE))</f>
        <v/>
      </c>
      <c r="AD19" s="5" t="str">
        <f>IF(LEN(VLOOKUP($G19,Baseline!$G:$BH,24,FALSE))=0,"",VLOOKUP($G19,Baseline!$G:$BH,24,FALSE))</f>
        <v/>
      </c>
      <c r="AE19" s="5" t="str">
        <f>IF(LEN(VLOOKUP($G19,Baseline!$G:$BH,25,FALSE))=0,"",VLOOKUP($G19,Baseline!$G:$BH,25,FALSE))</f>
        <v/>
      </c>
      <c r="AF19" s="5" t="str">
        <f>IF(LEN(VLOOKUP($G19,Baseline!$G:$BH,26,FALSE))=0,"",VLOOKUP($G19,Baseline!$G:$BH,26,FALSE))</f>
        <v/>
      </c>
      <c r="AG19" s="85"/>
      <c r="AH19" s="5" t="s">
        <v>365</v>
      </c>
      <c r="AI19" s="5" t="s">
        <v>366</v>
      </c>
      <c r="AJ19" s="97" t="s">
        <v>367</v>
      </c>
      <c r="AK19" s="5" t="str">
        <f>IF(LEN(VLOOKUP($G19,Baseline!$G:$BH,31,FALSE))=0,"",VLOOKUP($G19,Baseline!$G:$BH,31,FALSE))</f>
        <v>In the last week, have you been hit, slapped, kicked or otherwise physically hurt by someone, or has anyone forced you to have an unwanted sexual act?</v>
      </c>
      <c r="AL19" s="5" t="str">
        <f>IF(LEN(VLOOKUP($G19,Baseline!$G:$BH,32,FALSE))=0,"",VLOOKUP($G19,Baseline!$G:$BH,32,FALSE))</f>
        <v>0 = No</v>
      </c>
      <c r="AM19" s="5" t="str">
        <f>IF(LEN(VLOOKUP($G19,Baseline!$G:$BH,33,FALSE))=0,"",VLOOKUP($G19,Baseline!$G:$BH,33,FALSE))</f>
        <v>1 = Yes</v>
      </c>
      <c r="AN19" s="5" t="str">
        <f>IF(LEN(VLOOKUP($G19,Baseline!$G:$BH,34,FALSE))=0,"",VLOOKUP($G19,Baseline!$G:$BH,34,FALSE))</f>
        <v/>
      </c>
      <c r="AO19" s="5" t="str">
        <f>IF(LEN(VLOOKUP($G19,Baseline!$G:$BH,35,FALSE))=0,"",VLOOKUP($G19,Baseline!$G:$BH,35,FALSE))</f>
        <v/>
      </c>
      <c r="AP19" s="5" t="str">
        <f>IF(LEN(VLOOKUP($G19,Baseline!$G:$BH,36,FALSE))=0,"",VLOOKUP($G19,Baseline!$G:$BH,36,FALSE))</f>
        <v/>
      </c>
      <c r="AQ19" s="5" t="str">
        <f>IF(LEN(VLOOKUP($G19,Baseline!$G:$BH,37,FALSE))=0,"",VLOOKUP($G19,Baseline!$G:$BH,37,FALSE))</f>
        <v/>
      </c>
      <c r="AR19" s="5" t="str">
        <f>IF(LEN(VLOOKUP($G19,Baseline!$G:$BH,38,FALSE))=0,"",VLOOKUP($G19,Baseline!$G:$BH,38,FALSE))</f>
        <v/>
      </c>
      <c r="AS19" s="5" t="str">
        <f>IF(LEN(VLOOKUP($G19,Baseline!$G:$BH,39,FALSE))=0,"",VLOOKUP($G19,Baseline!$G:$BH,39,FALSE))</f>
        <v/>
      </c>
      <c r="AT19" s="5" t="str">
        <f>IF(LEN(VLOOKUP($G19,Baseline!$G:$BH,40,FALSE))=0,"",VLOOKUP($G19,Baseline!$G:$BH,40,FALSE))</f>
        <v/>
      </c>
      <c r="AU19" s="5" t="str">
        <f>IF(LEN(VLOOKUP($G19,Baseline!$G:$BH,41,FALSE))=0,"",VLOOKUP($G19,Baseline!$G:$BH,41,FALSE))</f>
        <v/>
      </c>
      <c r="AV19" s="5" t="str">
        <f>IF(LEN(VLOOKUP($G19,Baseline!$G:$BH,42,FALSE))=0,"",VLOOKUP($G19,Baseline!$G:$BH,42,FALSE))</f>
        <v/>
      </c>
      <c r="AW19" s="5" t="str">
        <f>IF(LEN(VLOOKUP($G19,Baseline!$G:$BH,43,FALSE))=0,"",VLOOKUP($G19,Baseline!$G:$BH,43,FALSE))</f>
        <v/>
      </c>
      <c r="AX19" s="5" t="str">
        <f>IF(LEN(VLOOKUP($G19,Baseline!$G:$BH,44,FALSE))=0,"",VLOOKUP($G19,Baseline!$G:$BH,44,FALSE))</f>
        <v/>
      </c>
      <c r="AY19" s="5" t="str">
        <f>IF(LEN(VLOOKUP($G19,Baseline!$G:$BH,45,FALSE))=0,"",VLOOKUP($G19,Baseline!$G:$BH,45,FALSE))</f>
        <v/>
      </c>
      <c r="AZ19" s="5" t="str">
        <f>IF(LEN(VLOOKUP($G19,Baseline!$G:$BH,46,FALSE))=0,"",VLOOKUP($G19,Baseline!$G:$BH,46,FALSE))</f>
        <v/>
      </c>
      <c r="BA19" s="5" t="str">
        <f>IF(LEN(VLOOKUP($G19,Baseline!$G:$BH,47,FALSE))=0,"",VLOOKUP($G19,Baseline!$G:$BH,47,FALSE))</f>
        <v/>
      </c>
      <c r="BB19" s="5" t="str">
        <f>IF(LEN(VLOOKUP($G19,Baseline!$G:$BH,48,FALSE))=0,"",VLOOKUP($G19,Baseline!$G:$BH,48,FALSE))</f>
        <v/>
      </c>
      <c r="BC19" s="5" t="str">
        <f>IF(LEN(VLOOKUP($G19,Baseline!$G:$BH,49,FALSE))=0,"",VLOOKUP($G19,Baseline!$G:$BH,49,FALSE))</f>
        <v/>
      </c>
      <c r="BD19" s="5" t="str">
        <f>IF(LEN(VLOOKUP($G19,Baseline!$G:$BH,50,FALSE))=0,"",VLOOKUP($G19,Baseline!$G:$BH,50,FALSE))</f>
        <v/>
      </c>
      <c r="BE19" s="5" t="str">
        <f>IF(LEN(VLOOKUP($G19,Baseline!$G:$BH,51,FALSE))=0,"",VLOOKUP($G19,Baseline!$G:$BH,51,FALSE))</f>
        <v/>
      </c>
      <c r="BF19" s="5" t="str">
        <f>IF(LEN(VLOOKUP($G19,Baseline!$G:$BH,52,FALSE))=0,"",VLOOKUP($G19,Baseline!$G:$BH,52,FALSE))</f>
        <v/>
      </c>
      <c r="BG19" s="5" t="str">
        <f>IF(LEN(VLOOKUP($G19,Baseline!$G:$BH,53,FALSE))=0,"",VLOOKUP($G19,Baseline!$G:$BH,53,FALSE))</f>
        <v/>
      </c>
      <c r="BH19" s="5" t="str">
        <f>IF(LEN(VLOOKUP($G19,Baseline!$G:$BH,54,FALSE))=0,"",VLOOKUP($G19,Baseline!$G:$BH,54,FALSE))</f>
        <v/>
      </c>
      <c r="BI19" s="5"/>
      <c r="BJ19" s="5"/>
      <c r="BK19" s="5"/>
      <c r="BL19" s="87"/>
      <c r="BM19" s="1" t="str">
        <f>IF(LEN(VLOOKUP($G19,Baseline!$G:$CJ,59,FALSE))=0,"",VLOOKUP($G19,Baseline!$G:$CJ,59,FALSE))</f>
        <v>¿Ha sufrido durante las últimas semanas algún golpe, empujón o alguna otra lesión física, o alguien le ha forzado a algún acto sexual no deseado?</v>
      </c>
      <c r="BN19" s="1" t="str">
        <f>IF(LEN(VLOOKUP($G19,Baseline!$G:$CJ,60,FALSE))=0,"",VLOOKUP($G19,Baseline!$G:$CJ,60,FALSE))</f>
        <v>0 = No</v>
      </c>
      <c r="BO19" s="1" t="str">
        <f>IF(LEN(VLOOKUP($G19,Baseline!$G:$CJ,61,FALSE))=0,"",VLOOKUP($G19,Baseline!$G:$CJ,61,FALSE))</f>
        <v>1 = Sí</v>
      </c>
      <c r="BP19" s="1" t="str">
        <f>IF(LEN(VLOOKUP($G19,Baseline!$G:$CJ,62,FALSE))=0,"",VLOOKUP($G19,Baseline!$G:$CJ,62,FALSE))</f>
        <v/>
      </c>
      <c r="BQ19" s="1" t="str">
        <f>IF(LEN(VLOOKUP($G19,Baseline!$G:$CJ,63,FALSE))=0,"",VLOOKUP($G19,Baseline!$G:$CJ,63,FALSE))</f>
        <v/>
      </c>
      <c r="BR19" s="1" t="str">
        <f>IF(LEN(VLOOKUP($G19,Baseline!$G:$CJ,64,FALSE))=0,"",VLOOKUP($G19,Baseline!$G:$CJ,64,FALSE))</f>
        <v/>
      </c>
      <c r="BS19" s="1" t="str">
        <f>IF(LEN(VLOOKUP($G19,Baseline!$G:$CJ,65,FALSE))=0,"",VLOOKUP($G19,Baseline!$G:$CJ,65,FALSE))</f>
        <v/>
      </c>
      <c r="BT19" s="1" t="str">
        <f>IF(LEN(VLOOKUP($G19,Baseline!$G:$CJ,66,FALSE))=0,"",VLOOKUP($G19,Baseline!$G:$CJ,66,FALSE))</f>
        <v/>
      </c>
      <c r="BU19" s="1" t="str">
        <f>IF(LEN(VLOOKUP($G19,Baseline!$G:$CJ,67,FALSE))=0,"",VLOOKUP($G19,Baseline!$G:$CJ,67,FALSE))</f>
        <v/>
      </c>
      <c r="BV19" s="1" t="str">
        <f>IF(LEN(VLOOKUP($G19,Baseline!$G:$CJ,68,FALSE))=0,"",VLOOKUP($G19,Baseline!$G:$CJ,68,FALSE))</f>
        <v/>
      </c>
      <c r="BW19" s="1" t="str">
        <f>IF(LEN(VLOOKUP($G19,Baseline!$G:$CJ,69,FALSE))=0,"",VLOOKUP($G19,Baseline!$G:$CJ,69,FALSE))</f>
        <v/>
      </c>
      <c r="BX19" s="1" t="str">
        <f>IF(LEN(VLOOKUP($G19,Baseline!$G:$CJ,70,FALSE))=0,"",VLOOKUP($G19,Baseline!$G:$CJ,70,FALSE))</f>
        <v/>
      </c>
      <c r="BY19" s="1" t="str">
        <f>IF(LEN(VLOOKUP($G19,Baseline!$G:$CJ,71,FALSE))=0,"",VLOOKUP($G19,Baseline!$G:$CJ,71,FALSE))</f>
        <v/>
      </c>
      <c r="BZ19" s="1" t="str">
        <f>IF(LEN(VLOOKUP($G19,Baseline!$G:$CJ,72,FALSE))=0,"",VLOOKUP($G19,Baseline!$G:$CJ,72,FALSE))</f>
        <v/>
      </c>
      <c r="CA19" s="1" t="str">
        <f>IF(LEN(VLOOKUP($G19,Baseline!$G:$CJ,73,FALSE))=0,"",VLOOKUP($G19,Baseline!$G:$CJ,73,FALSE))</f>
        <v/>
      </c>
      <c r="CB19" s="1" t="str">
        <f>IF(LEN(VLOOKUP($G19,Baseline!$G:$CJ,74,FALSE))=0,"",VLOOKUP($G19,Baseline!$G:$CJ,74,FALSE))</f>
        <v/>
      </c>
      <c r="CC19" s="1" t="str">
        <f>IF(LEN(VLOOKUP($G19,Baseline!$G:$CJ,75,FALSE))=0,"",VLOOKUP($G19,Baseline!$G:$CJ,75,FALSE))</f>
        <v/>
      </c>
      <c r="CD19" s="1" t="str">
        <f>IF(LEN(VLOOKUP($G19,Baseline!$G:$CJ,76,FALSE))=0,"",VLOOKUP($G19,Baseline!$G:$CJ,76,FALSE))</f>
        <v/>
      </c>
      <c r="CE19" s="1" t="str">
        <f>IF(LEN(VLOOKUP($G19,Baseline!$G:$CJ,77,FALSE))=0,"",VLOOKUP($G19,Baseline!$G:$CJ,77,FALSE))</f>
        <v/>
      </c>
      <c r="CF19" s="1" t="str">
        <f>IF(LEN(VLOOKUP($G19,Baseline!$G:$CJ,78,FALSE))=0,"",VLOOKUP($G19,Baseline!$G:$CJ,78,FALSE))</f>
        <v/>
      </c>
      <c r="CG19" s="1" t="str">
        <f>IF(LEN(VLOOKUP($G19,Baseline!$G:$CJ,79,FALSE))=0,"",VLOOKUP($G19,Baseline!$G:$CJ,79,FALSE))</f>
        <v/>
      </c>
      <c r="CH19" s="1" t="str">
        <f>IF(LEN(VLOOKUP($G19,Baseline!$G:$CJ,80,FALSE))=0,"",VLOOKUP($G19,Baseline!$G:$CJ,80,FALSE))</f>
        <v/>
      </c>
      <c r="CI19" s="1" t="str">
        <f>IF(LEN(VLOOKUP($G19,Baseline!$G:$CJ,81,FALSE))=0,"",VLOOKUP($G19,Baseline!$G:$CJ,81,FALSE))</f>
        <v/>
      </c>
      <c r="CJ19" s="1" t="str">
        <f>IF(LEN(VLOOKUP($G19,Baseline!$G:$CJ,82,FALSE))=0,"",VLOOKUP($G19,Baseline!$G:$CJ,82,FALSE))</f>
        <v/>
      </c>
      <c r="CK19" s="1"/>
      <c r="CL19" s="1"/>
      <c r="CM19" s="1"/>
      <c r="CN19" s="1"/>
      <c r="CO19" s="198" t="str">
        <f>IF(LEN(VLOOKUP($G19,Baseline!$G:$DL,87,FALSE))=0,"",VLOOKUP($G19,Baseline!$G:$DL,87,FALSE))</f>
        <v>Au cours de la semaine dernière, avez-vous été battu·e, frappé·e ou autrement blessé·e physiquement par quelqu'un, ou avez-vous été contraint·e par quelqu'un à accomplir un acte sexuel non désiré ?</v>
      </c>
      <c r="CP19" s="1" t="str">
        <f>IF(LEN(VLOOKUP($G19,Baseline!$G:$DL,88,FALSE))=0,"",VLOOKUP($G19,Baseline!$G:$DL,88,FALSE))</f>
        <v>0 = non</v>
      </c>
      <c r="CQ19" s="1" t="str">
        <f>IF(LEN(VLOOKUP($G19,Baseline!$G:$DL,89,FALSE))=0,"",VLOOKUP($G19,Baseline!$G:$DL,89,FALSE))</f>
        <v>1 = oui</v>
      </c>
      <c r="CR19" s="4" t="str">
        <f>IF(LEN(VLOOKUP($G19,Baseline!$G:$DL,90,FALSE))=0,"",VLOOKUP($G19,Baseline!$G:$DL,90,FALSE))</f>
        <v/>
      </c>
      <c r="CS19" s="1" t="str">
        <f>IF(LEN(VLOOKUP($G19,Baseline!$G:$DL,91,FALSE))=0,"",VLOOKUP($G19,Baseline!$G:$DL,91,FALSE))</f>
        <v/>
      </c>
      <c r="CT19" s="1" t="str">
        <f>IF(LEN(VLOOKUP($G19,Baseline!$G:$DL,92,FALSE))=0,"",VLOOKUP($G19,Baseline!$G:$DL,92,FALSE))</f>
        <v/>
      </c>
      <c r="CU19" s="1" t="str">
        <f>IF(LEN(VLOOKUP($G19,Baseline!$G:$DL,93,FALSE))=0,"",VLOOKUP($G19,Baseline!$G:$DL,93,FALSE))</f>
        <v/>
      </c>
      <c r="CV19" s="1" t="str">
        <f>IF(LEN(VLOOKUP($G19,Baseline!$G:$DL,94,FALSE))=0,"",VLOOKUP($G19,Baseline!$G:$DL,94,FALSE))</f>
        <v/>
      </c>
      <c r="CW19" s="1" t="str">
        <f>IF(LEN(VLOOKUP($G19,Baseline!$G:$DL,95,FALSE))=0,"",VLOOKUP($G19,Baseline!$G:$DL,95,FALSE))</f>
        <v/>
      </c>
      <c r="CX19" s="1" t="str">
        <f>IF(LEN(VLOOKUP($G19,Baseline!$G:$DL,96,FALSE))=0,"",VLOOKUP($G19,Baseline!$G:$DL,96,FALSE))</f>
        <v/>
      </c>
      <c r="CY19" s="5" t="str">
        <f>IF(LEN(VLOOKUP($G19,Baseline!$G:$DL,97,FALSE))=0,"",VLOOKUP($G19,Baseline!$G:$DL,97,FALSE))</f>
        <v/>
      </c>
      <c r="CZ19" s="5" t="str">
        <f>IF(LEN(VLOOKUP($G19,Baseline!$G:$DL,98,FALSE))=0,"",VLOOKUP($G19,Baseline!$G:$DL,98,FALSE))</f>
        <v/>
      </c>
      <c r="DA19" s="5" t="str">
        <f>IF(LEN(VLOOKUP($G19,Baseline!$G:$DL,99,FALSE))=0,"",VLOOKUP($G19,Baseline!$G:$DL,99,FALSE))</f>
        <v/>
      </c>
      <c r="DB19" s="5" t="str">
        <f>IF(LEN(VLOOKUP($G19,Baseline!$G:$DL,100,FALSE))=0,"",VLOOKUP($G19,Baseline!$G:$DL,100,FALSE))</f>
        <v/>
      </c>
      <c r="DC19" s="5" t="str">
        <f>IF(LEN(VLOOKUP($G19,Baseline!$G:$DL,101,FALSE))=0,"",VLOOKUP($G19,Baseline!$G:$DL,101,FALSE))</f>
        <v/>
      </c>
      <c r="DD19" s="5" t="str">
        <f>IF(LEN(VLOOKUP($G19,Baseline!$G:$DL,102,FALSE))=0,"",VLOOKUP($G19,Baseline!$G:$DL,102,FALSE))</f>
        <v/>
      </c>
      <c r="DE19" s="5" t="str">
        <f>IF(LEN(VLOOKUP($G19,Baseline!$G:$DL,103,FALSE))=0,"",VLOOKUP($G19,Baseline!$G:$DL,103,FALSE))</f>
        <v/>
      </c>
      <c r="DF19" s="5" t="str">
        <f>IF(LEN(VLOOKUP($G19,Baseline!$G:$DL,104,FALSE))=0,"",VLOOKUP($G19,Baseline!$G:$DL,104,FALSE))</f>
        <v/>
      </c>
      <c r="DG19" s="5" t="str">
        <f>IF(LEN(VLOOKUP($G19,Baseline!$G:$DL,105,FALSE))=0,"",VLOOKUP($G19,Baseline!$G:$DL,105,FALSE))</f>
        <v/>
      </c>
      <c r="DH19" s="5" t="str">
        <f>IF(LEN(VLOOKUP($G19,Baseline!$G:$DL,106,FALSE))=0,"",VLOOKUP($G19,Baseline!$G:$DL,106,FALSE))</f>
        <v/>
      </c>
      <c r="DI19" s="5" t="str">
        <f>IF(LEN(VLOOKUP($G19,Baseline!$G:$DL,107,FALSE))=0,"",VLOOKUP($G19,Baseline!$G:$DL,107,FALSE))</f>
        <v/>
      </c>
      <c r="DJ19" s="5" t="str">
        <f>IF(LEN(VLOOKUP($G19,Baseline!$G:$DL,108,FALSE))=0,"",VLOOKUP($G19,Baseline!$G:$DL,108,FALSE))</f>
        <v/>
      </c>
      <c r="DK19" s="5" t="str">
        <f>IF(LEN(VLOOKUP($G19,Baseline!$G:$DL,109,FALSE))=0,"",VLOOKUP($G19,Baseline!$G:$DL,109,FALSE))</f>
        <v/>
      </c>
      <c r="DL19" s="5" t="str">
        <f>IF(LEN(VLOOKUP($G19,Baseline!$G:$DL,110,FALSE))=0,"",VLOOKUP($G19,Baseline!$G:$DL,110,FALSE))</f>
        <v/>
      </c>
      <c r="DM19" s="5"/>
      <c r="DN19" s="5"/>
      <c r="DO19" s="5"/>
      <c r="DP19" s="5"/>
      <c r="DQ19" s="1" t="str">
        <f>IF(LEN(VLOOKUP($G19,Baseline!$G:$EN,115,FALSE))=0,"",VLOOKUP($G19,Baseline!$G:$EN,115,FALSE))</f>
        <v>Az utóbbi egy héten belül megverték, rugdosták Önt vagy részesült bármilyen más testi bántalmazásban, vagy kényszerítette Önt valaki nem kívánt szexuális aktusra?</v>
      </c>
      <c r="DR19" s="1" t="str">
        <f>IF(LEN(VLOOKUP($G19,Baseline!$G:$EN,116,FALSE))=0,"",VLOOKUP($G19,Baseline!$G:$EN,116,FALSE))</f>
        <v>0 = nem</v>
      </c>
      <c r="DS19" s="1" t="str">
        <f>IF(LEN(VLOOKUP($G19,Baseline!$G:$EN,117,FALSE))=0,"",VLOOKUP($G19,Baseline!$G:$EN,117,FALSE))</f>
        <v>1 = igen</v>
      </c>
      <c r="DT19" s="1" t="str">
        <f>IF(LEN(VLOOKUP($G19,Baseline!$G:$EN,118,FALSE))=0,"",VLOOKUP($G19,Baseline!$G:$EN,118,FALSE))</f>
        <v/>
      </c>
      <c r="DU19" s="1" t="str">
        <f>IF(LEN(VLOOKUP($G19,Baseline!$G:$EN,119,FALSE))=0,"",VLOOKUP($G19,Baseline!$G:$EN,119,FALSE))</f>
        <v/>
      </c>
      <c r="DV19" s="1" t="str">
        <f>IF(LEN(VLOOKUP($G19,Baseline!$G:$EN,120,FALSE))=0,"",VLOOKUP($G19,Baseline!$G:$EN,120,FALSE))</f>
        <v/>
      </c>
      <c r="DW19" s="4" t="str">
        <f>IF(LEN(VLOOKUP($G19,Baseline!$G:$EN,121,FALSE))=0,"",VLOOKUP($G19,Baseline!$G:$EN,121,FALSE))</f>
        <v/>
      </c>
      <c r="DX19" s="1" t="str">
        <f>IF(LEN(VLOOKUP($G19,Baseline!$G:$EN,122,FALSE))=0,"",VLOOKUP($G19,Baseline!$G:$EN,122,FALSE))</f>
        <v/>
      </c>
      <c r="DY19" s="1" t="str">
        <f>IF(LEN(VLOOKUP($G19,Baseline!$G:$EN,123,FALSE))=0,"",VLOOKUP($G19,Baseline!$G:$EN,123,FALSE))</f>
        <v/>
      </c>
      <c r="DZ19" s="1" t="str">
        <f>IF(LEN(VLOOKUP($G19,Baseline!$G:$EN,124,FALSE))=0,"",VLOOKUP($G19,Baseline!$G:$EN,124,FALSE))</f>
        <v/>
      </c>
      <c r="EA19" s="1" t="str">
        <f>IF(LEN(VLOOKUP($G19,Baseline!$G:$EN,125,FALSE))=0,"",VLOOKUP($G19,Baseline!$G:$EN,125,FALSE))</f>
        <v/>
      </c>
      <c r="EB19" s="5" t="str">
        <f>IF(LEN(VLOOKUP($G19,Baseline!$G:$EN,126,FALSE))=0,"",VLOOKUP($G19,Baseline!$G:$EN,126,FALSE))</f>
        <v/>
      </c>
      <c r="EC19" s="5" t="str">
        <f>IF(LEN(VLOOKUP($G19,Baseline!$G:$EN,127,FALSE))=0,"",VLOOKUP($G19,Baseline!$G:$EN,127,FALSE))</f>
        <v/>
      </c>
      <c r="ED19" s="5" t="str">
        <f>IF(LEN(VLOOKUP($G19,Baseline!$G:$EN,128,FALSE))=0,"",VLOOKUP($G19,Baseline!$G:$EN,128,FALSE))</f>
        <v/>
      </c>
      <c r="EE19" s="5" t="str">
        <f>IF(LEN(VLOOKUP($G19,Baseline!$G:$EN,129,FALSE))=0,"",VLOOKUP($G19,Baseline!$G:$EN,129,FALSE))</f>
        <v/>
      </c>
      <c r="EF19" s="5" t="str">
        <f>IF(LEN(VLOOKUP($G19,Baseline!$G:$EN,130,FALSE))=0,"",VLOOKUP($G19,Baseline!$G:$EN,130,FALSE))</f>
        <v/>
      </c>
      <c r="EG19" s="5" t="str">
        <f>IF(LEN(VLOOKUP($G19,Baseline!$G:$EN,131,FALSE))=0,"",VLOOKUP($G19,Baseline!$G:$EN,131,FALSE))</f>
        <v/>
      </c>
      <c r="EH19" s="5" t="str">
        <f>IF(LEN(VLOOKUP($G19,Baseline!$G:$EN,132,FALSE))=0,"",VLOOKUP($G19,Baseline!$G:$EN,132,FALSE))</f>
        <v/>
      </c>
      <c r="EI19" s="5" t="str">
        <f>IF(LEN(VLOOKUP($G19,Baseline!$G:$EN,133,FALSE))=0,"",VLOOKUP($G19,Baseline!$G:$EN,133,FALSE))</f>
        <v/>
      </c>
      <c r="EJ19" s="5" t="str">
        <f>IF(LEN(VLOOKUP($G19,Baseline!$G:$EN,134,FALSE))=0,"",VLOOKUP($G19,Baseline!$G:$EN,134,FALSE))</f>
        <v/>
      </c>
      <c r="EK19" s="5" t="str">
        <f>IF(LEN(VLOOKUP($G19,Baseline!$G:$EN,135,FALSE))=0,"",VLOOKUP($G19,Baseline!$G:$EN,135,FALSE))</f>
        <v/>
      </c>
      <c r="EL19" s="5" t="str">
        <f>IF(LEN(VLOOKUP($G19,Baseline!$G:$EN,136,FALSE))=0,"",VLOOKUP($G19,Baseline!$G:$EN,136,FALSE))</f>
        <v/>
      </c>
      <c r="EM19" s="5" t="str">
        <f>IF(LEN(VLOOKUP($G19,Baseline!$G:$EN,137,FALSE))=0,"",VLOOKUP($G19,Baseline!$G:$EN,137,FALSE))</f>
        <v/>
      </c>
      <c r="EN19" s="5" t="str">
        <f>IF(LEN(VLOOKUP($G19,Baseline!$G:$EN,138,FALSE))=0,"",VLOOKUP($G19,Baseline!$G:$EN,138,FALSE))</f>
        <v/>
      </c>
      <c r="EO19" s="5"/>
      <c r="EP19" s="5"/>
      <c r="EQ19" s="5"/>
      <c r="ER19" s="5"/>
      <c r="ES19" s="1" t="str">
        <f>IF(LEN(VLOOKUP($G19,Baseline!$G:$FP,143,FALSE))=0,"",VLOOKUP($G19,Baseline!$G:$FP,143,FALSE))</f>
        <v xml:space="preserve">Nell'arco dell'ultima settimana ha subito colpi, calci o altro tipo di violenza fisica da parte di qualcuno o qualcuno l'ha costretta a un atto sessuale non voluto? </v>
      </c>
      <c r="ET19" s="1" t="str">
        <f>IF(LEN(VLOOKUP($G19,Baseline!$G:$FP,144,FALSE))=0,"",VLOOKUP($G19,Baseline!$G:$FP,144,FALSE))</f>
        <v>0 = no</v>
      </c>
      <c r="EU19" s="1" t="str">
        <f>IF(LEN(VLOOKUP($G19,Baseline!$G:$FP,145,FALSE))=0,"",VLOOKUP($G19,Baseline!$G:$FP,145,FALSE))</f>
        <v>1 = sì</v>
      </c>
      <c r="EV19" s="1" t="str">
        <f>IF(LEN(VLOOKUP($G19,Baseline!$G:$FP,146,FALSE))=0,"",VLOOKUP($G19,Baseline!$G:$FP,146,FALSE))</f>
        <v/>
      </c>
      <c r="EW19" s="1" t="str">
        <f>IF(LEN(VLOOKUP($G19,Baseline!$G:$FP,147,FALSE))=0,"",VLOOKUP($G19,Baseline!$G:$FP,147,FALSE))</f>
        <v/>
      </c>
      <c r="EX19" s="1" t="str">
        <f>IF(LEN(VLOOKUP($G19,Baseline!$G:$FP,148,FALSE))=0,"",VLOOKUP($G19,Baseline!$G:$FP,148,FALSE))</f>
        <v/>
      </c>
      <c r="EY19" s="1" t="str">
        <f>IF(LEN(VLOOKUP($G19,Baseline!$G:$FP,149,FALSE))=0,"",VLOOKUP($G19,Baseline!$G:$FP,149,FALSE))</f>
        <v/>
      </c>
      <c r="EZ19" s="1" t="str">
        <f>IF(LEN(VLOOKUP($G19,Baseline!$G:$FP,150,FALSE))=0,"",VLOOKUP($G19,Baseline!$G:$FP,150,FALSE))</f>
        <v/>
      </c>
      <c r="FA19" s="1" t="str">
        <f>IF(LEN(VLOOKUP($G19,Baseline!$G:$FP,151,FALSE))=0,"",VLOOKUP($G19,Baseline!$G:$FP,151,FALSE))</f>
        <v/>
      </c>
      <c r="FB19" s="4" t="str">
        <f>IF(LEN(VLOOKUP($G19,Baseline!$G:$FP,152,FALSE))=0,"",VLOOKUP($G19,Baseline!$G:$FP,152,FALSE))</f>
        <v/>
      </c>
      <c r="FC19" s="1" t="str">
        <f>IF(LEN(VLOOKUP($G19,Baseline!$G:$FP,153,FALSE))=0,"",VLOOKUP($G19,Baseline!$G:$FP,153,FALSE))</f>
        <v/>
      </c>
      <c r="FD19" s="5" t="str">
        <f>IF(LEN(VLOOKUP($G19,Baseline!$G:$FP,154,FALSE))=0,"",VLOOKUP($G19,Baseline!$G:$FP,154,FALSE))</f>
        <v/>
      </c>
      <c r="FE19" s="5" t="str">
        <f>IF(LEN(VLOOKUP($G19,Baseline!$G:$FP,155,FALSE))=0,"",VLOOKUP($G19,Baseline!$G:$FP,155,FALSE))</f>
        <v/>
      </c>
      <c r="FF19" s="5" t="str">
        <f>IF(LEN(VLOOKUP($G19,Baseline!$G:$FP,156,FALSE))=0,"",VLOOKUP($G19,Baseline!$G:$FP,156,FALSE))</f>
        <v/>
      </c>
      <c r="FG19" s="5" t="str">
        <f>IF(LEN(VLOOKUP($G19,Baseline!$G:$FP,157,FALSE))=0,"",VLOOKUP($G19,Baseline!$G:$FP,157,FALSE))</f>
        <v/>
      </c>
      <c r="FH19" s="5" t="str">
        <f>IF(LEN(VLOOKUP($G19,Baseline!$G:$FP,158,FALSE))=0,"",VLOOKUP($G19,Baseline!$G:$FP,158,FALSE))</f>
        <v/>
      </c>
      <c r="FI19" s="5" t="str">
        <f>IF(LEN(VLOOKUP($G19,Baseline!$G:$FP,159,FALSE))=0,"",VLOOKUP($G19,Baseline!$G:$FP,159,FALSE))</f>
        <v/>
      </c>
      <c r="FJ19" s="5" t="str">
        <f>IF(LEN(VLOOKUP($G19,Baseline!$G:$FP,160,FALSE))=0,"",VLOOKUP($G19,Baseline!$G:$FP,160,FALSE))</f>
        <v/>
      </c>
      <c r="FK19" s="5" t="str">
        <f>IF(LEN(VLOOKUP($G19,Baseline!$G:$FP,161,FALSE))=0,"",VLOOKUP($G19,Baseline!$G:$FP,161,FALSE))</f>
        <v/>
      </c>
      <c r="FL19" s="5" t="str">
        <f>IF(LEN(VLOOKUP($G19,Baseline!$G:$FP,162,FALSE))=0,"",VLOOKUP($G19,Baseline!$G:$FP,162,FALSE))</f>
        <v/>
      </c>
      <c r="FM19" s="5" t="str">
        <f>IF(LEN(VLOOKUP($G19,Baseline!$G:$FP,163,FALSE))=0,"",VLOOKUP($G19,Baseline!$G:$FP,163,FALSE))</f>
        <v/>
      </c>
      <c r="FN19" s="5" t="str">
        <f>IF(LEN(VLOOKUP($G19,Baseline!$G:$FP,164,FALSE))=0,"",VLOOKUP($G19,Baseline!$G:$FP,164,FALSE))</f>
        <v/>
      </c>
      <c r="FO19" s="5" t="str">
        <f>IF(LEN(VLOOKUP($G19,Baseline!$G:$FP,165,FALSE))=0,"",VLOOKUP($G19,Baseline!$G:$FP,165,FALSE))</f>
        <v/>
      </c>
      <c r="FP19" s="5" t="str">
        <f>IF(LEN(VLOOKUP($G19,Baseline!$G:$FP,166,FALSE))=0,"",VLOOKUP($G19,Baseline!$G:$FP,166,FALSE))</f>
        <v/>
      </c>
      <c r="FQ19" s="5"/>
      <c r="FR19" s="5"/>
      <c r="FS19" s="5"/>
      <c r="FT19" s="5"/>
      <c r="FU19" s="1" t="str">
        <f>IF(LEN(VLOOKUP($G19,Baseline!$G:$GR,171,FALSE))=0,"",VLOOKUP($G19,Baseline!$G:$GR,171,FALSE))</f>
        <v>Случались ли с Вами за последнюю неделю инциденты, в которых Вас били, пинали или иным образом нанесли Вам физические травмы, либо принуждали к нежелательным сексуальным действиям?</v>
      </c>
      <c r="FV19" s="1" t="str">
        <f>IF(LEN(VLOOKUP($G19,Baseline!$G:$GR,172,FALSE))=0,"",VLOOKUP($G19,Baseline!$G:$GR,172,FALSE))</f>
        <v>0 = нет</v>
      </c>
      <c r="FW19" s="1" t="str">
        <f>IF(LEN(VLOOKUP($G19,Baseline!$G:$GR,173,FALSE))=0,"",VLOOKUP($G19,Baseline!$G:$GR,173,FALSE))</f>
        <v>1 = да</v>
      </c>
      <c r="FX19" s="1" t="str">
        <f>IF(LEN(VLOOKUP($G19,Baseline!$G:$GR,174,FALSE))=0,"",VLOOKUP($G19,Baseline!$G:$GR,174,FALSE))</f>
        <v/>
      </c>
      <c r="FY19" s="1" t="str">
        <f>IF(LEN(VLOOKUP($G19,Baseline!$G:$GR,175,FALSE))=0,"",VLOOKUP($G19,Baseline!$G:$GR,175,FALSE))</f>
        <v/>
      </c>
      <c r="FZ19" s="1" t="str">
        <f>IF(LEN(VLOOKUP($G19,Baseline!$G:$GR,176,FALSE))=0,"",VLOOKUP($G19,Baseline!$G:$GR,176,FALSE))</f>
        <v/>
      </c>
      <c r="GA19" s="1" t="str">
        <f>IF(LEN(VLOOKUP($G19,Baseline!$G:$GR,177,FALSE))=0,"",VLOOKUP($G19,Baseline!$G:$GR,177,FALSE))</f>
        <v/>
      </c>
      <c r="GB19" s="1" t="str">
        <f>IF(LEN(VLOOKUP($G19,Baseline!$G:$GR,178,FALSE))=0,"",VLOOKUP($G19,Baseline!$G:$GR,178,FALSE))</f>
        <v/>
      </c>
      <c r="GC19" s="1" t="str">
        <f>IF(LEN(VLOOKUP($G19,Baseline!$G:$GR,179,FALSE))=0,"",VLOOKUP($G19,Baseline!$G:$GR,179,FALSE))</f>
        <v/>
      </c>
      <c r="GD19" s="1" t="str">
        <f>IF(LEN(VLOOKUP($G19,Baseline!$G:$GR,180,FALSE))=0,"",VLOOKUP($G19,Baseline!$G:$GR,180,FALSE))</f>
        <v/>
      </c>
      <c r="GE19" s="1" t="str">
        <f>IF(LEN(VLOOKUP($G19,Baseline!$G:$GR,181,FALSE))=0,"",VLOOKUP($G19,Baseline!$G:$GR,181,FALSE))</f>
        <v/>
      </c>
      <c r="GF19" s="5" t="str">
        <f>IF(LEN(VLOOKUP($G19,Baseline!$G:$GR,182,FALSE))=0,"",VLOOKUP($G19,Baseline!$G:$GR,182,FALSE))</f>
        <v/>
      </c>
      <c r="GG19" s="4" t="str">
        <f>IF(LEN(VLOOKUP($G19,Baseline!$G:$GR,183,FALSE))=0,"",VLOOKUP($G19,Baseline!$G:$GR,183,FALSE))</f>
        <v/>
      </c>
      <c r="GH19" s="5" t="str">
        <f>IF(LEN(VLOOKUP($G19,Baseline!$G:$GR,184,FALSE))=0,"",VLOOKUP($G19,Baseline!$G:$GR,184,FALSE))</f>
        <v/>
      </c>
      <c r="GI19" s="5" t="str">
        <f>IF(LEN(VLOOKUP($G19,Baseline!$G:$GR,185,FALSE))=0,"",VLOOKUP($G19,Baseline!$G:$GR,185,FALSE))</f>
        <v/>
      </c>
      <c r="GJ19" s="5" t="str">
        <f>IF(LEN(VLOOKUP($G19,Baseline!$G:$GR,186,FALSE))=0,"",VLOOKUP($G19,Baseline!$G:$GR,186,FALSE))</f>
        <v/>
      </c>
      <c r="GK19" s="5" t="str">
        <f>IF(LEN(VLOOKUP($G19,Baseline!$G:$GR,187,FALSE))=0,"",VLOOKUP($G19,Baseline!$G:$GR,187,FALSE))</f>
        <v/>
      </c>
      <c r="GL19" s="5" t="str">
        <f>IF(LEN(VLOOKUP($G19,Baseline!$G:$GR,188,FALSE))=0,"",VLOOKUP($G19,Baseline!$G:$GR,188,FALSE))</f>
        <v/>
      </c>
      <c r="GM19" s="5" t="str">
        <f>IF(LEN(VLOOKUP($G19,Baseline!$G:$GR,189,FALSE))=0,"",VLOOKUP($G19,Baseline!$G:$GR,189,FALSE))</f>
        <v/>
      </c>
      <c r="GN19" s="5" t="str">
        <f>IF(LEN(VLOOKUP($G19,Baseline!$G:$GR,190,FALSE))=0,"",VLOOKUP($G19,Baseline!$G:$GR,190,FALSE))</f>
        <v/>
      </c>
      <c r="GO19" s="5" t="str">
        <f>IF(LEN(VLOOKUP($G19,Baseline!$G:$GR,191,FALSE))=0,"",VLOOKUP($G19,Baseline!$G:$GR,191,FALSE))</f>
        <v/>
      </c>
      <c r="GP19" s="5" t="str">
        <f>IF(LEN(VLOOKUP($G19,Baseline!$G:$GR,192,FALSE))=0,"",VLOOKUP($G19,Baseline!$G:$GR,192,FALSE))</f>
        <v/>
      </c>
      <c r="GQ19" s="5" t="str">
        <f>IF(LEN(VLOOKUP($G19,Baseline!$G:$GR,193,FALSE))=0,"",VLOOKUP($G19,Baseline!$G:$GR,193,FALSE))</f>
        <v/>
      </c>
      <c r="GR19" s="5" t="str">
        <f>IF(LEN(VLOOKUP($G19,Baseline!$G:$GR,194,FALSE))=0,"",VLOOKUP($G19,Baseline!$G:$GR,194,FALSE))</f>
        <v/>
      </c>
      <c r="GS19" s="5"/>
      <c r="GT19" s="5"/>
      <c r="GU19" s="5"/>
      <c r="GV19" s="5"/>
      <c r="GW19" s="1" t="str">
        <f>IF(LEN(VLOOKUP($G19,Baseline!$G:$HT,199,FALSE))=0,"",VLOOKUP($G19,Baseline!$G:$HT,199,FALSE))</f>
        <v>Da li ste zadnje nedelje pretučeni, šutnuti ili na  neki drugačiji način telesno povređeni ili Vas je nekog naterao  na neželjenu polnu radnju?</v>
      </c>
      <c r="GX19" s="1" t="str">
        <f>IF(LEN(VLOOKUP($G19,Baseline!$G:$HT,200,FALSE))=0,"",VLOOKUP($G19,Baseline!$G:$HT,200,FALSE))</f>
        <v>0 = ne</v>
      </c>
      <c r="GY19" s="1" t="str">
        <f>IF(LEN(VLOOKUP($G19,Baseline!$G:$HT,201,FALSE))=0,"",VLOOKUP($G19,Baseline!$G:$HT,201,FALSE))</f>
        <v>1 = da</v>
      </c>
      <c r="GZ19" s="1" t="str">
        <f>IF(LEN(VLOOKUP($G19,Baseline!$G:$HT,202,FALSE))=0,"",VLOOKUP($G19,Baseline!$G:$HT,202,FALSE))</f>
        <v/>
      </c>
      <c r="HA19" s="10" t="str">
        <f>IF(LEN(VLOOKUP($G19,Baseline!$G:$HT,203,FALSE))=0,"",VLOOKUP($G19,Baseline!$G:$HT,203,FALSE))</f>
        <v/>
      </c>
      <c r="HB19" s="10" t="str">
        <f>IF(LEN(VLOOKUP($G19,Baseline!$G:$HT,204,FALSE))=0,"",VLOOKUP($G19,Baseline!$G:$HT,204,FALSE))</f>
        <v/>
      </c>
      <c r="HC19" s="10" t="str">
        <f>IF(LEN(VLOOKUP($G19,Baseline!$G:$HT,205,FALSE))=0,"",VLOOKUP($G19,Baseline!$G:$HT,205,FALSE))</f>
        <v/>
      </c>
      <c r="HD19" s="10" t="str">
        <f>IF(LEN(VLOOKUP($G19,Baseline!$G:$HT,206,FALSE))=0,"",VLOOKUP($G19,Baseline!$G:$HT,206,FALSE))</f>
        <v/>
      </c>
      <c r="HE19" s="10" t="str">
        <f>IF(LEN(VLOOKUP($G19,Baseline!$G:$HT,207,FALSE))=0,"",VLOOKUP($G19,Baseline!$G:$HT,207,FALSE))</f>
        <v/>
      </c>
      <c r="HF19" s="10" t="str">
        <f>IF(LEN(VLOOKUP($G19,Baseline!$G:$HT,208,FALSE))=0,"",VLOOKUP($G19,Baseline!$G:$HT,208,FALSE))</f>
        <v/>
      </c>
      <c r="HG19" s="10" t="str">
        <f>IF(LEN(VLOOKUP($G19,Baseline!$G:$HT,209,FALSE))=0,"",VLOOKUP($G19,Baseline!$G:$HT,209,FALSE))</f>
        <v/>
      </c>
      <c r="HH19" s="5" t="str">
        <f>IF(LEN(VLOOKUP($G19,Baseline!$G:$HT,210,FALSE))=0,"",VLOOKUP($G19,Baseline!$G:$HT,210,FALSE))</f>
        <v/>
      </c>
      <c r="HI19" s="5" t="str">
        <f>IF(LEN(VLOOKUP($G19,Baseline!$G:$HT,211,FALSE))=0,"",VLOOKUP($G19,Baseline!$G:$HT,211,FALSE))</f>
        <v/>
      </c>
      <c r="HJ19" s="5" t="str">
        <f>IF(LEN(VLOOKUP($G19,Baseline!$G:$HT,212,FALSE))=0,"",VLOOKUP($G19,Baseline!$G:$HT,212,FALSE))</f>
        <v/>
      </c>
      <c r="HK19" s="5" t="str">
        <f>IF(LEN(VLOOKUP($G19,Baseline!$G:$HT,213,FALSE))=0,"",VLOOKUP($G19,Baseline!$G:$HT,213,FALSE))</f>
        <v/>
      </c>
      <c r="HL19" s="4" t="str">
        <f>IF(LEN(VLOOKUP($G19,Baseline!$G:$HT,214,FALSE))=0,"",VLOOKUP($G19,Baseline!$G:$HT,214,FALSE))</f>
        <v/>
      </c>
      <c r="HM19" s="5" t="str">
        <f>IF(LEN(VLOOKUP($G19,Baseline!$G:$HT,215,FALSE))=0,"",VLOOKUP($G19,Baseline!$G:$HT,215,FALSE))</f>
        <v/>
      </c>
      <c r="HN19" s="5" t="str">
        <f>IF(LEN(VLOOKUP($G19,Baseline!$G:$HT,216,FALSE))=0,"",VLOOKUP($G19,Baseline!$G:$HT,216,FALSE))</f>
        <v/>
      </c>
      <c r="HO19" s="5" t="str">
        <f>IF(LEN(VLOOKUP($G19,Baseline!$G:$HT,217,FALSE))=0,"",VLOOKUP($G19,Baseline!$G:$HT,217,FALSE))</f>
        <v/>
      </c>
      <c r="HP19" s="5" t="str">
        <f>IF(LEN(VLOOKUP($G19,Baseline!$G:$HT,218,FALSE))=0,"",VLOOKUP($G19,Baseline!$G:$HT,218,FALSE))</f>
        <v/>
      </c>
      <c r="HQ19" s="5" t="str">
        <f>IF(LEN(VLOOKUP($G19,Baseline!$G:$HT,219,FALSE))=0,"",VLOOKUP($G19,Baseline!$G:$HT,219,FALSE))</f>
        <v/>
      </c>
      <c r="HR19" s="5" t="str">
        <f>IF(LEN(VLOOKUP($G19,Baseline!$G:$HT,220,FALSE))=0,"",VLOOKUP($G19,Baseline!$G:$HT,220,FALSE))</f>
        <v/>
      </c>
      <c r="HS19" s="5" t="str">
        <f>IF(LEN(VLOOKUP($G19,Baseline!$G:$HT,221,FALSE))=0,"",VLOOKUP($G19,Baseline!$G:$HT,221,FALSE))</f>
        <v/>
      </c>
      <c r="HT19" s="5" t="str">
        <f>IF(LEN(VLOOKUP($G19,Baseline!$G:$HT,222,FALSE))=0,"",VLOOKUP($G19,Baseline!$G:$HT,222,FALSE))</f>
        <v/>
      </c>
      <c r="HU19" s="5"/>
      <c r="HV19" s="5"/>
      <c r="HW19" s="5"/>
      <c r="HX19" s="5"/>
    </row>
    <row r="20" spans="1:232" s="28" customFormat="1" ht="16.5" hidden="1" thickBot="1">
      <c r="A20" s="11" t="s">
        <v>321</v>
      </c>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92"/>
      <c r="AD20" s="11"/>
      <c r="AE20" s="11"/>
      <c r="AF20" s="92"/>
      <c r="AG20" s="98"/>
      <c r="AH20" s="11"/>
      <c r="AI20" s="11"/>
      <c r="AJ20" s="92"/>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92"/>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207"/>
      <c r="CP20" s="18"/>
      <c r="CQ20" s="18"/>
      <c r="CR20" s="18"/>
      <c r="CS20" s="18"/>
      <c r="CT20" s="18"/>
      <c r="CU20" s="18"/>
      <c r="CV20" s="18"/>
      <c r="CW20" s="18"/>
      <c r="CX20" s="18"/>
      <c r="CY20" s="11"/>
      <c r="CZ20" s="11"/>
      <c r="DA20" s="11"/>
      <c r="DB20" s="11"/>
      <c r="DC20" s="11"/>
      <c r="DD20" s="11"/>
      <c r="DE20" s="11"/>
      <c r="DF20" s="11"/>
      <c r="DG20" s="11"/>
      <c r="DH20" s="11"/>
      <c r="DI20" s="11"/>
      <c r="DJ20" s="11"/>
      <c r="DK20" s="11"/>
      <c r="DL20" s="11"/>
      <c r="DM20" s="11"/>
      <c r="DN20" s="11"/>
      <c r="DO20" s="11"/>
      <c r="DP20" s="11"/>
      <c r="DQ20" s="18"/>
      <c r="DR20" s="18"/>
      <c r="DS20" s="18"/>
      <c r="DT20" s="18"/>
      <c r="DU20" s="18"/>
      <c r="DV20" s="18"/>
      <c r="DW20" s="18"/>
      <c r="DX20" s="18"/>
      <c r="DY20" s="18"/>
      <c r="DZ20" s="18"/>
      <c r="EA20" s="18"/>
      <c r="EB20" s="11"/>
      <c r="EC20" s="11"/>
      <c r="ED20" s="11"/>
      <c r="EE20" s="11"/>
      <c r="EF20" s="11"/>
      <c r="EG20" s="11"/>
      <c r="EH20" s="11"/>
      <c r="EI20" s="11"/>
      <c r="EJ20" s="11"/>
      <c r="EK20" s="11"/>
      <c r="EL20" s="11"/>
      <c r="EM20" s="11"/>
      <c r="EN20" s="11"/>
      <c r="EO20" s="11"/>
      <c r="EP20" s="11"/>
      <c r="EQ20" s="11"/>
      <c r="ER20" s="11"/>
      <c r="ES20" s="18"/>
      <c r="ET20" s="18"/>
      <c r="EU20" s="18"/>
      <c r="EV20" s="18"/>
      <c r="EW20" s="18"/>
      <c r="EX20" s="18"/>
      <c r="EY20" s="18"/>
      <c r="EZ20" s="18"/>
      <c r="FA20" s="18"/>
      <c r="FB20" s="18"/>
      <c r="FC20" s="18"/>
      <c r="FD20" s="11"/>
      <c r="FE20" s="11"/>
      <c r="FF20" s="11"/>
      <c r="FG20" s="11"/>
      <c r="FH20" s="11"/>
      <c r="FI20" s="11"/>
      <c r="FJ20" s="11"/>
      <c r="FK20" s="11"/>
      <c r="FL20" s="11"/>
      <c r="FM20" s="11"/>
      <c r="FN20" s="11"/>
      <c r="FO20" s="11"/>
      <c r="FP20" s="11"/>
      <c r="FQ20" s="11"/>
      <c r="FR20" s="11"/>
      <c r="FS20" s="11"/>
      <c r="FT20" s="11"/>
      <c r="FU20" s="18"/>
      <c r="FV20" s="18"/>
      <c r="FW20" s="18"/>
      <c r="FX20" s="18"/>
      <c r="FY20" s="18"/>
      <c r="FZ20" s="18"/>
      <c r="GA20" s="18"/>
      <c r="GB20" s="18"/>
      <c r="GC20" s="18"/>
      <c r="GD20" s="18"/>
      <c r="GE20" s="18"/>
      <c r="GF20" s="11"/>
      <c r="GG20" s="11"/>
      <c r="GH20" s="11"/>
      <c r="GI20" s="11"/>
      <c r="GJ20" s="11"/>
      <c r="GK20" s="11"/>
      <c r="GL20" s="11"/>
      <c r="GM20" s="11"/>
      <c r="GN20" s="11"/>
      <c r="GO20" s="11"/>
      <c r="GP20" s="11"/>
      <c r="GQ20" s="11"/>
      <c r="GR20" s="11"/>
      <c r="GS20" s="11"/>
      <c r="GT20" s="11"/>
      <c r="GU20" s="11"/>
      <c r="GV20" s="11"/>
      <c r="GW20" s="18"/>
      <c r="GX20" s="18"/>
      <c r="GY20" s="18"/>
      <c r="GZ20" s="18"/>
      <c r="HA20" s="93"/>
      <c r="HB20" s="93"/>
      <c r="HC20" s="93"/>
      <c r="HD20" s="93"/>
      <c r="HE20" s="93"/>
      <c r="HF20" s="93"/>
      <c r="HG20" s="93"/>
      <c r="HH20" s="11"/>
      <c r="HI20" s="11"/>
      <c r="HJ20" s="11"/>
      <c r="HK20" s="11"/>
      <c r="HL20" s="11"/>
      <c r="HM20" s="11"/>
      <c r="HN20" s="11"/>
      <c r="HO20" s="11"/>
      <c r="HP20" s="11"/>
      <c r="HQ20" s="11"/>
      <c r="HR20" s="11"/>
      <c r="HS20" s="11"/>
      <c r="HT20" s="11"/>
      <c r="HU20" s="11"/>
      <c r="HV20" s="11"/>
      <c r="HW20" s="11"/>
      <c r="HX20" s="11"/>
    </row>
    <row r="21" spans="1:232" s="63" customFormat="1" ht="79.5" thickBot="1">
      <c r="A21" s="61" t="s">
        <v>316</v>
      </c>
      <c r="B21" s="13"/>
      <c r="C21" s="13"/>
      <c r="D21" s="13"/>
      <c r="E21" s="13"/>
      <c r="F21" s="13"/>
      <c r="G21" s="13"/>
      <c r="H21" s="13" t="s">
        <v>368</v>
      </c>
      <c r="I21" s="13" t="s">
        <v>369</v>
      </c>
      <c r="J21" s="13"/>
      <c r="K21" s="13"/>
      <c r="L21" s="13"/>
      <c r="M21" s="13"/>
      <c r="N21" s="13"/>
      <c r="O21" s="13"/>
      <c r="P21" s="13"/>
      <c r="Q21" s="13"/>
      <c r="R21" s="13"/>
      <c r="S21" s="13"/>
      <c r="T21" s="13"/>
      <c r="U21" s="13"/>
      <c r="V21" s="13"/>
      <c r="W21" s="13"/>
      <c r="X21" s="13"/>
      <c r="Y21" s="13"/>
      <c r="Z21" s="13"/>
      <c r="AA21" s="13"/>
      <c r="AB21" s="13"/>
      <c r="AC21" s="64"/>
      <c r="AD21" s="13"/>
      <c r="AE21" s="13"/>
      <c r="AF21" s="64"/>
      <c r="AG21" s="61"/>
      <c r="AH21" s="13" t="s">
        <v>365</v>
      </c>
      <c r="AI21" s="13" t="s">
        <v>366</v>
      </c>
      <c r="AJ21" s="64" t="s">
        <v>367</v>
      </c>
      <c r="AK21" s="13" t="s">
        <v>370</v>
      </c>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64"/>
      <c r="BM21" s="14" t="s">
        <v>27</v>
      </c>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t="s">
        <v>3313</v>
      </c>
      <c r="CP21" s="14"/>
      <c r="CQ21" s="14"/>
      <c r="CR21" s="14"/>
      <c r="CS21" s="14"/>
      <c r="CT21" s="14"/>
      <c r="CU21" s="14"/>
      <c r="CV21" s="14"/>
      <c r="CW21" s="14"/>
      <c r="CX21" s="14"/>
      <c r="CY21" s="13"/>
      <c r="CZ21" s="13"/>
      <c r="DA21" s="13"/>
      <c r="DB21" s="13"/>
      <c r="DC21" s="13"/>
      <c r="DD21" s="13"/>
      <c r="DE21" s="13"/>
      <c r="DF21" s="13"/>
      <c r="DG21" s="13"/>
      <c r="DH21" s="13"/>
      <c r="DI21" s="13"/>
      <c r="DJ21" s="13"/>
      <c r="DK21" s="13"/>
      <c r="DL21" s="13"/>
      <c r="DM21" s="13"/>
      <c r="DN21" s="13"/>
      <c r="DO21" s="13"/>
      <c r="DP21" s="13"/>
      <c r="DQ21" s="14" t="s">
        <v>3548</v>
      </c>
      <c r="DR21" s="14"/>
      <c r="DS21" s="14"/>
      <c r="DT21" s="14"/>
      <c r="DU21" s="14"/>
      <c r="DV21" s="14"/>
      <c r="DW21" s="14"/>
      <c r="DX21" s="14"/>
      <c r="DY21" s="14"/>
      <c r="DZ21" s="14"/>
      <c r="EA21" s="14"/>
      <c r="EB21" s="13"/>
      <c r="EC21" s="13"/>
      <c r="ED21" s="13"/>
      <c r="EE21" s="13"/>
      <c r="EF21" s="13"/>
      <c r="EG21" s="13"/>
      <c r="EH21" s="13"/>
      <c r="EI21" s="13"/>
      <c r="EJ21" s="13"/>
      <c r="EK21" s="13"/>
      <c r="EL21" s="13"/>
      <c r="EM21" s="13"/>
      <c r="EN21" s="13"/>
      <c r="EO21" s="13"/>
      <c r="EP21" s="13"/>
      <c r="EQ21" s="13"/>
      <c r="ER21" s="13"/>
      <c r="ES21" s="14" t="s">
        <v>3384</v>
      </c>
      <c r="ET21" s="14"/>
      <c r="EU21" s="14"/>
      <c r="EV21" s="14"/>
      <c r="EW21" s="14"/>
      <c r="EX21" s="14"/>
      <c r="EY21" s="14"/>
      <c r="EZ21" s="14"/>
      <c r="FA21" s="14"/>
      <c r="FB21" s="14"/>
      <c r="FC21" s="14"/>
      <c r="FD21" s="13"/>
      <c r="FE21" s="13"/>
      <c r="FF21" s="13"/>
      <c r="FG21" s="13"/>
      <c r="FH21" s="13"/>
      <c r="FI21" s="13"/>
      <c r="FJ21" s="13"/>
      <c r="FK21" s="13"/>
      <c r="FL21" s="13"/>
      <c r="FM21" s="13"/>
      <c r="FN21" s="13"/>
      <c r="FO21" s="13"/>
      <c r="FP21" s="13"/>
      <c r="FQ21" s="13"/>
      <c r="FR21" s="13"/>
      <c r="FS21" s="13"/>
      <c r="FT21" s="13"/>
      <c r="FU21" s="14" t="s">
        <v>3441</v>
      </c>
      <c r="FV21" s="14"/>
      <c r="FW21" s="14"/>
      <c r="FX21" s="14"/>
      <c r="FY21" s="14"/>
      <c r="FZ21" s="14"/>
      <c r="GA21" s="14"/>
      <c r="GB21" s="14"/>
      <c r="GC21" s="14"/>
      <c r="GD21" s="14"/>
      <c r="GE21" s="14"/>
      <c r="GF21" s="13"/>
      <c r="GG21" s="13"/>
      <c r="GH21" s="13"/>
      <c r="GI21" s="13"/>
      <c r="GJ21" s="13"/>
      <c r="GK21" s="13"/>
      <c r="GL21" s="13"/>
      <c r="GM21" s="13"/>
      <c r="GN21" s="13"/>
      <c r="GO21" s="13"/>
      <c r="GP21" s="13"/>
      <c r="GQ21" s="13"/>
      <c r="GR21" s="13"/>
      <c r="GS21" s="13"/>
      <c r="GT21" s="13"/>
      <c r="GU21" s="13"/>
      <c r="GV21" s="13"/>
      <c r="GW21" s="14" t="s">
        <v>3488</v>
      </c>
      <c r="GX21" s="14"/>
      <c r="GY21" s="14"/>
      <c r="GZ21" s="14"/>
      <c r="HA21" s="67"/>
      <c r="HB21" s="67"/>
      <c r="HC21" s="67"/>
      <c r="HD21" s="67"/>
      <c r="HE21" s="67"/>
      <c r="HF21" s="67"/>
      <c r="HG21" s="67"/>
      <c r="HH21" s="13"/>
      <c r="HI21" s="13"/>
      <c r="HJ21" s="13"/>
      <c r="HK21" s="13"/>
      <c r="HL21" s="13"/>
      <c r="HM21" s="13"/>
      <c r="HN21" s="13"/>
      <c r="HO21" s="13"/>
      <c r="HP21" s="13"/>
      <c r="HQ21" s="13"/>
      <c r="HR21" s="13"/>
      <c r="HS21" s="13"/>
      <c r="HT21" s="13"/>
      <c r="HU21" s="13"/>
      <c r="HV21" s="13"/>
      <c r="HW21" s="13"/>
      <c r="HX21" s="13"/>
    </row>
    <row r="22" spans="1:232" s="28" customFormat="1" ht="32.25" hidden="1" thickBot="1">
      <c r="A22" s="76" t="s">
        <v>331</v>
      </c>
      <c r="B22" s="76" t="s">
        <v>332</v>
      </c>
      <c r="C22" s="76"/>
      <c r="D22" s="76"/>
      <c r="E22" s="76"/>
      <c r="F22" s="76" t="s">
        <v>333</v>
      </c>
      <c r="G22" s="76" t="s">
        <v>371</v>
      </c>
      <c r="H22" s="76" t="s">
        <v>372</v>
      </c>
      <c r="I22" s="78" t="str">
        <f>IF(LEN(VLOOKUP($G22,Baseline!$G:$BH,3,FALSE))=0,"",VLOOKUP($G22,Baseline!$G:$BH,3,FALSE))</f>
        <v>Sorgen über Ihre Gesundheit</v>
      </c>
      <c r="J22" s="76" t="str">
        <f>IF(LEN(VLOOKUP($G22,Baseline!$G:$BH,4,FALSE))=0,"",VLOOKUP($G22,Baseline!$G:$BH,4,FALSE))</f>
        <v>0 = Nicht beeinträchtigt</v>
      </c>
      <c r="K22" s="76" t="str">
        <f>IF(LEN(VLOOKUP($G22,Baseline!$G:$BH,5,FALSE))=0,"",VLOOKUP($G22,Baseline!$G:$BH,5,FALSE))</f>
        <v>1 = Wenig beeinträchtigt</v>
      </c>
      <c r="L22" s="76" t="str">
        <f>IF(LEN(VLOOKUP($G22,Baseline!$G:$BH,6,FALSE))=0,"",VLOOKUP($G22,Baseline!$G:$BH,6,FALSE))</f>
        <v>2 = Stark beeinträchtigt</v>
      </c>
      <c r="M22" s="76" t="str">
        <f>IF(LEN(VLOOKUP($G22,Baseline!$G:$BH,7,FALSE))=0,"",VLOOKUP($G22,Baseline!$G:$BH,7,FALSE))</f>
        <v/>
      </c>
      <c r="N22" s="76" t="str">
        <f>IF(LEN(VLOOKUP($G22,Baseline!$G:$BH,8,FALSE))=0,"",VLOOKUP($G22,Baseline!$G:$BH,8,FALSE))</f>
        <v/>
      </c>
      <c r="O22" s="76" t="str">
        <f>IF(LEN(VLOOKUP($G22,Baseline!$G:$BH,9,FALSE))=0,"",VLOOKUP($G22,Baseline!$G:$BH,9,FALSE))</f>
        <v/>
      </c>
      <c r="P22" s="76" t="str">
        <f>IF(LEN(VLOOKUP($G22,Baseline!$G:$BH,10,FALSE))=0,"",VLOOKUP($G22,Baseline!$G:$BH,10,FALSE))</f>
        <v/>
      </c>
      <c r="Q22" s="76" t="str">
        <f>IF(LEN(VLOOKUP($G22,Baseline!$G:$BH,11,FALSE))=0,"",VLOOKUP($G22,Baseline!$G:$BH,11,FALSE))</f>
        <v/>
      </c>
      <c r="R22" s="76" t="str">
        <f>IF(LEN(VLOOKUP($G22,Baseline!$G:$BH,12,FALSE))=0,"",VLOOKUP($G22,Baseline!$G:$BH,12,FALSE))</f>
        <v/>
      </c>
      <c r="S22" s="76" t="str">
        <f>IF(LEN(VLOOKUP($G22,Baseline!$G:$BH,13,FALSE))=0,"",VLOOKUP($G22,Baseline!$G:$BH,13,FALSE))</f>
        <v/>
      </c>
      <c r="T22" s="76" t="str">
        <f>IF(LEN(VLOOKUP($G22,Baseline!$G:$BH,14,FALSE))=0,"",VLOOKUP($G22,Baseline!$G:$BH,14,FALSE))</f>
        <v/>
      </c>
      <c r="U22" s="76" t="str">
        <f>IF(LEN(VLOOKUP($G22,Baseline!$G:$BH,15,FALSE))=0,"",VLOOKUP($G22,Baseline!$G:$BH,15,FALSE))</f>
        <v/>
      </c>
      <c r="V22" s="76" t="str">
        <f>IF(LEN(VLOOKUP($G22,Baseline!$G:$BH,16,FALSE))=0,"",VLOOKUP($G22,Baseline!$G:$BH,16,FALSE))</f>
        <v/>
      </c>
      <c r="W22" s="76" t="str">
        <f>IF(LEN(VLOOKUP($G22,Baseline!$G:$BH,17,FALSE))=0,"",VLOOKUP($G22,Baseline!$G:$BH,17,FALSE))</f>
        <v/>
      </c>
      <c r="X22" s="76" t="str">
        <f>IF(LEN(VLOOKUP($G22,Baseline!$G:$BH,18,FALSE))=0,"",VLOOKUP($G22,Baseline!$G:$BH,18,FALSE))</f>
        <v/>
      </c>
      <c r="Y22" s="76" t="str">
        <f>IF(LEN(VLOOKUP($G22,Baseline!$G:$BH,19,FALSE))=0,"",VLOOKUP($G22,Baseline!$G:$BH,19,FALSE))</f>
        <v/>
      </c>
      <c r="Z22" s="76" t="str">
        <f>IF(LEN(VLOOKUP($G22,Baseline!$G:$BH,20,FALSE))=0,"",VLOOKUP($G22,Baseline!$G:$BH,20,FALSE))</f>
        <v/>
      </c>
      <c r="AA22" s="76" t="str">
        <f>IF(LEN(VLOOKUP($G22,Baseline!$G:$BH,21,FALSE))=0,"",VLOOKUP($G22,Baseline!$G:$BH,21,FALSE))</f>
        <v/>
      </c>
      <c r="AB22" s="76" t="str">
        <f>IF(LEN(VLOOKUP($G22,Baseline!$G:$BH,22,FALSE))=0,"",VLOOKUP($G22,Baseline!$G:$BH,22,FALSE))</f>
        <v/>
      </c>
      <c r="AC22" s="76" t="str">
        <f>IF(LEN(VLOOKUP($G22,Baseline!$G:$BH,23,FALSE))=0,"",VLOOKUP($G22,Baseline!$G:$BH,23,FALSE))</f>
        <v/>
      </c>
      <c r="AD22" s="76" t="str">
        <f>IF(LEN(VLOOKUP($G22,Baseline!$G:$BH,24,FALSE))=0,"",VLOOKUP($G22,Baseline!$G:$BH,24,FALSE))</f>
        <v/>
      </c>
      <c r="AE22" s="76" t="str">
        <f>IF(LEN(VLOOKUP($G22,Baseline!$G:$BH,25,FALSE))=0,"",VLOOKUP($G22,Baseline!$G:$BH,25,FALSE))</f>
        <v/>
      </c>
      <c r="AF22" s="76" t="str">
        <f>IF(LEN(VLOOKUP($G22,Baseline!$G:$BH,26,FALSE))=0,"",VLOOKUP($G22,Baseline!$G:$BH,26,FALSE))</f>
        <v/>
      </c>
      <c r="AG22" s="99"/>
      <c r="AH22" s="76"/>
      <c r="AI22" s="76"/>
      <c r="AJ22" s="81"/>
      <c r="AK22" s="76" t="str">
        <f>IF(LEN(VLOOKUP($G22,Baseline!$G:$BH,31,FALSE))=0,"",VLOOKUP($G22,Baseline!$G:$BH,31,FALSE))</f>
        <v>Worry about your health</v>
      </c>
      <c r="AL22" s="76" t="str">
        <f>IF(LEN(VLOOKUP($G22,Baseline!$G:$BH,32,FALSE))=0,"",VLOOKUP($G22,Baseline!$G:$BH,32,FALSE))</f>
        <v>0 = Not bothered</v>
      </c>
      <c r="AM22" s="76" t="str">
        <f>IF(LEN(VLOOKUP($G22,Baseline!$G:$BH,33,FALSE))=0,"",VLOOKUP($G22,Baseline!$G:$BH,33,FALSE))</f>
        <v>1 = Bothered a little</v>
      </c>
      <c r="AN22" s="76" t="str">
        <f>IF(LEN(VLOOKUP($G22,Baseline!$G:$BH,34,FALSE))=0,"",VLOOKUP($G22,Baseline!$G:$BH,34,FALSE))</f>
        <v>2 = Bothered a lot</v>
      </c>
      <c r="AO22" s="76" t="str">
        <f>IF(LEN(VLOOKUP($G22,Baseline!$G:$BH,35,FALSE))=0,"",VLOOKUP($G22,Baseline!$G:$BH,35,FALSE))</f>
        <v/>
      </c>
      <c r="AP22" s="76" t="str">
        <f>IF(LEN(VLOOKUP($G22,Baseline!$G:$BH,36,FALSE))=0,"",VLOOKUP($G22,Baseline!$G:$BH,36,FALSE))</f>
        <v/>
      </c>
      <c r="AQ22" s="76" t="str">
        <f>IF(LEN(VLOOKUP($G22,Baseline!$G:$BH,37,FALSE))=0,"",VLOOKUP($G22,Baseline!$G:$BH,37,FALSE))</f>
        <v/>
      </c>
      <c r="AR22" s="76" t="str">
        <f>IF(LEN(VLOOKUP($G22,Baseline!$G:$BH,38,FALSE))=0,"",VLOOKUP($G22,Baseline!$G:$BH,38,FALSE))</f>
        <v/>
      </c>
      <c r="AS22" s="76" t="str">
        <f>IF(LEN(VLOOKUP($G22,Baseline!$G:$BH,39,FALSE))=0,"",VLOOKUP($G22,Baseline!$G:$BH,39,FALSE))</f>
        <v/>
      </c>
      <c r="AT22" s="76" t="str">
        <f>IF(LEN(VLOOKUP($G22,Baseline!$G:$BH,40,FALSE))=0,"",VLOOKUP($G22,Baseline!$G:$BH,40,FALSE))</f>
        <v/>
      </c>
      <c r="AU22" s="76" t="str">
        <f>IF(LEN(VLOOKUP($G22,Baseline!$G:$BH,41,FALSE))=0,"",VLOOKUP($G22,Baseline!$G:$BH,41,FALSE))</f>
        <v/>
      </c>
      <c r="AV22" s="76" t="str">
        <f>IF(LEN(VLOOKUP($G22,Baseline!$G:$BH,42,FALSE))=0,"",VLOOKUP($G22,Baseline!$G:$BH,42,FALSE))</f>
        <v/>
      </c>
      <c r="AW22" s="76" t="str">
        <f>IF(LEN(VLOOKUP($G22,Baseline!$G:$BH,43,FALSE))=0,"",VLOOKUP($G22,Baseline!$G:$BH,43,FALSE))</f>
        <v/>
      </c>
      <c r="AX22" s="76" t="str">
        <f>IF(LEN(VLOOKUP($G22,Baseline!$G:$BH,44,FALSE))=0,"",VLOOKUP($G22,Baseline!$G:$BH,44,FALSE))</f>
        <v/>
      </c>
      <c r="AY22" s="76" t="str">
        <f>IF(LEN(VLOOKUP($G22,Baseline!$G:$BH,45,FALSE))=0,"",VLOOKUP($G22,Baseline!$G:$BH,45,FALSE))</f>
        <v/>
      </c>
      <c r="AZ22" s="76" t="str">
        <f>IF(LEN(VLOOKUP($G22,Baseline!$G:$BH,46,FALSE))=0,"",VLOOKUP($G22,Baseline!$G:$BH,46,FALSE))</f>
        <v/>
      </c>
      <c r="BA22" s="76" t="str">
        <f>IF(LEN(VLOOKUP($G22,Baseline!$G:$BH,47,FALSE))=0,"",VLOOKUP($G22,Baseline!$G:$BH,47,FALSE))</f>
        <v/>
      </c>
      <c r="BB22" s="76" t="str">
        <f>IF(LEN(VLOOKUP($G22,Baseline!$G:$BH,48,FALSE))=0,"",VLOOKUP($G22,Baseline!$G:$BH,48,FALSE))</f>
        <v/>
      </c>
      <c r="BC22" s="76" t="str">
        <f>IF(LEN(VLOOKUP($G22,Baseline!$G:$BH,49,FALSE))=0,"",VLOOKUP($G22,Baseline!$G:$BH,49,FALSE))</f>
        <v/>
      </c>
      <c r="BD22" s="76" t="str">
        <f>IF(LEN(VLOOKUP($G22,Baseline!$G:$BH,50,FALSE))=0,"",VLOOKUP($G22,Baseline!$G:$BH,50,FALSE))</f>
        <v/>
      </c>
      <c r="BE22" s="76" t="str">
        <f>IF(LEN(VLOOKUP($G22,Baseline!$G:$BH,51,FALSE))=0,"",VLOOKUP($G22,Baseline!$G:$BH,51,FALSE))</f>
        <v/>
      </c>
      <c r="BF22" s="76" t="str">
        <f>IF(LEN(VLOOKUP($G22,Baseline!$G:$BH,52,FALSE))=0,"",VLOOKUP($G22,Baseline!$G:$BH,52,FALSE))</f>
        <v/>
      </c>
      <c r="BG22" s="76" t="str">
        <f>IF(LEN(VLOOKUP($G22,Baseline!$G:$BH,53,FALSE))=0,"",VLOOKUP($G22,Baseline!$G:$BH,53,FALSE))</f>
        <v/>
      </c>
      <c r="BH22" s="76" t="str">
        <f>IF(LEN(VLOOKUP($G22,Baseline!$G:$BH,54,FALSE))=0,"",VLOOKUP($G22,Baseline!$G:$BH,54,FALSE))</f>
        <v/>
      </c>
      <c r="BI22" s="76"/>
      <c r="BJ22" s="76"/>
      <c r="BK22" s="76"/>
      <c r="BL22" s="81"/>
      <c r="BM22" s="12" t="str">
        <f>IF(LEN(VLOOKUP($G22,Baseline!$G:$CJ,59,FALSE))=0,"",VLOOKUP($G22,Baseline!$G:$CJ,59,FALSE))</f>
        <v>Preocupaciones por causa de la salud</v>
      </c>
      <c r="BN22" s="12" t="str">
        <f>IF(LEN(VLOOKUP($G22,Baseline!$G:$CJ,60,FALSE))=0,"",VLOOKUP($G22,Baseline!$G:$CJ,60,FALSE))</f>
        <v>0 = No afectado</v>
      </c>
      <c r="BO22" s="12" t="str">
        <f>IF(LEN(VLOOKUP($G22,Baseline!$G:$CJ,61,FALSE))=0,"",VLOOKUP($G22,Baseline!$G:$CJ,61,FALSE))</f>
        <v>1 = Poco afectado</v>
      </c>
      <c r="BP22" s="12" t="str">
        <f>IF(LEN(VLOOKUP($G22,Baseline!$G:$CJ,62,FALSE))=0,"",VLOOKUP($G22,Baseline!$G:$CJ,62,FALSE))</f>
        <v>2 = Muy afectado</v>
      </c>
      <c r="BQ22" s="12" t="str">
        <f>IF(LEN(VLOOKUP($G22,Baseline!$G:$CJ,63,FALSE))=0,"",VLOOKUP($G22,Baseline!$G:$CJ,63,FALSE))</f>
        <v/>
      </c>
      <c r="BR22" s="12" t="str">
        <f>IF(LEN(VLOOKUP($G22,Baseline!$G:$CJ,64,FALSE))=0,"",VLOOKUP($G22,Baseline!$G:$CJ,64,FALSE))</f>
        <v/>
      </c>
      <c r="BS22" s="12" t="str">
        <f>IF(LEN(VLOOKUP($G22,Baseline!$G:$CJ,65,FALSE))=0,"",VLOOKUP($G22,Baseline!$G:$CJ,65,FALSE))</f>
        <v/>
      </c>
      <c r="BT22" s="12" t="str">
        <f>IF(LEN(VLOOKUP($G22,Baseline!$G:$CJ,66,FALSE))=0,"",VLOOKUP($G22,Baseline!$G:$CJ,66,FALSE))</f>
        <v/>
      </c>
      <c r="BU22" s="12" t="str">
        <f>IF(LEN(VLOOKUP($G22,Baseline!$G:$CJ,67,FALSE))=0,"",VLOOKUP($G22,Baseline!$G:$CJ,67,FALSE))</f>
        <v/>
      </c>
      <c r="BV22" s="12" t="str">
        <f>IF(LEN(VLOOKUP($G22,Baseline!$G:$CJ,68,FALSE))=0,"",VLOOKUP($G22,Baseline!$G:$CJ,68,FALSE))</f>
        <v/>
      </c>
      <c r="BW22" s="12" t="str">
        <f>IF(LEN(VLOOKUP($G22,Baseline!$G:$CJ,69,FALSE))=0,"",VLOOKUP($G22,Baseline!$G:$CJ,69,FALSE))</f>
        <v/>
      </c>
      <c r="BX22" s="12" t="str">
        <f>IF(LEN(VLOOKUP($G22,Baseline!$G:$CJ,70,FALSE))=0,"",VLOOKUP($G22,Baseline!$G:$CJ,70,FALSE))</f>
        <v/>
      </c>
      <c r="BY22" s="12" t="str">
        <f>IF(LEN(VLOOKUP($G22,Baseline!$G:$CJ,71,FALSE))=0,"",VLOOKUP($G22,Baseline!$G:$CJ,71,FALSE))</f>
        <v/>
      </c>
      <c r="BZ22" s="12" t="str">
        <f>IF(LEN(VLOOKUP($G22,Baseline!$G:$CJ,72,FALSE))=0,"",VLOOKUP($G22,Baseline!$G:$CJ,72,FALSE))</f>
        <v/>
      </c>
      <c r="CA22" s="12" t="str">
        <f>IF(LEN(VLOOKUP($G22,Baseline!$G:$CJ,73,FALSE))=0,"",VLOOKUP($G22,Baseline!$G:$CJ,73,FALSE))</f>
        <v/>
      </c>
      <c r="CB22" s="12" t="str">
        <f>IF(LEN(VLOOKUP($G22,Baseline!$G:$CJ,74,FALSE))=0,"",VLOOKUP($G22,Baseline!$G:$CJ,74,FALSE))</f>
        <v/>
      </c>
      <c r="CC22" s="12" t="str">
        <f>IF(LEN(VLOOKUP($G22,Baseline!$G:$CJ,75,FALSE))=0,"",VLOOKUP($G22,Baseline!$G:$CJ,75,FALSE))</f>
        <v/>
      </c>
      <c r="CD22" s="12" t="str">
        <f>IF(LEN(VLOOKUP($G22,Baseline!$G:$CJ,76,FALSE))=0,"",VLOOKUP($G22,Baseline!$G:$CJ,76,FALSE))</f>
        <v/>
      </c>
      <c r="CE22" s="12" t="str">
        <f>IF(LEN(VLOOKUP($G22,Baseline!$G:$CJ,77,FALSE))=0,"",VLOOKUP($G22,Baseline!$G:$CJ,77,FALSE))</f>
        <v/>
      </c>
      <c r="CF22" s="12" t="str">
        <f>IF(LEN(VLOOKUP($G22,Baseline!$G:$CJ,78,FALSE))=0,"",VLOOKUP($G22,Baseline!$G:$CJ,78,FALSE))</f>
        <v/>
      </c>
      <c r="CG22" s="12" t="str">
        <f>IF(LEN(VLOOKUP($G22,Baseline!$G:$CJ,79,FALSE))=0,"",VLOOKUP($G22,Baseline!$G:$CJ,79,FALSE))</f>
        <v/>
      </c>
      <c r="CH22" s="12" t="str">
        <f>IF(LEN(VLOOKUP($G22,Baseline!$G:$CJ,80,FALSE))=0,"",VLOOKUP($G22,Baseline!$G:$CJ,80,FALSE))</f>
        <v/>
      </c>
      <c r="CI22" s="12" t="str">
        <f>IF(LEN(VLOOKUP($G22,Baseline!$G:$CJ,81,FALSE))=0,"",VLOOKUP($G22,Baseline!$G:$CJ,81,FALSE))</f>
        <v/>
      </c>
      <c r="CJ22" s="12" t="str">
        <f>IF(LEN(VLOOKUP($G22,Baseline!$G:$CJ,82,FALSE))=0,"",VLOOKUP($G22,Baseline!$G:$CJ,82,FALSE))</f>
        <v/>
      </c>
      <c r="CK22" s="12"/>
      <c r="CL22" s="12"/>
      <c r="CM22" s="12"/>
      <c r="CN22" s="12"/>
      <c r="CO22" s="206" t="str">
        <f>IF(LEN(VLOOKUP($G22,Baseline!$G:$DL,87,FALSE))=0,"",VLOOKUP($G22,Baseline!$G:$DL,87,FALSE))</f>
        <v>Inquiétudes concernant votre santé</v>
      </c>
      <c r="CP22" s="12" t="str">
        <f>IF(LEN(VLOOKUP($G22,Baseline!$G:$DL,88,FALSE))=0,"",VLOOKUP($G22,Baseline!$G:$DL,88,FALSE))</f>
        <v>0 = Pas du tout affecté</v>
      </c>
      <c r="CQ22" s="12" t="str">
        <f>IF(LEN(VLOOKUP($G22,Baseline!$G:$DL,89,FALSE))=0,"",VLOOKUP($G22,Baseline!$G:$DL,89,FALSE))</f>
        <v>1 = Légèrement affecté</v>
      </c>
      <c r="CR22" s="83" t="str">
        <f>IF(LEN(VLOOKUP($G22,Baseline!$G:$DL,90,FALSE))=0,"",VLOOKUP($G22,Baseline!$G:$DL,90,FALSE))</f>
        <v>2 = Beaucoup affecté</v>
      </c>
      <c r="CS22" s="12" t="str">
        <f>IF(LEN(VLOOKUP($G22,Baseline!$G:$DL,91,FALSE))=0,"",VLOOKUP($G22,Baseline!$G:$DL,91,FALSE))</f>
        <v/>
      </c>
      <c r="CT22" s="12" t="str">
        <f>IF(LEN(VLOOKUP($G22,Baseline!$G:$DL,92,FALSE))=0,"",VLOOKUP($G22,Baseline!$G:$DL,92,FALSE))</f>
        <v/>
      </c>
      <c r="CU22" s="12" t="str">
        <f>IF(LEN(VLOOKUP($G22,Baseline!$G:$DL,93,FALSE))=0,"",VLOOKUP($G22,Baseline!$G:$DL,93,FALSE))</f>
        <v/>
      </c>
      <c r="CV22" s="12" t="str">
        <f>IF(LEN(VLOOKUP($G22,Baseline!$G:$DL,94,FALSE))=0,"",VLOOKUP($G22,Baseline!$G:$DL,94,FALSE))</f>
        <v/>
      </c>
      <c r="CW22" s="12" t="str">
        <f>IF(LEN(VLOOKUP($G22,Baseline!$G:$DL,95,FALSE))=0,"",VLOOKUP($G22,Baseline!$G:$DL,95,FALSE))</f>
        <v/>
      </c>
      <c r="CX22" s="12" t="str">
        <f>IF(LEN(VLOOKUP($G22,Baseline!$G:$DL,96,FALSE))=0,"",VLOOKUP($G22,Baseline!$G:$DL,96,FALSE))</f>
        <v/>
      </c>
      <c r="CY22" s="76" t="str">
        <f>IF(LEN(VLOOKUP($G22,Baseline!$G:$DL,97,FALSE))=0,"",VLOOKUP($G22,Baseline!$G:$DL,97,FALSE))</f>
        <v/>
      </c>
      <c r="CZ22" s="76" t="str">
        <f>IF(LEN(VLOOKUP($G22,Baseline!$G:$DL,98,FALSE))=0,"",VLOOKUP($G22,Baseline!$G:$DL,98,FALSE))</f>
        <v/>
      </c>
      <c r="DA22" s="76" t="str">
        <f>IF(LEN(VLOOKUP($G22,Baseline!$G:$DL,99,FALSE))=0,"",VLOOKUP($G22,Baseline!$G:$DL,99,FALSE))</f>
        <v/>
      </c>
      <c r="DB22" s="76" t="str">
        <f>IF(LEN(VLOOKUP($G22,Baseline!$G:$DL,100,FALSE))=0,"",VLOOKUP($G22,Baseline!$G:$DL,100,FALSE))</f>
        <v/>
      </c>
      <c r="DC22" s="76" t="str">
        <f>IF(LEN(VLOOKUP($G22,Baseline!$G:$DL,101,FALSE))=0,"",VLOOKUP($G22,Baseline!$G:$DL,101,FALSE))</f>
        <v/>
      </c>
      <c r="DD22" s="76" t="str">
        <f>IF(LEN(VLOOKUP($G22,Baseline!$G:$DL,102,FALSE))=0,"",VLOOKUP($G22,Baseline!$G:$DL,102,FALSE))</f>
        <v/>
      </c>
      <c r="DE22" s="76" t="str">
        <f>IF(LEN(VLOOKUP($G22,Baseline!$G:$DL,103,FALSE))=0,"",VLOOKUP($G22,Baseline!$G:$DL,103,FALSE))</f>
        <v/>
      </c>
      <c r="DF22" s="76" t="str">
        <f>IF(LEN(VLOOKUP($G22,Baseline!$G:$DL,104,FALSE))=0,"",VLOOKUP($G22,Baseline!$G:$DL,104,FALSE))</f>
        <v/>
      </c>
      <c r="DG22" s="76" t="str">
        <f>IF(LEN(VLOOKUP($G22,Baseline!$G:$DL,105,FALSE))=0,"",VLOOKUP($G22,Baseline!$G:$DL,105,FALSE))</f>
        <v/>
      </c>
      <c r="DH22" s="76" t="str">
        <f>IF(LEN(VLOOKUP($G22,Baseline!$G:$DL,106,FALSE))=0,"",VLOOKUP($G22,Baseline!$G:$DL,106,FALSE))</f>
        <v/>
      </c>
      <c r="DI22" s="76" t="str">
        <f>IF(LEN(VLOOKUP($G22,Baseline!$G:$DL,107,FALSE))=0,"",VLOOKUP($G22,Baseline!$G:$DL,107,FALSE))</f>
        <v/>
      </c>
      <c r="DJ22" s="76" t="str">
        <f>IF(LEN(VLOOKUP($G22,Baseline!$G:$DL,108,FALSE))=0,"",VLOOKUP($G22,Baseline!$G:$DL,108,FALSE))</f>
        <v/>
      </c>
      <c r="DK22" s="76" t="str">
        <f>IF(LEN(VLOOKUP($G22,Baseline!$G:$DL,109,FALSE))=0,"",VLOOKUP($G22,Baseline!$G:$DL,109,FALSE))</f>
        <v/>
      </c>
      <c r="DL22" s="76" t="str">
        <f>IF(LEN(VLOOKUP($G22,Baseline!$G:$DL,110,FALSE))=0,"",VLOOKUP($G22,Baseline!$G:$DL,110,FALSE))</f>
        <v/>
      </c>
      <c r="DM22" s="76"/>
      <c r="DN22" s="76"/>
      <c r="DO22" s="76"/>
      <c r="DP22" s="76"/>
      <c r="DQ22" s="12" t="str">
        <f>IF(LEN(VLOOKUP($G22,Baseline!$G:$EN,115,FALSE))=0,"",VLOOKUP($G22,Baseline!$G:$EN,115,FALSE))</f>
        <v>Az egészséget érintő aggodalmak</v>
      </c>
      <c r="DR22" s="12" t="str">
        <f>IF(LEN(VLOOKUP($G22,Baseline!$G:$EN,116,FALSE))=0,"",VLOOKUP($G22,Baseline!$G:$EN,116,FALSE))</f>
        <v>0 = Nem érintettek</v>
      </c>
      <c r="DS22" s="12" t="str">
        <f>IF(LEN(VLOOKUP($G22,Baseline!$G:$EN,117,FALSE))=0,"",VLOOKUP($G22,Baseline!$G:$EN,117,FALSE))</f>
        <v>1 = Kevésbé érintettek</v>
      </c>
      <c r="DT22" s="12" t="str">
        <f>IF(LEN(VLOOKUP($G22,Baseline!$G:$EN,118,FALSE))=0,"",VLOOKUP($G22,Baseline!$G:$EN,118,FALSE))</f>
        <v>2 = Nagyon érintettek</v>
      </c>
      <c r="DU22" s="12" t="str">
        <f>IF(LEN(VLOOKUP($G22,Baseline!$G:$EN,119,FALSE))=0,"",VLOOKUP($G22,Baseline!$G:$EN,119,FALSE))</f>
        <v/>
      </c>
      <c r="DV22" s="12" t="str">
        <f>IF(LEN(VLOOKUP($G22,Baseline!$G:$EN,120,FALSE))=0,"",VLOOKUP($G22,Baseline!$G:$EN,120,FALSE))</f>
        <v/>
      </c>
      <c r="DW22" s="83" t="str">
        <f>IF(LEN(VLOOKUP($G22,Baseline!$G:$EN,121,FALSE))=0,"",VLOOKUP($G22,Baseline!$G:$EN,121,FALSE))</f>
        <v/>
      </c>
      <c r="DX22" s="12" t="str">
        <f>IF(LEN(VLOOKUP($G22,Baseline!$G:$EN,122,FALSE))=0,"",VLOOKUP($G22,Baseline!$G:$EN,122,FALSE))</f>
        <v/>
      </c>
      <c r="DY22" s="12" t="str">
        <f>IF(LEN(VLOOKUP($G22,Baseline!$G:$EN,123,FALSE))=0,"",VLOOKUP($G22,Baseline!$G:$EN,123,FALSE))</f>
        <v/>
      </c>
      <c r="DZ22" s="12" t="str">
        <f>IF(LEN(VLOOKUP($G22,Baseline!$G:$EN,124,FALSE))=0,"",VLOOKUP($G22,Baseline!$G:$EN,124,FALSE))</f>
        <v/>
      </c>
      <c r="EA22" s="12" t="str">
        <f>IF(LEN(VLOOKUP($G22,Baseline!$G:$EN,125,FALSE))=0,"",VLOOKUP($G22,Baseline!$G:$EN,125,FALSE))</f>
        <v/>
      </c>
      <c r="EB22" s="76" t="str">
        <f>IF(LEN(VLOOKUP($G22,Baseline!$G:$EN,126,FALSE))=0,"",VLOOKUP($G22,Baseline!$G:$EN,126,FALSE))</f>
        <v/>
      </c>
      <c r="EC22" s="76" t="str">
        <f>IF(LEN(VLOOKUP($G22,Baseline!$G:$EN,127,FALSE))=0,"",VLOOKUP($G22,Baseline!$G:$EN,127,FALSE))</f>
        <v/>
      </c>
      <c r="ED22" s="76" t="str">
        <f>IF(LEN(VLOOKUP($G22,Baseline!$G:$EN,128,FALSE))=0,"",VLOOKUP($G22,Baseline!$G:$EN,128,FALSE))</f>
        <v/>
      </c>
      <c r="EE22" s="76" t="str">
        <f>IF(LEN(VLOOKUP($G22,Baseline!$G:$EN,129,FALSE))=0,"",VLOOKUP($G22,Baseline!$G:$EN,129,FALSE))</f>
        <v/>
      </c>
      <c r="EF22" s="76" t="str">
        <f>IF(LEN(VLOOKUP($G22,Baseline!$G:$EN,130,FALSE))=0,"",VLOOKUP($G22,Baseline!$G:$EN,130,FALSE))</f>
        <v/>
      </c>
      <c r="EG22" s="76" t="str">
        <f>IF(LEN(VLOOKUP($G22,Baseline!$G:$EN,131,FALSE))=0,"",VLOOKUP($G22,Baseline!$G:$EN,131,FALSE))</f>
        <v/>
      </c>
      <c r="EH22" s="76" t="str">
        <f>IF(LEN(VLOOKUP($G22,Baseline!$G:$EN,132,FALSE))=0,"",VLOOKUP($G22,Baseline!$G:$EN,132,FALSE))</f>
        <v/>
      </c>
      <c r="EI22" s="76" t="str">
        <f>IF(LEN(VLOOKUP($G22,Baseline!$G:$EN,133,FALSE))=0,"",VLOOKUP($G22,Baseline!$G:$EN,133,FALSE))</f>
        <v/>
      </c>
      <c r="EJ22" s="76" t="str">
        <f>IF(LEN(VLOOKUP($G22,Baseline!$G:$EN,134,FALSE))=0,"",VLOOKUP($G22,Baseline!$G:$EN,134,FALSE))</f>
        <v/>
      </c>
      <c r="EK22" s="76" t="str">
        <f>IF(LEN(VLOOKUP($G22,Baseline!$G:$EN,135,FALSE))=0,"",VLOOKUP($G22,Baseline!$G:$EN,135,FALSE))</f>
        <v/>
      </c>
      <c r="EL22" s="76" t="str">
        <f>IF(LEN(VLOOKUP($G22,Baseline!$G:$EN,136,FALSE))=0,"",VLOOKUP($G22,Baseline!$G:$EN,136,FALSE))</f>
        <v/>
      </c>
      <c r="EM22" s="76" t="str">
        <f>IF(LEN(VLOOKUP($G22,Baseline!$G:$EN,137,FALSE))=0,"",VLOOKUP($G22,Baseline!$G:$EN,137,FALSE))</f>
        <v/>
      </c>
      <c r="EN22" s="76" t="str">
        <f>IF(LEN(VLOOKUP($G22,Baseline!$G:$EN,138,FALSE))=0,"",VLOOKUP($G22,Baseline!$G:$EN,138,FALSE))</f>
        <v/>
      </c>
      <c r="EO22" s="76"/>
      <c r="EP22" s="76"/>
      <c r="EQ22" s="76"/>
      <c r="ER22" s="76"/>
      <c r="ES22" s="12" t="str">
        <f>IF(LEN(VLOOKUP($G22,Baseline!$G:$FP,143,FALSE))=0,"",VLOOKUP($G22,Baseline!$G:$FP,143,FALSE))</f>
        <v>Preoccupazioni per la propria salute</v>
      </c>
      <c r="ET22" s="12" t="str">
        <f>IF(LEN(VLOOKUP($G22,Baseline!$G:$FP,144,FALSE))=0,"",VLOOKUP($G22,Baseline!$G:$FP,144,FALSE))</f>
        <v>0 = Per nulla limitato/a</v>
      </c>
      <c r="EU22" s="12" t="str">
        <f>IF(LEN(VLOOKUP($G22,Baseline!$G:$FP,145,FALSE))=0,"",VLOOKUP($G22,Baseline!$G:$FP,145,FALSE))</f>
        <v>1 = Poco limitato/a</v>
      </c>
      <c r="EV22" s="12" t="str">
        <f>IF(LEN(VLOOKUP($G22,Baseline!$G:$FP,146,FALSE))=0,"",VLOOKUP($G22,Baseline!$G:$FP,146,FALSE))</f>
        <v>2 = Molto limitato/a</v>
      </c>
      <c r="EW22" s="12" t="str">
        <f>IF(LEN(VLOOKUP($G22,Baseline!$G:$FP,147,FALSE))=0,"",VLOOKUP($G22,Baseline!$G:$FP,147,FALSE))</f>
        <v/>
      </c>
      <c r="EX22" s="12" t="str">
        <f>IF(LEN(VLOOKUP($G22,Baseline!$G:$FP,148,FALSE))=0,"",VLOOKUP($G22,Baseline!$G:$FP,148,FALSE))</f>
        <v/>
      </c>
      <c r="EY22" s="12" t="str">
        <f>IF(LEN(VLOOKUP($G22,Baseline!$G:$FP,149,FALSE))=0,"",VLOOKUP($G22,Baseline!$G:$FP,149,FALSE))</f>
        <v/>
      </c>
      <c r="EZ22" s="12" t="str">
        <f>IF(LEN(VLOOKUP($G22,Baseline!$G:$FP,150,FALSE))=0,"",VLOOKUP($G22,Baseline!$G:$FP,150,FALSE))</f>
        <v/>
      </c>
      <c r="FA22" s="12" t="str">
        <f>IF(LEN(VLOOKUP($G22,Baseline!$G:$FP,151,FALSE))=0,"",VLOOKUP($G22,Baseline!$G:$FP,151,FALSE))</f>
        <v/>
      </c>
      <c r="FB22" s="83" t="str">
        <f>IF(LEN(VLOOKUP($G22,Baseline!$G:$FP,152,FALSE))=0,"",VLOOKUP($G22,Baseline!$G:$FP,152,FALSE))</f>
        <v/>
      </c>
      <c r="FC22" s="12" t="str">
        <f>IF(LEN(VLOOKUP($G22,Baseline!$G:$FP,153,FALSE))=0,"",VLOOKUP($G22,Baseline!$G:$FP,153,FALSE))</f>
        <v/>
      </c>
      <c r="FD22" s="76" t="str">
        <f>IF(LEN(VLOOKUP($G22,Baseline!$G:$FP,154,FALSE))=0,"",VLOOKUP($G22,Baseline!$G:$FP,154,FALSE))</f>
        <v/>
      </c>
      <c r="FE22" s="76" t="str">
        <f>IF(LEN(VLOOKUP($G22,Baseline!$G:$FP,155,FALSE))=0,"",VLOOKUP($G22,Baseline!$G:$FP,155,FALSE))</f>
        <v/>
      </c>
      <c r="FF22" s="76" t="str">
        <f>IF(LEN(VLOOKUP($G22,Baseline!$G:$FP,156,FALSE))=0,"",VLOOKUP($G22,Baseline!$G:$FP,156,FALSE))</f>
        <v/>
      </c>
      <c r="FG22" s="76" t="str">
        <f>IF(LEN(VLOOKUP($G22,Baseline!$G:$FP,157,FALSE))=0,"",VLOOKUP($G22,Baseline!$G:$FP,157,FALSE))</f>
        <v/>
      </c>
      <c r="FH22" s="76" t="str">
        <f>IF(LEN(VLOOKUP($G22,Baseline!$G:$FP,158,FALSE))=0,"",VLOOKUP($G22,Baseline!$G:$FP,158,FALSE))</f>
        <v/>
      </c>
      <c r="FI22" s="76" t="str">
        <f>IF(LEN(VLOOKUP($G22,Baseline!$G:$FP,159,FALSE))=0,"",VLOOKUP($G22,Baseline!$G:$FP,159,FALSE))</f>
        <v/>
      </c>
      <c r="FJ22" s="76" t="str">
        <f>IF(LEN(VLOOKUP($G22,Baseline!$G:$FP,160,FALSE))=0,"",VLOOKUP($G22,Baseline!$G:$FP,160,FALSE))</f>
        <v/>
      </c>
      <c r="FK22" s="76" t="str">
        <f>IF(LEN(VLOOKUP($G22,Baseline!$G:$FP,161,FALSE))=0,"",VLOOKUP($G22,Baseline!$G:$FP,161,FALSE))</f>
        <v/>
      </c>
      <c r="FL22" s="76" t="str">
        <f>IF(LEN(VLOOKUP($G22,Baseline!$G:$FP,162,FALSE))=0,"",VLOOKUP($G22,Baseline!$G:$FP,162,FALSE))</f>
        <v/>
      </c>
      <c r="FM22" s="76" t="str">
        <f>IF(LEN(VLOOKUP($G22,Baseline!$G:$FP,163,FALSE))=0,"",VLOOKUP($G22,Baseline!$G:$FP,163,FALSE))</f>
        <v/>
      </c>
      <c r="FN22" s="76" t="str">
        <f>IF(LEN(VLOOKUP($G22,Baseline!$G:$FP,164,FALSE))=0,"",VLOOKUP($G22,Baseline!$G:$FP,164,FALSE))</f>
        <v/>
      </c>
      <c r="FO22" s="76" t="str">
        <f>IF(LEN(VLOOKUP($G22,Baseline!$G:$FP,165,FALSE))=0,"",VLOOKUP($G22,Baseline!$G:$FP,165,FALSE))</f>
        <v/>
      </c>
      <c r="FP22" s="76" t="str">
        <f>IF(LEN(VLOOKUP($G22,Baseline!$G:$FP,166,FALSE))=0,"",VLOOKUP($G22,Baseline!$G:$FP,166,FALSE))</f>
        <v/>
      </c>
      <c r="FQ22" s="76"/>
      <c r="FR22" s="76"/>
      <c r="FS22" s="76"/>
      <c r="FT22" s="76"/>
      <c r="FU22" s="12" t="str">
        <f>IF(LEN(VLOOKUP($G22,Baseline!$G:$GR,171,FALSE))=0,"",VLOOKUP($G22,Baseline!$G:$GR,171,FALSE))</f>
        <v>Беспокойство по поводу своего здоровья</v>
      </c>
      <c r="FV22" s="12" t="str">
        <f>IF(LEN(VLOOKUP($G22,Baseline!$G:$GR,172,FALSE))=0,"",VLOOKUP($G22,Baseline!$G:$GR,172,FALSE))</f>
        <v>0 = совсем не беспокоило</v>
      </c>
      <c r="FW22" s="12" t="str">
        <f>IF(LEN(VLOOKUP($G22,Baseline!$G:$GR,173,FALSE))=0,"",VLOOKUP($G22,Baseline!$G:$GR,173,FALSE))</f>
        <v>1 = не сильно беспокоило</v>
      </c>
      <c r="FX22" s="12" t="str">
        <f>IF(LEN(VLOOKUP($G22,Baseline!$G:$GR,174,FALSE))=0,"",VLOOKUP($G22,Baseline!$G:$GR,174,FALSE))</f>
        <v>2 = сильно беспокоило</v>
      </c>
      <c r="FY22" s="12" t="str">
        <f>IF(LEN(VLOOKUP($G22,Baseline!$G:$GR,175,FALSE))=0,"",VLOOKUP($G22,Baseline!$G:$GR,175,FALSE))</f>
        <v/>
      </c>
      <c r="FZ22" s="12" t="str">
        <f>IF(LEN(VLOOKUP($G22,Baseline!$G:$GR,176,FALSE))=0,"",VLOOKUP($G22,Baseline!$G:$GR,176,FALSE))</f>
        <v/>
      </c>
      <c r="GA22" s="12" t="str">
        <f>IF(LEN(VLOOKUP($G22,Baseline!$G:$GR,177,FALSE))=0,"",VLOOKUP($G22,Baseline!$G:$GR,177,FALSE))</f>
        <v/>
      </c>
      <c r="GB22" s="12" t="str">
        <f>IF(LEN(VLOOKUP($G22,Baseline!$G:$GR,178,FALSE))=0,"",VLOOKUP($G22,Baseline!$G:$GR,178,FALSE))</f>
        <v/>
      </c>
      <c r="GC22" s="12" t="str">
        <f>IF(LEN(VLOOKUP($G22,Baseline!$G:$GR,179,FALSE))=0,"",VLOOKUP($G22,Baseline!$G:$GR,179,FALSE))</f>
        <v/>
      </c>
      <c r="GD22" s="12" t="str">
        <f>IF(LEN(VLOOKUP($G22,Baseline!$G:$GR,180,FALSE))=0,"",VLOOKUP($G22,Baseline!$G:$GR,180,FALSE))</f>
        <v/>
      </c>
      <c r="GE22" s="12" t="str">
        <f>IF(LEN(VLOOKUP($G22,Baseline!$G:$GR,181,FALSE))=0,"",VLOOKUP($G22,Baseline!$G:$GR,181,FALSE))</f>
        <v/>
      </c>
      <c r="GF22" s="76" t="str">
        <f>IF(LEN(VLOOKUP($G22,Baseline!$G:$GR,182,FALSE))=0,"",VLOOKUP($G22,Baseline!$G:$GR,182,FALSE))</f>
        <v/>
      </c>
      <c r="GG22" s="83" t="str">
        <f>IF(LEN(VLOOKUP($G22,Baseline!$G:$GR,183,FALSE))=0,"",VLOOKUP($G22,Baseline!$G:$GR,183,FALSE))</f>
        <v/>
      </c>
      <c r="GH22" s="76" t="str">
        <f>IF(LEN(VLOOKUP($G22,Baseline!$G:$GR,184,FALSE))=0,"",VLOOKUP($G22,Baseline!$G:$GR,184,FALSE))</f>
        <v/>
      </c>
      <c r="GI22" s="76" t="str">
        <f>IF(LEN(VLOOKUP($G22,Baseline!$G:$GR,185,FALSE))=0,"",VLOOKUP($G22,Baseline!$G:$GR,185,FALSE))</f>
        <v/>
      </c>
      <c r="GJ22" s="76" t="str">
        <f>IF(LEN(VLOOKUP($G22,Baseline!$G:$GR,186,FALSE))=0,"",VLOOKUP($G22,Baseline!$G:$GR,186,FALSE))</f>
        <v/>
      </c>
      <c r="GK22" s="76" t="str">
        <f>IF(LEN(VLOOKUP($G22,Baseline!$G:$GR,187,FALSE))=0,"",VLOOKUP($G22,Baseline!$G:$GR,187,FALSE))</f>
        <v/>
      </c>
      <c r="GL22" s="76" t="str">
        <f>IF(LEN(VLOOKUP($G22,Baseline!$G:$GR,188,FALSE))=0,"",VLOOKUP($G22,Baseline!$G:$GR,188,FALSE))</f>
        <v/>
      </c>
      <c r="GM22" s="76" t="str">
        <f>IF(LEN(VLOOKUP($G22,Baseline!$G:$GR,189,FALSE))=0,"",VLOOKUP($G22,Baseline!$G:$GR,189,FALSE))</f>
        <v/>
      </c>
      <c r="GN22" s="76" t="str">
        <f>IF(LEN(VLOOKUP($G22,Baseline!$G:$GR,190,FALSE))=0,"",VLOOKUP($G22,Baseline!$G:$GR,190,FALSE))</f>
        <v/>
      </c>
      <c r="GO22" s="76" t="str">
        <f>IF(LEN(VLOOKUP($G22,Baseline!$G:$GR,191,FALSE))=0,"",VLOOKUP($G22,Baseline!$G:$GR,191,FALSE))</f>
        <v/>
      </c>
      <c r="GP22" s="76" t="str">
        <f>IF(LEN(VLOOKUP($G22,Baseline!$G:$GR,192,FALSE))=0,"",VLOOKUP($G22,Baseline!$G:$GR,192,FALSE))</f>
        <v/>
      </c>
      <c r="GQ22" s="76" t="str">
        <f>IF(LEN(VLOOKUP($G22,Baseline!$G:$GR,193,FALSE))=0,"",VLOOKUP($G22,Baseline!$G:$GR,193,FALSE))</f>
        <v/>
      </c>
      <c r="GR22" s="76" t="str">
        <f>IF(LEN(VLOOKUP($G22,Baseline!$G:$GR,194,FALSE))=0,"",VLOOKUP($G22,Baseline!$G:$GR,194,FALSE))</f>
        <v/>
      </c>
      <c r="GS22" s="76"/>
      <c r="GT22" s="76"/>
      <c r="GU22" s="76"/>
      <c r="GV22" s="76"/>
      <c r="GW22" s="12" t="str">
        <f>IF(LEN(VLOOKUP($G22,Baseline!$G:$HT,199,FALSE))=0,"",VLOOKUP($G22,Baseline!$G:$HT,199,FALSE))</f>
        <v>Zabrinutost o Vašem zdravlju</v>
      </c>
      <c r="GX22" s="12" t="str">
        <f>IF(LEN(VLOOKUP($G22,Baseline!$G:$HT,200,FALSE))=0,"",VLOOKUP($G22,Baseline!$G:$HT,200,FALSE))</f>
        <v>0 = Nesputano</v>
      </c>
      <c r="GY22" s="12" t="str">
        <f>IF(LEN(VLOOKUP($G22,Baseline!$G:$HT,201,FALSE))=0,"",VLOOKUP($G22,Baseline!$G:$HT,201,FALSE))</f>
        <v>1 = Malo sputano</v>
      </c>
      <c r="GZ22" s="12" t="str">
        <f>IF(LEN(VLOOKUP($G22,Baseline!$G:$HT,202,FALSE))=0,"",VLOOKUP($G22,Baseline!$G:$HT,202,FALSE))</f>
        <v>2 = Jako sputano</v>
      </c>
      <c r="HA22" s="82" t="str">
        <f>IF(LEN(VLOOKUP($G22,Baseline!$G:$HT,203,FALSE))=0,"",VLOOKUP($G22,Baseline!$G:$HT,203,FALSE))</f>
        <v/>
      </c>
      <c r="HB22" s="82" t="str">
        <f>IF(LEN(VLOOKUP($G22,Baseline!$G:$HT,204,FALSE))=0,"",VLOOKUP($G22,Baseline!$G:$HT,204,FALSE))</f>
        <v/>
      </c>
      <c r="HC22" s="82" t="str">
        <f>IF(LEN(VLOOKUP($G22,Baseline!$G:$HT,205,FALSE))=0,"",VLOOKUP($G22,Baseline!$G:$HT,205,FALSE))</f>
        <v/>
      </c>
      <c r="HD22" s="82" t="str">
        <f>IF(LEN(VLOOKUP($G22,Baseline!$G:$HT,206,FALSE))=0,"",VLOOKUP($G22,Baseline!$G:$HT,206,FALSE))</f>
        <v/>
      </c>
      <c r="HE22" s="82" t="str">
        <f>IF(LEN(VLOOKUP($G22,Baseline!$G:$HT,207,FALSE))=0,"",VLOOKUP($G22,Baseline!$G:$HT,207,FALSE))</f>
        <v/>
      </c>
      <c r="HF22" s="82" t="str">
        <f>IF(LEN(VLOOKUP($G22,Baseline!$G:$HT,208,FALSE))=0,"",VLOOKUP($G22,Baseline!$G:$HT,208,FALSE))</f>
        <v/>
      </c>
      <c r="HG22" s="82" t="str">
        <f>IF(LEN(VLOOKUP($G22,Baseline!$G:$HT,209,FALSE))=0,"",VLOOKUP($G22,Baseline!$G:$HT,209,FALSE))</f>
        <v/>
      </c>
      <c r="HH22" s="76" t="str">
        <f>IF(LEN(VLOOKUP($G22,Baseline!$G:$HT,210,FALSE))=0,"",VLOOKUP($G22,Baseline!$G:$HT,210,FALSE))</f>
        <v/>
      </c>
      <c r="HI22" s="76" t="str">
        <f>IF(LEN(VLOOKUP($G22,Baseline!$G:$HT,211,FALSE))=0,"",VLOOKUP($G22,Baseline!$G:$HT,211,FALSE))</f>
        <v/>
      </c>
      <c r="HJ22" s="76" t="str">
        <f>IF(LEN(VLOOKUP($G22,Baseline!$G:$HT,212,FALSE))=0,"",VLOOKUP($G22,Baseline!$G:$HT,212,FALSE))</f>
        <v/>
      </c>
      <c r="HK22" s="76" t="str">
        <f>IF(LEN(VLOOKUP($G22,Baseline!$G:$HT,213,FALSE))=0,"",VLOOKUP($G22,Baseline!$G:$HT,213,FALSE))</f>
        <v/>
      </c>
      <c r="HL22" s="83" t="str">
        <f>IF(LEN(VLOOKUP($G22,Baseline!$G:$HT,214,FALSE))=0,"",VLOOKUP($G22,Baseline!$G:$HT,214,FALSE))</f>
        <v/>
      </c>
      <c r="HM22" s="76" t="str">
        <f>IF(LEN(VLOOKUP($G22,Baseline!$G:$HT,215,FALSE))=0,"",VLOOKUP($G22,Baseline!$G:$HT,215,FALSE))</f>
        <v/>
      </c>
      <c r="HN22" s="76" t="str">
        <f>IF(LEN(VLOOKUP($G22,Baseline!$G:$HT,216,FALSE))=0,"",VLOOKUP($G22,Baseline!$G:$HT,216,FALSE))</f>
        <v/>
      </c>
      <c r="HO22" s="76" t="str">
        <f>IF(LEN(VLOOKUP($G22,Baseline!$G:$HT,217,FALSE))=0,"",VLOOKUP($G22,Baseline!$G:$HT,217,FALSE))</f>
        <v/>
      </c>
      <c r="HP22" s="76" t="str">
        <f>IF(LEN(VLOOKUP($G22,Baseline!$G:$HT,218,FALSE))=0,"",VLOOKUP($G22,Baseline!$G:$HT,218,FALSE))</f>
        <v/>
      </c>
      <c r="HQ22" s="76" t="str">
        <f>IF(LEN(VLOOKUP($G22,Baseline!$G:$HT,219,FALSE))=0,"",VLOOKUP($G22,Baseline!$G:$HT,219,FALSE))</f>
        <v/>
      </c>
      <c r="HR22" s="76" t="str">
        <f>IF(LEN(VLOOKUP($G22,Baseline!$G:$HT,220,FALSE))=0,"",VLOOKUP($G22,Baseline!$G:$HT,220,FALSE))</f>
        <v/>
      </c>
      <c r="HS22" s="76" t="str">
        <f>IF(LEN(VLOOKUP($G22,Baseline!$G:$HT,221,FALSE))=0,"",VLOOKUP($G22,Baseline!$G:$HT,221,FALSE))</f>
        <v/>
      </c>
      <c r="HT22" s="76" t="str">
        <f>IF(LEN(VLOOKUP($G22,Baseline!$G:$HT,222,FALSE))=0,"",VLOOKUP($G22,Baseline!$G:$HT,222,FALSE))</f>
        <v/>
      </c>
      <c r="HU22" s="76"/>
      <c r="HV22" s="76"/>
      <c r="HW22" s="76"/>
      <c r="HX22" s="76"/>
    </row>
    <row r="23" spans="1:232" s="28" customFormat="1" ht="48" hidden="1" thickBot="1">
      <c r="A23" s="5" t="s">
        <v>331</v>
      </c>
      <c r="B23" s="5" t="s">
        <v>332</v>
      </c>
      <c r="C23" s="5"/>
      <c r="D23" s="5"/>
      <c r="E23" s="5"/>
      <c r="F23" s="5" t="s">
        <v>333</v>
      </c>
      <c r="G23" s="5" t="s">
        <v>373</v>
      </c>
      <c r="H23" s="5" t="s">
        <v>372</v>
      </c>
      <c r="I23" s="84" t="str">
        <f>IF(LEN(VLOOKUP($G23,Baseline!$G:$BH,3,FALSE))=0,"",VLOOKUP($G23,Baseline!$G:$BH,3,FALSE))</f>
        <v>Sorgen sich mit COVID-19 anzustecken</v>
      </c>
      <c r="J23" s="5" t="str">
        <f>IF(LEN(VLOOKUP($G23,Baseline!$G:$BH,4,FALSE))=0,"",VLOOKUP($G23,Baseline!$G:$BH,4,FALSE))</f>
        <v>0 = Nicht beeinträchtigt</v>
      </c>
      <c r="K23" s="5" t="str">
        <f>IF(LEN(VLOOKUP($G23,Baseline!$G:$BH,5,FALSE))=0,"",VLOOKUP($G23,Baseline!$G:$BH,5,FALSE))</f>
        <v>1 = Wenig beeinträchtigt</v>
      </c>
      <c r="L23" s="5" t="str">
        <f>IF(LEN(VLOOKUP($G23,Baseline!$G:$BH,6,FALSE))=0,"",VLOOKUP($G23,Baseline!$G:$BH,6,FALSE))</f>
        <v>2 = Stark beeinträchtigt</v>
      </c>
      <c r="M23" s="5" t="str">
        <f>IF(LEN(VLOOKUP($G23,Baseline!$G:$BH,7,FALSE))=0,"",VLOOKUP($G23,Baseline!$G:$BH,7,FALSE))</f>
        <v/>
      </c>
      <c r="N23" s="5" t="str">
        <f>IF(LEN(VLOOKUP($G23,Baseline!$G:$BH,8,FALSE))=0,"",VLOOKUP($G23,Baseline!$G:$BH,8,FALSE))</f>
        <v/>
      </c>
      <c r="O23" s="5" t="str">
        <f>IF(LEN(VLOOKUP($G23,Baseline!$G:$BH,9,FALSE))=0,"",VLOOKUP($G23,Baseline!$G:$BH,9,FALSE))</f>
        <v/>
      </c>
      <c r="P23" s="5" t="str">
        <f>IF(LEN(VLOOKUP($G23,Baseline!$G:$BH,10,FALSE))=0,"",VLOOKUP($G23,Baseline!$G:$BH,10,FALSE))</f>
        <v/>
      </c>
      <c r="Q23" s="5" t="str">
        <f>IF(LEN(VLOOKUP($G23,Baseline!$G:$BH,11,FALSE))=0,"",VLOOKUP($G23,Baseline!$G:$BH,11,FALSE))</f>
        <v/>
      </c>
      <c r="R23" s="5" t="str">
        <f>IF(LEN(VLOOKUP($G23,Baseline!$G:$BH,12,FALSE))=0,"",VLOOKUP($G23,Baseline!$G:$BH,12,FALSE))</f>
        <v/>
      </c>
      <c r="S23" s="5" t="str">
        <f>IF(LEN(VLOOKUP($G23,Baseline!$G:$BH,13,FALSE))=0,"",VLOOKUP($G23,Baseline!$G:$BH,13,FALSE))</f>
        <v/>
      </c>
      <c r="T23" s="5" t="str">
        <f>IF(LEN(VLOOKUP($G23,Baseline!$G:$BH,14,FALSE))=0,"",VLOOKUP($G23,Baseline!$G:$BH,14,FALSE))</f>
        <v/>
      </c>
      <c r="U23" s="5" t="str">
        <f>IF(LEN(VLOOKUP($G23,Baseline!$G:$BH,15,FALSE))=0,"",VLOOKUP($G23,Baseline!$G:$BH,15,FALSE))</f>
        <v/>
      </c>
      <c r="V23" s="5" t="str">
        <f>IF(LEN(VLOOKUP($G23,Baseline!$G:$BH,16,FALSE))=0,"",VLOOKUP($G23,Baseline!$G:$BH,16,FALSE))</f>
        <v/>
      </c>
      <c r="W23" s="5" t="str">
        <f>IF(LEN(VLOOKUP($G23,Baseline!$G:$BH,17,FALSE))=0,"",VLOOKUP($G23,Baseline!$G:$BH,17,FALSE))</f>
        <v/>
      </c>
      <c r="X23" s="5" t="str">
        <f>IF(LEN(VLOOKUP($G23,Baseline!$G:$BH,18,FALSE))=0,"",VLOOKUP($G23,Baseline!$G:$BH,18,FALSE))</f>
        <v/>
      </c>
      <c r="Y23" s="5" t="str">
        <f>IF(LEN(VLOOKUP($G23,Baseline!$G:$BH,19,FALSE))=0,"",VLOOKUP($G23,Baseline!$G:$BH,19,FALSE))</f>
        <v/>
      </c>
      <c r="Z23" s="5" t="str">
        <f>IF(LEN(VLOOKUP($G23,Baseline!$G:$BH,20,FALSE))=0,"",VLOOKUP($G23,Baseline!$G:$BH,20,FALSE))</f>
        <v/>
      </c>
      <c r="AA23" s="5" t="str">
        <f>IF(LEN(VLOOKUP($G23,Baseline!$G:$BH,21,FALSE))=0,"",VLOOKUP($G23,Baseline!$G:$BH,21,FALSE))</f>
        <v/>
      </c>
      <c r="AB23" s="5" t="str">
        <f>IF(LEN(VLOOKUP($G23,Baseline!$G:$BH,22,FALSE))=0,"",VLOOKUP($G23,Baseline!$G:$BH,22,FALSE))</f>
        <v/>
      </c>
      <c r="AC23" s="5" t="str">
        <f>IF(LEN(VLOOKUP($G23,Baseline!$G:$BH,23,FALSE))=0,"",VLOOKUP($G23,Baseline!$G:$BH,23,FALSE))</f>
        <v/>
      </c>
      <c r="AD23" s="5" t="str">
        <f>IF(LEN(VLOOKUP($G23,Baseline!$G:$BH,24,FALSE))=0,"",VLOOKUP($G23,Baseline!$G:$BH,24,FALSE))</f>
        <v/>
      </c>
      <c r="AE23" s="5" t="str">
        <f>IF(LEN(VLOOKUP($G23,Baseline!$G:$BH,25,FALSE))=0,"",VLOOKUP($G23,Baseline!$G:$BH,25,FALSE))</f>
        <v/>
      </c>
      <c r="AF23" s="5" t="str">
        <f>IF(LEN(VLOOKUP($G23,Baseline!$G:$BH,26,FALSE))=0,"",VLOOKUP($G23,Baseline!$G:$BH,26,FALSE))</f>
        <v/>
      </c>
      <c r="AG23" s="100"/>
      <c r="AH23" s="5" t="s">
        <v>319</v>
      </c>
      <c r="AI23" s="5"/>
      <c r="AJ23" s="87"/>
      <c r="AK23" s="5" t="str">
        <f>IF(LEN(VLOOKUP($G23,Baseline!$G:$BH,31,FALSE))=0,"",VLOOKUP($G23,Baseline!$G:$BH,31,FALSE))</f>
        <v>Worry about catching COVID-19</v>
      </c>
      <c r="AL23" s="5" t="str">
        <f>IF(LEN(VLOOKUP($G23,Baseline!$G:$BH,32,FALSE))=0,"",VLOOKUP($G23,Baseline!$G:$BH,32,FALSE))</f>
        <v>0 = Not bothered</v>
      </c>
      <c r="AM23" s="5" t="str">
        <f>IF(LEN(VLOOKUP($G23,Baseline!$G:$BH,33,FALSE))=0,"",VLOOKUP($G23,Baseline!$G:$BH,33,FALSE))</f>
        <v>1 = Bothered a little</v>
      </c>
      <c r="AN23" s="5" t="str">
        <f>IF(LEN(VLOOKUP($G23,Baseline!$G:$BH,34,FALSE))=0,"",VLOOKUP($G23,Baseline!$G:$BH,34,FALSE))</f>
        <v>2 = Bothered a lot</v>
      </c>
      <c r="AO23" s="5" t="str">
        <f>IF(LEN(VLOOKUP($G23,Baseline!$G:$BH,35,FALSE))=0,"",VLOOKUP($G23,Baseline!$G:$BH,35,FALSE))</f>
        <v/>
      </c>
      <c r="AP23" s="5" t="str">
        <f>IF(LEN(VLOOKUP($G23,Baseline!$G:$BH,36,FALSE))=0,"",VLOOKUP($G23,Baseline!$G:$BH,36,FALSE))</f>
        <v/>
      </c>
      <c r="AQ23" s="5" t="str">
        <f>IF(LEN(VLOOKUP($G23,Baseline!$G:$BH,37,FALSE))=0,"",VLOOKUP($G23,Baseline!$G:$BH,37,FALSE))</f>
        <v/>
      </c>
      <c r="AR23" s="5" t="str">
        <f>IF(LEN(VLOOKUP($G23,Baseline!$G:$BH,38,FALSE))=0,"",VLOOKUP($G23,Baseline!$G:$BH,38,FALSE))</f>
        <v/>
      </c>
      <c r="AS23" s="5" t="str">
        <f>IF(LEN(VLOOKUP($G23,Baseline!$G:$BH,39,FALSE))=0,"",VLOOKUP($G23,Baseline!$G:$BH,39,FALSE))</f>
        <v/>
      </c>
      <c r="AT23" s="5" t="str">
        <f>IF(LEN(VLOOKUP($G23,Baseline!$G:$BH,40,FALSE))=0,"",VLOOKUP($G23,Baseline!$G:$BH,40,FALSE))</f>
        <v/>
      </c>
      <c r="AU23" s="5" t="str">
        <f>IF(LEN(VLOOKUP($G23,Baseline!$G:$BH,41,FALSE))=0,"",VLOOKUP($G23,Baseline!$G:$BH,41,FALSE))</f>
        <v/>
      </c>
      <c r="AV23" s="5" t="str">
        <f>IF(LEN(VLOOKUP($G23,Baseline!$G:$BH,42,FALSE))=0,"",VLOOKUP($G23,Baseline!$G:$BH,42,FALSE))</f>
        <v/>
      </c>
      <c r="AW23" s="5" t="str">
        <f>IF(LEN(VLOOKUP($G23,Baseline!$G:$BH,43,FALSE))=0,"",VLOOKUP($G23,Baseline!$G:$BH,43,FALSE))</f>
        <v/>
      </c>
      <c r="AX23" s="5" t="str">
        <f>IF(LEN(VLOOKUP($G23,Baseline!$G:$BH,44,FALSE))=0,"",VLOOKUP($G23,Baseline!$G:$BH,44,FALSE))</f>
        <v/>
      </c>
      <c r="AY23" s="5" t="str">
        <f>IF(LEN(VLOOKUP($G23,Baseline!$G:$BH,45,FALSE))=0,"",VLOOKUP($G23,Baseline!$G:$BH,45,FALSE))</f>
        <v/>
      </c>
      <c r="AZ23" s="5" t="str">
        <f>IF(LEN(VLOOKUP($G23,Baseline!$G:$BH,46,FALSE))=0,"",VLOOKUP($G23,Baseline!$G:$BH,46,FALSE))</f>
        <v/>
      </c>
      <c r="BA23" s="5" t="str">
        <f>IF(LEN(VLOOKUP($G23,Baseline!$G:$BH,47,FALSE))=0,"",VLOOKUP($G23,Baseline!$G:$BH,47,FALSE))</f>
        <v/>
      </c>
      <c r="BB23" s="5" t="str">
        <f>IF(LEN(VLOOKUP($G23,Baseline!$G:$BH,48,FALSE))=0,"",VLOOKUP($G23,Baseline!$G:$BH,48,FALSE))</f>
        <v/>
      </c>
      <c r="BC23" s="5" t="str">
        <f>IF(LEN(VLOOKUP($G23,Baseline!$G:$BH,49,FALSE))=0,"",VLOOKUP($G23,Baseline!$G:$BH,49,FALSE))</f>
        <v/>
      </c>
      <c r="BD23" s="5" t="str">
        <f>IF(LEN(VLOOKUP($G23,Baseline!$G:$BH,50,FALSE))=0,"",VLOOKUP($G23,Baseline!$G:$BH,50,FALSE))</f>
        <v/>
      </c>
      <c r="BE23" s="5" t="str">
        <f>IF(LEN(VLOOKUP($G23,Baseline!$G:$BH,51,FALSE))=0,"",VLOOKUP($G23,Baseline!$G:$BH,51,FALSE))</f>
        <v/>
      </c>
      <c r="BF23" s="5" t="str">
        <f>IF(LEN(VLOOKUP($G23,Baseline!$G:$BH,52,FALSE))=0,"",VLOOKUP($G23,Baseline!$G:$BH,52,FALSE))</f>
        <v/>
      </c>
      <c r="BG23" s="5" t="str">
        <f>IF(LEN(VLOOKUP($G23,Baseline!$G:$BH,53,FALSE))=0,"",VLOOKUP($G23,Baseline!$G:$BH,53,FALSE))</f>
        <v/>
      </c>
      <c r="BH23" s="5" t="str">
        <f>IF(LEN(VLOOKUP($G23,Baseline!$G:$BH,54,FALSE))=0,"",VLOOKUP($G23,Baseline!$G:$BH,54,FALSE))</f>
        <v/>
      </c>
      <c r="BI23" s="5"/>
      <c r="BJ23" s="5"/>
      <c r="BK23" s="5"/>
      <c r="BL23" s="87"/>
      <c r="BM23" s="1" t="str">
        <f>IF(LEN(VLOOKUP($G23,Baseline!$G:$CJ,59,FALSE))=0,"",VLOOKUP($G23,Baseline!$G:$CJ,59,FALSE))</f>
        <v>Preocupación por la posibilidad de contagio de COVID-19</v>
      </c>
      <c r="BN23" s="1" t="str">
        <f>IF(LEN(VLOOKUP($G23,Baseline!$G:$CJ,60,FALSE))=0,"",VLOOKUP($G23,Baseline!$G:$CJ,60,FALSE))</f>
        <v>0 = No afectado</v>
      </c>
      <c r="BO23" s="1" t="str">
        <f>IF(LEN(VLOOKUP($G23,Baseline!$G:$CJ,61,FALSE))=0,"",VLOOKUP($G23,Baseline!$G:$CJ,61,FALSE))</f>
        <v>1 = Poco afectado</v>
      </c>
      <c r="BP23" s="1" t="str">
        <f>IF(LEN(VLOOKUP($G23,Baseline!$G:$CJ,62,FALSE))=0,"",VLOOKUP($G23,Baseline!$G:$CJ,62,FALSE))</f>
        <v>2 = Muy afectado</v>
      </c>
      <c r="BQ23" s="1" t="str">
        <f>IF(LEN(VLOOKUP($G23,Baseline!$G:$CJ,63,FALSE))=0,"",VLOOKUP($G23,Baseline!$G:$CJ,63,FALSE))</f>
        <v/>
      </c>
      <c r="BR23" s="1" t="str">
        <f>IF(LEN(VLOOKUP($G23,Baseline!$G:$CJ,64,FALSE))=0,"",VLOOKUP($G23,Baseline!$G:$CJ,64,FALSE))</f>
        <v/>
      </c>
      <c r="BS23" s="1" t="str">
        <f>IF(LEN(VLOOKUP($G23,Baseline!$G:$CJ,65,FALSE))=0,"",VLOOKUP($G23,Baseline!$G:$CJ,65,FALSE))</f>
        <v/>
      </c>
      <c r="BT23" s="1" t="str">
        <f>IF(LEN(VLOOKUP($G23,Baseline!$G:$CJ,66,FALSE))=0,"",VLOOKUP($G23,Baseline!$G:$CJ,66,FALSE))</f>
        <v/>
      </c>
      <c r="BU23" s="1" t="str">
        <f>IF(LEN(VLOOKUP($G23,Baseline!$G:$CJ,67,FALSE))=0,"",VLOOKUP($G23,Baseline!$G:$CJ,67,FALSE))</f>
        <v/>
      </c>
      <c r="BV23" s="1" t="str">
        <f>IF(LEN(VLOOKUP($G23,Baseline!$G:$CJ,68,FALSE))=0,"",VLOOKUP($G23,Baseline!$G:$CJ,68,FALSE))</f>
        <v/>
      </c>
      <c r="BW23" s="1" t="str">
        <f>IF(LEN(VLOOKUP($G23,Baseline!$G:$CJ,69,FALSE))=0,"",VLOOKUP($G23,Baseline!$G:$CJ,69,FALSE))</f>
        <v/>
      </c>
      <c r="BX23" s="1" t="str">
        <f>IF(LEN(VLOOKUP($G23,Baseline!$G:$CJ,70,FALSE))=0,"",VLOOKUP($G23,Baseline!$G:$CJ,70,FALSE))</f>
        <v/>
      </c>
      <c r="BY23" s="1" t="str">
        <f>IF(LEN(VLOOKUP($G23,Baseline!$G:$CJ,71,FALSE))=0,"",VLOOKUP($G23,Baseline!$G:$CJ,71,FALSE))</f>
        <v/>
      </c>
      <c r="BZ23" s="1" t="str">
        <f>IF(LEN(VLOOKUP($G23,Baseline!$G:$CJ,72,FALSE))=0,"",VLOOKUP($G23,Baseline!$G:$CJ,72,FALSE))</f>
        <v/>
      </c>
      <c r="CA23" s="1" t="str">
        <f>IF(LEN(VLOOKUP($G23,Baseline!$G:$CJ,73,FALSE))=0,"",VLOOKUP($G23,Baseline!$G:$CJ,73,FALSE))</f>
        <v/>
      </c>
      <c r="CB23" s="1" t="str">
        <f>IF(LEN(VLOOKUP($G23,Baseline!$G:$CJ,74,FALSE))=0,"",VLOOKUP($G23,Baseline!$G:$CJ,74,FALSE))</f>
        <v/>
      </c>
      <c r="CC23" s="1" t="str">
        <f>IF(LEN(VLOOKUP($G23,Baseline!$G:$CJ,75,FALSE))=0,"",VLOOKUP($G23,Baseline!$G:$CJ,75,FALSE))</f>
        <v/>
      </c>
      <c r="CD23" s="1" t="str">
        <f>IF(LEN(VLOOKUP($G23,Baseline!$G:$CJ,76,FALSE))=0,"",VLOOKUP($G23,Baseline!$G:$CJ,76,FALSE))</f>
        <v/>
      </c>
      <c r="CE23" s="1" t="str">
        <f>IF(LEN(VLOOKUP($G23,Baseline!$G:$CJ,77,FALSE))=0,"",VLOOKUP($G23,Baseline!$G:$CJ,77,FALSE))</f>
        <v/>
      </c>
      <c r="CF23" s="1" t="str">
        <f>IF(LEN(VLOOKUP($G23,Baseline!$G:$CJ,78,FALSE))=0,"",VLOOKUP($G23,Baseline!$G:$CJ,78,FALSE))</f>
        <v/>
      </c>
      <c r="CG23" s="1" t="str">
        <f>IF(LEN(VLOOKUP($G23,Baseline!$G:$CJ,79,FALSE))=0,"",VLOOKUP($G23,Baseline!$G:$CJ,79,FALSE))</f>
        <v/>
      </c>
      <c r="CH23" s="1" t="str">
        <f>IF(LEN(VLOOKUP($G23,Baseline!$G:$CJ,80,FALSE))=0,"",VLOOKUP($G23,Baseline!$G:$CJ,80,FALSE))</f>
        <v/>
      </c>
      <c r="CI23" s="1" t="str">
        <f>IF(LEN(VLOOKUP($G23,Baseline!$G:$CJ,81,FALSE))=0,"",VLOOKUP($G23,Baseline!$G:$CJ,81,FALSE))</f>
        <v/>
      </c>
      <c r="CJ23" s="1" t="str">
        <f>IF(LEN(VLOOKUP($G23,Baseline!$G:$CJ,82,FALSE))=0,"",VLOOKUP($G23,Baseline!$G:$CJ,82,FALSE))</f>
        <v/>
      </c>
      <c r="CK23" s="1"/>
      <c r="CL23" s="1"/>
      <c r="CM23" s="1"/>
      <c r="CN23" s="1"/>
      <c r="CO23" s="198" t="str">
        <f>IF(LEN(VLOOKUP($G23,Baseline!$G:$DL,87,FALSE))=0,"",VLOOKUP($G23,Baseline!$G:$DL,87,FALSE))</f>
        <v>Peur d’être infecté(e) par le COVID-19</v>
      </c>
      <c r="CP23" s="1" t="str">
        <f>IF(LEN(VLOOKUP($G23,Baseline!$G:$DL,88,FALSE))=0,"",VLOOKUP($G23,Baseline!$G:$DL,88,FALSE))</f>
        <v>0 = Pas du tout affecté</v>
      </c>
      <c r="CQ23" s="1" t="str">
        <f>IF(LEN(VLOOKUP($G23,Baseline!$G:$DL,89,FALSE))=0,"",VLOOKUP($G23,Baseline!$G:$DL,89,FALSE))</f>
        <v>1 = Légèrement affecté</v>
      </c>
      <c r="CR23" s="4" t="str">
        <f>IF(LEN(VLOOKUP($G23,Baseline!$G:$DL,90,FALSE))=0,"",VLOOKUP($G23,Baseline!$G:$DL,90,FALSE))</f>
        <v>2 = Beaucoup affecté</v>
      </c>
      <c r="CS23" s="1" t="str">
        <f>IF(LEN(VLOOKUP($G23,Baseline!$G:$DL,91,FALSE))=0,"",VLOOKUP($G23,Baseline!$G:$DL,91,FALSE))</f>
        <v/>
      </c>
      <c r="CT23" s="1" t="str">
        <f>IF(LEN(VLOOKUP($G23,Baseline!$G:$DL,92,FALSE))=0,"",VLOOKUP($G23,Baseline!$G:$DL,92,FALSE))</f>
        <v/>
      </c>
      <c r="CU23" s="1" t="str">
        <f>IF(LEN(VLOOKUP($G23,Baseline!$G:$DL,93,FALSE))=0,"",VLOOKUP($G23,Baseline!$G:$DL,93,FALSE))</f>
        <v/>
      </c>
      <c r="CV23" s="1" t="str">
        <f>IF(LEN(VLOOKUP($G23,Baseline!$G:$DL,94,FALSE))=0,"",VLOOKUP($G23,Baseline!$G:$DL,94,FALSE))</f>
        <v/>
      </c>
      <c r="CW23" s="1" t="str">
        <f>IF(LEN(VLOOKUP($G23,Baseline!$G:$DL,95,FALSE))=0,"",VLOOKUP($G23,Baseline!$G:$DL,95,FALSE))</f>
        <v/>
      </c>
      <c r="CX23" s="1" t="str">
        <f>IF(LEN(VLOOKUP($G23,Baseline!$G:$DL,96,FALSE))=0,"",VLOOKUP($G23,Baseline!$G:$DL,96,FALSE))</f>
        <v/>
      </c>
      <c r="CY23" s="5" t="str">
        <f>IF(LEN(VLOOKUP($G23,Baseline!$G:$DL,97,FALSE))=0,"",VLOOKUP($G23,Baseline!$G:$DL,97,FALSE))</f>
        <v/>
      </c>
      <c r="CZ23" s="5" t="str">
        <f>IF(LEN(VLOOKUP($G23,Baseline!$G:$DL,98,FALSE))=0,"",VLOOKUP($G23,Baseline!$G:$DL,98,FALSE))</f>
        <v/>
      </c>
      <c r="DA23" s="5" t="str">
        <f>IF(LEN(VLOOKUP($G23,Baseline!$G:$DL,99,FALSE))=0,"",VLOOKUP($G23,Baseline!$G:$DL,99,FALSE))</f>
        <v/>
      </c>
      <c r="DB23" s="5" t="str">
        <f>IF(LEN(VLOOKUP($G23,Baseline!$G:$DL,100,FALSE))=0,"",VLOOKUP($G23,Baseline!$G:$DL,100,FALSE))</f>
        <v/>
      </c>
      <c r="DC23" s="5" t="str">
        <f>IF(LEN(VLOOKUP($G23,Baseline!$G:$DL,101,FALSE))=0,"",VLOOKUP($G23,Baseline!$G:$DL,101,FALSE))</f>
        <v/>
      </c>
      <c r="DD23" s="5" t="str">
        <f>IF(LEN(VLOOKUP($G23,Baseline!$G:$DL,102,FALSE))=0,"",VLOOKUP($G23,Baseline!$G:$DL,102,FALSE))</f>
        <v/>
      </c>
      <c r="DE23" s="5" t="str">
        <f>IF(LEN(VLOOKUP($G23,Baseline!$G:$DL,103,FALSE))=0,"",VLOOKUP($G23,Baseline!$G:$DL,103,FALSE))</f>
        <v/>
      </c>
      <c r="DF23" s="5" t="str">
        <f>IF(LEN(VLOOKUP($G23,Baseline!$G:$DL,104,FALSE))=0,"",VLOOKUP($G23,Baseline!$G:$DL,104,FALSE))</f>
        <v/>
      </c>
      <c r="DG23" s="5" t="str">
        <f>IF(LEN(VLOOKUP($G23,Baseline!$G:$DL,105,FALSE))=0,"",VLOOKUP($G23,Baseline!$G:$DL,105,FALSE))</f>
        <v/>
      </c>
      <c r="DH23" s="5" t="str">
        <f>IF(LEN(VLOOKUP($G23,Baseline!$G:$DL,106,FALSE))=0,"",VLOOKUP($G23,Baseline!$G:$DL,106,FALSE))</f>
        <v/>
      </c>
      <c r="DI23" s="5" t="str">
        <f>IF(LEN(VLOOKUP($G23,Baseline!$G:$DL,107,FALSE))=0,"",VLOOKUP($G23,Baseline!$G:$DL,107,FALSE))</f>
        <v/>
      </c>
      <c r="DJ23" s="5" t="str">
        <f>IF(LEN(VLOOKUP($G23,Baseline!$G:$DL,108,FALSE))=0,"",VLOOKUP($G23,Baseline!$G:$DL,108,FALSE))</f>
        <v/>
      </c>
      <c r="DK23" s="5" t="str">
        <f>IF(LEN(VLOOKUP($G23,Baseline!$G:$DL,109,FALSE))=0,"",VLOOKUP($G23,Baseline!$G:$DL,109,FALSE))</f>
        <v/>
      </c>
      <c r="DL23" s="5" t="str">
        <f>IF(LEN(VLOOKUP($G23,Baseline!$G:$DL,110,FALSE))=0,"",VLOOKUP($G23,Baseline!$G:$DL,110,FALSE))</f>
        <v/>
      </c>
      <c r="DM23" s="5"/>
      <c r="DN23" s="5"/>
      <c r="DO23" s="5"/>
      <c r="DP23" s="5"/>
      <c r="DQ23" s="1" t="str">
        <f>IF(LEN(VLOOKUP($G23,Baseline!$G:$EN,115,FALSE))=0,"",VLOOKUP($G23,Baseline!$G:$EN,115,FALSE))</f>
        <v>Egy COVID-19 fertőzés miatti aggodalmak</v>
      </c>
      <c r="DR23" s="1" t="str">
        <f>IF(LEN(VLOOKUP($G23,Baseline!$G:$EN,116,FALSE))=0,"",VLOOKUP($G23,Baseline!$G:$EN,116,FALSE))</f>
        <v>0 = Nem érintettek</v>
      </c>
      <c r="DS23" s="1" t="str">
        <f>IF(LEN(VLOOKUP($G23,Baseline!$G:$EN,117,FALSE))=0,"",VLOOKUP($G23,Baseline!$G:$EN,117,FALSE))</f>
        <v>1 = Kevésbé érintettek</v>
      </c>
      <c r="DT23" s="1" t="str">
        <f>IF(LEN(VLOOKUP($G23,Baseline!$G:$EN,118,FALSE))=0,"",VLOOKUP($G23,Baseline!$G:$EN,118,FALSE))</f>
        <v>2 = Nagyon érintettek</v>
      </c>
      <c r="DU23" s="1" t="str">
        <f>IF(LEN(VLOOKUP($G23,Baseline!$G:$EN,119,FALSE))=0,"",VLOOKUP($G23,Baseline!$G:$EN,119,FALSE))</f>
        <v/>
      </c>
      <c r="DV23" s="1" t="str">
        <f>IF(LEN(VLOOKUP($G23,Baseline!$G:$EN,120,FALSE))=0,"",VLOOKUP($G23,Baseline!$G:$EN,120,FALSE))</f>
        <v/>
      </c>
      <c r="DW23" s="4" t="str">
        <f>IF(LEN(VLOOKUP($G23,Baseline!$G:$EN,121,FALSE))=0,"",VLOOKUP($G23,Baseline!$G:$EN,121,FALSE))</f>
        <v/>
      </c>
      <c r="DX23" s="1" t="str">
        <f>IF(LEN(VLOOKUP($G23,Baseline!$G:$EN,122,FALSE))=0,"",VLOOKUP($G23,Baseline!$G:$EN,122,FALSE))</f>
        <v/>
      </c>
      <c r="DY23" s="1" t="str">
        <f>IF(LEN(VLOOKUP($G23,Baseline!$G:$EN,123,FALSE))=0,"",VLOOKUP($G23,Baseline!$G:$EN,123,FALSE))</f>
        <v/>
      </c>
      <c r="DZ23" s="1" t="str">
        <f>IF(LEN(VLOOKUP($G23,Baseline!$G:$EN,124,FALSE))=0,"",VLOOKUP($G23,Baseline!$G:$EN,124,FALSE))</f>
        <v/>
      </c>
      <c r="EA23" s="1" t="str">
        <f>IF(LEN(VLOOKUP($G23,Baseline!$G:$EN,125,FALSE))=0,"",VLOOKUP($G23,Baseline!$G:$EN,125,FALSE))</f>
        <v/>
      </c>
      <c r="EB23" s="5" t="str">
        <f>IF(LEN(VLOOKUP($G23,Baseline!$G:$EN,126,FALSE))=0,"",VLOOKUP($G23,Baseline!$G:$EN,126,FALSE))</f>
        <v/>
      </c>
      <c r="EC23" s="5" t="str">
        <f>IF(LEN(VLOOKUP($G23,Baseline!$G:$EN,127,FALSE))=0,"",VLOOKUP($G23,Baseline!$G:$EN,127,FALSE))</f>
        <v/>
      </c>
      <c r="ED23" s="5" t="str">
        <f>IF(LEN(VLOOKUP($G23,Baseline!$G:$EN,128,FALSE))=0,"",VLOOKUP($G23,Baseline!$G:$EN,128,FALSE))</f>
        <v/>
      </c>
      <c r="EE23" s="5" t="str">
        <f>IF(LEN(VLOOKUP($G23,Baseline!$G:$EN,129,FALSE))=0,"",VLOOKUP($G23,Baseline!$G:$EN,129,FALSE))</f>
        <v/>
      </c>
      <c r="EF23" s="5" t="str">
        <f>IF(LEN(VLOOKUP($G23,Baseline!$G:$EN,130,FALSE))=0,"",VLOOKUP($G23,Baseline!$G:$EN,130,FALSE))</f>
        <v/>
      </c>
      <c r="EG23" s="5" t="str">
        <f>IF(LEN(VLOOKUP($G23,Baseline!$G:$EN,131,FALSE))=0,"",VLOOKUP($G23,Baseline!$G:$EN,131,FALSE))</f>
        <v/>
      </c>
      <c r="EH23" s="5" t="str">
        <f>IF(LEN(VLOOKUP($G23,Baseline!$G:$EN,132,FALSE))=0,"",VLOOKUP($G23,Baseline!$G:$EN,132,FALSE))</f>
        <v/>
      </c>
      <c r="EI23" s="5" t="str">
        <f>IF(LEN(VLOOKUP($G23,Baseline!$G:$EN,133,FALSE))=0,"",VLOOKUP($G23,Baseline!$G:$EN,133,FALSE))</f>
        <v/>
      </c>
      <c r="EJ23" s="5" t="str">
        <f>IF(LEN(VLOOKUP($G23,Baseline!$G:$EN,134,FALSE))=0,"",VLOOKUP($G23,Baseline!$G:$EN,134,FALSE))</f>
        <v/>
      </c>
      <c r="EK23" s="5" t="str">
        <f>IF(LEN(VLOOKUP($G23,Baseline!$G:$EN,135,FALSE))=0,"",VLOOKUP($G23,Baseline!$G:$EN,135,FALSE))</f>
        <v/>
      </c>
      <c r="EL23" s="5" t="str">
        <f>IF(LEN(VLOOKUP($G23,Baseline!$G:$EN,136,FALSE))=0,"",VLOOKUP($G23,Baseline!$G:$EN,136,FALSE))</f>
        <v/>
      </c>
      <c r="EM23" s="5" t="str">
        <f>IF(LEN(VLOOKUP($G23,Baseline!$G:$EN,137,FALSE))=0,"",VLOOKUP($G23,Baseline!$G:$EN,137,FALSE))</f>
        <v/>
      </c>
      <c r="EN23" s="5" t="str">
        <f>IF(LEN(VLOOKUP($G23,Baseline!$G:$EN,138,FALSE))=0,"",VLOOKUP($G23,Baseline!$G:$EN,138,FALSE))</f>
        <v/>
      </c>
      <c r="EO23" s="5"/>
      <c r="EP23" s="5"/>
      <c r="EQ23" s="5"/>
      <c r="ER23" s="5"/>
      <c r="ES23" s="1" t="str">
        <f>IF(LEN(VLOOKUP($G23,Baseline!$G:$FP,143,FALSE))=0,"",VLOOKUP($G23,Baseline!$G:$FP,143,FALSE))</f>
        <v>Paura di essere contagiato/a dal COVID-19</v>
      </c>
      <c r="ET23" s="1" t="str">
        <f>IF(LEN(VLOOKUP($G23,Baseline!$G:$FP,144,FALSE))=0,"",VLOOKUP($G23,Baseline!$G:$FP,144,FALSE))</f>
        <v>0 = Per nulla limitato/a</v>
      </c>
      <c r="EU23" s="1" t="str">
        <f>IF(LEN(VLOOKUP($G23,Baseline!$G:$FP,145,FALSE))=0,"",VLOOKUP($G23,Baseline!$G:$FP,145,FALSE))</f>
        <v>1 = Poco limitato/a</v>
      </c>
      <c r="EV23" s="1" t="str">
        <f>IF(LEN(VLOOKUP($G23,Baseline!$G:$FP,146,FALSE))=0,"",VLOOKUP($G23,Baseline!$G:$FP,146,FALSE))</f>
        <v>2 = Molto limitato/a</v>
      </c>
      <c r="EW23" s="1" t="str">
        <f>IF(LEN(VLOOKUP($G23,Baseline!$G:$FP,147,FALSE))=0,"",VLOOKUP($G23,Baseline!$G:$FP,147,FALSE))</f>
        <v/>
      </c>
      <c r="EX23" s="1" t="str">
        <f>IF(LEN(VLOOKUP($G23,Baseline!$G:$FP,148,FALSE))=0,"",VLOOKUP($G23,Baseline!$G:$FP,148,FALSE))</f>
        <v/>
      </c>
      <c r="EY23" s="1" t="str">
        <f>IF(LEN(VLOOKUP($G23,Baseline!$G:$FP,149,FALSE))=0,"",VLOOKUP($G23,Baseline!$G:$FP,149,FALSE))</f>
        <v/>
      </c>
      <c r="EZ23" s="1" t="str">
        <f>IF(LEN(VLOOKUP($G23,Baseline!$G:$FP,150,FALSE))=0,"",VLOOKUP($G23,Baseline!$G:$FP,150,FALSE))</f>
        <v/>
      </c>
      <c r="FA23" s="1" t="str">
        <f>IF(LEN(VLOOKUP($G23,Baseline!$G:$FP,151,FALSE))=0,"",VLOOKUP($G23,Baseline!$G:$FP,151,FALSE))</f>
        <v/>
      </c>
      <c r="FB23" s="4" t="str">
        <f>IF(LEN(VLOOKUP($G23,Baseline!$G:$FP,152,FALSE))=0,"",VLOOKUP($G23,Baseline!$G:$FP,152,FALSE))</f>
        <v/>
      </c>
      <c r="FC23" s="1" t="str">
        <f>IF(LEN(VLOOKUP($G23,Baseline!$G:$FP,153,FALSE))=0,"",VLOOKUP($G23,Baseline!$G:$FP,153,FALSE))</f>
        <v/>
      </c>
      <c r="FD23" s="5" t="str">
        <f>IF(LEN(VLOOKUP($G23,Baseline!$G:$FP,154,FALSE))=0,"",VLOOKUP($G23,Baseline!$G:$FP,154,FALSE))</f>
        <v/>
      </c>
      <c r="FE23" s="5" t="str">
        <f>IF(LEN(VLOOKUP($G23,Baseline!$G:$FP,155,FALSE))=0,"",VLOOKUP($G23,Baseline!$G:$FP,155,FALSE))</f>
        <v/>
      </c>
      <c r="FF23" s="5" t="str">
        <f>IF(LEN(VLOOKUP($G23,Baseline!$G:$FP,156,FALSE))=0,"",VLOOKUP($G23,Baseline!$G:$FP,156,FALSE))</f>
        <v/>
      </c>
      <c r="FG23" s="5" t="str">
        <f>IF(LEN(VLOOKUP($G23,Baseline!$G:$FP,157,FALSE))=0,"",VLOOKUP($G23,Baseline!$G:$FP,157,FALSE))</f>
        <v/>
      </c>
      <c r="FH23" s="5" t="str">
        <f>IF(LEN(VLOOKUP($G23,Baseline!$G:$FP,158,FALSE))=0,"",VLOOKUP($G23,Baseline!$G:$FP,158,FALSE))</f>
        <v/>
      </c>
      <c r="FI23" s="5" t="str">
        <f>IF(LEN(VLOOKUP($G23,Baseline!$G:$FP,159,FALSE))=0,"",VLOOKUP($G23,Baseline!$G:$FP,159,FALSE))</f>
        <v/>
      </c>
      <c r="FJ23" s="5" t="str">
        <f>IF(LEN(VLOOKUP($G23,Baseline!$G:$FP,160,FALSE))=0,"",VLOOKUP($G23,Baseline!$G:$FP,160,FALSE))</f>
        <v/>
      </c>
      <c r="FK23" s="5" t="str">
        <f>IF(LEN(VLOOKUP($G23,Baseline!$G:$FP,161,FALSE))=0,"",VLOOKUP($G23,Baseline!$G:$FP,161,FALSE))</f>
        <v/>
      </c>
      <c r="FL23" s="5" t="str">
        <f>IF(LEN(VLOOKUP($G23,Baseline!$G:$FP,162,FALSE))=0,"",VLOOKUP($G23,Baseline!$G:$FP,162,FALSE))</f>
        <v/>
      </c>
      <c r="FM23" s="5" t="str">
        <f>IF(LEN(VLOOKUP($G23,Baseline!$G:$FP,163,FALSE))=0,"",VLOOKUP($G23,Baseline!$G:$FP,163,FALSE))</f>
        <v/>
      </c>
      <c r="FN23" s="5" t="str">
        <f>IF(LEN(VLOOKUP($G23,Baseline!$G:$FP,164,FALSE))=0,"",VLOOKUP($G23,Baseline!$G:$FP,164,FALSE))</f>
        <v/>
      </c>
      <c r="FO23" s="5" t="str">
        <f>IF(LEN(VLOOKUP($G23,Baseline!$G:$FP,165,FALSE))=0,"",VLOOKUP($G23,Baseline!$G:$FP,165,FALSE))</f>
        <v/>
      </c>
      <c r="FP23" s="5" t="str">
        <f>IF(LEN(VLOOKUP($G23,Baseline!$G:$FP,166,FALSE))=0,"",VLOOKUP($G23,Baseline!$G:$FP,166,FALSE))</f>
        <v/>
      </c>
      <c r="FQ23" s="5"/>
      <c r="FR23" s="5"/>
      <c r="FS23" s="5"/>
      <c r="FT23" s="5"/>
      <c r="FU23" s="1" t="str">
        <f>IF(LEN(VLOOKUP($G23,Baseline!$G:$GR,171,FALSE))=0,"",VLOOKUP($G23,Baseline!$G:$GR,171,FALSE))</f>
        <v>Обеспокоенность по поводу возможного заражения COVID-19</v>
      </c>
      <c r="FV23" s="1" t="str">
        <f>IF(LEN(VLOOKUP($G23,Baseline!$G:$GR,172,FALSE))=0,"",VLOOKUP($G23,Baseline!$G:$GR,172,FALSE))</f>
        <v>0 = совсем не беспокоило</v>
      </c>
      <c r="FW23" s="1" t="str">
        <f>IF(LEN(VLOOKUP($G23,Baseline!$G:$GR,173,FALSE))=0,"",VLOOKUP($G23,Baseline!$G:$GR,173,FALSE))</f>
        <v>1 = не сильно беспокоило</v>
      </c>
      <c r="FX23" s="1" t="str">
        <f>IF(LEN(VLOOKUP($G23,Baseline!$G:$GR,174,FALSE))=0,"",VLOOKUP($G23,Baseline!$G:$GR,174,FALSE))</f>
        <v>2 = сильно беспокоило</v>
      </c>
      <c r="FY23" s="1" t="str">
        <f>IF(LEN(VLOOKUP($G23,Baseline!$G:$GR,175,FALSE))=0,"",VLOOKUP($G23,Baseline!$G:$GR,175,FALSE))</f>
        <v/>
      </c>
      <c r="FZ23" s="1" t="str">
        <f>IF(LEN(VLOOKUP($G23,Baseline!$G:$GR,176,FALSE))=0,"",VLOOKUP($G23,Baseline!$G:$GR,176,FALSE))</f>
        <v/>
      </c>
      <c r="GA23" s="1" t="str">
        <f>IF(LEN(VLOOKUP($G23,Baseline!$G:$GR,177,FALSE))=0,"",VLOOKUP($G23,Baseline!$G:$GR,177,FALSE))</f>
        <v/>
      </c>
      <c r="GB23" s="1" t="str">
        <f>IF(LEN(VLOOKUP($G23,Baseline!$G:$GR,178,FALSE))=0,"",VLOOKUP($G23,Baseline!$G:$GR,178,FALSE))</f>
        <v/>
      </c>
      <c r="GC23" s="1" t="str">
        <f>IF(LEN(VLOOKUP($G23,Baseline!$G:$GR,179,FALSE))=0,"",VLOOKUP($G23,Baseline!$G:$GR,179,FALSE))</f>
        <v/>
      </c>
      <c r="GD23" s="1" t="str">
        <f>IF(LEN(VLOOKUP($G23,Baseline!$G:$GR,180,FALSE))=0,"",VLOOKUP($G23,Baseline!$G:$GR,180,FALSE))</f>
        <v/>
      </c>
      <c r="GE23" s="1" t="str">
        <f>IF(LEN(VLOOKUP($G23,Baseline!$G:$GR,181,FALSE))=0,"",VLOOKUP($G23,Baseline!$G:$GR,181,FALSE))</f>
        <v/>
      </c>
      <c r="GF23" s="5" t="str">
        <f>IF(LEN(VLOOKUP($G23,Baseline!$G:$GR,182,FALSE))=0,"",VLOOKUP($G23,Baseline!$G:$GR,182,FALSE))</f>
        <v/>
      </c>
      <c r="GG23" s="4" t="str">
        <f>IF(LEN(VLOOKUP($G23,Baseline!$G:$GR,183,FALSE))=0,"",VLOOKUP($G23,Baseline!$G:$GR,183,FALSE))</f>
        <v/>
      </c>
      <c r="GH23" s="5" t="str">
        <f>IF(LEN(VLOOKUP($G23,Baseline!$G:$GR,184,FALSE))=0,"",VLOOKUP($G23,Baseline!$G:$GR,184,FALSE))</f>
        <v/>
      </c>
      <c r="GI23" s="5" t="str">
        <f>IF(LEN(VLOOKUP($G23,Baseline!$G:$GR,185,FALSE))=0,"",VLOOKUP($G23,Baseline!$G:$GR,185,FALSE))</f>
        <v/>
      </c>
      <c r="GJ23" s="5" t="str">
        <f>IF(LEN(VLOOKUP($G23,Baseline!$G:$GR,186,FALSE))=0,"",VLOOKUP($G23,Baseline!$G:$GR,186,FALSE))</f>
        <v/>
      </c>
      <c r="GK23" s="5" t="str">
        <f>IF(LEN(VLOOKUP($G23,Baseline!$G:$GR,187,FALSE))=0,"",VLOOKUP($G23,Baseline!$G:$GR,187,FALSE))</f>
        <v/>
      </c>
      <c r="GL23" s="5" t="str">
        <f>IF(LEN(VLOOKUP($G23,Baseline!$G:$GR,188,FALSE))=0,"",VLOOKUP($G23,Baseline!$G:$GR,188,FALSE))</f>
        <v/>
      </c>
      <c r="GM23" s="5" t="str">
        <f>IF(LEN(VLOOKUP($G23,Baseline!$G:$GR,189,FALSE))=0,"",VLOOKUP($G23,Baseline!$G:$GR,189,FALSE))</f>
        <v/>
      </c>
      <c r="GN23" s="5" t="str">
        <f>IF(LEN(VLOOKUP($G23,Baseline!$G:$GR,190,FALSE))=0,"",VLOOKUP($G23,Baseline!$G:$GR,190,FALSE))</f>
        <v/>
      </c>
      <c r="GO23" s="5" t="str">
        <f>IF(LEN(VLOOKUP($G23,Baseline!$G:$GR,191,FALSE))=0,"",VLOOKUP($G23,Baseline!$G:$GR,191,FALSE))</f>
        <v/>
      </c>
      <c r="GP23" s="5" t="str">
        <f>IF(LEN(VLOOKUP($G23,Baseline!$G:$GR,192,FALSE))=0,"",VLOOKUP($G23,Baseline!$G:$GR,192,FALSE))</f>
        <v/>
      </c>
      <c r="GQ23" s="5" t="str">
        <f>IF(LEN(VLOOKUP($G23,Baseline!$G:$GR,193,FALSE))=0,"",VLOOKUP($G23,Baseline!$G:$GR,193,FALSE))</f>
        <v/>
      </c>
      <c r="GR23" s="5" t="str">
        <f>IF(LEN(VLOOKUP($G23,Baseline!$G:$GR,194,FALSE))=0,"",VLOOKUP($G23,Baseline!$G:$GR,194,FALSE))</f>
        <v/>
      </c>
      <c r="GS23" s="5"/>
      <c r="GT23" s="5"/>
      <c r="GU23" s="5"/>
      <c r="GV23" s="5"/>
      <c r="GW23" s="1" t="str">
        <f>IF(LEN(VLOOKUP($G23,Baseline!$G:$HT,199,FALSE))=0,"",VLOOKUP($G23,Baseline!$G:$HT,199,FALSE))</f>
        <v>Zabrinutost da se zarazite COVID-19</v>
      </c>
      <c r="GX23" s="1" t="str">
        <f>IF(LEN(VLOOKUP($G23,Baseline!$G:$HT,200,FALSE))=0,"",VLOOKUP($G23,Baseline!$G:$HT,200,FALSE))</f>
        <v>0 = Nesputano</v>
      </c>
      <c r="GY23" s="1" t="str">
        <f>IF(LEN(VLOOKUP($G23,Baseline!$G:$HT,201,FALSE))=0,"",VLOOKUP($G23,Baseline!$G:$HT,201,FALSE))</f>
        <v>1 = Malo sputano</v>
      </c>
      <c r="GZ23" s="1" t="str">
        <f>IF(LEN(VLOOKUP($G23,Baseline!$G:$HT,202,FALSE))=0,"",VLOOKUP($G23,Baseline!$G:$HT,202,FALSE))</f>
        <v>2 = Jako sputano</v>
      </c>
      <c r="HA23" s="10" t="str">
        <f>IF(LEN(VLOOKUP($G23,Baseline!$G:$HT,203,FALSE))=0,"",VLOOKUP($G23,Baseline!$G:$HT,203,FALSE))</f>
        <v/>
      </c>
      <c r="HB23" s="10" t="str">
        <f>IF(LEN(VLOOKUP($G23,Baseline!$G:$HT,204,FALSE))=0,"",VLOOKUP($G23,Baseline!$G:$HT,204,FALSE))</f>
        <v/>
      </c>
      <c r="HC23" s="10" t="str">
        <f>IF(LEN(VLOOKUP($G23,Baseline!$G:$HT,205,FALSE))=0,"",VLOOKUP($G23,Baseline!$G:$HT,205,FALSE))</f>
        <v/>
      </c>
      <c r="HD23" s="10" t="str">
        <f>IF(LEN(VLOOKUP($G23,Baseline!$G:$HT,206,FALSE))=0,"",VLOOKUP($G23,Baseline!$G:$HT,206,FALSE))</f>
        <v/>
      </c>
      <c r="HE23" s="10" t="str">
        <f>IF(LEN(VLOOKUP($G23,Baseline!$G:$HT,207,FALSE))=0,"",VLOOKUP($G23,Baseline!$G:$HT,207,FALSE))</f>
        <v/>
      </c>
      <c r="HF23" s="10" t="str">
        <f>IF(LEN(VLOOKUP($G23,Baseline!$G:$HT,208,FALSE))=0,"",VLOOKUP($G23,Baseline!$G:$HT,208,FALSE))</f>
        <v/>
      </c>
      <c r="HG23" s="10" t="str">
        <f>IF(LEN(VLOOKUP($G23,Baseline!$G:$HT,209,FALSE))=0,"",VLOOKUP($G23,Baseline!$G:$HT,209,FALSE))</f>
        <v/>
      </c>
      <c r="HH23" s="5" t="str">
        <f>IF(LEN(VLOOKUP($G23,Baseline!$G:$HT,210,FALSE))=0,"",VLOOKUP($G23,Baseline!$G:$HT,210,FALSE))</f>
        <v/>
      </c>
      <c r="HI23" s="5" t="str">
        <f>IF(LEN(VLOOKUP($G23,Baseline!$G:$HT,211,FALSE))=0,"",VLOOKUP($G23,Baseline!$G:$HT,211,FALSE))</f>
        <v/>
      </c>
      <c r="HJ23" s="5" t="str">
        <f>IF(LEN(VLOOKUP($G23,Baseline!$G:$HT,212,FALSE))=0,"",VLOOKUP($G23,Baseline!$G:$HT,212,FALSE))</f>
        <v/>
      </c>
      <c r="HK23" s="5" t="str">
        <f>IF(LEN(VLOOKUP($G23,Baseline!$G:$HT,213,FALSE))=0,"",VLOOKUP($G23,Baseline!$G:$HT,213,FALSE))</f>
        <v/>
      </c>
      <c r="HL23" s="4" t="str">
        <f>IF(LEN(VLOOKUP($G23,Baseline!$G:$HT,214,FALSE))=0,"",VLOOKUP($G23,Baseline!$G:$HT,214,FALSE))</f>
        <v/>
      </c>
      <c r="HM23" s="5" t="str">
        <f>IF(LEN(VLOOKUP($G23,Baseline!$G:$HT,215,FALSE))=0,"",VLOOKUP($G23,Baseline!$G:$HT,215,FALSE))</f>
        <v/>
      </c>
      <c r="HN23" s="5" t="str">
        <f>IF(LEN(VLOOKUP($G23,Baseline!$G:$HT,216,FALSE))=0,"",VLOOKUP($G23,Baseline!$G:$HT,216,FALSE))</f>
        <v/>
      </c>
      <c r="HO23" s="5" t="str">
        <f>IF(LEN(VLOOKUP($G23,Baseline!$G:$HT,217,FALSE))=0,"",VLOOKUP($G23,Baseline!$G:$HT,217,FALSE))</f>
        <v/>
      </c>
      <c r="HP23" s="5" t="str">
        <f>IF(LEN(VLOOKUP($G23,Baseline!$G:$HT,218,FALSE))=0,"",VLOOKUP($G23,Baseline!$G:$HT,218,FALSE))</f>
        <v/>
      </c>
      <c r="HQ23" s="5" t="str">
        <f>IF(LEN(VLOOKUP($G23,Baseline!$G:$HT,219,FALSE))=0,"",VLOOKUP($G23,Baseline!$G:$HT,219,FALSE))</f>
        <v/>
      </c>
      <c r="HR23" s="5" t="str">
        <f>IF(LEN(VLOOKUP($G23,Baseline!$G:$HT,220,FALSE))=0,"",VLOOKUP($G23,Baseline!$G:$HT,220,FALSE))</f>
        <v/>
      </c>
      <c r="HS23" s="5" t="str">
        <f>IF(LEN(VLOOKUP($G23,Baseline!$G:$HT,221,FALSE))=0,"",VLOOKUP($G23,Baseline!$G:$HT,221,FALSE))</f>
        <v/>
      </c>
      <c r="HT23" s="5" t="str">
        <f>IF(LEN(VLOOKUP($G23,Baseline!$G:$HT,222,FALSE))=0,"",VLOOKUP($G23,Baseline!$G:$HT,222,FALSE))</f>
        <v/>
      </c>
      <c r="HU23" s="5"/>
      <c r="HV23" s="5"/>
      <c r="HW23" s="5"/>
      <c r="HX23" s="5"/>
    </row>
    <row r="24" spans="1:232" s="28" customFormat="1" ht="63.75" hidden="1" thickBot="1">
      <c r="A24" s="5" t="s">
        <v>331</v>
      </c>
      <c r="B24" s="5" t="s">
        <v>332</v>
      </c>
      <c r="C24" s="5"/>
      <c r="D24" s="5"/>
      <c r="E24" s="5"/>
      <c r="F24" s="5" t="s">
        <v>333</v>
      </c>
      <c r="G24" s="5" t="s">
        <v>374</v>
      </c>
      <c r="H24" s="5" t="s">
        <v>372</v>
      </c>
      <c r="I24" s="84" t="str">
        <f>IF(LEN(VLOOKUP($G24,Baseline!$G:$BH,3,FALSE))=0,"",VLOOKUP($G24,Baseline!$G:$BH,3,FALSE))</f>
        <v>Sorgen im Zuge einer Infektion mit COVID-19 schwer zu erkranken</v>
      </c>
      <c r="J24" s="5" t="str">
        <f>IF(LEN(VLOOKUP($G24,Baseline!$G:$BH,4,FALSE))=0,"",VLOOKUP($G24,Baseline!$G:$BH,4,FALSE))</f>
        <v>0 = Nicht beeinträchtigt</v>
      </c>
      <c r="K24" s="5" t="str">
        <f>IF(LEN(VLOOKUP($G24,Baseline!$G:$BH,5,FALSE))=0,"",VLOOKUP($G24,Baseline!$G:$BH,5,FALSE))</f>
        <v>1 = Wenig beeinträchtigt</v>
      </c>
      <c r="L24" s="5" t="str">
        <f>IF(LEN(VLOOKUP($G24,Baseline!$G:$BH,6,FALSE))=0,"",VLOOKUP($G24,Baseline!$G:$BH,6,FALSE))</f>
        <v>2 = Stark beeinträchtigt</v>
      </c>
      <c r="M24" s="5" t="str">
        <f>IF(LEN(VLOOKUP($G24,Baseline!$G:$BH,7,FALSE))=0,"",VLOOKUP($G24,Baseline!$G:$BH,7,FALSE))</f>
        <v/>
      </c>
      <c r="N24" s="5" t="str">
        <f>IF(LEN(VLOOKUP($G24,Baseline!$G:$BH,8,FALSE))=0,"",VLOOKUP($G24,Baseline!$G:$BH,8,FALSE))</f>
        <v/>
      </c>
      <c r="O24" s="5" t="str">
        <f>IF(LEN(VLOOKUP($G24,Baseline!$G:$BH,9,FALSE))=0,"",VLOOKUP($G24,Baseline!$G:$BH,9,FALSE))</f>
        <v/>
      </c>
      <c r="P24" s="5" t="str">
        <f>IF(LEN(VLOOKUP($G24,Baseline!$G:$BH,10,FALSE))=0,"",VLOOKUP($G24,Baseline!$G:$BH,10,FALSE))</f>
        <v/>
      </c>
      <c r="Q24" s="5" t="str">
        <f>IF(LEN(VLOOKUP($G24,Baseline!$G:$BH,11,FALSE))=0,"",VLOOKUP($G24,Baseline!$G:$BH,11,FALSE))</f>
        <v/>
      </c>
      <c r="R24" s="5" t="str">
        <f>IF(LEN(VLOOKUP($G24,Baseline!$G:$BH,12,FALSE))=0,"",VLOOKUP($G24,Baseline!$G:$BH,12,FALSE))</f>
        <v/>
      </c>
      <c r="S24" s="5" t="str">
        <f>IF(LEN(VLOOKUP($G24,Baseline!$G:$BH,13,FALSE))=0,"",VLOOKUP($G24,Baseline!$G:$BH,13,FALSE))</f>
        <v/>
      </c>
      <c r="T24" s="5" t="str">
        <f>IF(LEN(VLOOKUP($G24,Baseline!$G:$BH,14,FALSE))=0,"",VLOOKUP($G24,Baseline!$G:$BH,14,FALSE))</f>
        <v/>
      </c>
      <c r="U24" s="5" t="str">
        <f>IF(LEN(VLOOKUP($G24,Baseline!$G:$BH,15,FALSE))=0,"",VLOOKUP($G24,Baseline!$G:$BH,15,FALSE))</f>
        <v/>
      </c>
      <c r="V24" s="5" t="str">
        <f>IF(LEN(VLOOKUP($G24,Baseline!$G:$BH,16,FALSE))=0,"",VLOOKUP($G24,Baseline!$G:$BH,16,FALSE))</f>
        <v/>
      </c>
      <c r="W24" s="5" t="str">
        <f>IF(LEN(VLOOKUP($G24,Baseline!$G:$BH,17,FALSE))=0,"",VLOOKUP($G24,Baseline!$G:$BH,17,FALSE))</f>
        <v/>
      </c>
      <c r="X24" s="5" t="str">
        <f>IF(LEN(VLOOKUP($G24,Baseline!$G:$BH,18,FALSE))=0,"",VLOOKUP($G24,Baseline!$G:$BH,18,FALSE))</f>
        <v/>
      </c>
      <c r="Y24" s="5" t="str">
        <f>IF(LEN(VLOOKUP($G24,Baseline!$G:$BH,19,FALSE))=0,"",VLOOKUP($G24,Baseline!$G:$BH,19,FALSE))</f>
        <v/>
      </c>
      <c r="Z24" s="5" t="str">
        <f>IF(LEN(VLOOKUP($G24,Baseline!$G:$BH,20,FALSE))=0,"",VLOOKUP($G24,Baseline!$G:$BH,20,FALSE))</f>
        <v/>
      </c>
      <c r="AA24" s="5" t="str">
        <f>IF(LEN(VLOOKUP($G24,Baseline!$G:$BH,21,FALSE))=0,"",VLOOKUP($G24,Baseline!$G:$BH,21,FALSE))</f>
        <v/>
      </c>
      <c r="AB24" s="5" t="str">
        <f>IF(LEN(VLOOKUP($G24,Baseline!$G:$BH,22,FALSE))=0,"",VLOOKUP($G24,Baseline!$G:$BH,22,FALSE))</f>
        <v/>
      </c>
      <c r="AC24" s="5" t="str">
        <f>IF(LEN(VLOOKUP($G24,Baseline!$G:$BH,23,FALSE))=0,"",VLOOKUP($G24,Baseline!$G:$BH,23,FALSE))</f>
        <v/>
      </c>
      <c r="AD24" s="5" t="str">
        <f>IF(LEN(VLOOKUP($G24,Baseline!$G:$BH,24,FALSE))=0,"",VLOOKUP($G24,Baseline!$G:$BH,24,FALSE))</f>
        <v/>
      </c>
      <c r="AE24" s="5" t="str">
        <f>IF(LEN(VLOOKUP($G24,Baseline!$G:$BH,25,FALSE))=0,"",VLOOKUP($G24,Baseline!$G:$BH,25,FALSE))</f>
        <v/>
      </c>
      <c r="AF24" s="5" t="str">
        <f>IF(LEN(VLOOKUP($G24,Baseline!$G:$BH,26,FALSE))=0,"",VLOOKUP($G24,Baseline!$G:$BH,26,FALSE))</f>
        <v/>
      </c>
      <c r="AG24" s="100"/>
      <c r="AH24" s="5" t="s">
        <v>319</v>
      </c>
      <c r="AI24" s="5"/>
      <c r="AJ24" s="87"/>
      <c r="AK24" s="5" t="str">
        <f>IF(LEN(VLOOKUP($G24,Baseline!$G:$BH,31,FALSE))=0,"",VLOOKUP($G24,Baseline!$G:$BH,31,FALSE))</f>
        <v>Worry about getting severly ill in case of an infection with COVID-19</v>
      </c>
      <c r="AL24" s="5" t="str">
        <f>IF(LEN(VLOOKUP($G24,Baseline!$G:$BH,32,FALSE))=0,"",VLOOKUP($G24,Baseline!$G:$BH,32,FALSE))</f>
        <v>0 = Not bothered</v>
      </c>
      <c r="AM24" s="5" t="str">
        <f>IF(LEN(VLOOKUP($G24,Baseline!$G:$BH,33,FALSE))=0,"",VLOOKUP($G24,Baseline!$G:$BH,33,FALSE))</f>
        <v>1 = Bothered a little</v>
      </c>
      <c r="AN24" s="5" t="str">
        <f>IF(LEN(VLOOKUP($G24,Baseline!$G:$BH,34,FALSE))=0,"",VLOOKUP($G24,Baseline!$G:$BH,34,FALSE))</f>
        <v>2 = Bothered a lot</v>
      </c>
      <c r="AO24" s="5" t="str">
        <f>IF(LEN(VLOOKUP($G24,Baseline!$G:$BH,35,FALSE))=0,"",VLOOKUP($G24,Baseline!$G:$BH,35,FALSE))</f>
        <v/>
      </c>
      <c r="AP24" s="5" t="str">
        <f>IF(LEN(VLOOKUP($G24,Baseline!$G:$BH,36,FALSE))=0,"",VLOOKUP($G24,Baseline!$G:$BH,36,FALSE))</f>
        <v/>
      </c>
      <c r="AQ24" s="5" t="str">
        <f>IF(LEN(VLOOKUP($G24,Baseline!$G:$BH,37,FALSE))=0,"",VLOOKUP($G24,Baseline!$G:$BH,37,FALSE))</f>
        <v/>
      </c>
      <c r="AR24" s="5" t="str">
        <f>IF(LEN(VLOOKUP($G24,Baseline!$G:$BH,38,FALSE))=0,"",VLOOKUP($G24,Baseline!$G:$BH,38,FALSE))</f>
        <v/>
      </c>
      <c r="AS24" s="5" t="str">
        <f>IF(LEN(VLOOKUP($G24,Baseline!$G:$BH,39,FALSE))=0,"",VLOOKUP($G24,Baseline!$G:$BH,39,FALSE))</f>
        <v/>
      </c>
      <c r="AT24" s="5" t="str">
        <f>IF(LEN(VLOOKUP($G24,Baseline!$G:$BH,40,FALSE))=0,"",VLOOKUP($G24,Baseline!$G:$BH,40,FALSE))</f>
        <v/>
      </c>
      <c r="AU24" s="5" t="str">
        <f>IF(LEN(VLOOKUP($G24,Baseline!$G:$BH,41,FALSE))=0,"",VLOOKUP($G24,Baseline!$G:$BH,41,FALSE))</f>
        <v/>
      </c>
      <c r="AV24" s="5" t="str">
        <f>IF(LEN(VLOOKUP($G24,Baseline!$G:$BH,42,FALSE))=0,"",VLOOKUP($G24,Baseline!$G:$BH,42,FALSE))</f>
        <v/>
      </c>
      <c r="AW24" s="5" t="str">
        <f>IF(LEN(VLOOKUP($G24,Baseline!$G:$BH,43,FALSE))=0,"",VLOOKUP($G24,Baseline!$G:$BH,43,FALSE))</f>
        <v/>
      </c>
      <c r="AX24" s="5" t="str">
        <f>IF(LEN(VLOOKUP($G24,Baseline!$G:$BH,44,FALSE))=0,"",VLOOKUP($G24,Baseline!$G:$BH,44,FALSE))</f>
        <v/>
      </c>
      <c r="AY24" s="5" t="str">
        <f>IF(LEN(VLOOKUP($G24,Baseline!$G:$BH,45,FALSE))=0,"",VLOOKUP($G24,Baseline!$G:$BH,45,FALSE))</f>
        <v/>
      </c>
      <c r="AZ24" s="5" t="str">
        <f>IF(LEN(VLOOKUP($G24,Baseline!$G:$BH,46,FALSE))=0,"",VLOOKUP($G24,Baseline!$G:$BH,46,FALSE))</f>
        <v/>
      </c>
      <c r="BA24" s="5" t="str">
        <f>IF(LEN(VLOOKUP($G24,Baseline!$G:$BH,47,FALSE))=0,"",VLOOKUP($G24,Baseline!$G:$BH,47,FALSE))</f>
        <v/>
      </c>
      <c r="BB24" s="5" t="str">
        <f>IF(LEN(VLOOKUP($G24,Baseline!$G:$BH,48,FALSE))=0,"",VLOOKUP($G24,Baseline!$G:$BH,48,FALSE))</f>
        <v/>
      </c>
      <c r="BC24" s="5" t="str">
        <f>IF(LEN(VLOOKUP($G24,Baseline!$G:$BH,49,FALSE))=0,"",VLOOKUP($G24,Baseline!$G:$BH,49,FALSE))</f>
        <v/>
      </c>
      <c r="BD24" s="5" t="str">
        <f>IF(LEN(VLOOKUP($G24,Baseline!$G:$BH,50,FALSE))=0,"",VLOOKUP($G24,Baseline!$G:$BH,50,FALSE))</f>
        <v/>
      </c>
      <c r="BE24" s="5" t="str">
        <f>IF(LEN(VLOOKUP($G24,Baseline!$G:$BH,51,FALSE))=0,"",VLOOKUP($G24,Baseline!$G:$BH,51,FALSE))</f>
        <v/>
      </c>
      <c r="BF24" s="5" t="str">
        <f>IF(LEN(VLOOKUP($G24,Baseline!$G:$BH,52,FALSE))=0,"",VLOOKUP($G24,Baseline!$G:$BH,52,FALSE))</f>
        <v/>
      </c>
      <c r="BG24" s="5" t="str">
        <f>IF(LEN(VLOOKUP($G24,Baseline!$G:$BH,53,FALSE))=0,"",VLOOKUP($G24,Baseline!$G:$BH,53,FALSE))</f>
        <v/>
      </c>
      <c r="BH24" s="5" t="str">
        <f>IF(LEN(VLOOKUP($G24,Baseline!$G:$BH,54,FALSE))=0,"",VLOOKUP($G24,Baseline!$G:$BH,54,FALSE))</f>
        <v/>
      </c>
      <c r="BI24" s="5"/>
      <c r="BJ24" s="5"/>
      <c r="BK24" s="5"/>
      <c r="BL24" s="87"/>
      <c r="BM24" s="1" t="str">
        <f>IF(LEN(VLOOKUP($G24,Baseline!$G:$CJ,59,FALSE))=0,"",VLOOKUP($G24,Baseline!$G:$CJ,59,FALSE))</f>
        <v>Preocupación por enfermarse gravemente como resultado de una infección con COVID-19</v>
      </c>
      <c r="BN24" s="1" t="str">
        <f>IF(LEN(VLOOKUP($G24,Baseline!$G:$CJ,60,FALSE))=0,"",VLOOKUP($G24,Baseline!$G:$CJ,60,FALSE))</f>
        <v>0 = No afectado</v>
      </c>
      <c r="BO24" s="1" t="str">
        <f>IF(LEN(VLOOKUP($G24,Baseline!$G:$CJ,61,FALSE))=0,"",VLOOKUP($G24,Baseline!$G:$CJ,61,FALSE))</f>
        <v>1 = Poco afectado</v>
      </c>
      <c r="BP24" s="1" t="str">
        <f>IF(LEN(VLOOKUP($G24,Baseline!$G:$CJ,62,FALSE))=0,"",VLOOKUP($G24,Baseline!$G:$CJ,62,FALSE))</f>
        <v>2 = Muy afectado</v>
      </c>
      <c r="BQ24" s="1" t="str">
        <f>IF(LEN(VLOOKUP($G24,Baseline!$G:$CJ,63,FALSE))=0,"",VLOOKUP($G24,Baseline!$G:$CJ,63,FALSE))</f>
        <v/>
      </c>
      <c r="BR24" s="1" t="str">
        <f>IF(LEN(VLOOKUP($G24,Baseline!$G:$CJ,64,FALSE))=0,"",VLOOKUP($G24,Baseline!$G:$CJ,64,FALSE))</f>
        <v/>
      </c>
      <c r="BS24" s="1" t="str">
        <f>IF(LEN(VLOOKUP($G24,Baseline!$G:$CJ,65,FALSE))=0,"",VLOOKUP($G24,Baseline!$G:$CJ,65,FALSE))</f>
        <v/>
      </c>
      <c r="BT24" s="1" t="str">
        <f>IF(LEN(VLOOKUP($G24,Baseline!$G:$CJ,66,FALSE))=0,"",VLOOKUP($G24,Baseline!$G:$CJ,66,FALSE))</f>
        <v/>
      </c>
      <c r="BU24" s="1" t="str">
        <f>IF(LEN(VLOOKUP($G24,Baseline!$G:$CJ,67,FALSE))=0,"",VLOOKUP($G24,Baseline!$G:$CJ,67,FALSE))</f>
        <v/>
      </c>
      <c r="BV24" s="1" t="str">
        <f>IF(LEN(VLOOKUP($G24,Baseline!$G:$CJ,68,FALSE))=0,"",VLOOKUP($G24,Baseline!$G:$CJ,68,FALSE))</f>
        <v/>
      </c>
      <c r="BW24" s="1" t="str">
        <f>IF(LEN(VLOOKUP($G24,Baseline!$G:$CJ,69,FALSE))=0,"",VLOOKUP($G24,Baseline!$G:$CJ,69,FALSE))</f>
        <v/>
      </c>
      <c r="BX24" s="1" t="str">
        <f>IF(LEN(VLOOKUP($G24,Baseline!$G:$CJ,70,FALSE))=0,"",VLOOKUP($G24,Baseline!$G:$CJ,70,FALSE))</f>
        <v/>
      </c>
      <c r="BY24" s="1" t="str">
        <f>IF(LEN(VLOOKUP($G24,Baseline!$G:$CJ,71,FALSE))=0,"",VLOOKUP($G24,Baseline!$G:$CJ,71,FALSE))</f>
        <v/>
      </c>
      <c r="BZ24" s="1" t="str">
        <f>IF(LEN(VLOOKUP($G24,Baseline!$G:$CJ,72,FALSE))=0,"",VLOOKUP($G24,Baseline!$G:$CJ,72,FALSE))</f>
        <v/>
      </c>
      <c r="CA24" s="1" t="str">
        <f>IF(LEN(VLOOKUP($G24,Baseline!$G:$CJ,73,FALSE))=0,"",VLOOKUP($G24,Baseline!$G:$CJ,73,FALSE))</f>
        <v/>
      </c>
      <c r="CB24" s="1" t="str">
        <f>IF(LEN(VLOOKUP($G24,Baseline!$G:$CJ,74,FALSE))=0,"",VLOOKUP($G24,Baseline!$G:$CJ,74,FALSE))</f>
        <v/>
      </c>
      <c r="CC24" s="1" t="str">
        <f>IF(LEN(VLOOKUP($G24,Baseline!$G:$CJ,75,FALSE))=0,"",VLOOKUP($G24,Baseline!$G:$CJ,75,FALSE))</f>
        <v/>
      </c>
      <c r="CD24" s="1" t="str">
        <f>IF(LEN(VLOOKUP($G24,Baseline!$G:$CJ,76,FALSE))=0,"",VLOOKUP($G24,Baseline!$G:$CJ,76,FALSE))</f>
        <v/>
      </c>
      <c r="CE24" s="1" t="str">
        <f>IF(LEN(VLOOKUP($G24,Baseline!$G:$CJ,77,FALSE))=0,"",VLOOKUP($G24,Baseline!$G:$CJ,77,FALSE))</f>
        <v/>
      </c>
      <c r="CF24" s="1" t="str">
        <f>IF(LEN(VLOOKUP($G24,Baseline!$G:$CJ,78,FALSE))=0,"",VLOOKUP($G24,Baseline!$G:$CJ,78,FALSE))</f>
        <v/>
      </c>
      <c r="CG24" s="1" t="str">
        <f>IF(LEN(VLOOKUP($G24,Baseline!$G:$CJ,79,FALSE))=0,"",VLOOKUP($G24,Baseline!$G:$CJ,79,FALSE))</f>
        <v/>
      </c>
      <c r="CH24" s="1" t="str">
        <f>IF(LEN(VLOOKUP($G24,Baseline!$G:$CJ,80,FALSE))=0,"",VLOOKUP($G24,Baseline!$G:$CJ,80,FALSE))</f>
        <v/>
      </c>
      <c r="CI24" s="1" t="str">
        <f>IF(LEN(VLOOKUP($G24,Baseline!$G:$CJ,81,FALSE))=0,"",VLOOKUP($G24,Baseline!$G:$CJ,81,FALSE))</f>
        <v/>
      </c>
      <c r="CJ24" s="1" t="str">
        <f>IF(LEN(VLOOKUP($G24,Baseline!$G:$CJ,82,FALSE))=0,"",VLOOKUP($G24,Baseline!$G:$CJ,82,FALSE))</f>
        <v/>
      </c>
      <c r="CK24" s="1"/>
      <c r="CL24" s="1"/>
      <c r="CM24" s="1"/>
      <c r="CN24" s="1"/>
      <c r="CO24" s="198" t="str">
        <f>IF(LEN(VLOOKUP($G24,Baseline!$G:$DL,87,FALSE))=0,"",VLOOKUP($G24,Baseline!$G:$DL,87,FALSE))</f>
        <v>Peur de tomber gravement malade à la suite d’une infection par le COVID-19</v>
      </c>
      <c r="CP24" s="1" t="str">
        <f>IF(LEN(VLOOKUP($G24,Baseline!$G:$DL,88,FALSE))=0,"",VLOOKUP($G24,Baseline!$G:$DL,88,FALSE))</f>
        <v>0 = Pas du tout affecté</v>
      </c>
      <c r="CQ24" s="1" t="str">
        <f>IF(LEN(VLOOKUP($G24,Baseline!$G:$DL,89,FALSE))=0,"",VLOOKUP($G24,Baseline!$G:$DL,89,FALSE))</f>
        <v>1 = Légèrement affecté</v>
      </c>
      <c r="CR24" s="4" t="str">
        <f>IF(LEN(VLOOKUP($G24,Baseline!$G:$DL,90,FALSE))=0,"",VLOOKUP($G24,Baseline!$G:$DL,90,FALSE))</f>
        <v>2 = Beaucoup affecté</v>
      </c>
      <c r="CS24" s="1" t="str">
        <f>IF(LEN(VLOOKUP($G24,Baseline!$G:$DL,91,FALSE))=0,"",VLOOKUP($G24,Baseline!$G:$DL,91,FALSE))</f>
        <v/>
      </c>
      <c r="CT24" s="1" t="str">
        <f>IF(LEN(VLOOKUP($G24,Baseline!$G:$DL,92,FALSE))=0,"",VLOOKUP($G24,Baseline!$G:$DL,92,FALSE))</f>
        <v/>
      </c>
      <c r="CU24" s="1" t="str">
        <f>IF(LEN(VLOOKUP($G24,Baseline!$G:$DL,93,FALSE))=0,"",VLOOKUP($G24,Baseline!$G:$DL,93,FALSE))</f>
        <v/>
      </c>
      <c r="CV24" s="1" t="str">
        <f>IF(LEN(VLOOKUP($G24,Baseline!$G:$DL,94,FALSE))=0,"",VLOOKUP($G24,Baseline!$G:$DL,94,FALSE))</f>
        <v/>
      </c>
      <c r="CW24" s="1" t="str">
        <f>IF(LEN(VLOOKUP($G24,Baseline!$G:$DL,95,FALSE))=0,"",VLOOKUP($G24,Baseline!$G:$DL,95,FALSE))</f>
        <v/>
      </c>
      <c r="CX24" s="1" t="str">
        <f>IF(LEN(VLOOKUP($G24,Baseline!$G:$DL,96,FALSE))=0,"",VLOOKUP($G24,Baseline!$G:$DL,96,FALSE))</f>
        <v/>
      </c>
      <c r="CY24" s="5" t="str">
        <f>IF(LEN(VLOOKUP($G24,Baseline!$G:$DL,97,FALSE))=0,"",VLOOKUP($G24,Baseline!$G:$DL,97,FALSE))</f>
        <v/>
      </c>
      <c r="CZ24" s="5" t="str">
        <f>IF(LEN(VLOOKUP($G24,Baseline!$G:$DL,98,FALSE))=0,"",VLOOKUP($G24,Baseline!$G:$DL,98,FALSE))</f>
        <v/>
      </c>
      <c r="DA24" s="5" t="str">
        <f>IF(LEN(VLOOKUP($G24,Baseline!$G:$DL,99,FALSE))=0,"",VLOOKUP($G24,Baseline!$G:$DL,99,FALSE))</f>
        <v/>
      </c>
      <c r="DB24" s="5" t="str">
        <f>IF(LEN(VLOOKUP($G24,Baseline!$G:$DL,100,FALSE))=0,"",VLOOKUP($G24,Baseline!$G:$DL,100,FALSE))</f>
        <v/>
      </c>
      <c r="DC24" s="5" t="str">
        <f>IF(LEN(VLOOKUP($G24,Baseline!$G:$DL,101,FALSE))=0,"",VLOOKUP($G24,Baseline!$G:$DL,101,FALSE))</f>
        <v/>
      </c>
      <c r="DD24" s="5" t="str">
        <f>IF(LEN(VLOOKUP($G24,Baseline!$G:$DL,102,FALSE))=0,"",VLOOKUP($G24,Baseline!$G:$DL,102,FALSE))</f>
        <v/>
      </c>
      <c r="DE24" s="5" t="str">
        <f>IF(LEN(VLOOKUP($G24,Baseline!$G:$DL,103,FALSE))=0,"",VLOOKUP($G24,Baseline!$G:$DL,103,FALSE))</f>
        <v/>
      </c>
      <c r="DF24" s="5" t="str">
        <f>IF(LEN(VLOOKUP($G24,Baseline!$G:$DL,104,FALSE))=0,"",VLOOKUP($G24,Baseline!$G:$DL,104,FALSE))</f>
        <v/>
      </c>
      <c r="DG24" s="5" t="str">
        <f>IF(LEN(VLOOKUP($G24,Baseline!$G:$DL,105,FALSE))=0,"",VLOOKUP($G24,Baseline!$G:$DL,105,FALSE))</f>
        <v/>
      </c>
      <c r="DH24" s="5" t="str">
        <f>IF(LEN(VLOOKUP($G24,Baseline!$G:$DL,106,FALSE))=0,"",VLOOKUP($G24,Baseline!$G:$DL,106,FALSE))</f>
        <v/>
      </c>
      <c r="DI24" s="5" t="str">
        <f>IF(LEN(VLOOKUP($G24,Baseline!$G:$DL,107,FALSE))=0,"",VLOOKUP($G24,Baseline!$G:$DL,107,FALSE))</f>
        <v/>
      </c>
      <c r="DJ24" s="5" t="str">
        <f>IF(LEN(VLOOKUP($G24,Baseline!$G:$DL,108,FALSE))=0,"",VLOOKUP($G24,Baseline!$G:$DL,108,FALSE))</f>
        <v/>
      </c>
      <c r="DK24" s="5" t="str">
        <f>IF(LEN(VLOOKUP($G24,Baseline!$G:$DL,109,FALSE))=0,"",VLOOKUP($G24,Baseline!$G:$DL,109,FALSE))</f>
        <v/>
      </c>
      <c r="DL24" s="5" t="str">
        <f>IF(LEN(VLOOKUP($G24,Baseline!$G:$DL,110,FALSE))=0,"",VLOOKUP($G24,Baseline!$G:$DL,110,FALSE))</f>
        <v/>
      </c>
      <c r="DM24" s="5"/>
      <c r="DN24" s="5"/>
      <c r="DO24" s="5"/>
      <c r="DP24" s="5"/>
      <c r="DQ24" s="1" t="str">
        <f>IF(LEN(VLOOKUP($G24,Baseline!$G:$EN,115,FALSE))=0,"",VLOOKUP($G24,Baseline!$G:$EN,115,FALSE))</f>
        <v>Egy COVID-19 fertőzés következtében beálló súlyos megbetegedés miatti aggodalmak</v>
      </c>
      <c r="DR24" s="1" t="str">
        <f>IF(LEN(VLOOKUP($G24,Baseline!$G:$EN,116,FALSE))=0,"",VLOOKUP($G24,Baseline!$G:$EN,116,FALSE))</f>
        <v>0 = Nem érintettek</v>
      </c>
      <c r="DS24" s="1" t="str">
        <f>IF(LEN(VLOOKUP($G24,Baseline!$G:$EN,117,FALSE))=0,"",VLOOKUP($G24,Baseline!$G:$EN,117,FALSE))</f>
        <v>1 = Kevésbé érintettek</v>
      </c>
      <c r="DT24" s="1" t="str">
        <f>IF(LEN(VLOOKUP($G24,Baseline!$G:$EN,118,FALSE))=0,"",VLOOKUP($G24,Baseline!$G:$EN,118,FALSE))</f>
        <v>2 = Nagyon érintettek</v>
      </c>
      <c r="DU24" s="1" t="str">
        <f>IF(LEN(VLOOKUP($G24,Baseline!$G:$EN,119,FALSE))=0,"",VLOOKUP($G24,Baseline!$G:$EN,119,FALSE))</f>
        <v/>
      </c>
      <c r="DV24" s="1" t="str">
        <f>IF(LEN(VLOOKUP($G24,Baseline!$G:$EN,120,FALSE))=0,"",VLOOKUP($G24,Baseline!$G:$EN,120,FALSE))</f>
        <v/>
      </c>
      <c r="DW24" s="4" t="str">
        <f>IF(LEN(VLOOKUP($G24,Baseline!$G:$EN,121,FALSE))=0,"",VLOOKUP($G24,Baseline!$G:$EN,121,FALSE))</f>
        <v/>
      </c>
      <c r="DX24" s="1" t="str">
        <f>IF(LEN(VLOOKUP($G24,Baseline!$G:$EN,122,FALSE))=0,"",VLOOKUP($G24,Baseline!$G:$EN,122,FALSE))</f>
        <v/>
      </c>
      <c r="DY24" s="1" t="str">
        <f>IF(LEN(VLOOKUP($G24,Baseline!$G:$EN,123,FALSE))=0,"",VLOOKUP($G24,Baseline!$G:$EN,123,FALSE))</f>
        <v/>
      </c>
      <c r="DZ24" s="1" t="str">
        <f>IF(LEN(VLOOKUP($G24,Baseline!$G:$EN,124,FALSE))=0,"",VLOOKUP($G24,Baseline!$G:$EN,124,FALSE))</f>
        <v/>
      </c>
      <c r="EA24" s="1" t="str">
        <f>IF(LEN(VLOOKUP($G24,Baseline!$G:$EN,125,FALSE))=0,"",VLOOKUP($G24,Baseline!$G:$EN,125,FALSE))</f>
        <v/>
      </c>
      <c r="EB24" s="5" t="str">
        <f>IF(LEN(VLOOKUP($G24,Baseline!$G:$EN,126,FALSE))=0,"",VLOOKUP($G24,Baseline!$G:$EN,126,FALSE))</f>
        <v/>
      </c>
      <c r="EC24" s="5" t="str">
        <f>IF(LEN(VLOOKUP($G24,Baseline!$G:$EN,127,FALSE))=0,"",VLOOKUP($G24,Baseline!$G:$EN,127,FALSE))</f>
        <v/>
      </c>
      <c r="ED24" s="5" t="str">
        <f>IF(LEN(VLOOKUP($G24,Baseline!$G:$EN,128,FALSE))=0,"",VLOOKUP($G24,Baseline!$G:$EN,128,FALSE))</f>
        <v/>
      </c>
      <c r="EE24" s="5" t="str">
        <f>IF(LEN(VLOOKUP($G24,Baseline!$G:$EN,129,FALSE))=0,"",VLOOKUP($G24,Baseline!$G:$EN,129,FALSE))</f>
        <v/>
      </c>
      <c r="EF24" s="5" t="str">
        <f>IF(LEN(VLOOKUP($G24,Baseline!$G:$EN,130,FALSE))=0,"",VLOOKUP($G24,Baseline!$G:$EN,130,FALSE))</f>
        <v/>
      </c>
      <c r="EG24" s="5" t="str">
        <f>IF(LEN(VLOOKUP($G24,Baseline!$G:$EN,131,FALSE))=0,"",VLOOKUP($G24,Baseline!$G:$EN,131,FALSE))</f>
        <v/>
      </c>
      <c r="EH24" s="5" t="str">
        <f>IF(LEN(VLOOKUP($G24,Baseline!$G:$EN,132,FALSE))=0,"",VLOOKUP($G24,Baseline!$G:$EN,132,FALSE))</f>
        <v/>
      </c>
      <c r="EI24" s="5" t="str">
        <f>IF(LEN(VLOOKUP($G24,Baseline!$G:$EN,133,FALSE))=0,"",VLOOKUP($G24,Baseline!$G:$EN,133,FALSE))</f>
        <v/>
      </c>
      <c r="EJ24" s="5" t="str">
        <f>IF(LEN(VLOOKUP($G24,Baseline!$G:$EN,134,FALSE))=0,"",VLOOKUP($G24,Baseline!$G:$EN,134,FALSE))</f>
        <v/>
      </c>
      <c r="EK24" s="5" t="str">
        <f>IF(LEN(VLOOKUP($G24,Baseline!$G:$EN,135,FALSE))=0,"",VLOOKUP($G24,Baseline!$G:$EN,135,FALSE))</f>
        <v/>
      </c>
      <c r="EL24" s="5" t="str">
        <f>IF(LEN(VLOOKUP($G24,Baseline!$G:$EN,136,FALSE))=0,"",VLOOKUP($G24,Baseline!$G:$EN,136,FALSE))</f>
        <v/>
      </c>
      <c r="EM24" s="5" t="str">
        <f>IF(LEN(VLOOKUP($G24,Baseline!$G:$EN,137,FALSE))=0,"",VLOOKUP($G24,Baseline!$G:$EN,137,FALSE))</f>
        <v/>
      </c>
      <c r="EN24" s="5" t="str">
        <f>IF(LEN(VLOOKUP($G24,Baseline!$G:$EN,138,FALSE))=0,"",VLOOKUP($G24,Baseline!$G:$EN,138,FALSE))</f>
        <v/>
      </c>
      <c r="EO24" s="5"/>
      <c r="EP24" s="5"/>
      <c r="EQ24" s="5"/>
      <c r="ER24" s="5"/>
      <c r="ES24" s="1" t="str">
        <f>IF(LEN(VLOOKUP($G24,Baseline!$G:$FP,143,FALSE))=0,"",VLOOKUP($G24,Baseline!$G:$FP,143,FALSE))</f>
        <v>Paura di ammalarsi gravemente in seguito a un’infezione da COVID-19</v>
      </c>
      <c r="ET24" s="1" t="str">
        <f>IF(LEN(VLOOKUP($G24,Baseline!$G:$FP,144,FALSE))=0,"",VLOOKUP($G24,Baseline!$G:$FP,144,FALSE))</f>
        <v>0 = Per nulla limitato/a</v>
      </c>
      <c r="EU24" s="1" t="str">
        <f>IF(LEN(VLOOKUP($G24,Baseline!$G:$FP,145,FALSE))=0,"",VLOOKUP($G24,Baseline!$G:$FP,145,FALSE))</f>
        <v>1 = Poco limitato/a</v>
      </c>
      <c r="EV24" s="1" t="str">
        <f>IF(LEN(VLOOKUP($G24,Baseline!$G:$FP,146,FALSE))=0,"",VLOOKUP($G24,Baseline!$G:$FP,146,FALSE))</f>
        <v>2 = Molto limitato/a</v>
      </c>
      <c r="EW24" s="1" t="str">
        <f>IF(LEN(VLOOKUP($G24,Baseline!$G:$FP,147,FALSE))=0,"",VLOOKUP($G24,Baseline!$G:$FP,147,FALSE))</f>
        <v/>
      </c>
      <c r="EX24" s="1" t="str">
        <f>IF(LEN(VLOOKUP($G24,Baseline!$G:$FP,148,FALSE))=0,"",VLOOKUP($G24,Baseline!$G:$FP,148,FALSE))</f>
        <v/>
      </c>
      <c r="EY24" s="1" t="str">
        <f>IF(LEN(VLOOKUP($G24,Baseline!$G:$FP,149,FALSE))=0,"",VLOOKUP($G24,Baseline!$G:$FP,149,FALSE))</f>
        <v/>
      </c>
      <c r="EZ24" s="1" t="str">
        <f>IF(LEN(VLOOKUP($G24,Baseline!$G:$FP,150,FALSE))=0,"",VLOOKUP($G24,Baseline!$G:$FP,150,FALSE))</f>
        <v/>
      </c>
      <c r="FA24" s="1" t="str">
        <f>IF(LEN(VLOOKUP($G24,Baseline!$G:$FP,151,FALSE))=0,"",VLOOKUP($G24,Baseline!$G:$FP,151,FALSE))</f>
        <v/>
      </c>
      <c r="FB24" s="4" t="str">
        <f>IF(LEN(VLOOKUP($G24,Baseline!$G:$FP,152,FALSE))=0,"",VLOOKUP($G24,Baseline!$G:$FP,152,FALSE))</f>
        <v/>
      </c>
      <c r="FC24" s="1" t="str">
        <f>IF(LEN(VLOOKUP($G24,Baseline!$G:$FP,153,FALSE))=0,"",VLOOKUP($G24,Baseline!$G:$FP,153,FALSE))</f>
        <v/>
      </c>
      <c r="FD24" s="5" t="str">
        <f>IF(LEN(VLOOKUP($G24,Baseline!$G:$FP,154,FALSE))=0,"",VLOOKUP($G24,Baseline!$G:$FP,154,FALSE))</f>
        <v/>
      </c>
      <c r="FE24" s="5" t="str">
        <f>IF(LEN(VLOOKUP($G24,Baseline!$G:$FP,155,FALSE))=0,"",VLOOKUP($G24,Baseline!$G:$FP,155,FALSE))</f>
        <v/>
      </c>
      <c r="FF24" s="5" t="str">
        <f>IF(LEN(VLOOKUP($G24,Baseline!$G:$FP,156,FALSE))=0,"",VLOOKUP($G24,Baseline!$G:$FP,156,FALSE))</f>
        <v/>
      </c>
      <c r="FG24" s="5" t="str">
        <f>IF(LEN(VLOOKUP($G24,Baseline!$G:$FP,157,FALSE))=0,"",VLOOKUP($G24,Baseline!$G:$FP,157,FALSE))</f>
        <v/>
      </c>
      <c r="FH24" s="5" t="str">
        <f>IF(LEN(VLOOKUP($G24,Baseline!$G:$FP,158,FALSE))=0,"",VLOOKUP($G24,Baseline!$G:$FP,158,FALSE))</f>
        <v/>
      </c>
      <c r="FI24" s="5" t="str">
        <f>IF(LEN(VLOOKUP($G24,Baseline!$G:$FP,159,FALSE))=0,"",VLOOKUP($G24,Baseline!$G:$FP,159,FALSE))</f>
        <v/>
      </c>
      <c r="FJ24" s="5" t="str">
        <f>IF(LEN(VLOOKUP($G24,Baseline!$G:$FP,160,FALSE))=0,"",VLOOKUP($G24,Baseline!$G:$FP,160,FALSE))</f>
        <v/>
      </c>
      <c r="FK24" s="5" t="str">
        <f>IF(LEN(VLOOKUP($G24,Baseline!$G:$FP,161,FALSE))=0,"",VLOOKUP($G24,Baseline!$G:$FP,161,FALSE))</f>
        <v/>
      </c>
      <c r="FL24" s="5" t="str">
        <f>IF(LEN(VLOOKUP($G24,Baseline!$G:$FP,162,FALSE))=0,"",VLOOKUP($G24,Baseline!$G:$FP,162,FALSE))</f>
        <v/>
      </c>
      <c r="FM24" s="5" t="str">
        <f>IF(LEN(VLOOKUP($G24,Baseline!$G:$FP,163,FALSE))=0,"",VLOOKUP($G24,Baseline!$G:$FP,163,FALSE))</f>
        <v/>
      </c>
      <c r="FN24" s="5" t="str">
        <f>IF(LEN(VLOOKUP($G24,Baseline!$G:$FP,164,FALSE))=0,"",VLOOKUP($G24,Baseline!$G:$FP,164,FALSE))</f>
        <v/>
      </c>
      <c r="FO24" s="5" t="str">
        <f>IF(LEN(VLOOKUP($G24,Baseline!$G:$FP,165,FALSE))=0,"",VLOOKUP($G24,Baseline!$G:$FP,165,FALSE))</f>
        <v/>
      </c>
      <c r="FP24" s="5" t="str">
        <f>IF(LEN(VLOOKUP($G24,Baseline!$G:$FP,166,FALSE))=0,"",VLOOKUP($G24,Baseline!$G:$FP,166,FALSE))</f>
        <v/>
      </c>
      <c r="FQ24" s="5"/>
      <c r="FR24" s="5"/>
      <c r="FS24" s="5"/>
      <c r="FT24" s="5"/>
      <c r="FU24" s="1" t="str">
        <f>IF(LEN(VLOOKUP($G24,Baseline!$G:$GR,171,FALSE))=0,"",VLOOKUP($G24,Baseline!$G:$GR,171,FALSE))</f>
        <v>Обеспокоенность по поводу возможного серьёзного заболевания в результате заражения COVID-19</v>
      </c>
      <c r="FV24" s="1" t="str">
        <f>IF(LEN(VLOOKUP($G24,Baseline!$G:$GR,172,FALSE))=0,"",VLOOKUP($G24,Baseline!$G:$GR,172,FALSE))</f>
        <v>0 = совсем не беспокоило</v>
      </c>
      <c r="FW24" s="1" t="str">
        <f>IF(LEN(VLOOKUP($G24,Baseline!$G:$GR,173,FALSE))=0,"",VLOOKUP($G24,Baseline!$G:$GR,173,FALSE))</f>
        <v>1 = не сильно беспокоило</v>
      </c>
      <c r="FX24" s="1" t="str">
        <f>IF(LEN(VLOOKUP($G24,Baseline!$G:$GR,174,FALSE))=0,"",VLOOKUP($G24,Baseline!$G:$GR,174,FALSE))</f>
        <v>2 = сильно беспокоило</v>
      </c>
      <c r="FY24" s="1" t="str">
        <f>IF(LEN(VLOOKUP($G24,Baseline!$G:$GR,175,FALSE))=0,"",VLOOKUP($G24,Baseline!$G:$GR,175,FALSE))</f>
        <v/>
      </c>
      <c r="FZ24" s="1" t="str">
        <f>IF(LEN(VLOOKUP($G24,Baseline!$G:$GR,176,FALSE))=0,"",VLOOKUP($G24,Baseline!$G:$GR,176,FALSE))</f>
        <v/>
      </c>
      <c r="GA24" s="1" t="str">
        <f>IF(LEN(VLOOKUP($G24,Baseline!$G:$GR,177,FALSE))=0,"",VLOOKUP($G24,Baseline!$G:$GR,177,FALSE))</f>
        <v/>
      </c>
      <c r="GB24" s="1" t="str">
        <f>IF(LEN(VLOOKUP($G24,Baseline!$G:$GR,178,FALSE))=0,"",VLOOKUP($G24,Baseline!$G:$GR,178,FALSE))</f>
        <v/>
      </c>
      <c r="GC24" s="1" t="str">
        <f>IF(LEN(VLOOKUP($G24,Baseline!$G:$GR,179,FALSE))=0,"",VLOOKUP($G24,Baseline!$G:$GR,179,FALSE))</f>
        <v/>
      </c>
      <c r="GD24" s="1" t="str">
        <f>IF(LEN(VLOOKUP($G24,Baseline!$G:$GR,180,FALSE))=0,"",VLOOKUP($G24,Baseline!$G:$GR,180,FALSE))</f>
        <v/>
      </c>
      <c r="GE24" s="1" t="str">
        <f>IF(LEN(VLOOKUP($G24,Baseline!$G:$GR,181,FALSE))=0,"",VLOOKUP($G24,Baseline!$G:$GR,181,FALSE))</f>
        <v/>
      </c>
      <c r="GF24" s="5" t="str">
        <f>IF(LEN(VLOOKUP($G24,Baseline!$G:$GR,182,FALSE))=0,"",VLOOKUP($G24,Baseline!$G:$GR,182,FALSE))</f>
        <v/>
      </c>
      <c r="GG24" s="4" t="str">
        <f>IF(LEN(VLOOKUP($G24,Baseline!$G:$GR,183,FALSE))=0,"",VLOOKUP($G24,Baseline!$G:$GR,183,FALSE))</f>
        <v/>
      </c>
      <c r="GH24" s="5" t="str">
        <f>IF(LEN(VLOOKUP($G24,Baseline!$G:$GR,184,FALSE))=0,"",VLOOKUP($G24,Baseline!$G:$GR,184,FALSE))</f>
        <v/>
      </c>
      <c r="GI24" s="5" t="str">
        <f>IF(LEN(VLOOKUP($G24,Baseline!$G:$GR,185,FALSE))=0,"",VLOOKUP($G24,Baseline!$G:$GR,185,FALSE))</f>
        <v/>
      </c>
      <c r="GJ24" s="5" t="str">
        <f>IF(LEN(VLOOKUP($G24,Baseline!$G:$GR,186,FALSE))=0,"",VLOOKUP($G24,Baseline!$G:$GR,186,FALSE))</f>
        <v/>
      </c>
      <c r="GK24" s="5" t="str">
        <f>IF(LEN(VLOOKUP($G24,Baseline!$G:$GR,187,FALSE))=0,"",VLOOKUP($G24,Baseline!$G:$GR,187,FALSE))</f>
        <v/>
      </c>
      <c r="GL24" s="5" t="str">
        <f>IF(LEN(VLOOKUP($G24,Baseline!$G:$GR,188,FALSE))=0,"",VLOOKUP($G24,Baseline!$G:$GR,188,FALSE))</f>
        <v/>
      </c>
      <c r="GM24" s="5" t="str">
        <f>IF(LEN(VLOOKUP($G24,Baseline!$G:$GR,189,FALSE))=0,"",VLOOKUP($G24,Baseline!$G:$GR,189,FALSE))</f>
        <v/>
      </c>
      <c r="GN24" s="5" t="str">
        <f>IF(LEN(VLOOKUP($G24,Baseline!$G:$GR,190,FALSE))=0,"",VLOOKUP($G24,Baseline!$G:$GR,190,FALSE))</f>
        <v/>
      </c>
      <c r="GO24" s="5" t="str">
        <f>IF(LEN(VLOOKUP($G24,Baseline!$G:$GR,191,FALSE))=0,"",VLOOKUP($G24,Baseline!$G:$GR,191,FALSE))</f>
        <v/>
      </c>
      <c r="GP24" s="5" t="str">
        <f>IF(LEN(VLOOKUP($G24,Baseline!$G:$GR,192,FALSE))=0,"",VLOOKUP($G24,Baseline!$G:$GR,192,FALSE))</f>
        <v/>
      </c>
      <c r="GQ24" s="5" t="str">
        <f>IF(LEN(VLOOKUP($G24,Baseline!$G:$GR,193,FALSE))=0,"",VLOOKUP($G24,Baseline!$G:$GR,193,FALSE))</f>
        <v/>
      </c>
      <c r="GR24" s="5" t="str">
        <f>IF(LEN(VLOOKUP($G24,Baseline!$G:$GR,194,FALSE))=0,"",VLOOKUP($G24,Baseline!$G:$GR,194,FALSE))</f>
        <v/>
      </c>
      <c r="GS24" s="5"/>
      <c r="GT24" s="5"/>
      <c r="GU24" s="5"/>
      <c r="GV24" s="5"/>
      <c r="GW24" s="1" t="str">
        <f>IF(LEN(VLOOKUP($G24,Baseline!$G:$HT,199,FALSE))=0,"",VLOOKUP($G24,Baseline!$G:$HT,199,FALSE))</f>
        <v>Zabrinutost da od teško obolite od infekcije sa COVID-19</v>
      </c>
      <c r="GX24" s="1" t="str">
        <f>IF(LEN(VLOOKUP($G24,Baseline!$G:$HT,200,FALSE))=0,"",VLOOKUP($G24,Baseline!$G:$HT,200,FALSE))</f>
        <v>0 = Nesputano</v>
      </c>
      <c r="GY24" s="1" t="str">
        <f>IF(LEN(VLOOKUP($G24,Baseline!$G:$HT,201,FALSE))=0,"",VLOOKUP($G24,Baseline!$G:$HT,201,FALSE))</f>
        <v>1 = Malo sputano</v>
      </c>
      <c r="GZ24" s="1" t="str">
        <f>IF(LEN(VLOOKUP($G24,Baseline!$G:$HT,202,FALSE))=0,"",VLOOKUP($G24,Baseline!$G:$HT,202,FALSE))</f>
        <v>2 = Jako sputano</v>
      </c>
      <c r="HA24" s="10" t="str">
        <f>IF(LEN(VLOOKUP($G24,Baseline!$G:$HT,203,FALSE))=0,"",VLOOKUP($G24,Baseline!$G:$HT,203,FALSE))</f>
        <v/>
      </c>
      <c r="HB24" s="10" t="str">
        <f>IF(LEN(VLOOKUP($G24,Baseline!$G:$HT,204,FALSE))=0,"",VLOOKUP($G24,Baseline!$G:$HT,204,FALSE))</f>
        <v/>
      </c>
      <c r="HC24" s="10" t="str">
        <f>IF(LEN(VLOOKUP($G24,Baseline!$G:$HT,205,FALSE))=0,"",VLOOKUP($G24,Baseline!$G:$HT,205,FALSE))</f>
        <v/>
      </c>
      <c r="HD24" s="10" t="str">
        <f>IF(LEN(VLOOKUP($G24,Baseline!$G:$HT,206,FALSE))=0,"",VLOOKUP($G24,Baseline!$G:$HT,206,FALSE))</f>
        <v/>
      </c>
      <c r="HE24" s="10" t="str">
        <f>IF(LEN(VLOOKUP($G24,Baseline!$G:$HT,207,FALSE))=0,"",VLOOKUP($G24,Baseline!$G:$HT,207,FALSE))</f>
        <v/>
      </c>
      <c r="HF24" s="10" t="str">
        <f>IF(LEN(VLOOKUP($G24,Baseline!$G:$HT,208,FALSE))=0,"",VLOOKUP($G24,Baseline!$G:$HT,208,FALSE))</f>
        <v/>
      </c>
      <c r="HG24" s="10" t="str">
        <f>IF(LEN(VLOOKUP($G24,Baseline!$G:$HT,209,FALSE))=0,"",VLOOKUP($G24,Baseline!$G:$HT,209,FALSE))</f>
        <v/>
      </c>
      <c r="HH24" s="5" t="str">
        <f>IF(LEN(VLOOKUP($G24,Baseline!$G:$HT,210,FALSE))=0,"",VLOOKUP($G24,Baseline!$G:$HT,210,FALSE))</f>
        <v/>
      </c>
      <c r="HI24" s="5" t="str">
        <f>IF(LEN(VLOOKUP($G24,Baseline!$G:$HT,211,FALSE))=0,"",VLOOKUP($G24,Baseline!$G:$HT,211,FALSE))</f>
        <v/>
      </c>
      <c r="HJ24" s="5" t="str">
        <f>IF(LEN(VLOOKUP($G24,Baseline!$G:$HT,212,FALSE))=0,"",VLOOKUP($G24,Baseline!$G:$HT,212,FALSE))</f>
        <v/>
      </c>
      <c r="HK24" s="5" t="str">
        <f>IF(LEN(VLOOKUP($G24,Baseline!$G:$HT,213,FALSE))=0,"",VLOOKUP($G24,Baseline!$G:$HT,213,FALSE))</f>
        <v/>
      </c>
      <c r="HL24" s="4" t="str">
        <f>IF(LEN(VLOOKUP($G24,Baseline!$G:$HT,214,FALSE))=0,"",VLOOKUP($G24,Baseline!$G:$HT,214,FALSE))</f>
        <v/>
      </c>
      <c r="HM24" s="5" t="str">
        <f>IF(LEN(VLOOKUP($G24,Baseline!$G:$HT,215,FALSE))=0,"",VLOOKUP($G24,Baseline!$G:$HT,215,FALSE))</f>
        <v/>
      </c>
      <c r="HN24" s="5" t="str">
        <f>IF(LEN(VLOOKUP($G24,Baseline!$G:$HT,216,FALSE))=0,"",VLOOKUP($G24,Baseline!$G:$HT,216,FALSE))</f>
        <v/>
      </c>
      <c r="HO24" s="5" t="str">
        <f>IF(LEN(VLOOKUP($G24,Baseline!$G:$HT,217,FALSE))=0,"",VLOOKUP($G24,Baseline!$G:$HT,217,FALSE))</f>
        <v/>
      </c>
      <c r="HP24" s="5" t="str">
        <f>IF(LEN(VLOOKUP($G24,Baseline!$G:$HT,218,FALSE))=0,"",VLOOKUP($G24,Baseline!$G:$HT,218,FALSE))</f>
        <v/>
      </c>
      <c r="HQ24" s="5" t="str">
        <f>IF(LEN(VLOOKUP($G24,Baseline!$G:$HT,219,FALSE))=0,"",VLOOKUP($G24,Baseline!$G:$HT,219,FALSE))</f>
        <v/>
      </c>
      <c r="HR24" s="5" t="str">
        <f>IF(LEN(VLOOKUP($G24,Baseline!$G:$HT,220,FALSE))=0,"",VLOOKUP($G24,Baseline!$G:$HT,220,FALSE))</f>
        <v/>
      </c>
      <c r="HS24" s="5" t="str">
        <f>IF(LEN(VLOOKUP($G24,Baseline!$G:$HT,221,FALSE))=0,"",VLOOKUP($G24,Baseline!$G:$HT,221,FALSE))</f>
        <v/>
      </c>
      <c r="HT24" s="5" t="str">
        <f>IF(LEN(VLOOKUP($G24,Baseline!$G:$HT,222,FALSE))=0,"",VLOOKUP($G24,Baseline!$G:$HT,222,FALSE))</f>
        <v/>
      </c>
      <c r="HU24" s="5"/>
      <c r="HV24" s="5"/>
      <c r="HW24" s="5"/>
      <c r="HX24" s="5"/>
    </row>
    <row r="25" spans="1:232" s="28" customFormat="1" ht="126.75" hidden="1" thickBot="1">
      <c r="A25" s="5" t="s">
        <v>331</v>
      </c>
      <c r="B25" s="5" t="s">
        <v>332</v>
      </c>
      <c r="C25" s="5"/>
      <c r="D25" s="5"/>
      <c r="E25" s="5"/>
      <c r="F25" s="5" t="s">
        <v>333</v>
      </c>
      <c r="G25" s="5" t="s">
        <v>375</v>
      </c>
      <c r="H25" s="5" t="s">
        <v>376</v>
      </c>
      <c r="I25" s="84" t="str">
        <f>IF(LEN(VLOOKUP($G25,Baseline!$G:$BH,3,FALSE))=0,"",VLOOKUP($G25,Baseline!$G:$BH,3,FALSE))</f>
        <v>Sorgen im Falle einer schweren Erkrankung aufgrund mangelnder Kapazitäten, derzeit nicht medizinisch versorgt werden zu können</v>
      </c>
      <c r="J25" s="5" t="str">
        <f>IF(LEN(VLOOKUP($G25,Baseline!$G:$BH,4,FALSE))=0,"",VLOOKUP($G25,Baseline!$G:$BH,4,FALSE))</f>
        <v>0 = Nicht beeinträchtigt</v>
      </c>
      <c r="K25" s="5" t="str">
        <f>IF(LEN(VLOOKUP($G25,Baseline!$G:$BH,5,FALSE))=0,"",VLOOKUP($G25,Baseline!$G:$BH,5,FALSE))</f>
        <v>1 = Wenig beeinträchtigt</v>
      </c>
      <c r="L25" s="5" t="str">
        <f>IF(LEN(VLOOKUP($G25,Baseline!$G:$BH,6,FALSE))=0,"",VLOOKUP($G25,Baseline!$G:$BH,6,FALSE))</f>
        <v>2 = Stark beeinträchtigt</v>
      </c>
      <c r="M25" s="5" t="str">
        <f>IF(LEN(VLOOKUP($G25,Baseline!$G:$BH,7,FALSE))=0,"",VLOOKUP($G25,Baseline!$G:$BH,7,FALSE))</f>
        <v/>
      </c>
      <c r="N25" s="5" t="str">
        <f>IF(LEN(VLOOKUP($G25,Baseline!$G:$BH,8,FALSE))=0,"",VLOOKUP($G25,Baseline!$G:$BH,8,FALSE))</f>
        <v/>
      </c>
      <c r="O25" s="5" t="str">
        <f>IF(LEN(VLOOKUP($G25,Baseline!$G:$BH,9,FALSE))=0,"",VLOOKUP($G25,Baseline!$G:$BH,9,FALSE))</f>
        <v/>
      </c>
      <c r="P25" s="5" t="str">
        <f>IF(LEN(VLOOKUP($G25,Baseline!$G:$BH,10,FALSE))=0,"",VLOOKUP($G25,Baseline!$G:$BH,10,FALSE))</f>
        <v/>
      </c>
      <c r="Q25" s="5" t="str">
        <f>IF(LEN(VLOOKUP($G25,Baseline!$G:$BH,11,FALSE))=0,"",VLOOKUP($G25,Baseline!$G:$BH,11,FALSE))</f>
        <v/>
      </c>
      <c r="R25" s="5" t="str">
        <f>IF(LEN(VLOOKUP($G25,Baseline!$G:$BH,12,FALSE))=0,"",VLOOKUP($G25,Baseline!$G:$BH,12,FALSE))</f>
        <v/>
      </c>
      <c r="S25" s="5" t="str">
        <f>IF(LEN(VLOOKUP($G25,Baseline!$G:$BH,13,FALSE))=0,"",VLOOKUP($G25,Baseline!$G:$BH,13,FALSE))</f>
        <v/>
      </c>
      <c r="T25" s="5" t="str">
        <f>IF(LEN(VLOOKUP($G25,Baseline!$G:$BH,14,FALSE))=0,"",VLOOKUP($G25,Baseline!$G:$BH,14,FALSE))</f>
        <v/>
      </c>
      <c r="U25" s="5" t="str">
        <f>IF(LEN(VLOOKUP($G25,Baseline!$G:$BH,15,FALSE))=0,"",VLOOKUP($G25,Baseline!$G:$BH,15,FALSE))</f>
        <v/>
      </c>
      <c r="V25" s="5" t="str">
        <f>IF(LEN(VLOOKUP($G25,Baseline!$G:$BH,16,FALSE))=0,"",VLOOKUP($G25,Baseline!$G:$BH,16,FALSE))</f>
        <v/>
      </c>
      <c r="W25" s="5" t="str">
        <f>IF(LEN(VLOOKUP($G25,Baseline!$G:$BH,17,FALSE))=0,"",VLOOKUP($G25,Baseline!$G:$BH,17,FALSE))</f>
        <v/>
      </c>
      <c r="X25" s="5" t="str">
        <f>IF(LEN(VLOOKUP($G25,Baseline!$G:$BH,18,FALSE))=0,"",VLOOKUP($G25,Baseline!$G:$BH,18,FALSE))</f>
        <v/>
      </c>
      <c r="Y25" s="5" t="str">
        <f>IF(LEN(VLOOKUP($G25,Baseline!$G:$BH,19,FALSE))=0,"",VLOOKUP($G25,Baseline!$G:$BH,19,FALSE))</f>
        <v/>
      </c>
      <c r="Z25" s="5" t="str">
        <f>IF(LEN(VLOOKUP($G25,Baseline!$G:$BH,20,FALSE))=0,"",VLOOKUP($G25,Baseline!$G:$BH,20,FALSE))</f>
        <v/>
      </c>
      <c r="AA25" s="5" t="str">
        <f>IF(LEN(VLOOKUP($G25,Baseline!$G:$BH,21,FALSE))=0,"",VLOOKUP($G25,Baseline!$G:$BH,21,FALSE))</f>
        <v/>
      </c>
      <c r="AB25" s="5" t="str">
        <f>IF(LEN(VLOOKUP($G25,Baseline!$G:$BH,22,FALSE))=0,"",VLOOKUP($G25,Baseline!$G:$BH,22,FALSE))</f>
        <v/>
      </c>
      <c r="AC25" s="5" t="str">
        <f>IF(LEN(VLOOKUP($G25,Baseline!$G:$BH,23,FALSE))=0,"",VLOOKUP($G25,Baseline!$G:$BH,23,FALSE))</f>
        <v/>
      </c>
      <c r="AD25" s="5" t="str">
        <f>IF(LEN(VLOOKUP($G25,Baseline!$G:$BH,24,FALSE))=0,"",VLOOKUP($G25,Baseline!$G:$BH,24,FALSE))</f>
        <v/>
      </c>
      <c r="AE25" s="5" t="str">
        <f>IF(LEN(VLOOKUP($G25,Baseline!$G:$BH,25,FALSE))=0,"",VLOOKUP($G25,Baseline!$G:$BH,25,FALSE))</f>
        <v/>
      </c>
      <c r="AF25" s="5" t="str">
        <f>IF(LEN(VLOOKUP($G25,Baseline!$G:$BH,26,FALSE))=0,"",VLOOKUP($G25,Baseline!$G:$BH,26,FALSE))</f>
        <v/>
      </c>
      <c r="AG25" s="100"/>
      <c r="AH25" s="5" t="s">
        <v>319</v>
      </c>
      <c r="AI25" s="5"/>
      <c r="AJ25" s="87"/>
      <c r="AK25" s="5" t="str">
        <f>IF(LEN(VLOOKUP($G25,Baseline!$G:$BH,31,FALSE))=0,"",VLOOKUP($G25,Baseline!$G:$BH,31,FALSE))</f>
        <v>Worry about not receiving medical care due to insufficient capacities in in case of a serious disease</v>
      </c>
      <c r="AL25" s="5" t="str">
        <f>IF(LEN(VLOOKUP($G25,Baseline!$G:$BH,32,FALSE))=0,"",VLOOKUP($G25,Baseline!$G:$BH,32,FALSE))</f>
        <v>0 = Not bothered</v>
      </c>
      <c r="AM25" s="5" t="str">
        <f>IF(LEN(VLOOKUP($G25,Baseline!$G:$BH,33,FALSE))=0,"",VLOOKUP($G25,Baseline!$G:$BH,33,FALSE))</f>
        <v>1 = Bothered a little</v>
      </c>
      <c r="AN25" s="5" t="str">
        <f>IF(LEN(VLOOKUP($G25,Baseline!$G:$BH,34,FALSE))=0,"",VLOOKUP($G25,Baseline!$G:$BH,34,FALSE))</f>
        <v>2 = Bothered a lot</v>
      </c>
      <c r="AO25" s="5" t="str">
        <f>IF(LEN(VLOOKUP($G25,Baseline!$G:$BH,35,FALSE))=0,"",VLOOKUP($G25,Baseline!$G:$BH,35,FALSE))</f>
        <v/>
      </c>
      <c r="AP25" s="5" t="str">
        <f>IF(LEN(VLOOKUP($G25,Baseline!$G:$BH,36,FALSE))=0,"",VLOOKUP($G25,Baseline!$G:$BH,36,FALSE))</f>
        <v/>
      </c>
      <c r="AQ25" s="5" t="str">
        <f>IF(LEN(VLOOKUP($G25,Baseline!$G:$BH,37,FALSE))=0,"",VLOOKUP($G25,Baseline!$G:$BH,37,FALSE))</f>
        <v/>
      </c>
      <c r="AR25" s="5" t="str">
        <f>IF(LEN(VLOOKUP($G25,Baseline!$G:$BH,38,FALSE))=0,"",VLOOKUP($G25,Baseline!$G:$BH,38,FALSE))</f>
        <v/>
      </c>
      <c r="AS25" s="5" t="str">
        <f>IF(LEN(VLOOKUP($G25,Baseline!$G:$BH,39,FALSE))=0,"",VLOOKUP($G25,Baseline!$G:$BH,39,FALSE))</f>
        <v/>
      </c>
      <c r="AT25" s="5" t="str">
        <f>IF(LEN(VLOOKUP($G25,Baseline!$G:$BH,40,FALSE))=0,"",VLOOKUP($G25,Baseline!$G:$BH,40,FALSE))</f>
        <v/>
      </c>
      <c r="AU25" s="5" t="str">
        <f>IF(LEN(VLOOKUP($G25,Baseline!$G:$BH,41,FALSE))=0,"",VLOOKUP($G25,Baseline!$G:$BH,41,FALSE))</f>
        <v/>
      </c>
      <c r="AV25" s="5" t="str">
        <f>IF(LEN(VLOOKUP($G25,Baseline!$G:$BH,42,FALSE))=0,"",VLOOKUP($G25,Baseline!$G:$BH,42,FALSE))</f>
        <v/>
      </c>
      <c r="AW25" s="5" t="str">
        <f>IF(LEN(VLOOKUP($G25,Baseline!$G:$BH,43,FALSE))=0,"",VLOOKUP($G25,Baseline!$G:$BH,43,FALSE))</f>
        <v/>
      </c>
      <c r="AX25" s="5" t="str">
        <f>IF(LEN(VLOOKUP($G25,Baseline!$G:$BH,44,FALSE))=0,"",VLOOKUP($G25,Baseline!$G:$BH,44,FALSE))</f>
        <v/>
      </c>
      <c r="AY25" s="5" t="str">
        <f>IF(LEN(VLOOKUP($G25,Baseline!$G:$BH,45,FALSE))=0,"",VLOOKUP($G25,Baseline!$G:$BH,45,FALSE))</f>
        <v/>
      </c>
      <c r="AZ25" s="5" t="str">
        <f>IF(LEN(VLOOKUP($G25,Baseline!$G:$BH,46,FALSE))=0,"",VLOOKUP($G25,Baseline!$G:$BH,46,FALSE))</f>
        <v/>
      </c>
      <c r="BA25" s="5" t="str">
        <f>IF(LEN(VLOOKUP($G25,Baseline!$G:$BH,47,FALSE))=0,"",VLOOKUP($G25,Baseline!$G:$BH,47,FALSE))</f>
        <v/>
      </c>
      <c r="BB25" s="5" t="str">
        <f>IF(LEN(VLOOKUP($G25,Baseline!$G:$BH,48,FALSE))=0,"",VLOOKUP($G25,Baseline!$G:$BH,48,FALSE))</f>
        <v/>
      </c>
      <c r="BC25" s="5" t="str">
        <f>IF(LEN(VLOOKUP($G25,Baseline!$G:$BH,49,FALSE))=0,"",VLOOKUP($G25,Baseline!$G:$BH,49,FALSE))</f>
        <v/>
      </c>
      <c r="BD25" s="5" t="str">
        <f>IF(LEN(VLOOKUP($G25,Baseline!$G:$BH,50,FALSE))=0,"",VLOOKUP($G25,Baseline!$G:$BH,50,FALSE))</f>
        <v/>
      </c>
      <c r="BE25" s="5" t="str">
        <f>IF(LEN(VLOOKUP($G25,Baseline!$G:$BH,51,FALSE))=0,"",VLOOKUP($G25,Baseline!$G:$BH,51,FALSE))</f>
        <v/>
      </c>
      <c r="BF25" s="5" t="str">
        <f>IF(LEN(VLOOKUP($G25,Baseline!$G:$BH,52,FALSE))=0,"",VLOOKUP($G25,Baseline!$G:$BH,52,FALSE))</f>
        <v/>
      </c>
      <c r="BG25" s="5" t="str">
        <f>IF(LEN(VLOOKUP($G25,Baseline!$G:$BH,53,FALSE))=0,"",VLOOKUP($G25,Baseline!$G:$BH,53,FALSE))</f>
        <v/>
      </c>
      <c r="BH25" s="5" t="str">
        <f>IF(LEN(VLOOKUP($G25,Baseline!$G:$BH,54,FALSE))=0,"",VLOOKUP($G25,Baseline!$G:$BH,54,FALSE))</f>
        <v/>
      </c>
      <c r="BI25" s="5"/>
      <c r="BJ25" s="5"/>
      <c r="BK25" s="5"/>
      <c r="BL25" s="87"/>
      <c r="BM25" s="1" t="str">
        <f>IF(LEN(VLOOKUP($G25,Baseline!$G:$CJ,59,FALSE))=0,"",VLOOKUP($G25,Baseline!$G:$CJ,59,FALSE))</f>
        <v>Preocupación en caso de enfermedad grave debido a la falta de capacidad de prestar atención médica en la actualidad</v>
      </c>
      <c r="BN25" s="1" t="str">
        <f>IF(LEN(VLOOKUP($G25,Baseline!$G:$CJ,60,FALSE))=0,"",VLOOKUP($G25,Baseline!$G:$CJ,60,FALSE))</f>
        <v>0 = No afectado</v>
      </c>
      <c r="BO25" s="1" t="str">
        <f>IF(LEN(VLOOKUP($G25,Baseline!$G:$CJ,61,FALSE))=0,"",VLOOKUP($G25,Baseline!$G:$CJ,61,FALSE))</f>
        <v>1 = Poco afectado</v>
      </c>
      <c r="BP25" s="1" t="str">
        <f>IF(LEN(VLOOKUP($G25,Baseline!$G:$CJ,62,FALSE))=0,"",VLOOKUP($G25,Baseline!$G:$CJ,62,FALSE))</f>
        <v>2 = Muy afectado</v>
      </c>
      <c r="BQ25" s="1" t="str">
        <f>IF(LEN(VLOOKUP($G25,Baseline!$G:$CJ,63,FALSE))=0,"",VLOOKUP($G25,Baseline!$G:$CJ,63,FALSE))</f>
        <v/>
      </c>
      <c r="BR25" s="1" t="str">
        <f>IF(LEN(VLOOKUP($G25,Baseline!$G:$CJ,64,FALSE))=0,"",VLOOKUP($G25,Baseline!$G:$CJ,64,FALSE))</f>
        <v/>
      </c>
      <c r="BS25" s="1" t="str">
        <f>IF(LEN(VLOOKUP($G25,Baseline!$G:$CJ,65,FALSE))=0,"",VLOOKUP($G25,Baseline!$G:$CJ,65,FALSE))</f>
        <v/>
      </c>
      <c r="BT25" s="1" t="str">
        <f>IF(LEN(VLOOKUP($G25,Baseline!$G:$CJ,66,FALSE))=0,"",VLOOKUP($G25,Baseline!$G:$CJ,66,FALSE))</f>
        <v/>
      </c>
      <c r="BU25" s="1" t="str">
        <f>IF(LEN(VLOOKUP($G25,Baseline!$G:$CJ,67,FALSE))=0,"",VLOOKUP($G25,Baseline!$G:$CJ,67,FALSE))</f>
        <v/>
      </c>
      <c r="BV25" s="1" t="str">
        <f>IF(LEN(VLOOKUP($G25,Baseline!$G:$CJ,68,FALSE))=0,"",VLOOKUP($G25,Baseline!$G:$CJ,68,FALSE))</f>
        <v/>
      </c>
      <c r="BW25" s="1" t="str">
        <f>IF(LEN(VLOOKUP($G25,Baseline!$G:$CJ,69,FALSE))=0,"",VLOOKUP($G25,Baseline!$G:$CJ,69,FALSE))</f>
        <v/>
      </c>
      <c r="BX25" s="1" t="str">
        <f>IF(LEN(VLOOKUP($G25,Baseline!$G:$CJ,70,FALSE))=0,"",VLOOKUP($G25,Baseline!$G:$CJ,70,FALSE))</f>
        <v/>
      </c>
      <c r="BY25" s="1" t="str">
        <f>IF(LEN(VLOOKUP($G25,Baseline!$G:$CJ,71,FALSE))=0,"",VLOOKUP($G25,Baseline!$G:$CJ,71,FALSE))</f>
        <v/>
      </c>
      <c r="BZ25" s="1" t="str">
        <f>IF(LEN(VLOOKUP($G25,Baseline!$G:$CJ,72,FALSE))=0,"",VLOOKUP($G25,Baseline!$G:$CJ,72,FALSE))</f>
        <v/>
      </c>
      <c r="CA25" s="1" t="str">
        <f>IF(LEN(VLOOKUP($G25,Baseline!$G:$CJ,73,FALSE))=0,"",VLOOKUP($G25,Baseline!$G:$CJ,73,FALSE))</f>
        <v/>
      </c>
      <c r="CB25" s="1" t="str">
        <f>IF(LEN(VLOOKUP($G25,Baseline!$G:$CJ,74,FALSE))=0,"",VLOOKUP($G25,Baseline!$G:$CJ,74,FALSE))</f>
        <v/>
      </c>
      <c r="CC25" s="1" t="str">
        <f>IF(LEN(VLOOKUP($G25,Baseline!$G:$CJ,75,FALSE))=0,"",VLOOKUP($G25,Baseline!$G:$CJ,75,FALSE))</f>
        <v/>
      </c>
      <c r="CD25" s="1" t="str">
        <f>IF(LEN(VLOOKUP($G25,Baseline!$G:$CJ,76,FALSE))=0,"",VLOOKUP($G25,Baseline!$G:$CJ,76,FALSE))</f>
        <v/>
      </c>
      <c r="CE25" s="1" t="str">
        <f>IF(LEN(VLOOKUP($G25,Baseline!$G:$CJ,77,FALSE))=0,"",VLOOKUP($G25,Baseline!$G:$CJ,77,FALSE))</f>
        <v/>
      </c>
      <c r="CF25" s="1" t="str">
        <f>IF(LEN(VLOOKUP($G25,Baseline!$G:$CJ,78,FALSE))=0,"",VLOOKUP($G25,Baseline!$G:$CJ,78,FALSE))</f>
        <v/>
      </c>
      <c r="CG25" s="1" t="str">
        <f>IF(LEN(VLOOKUP($G25,Baseline!$G:$CJ,79,FALSE))=0,"",VLOOKUP($G25,Baseline!$G:$CJ,79,FALSE))</f>
        <v/>
      </c>
      <c r="CH25" s="1" t="str">
        <f>IF(LEN(VLOOKUP($G25,Baseline!$G:$CJ,80,FALSE))=0,"",VLOOKUP($G25,Baseline!$G:$CJ,80,FALSE))</f>
        <v/>
      </c>
      <c r="CI25" s="1" t="str">
        <f>IF(LEN(VLOOKUP($G25,Baseline!$G:$CJ,81,FALSE))=0,"",VLOOKUP($G25,Baseline!$G:$CJ,81,FALSE))</f>
        <v/>
      </c>
      <c r="CJ25" s="1" t="str">
        <f>IF(LEN(VLOOKUP($G25,Baseline!$G:$CJ,82,FALSE))=0,"",VLOOKUP($G25,Baseline!$G:$CJ,82,FALSE))</f>
        <v/>
      </c>
      <c r="CK25" s="1"/>
      <c r="CL25" s="1"/>
      <c r="CM25" s="1"/>
      <c r="CN25" s="1"/>
      <c r="CO25" s="198" t="str">
        <f>IF(LEN(VLOOKUP($G25,Baseline!$G:$DL,87,FALSE))=0,"",VLOOKUP($G25,Baseline!$G:$DL,87,FALSE))</f>
        <v>Peur de ne pas pouvoir bénéficier d’une prise en charge médicale en cas de forme grave du virus en raison d’une défaillance du système de santé</v>
      </c>
      <c r="CP25" s="1" t="str">
        <f>IF(LEN(VLOOKUP($G25,Baseline!$G:$DL,88,FALSE))=0,"",VLOOKUP($G25,Baseline!$G:$DL,88,FALSE))</f>
        <v>0 = Pas du tout affecté</v>
      </c>
      <c r="CQ25" s="1" t="str">
        <f>IF(LEN(VLOOKUP($G25,Baseline!$G:$DL,89,FALSE))=0,"",VLOOKUP($G25,Baseline!$G:$DL,89,FALSE))</f>
        <v>1 = Légèrement affecté</v>
      </c>
      <c r="CR25" s="4" t="str">
        <f>IF(LEN(VLOOKUP($G25,Baseline!$G:$DL,90,FALSE))=0,"",VLOOKUP($G25,Baseline!$G:$DL,90,FALSE))</f>
        <v>2 = Beaucoup affecté</v>
      </c>
      <c r="CS25" s="1" t="str">
        <f>IF(LEN(VLOOKUP($G25,Baseline!$G:$DL,91,FALSE))=0,"",VLOOKUP($G25,Baseline!$G:$DL,91,FALSE))</f>
        <v/>
      </c>
      <c r="CT25" s="1" t="str">
        <f>IF(LEN(VLOOKUP($G25,Baseline!$G:$DL,92,FALSE))=0,"",VLOOKUP($G25,Baseline!$G:$DL,92,FALSE))</f>
        <v/>
      </c>
      <c r="CU25" s="1" t="str">
        <f>IF(LEN(VLOOKUP($G25,Baseline!$G:$DL,93,FALSE))=0,"",VLOOKUP($G25,Baseline!$G:$DL,93,FALSE))</f>
        <v/>
      </c>
      <c r="CV25" s="1" t="str">
        <f>IF(LEN(VLOOKUP($G25,Baseline!$G:$DL,94,FALSE))=0,"",VLOOKUP($G25,Baseline!$G:$DL,94,FALSE))</f>
        <v/>
      </c>
      <c r="CW25" s="1" t="str">
        <f>IF(LEN(VLOOKUP($G25,Baseline!$G:$DL,95,FALSE))=0,"",VLOOKUP($G25,Baseline!$G:$DL,95,FALSE))</f>
        <v/>
      </c>
      <c r="CX25" s="1" t="str">
        <f>IF(LEN(VLOOKUP($G25,Baseline!$G:$DL,96,FALSE))=0,"",VLOOKUP($G25,Baseline!$G:$DL,96,FALSE))</f>
        <v/>
      </c>
      <c r="CY25" s="5" t="str">
        <f>IF(LEN(VLOOKUP($G25,Baseline!$G:$DL,97,FALSE))=0,"",VLOOKUP($G25,Baseline!$G:$DL,97,FALSE))</f>
        <v/>
      </c>
      <c r="CZ25" s="5" t="str">
        <f>IF(LEN(VLOOKUP($G25,Baseline!$G:$DL,98,FALSE))=0,"",VLOOKUP($G25,Baseline!$G:$DL,98,FALSE))</f>
        <v/>
      </c>
      <c r="DA25" s="5" t="str">
        <f>IF(LEN(VLOOKUP($G25,Baseline!$G:$DL,99,FALSE))=0,"",VLOOKUP($G25,Baseline!$G:$DL,99,FALSE))</f>
        <v/>
      </c>
      <c r="DB25" s="5" t="str">
        <f>IF(LEN(VLOOKUP($G25,Baseline!$G:$DL,100,FALSE))=0,"",VLOOKUP($G25,Baseline!$G:$DL,100,FALSE))</f>
        <v/>
      </c>
      <c r="DC25" s="5" t="str">
        <f>IF(LEN(VLOOKUP($G25,Baseline!$G:$DL,101,FALSE))=0,"",VLOOKUP($G25,Baseline!$G:$DL,101,FALSE))</f>
        <v/>
      </c>
      <c r="DD25" s="5" t="str">
        <f>IF(LEN(VLOOKUP($G25,Baseline!$G:$DL,102,FALSE))=0,"",VLOOKUP($G25,Baseline!$G:$DL,102,FALSE))</f>
        <v/>
      </c>
      <c r="DE25" s="5" t="str">
        <f>IF(LEN(VLOOKUP($G25,Baseline!$G:$DL,103,FALSE))=0,"",VLOOKUP($G25,Baseline!$G:$DL,103,FALSE))</f>
        <v/>
      </c>
      <c r="DF25" s="5" t="str">
        <f>IF(LEN(VLOOKUP($G25,Baseline!$G:$DL,104,FALSE))=0,"",VLOOKUP($G25,Baseline!$G:$DL,104,FALSE))</f>
        <v/>
      </c>
      <c r="DG25" s="5" t="str">
        <f>IF(LEN(VLOOKUP($G25,Baseline!$G:$DL,105,FALSE))=0,"",VLOOKUP($G25,Baseline!$G:$DL,105,FALSE))</f>
        <v/>
      </c>
      <c r="DH25" s="5" t="str">
        <f>IF(LEN(VLOOKUP($G25,Baseline!$G:$DL,106,FALSE))=0,"",VLOOKUP($G25,Baseline!$G:$DL,106,FALSE))</f>
        <v/>
      </c>
      <c r="DI25" s="5" t="str">
        <f>IF(LEN(VLOOKUP($G25,Baseline!$G:$DL,107,FALSE))=0,"",VLOOKUP($G25,Baseline!$G:$DL,107,FALSE))</f>
        <v/>
      </c>
      <c r="DJ25" s="5" t="str">
        <f>IF(LEN(VLOOKUP($G25,Baseline!$G:$DL,108,FALSE))=0,"",VLOOKUP($G25,Baseline!$G:$DL,108,FALSE))</f>
        <v/>
      </c>
      <c r="DK25" s="5" t="str">
        <f>IF(LEN(VLOOKUP($G25,Baseline!$G:$DL,109,FALSE))=0,"",VLOOKUP($G25,Baseline!$G:$DL,109,FALSE))</f>
        <v/>
      </c>
      <c r="DL25" s="5" t="str">
        <f>IF(LEN(VLOOKUP($G25,Baseline!$G:$DL,110,FALSE))=0,"",VLOOKUP($G25,Baseline!$G:$DL,110,FALSE))</f>
        <v/>
      </c>
      <c r="DM25" s="5"/>
      <c r="DN25" s="5"/>
      <c r="DO25" s="5"/>
      <c r="DP25" s="5"/>
      <c r="DQ25" s="1" t="str">
        <f>IF(LEN(VLOOKUP($G25,Baseline!$G:$EN,115,FALSE))=0,"",VLOOKUP($G25,Baseline!$G:$EN,115,FALSE))</f>
        <v>A félelem attól, hogy gy esetleges súlyos megbetegedés esetén a hiányzó kapacitások miatt jelenleg nem tudják Önt orvosilag ellátni</v>
      </c>
      <c r="DR25" s="1" t="str">
        <f>IF(LEN(VLOOKUP($G25,Baseline!$G:$EN,116,FALSE))=0,"",VLOOKUP($G25,Baseline!$G:$EN,116,FALSE))</f>
        <v>0 = Nem érintettek</v>
      </c>
      <c r="DS25" s="1" t="str">
        <f>IF(LEN(VLOOKUP($G25,Baseline!$G:$EN,117,FALSE))=0,"",VLOOKUP($G25,Baseline!$G:$EN,117,FALSE))</f>
        <v>1 = Kevésbé érintettek</v>
      </c>
      <c r="DT25" s="1" t="str">
        <f>IF(LEN(VLOOKUP($G25,Baseline!$G:$EN,118,FALSE))=0,"",VLOOKUP($G25,Baseline!$G:$EN,118,FALSE))</f>
        <v>2 = Nagyon érintettek</v>
      </c>
      <c r="DU25" s="1" t="str">
        <f>IF(LEN(VLOOKUP($G25,Baseline!$G:$EN,119,FALSE))=0,"",VLOOKUP($G25,Baseline!$G:$EN,119,FALSE))</f>
        <v/>
      </c>
      <c r="DV25" s="1" t="str">
        <f>IF(LEN(VLOOKUP($G25,Baseline!$G:$EN,120,FALSE))=0,"",VLOOKUP($G25,Baseline!$G:$EN,120,FALSE))</f>
        <v/>
      </c>
      <c r="DW25" s="4" t="str">
        <f>IF(LEN(VLOOKUP($G25,Baseline!$G:$EN,121,FALSE))=0,"",VLOOKUP($G25,Baseline!$G:$EN,121,FALSE))</f>
        <v/>
      </c>
      <c r="DX25" s="1" t="str">
        <f>IF(LEN(VLOOKUP($G25,Baseline!$G:$EN,122,FALSE))=0,"",VLOOKUP($G25,Baseline!$G:$EN,122,FALSE))</f>
        <v/>
      </c>
      <c r="DY25" s="1" t="str">
        <f>IF(LEN(VLOOKUP($G25,Baseline!$G:$EN,123,FALSE))=0,"",VLOOKUP($G25,Baseline!$G:$EN,123,FALSE))</f>
        <v/>
      </c>
      <c r="DZ25" s="1" t="str">
        <f>IF(LEN(VLOOKUP($G25,Baseline!$G:$EN,124,FALSE))=0,"",VLOOKUP($G25,Baseline!$G:$EN,124,FALSE))</f>
        <v/>
      </c>
      <c r="EA25" s="1" t="str">
        <f>IF(LEN(VLOOKUP($G25,Baseline!$G:$EN,125,FALSE))=0,"",VLOOKUP($G25,Baseline!$G:$EN,125,FALSE))</f>
        <v/>
      </c>
      <c r="EB25" s="5" t="str">
        <f>IF(LEN(VLOOKUP($G25,Baseline!$G:$EN,126,FALSE))=0,"",VLOOKUP($G25,Baseline!$G:$EN,126,FALSE))</f>
        <v/>
      </c>
      <c r="EC25" s="5" t="str">
        <f>IF(LEN(VLOOKUP($G25,Baseline!$G:$EN,127,FALSE))=0,"",VLOOKUP($G25,Baseline!$G:$EN,127,FALSE))</f>
        <v/>
      </c>
      <c r="ED25" s="5" t="str">
        <f>IF(LEN(VLOOKUP($G25,Baseline!$G:$EN,128,FALSE))=0,"",VLOOKUP($G25,Baseline!$G:$EN,128,FALSE))</f>
        <v/>
      </c>
      <c r="EE25" s="5" t="str">
        <f>IF(LEN(VLOOKUP($G25,Baseline!$G:$EN,129,FALSE))=0,"",VLOOKUP($G25,Baseline!$G:$EN,129,FALSE))</f>
        <v/>
      </c>
      <c r="EF25" s="5" t="str">
        <f>IF(LEN(VLOOKUP($G25,Baseline!$G:$EN,130,FALSE))=0,"",VLOOKUP($G25,Baseline!$G:$EN,130,FALSE))</f>
        <v/>
      </c>
      <c r="EG25" s="5" t="str">
        <f>IF(LEN(VLOOKUP($G25,Baseline!$G:$EN,131,FALSE))=0,"",VLOOKUP($G25,Baseline!$G:$EN,131,FALSE))</f>
        <v/>
      </c>
      <c r="EH25" s="5" t="str">
        <f>IF(LEN(VLOOKUP($G25,Baseline!$G:$EN,132,FALSE))=0,"",VLOOKUP($G25,Baseline!$G:$EN,132,FALSE))</f>
        <v/>
      </c>
      <c r="EI25" s="5" t="str">
        <f>IF(LEN(VLOOKUP($G25,Baseline!$G:$EN,133,FALSE))=0,"",VLOOKUP($G25,Baseline!$G:$EN,133,FALSE))</f>
        <v/>
      </c>
      <c r="EJ25" s="5" t="str">
        <f>IF(LEN(VLOOKUP($G25,Baseline!$G:$EN,134,FALSE))=0,"",VLOOKUP($G25,Baseline!$G:$EN,134,FALSE))</f>
        <v/>
      </c>
      <c r="EK25" s="5" t="str">
        <f>IF(LEN(VLOOKUP($G25,Baseline!$G:$EN,135,FALSE))=0,"",VLOOKUP($G25,Baseline!$G:$EN,135,FALSE))</f>
        <v/>
      </c>
      <c r="EL25" s="5" t="str">
        <f>IF(LEN(VLOOKUP($G25,Baseline!$G:$EN,136,FALSE))=0,"",VLOOKUP($G25,Baseline!$G:$EN,136,FALSE))</f>
        <v/>
      </c>
      <c r="EM25" s="5" t="str">
        <f>IF(LEN(VLOOKUP($G25,Baseline!$G:$EN,137,FALSE))=0,"",VLOOKUP($G25,Baseline!$G:$EN,137,FALSE))</f>
        <v/>
      </c>
      <c r="EN25" s="5" t="str">
        <f>IF(LEN(VLOOKUP($G25,Baseline!$G:$EN,138,FALSE))=0,"",VLOOKUP($G25,Baseline!$G:$EN,138,FALSE))</f>
        <v/>
      </c>
      <c r="EO25" s="5"/>
      <c r="EP25" s="5"/>
      <c r="EQ25" s="5"/>
      <c r="ER25" s="5"/>
      <c r="ES25" s="1" t="str">
        <f>IF(LEN(VLOOKUP($G25,Baseline!$G:$FP,143,FALSE))=0,"",VLOOKUP($G25,Baseline!$G:$FP,143,FALSE))</f>
        <v>In presenza di una malattia grave, paura di non poter ricevere le cure mediche necessarie a causa della ridotta capacità</v>
      </c>
      <c r="ET25" s="1" t="str">
        <f>IF(LEN(VLOOKUP($G25,Baseline!$G:$FP,144,FALSE))=0,"",VLOOKUP($G25,Baseline!$G:$FP,144,FALSE))</f>
        <v>0 = Per nulla limitato/a</v>
      </c>
      <c r="EU25" s="1" t="str">
        <f>IF(LEN(VLOOKUP($G25,Baseline!$G:$FP,145,FALSE))=0,"",VLOOKUP($G25,Baseline!$G:$FP,145,FALSE))</f>
        <v>1 = Poco limitato/a</v>
      </c>
      <c r="EV25" s="1" t="str">
        <f>IF(LEN(VLOOKUP($G25,Baseline!$G:$FP,146,FALSE))=0,"",VLOOKUP($G25,Baseline!$G:$FP,146,FALSE))</f>
        <v>2 = Molto limitato/a</v>
      </c>
      <c r="EW25" s="1" t="str">
        <f>IF(LEN(VLOOKUP($G25,Baseline!$G:$FP,147,FALSE))=0,"",VLOOKUP($G25,Baseline!$G:$FP,147,FALSE))</f>
        <v/>
      </c>
      <c r="EX25" s="1" t="str">
        <f>IF(LEN(VLOOKUP($G25,Baseline!$G:$FP,148,FALSE))=0,"",VLOOKUP($G25,Baseline!$G:$FP,148,FALSE))</f>
        <v/>
      </c>
      <c r="EY25" s="1" t="str">
        <f>IF(LEN(VLOOKUP($G25,Baseline!$G:$FP,149,FALSE))=0,"",VLOOKUP($G25,Baseline!$G:$FP,149,FALSE))</f>
        <v/>
      </c>
      <c r="EZ25" s="1" t="str">
        <f>IF(LEN(VLOOKUP($G25,Baseline!$G:$FP,150,FALSE))=0,"",VLOOKUP($G25,Baseline!$G:$FP,150,FALSE))</f>
        <v/>
      </c>
      <c r="FA25" s="1" t="str">
        <f>IF(LEN(VLOOKUP($G25,Baseline!$G:$FP,151,FALSE))=0,"",VLOOKUP($G25,Baseline!$G:$FP,151,FALSE))</f>
        <v/>
      </c>
      <c r="FB25" s="4" t="str">
        <f>IF(LEN(VLOOKUP($G25,Baseline!$G:$FP,152,FALSE))=0,"",VLOOKUP($G25,Baseline!$G:$FP,152,FALSE))</f>
        <v/>
      </c>
      <c r="FC25" s="1" t="str">
        <f>IF(LEN(VLOOKUP($G25,Baseline!$G:$FP,153,FALSE))=0,"",VLOOKUP($G25,Baseline!$G:$FP,153,FALSE))</f>
        <v/>
      </c>
      <c r="FD25" s="5" t="str">
        <f>IF(LEN(VLOOKUP($G25,Baseline!$G:$FP,154,FALSE))=0,"",VLOOKUP($G25,Baseline!$G:$FP,154,FALSE))</f>
        <v/>
      </c>
      <c r="FE25" s="5" t="str">
        <f>IF(LEN(VLOOKUP($G25,Baseline!$G:$FP,155,FALSE))=0,"",VLOOKUP($G25,Baseline!$G:$FP,155,FALSE))</f>
        <v/>
      </c>
      <c r="FF25" s="5" t="str">
        <f>IF(LEN(VLOOKUP($G25,Baseline!$G:$FP,156,FALSE))=0,"",VLOOKUP($G25,Baseline!$G:$FP,156,FALSE))</f>
        <v/>
      </c>
      <c r="FG25" s="5" t="str">
        <f>IF(LEN(VLOOKUP($G25,Baseline!$G:$FP,157,FALSE))=0,"",VLOOKUP($G25,Baseline!$G:$FP,157,FALSE))</f>
        <v/>
      </c>
      <c r="FH25" s="5" t="str">
        <f>IF(LEN(VLOOKUP($G25,Baseline!$G:$FP,158,FALSE))=0,"",VLOOKUP($G25,Baseline!$G:$FP,158,FALSE))</f>
        <v/>
      </c>
      <c r="FI25" s="5" t="str">
        <f>IF(LEN(VLOOKUP($G25,Baseline!$G:$FP,159,FALSE))=0,"",VLOOKUP($G25,Baseline!$G:$FP,159,FALSE))</f>
        <v/>
      </c>
      <c r="FJ25" s="5" t="str">
        <f>IF(LEN(VLOOKUP($G25,Baseline!$G:$FP,160,FALSE))=0,"",VLOOKUP($G25,Baseline!$G:$FP,160,FALSE))</f>
        <v/>
      </c>
      <c r="FK25" s="5" t="str">
        <f>IF(LEN(VLOOKUP($G25,Baseline!$G:$FP,161,FALSE))=0,"",VLOOKUP($G25,Baseline!$G:$FP,161,FALSE))</f>
        <v/>
      </c>
      <c r="FL25" s="5" t="str">
        <f>IF(LEN(VLOOKUP($G25,Baseline!$G:$FP,162,FALSE))=0,"",VLOOKUP($G25,Baseline!$G:$FP,162,FALSE))</f>
        <v/>
      </c>
      <c r="FM25" s="5" t="str">
        <f>IF(LEN(VLOOKUP($G25,Baseline!$G:$FP,163,FALSE))=0,"",VLOOKUP($G25,Baseline!$G:$FP,163,FALSE))</f>
        <v/>
      </c>
      <c r="FN25" s="5" t="str">
        <f>IF(LEN(VLOOKUP($G25,Baseline!$G:$FP,164,FALSE))=0,"",VLOOKUP($G25,Baseline!$G:$FP,164,FALSE))</f>
        <v/>
      </c>
      <c r="FO25" s="5" t="str">
        <f>IF(LEN(VLOOKUP($G25,Baseline!$G:$FP,165,FALSE))=0,"",VLOOKUP($G25,Baseline!$G:$FP,165,FALSE))</f>
        <v/>
      </c>
      <c r="FP25" s="5" t="str">
        <f>IF(LEN(VLOOKUP($G25,Baseline!$G:$FP,166,FALSE))=0,"",VLOOKUP($G25,Baseline!$G:$FP,166,FALSE))</f>
        <v/>
      </c>
      <c r="FQ25" s="5"/>
      <c r="FR25" s="5"/>
      <c r="FS25" s="5"/>
      <c r="FT25" s="5"/>
      <c r="FU25" s="1" t="str">
        <f>IF(LEN(VLOOKUP($G25,Baseline!$G:$GR,171,FALSE))=0,"",VLOOKUP($G25,Baseline!$G:$GR,171,FALSE))</f>
        <v>Обеспокоенность по поводу того, что в настоящее время в случае тяжёлого заболевания будет невозможно получить медицинскую помощь из-за перегруженности медицинских учреждений</v>
      </c>
      <c r="FV25" s="1" t="str">
        <f>IF(LEN(VLOOKUP($G25,Baseline!$G:$GR,172,FALSE))=0,"",VLOOKUP($G25,Baseline!$G:$GR,172,FALSE))</f>
        <v>0 = совсем не беспокоило</v>
      </c>
      <c r="FW25" s="1" t="str">
        <f>IF(LEN(VLOOKUP($G25,Baseline!$G:$GR,173,FALSE))=0,"",VLOOKUP($G25,Baseline!$G:$GR,173,FALSE))</f>
        <v>1 = не сильно беспокоило</v>
      </c>
      <c r="FX25" s="1" t="str">
        <f>IF(LEN(VLOOKUP($G25,Baseline!$G:$GR,174,FALSE))=0,"",VLOOKUP($G25,Baseline!$G:$GR,174,FALSE))</f>
        <v>2 = сильно беспокоило</v>
      </c>
      <c r="FY25" s="1" t="str">
        <f>IF(LEN(VLOOKUP($G25,Baseline!$G:$GR,175,FALSE))=0,"",VLOOKUP($G25,Baseline!$G:$GR,175,FALSE))</f>
        <v/>
      </c>
      <c r="FZ25" s="1" t="str">
        <f>IF(LEN(VLOOKUP($G25,Baseline!$G:$GR,176,FALSE))=0,"",VLOOKUP($G25,Baseline!$G:$GR,176,FALSE))</f>
        <v/>
      </c>
      <c r="GA25" s="1" t="str">
        <f>IF(LEN(VLOOKUP($G25,Baseline!$G:$GR,177,FALSE))=0,"",VLOOKUP($G25,Baseline!$G:$GR,177,FALSE))</f>
        <v/>
      </c>
      <c r="GB25" s="1" t="str">
        <f>IF(LEN(VLOOKUP($G25,Baseline!$G:$GR,178,FALSE))=0,"",VLOOKUP($G25,Baseline!$G:$GR,178,FALSE))</f>
        <v/>
      </c>
      <c r="GC25" s="1" t="str">
        <f>IF(LEN(VLOOKUP($G25,Baseline!$G:$GR,179,FALSE))=0,"",VLOOKUP($G25,Baseline!$G:$GR,179,FALSE))</f>
        <v/>
      </c>
      <c r="GD25" s="1" t="str">
        <f>IF(LEN(VLOOKUP($G25,Baseline!$G:$GR,180,FALSE))=0,"",VLOOKUP($G25,Baseline!$G:$GR,180,FALSE))</f>
        <v/>
      </c>
      <c r="GE25" s="1" t="str">
        <f>IF(LEN(VLOOKUP($G25,Baseline!$G:$GR,181,FALSE))=0,"",VLOOKUP($G25,Baseline!$G:$GR,181,FALSE))</f>
        <v/>
      </c>
      <c r="GF25" s="5" t="str">
        <f>IF(LEN(VLOOKUP($G25,Baseline!$G:$GR,182,FALSE))=0,"",VLOOKUP($G25,Baseline!$G:$GR,182,FALSE))</f>
        <v/>
      </c>
      <c r="GG25" s="4" t="str">
        <f>IF(LEN(VLOOKUP($G25,Baseline!$G:$GR,183,FALSE))=0,"",VLOOKUP($G25,Baseline!$G:$GR,183,FALSE))</f>
        <v/>
      </c>
      <c r="GH25" s="5" t="str">
        <f>IF(LEN(VLOOKUP($G25,Baseline!$G:$GR,184,FALSE))=0,"",VLOOKUP($G25,Baseline!$G:$GR,184,FALSE))</f>
        <v/>
      </c>
      <c r="GI25" s="5" t="str">
        <f>IF(LEN(VLOOKUP($G25,Baseline!$G:$GR,185,FALSE))=0,"",VLOOKUP($G25,Baseline!$G:$GR,185,FALSE))</f>
        <v/>
      </c>
      <c r="GJ25" s="5" t="str">
        <f>IF(LEN(VLOOKUP($G25,Baseline!$G:$GR,186,FALSE))=0,"",VLOOKUP($G25,Baseline!$G:$GR,186,FALSE))</f>
        <v/>
      </c>
      <c r="GK25" s="5" t="str">
        <f>IF(LEN(VLOOKUP($G25,Baseline!$G:$GR,187,FALSE))=0,"",VLOOKUP($G25,Baseline!$G:$GR,187,FALSE))</f>
        <v/>
      </c>
      <c r="GL25" s="5" t="str">
        <f>IF(LEN(VLOOKUP($G25,Baseline!$G:$GR,188,FALSE))=0,"",VLOOKUP($G25,Baseline!$G:$GR,188,FALSE))</f>
        <v/>
      </c>
      <c r="GM25" s="5" t="str">
        <f>IF(LEN(VLOOKUP($G25,Baseline!$G:$GR,189,FALSE))=0,"",VLOOKUP($G25,Baseline!$G:$GR,189,FALSE))</f>
        <v/>
      </c>
      <c r="GN25" s="5" t="str">
        <f>IF(LEN(VLOOKUP($G25,Baseline!$G:$GR,190,FALSE))=0,"",VLOOKUP($G25,Baseline!$G:$GR,190,FALSE))</f>
        <v/>
      </c>
      <c r="GO25" s="5" t="str">
        <f>IF(LEN(VLOOKUP($G25,Baseline!$G:$GR,191,FALSE))=0,"",VLOOKUP($G25,Baseline!$G:$GR,191,FALSE))</f>
        <v/>
      </c>
      <c r="GP25" s="5" t="str">
        <f>IF(LEN(VLOOKUP($G25,Baseline!$G:$GR,192,FALSE))=0,"",VLOOKUP($G25,Baseline!$G:$GR,192,FALSE))</f>
        <v/>
      </c>
      <c r="GQ25" s="5" t="str">
        <f>IF(LEN(VLOOKUP($G25,Baseline!$G:$GR,193,FALSE))=0,"",VLOOKUP($G25,Baseline!$G:$GR,193,FALSE))</f>
        <v/>
      </c>
      <c r="GR25" s="5" t="str">
        <f>IF(LEN(VLOOKUP($G25,Baseline!$G:$GR,194,FALSE))=0,"",VLOOKUP($G25,Baseline!$G:$GR,194,FALSE))</f>
        <v/>
      </c>
      <c r="GS25" s="5"/>
      <c r="GT25" s="5"/>
      <c r="GU25" s="5"/>
      <c r="GV25" s="5"/>
      <c r="GW25" s="1" t="str">
        <f>IF(LEN(VLOOKUP($G25,Baseline!$G:$HT,199,FALSE))=0,"",VLOOKUP($G25,Baseline!$G:$HT,199,FALSE))</f>
        <v>Zabrinutost da u slučaju ozbiljne bolesti zbog nedostatka kapaciteta nije moguće da budete medicinski zbrinuti</v>
      </c>
      <c r="GX25" s="1" t="str">
        <f>IF(LEN(VLOOKUP($G25,Baseline!$G:$HT,200,FALSE))=0,"",VLOOKUP($G25,Baseline!$G:$HT,200,FALSE))</f>
        <v>0 = Nesputano</v>
      </c>
      <c r="GY25" s="1" t="str">
        <f>IF(LEN(VLOOKUP($G25,Baseline!$G:$HT,201,FALSE))=0,"",VLOOKUP($G25,Baseline!$G:$HT,201,FALSE))</f>
        <v>1 = Malo sputano</v>
      </c>
      <c r="GZ25" s="1" t="str">
        <f>IF(LEN(VLOOKUP($G25,Baseline!$G:$HT,202,FALSE))=0,"",VLOOKUP($G25,Baseline!$G:$HT,202,FALSE))</f>
        <v>2 = Jako sputano</v>
      </c>
      <c r="HA25" s="10" t="str">
        <f>IF(LEN(VLOOKUP($G25,Baseline!$G:$HT,203,FALSE))=0,"",VLOOKUP($G25,Baseline!$G:$HT,203,FALSE))</f>
        <v/>
      </c>
      <c r="HB25" s="10" t="str">
        <f>IF(LEN(VLOOKUP($G25,Baseline!$G:$HT,204,FALSE))=0,"",VLOOKUP($G25,Baseline!$G:$HT,204,FALSE))</f>
        <v/>
      </c>
      <c r="HC25" s="10" t="str">
        <f>IF(LEN(VLOOKUP($G25,Baseline!$G:$HT,205,FALSE))=0,"",VLOOKUP($G25,Baseline!$G:$HT,205,FALSE))</f>
        <v/>
      </c>
      <c r="HD25" s="10" t="str">
        <f>IF(LEN(VLOOKUP($G25,Baseline!$G:$HT,206,FALSE))=0,"",VLOOKUP($G25,Baseline!$G:$HT,206,FALSE))</f>
        <v/>
      </c>
      <c r="HE25" s="10" t="str">
        <f>IF(LEN(VLOOKUP($G25,Baseline!$G:$HT,207,FALSE))=0,"",VLOOKUP($G25,Baseline!$G:$HT,207,FALSE))</f>
        <v/>
      </c>
      <c r="HF25" s="10" t="str">
        <f>IF(LEN(VLOOKUP($G25,Baseline!$G:$HT,208,FALSE))=0,"",VLOOKUP($G25,Baseline!$G:$HT,208,FALSE))</f>
        <v/>
      </c>
      <c r="HG25" s="10" t="str">
        <f>IF(LEN(VLOOKUP($G25,Baseline!$G:$HT,209,FALSE))=0,"",VLOOKUP($G25,Baseline!$G:$HT,209,FALSE))</f>
        <v/>
      </c>
      <c r="HH25" s="5" t="str">
        <f>IF(LEN(VLOOKUP($G25,Baseline!$G:$HT,210,FALSE))=0,"",VLOOKUP($G25,Baseline!$G:$HT,210,FALSE))</f>
        <v/>
      </c>
      <c r="HI25" s="5" t="str">
        <f>IF(LEN(VLOOKUP($G25,Baseline!$G:$HT,211,FALSE))=0,"",VLOOKUP($G25,Baseline!$G:$HT,211,FALSE))</f>
        <v/>
      </c>
      <c r="HJ25" s="5" t="str">
        <f>IF(LEN(VLOOKUP($G25,Baseline!$G:$HT,212,FALSE))=0,"",VLOOKUP($G25,Baseline!$G:$HT,212,FALSE))</f>
        <v/>
      </c>
      <c r="HK25" s="5" t="str">
        <f>IF(LEN(VLOOKUP($G25,Baseline!$G:$HT,213,FALSE))=0,"",VLOOKUP($G25,Baseline!$G:$HT,213,FALSE))</f>
        <v/>
      </c>
      <c r="HL25" s="4" t="str">
        <f>IF(LEN(VLOOKUP($G25,Baseline!$G:$HT,214,FALSE))=0,"",VLOOKUP($G25,Baseline!$G:$HT,214,FALSE))</f>
        <v/>
      </c>
      <c r="HM25" s="5" t="str">
        <f>IF(LEN(VLOOKUP($G25,Baseline!$G:$HT,215,FALSE))=0,"",VLOOKUP($G25,Baseline!$G:$HT,215,FALSE))</f>
        <v/>
      </c>
      <c r="HN25" s="5" t="str">
        <f>IF(LEN(VLOOKUP($G25,Baseline!$G:$HT,216,FALSE))=0,"",VLOOKUP($G25,Baseline!$G:$HT,216,FALSE))</f>
        <v/>
      </c>
      <c r="HO25" s="5" t="str">
        <f>IF(LEN(VLOOKUP($G25,Baseline!$G:$HT,217,FALSE))=0,"",VLOOKUP($G25,Baseline!$G:$HT,217,FALSE))</f>
        <v/>
      </c>
      <c r="HP25" s="5" t="str">
        <f>IF(LEN(VLOOKUP($G25,Baseline!$G:$HT,218,FALSE))=0,"",VLOOKUP($G25,Baseline!$G:$HT,218,FALSE))</f>
        <v/>
      </c>
      <c r="HQ25" s="5" t="str">
        <f>IF(LEN(VLOOKUP($G25,Baseline!$G:$HT,219,FALSE))=0,"",VLOOKUP($G25,Baseline!$G:$HT,219,FALSE))</f>
        <v/>
      </c>
      <c r="HR25" s="5" t="str">
        <f>IF(LEN(VLOOKUP($G25,Baseline!$G:$HT,220,FALSE))=0,"",VLOOKUP($G25,Baseline!$G:$HT,220,FALSE))</f>
        <v/>
      </c>
      <c r="HS25" s="5" t="str">
        <f>IF(LEN(VLOOKUP($G25,Baseline!$G:$HT,221,FALSE))=0,"",VLOOKUP($G25,Baseline!$G:$HT,221,FALSE))</f>
        <v/>
      </c>
      <c r="HT25" s="5" t="str">
        <f>IF(LEN(VLOOKUP($G25,Baseline!$G:$HT,222,FALSE))=0,"",VLOOKUP($G25,Baseline!$G:$HT,222,FALSE))</f>
        <v/>
      </c>
      <c r="HU25" s="5"/>
      <c r="HV25" s="5"/>
      <c r="HW25" s="5"/>
      <c r="HX25" s="5"/>
    </row>
    <row r="26" spans="1:232" s="28" customFormat="1" ht="48" hidden="1" thickBot="1">
      <c r="A26" s="5" t="s">
        <v>331</v>
      </c>
      <c r="B26" s="5" t="s">
        <v>332</v>
      </c>
      <c r="C26" s="5"/>
      <c r="D26" s="5"/>
      <c r="E26" s="5"/>
      <c r="F26" s="5" t="s">
        <v>333</v>
      </c>
      <c r="G26" s="5" t="s">
        <v>377</v>
      </c>
      <c r="H26" s="5" t="s">
        <v>378</v>
      </c>
      <c r="I26" s="84" t="str">
        <f>IF(LEN(VLOOKUP($G26,Baseline!$G:$BH,3,FALSE))=0,"",VLOOKUP($G26,Baseline!$G:$BH,3,FALSE))</f>
        <v>Sorgen andere Personen mit COVID-19 anzustecken</v>
      </c>
      <c r="J26" s="5" t="str">
        <f>IF(LEN(VLOOKUP($G26,Baseline!$G:$BH,4,FALSE))=0,"",VLOOKUP($G26,Baseline!$G:$BH,4,FALSE))</f>
        <v>0 = Nicht beeinträchtigt</v>
      </c>
      <c r="K26" s="5" t="str">
        <f>IF(LEN(VLOOKUP($G26,Baseline!$G:$BH,5,FALSE))=0,"",VLOOKUP($G26,Baseline!$G:$BH,5,FALSE))</f>
        <v>1 = Wenig beeinträchtigt</v>
      </c>
      <c r="L26" s="5" t="str">
        <f>IF(LEN(VLOOKUP($G26,Baseline!$G:$BH,6,FALSE))=0,"",VLOOKUP($G26,Baseline!$G:$BH,6,FALSE))</f>
        <v>2 = Stark beeinträchtigt</v>
      </c>
      <c r="M26" s="5" t="str">
        <f>IF(LEN(VLOOKUP($G26,Baseline!$G:$BH,7,FALSE))=0,"",VLOOKUP($G26,Baseline!$G:$BH,7,FALSE))</f>
        <v/>
      </c>
      <c r="N26" s="5" t="str">
        <f>IF(LEN(VLOOKUP($G26,Baseline!$G:$BH,8,FALSE))=0,"",VLOOKUP($G26,Baseline!$G:$BH,8,FALSE))</f>
        <v/>
      </c>
      <c r="O26" s="5" t="str">
        <f>IF(LEN(VLOOKUP($G26,Baseline!$G:$BH,9,FALSE))=0,"",VLOOKUP($G26,Baseline!$G:$BH,9,FALSE))</f>
        <v/>
      </c>
      <c r="P26" s="5" t="str">
        <f>IF(LEN(VLOOKUP($G26,Baseline!$G:$BH,10,FALSE))=0,"",VLOOKUP($G26,Baseline!$G:$BH,10,FALSE))</f>
        <v/>
      </c>
      <c r="Q26" s="5" t="str">
        <f>IF(LEN(VLOOKUP($G26,Baseline!$G:$BH,11,FALSE))=0,"",VLOOKUP($G26,Baseline!$G:$BH,11,FALSE))</f>
        <v/>
      </c>
      <c r="R26" s="5" t="str">
        <f>IF(LEN(VLOOKUP($G26,Baseline!$G:$BH,12,FALSE))=0,"",VLOOKUP($G26,Baseline!$G:$BH,12,FALSE))</f>
        <v/>
      </c>
      <c r="S26" s="5" t="str">
        <f>IF(LEN(VLOOKUP($G26,Baseline!$G:$BH,13,FALSE))=0,"",VLOOKUP($G26,Baseline!$G:$BH,13,FALSE))</f>
        <v/>
      </c>
      <c r="T26" s="5" t="str">
        <f>IF(LEN(VLOOKUP($G26,Baseline!$G:$BH,14,FALSE))=0,"",VLOOKUP($G26,Baseline!$G:$BH,14,FALSE))</f>
        <v/>
      </c>
      <c r="U26" s="5" t="str">
        <f>IF(LEN(VLOOKUP($G26,Baseline!$G:$BH,15,FALSE))=0,"",VLOOKUP($G26,Baseline!$G:$BH,15,FALSE))</f>
        <v/>
      </c>
      <c r="V26" s="5" t="str">
        <f>IF(LEN(VLOOKUP($G26,Baseline!$G:$BH,16,FALSE))=0,"",VLOOKUP($G26,Baseline!$G:$BH,16,FALSE))</f>
        <v/>
      </c>
      <c r="W26" s="5" t="str">
        <f>IF(LEN(VLOOKUP($G26,Baseline!$G:$BH,17,FALSE))=0,"",VLOOKUP($G26,Baseline!$G:$BH,17,FALSE))</f>
        <v/>
      </c>
      <c r="X26" s="5" t="str">
        <f>IF(LEN(VLOOKUP($G26,Baseline!$G:$BH,18,FALSE))=0,"",VLOOKUP($G26,Baseline!$G:$BH,18,FALSE))</f>
        <v/>
      </c>
      <c r="Y26" s="5" t="str">
        <f>IF(LEN(VLOOKUP($G26,Baseline!$G:$BH,19,FALSE))=0,"",VLOOKUP($G26,Baseline!$G:$BH,19,FALSE))</f>
        <v/>
      </c>
      <c r="Z26" s="5" t="str">
        <f>IF(LEN(VLOOKUP($G26,Baseline!$G:$BH,20,FALSE))=0,"",VLOOKUP($G26,Baseline!$G:$BH,20,FALSE))</f>
        <v/>
      </c>
      <c r="AA26" s="5" t="str">
        <f>IF(LEN(VLOOKUP($G26,Baseline!$G:$BH,21,FALSE))=0,"",VLOOKUP($G26,Baseline!$G:$BH,21,FALSE))</f>
        <v/>
      </c>
      <c r="AB26" s="5" t="str">
        <f>IF(LEN(VLOOKUP($G26,Baseline!$G:$BH,22,FALSE))=0,"",VLOOKUP($G26,Baseline!$G:$BH,22,FALSE))</f>
        <v/>
      </c>
      <c r="AC26" s="5" t="str">
        <f>IF(LEN(VLOOKUP($G26,Baseline!$G:$BH,23,FALSE))=0,"",VLOOKUP($G26,Baseline!$G:$BH,23,FALSE))</f>
        <v/>
      </c>
      <c r="AD26" s="5" t="str">
        <f>IF(LEN(VLOOKUP($G26,Baseline!$G:$BH,24,FALSE))=0,"",VLOOKUP($G26,Baseline!$G:$BH,24,FALSE))</f>
        <v/>
      </c>
      <c r="AE26" s="5" t="str">
        <f>IF(LEN(VLOOKUP($G26,Baseline!$G:$BH,25,FALSE))=0,"",VLOOKUP($G26,Baseline!$G:$BH,25,FALSE))</f>
        <v/>
      </c>
      <c r="AF26" s="5" t="str">
        <f>IF(LEN(VLOOKUP($G26,Baseline!$G:$BH,26,FALSE))=0,"",VLOOKUP($G26,Baseline!$G:$BH,26,FALSE))</f>
        <v/>
      </c>
      <c r="AG26" s="100"/>
      <c r="AH26" s="5" t="s">
        <v>319</v>
      </c>
      <c r="AI26" s="5"/>
      <c r="AJ26" s="87"/>
      <c r="AK26" s="5" t="str">
        <f>IF(LEN(VLOOKUP($G26,Baseline!$G:$BH,31,FALSE))=0,"",VLOOKUP($G26,Baseline!$G:$BH,31,FALSE))</f>
        <v>Worry about infecting someone else with COVID-19</v>
      </c>
      <c r="AL26" s="5" t="str">
        <f>IF(LEN(VLOOKUP($G26,Baseline!$G:$BH,32,FALSE))=0,"",VLOOKUP($G26,Baseline!$G:$BH,32,FALSE))</f>
        <v>0 = Not bothered</v>
      </c>
      <c r="AM26" s="5" t="str">
        <f>IF(LEN(VLOOKUP($G26,Baseline!$G:$BH,33,FALSE))=0,"",VLOOKUP($G26,Baseline!$G:$BH,33,FALSE))</f>
        <v>1 = Bothered a little</v>
      </c>
      <c r="AN26" s="5" t="str">
        <f>IF(LEN(VLOOKUP($G26,Baseline!$G:$BH,34,FALSE))=0,"",VLOOKUP($G26,Baseline!$G:$BH,34,FALSE))</f>
        <v>2 = Bothered a lot</v>
      </c>
      <c r="AO26" s="5" t="str">
        <f>IF(LEN(VLOOKUP($G26,Baseline!$G:$BH,35,FALSE))=0,"",VLOOKUP($G26,Baseline!$G:$BH,35,FALSE))</f>
        <v/>
      </c>
      <c r="AP26" s="5" t="str">
        <f>IF(LEN(VLOOKUP($G26,Baseline!$G:$BH,36,FALSE))=0,"",VLOOKUP($G26,Baseline!$G:$BH,36,FALSE))</f>
        <v/>
      </c>
      <c r="AQ26" s="5" t="str">
        <f>IF(LEN(VLOOKUP($G26,Baseline!$G:$BH,37,FALSE))=0,"",VLOOKUP($G26,Baseline!$G:$BH,37,FALSE))</f>
        <v/>
      </c>
      <c r="AR26" s="5" t="str">
        <f>IF(LEN(VLOOKUP($G26,Baseline!$G:$BH,38,FALSE))=0,"",VLOOKUP($G26,Baseline!$G:$BH,38,FALSE))</f>
        <v/>
      </c>
      <c r="AS26" s="5" t="str">
        <f>IF(LEN(VLOOKUP($G26,Baseline!$G:$BH,39,FALSE))=0,"",VLOOKUP($G26,Baseline!$G:$BH,39,FALSE))</f>
        <v/>
      </c>
      <c r="AT26" s="5" t="str">
        <f>IF(LEN(VLOOKUP($G26,Baseline!$G:$BH,40,FALSE))=0,"",VLOOKUP($G26,Baseline!$G:$BH,40,FALSE))</f>
        <v/>
      </c>
      <c r="AU26" s="5" t="str">
        <f>IF(LEN(VLOOKUP($G26,Baseline!$G:$BH,41,FALSE))=0,"",VLOOKUP($G26,Baseline!$G:$BH,41,FALSE))</f>
        <v/>
      </c>
      <c r="AV26" s="5" t="str">
        <f>IF(LEN(VLOOKUP($G26,Baseline!$G:$BH,42,FALSE))=0,"",VLOOKUP($G26,Baseline!$G:$BH,42,FALSE))</f>
        <v/>
      </c>
      <c r="AW26" s="5" t="str">
        <f>IF(LEN(VLOOKUP($G26,Baseline!$G:$BH,43,FALSE))=0,"",VLOOKUP($G26,Baseline!$G:$BH,43,FALSE))</f>
        <v/>
      </c>
      <c r="AX26" s="5" t="str">
        <f>IF(LEN(VLOOKUP($G26,Baseline!$G:$BH,44,FALSE))=0,"",VLOOKUP($G26,Baseline!$G:$BH,44,FALSE))</f>
        <v/>
      </c>
      <c r="AY26" s="5" t="str">
        <f>IF(LEN(VLOOKUP($G26,Baseline!$G:$BH,45,FALSE))=0,"",VLOOKUP($G26,Baseline!$G:$BH,45,FALSE))</f>
        <v/>
      </c>
      <c r="AZ26" s="5" t="str">
        <f>IF(LEN(VLOOKUP($G26,Baseline!$G:$BH,46,FALSE))=0,"",VLOOKUP($G26,Baseline!$G:$BH,46,FALSE))</f>
        <v/>
      </c>
      <c r="BA26" s="5" t="str">
        <f>IF(LEN(VLOOKUP($G26,Baseline!$G:$BH,47,FALSE))=0,"",VLOOKUP($G26,Baseline!$G:$BH,47,FALSE))</f>
        <v/>
      </c>
      <c r="BB26" s="5" t="str">
        <f>IF(LEN(VLOOKUP($G26,Baseline!$G:$BH,48,FALSE))=0,"",VLOOKUP($G26,Baseline!$G:$BH,48,FALSE))</f>
        <v/>
      </c>
      <c r="BC26" s="5" t="str">
        <f>IF(LEN(VLOOKUP($G26,Baseline!$G:$BH,49,FALSE))=0,"",VLOOKUP($G26,Baseline!$G:$BH,49,FALSE))</f>
        <v/>
      </c>
      <c r="BD26" s="5" t="str">
        <f>IF(LEN(VLOOKUP($G26,Baseline!$G:$BH,50,FALSE))=0,"",VLOOKUP($G26,Baseline!$G:$BH,50,FALSE))</f>
        <v/>
      </c>
      <c r="BE26" s="5" t="str">
        <f>IF(LEN(VLOOKUP($G26,Baseline!$G:$BH,51,FALSE))=0,"",VLOOKUP($G26,Baseline!$G:$BH,51,FALSE))</f>
        <v/>
      </c>
      <c r="BF26" s="5" t="str">
        <f>IF(LEN(VLOOKUP($G26,Baseline!$G:$BH,52,FALSE))=0,"",VLOOKUP($G26,Baseline!$G:$BH,52,FALSE))</f>
        <v/>
      </c>
      <c r="BG26" s="5" t="str">
        <f>IF(LEN(VLOOKUP($G26,Baseline!$G:$BH,53,FALSE))=0,"",VLOOKUP($G26,Baseline!$G:$BH,53,FALSE))</f>
        <v/>
      </c>
      <c r="BH26" s="5" t="str">
        <f>IF(LEN(VLOOKUP($G26,Baseline!$G:$BH,54,FALSE))=0,"",VLOOKUP($G26,Baseline!$G:$BH,54,FALSE))</f>
        <v/>
      </c>
      <c r="BI26" s="5"/>
      <c r="BJ26" s="5"/>
      <c r="BK26" s="5"/>
      <c r="BL26" s="87"/>
      <c r="BM26" s="1" t="str">
        <f>IF(LEN(VLOOKUP($G26,Baseline!$G:$CJ,59,FALSE))=0,"",VLOOKUP($G26,Baseline!$G:$CJ,59,FALSE))</f>
        <v>Preocupación por contagiar a otras personas con COVID-19</v>
      </c>
      <c r="BN26" s="1" t="str">
        <f>IF(LEN(VLOOKUP($G26,Baseline!$G:$CJ,60,FALSE))=0,"",VLOOKUP($G26,Baseline!$G:$CJ,60,FALSE))</f>
        <v>0 = No afectado</v>
      </c>
      <c r="BO26" s="1" t="str">
        <f>IF(LEN(VLOOKUP($G26,Baseline!$G:$CJ,61,FALSE))=0,"",VLOOKUP($G26,Baseline!$G:$CJ,61,FALSE))</f>
        <v>1 = Poco afectado</v>
      </c>
      <c r="BP26" s="1" t="str">
        <f>IF(LEN(VLOOKUP($G26,Baseline!$G:$CJ,62,FALSE))=0,"",VLOOKUP($G26,Baseline!$G:$CJ,62,FALSE))</f>
        <v>2 = Muy afectado</v>
      </c>
      <c r="BQ26" s="1" t="str">
        <f>IF(LEN(VLOOKUP($G26,Baseline!$G:$CJ,63,FALSE))=0,"",VLOOKUP($G26,Baseline!$G:$CJ,63,FALSE))</f>
        <v/>
      </c>
      <c r="BR26" s="1" t="str">
        <f>IF(LEN(VLOOKUP($G26,Baseline!$G:$CJ,64,FALSE))=0,"",VLOOKUP($G26,Baseline!$G:$CJ,64,FALSE))</f>
        <v/>
      </c>
      <c r="BS26" s="1" t="str">
        <f>IF(LEN(VLOOKUP($G26,Baseline!$G:$CJ,65,FALSE))=0,"",VLOOKUP($G26,Baseline!$G:$CJ,65,FALSE))</f>
        <v/>
      </c>
      <c r="BT26" s="1" t="str">
        <f>IF(LEN(VLOOKUP($G26,Baseline!$G:$CJ,66,FALSE))=0,"",VLOOKUP($G26,Baseline!$G:$CJ,66,FALSE))</f>
        <v/>
      </c>
      <c r="BU26" s="1" t="str">
        <f>IF(LEN(VLOOKUP($G26,Baseline!$G:$CJ,67,FALSE))=0,"",VLOOKUP($G26,Baseline!$G:$CJ,67,FALSE))</f>
        <v/>
      </c>
      <c r="BV26" s="1" t="str">
        <f>IF(LEN(VLOOKUP($G26,Baseline!$G:$CJ,68,FALSE))=0,"",VLOOKUP($G26,Baseline!$G:$CJ,68,FALSE))</f>
        <v/>
      </c>
      <c r="BW26" s="1" t="str">
        <f>IF(LEN(VLOOKUP($G26,Baseline!$G:$CJ,69,FALSE))=0,"",VLOOKUP($G26,Baseline!$G:$CJ,69,FALSE))</f>
        <v/>
      </c>
      <c r="BX26" s="1" t="str">
        <f>IF(LEN(VLOOKUP($G26,Baseline!$G:$CJ,70,FALSE))=0,"",VLOOKUP($G26,Baseline!$G:$CJ,70,FALSE))</f>
        <v/>
      </c>
      <c r="BY26" s="1" t="str">
        <f>IF(LEN(VLOOKUP($G26,Baseline!$G:$CJ,71,FALSE))=0,"",VLOOKUP($G26,Baseline!$G:$CJ,71,FALSE))</f>
        <v/>
      </c>
      <c r="BZ26" s="1" t="str">
        <f>IF(LEN(VLOOKUP($G26,Baseline!$G:$CJ,72,FALSE))=0,"",VLOOKUP($G26,Baseline!$G:$CJ,72,FALSE))</f>
        <v/>
      </c>
      <c r="CA26" s="1" t="str">
        <f>IF(LEN(VLOOKUP($G26,Baseline!$G:$CJ,73,FALSE))=0,"",VLOOKUP($G26,Baseline!$G:$CJ,73,FALSE))</f>
        <v/>
      </c>
      <c r="CB26" s="1" t="str">
        <f>IF(LEN(VLOOKUP($G26,Baseline!$G:$CJ,74,FALSE))=0,"",VLOOKUP($G26,Baseline!$G:$CJ,74,FALSE))</f>
        <v/>
      </c>
      <c r="CC26" s="1" t="str">
        <f>IF(LEN(VLOOKUP($G26,Baseline!$G:$CJ,75,FALSE))=0,"",VLOOKUP($G26,Baseline!$G:$CJ,75,FALSE))</f>
        <v/>
      </c>
      <c r="CD26" s="1" t="str">
        <f>IF(LEN(VLOOKUP($G26,Baseline!$G:$CJ,76,FALSE))=0,"",VLOOKUP($G26,Baseline!$G:$CJ,76,FALSE))</f>
        <v/>
      </c>
      <c r="CE26" s="1" t="str">
        <f>IF(LEN(VLOOKUP($G26,Baseline!$G:$CJ,77,FALSE))=0,"",VLOOKUP($G26,Baseline!$G:$CJ,77,FALSE))</f>
        <v/>
      </c>
      <c r="CF26" s="1" t="str">
        <f>IF(LEN(VLOOKUP($G26,Baseline!$G:$CJ,78,FALSE))=0,"",VLOOKUP($G26,Baseline!$G:$CJ,78,FALSE))</f>
        <v/>
      </c>
      <c r="CG26" s="1" t="str">
        <f>IF(LEN(VLOOKUP($G26,Baseline!$G:$CJ,79,FALSE))=0,"",VLOOKUP($G26,Baseline!$G:$CJ,79,FALSE))</f>
        <v/>
      </c>
      <c r="CH26" s="1" t="str">
        <f>IF(LEN(VLOOKUP($G26,Baseline!$G:$CJ,80,FALSE))=0,"",VLOOKUP($G26,Baseline!$G:$CJ,80,FALSE))</f>
        <v/>
      </c>
      <c r="CI26" s="1" t="str">
        <f>IF(LEN(VLOOKUP($G26,Baseline!$G:$CJ,81,FALSE))=0,"",VLOOKUP($G26,Baseline!$G:$CJ,81,FALSE))</f>
        <v/>
      </c>
      <c r="CJ26" s="1" t="str">
        <f>IF(LEN(VLOOKUP($G26,Baseline!$G:$CJ,82,FALSE))=0,"",VLOOKUP($G26,Baseline!$G:$CJ,82,FALSE))</f>
        <v/>
      </c>
      <c r="CK26" s="1"/>
      <c r="CL26" s="1"/>
      <c r="CM26" s="1"/>
      <c r="CN26" s="1"/>
      <c r="CO26" s="198" t="str">
        <f>IF(LEN(VLOOKUP($G26,Baseline!$G:$DL,87,FALSE))=0,"",VLOOKUP($G26,Baseline!$G:$DL,87,FALSE))</f>
        <v>Peur de contaminer d’autres personnes avec le COVID-19</v>
      </c>
      <c r="CP26" s="1" t="str">
        <f>IF(LEN(VLOOKUP($G26,Baseline!$G:$DL,88,FALSE))=0,"",VLOOKUP($G26,Baseline!$G:$DL,88,FALSE))</f>
        <v>0 = Pas du tout affecté</v>
      </c>
      <c r="CQ26" s="1" t="str">
        <f>IF(LEN(VLOOKUP($G26,Baseline!$G:$DL,89,FALSE))=0,"",VLOOKUP($G26,Baseline!$G:$DL,89,FALSE))</f>
        <v>1 = Légèrement affecté</v>
      </c>
      <c r="CR26" s="4" t="str">
        <f>IF(LEN(VLOOKUP($G26,Baseline!$G:$DL,90,FALSE))=0,"",VLOOKUP($G26,Baseline!$G:$DL,90,FALSE))</f>
        <v>2 = Beaucoup affecté</v>
      </c>
      <c r="CS26" s="1" t="str">
        <f>IF(LEN(VLOOKUP($G26,Baseline!$G:$DL,91,FALSE))=0,"",VLOOKUP($G26,Baseline!$G:$DL,91,FALSE))</f>
        <v/>
      </c>
      <c r="CT26" s="1" t="str">
        <f>IF(LEN(VLOOKUP($G26,Baseline!$G:$DL,92,FALSE))=0,"",VLOOKUP($G26,Baseline!$G:$DL,92,FALSE))</f>
        <v/>
      </c>
      <c r="CU26" s="1" t="str">
        <f>IF(LEN(VLOOKUP($G26,Baseline!$G:$DL,93,FALSE))=0,"",VLOOKUP($G26,Baseline!$G:$DL,93,FALSE))</f>
        <v/>
      </c>
      <c r="CV26" s="1" t="str">
        <f>IF(LEN(VLOOKUP($G26,Baseline!$G:$DL,94,FALSE))=0,"",VLOOKUP($G26,Baseline!$G:$DL,94,FALSE))</f>
        <v/>
      </c>
      <c r="CW26" s="1" t="str">
        <f>IF(LEN(VLOOKUP($G26,Baseline!$G:$DL,95,FALSE))=0,"",VLOOKUP($G26,Baseline!$G:$DL,95,FALSE))</f>
        <v/>
      </c>
      <c r="CX26" s="1" t="str">
        <f>IF(LEN(VLOOKUP($G26,Baseline!$G:$DL,96,FALSE))=0,"",VLOOKUP($G26,Baseline!$G:$DL,96,FALSE))</f>
        <v/>
      </c>
      <c r="CY26" s="5" t="str">
        <f>IF(LEN(VLOOKUP($G26,Baseline!$G:$DL,97,FALSE))=0,"",VLOOKUP($G26,Baseline!$G:$DL,97,FALSE))</f>
        <v/>
      </c>
      <c r="CZ26" s="5" t="str">
        <f>IF(LEN(VLOOKUP($G26,Baseline!$G:$DL,98,FALSE))=0,"",VLOOKUP($G26,Baseline!$G:$DL,98,FALSE))</f>
        <v/>
      </c>
      <c r="DA26" s="5" t="str">
        <f>IF(LEN(VLOOKUP($G26,Baseline!$G:$DL,99,FALSE))=0,"",VLOOKUP($G26,Baseline!$G:$DL,99,FALSE))</f>
        <v/>
      </c>
      <c r="DB26" s="5" t="str">
        <f>IF(LEN(VLOOKUP($G26,Baseline!$G:$DL,100,FALSE))=0,"",VLOOKUP($G26,Baseline!$G:$DL,100,FALSE))</f>
        <v/>
      </c>
      <c r="DC26" s="5" t="str">
        <f>IF(LEN(VLOOKUP($G26,Baseline!$G:$DL,101,FALSE))=0,"",VLOOKUP($G26,Baseline!$G:$DL,101,FALSE))</f>
        <v/>
      </c>
      <c r="DD26" s="5" t="str">
        <f>IF(LEN(VLOOKUP($G26,Baseline!$G:$DL,102,FALSE))=0,"",VLOOKUP($G26,Baseline!$G:$DL,102,FALSE))</f>
        <v/>
      </c>
      <c r="DE26" s="5" t="str">
        <f>IF(LEN(VLOOKUP($G26,Baseline!$G:$DL,103,FALSE))=0,"",VLOOKUP($G26,Baseline!$G:$DL,103,FALSE))</f>
        <v/>
      </c>
      <c r="DF26" s="5" t="str">
        <f>IF(LEN(VLOOKUP($G26,Baseline!$G:$DL,104,FALSE))=0,"",VLOOKUP($G26,Baseline!$G:$DL,104,FALSE))</f>
        <v/>
      </c>
      <c r="DG26" s="5" t="str">
        <f>IF(LEN(VLOOKUP($G26,Baseline!$G:$DL,105,FALSE))=0,"",VLOOKUP($G26,Baseline!$G:$DL,105,FALSE))</f>
        <v/>
      </c>
      <c r="DH26" s="5" t="str">
        <f>IF(LEN(VLOOKUP($G26,Baseline!$G:$DL,106,FALSE))=0,"",VLOOKUP($G26,Baseline!$G:$DL,106,FALSE))</f>
        <v/>
      </c>
      <c r="DI26" s="5" t="str">
        <f>IF(LEN(VLOOKUP($G26,Baseline!$G:$DL,107,FALSE))=0,"",VLOOKUP($G26,Baseline!$G:$DL,107,FALSE))</f>
        <v/>
      </c>
      <c r="DJ26" s="5" t="str">
        <f>IF(LEN(VLOOKUP($G26,Baseline!$G:$DL,108,FALSE))=0,"",VLOOKUP($G26,Baseline!$G:$DL,108,FALSE))</f>
        <v/>
      </c>
      <c r="DK26" s="5" t="str">
        <f>IF(LEN(VLOOKUP($G26,Baseline!$G:$DL,109,FALSE))=0,"",VLOOKUP($G26,Baseline!$G:$DL,109,FALSE))</f>
        <v/>
      </c>
      <c r="DL26" s="5" t="str">
        <f>IF(LEN(VLOOKUP($G26,Baseline!$G:$DL,110,FALSE))=0,"",VLOOKUP($G26,Baseline!$G:$DL,110,FALSE))</f>
        <v/>
      </c>
      <c r="DM26" s="5"/>
      <c r="DN26" s="5"/>
      <c r="DO26" s="5"/>
      <c r="DP26" s="5"/>
      <c r="DQ26" s="1" t="str">
        <f>IF(LEN(VLOOKUP($G26,Baseline!$G:$EN,115,FALSE))=0,"",VLOOKUP($G26,Baseline!$G:$EN,115,FALSE))</f>
        <v>A félelem attól, hogy megfertőzhet másokat COVID-19 vírussal</v>
      </c>
      <c r="DR26" s="1" t="str">
        <f>IF(LEN(VLOOKUP($G26,Baseline!$G:$EN,116,FALSE))=0,"",VLOOKUP($G26,Baseline!$G:$EN,116,FALSE))</f>
        <v>0 = Nem érintettek</v>
      </c>
      <c r="DS26" s="1" t="str">
        <f>IF(LEN(VLOOKUP($G26,Baseline!$G:$EN,117,FALSE))=0,"",VLOOKUP($G26,Baseline!$G:$EN,117,FALSE))</f>
        <v>1 = Kevésbé érintettek</v>
      </c>
      <c r="DT26" s="1" t="str">
        <f>IF(LEN(VLOOKUP($G26,Baseline!$G:$EN,118,FALSE))=0,"",VLOOKUP($G26,Baseline!$G:$EN,118,FALSE))</f>
        <v>2 = Nagyon érintettek</v>
      </c>
      <c r="DU26" s="1" t="str">
        <f>IF(LEN(VLOOKUP($G26,Baseline!$G:$EN,119,FALSE))=0,"",VLOOKUP($G26,Baseline!$G:$EN,119,FALSE))</f>
        <v/>
      </c>
      <c r="DV26" s="1" t="str">
        <f>IF(LEN(VLOOKUP($G26,Baseline!$G:$EN,120,FALSE))=0,"",VLOOKUP($G26,Baseline!$G:$EN,120,FALSE))</f>
        <v/>
      </c>
      <c r="DW26" s="4" t="str">
        <f>IF(LEN(VLOOKUP($G26,Baseline!$G:$EN,121,FALSE))=0,"",VLOOKUP($G26,Baseline!$G:$EN,121,FALSE))</f>
        <v/>
      </c>
      <c r="DX26" s="1" t="str">
        <f>IF(LEN(VLOOKUP($G26,Baseline!$G:$EN,122,FALSE))=0,"",VLOOKUP($G26,Baseline!$G:$EN,122,FALSE))</f>
        <v/>
      </c>
      <c r="DY26" s="1" t="str">
        <f>IF(LEN(VLOOKUP($G26,Baseline!$G:$EN,123,FALSE))=0,"",VLOOKUP($G26,Baseline!$G:$EN,123,FALSE))</f>
        <v/>
      </c>
      <c r="DZ26" s="1" t="str">
        <f>IF(LEN(VLOOKUP($G26,Baseline!$G:$EN,124,FALSE))=0,"",VLOOKUP($G26,Baseline!$G:$EN,124,FALSE))</f>
        <v/>
      </c>
      <c r="EA26" s="1" t="str">
        <f>IF(LEN(VLOOKUP($G26,Baseline!$G:$EN,125,FALSE))=0,"",VLOOKUP($G26,Baseline!$G:$EN,125,FALSE))</f>
        <v/>
      </c>
      <c r="EB26" s="5" t="str">
        <f>IF(LEN(VLOOKUP($G26,Baseline!$G:$EN,126,FALSE))=0,"",VLOOKUP($G26,Baseline!$G:$EN,126,FALSE))</f>
        <v/>
      </c>
      <c r="EC26" s="5" t="str">
        <f>IF(LEN(VLOOKUP($G26,Baseline!$G:$EN,127,FALSE))=0,"",VLOOKUP($G26,Baseline!$G:$EN,127,FALSE))</f>
        <v/>
      </c>
      <c r="ED26" s="5" t="str">
        <f>IF(LEN(VLOOKUP($G26,Baseline!$G:$EN,128,FALSE))=0,"",VLOOKUP($G26,Baseline!$G:$EN,128,FALSE))</f>
        <v/>
      </c>
      <c r="EE26" s="5" t="str">
        <f>IF(LEN(VLOOKUP($G26,Baseline!$G:$EN,129,FALSE))=0,"",VLOOKUP($G26,Baseline!$G:$EN,129,FALSE))</f>
        <v/>
      </c>
      <c r="EF26" s="5" t="str">
        <f>IF(LEN(VLOOKUP($G26,Baseline!$G:$EN,130,FALSE))=0,"",VLOOKUP($G26,Baseline!$G:$EN,130,FALSE))</f>
        <v/>
      </c>
      <c r="EG26" s="5" t="str">
        <f>IF(LEN(VLOOKUP($G26,Baseline!$G:$EN,131,FALSE))=0,"",VLOOKUP($G26,Baseline!$G:$EN,131,FALSE))</f>
        <v/>
      </c>
      <c r="EH26" s="5" t="str">
        <f>IF(LEN(VLOOKUP($G26,Baseline!$G:$EN,132,FALSE))=0,"",VLOOKUP($G26,Baseline!$G:$EN,132,FALSE))</f>
        <v/>
      </c>
      <c r="EI26" s="5" t="str">
        <f>IF(LEN(VLOOKUP($G26,Baseline!$G:$EN,133,FALSE))=0,"",VLOOKUP($G26,Baseline!$G:$EN,133,FALSE))</f>
        <v/>
      </c>
      <c r="EJ26" s="5" t="str">
        <f>IF(LEN(VLOOKUP($G26,Baseline!$G:$EN,134,FALSE))=0,"",VLOOKUP($G26,Baseline!$G:$EN,134,FALSE))</f>
        <v/>
      </c>
      <c r="EK26" s="5" t="str">
        <f>IF(LEN(VLOOKUP($G26,Baseline!$G:$EN,135,FALSE))=0,"",VLOOKUP($G26,Baseline!$G:$EN,135,FALSE))</f>
        <v/>
      </c>
      <c r="EL26" s="5" t="str">
        <f>IF(LEN(VLOOKUP($G26,Baseline!$G:$EN,136,FALSE))=0,"",VLOOKUP($G26,Baseline!$G:$EN,136,FALSE))</f>
        <v/>
      </c>
      <c r="EM26" s="5" t="str">
        <f>IF(LEN(VLOOKUP($G26,Baseline!$G:$EN,137,FALSE))=0,"",VLOOKUP($G26,Baseline!$G:$EN,137,FALSE))</f>
        <v/>
      </c>
      <c r="EN26" s="5" t="str">
        <f>IF(LEN(VLOOKUP($G26,Baseline!$G:$EN,138,FALSE))=0,"",VLOOKUP($G26,Baseline!$G:$EN,138,FALSE))</f>
        <v/>
      </c>
      <c r="EO26" s="5"/>
      <c r="EP26" s="5"/>
      <c r="EQ26" s="5"/>
      <c r="ER26" s="5"/>
      <c r="ES26" s="1" t="str">
        <f>IF(LEN(VLOOKUP($G26,Baseline!$G:$FP,143,FALSE))=0,"",VLOOKUP($G26,Baseline!$G:$FP,143,FALSE))</f>
        <v>Paura di contagiare altre persone con il COVID-19</v>
      </c>
      <c r="ET26" s="1" t="str">
        <f>IF(LEN(VLOOKUP($G26,Baseline!$G:$FP,144,FALSE))=0,"",VLOOKUP($G26,Baseline!$G:$FP,144,FALSE))</f>
        <v>0 = Per nulla limitato/a</v>
      </c>
      <c r="EU26" s="1" t="str">
        <f>IF(LEN(VLOOKUP($G26,Baseline!$G:$FP,145,FALSE))=0,"",VLOOKUP($G26,Baseline!$G:$FP,145,FALSE))</f>
        <v>1 = Poco limitato/a</v>
      </c>
      <c r="EV26" s="1" t="str">
        <f>IF(LEN(VLOOKUP($G26,Baseline!$G:$FP,146,FALSE))=0,"",VLOOKUP($G26,Baseline!$G:$FP,146,FALSE))</f>
        <v>2 = Molto limitato/a</v>
      </c>
      <c r="EW26" s="1" t="str">
        <f>IF(LEN(VLOOKUP($G26,Baseline!$G:$FP,147,FALSE))=0,"",VLOOKUP($G26,Baseline!$G:$FP,147,FALSE))</f>
        <v/>
      </c>
      <c r="EX26" s="1" t="str">
        <f>IF(LEN(VLOOKUP($G26,Baseline!$G:$FP,148,FALSE))=0,"",VLOOKUP($G26,Baseline!$G:$FP,148,FALSE))</f>
        <v/>
      </c>
      <c r="EY26" s="1" t="str">
        <f>IF(LEN(VLOOKUP($G26,Baseline!$G:$FP,149,FALSE))=0,"",VLOOKUP($G26,Baseline!$G:$FP,149,FALSE))</f>
        <v/>
      </c>
      <c r="EZ26" s="1" t="str">
        <f>IF(LEN(VLOOKUP($G26,Baseline!$G:$FP,150,FALSE))=0,"",VLOOKUP($G26,Baseline!$G:$FP,150,FALSE))</f>
        <v/>
      </c>
      <c r="FA26" s="1" t="str">
        <f>IF(LEN(VLOOKUP($G26,Baseline!$G:$FP,151,FALSE))=0,"",VLOOKUP($G26,Baseline!$G:$FP,151,FALSE))</f>
        <v/>
      </c>
      <c r="FB26" s="4" t="str">
        <f>IF(LEN(VLOOKUP($G26,Baseline!$G:$FP,152,FALSE))=0,"",VLOOKUP($G26,Baseline!$G:$FP,152,FALSE))</f>
        <v/>
      </c>
      <c r="FC26" s="1" t="str">
        <f>IF(LEN(VLOOKUP($G26,Baseline!$G:$FP,153,FALSE))=0,"",VLOOKUP($G26,Baseline!$G:$FP,153,FALSE))</f>
        <v/>
      </c>
      <c r="FD26" s="5" t="str">
        <f>IF(LEN(VLOOKUP($G26,Baseline!$G:$FP,154,FALSE))=0,"",VLOOKUP($G26,Baseline!$G:$FP,154,FALSE))</f>
        <v/>
      </c>
      <c r="FE26" s="5" t="str">
        <f>IF(LEN(VLOOKUP($G26,Baseline!$G:$FP,155,FALSE))=0,"",VLOOKUP($G26,Baseline!$G:$FP,155,FALSE))</f>
        <v/>
      </c>
      <c r="FF26" s="5" t="str">
        <f>IF(LEN(VLOOKUP($G26,Baseline!$G:$FP,156,FALSE))=0,"",VLOOKUP($G26,Baseline!$G:$FP,156,FALSE))</f>
        <v/>
      </c>
      <c r="FG26" s="5" t="str">
        <f>IF(LEN(VLOOKUP($G26,Baseline!$G:$FP,157,FALSE))=0,"",VLOOKUP($G26,Baseline!$G:$FP,157,FALSE))</f>
        <v/>
      </c>
      <c r="FH26" s="5" t="str">
        <f>IF(LEN(VLOOKUP($G26,Baseline!$G:$FP,158,FALSE))=0,"",VLOOKUP($G26,Baseline!$G:$FP,158,FALSE))</f>
        <v/>
      </c>
      <c r="FI26" s="5" t="str">
        <f>IF(LEN(VLOOKUP($G26,Baseline!$G:$FP,159,FALSE))=0,"",VLOOKUP($G26,Baseline!$G:$FP,159,FALSE))</f>
        <v/>
      </c>
      <c r="FJ26" s="5" t="str">
        <f>IF(LEN(VLOOKUP($G26,Baseline!$G:$FP,160,FALSE))=0,"",VLOOKUP($G26,Baseline!$G:$FP,160,FALSE))</f>
        <v/>
      </c>
      <c r="FK26" s="5" t="str">
        <f>IF(LEN(VLOOKUP($G26,Baseline!$G:$FP,161,FALSE))=0,"",VLOOKUP($G26,Baseline!$G:$FP,161,FALSE))</f>
        <v/>
      </c>
      <c r="FL26" s="5" t="str">
        <f>IF(LEN(VLOOKUP($G26,Baseline!$G:$FP,162,FALSE))=0,"",VLOOKUP($G26,Baseline!$G:$FP,162,FALSE))</f>
        <v/>
      </c>
      <c r="FM26" s="5" t="str">
        <f>IF(LEN(VLOOKUP($G26,Baseline!$G:$FP,163,FALSE))=0,"",VLOOKUP($G26,Baseline!$G:$FP,163,FALSE))</f>
        <v/>
      </c>
      <c r="FN26" s="5" t="str">
        <f>IF(LEN(VLOOKUP($G26,Baseline!$G:$FP,164,FALSE))=0,"",VLOOKUP($G26,Baseline!$G:$FP,164,FALSE))</f>
        <v/>
      </c>
      <c r="FO26" s="5" t="str">
        <f>IF(LEN(VLOOKUP($G26,Baseline!$G:$FP,165,FALSE))=0,"",VLOOKUP($G26,Baseline!$G:$FP,165,FALSE))</f>
        <v/>
      </c>
      <c r="FP26" s="5" t="str">
        <f>IF(LEN(VLOOKUP($G26,Baseline!$G:$FP,166,FALSE))=0,"",VLOOKUP($G26,Baseline!$G:$FP,166,FALSE))</f>
        <v/>
      </c>
      <c r="FQ26" s="5"/>
      <c r="FR26" s="5"/>
      <c r="FS26" s="5"/>
      <c r="FT26" s="5"/>
      <c r="FU26" s="1" t="str">
        <f>IF(LEN(VLOOKUP($G26,Baseline!$G:$GR,171,FALSE))=0,"",VLOOKUP($G26,Baseline!$G:$GR,171,FALSE))</f>
        <v>Обеспокоенность по поводу возможного заражения других людей COVID-19</v>
      </c>
      <c r="FV26" s="1" t="str">
        <f>IF(LEN(VLOOKUP($G26,Baseline!$G:$GR,172,FALSE))=0,"",VLOOKUP($G26,Baseline!$G:$GR,172,FALSE))</f>
        <v>0 = совсем не беспокоило</v>
      </c>
      <c r="FW26" s="1" t="str">
        <f>IF(LEN(VLOOKUP($G26,Baseline!$G:$GR,173,FALSE))=0,"",VLOOKUP($G26,Baseline!$G:$GR,173,FALSE))</f>
        <v>1 = не сильно беспокоило</v>
      </c>
      <c r="FX26" s="1" t="str">
        <f>IF(LEN(VLOOKUP($G26,Baseline!$G:$GR,174,FALSE))=0,"",VLOOKUP($G26,Baseline!$G:$GR,174,FALSE))</f>
        <v>2 = сильно беспокоило</v>
      </c>
      <c r="FY26" s="1" t="str">
        <f>IF(LEN(VLOOKUP($G26,Baseline!$G:$GR,175,FALSE))=0,"",VLOOKUP($G26,Baseline!$G:$GR,175,FALSE))</f>
        <v/>
      </c>
      <c r="FZ26" s="1" t="str">
        <f>IF(LEN(VLOOKUP($G26,Baseline!$G:$GR,176,FALSE))=0,"",VLOOKUP($G26,Baseline!$G:$GR,176,FALSE))</f>
        <v/>
      </c>
      <c r="GA26" s="1" t="str">
        <f>IF(LEN(VLOOKUP($G26,Baseline!$G:$GR,177,FALSE))=0,"",VLOOKUP($G26,Baseline!$G:$GR,177,FALSE))</f>
        <v/>
      </c>
      <c r="GB26" s="1" t="str">
        <f>IF(LEN(VLOOKUP($G26,Baseline!$G:$GR,178,FALSE))=0,"",VLOOKUP($G26,Baseline!$G:$GR,178,FALSE))</f>
        <v/>
      </c>
      <c r="GC26" s="1" t="str">
        <f>IF(LEN(VLOOKUP($G26,Baseline!$G:$GR,179,FALSE))=0,"",VLOOKUP($G26,Baseline!$G:$GR,179,FALSE))</f>
        <v/>
      </c>
      <c r="GD26" s="1" t="str">
        <f>IF(LEN(VLOOKUP($G26,Baseline!$G:$GR,180,FALSE))=0,"",VLOOKUP($G26,Baseline!$G:$GR,180,FALSE))</f>
        <v/>
      </c>
      <c r="GE26" s="1" t="str">
        <f>IF(LEN(VLOOKUP($G26,Baseline!$G:$GR,181,FALSE))=0,"",VLOOKUP($G26,Baseline!$G:$GR,181,FALSE))</f>
        <v/>
      </c>
      <c r="GF26" s="5" t="str">
        <f>IF(LEN(VLOOKUP($G26,Baseline!$G:$GR,182,FALSE))=0,"",VLOOKUP($G26,Baseline!$G:$GR,182,FALSE))</f>
        <v/>
      </c>
      <c r="GG26" s="4" t="str">
        <f>IF(LEN(VLOOKUP($G26,Baseline!$G:$GR,183,FALSE))=0,"",VLOOKUP($G26,Baseline!$G:$GR,183,FALSE))</f>
        <v/>
      </c>
      <c r="GH26" s="5" t="str">
        <f>IF(LEN(VLOOKUP($G26,Baseline!$G:$GR,184,FALSE))=0,"",VLOOKUP($G26,Baseline!$G:$GR,184,FALSE))</f>
        <v/>
      </c>
      <c r="GI26" s="5" t="str">
        <f>IF(LEN(VLOOKUP($G26,Baseline!$G:$GR,185,FALSE))=0,"",VLOOKUP($G26,Baseline!$G:$GR,185,FALSE))</f>
        <v/>
      </c>
      <c r="GJ26" s="5" t="str">
        <f>IF(LEN(VLOOKUP($G26,Baseline!$G:$GR,186,FALSE))=0,"",VLOOKUP($G26,Baseline!$G:$GR,186,FALSE))</f>
        <v/>
      </c>
      <c r="GK26" s="5" t="str">
        <f>IF(LEN(VLOOKUP($G26,Baseline!$G:$GR,187,FALSE))=0,"",VLOOKUP($G26,Baseline!$G:$GR,187,FALSE))</f>
        <v/>
      </c>
      <c r="GL26" s="5" t="str">
        <f>IF(LEN(VLOOKUP($G26,Baseline!$G:$GR,188,FALSE))=0,"",VLOOKUP($G26,Baseline!$G:$GR,188,FALSE))</f>
        <v/>
      </c>
      <c r="GM26" s="5" t="str">
        <f>IF(LEN(VLOOKUP($G26,Baseline!$G:$GR,189,FALSE))=0,"",VLOOKUP($G26,Baseline!$G:$GR,189,FALSE))</f>
        <v/>
      </c>
      <c r="GN26" s="5" t="str">
        <f>IF(LEN(VLOOKUP($G26,Baseline!$G:$GR,190,FALSE))=0,"",VLOOKUP($G26,Baseline!$G:$GR,190,FALSE))</f>
        <v/>
      </c>
      <c r="GO26" s="5" t="str">
        <f>IF(LEN(VLOOKUP($G26,Baseline!$G:$GR,191,FALSE))=0,"",VLOOKUP($G26,Baseline!$G:$GR,191,FALSE))</f>
        <v/>
      </c>
      <c r="GP26" s="5" t="str">
        <f>IF(LEN(VLOOKUP($G26,Baseline!$G:$GR,192,FALSE))=0,"",VLOOKUP($G26,Baseline!$G:$GR,192,FALSE))</f>
        <v/>
      </c>
      <c r="GQ26" s="5" t="str">
        <f>IF(LEN(VLOOKUP($G26,Baseline!$G:$GR,193,FALSE))=0,"",VLOOKUP($G26,Baseline!$G:$GR,193,FALSE))</f>
        <v/>
      </c>
      <c r="GR26" s="5" t="str">
        <f>IF(LEN(VLOOKUP($G26,Baseline!$G:$GR,194,FALSE))=0,"",VLOOKUP($G26,Baseline!$G:$GR,194,FALSE))</f>
        <v/>
      </c>
      <c r="GS26" s="5"/>
      <c r="GT26" s="5"/>
      <c r="GU26" s="5"/>
      <c r="GV26" s="5"/>
      <c r="GW26" s="1" t="str">
        <f>IF(LEN(VLOOKUP($G26,Baseline!$G:$HT,199,FALSE))=0,"",VLOOKUP($G26,Baseline!$G:$HT,199,FALSE))</f>
        <v>Zabrinutost da zarazite druge ljude sa COVID-19</v>
      </c>
      <c r="GX26" s="1" t="str">
        <f>IF(LEN(VLOOKUP($G26,Baseline!$G:$HT,200,FALSE))=0,"",VLOOKUP($G26,Baseline!$G:$HT,200,FALSE))</f>
        <v>0 = Nesputano</v>
      </c>
      <c r="GY26" s="1" t="str">
        <f>IF(LEN(VLOOKUP($G26,Baseline!$G:$HT,201,FALSE))=0,"",VLOOKUP($G26,Baseline!$G:$HT,201,FALSE))</f>
        <v>1 = Malo sputano</v>
      </c>
      <c r="GZ26" s="1" t="str">
        <f>IF(LEN(VLOOKUP($G26,Baseline!$G:$HT,202,FALSE))=0,"",VLOOKUP($G26,Baseline!$G:$HT,202,FALSE))</f>
        <v>2 = Jako sputano</v>
      </c>
      <c r="HA26" s="10" t="str">
        <f>IF(LEN(VLOOKUP($G26,Baseline!$G:$HT,203,FALSE))=0,"",VLOOKUP($G26,Baseline!$G:$HT,203,FALSE))</f>
        <v/>
      </c>
      <c r="HB26" s="10" t="str">
        <f>IF(LEN(VLOOKUP($G26,Baseline!$G:$HT,204,FALSE))=0,"",VLOOKUP($G26,Baseline!$G:$HT,204,FALSE))</f>
        <v/>
      </c>
      <c r="HC26" s="10" t="str">
        <f>IF(LEN(VLOOKUP($G26,Baseline!$G:$HT,205,FALSE))=0,"",VLOOKUP($G26,Baseline!$G:$HT,205,FALSE))</f>
        <v/>
      </c>
      <c r="HD26" s="10" t="str">
        <f>IF(LEN(VLOOKUP($G26,Baseline!$G:$HT,206,FALSE))=0,"",VLOOKUP($G26,Baseline!$G:$HT,206,FALSE))</f>
        <v/>
      </c>
      <c r="HE26" s="10" t="str">
        <f>IF(LEN(VLOOKUP($G26,Baseline!$G:$HT,207,FALSE))=0,"",VLOOKUP($G26,Baseline!$G:$HT,207,FALSE))</f>
        <v/>
      </c>
      <c r="HF26" s="10" t="str">
        <f>IF(LEN(VLOOKUP($G26,Baseline!$G:$HT,208,FALSE))=0,"",VLOOKUP($G26,Baseline!$G:$HT,208,FALSE))</f>
        <v/>
      </c>
      <c r="HG26" s="10" t="str">
        <f>IF(LEN(VLOOKUP($G26,Baseline!$G:$HT,209,FALSE))=0,"",VLOOKUP($G26,Baseline!$G:$HT,209,FALSE))</f>
        <v/>
      </c>
      <c r="HH26" s="5" t="str">
        <f>IF(LEN(VLOOKUP($G26,Baseline!$G:$HT,210,FALSE))=0,"",VLOOKUP($G26,Baseline!$G:$HT,210,FALSE))</f>
        <v/>
      </c>
      <c r="HI26" s="5" t="str">
        <f>IF(LEN(VLOOKUP($G26,Baseline!$G:$HT,211,FALSE))=0,"",VLOOKUP($G26,Baseline!$G:$HT,211,FALSE))</f>
        <v/>
      </c>
      <c r="HJ26" s="5" t="str">
        <f>IF(LEN(VLOOKUP($G26,Baseline!$G:$HT,212,FALSE))=0,"",VLOOKUP($G26,Baseline!$G:$HT,212,FALSE))</f>
        <v/>
      </c>
      <c r="HK26" s="5" t="str">
        <f>IF(LEN(VLOOKUP($G26,Baseline!$G:$HT,213,FALSE))=0,"",VLOOKUP($G26,Baseline!$G:$HT,213,FALSE))</f>
        <v/>
      </c>
      <c r="HL26" s="4" t="str">
        <f>IF(LEN(VLOOKUP($G26,Baseline!$G:$HT,214,FALSE))=0,"",VLOOKUP($G26,Baseline!$G:$HT,214,FALSE))</f>
        <v/>
      </c>
      <c r="HM26" s="5" t="str">
        <f>IF(LEN(VLOOKUP($G26,Baseline!$G:$HT,215,FALSE))=0,"",VLOOKUP($G26,Baseline!$G:$HT,215,FALSE))</f>
        <v/>
      </c>
      <c r="HN26" s="5" t="str">
        <f>IF(LEN(VLOOKUP($G26,Baseline!$G:$HT,216,FALSE))=0,"",VLOOKUP($G26,Baseline!$G:$HT,216,FALSE))</f>
        <v/>
      </c>
      <c r="HO26" s="5" t="str">
        <f>IF(LEN(VLOOKUP($G26,Baseline!$G:$HT,217,FALSE))=0,"",VLOOKUP($G26,Baseline!$G:$HT,217,FALSE))</f>
        <v/>
      </c>
      <c r="HP26" s="5" t="str">
        <f>IF(LEN(VLOOKUP($G26,Baseline!$G:$HT,218,FALSE))=0,"",VLOOKUP($G26,Baseline!$G:$HT,218,FALSE))</f>
        <v/>
      </c>
      <c r="HQ26" s="5" t="str">
        <f>IF(LEN(VLOOKUP($G26,Baseline!$G:$HT,219,FALSE))=0,"",VLOOKUP($G26,Baseline!$G:$HT,219,FALSE))</f>
        <v/>
      </c>
      <c r="HR26" s="5" t="str">
        <f>IF(LEN(VLOOKUP($G26,Baseline!$G:$HT,220,FALSE))=0,"",VLOOKUP($G26,Baseline!$G:$HT,220,FALSE))</f>
        <v/>
      </c>
      <c r="HS26" s="5" t="str">
        <f>IF(LEN(VLOOKUP($G26,Baseline!$G:$HT,221,FALSE))=0,"",VLOOKUP($G26,Baseline!$G:$HT,221,FALSE))</f>
        <v/>
      </c>
      <c r="HT26" s="5" t="str">
        <f>IF(LEN(VLOOKUP($G26,Baseline!$G:$HT,222,FALSE))=0,"",VLOOKUP($G26,Baseline!$G:$HT,222,FALSE))</f>
        <v/>
      </c>
      <c r="HU26" s="5"/>
      <c r="HV26" s="5"/>
      <c r="HW26" s="5"/>
      <c r="HX26" s="5"/>
    </row>
    <row r="27" spans="1:232" s="28" customFormat="1" ht="48" hidden="1" thickBot="1">
      <c r="A27" s="5" t="s">
        <v>331</v>
      </c>
      <c r="B27" s="5" t="s">
        <v>332</v>
      </c>
      <c r="C27" s="5"/>
      <c r="D27" s="5"/>
      <c r="E27" s="5"/>
      <c r="F27" s="5" t="s">
        <v>333</v>
      </c>
      <c r="G27" s="5" t="s">
        <v>379</v>
      </c>
      <c r="H27" s="5" t="s">
        <v>380</v>
      </c>
      <c r="I27" s="84" t="str">
        <f>IF(LEN(VLOOKUP($G27,Baseline!$G:$BH,3,FALSE))=0,"",VLOOKUP($G27,Baseline!$G:$BH,3,FALSE))</f>
        <v>Sorgen über Ihr Gewicht oder Ihr Aussehen</v>
      </c>
      <c r="J27" s="5" t="str">
        <f>IF(LEN(VLOOKUP($G27,Baseline!$G:$BH,4,FALSE))=0,"",VLOOKUP($G27,Baseline!$G:$BH,4,FALSE))</f>
        <v>0 = Nicht beeinträchtigt</v>
      </c>
      <c r="K27" s="5" t="str">
        <f>IF(LEN(VLOOKUP($G27,Baseline!$G:$BH,5,FALSE))=0,"",VLOOKUP($G27,Baseline!$G:$BH,5,FALSE))</f>
        <v>1 = Wenig beeinträchtigt</v>
      </c>
      <c r="L27" s="5" t="str">
        <f>IF(LEN(VLOOKUP($G27,Baseline!$G:$BH,6,FALSE))=0,"",VLOOKUP($G27,Baseline!$G:$BH,6,FALSE))</f>
        <v>2 = Stark beeinträchtigt</v>
      </c>
      <c r="M27" s="5" t="str">
        <f>IF(LEN(VLOOKUP($G27,Baseline!$G:$BH,7,FALSE))=0,"",VLOOKUP($G27,Baseline!$G:$BH,7,FALSE))</f>
        <v/>
      </c>
      <c r="N27" s="5" t="str">
        <f>IF(LEN(VLOOKUP($G27,Baseline!$G:$BH,8,FALSE))=0,"",VLOOKUP($G27,Baseline!$G:$BH,8,FALSE))</f>
        <v/>
      </c>
      <c r="O27" s="5" t="str">
        <f>IF(LEN(VLOOKUP($G27,Baseline!$G:$BH,9,FALSE))=0,"",VLOOKUP($G27,Baseline!$G:$BH,9,FALSE))</f>
        <v/>
      </c>
      <c r="P27" s="5" t="str">
        <f>IF(LEN(VLOOKUP($G27,Baseline!$G:$BH,10,FALSE))=0,"",VLOOKUP($G27,Baseline!$G:$BH,10,FALSE))</f>
        <v/>
      </c>
      <c r="Q27" s="5" t="str">
        <f>IF(LEN(VLOOKUP($G27,Baseline!$G:$BH,11,FALSE))=0,"",VLOOKUP($G27,Baseline!$G:$BH,11,FALSE))</f>
        <v/>
      </c>
      <c r="R27" s="5" t="str">
        <f>IF(LEN(VLOOKUP($G27,Baseline!$G:$BH,12,FALSE))=0,"",VLOOKUP($G27,Baseline!$G:$BH,12,FALSE))</f>
        <v/>
      </c>
      <c r="S27" s="5" t="str">
        <f>IF(LEN(VLOOKUP($G27,Baseline!$G:$BH,13,FALSE))=0,"",VLOOKUP($G27,Baseline!$G:$BH,13,FALSE))</f>
        <v/>
      </c>
      <c r="T27" s="5" t="str">
        <f>IF(LEN(VLOOKUP($G27,Baseline!$G:$BH,14,FALSE))=0,"",VLOOKUP($G27,Baseline!$G:$BH,14,FALSE))</f>
        <v/>
      </c>
      <c r="U27" s="5" t="str">
        <f>IF(LEN(VLOOKUP($G27,Baseline!$G:$BH,15,FALSE))=0,"",VLOOKUP($G27,Baseline!$G:$BH,15,FALSE))</f>
        <v/>
      </c>
      <c r="V27" s="5" t="str">
        <f>IF(LEN(VLOOKUP($G27,Baseline!$G:$BH,16,FALSE))=0,"",VLOOKUP($G27,Baseline!$G:$BH,16,FALSE))</f>
        <v/>
      </c>
      <c r="W27" s="5" t="str">
        <f>IF(LEN(VLOOKUP($G27,Baseline!$G:$BH,17,FALSE))=0,"",VLOOKUP($G27,Baseline!$G:$BH,17,FALSE))</f>
        <v/>
      </c>
      <c r="X27" s="5" t="str">
        <f>IF(LEN(VLOOKUP($G27,Baseline!$G:$BH,18,FALSE))=0,"",VLOOKUP($G27,Baseline!$G:$BH,18,FALSE))</f>
        <v/>
      </c>
      <c r="Y27" s="5" t="str">
        <f>IF(LEN(VLOOKUP($G27,Baseline!$G:$BH,19,FALSE))=0,"",VLOOKUP($G27,Baseline!$G:$BH,19,FALSE))</f>
        <v/>
      </c>
      <c r="Z27" s="5" t="str">
        <f>IF(LEN(VLOOKUP($G27,Baseline!$G:$BH,20,FALSE))=0,"",VLOOKUP($G27,Baseline!$G:$BH,20,FALSE))</f>
        <v/>
      </c>
      <c r="AA27" s="5" t="str">
        <f>IF(LEN(VLOOKUP($G27,Baseline!$G:$BH,21,FALSE))=0,"",VLOOKUP($G27,Baseline!$G:$BH,21,FALSE))</f>
        <v/>
      </c>
      <c r="AB27" s="5" t="str">
        <f>IF(LEN(VLOOKUP($G27,Baseline!$G:$BH,22,FALSE))=0,"",VLOOKUP($G27,Baseline!$G:$BH,22,FALSE))</f>
        <v/>
      </c>
      <c r="AC27" s="5" t="str">
        <f>IF(LEN(VLOOKUP($G27,Baseline!$G:$BH,23,FALSE))=0,"",VLOOKUP($G27,Baseline!$G:$BH,23,FALSE))</f>
        <v/>
      </c>
      <c r="AD27" s="5" t="str">
        <f>IF(LEN(VLOOKUP($G27,Baseline!$G:$BH,24,FALSE))=0,"",VLOOKUP($G27,Baseline!$G:$BH,24,FALSE))</f>
        <v/>
      </c>
      <c r="AE27" s="5" t="str">
        <f>IF(LEN(VLOOKUP($G27,Baseline!$G:$BH,25,FALSE))=0,"",VLOOKUP($G27,Baseline!$G:$BH,25,FALSE))</f>
        <v/>
      </c>
      <c r="AF27" s="5" t="str">
        <f>IF(LEN(VLOOKUP($G27,Baseline!$G:$BH,26,FALSE))=0,"",VLOOKUP($G27,Baseline!$G:$BH,26,FALSE))</f>
        <v/>
      </c>
      <c r="AG27" s="100"/>
      <c r="AH27" s="5"/>
      <c r="AI27" s="5"/>
      <c r="AJ27" s="87"/>
      <c r="AK27" s="5" t="str">
        <f>IF(LEN(VLOOKUP($G27,Baseline!$G:$BH,31,FALSE))=0,"",VLOOKUP($G27,Baseline!$G:$BH,31,FALSE))</f>
        <v>Your weight or your looks</v>
      </c>
      <c r="AL27" s="5" t="str">
        <f>IF(LEN(VLOOKUP($G27,Baseline!$G:$BH,32,FALSE))=0,"",VLOOKUP($G27,Baseline!$G:$BH,32,FALSE))</f>
        <v>0 = Not bothered</v>
      </c>
      <c r="AM27" s="5" t="str">
        <f>IF(LEN(VLOOKUP($G27,Baseline!$G:$BH,33,FALSE))=0,"",VLOOKUP($G27,Baseline!$G:$BH,33,FALSE))</f>
        <v>1 = Bothered a little</v>
      </c>
      <c r="AN27" s="5" t="str">
        <f>IF(LEN(VLOOKUP($G27,Baseline!$G:$BH,34,FALSE))=0,"",VLOOKUP($G27,Baseline!$G:$BH,34,FALSE))</f>
        <v>2 = Bothered a lot</v>
      </c>
      <c r="AO27" s="5" t="str">
        <f>IF(LEN(VLOOKUP($G27,Baseline!$G:$BH,35,FALSE))=0,"",VLOOKUP($G27,Baseline!$G:$BH,35,FALSE))</f>
        <v/>
      </c>
      <c r="AP27" s="5" t="str">
        <f>IF(LEN(VLOOKUP($G27,Baseline!$G:$BH,36,FALSE))=0,"",VLOOKUP($G27,Baseline!$G:$BH,36,FALSE))</f>
        <v/>
      </c>
      <c r="AQ27" s="5" t="str">
        <f>IF(LEN(VLOOKUP($G27,Baseline!$G:$BH,37,FALSE))=0,"",VLOOKUP($G27,Baseline!$G:$BH,37,FALSE))</f>
        <v/>
      </c>
      <c r="AR27" s="5" t="str">
        <f>IF(LEN(VLOOKUP($G27,Baseline!$G:$BH,38,FALSE))=0,"",VLOOKUP($G27,Baseline!$G:$BH,38,FALSE))</f>
        <v/>
      </c>
      <c r="AS27" s="5" t="str">
        <f>IF(LEN(VLOOKUP($G27,Baseline!$G:$BH,39,FALSE))=0,"",VLOOKUP($G27,Baseline!$G:$BH,39,FALSE))</f>
        <v/>
      </c>
      <c r="AT27" s="5" t="str">
        <f>IF(LEN(VLOOKUP($G27,Baseline!$G:$BH,40,FALSE))=0,"",VLOOKUP($G27,Baseline!$G:$BH,40,FALSE))</f>
        <v/>
      </c>
      <c r="AU27" s="5" t="str">
        <f>IF(LEN(VLOOKUP($G27,Baseline!$G:$BH,41,FALSE))=0,"",VLOOKUP($G27,Baseline!$G:$BH,41,FALSE))</f>
        <v/>
      </c>
      <c r="AV27" s="5" t="str">
        <f>IF(LEN(VLOOKUP($G27,Baseline!$G:$BH,42,FALSE))=0,"",VLOOKUP($G27,Baseline!$G:$BH,42,FALSE))</f>
        <v/>
      </c>
      <c r="AW27" s="5" t="str">
        <f>IF(LEN(VLOOKUP($G27,Baseline!$G:$BH,43,FALSE))=0,"",VLOOKUP($G27,Baseline!$G:$BH,43,FALSE))</f>
        <v/>
      </c>
      <c r="AX27" s="5" t="str">
        <f>IF(LEN(VLOOKUP($G27,Baseline!$G:$BH,44,FALSE))=0,"",VLOOKUP($G27,Baseline!$G:$BH,44,FALSE))</f>
        <v/>
      </c>
      <c r="AY27" s="5" t="str">
        <f>IF(LEN(VLOOKUP($G27,Baseline!$G:$BH,45,FALSE))=0,"",VLOOKUP($G27,Baseline!$G:$BH,45,FALSE))</f>
        <v/>
      </c>
      <c r="AZ27" s="5" t="str">
        <f>IF(LEN(VLOOKUP($G27,Baseline!$G:$BH,46,FALSE))=0,"",VLOOKUP($G27,Baseline!$G:$BH,46,FALSE))</f>
        <v/>
      </c>
      <c r="BA27" s="5" t="str">
        <f>IF(LEN(VLOOKUP($G27,Baseline!$G:$BH,47,FALSE))=0,"",VLOOKUP($G27,Baseline!$G:$BH,47,FALSE))</f>
        <v/>
      </c>
      <c r="BB27" s="5" t="str">
        <f>IF(LEN(VLOOKUP($G27,Baseline!$G:$BH,48,FALSE))=0,"",VLOOKUP($G27,Baseline!$G:$BH,48,FALSE))</f>
        <v/>
      </c>
      <c r="BC27" s="5" t="str">
        <f>IF(LEN(VLOOKUP($G27,Baseline!$G:$BH,49,FALSE))=0,"",VLOOKUP($G27,Baseline!$G:$BH,49,FALSE))</f>
        <v/>
      </c>
      <c r="BD27" s="5" t="str">
        <f>IF(LEN(VLOOKUP($G27,Baseline!$G:$BH,50,FALSE))=0,"",VLOOKUP($G27,Baseline!$G:$BH,50,FALSE))</f>
        <v/>
      </c>
      <c r="BE27" s="5" t="str">
        <f>IF(LEN(VLOOKUP($G27,Baseline!$G:$BH,51,FALSE))=0,"",VLOOKUP($G27,Baseline!$G:$BH,51,FALSE))</f>
        <v/>
      </c>
      <c r="BF27" s="5" t="str">
        <f>IF(LEN(VLOOKUP($G27,Baseline!$G:$BH,52,FALSE))=0,"",VLOOKUP($G27,Baseline!$G:$BH,52,FALSE))</f>
        <v/>
      </c>
      <c r="BG27" s="5" t="str">
        <f>IF(LEN(VLOOKUP($G27,Baseline!$G:$BH,53,FALSE))=0,"",VLOOKUP($G27,Baseline!$G:$BH,53,FALSE))</f>
        <v/>
      </c>
      <c r="BH27" s="5" t="str">
        <f>IF(LEN(VLOOKUP($G27,Baseline!$G:$BH,54,FALSE))=0,"",VLOOKUP($G27,Baseline!$G:$BH,54,FALSE))</f>
        <v/>
      </c>
      <c r="BI27" s="5"/>
      <c r="BJ27" s="5"/>
      <c r="BK27" s="5"/>
      <c r="BL27" s="87"/>
      <c r="BM27" s="1" t="str">
        <f>IF(LEN(VLOOKUP($G27,Baseline!$G:$CJ,59,FALSE))=0,"",VLOOKUP($G27,Baseline!$G:$CJ,59,FALSE))</f>
        <v>Preocupación por el peso o la apariencia física</v>
      </c>
      <c r="BN27" s="1" t="str">
        <f>IF(LEN(VLOOKUP($G27,Baseline!$G:$CJ,60,FALSE))=0,"",VLOOKUP($G27,Baseline!$G:$CJ,60,FALSE))</f>
        <v>0 = No afectado</v>
      </c>
      <c r="BO27" s="1" t="str">
        <f>IF(LEN(VLOOKUP($G27,Baseline!$G:$CJ,61,FALSE))=0,"",VLOOKUP($G27,Baseline!$G:$CJ,61,FALSE))</f>
        <v>1 = Poco afectado</v>
      </c>
      <c r="BP27" s="1" t="str">
        <f>IF(LEN(VLOOKUP($G27,Baseline!$G:$CJ,62,FALSE))=0,"",VLOOKUP($G27,Baseline!$G:$CJ,62,FALSE))</f>
        <v>2 = Muy afectado</v>
      </c>
      <c r="BQ27" s="1" t="str">
        <f>IF(LEN(VLOOKUP($G27,Baseline!$G:$CJ,63,FALSE))=0,"",VLOOKUP($G27,Baseline!$G:$CJ,63,FALSE))</f>
        <v/>
      </c>
      <c r="BR27" s="1" t="str">
        <f>IF(LEN(VLOOKUP($G27,Baseline!$G:$CJ,64,FALSE))=0,"",VLOOKUP($G27,Baseline!$G:$CJ,64,FALSE))</f>
        <v/>
      </c>
      <c r="BS27" s="1" t="str">
        <f>IF(LEN(VLOOKUP($G27,Baseline!$G:$CJ,65,FALSE))=0,"",VLOOKUP($G27,Baseline!$G:$CJ,65,FALSE))</f>
        <v/>
      </c>
      <c r="BT27" s="1" t="str">
        <f>IF(LEN(VLOOKUP($G27,Baseline!$G:$CJ,66,FALSE))=0,"",VLOOKUP($G27,Baseline!$G:$CJ,66,FALSE))</f>
        <v/>
      </c>
      <c r="BU27" s="1" t="str">
        <f>IF(LEN(VLOOKUP($G27,Baseline!$G:$CJ,67,FALSE))=0,"",VLOOKUP($G27,Baseline!$G:$CJ,67,FALSE))</f>
        <v/>
      </c>
      <c r="BV27" s="1" t="str">
        <f>IF(LEN(VLOOKUP($G27,Baseline!$G:$CJ,68,FALSE))=0,"",VLOOKUP($G27,Baseline!$G:$CJ,68,FALSE))</f>
        <v/>
      </c>
      <c r="BW27" s="1" t="str">
        <f>IF(LEN(VLOOKUP($G27,Baseline!$G:$CJ,69,FALSE))=0,"",VLOOKUP($G27,Baseline!$G:$CJ,69,FALSE))</f>
        <v/>
      </c>
      <c r="BX27" s="1" t="str">
        <f>IF(LEN(VLOOKUP($G27,Baseline!$G:$CJ,70,FALSE))=0,"",VLOOKUP($G27,Baseline!$G:$CJ,70,FALSE))</f>
        <v/>
      </c>
      <c r="BY27" s="1" t="str">
        <f>IF(LEN(VLOOKUP($G27,Baseline!$G:$CJ,71,FALSE))=0,"",VLOOKUP($G27,Baseline!$G:$CJ,71,FALSE))</f>
        <v/>
      </c>
      <c r="BZ27" s="1" t="str">
        <f>IF(LEN(VLOOKUP($G27,Baseline!$G:$CJ,72,FALSE))=0,"",VLOOKUP($G27,Baseline!$G:$CJ,72,FALSE))</f>
        <v/>
      </c>
      <c r="CA27" s="1" t="str">
        <f>IF(LEN(VLOOKUP($G27,Baseline!$G:$CJ,73,FALSE))=0,"",VLOOKUP($G27,Baseline!$G:$CJ,73,FALSE))</f>
        <v/>
      </c>
      <c r="CB27" s="1" t="str">
        <f>IF(LEN(VLOOKUP($G27,Baseline!$G:$CJ,74,FALSE))=0,"",VLOOKUP($G27,Baseline!$G:$CJ,74,FALSE))</f>
        <v/>
      </c>
      <c r="CC27" s="1" t="str">
        <f>IF(LEN(VLOOKUP($G27,Baseline!$G:$CJ,75,FALSE))=0,"",VLOOKUP($G27,Baseline!$G:$CJ,75,FALSE))</f>
        <v/>
      </c>
      <c r="CD27" s="1" t="str">
        <f>IF(LEN(VLOOKUP($G27,Baseline!$G:$CJ,76,FALSE))=0,"",VLOOKUP($G27,Baseline!$G:$CJ,76,FALSE))</f>
        <v/>
      </c>
      <c r="CE27" s="1" t="str">
        <f>IF(LEN(VLOOKUP($G27,Baseline!$G:$CJ,77,FALSE))=0,"",VLOOKUP($G27,Baseline!$G:$CJ,77,FALSE))</f>
        <v/>
      </c>
      <c r="CF27" s="1" t="str">
        <f>IF(LEN(VLOOKUP($G27,Baseline!$G:$CJ,78,FALSE))=0,"",VLOOKUP($G27,Baseline!$G:$CJ,78,FALSE))</f>
        <v/>
      </c>
      <c r="CG27" s="1" t="str">
        <f>IF(LEN(VLOOKUP($G27,Baseline!$G:$CJ,79,FALSE))=0,"",VLOOKUP($G27,Baseline!$G:$CJ,79,FALSE))</f>
        <v/>
      </c>
      <c r="CH27" s="1" t="str">
        <f>IF(LEN(VLOOKUP($G27,Baseline!$G:$CJ,80,FALSE))=0,"",VLOOKUP($G27,Baseline!$G:$CJ,80,FALSE))</f>
        <v/>
      </c>
      <c r="CI27" s="1" t="str">
        <f>IF(LEN(VLOOKUP($G27,Baseline!$G:$CJ,81,FALSE))=0,"",VLOOKUP($G27,Baseline!$G:$CJ,81,FALSE))</f>
        <v/>
      </c>
      <c r="CJ27" s="1" t="str">
        <f>IF(LEN(VLOOKUP($G27,Baseline!$G:$CJ,82,FALSE))=0,"",VLOOKUP($G27,Baseline!$G:$CJ,82,FALSE))</f>
        <v/>
      </c>
      <c r="CK27" s="1"/>
      <c r="CL27" s="1"/>
      <c r="CM27" s="1"/>
      <c r="CN27" s="1"/>
      <c r="CO27" s="198" t="str">
        <f>IF(LEN(VLOOKUP($G27,Baseline!$G:$DL,87,FALSE))=0,"",VLOOKUP($G27,Baseline!$G:$DL,87,FALSE))</f>
        <v>Inquiétudes au sujet de votre poids ou de votre apparence</v>
      </c>
      <c r="CP27" s="1" t="str">
        <f>IF(LEN(VLOOKUP($G27,Baseline!$G:$DL,88,FALSE))=0,"",VLOOKUP($G27,Baseline!$G:$DL,88,FALSE))</f>
        <v>0 = Pas du tout affecté</v>
      </c>
      <c r="CQ27" s="1" t="str">
        <f>IF(LEN(VLOOKUP($G27,Baseline!$G:$DL,89,FALSE))=0,"",VLOOKUP($G27,Baseline!$G:$DL,89,FALSE))</f>
        <v>1 = Légèrement affecté</v>
      </c>
      <c r="CR27" s="4" t="str">
        <f>IF(LEN(VLOOKUP($G27,Baseline!$G:$DL,90,FALSE))=0,"",VLOOKUP($G27,Baseline!$G:$DL,90,FALSE))</f>
        <v>2 = Beaucoup affecté</v>
      </c>
      <c r="CS27" s="1" t="str">
        <f>IF(LEN(VLOOKUP($G27,Baseline!$G:$DL,91,FALSE))=0,"",VLOOKUP($G27,Baseline!$G:$DL,91,FALSE))</f>
        <v/>
      </c>
      <c r="CT27" s="1" t="str">
        <f>IF(LEN(VLOOKUP($G27,Baseline!$G:$DL,92,FALSE))=0,"",VLOOKUP($G27,Baseline!$G:$DL,92,FALSE))</f>
        <v/>
      </c>
      <c r="CU27" s="1" t="str">
        <f>IF(LEN(VLOOKUP($G27,Baseline!$G:$DL,93,FALSE))=0,"",VLOOKUP($G27,Baseline!$G:$DL,93,FALSE))</f>
        <v/>
      </c>
      <c r="CV27" s="1" t="str">
        <f>IF(LEN(VLOOKUP($G27,Baseline!$G:$DL,94,FALSE))=0,"",VLOOKUP($G27,Baseline!$G:$DL,94,FALSE))</f>
        <v/>
      </c>
      <c r="CW27" s="1" t="str">
        <f>IF(LEN(VLOOKUP($G27,Baseline!$G:$DL,95,FALSE))=0,"",VLOOKUP($G27,Baseline!$G:$DL,95,FALSE))</f>
        <v/>
      </c>
      <c r="CX27" s="1" t="str">
        <f>IF(LEN(VLOOKUP($G27,Baseline!$G:$DL,96,FALSE))=0,"",VLOOKUP($G27,Baseline!$G:$DL,96,FALSE))</f>
        <v/>
      </c>
      <c r="CY27" s="5" t="str">
        <f>IF(LEN(VLOOKUP($G27,Baseline!$G:$DL,97,FALSE))=0,"",VLOOKUP($G27,Baseline!$G:$DL,97,FALSE))</f>
        <v/>
      </c>
      <c r="CZ27" s="5" t="str">
        <f>IF(LEN(VLOOKUP($G27,Baseline!$G:$DL,98,FALSE))=0,"",VLOOKUP($G27,Baseline!$G:$DL,98,FALSE))</f>
        <v/>
      </c>
      <c r="DA27" s="5" t="str">
        <f>IF(LEN(VLOOKUP($G27,Baseline!$G:$DL,99,FALSE))=0,"",VLOOKUP($G27,Baseline!$G:$DL,99,FALSE))</f>
        <v/>
      </c>
      <c r="DB27" s="5" t="str">
        <f>IF(LEN(VLOOKUP($G27,Baseline!$G:$DL,100,FALSE))=0,"",VLOOKUP($G27,Baseline!$G:$DL,100,FALSE))</f>
        <v/>
      </c>
      <c r="DC27" s="5" t="str">
        <f>IF(LEN(VLOOKUP($G27,Baseline!$G:$DL,101,FALSE))=0,"",VLOOKUP($G27,Baseline!$G:$DL,101,FALSE))</f>
        <v/>
      </c>
      <c r="DD27" s="5" t="str">
        <f>IF(LEN(VLOOKUP($G27,Baseline!$G:$DL,102,FALSE))=0,"",VLOOKUP($G27,Baseline!$G:$DL,102,FALSE))</f>
        <v/>
      </c>
      <c r="DE27" s="5" t="str">
        <f>IF(LEN(VLOOKUP($G27,Baseline!$G:$DL,103,FALSE))=0,"",VLOOKUP($G27,Baseline!$G:$DL,103,FALSE))</f>
        <v/>
      </c>
      <c r="DF27" s="5" t="str">
        <f>IF(LEN(VLOOKUP($G27,Baseline!$G:$DL,104,FALSE))=0,"",VLOOKUP($G27,Baseline!$G:$DL,104,FALSE))</f>
        <v/>
      </c>
      <c r="DG27" s="5" t="str">
        <f>IF(LEN(VLOOKUP($G27,Baseline!$G:$DL,105,FALSE))=0,"",VLOOKUP($G27,Baseline!$G:$DL,105,FALSE))</f>
        <v/>
      </c>
      <c r="DH27" s="5" t="str">
        <f>IF(LEN(VLOOKUP($G27,Baseline!$G:$DL,106,FALSE))=0,"",VLOOKUP($G27,Baseline!$G:$DL,106,FALSE))</f>
        <v/>
      </c>
      <c r="DI27" s="5" t="str">
        <f>IF(LEN(VLOOKUP($G27,Baseline!$G:$DL,107,FALSE))=0,"",VLOOKUP($G27,Baseline!$G:$DL,107,FALSE))</f>
        <v/>
      </c>
      <c r="DJ27" s="5" t="str">
        <f>IF(LEN(VLOOKUP($G27,Baseline!$G:$DL,108,FALSE))=0,"",VLOOKUP($G27,Baseline!$G:$DL,108,FALSE))</f>
        <v/>
      </c>
      <c r="DK27" s="5" t="str">
        <f>IF(LEN(VLOOKUP($G27,Baseline!$G:$DL,109,FALSE))=0,"",VLOOKUP($G27,Baseline!$G:$DL,109,FALSE))</f>
        <v/>
      </c>
      <c r="DL27" s="5" t="str">
        <f>IF(LEN(VLOOKUP($G27,Baseline!$G:$DL,110,FALSE))=0,"",VLOOKUP($G27,Baseline!$G:$DL,110,FALSE))</f>
        <v/>
      </c>
      <c r="DM27" s="5"/>
      <c r="DN27" s="5"/>
      <c r="DO27" s="5"/>
      <c r="DP27" s="5"/>
      <c r="DQ27" s="1" t="str">
        <f>IF(LEN(VLOOKUP($G27,Baseline!$G:$EN,115,FALSE))=0,"",VLOOKUP($G27,Baseline!$G:$EN,115,FALSE))</f>
        <v>A testsúlyát vagy a megjelenését érintő aggodalmak</v>
      </c>
      <c r="DR27" s="1" t="str">
        <f>IF(LEN(VLOOKUP($G27,Baseline!$G:$EN,116,FALSE))=0,"",VLOOKUP($G27,Baseline!$G:$EN,116,FALSE))</f>
        <v>0 = Nem érintettek</v>
      </c>
      <c r="DS27" s="1" t="str">
        <f>IF(LEN(VLOOKUP($G27,Baseline!$G:$EN,117,FALSE))=0,"",VLOOKUP($G27,Baseline!$G:$EN,117,FALSE))</f>
        <v>1 = Kevésbé érintettek</v>
      </c>
      <c r="DT27" s="1" t="str">
        <f>IF(LEN(VLOOKUP($G27,Baseline!$G:$EN,118,FALSE))=0,"",VLOOKUP($G27,Baseline!$G:$EN,118,FALSE))</f>
        <v>2 = Nagyon érintettek</v>
      </c>
      <c r="DU27" s="1" t="str">
        <f>IF(LEN(VLOOKUP($G27,Baseline!$G:$EN,119,FALSE))=0,"",VLOOKUP($G27,Baseline!$G:$EN,119,FALSE))</f>
        <v/>
      </c>
      <c r="DV27" s="1" t="str">
        <f>IF(LEN(VLOOKUP($G27,Baseline!$G:$EN,120,FALSE))=0,"",VLOOKUP($G27,Baseline!$G:$EN,120,FALSE))</f>
        <v/>
      </c>
      <c r="DW27" s="4" t="str">
        <f>IF(LEN(VLOOKUP($G27,Baseline!$G:$EN,121,FALSE))=0,"",VLOOKUP($G27,Baseline!$G:$EN,121,FALSE))</f>
        <v/>
      </c>
      <c r="DX27" s="1" t="str">
        <f>IF(LEN(VLOOKUP($G27,Baseline!$G:$EN,122,FALSE))=0,"",VLOOKUP($G27,Baseline!$G:$EN,122,FALSE))</f>
        <v/>
      </c>
      <c r="DY27" s="1" t="str">
        <f>IF(LEN(VLOOKUP($G27,Baseline!$G:$EN,123,FALSE))=0,"",VLOOKUP($G27,Baseline!$G:$EN,123,FALSE))</f>
        <v/>
      </c>
      <c r="DZ27" s="1" t="str">
        <f>IF(LEN(VLOOKUP($G27,Baseline!$G:$EN,124,FALSE))=0,"",VLOOKUP($G27,Baseline!$G:$EN,124,FALSE))</f>
        <v/>
      </c>
      <c r="EA27" s="1" t="str">
        <f>IF(LEN(VLOOKUP($G27,Baseline!$G:$EN,125,FALSE))=0,"",VLOOKUP($G27,Baseline!$G:$EN,125,FALSE))</f>
        <v/>
      </c>
      <c r="EB27" s="5" t="str">
        <f>IF(LEN(VLOOKUP($G27,Baseline!$G:$EN,126,FALSE))=0,"",VLOOKUP($G27,Baseline!$G:$EN,126,FALSE))</f>
        <v/>
      </c>
      <c r="EC27" s="5" t="str">
        <f>IF(LEN(VLOOKUP($G27,Baseline!$G:$EN,127,FALSE))=0,"",VLOOKUP($G27,Baseline!$G:$EN,127,FALSE))</f>
        <v/>
      </c>
      <c r="ED27" s="5" t="str">
        <f>IF(LEN(VLOOKUP($G27,Baseline!$G:$EN,128,FALSE))=0,"",VLOOKUP($G27,Baseline!$G:$EN,128,FALSE))</f>
        <v/>
      </c>
      <c r="EE27" s="5" t="str">
        <f>IF(LEN(VLOOKUP($G27,Baseline!$G:$EN,129,FALSE))=0,"",VLOOKUP($G27,Baseline!$G:$EN,129,FALSE))</f>
        <v/>
      </c>
      <c r="EF27" s="5" t="str">
        <f>IF(LEN(VLOOKUP($G27,Baseline!$G:$EN,130,FALSE))=0,"",VLOOKUP($G27,Baseline!$G:$EN,130,FALSE))</f>
        <v/>
      </c>
      <c r="EG27" s="5" t="str">
        <f>IF(LEN(VLOOKUP($G27,Baseline!$G:$EN,131,FALSE))=0,"",VLOOKUP($G27,Baseline!$G:$EN,131,FALSE))</f>
        <v/>
      </c>
      <c r="EH27" s="5" t="str">
        <f>IF(LEN(VLOOKUP($G27,Baseline!$G:$EN,132,FALSE))=0,"",VLOOKUP($G27,Baseline!$G:$EN,132,FALSE))</f>
        <v/>
      </c>
      <c r="EI27" s="5" t="str">
        <f>IF(LEN(VLOOKUP($G27,Baseline!$G:$EN,133,FALSE))=0,"",VLOOKUP($G27,Baseline!$G:$EN,133,FALSE))</f>
        <v/>
      </c>
      <c r="EJ27" s="5" t="str">
        <f>IF(LEN(VLOOKUP($G27,Baseline!$G:$EN,134,FALSE))=0,"",VLOOKUP($G27,Baseline!$G:$EN,134,FALSE))</f>
        <v/>
      </c>
      <c r="EK27" s="5" t="str">
        <f>IF(LEN(VLOOKUP($G27,Baseline!$G:$EN,135,FALSE))=0,"",VLOOKUP($G27,Baseline!$G:$EN,135,FALSE))</f>
        <v/>
      </c>
      <c r="EL27" s="5" t="str">
        <f>IF(LEN(VLOOKUP($G27,Baseline!$G:$EN,136,FALSE))=0,"",VLOOKUP($G27,Baseline!$G:$EN,136,FALSE))</f>
        <v/>
      </c>
      <c r="EM27" s="5" t="str">
        <f>IF(LEN(VLOOKUP($G27,Baseline!$G:$EN,137,FALSE))=0,"",VLOOKUP($G27,Baseline!$G:$EN,137,FALSE))</f>
        <v/>
      </c>
      <c r="EN27" s="5" t="str">
        <f>IF(LEN(VLOOKUP($G27,Baseline!$G:$EN,138,FALSE))=0,"",VLOOKUP($G27,Baseline!$G:$EN,138,FALSE))</f>
        <v/>
      </c>
      <c r="EO27" s="5"/>
      <c r="EP27" s="5"/>
      <c r="EQ27" s="5"/>
      <c r="ER27" s="5"/>
      <c r="ES27" s="1" t="str">
        <f>IF(LEN(VLOOKUP($G27,Baseline!$G:$FP,143,FALSE))=0,"",VLOOKUP($G27,Baseline!$G:$FP,143,FALSE))</f>
        <v>Preoccupazioni relative al Suo peso o aspetto fisico</v>
      </c>
      <c r="ET27" s="1" t="str">
        <f>IF(LEN(VLOOKUP($G27,Baseline!$G:$FP,144,FALSE))=0,"",VLOOKUP($G27,Baseline!$G:$FP,144,FALSE))</f>
        <v>0 = Per nulla limitato/a</v>
      </c>
      <c r="EU27" s="1" t="str">
        <f>IF(LEN(VLOOKUP($G27,Baseline!$G:$FP,145,FALSE))=0,"",VLOOKUP($G27,Baseline!$G:$FP,145,FALSE))</f>
        <v>1 = Poco limitato/a</v>
      </c>
      <c r="EV27" s="1" t="str">
        <f>IF(LEN(VLOOKUP($G27,Baseline!$G:$FP,146,FALSE))=0,"",VLOOKUP($G27,Baseline!$G:$FP,146,FALSE))</f>
        <v>2 = Molto limitato/a</v>
      </c>
      <c r="EW27" s="1" t="str">
        <f>IF(LEN(VLOOKUP($G27,Baseline!$G:$FP,147,FALSE))=0,"",VLOOKUP($G27,Baseline!$G:$FP,147,FALSE))</f>
        <v/>
      </c>
      <c r="EX27" s="1" t="str">
        <f>IF(LEN(VLOOKUP($G27,Baseline!$G:$FP,148,FALSE))=0,"",VLOOKUP($G27,Baseline!$G:$FP,148,FALSE))</f>
        <v/>
      </c>
      <c r="EY27" s="1" t="str">
        <f>IF(LEN(VLOOKUP($G27,Baseline!$G:$FP,149,FALSE))=0,"",VLOOKUP($G27,Baseline!$G:$FP,149,FALSE))</f>
        <v/>
      </c>
      <c r="EZ27" s="1" t="str">
        <f>IF(LEN(VLOOKUP($G27,Baseline!$G:$FP,150,FALSE))=0,"",VLOOKUP($G27,Baseline!$G:$FP,150,FALSE))</f>
        <v/>
      </c>
      <c r="FA27" s="1" t="str">
        <f>IF(LEN(VLOOKUP($G27,Baseline!$G:$FP,151,FALSE))=0,"",VLOOKUP($G27,Baseline!$G:$FP,151,FALSE))</f>
        <v/>
      </c>
      <c r="FB27" s="4" t="str">
        <f>IF(LEN(VLOOKUP($G27,Baseline!$G:$FP,152,FALSE))=0,"",VLOOKUP($G27,Baseline!$G:$FP,152,FALSE))</f>
        <v/>
      </c>
      <c r="FC27" s="1" t="str">
        <f>IF(LEN(VLOOKUP($G27,Baseline!$G:$FP,153,FALSE))=0,"",VLOOKUP($G27,Baseline!$G:$FP,153,FALSE))</f>
        <v/>
      </c>
      <c r="FD27" s="5" t="str">
        <f>IF(LEN(VLOOKUP($G27,Baseline!$G:$FP,154,FALSE))=0,"",VLOOKUP($G27,Baseline!$G:$FP,154,FALSE))</f>
        <v/>
      </c>
      <c r="FE27" s="5" t="str">
        <f>IF(LEN(VLOOKUP($G27,Baseline!$G:$FP,155,FALSE))=0,"",VLOOKUP($G27,Baseline!$G:$FP,155,FALSE))</f>
        <v/>
      </c>
      <c r="FF27" s="5" t="str">
        <f>IF(LEN(VLOOKUP($G27,Baseline!$G:$FP,156,FALSE))=0,"",VLOOKUP($G27,Baseline!$G:$FP,156,FALSE))</f>
        <v/>
      </c>
      <c r="FG27" s="5" t="str">
        <f>IF(LEN(VLOOKUP($G27,Baseline!$G:$FP,157,FALSE))=0,"",VLOOKUP($G27,Baseline!$G:$FP,157,FALSE))</f>
        <v/>
      </c>
      <c r="FH27" s="5" t="str">
        <f>IF(LEN(VLOOKUP($G27,Baseline!$G:$FP,158,FALSE))=0,"",VLOOKUP($G27,Baseline!$G:$FP,158,FALSE))</f>
        <v/>
      </c>
      <c r="FI27" s="5" t="str">
        <f>IF(LEN(VLOOKUP($G27,Baseline!$G:$FP,159,FALSE))=0,"",VLOOKUP($G27,Baseline!$G:$FP,159,FALSE))</f>
        <v/>
      </c>
      <c r="FJ27" s="5" t="str">
        <f>IF(LEN(VLOOKUP($G27,Baseline!$G:$FP,160,FALSE))=0,"",VLOOKUP($G27,Baseline!$G:$FP,160,FALSE))</f>
        <v/>
      </c>
      <c r="FK27" s="5" t="str">
        <f>IF(LEN(VLOOKUP($G27,Baseline!$G:$FP,161,FALSE))=0,"",VLOOKUP($G27,Baseline!$G:$FP,161,FALSE))</f>
        <v/>
      </c>
      <c r="FL27" s="5" t="str">
        <f>IF(LEN(VLOOKUP($G27,Baseline!$G:$FP,162,FALSE))=0,"",VLOOKUP($G27,Baseline!$G:$FP,162,FALSE))</f>
        <v/>
      </c>
      <c r="FM27" s="5" t="str">
        <f>IF(LEN(VLOOKUP($G27,Baseline!$G:$FP,163,FALSE))=0,"",VLOOKUP($G27,Baseline!$G:$FP,163,FALSE))</f>
        <v/>
      </c>
      <c r="FN27" s="5" t="str">
        <f>IF(LEN(VLOOKUP($G27,Baseline!$G:$FP,164,FALSE))=0,"",VLOOKUP($G27,Baseline!$G:$FP,164,FALSE))</f>
        <v/>
      </c>
      <c r="FO27" s="5" t="str">
        <f>IF(LEN(VLOOKUP($G27,Baseline!$G:$FP,165,FALSE))=0,"",VLOOKUP($G27,Baseline!$G:$FP,165,FALSE))</f>
        <v/>
      </c>
      <c r="FP27" s="5" t="str">
        <f>IF(LEN(VLOOKUP($G27,Baseline!$G:$FP,166,FALSE))=0,"",VLOOKUP($G27,Baseline!$G:$FP,166,FALSE))</f>
        <v/>
      </c>
      <c r="FQ27" s="5"/>
      <c r="FR27" s="5"/>
      <c r="FS27" s="5"/>
      <c r="FT27" s="5"/>
      <c r="FU27" s="1" t="str">
        <f>IF(LEN(VLOOKUP($G27,Baseline!$G:$GR,171,FALSE))=0,"",VLOOKUP($G27,Baseline!$G:$GR,171,FALSE))</f>
        <v>Обеспокоенность по поводу своего веса или внешнего вида</v>
      </c>
      <c r="FV27" s="1" t="str">
        <f>IF(LEN(VLOOKUP($G27,Baseline!$G:$GR,172,FALSE))=0,"",VLOOKUP($G27,Baseline!$G:$GR,172,FALSE))</f>
        <v>0 = совсем не беспокоило</v>
      </c>
      <c r="FW27" s="1" t="str">
        <f>IF(LEN(VLOOKUP($G27,Baseline!$G:$GR,173,FALSE))=0,"",VLOOKUP($G27,Baseline!$G:$GR,173,FALSE))</f>
        <v>1 = не сильно беспокоило</v>
      </c>
      <c r="FX27" s="1" t="str">
        <f>IF(LEN(VLOOKUP($G27,Baseline!$G:$GR,174,FALSE))=0,"",VLOOKUP($G27,Baseline!$G:$GR,174,FALSE))</f>
        <v>2 = сильно беспокоило</v>
      </c>
      <c r="FY27" s="1" t="str">
        <f>IF(LEN(VLOOKUP($G27,Baseline!$G:$GR,175,FALSE))=0,"",VLOOKUP($G27,Baseline!$G:$GR,175,FALSE))</f>
        <v/>
      </c>
      <c r="FZ27" s="1" t="str">
        <f>IF(LEN(VLOOKUP($G27,Baseline!$G:$GR,176,FALSE))=0,"",VLOOKUP($G27,Baseline!$G:$GR,176,FALSE))</f>
        <v/>
      </c>
      <c r="GA27" s="1" t="str">
        <f>IF(LEN(VLOOKUP($G27,Baseline!$G:$GR,177,FALSE))=0,"",VLOOKUP($G27,Baseline!$G:$GR,177,FALSE))</f>
        <v/>
      </c>
      <c r="GB27" s="1" t="str">
        <f>IF(LEN(VLOOKUP($G27,Baseline!$G:$GR,178,FALSE))=0,"",VLOOKUP($G27,Baseline!$G:$GR,178,FALSE))</f>
        <v/>
      </c>
      <c r="GC27" s="1" t="str">
        <f>IF(LEN(VLOOKUP($G27,Baseline!$G:$GR,179,FALSE))=0,"",VLOOKUP($G27,Baseline!$G:$GR,179,FALSE))</f>
        <v/>
      </c>
      <c r="GD27" s="1" t="str">
        <f>IF(LEN(VLOOKUP($G27,Baseline!$G:$GR,180,FALSE))=0,"",VLOOKUP($G27,Baseline!$G:$GR,180,FALSE))</f>
        <v/>
      </c>
      <c r="GE27" s="1" t="str">
        <f>IF(LEN(VLOOKUP($G27,Baseline!$G:$GR,181,FALSE))=0,"",VLOOKUP($G27,Baseline!$G:$GR,181,FALSE))</f>
        <v/>
      </c>
      <c r="GF27" s="5" t="str">
        <f>IF(LEN(VLOOKUP($G27,Baseline!$G:$GR,182,FALSE))=0,"",VLOOKUP($G27,Baseline!$G:$GR,182,FALSE))</f>
        <v/>
      </c>
      <c r="GG27" s="4" t="str">
        <f>IF(LEN(VLOOKUP($G27,Baseline!$G:$GR,183,FALSE))=0,"",VLOOKUP($G27,Baseline!$G:$GR,183,FALSE))</f>
        <v/>
      </c>
      <c r="GH27" s="5" t="str">
        <f>IF(LEN(VLOOKUP($G27,Baseline!$G:$GR,184,FALSE))=0,"",VLOOKUP($G27,Baseline!$G:$GR,184,FALSE))</f>
        <v/>
      </c>
      <c r="GI27" s="5" t="str">
        <f>IF(LEN(VLOOKUP($G27,Baseline!$G:$GR,185,FALSE))=0,"",VLOOKUP($G27,Baseline!$G:$GR,185,FALSE))</f>
        <v/>
      </c>
      <c r="GJ27" s="5" t="str">
        <f>IF(LEN(VLOOKUP($G27,Baseline!$G:$GR,186,FALSE))=0,"",VLOOKUP($G27,Baseline!$G:$GR,186,FALSE))</f>
        <v/>
      </c>
      <c r="GK27" s="5" t="str">
        <f>IF(LEN(VLOOKUP($G27,Baseline!$G:$GR,187,FALSE))=0,"",VLOOKUP($G27,Baseline!$G:$GR,187,FALSE))</f>
        <v/>
      </c>
      <c r="GL27" s="5" t="str">
        <f>IF(LEN(VLOOKUP($G27,Baseline!$G:$GR,188,FALSE))=0,"",VLOOKUP($G27,Baseline!$G:$GR,188,FALSE))</f>
        <v/>
      </c>
      <c r="GM27" s="5" t="str">
        <f>IF(LEN(VLOOKUP($G27,Baseline!$G:$GR,189,FALSE))=0,"",VLOOKUP($G27,Baseline!$G:$GR,189,FALSE))</f>
        <v/>
      </c>
      <c r="GN27" s="5" t="str">
        <f>IF(LEN(VLOOKUP($G27,Baseline!$G:$GR,190,FALSE))=0,"",VLOOKUP($G27,Baseline!$G:$GR,190,FALSE))</f>
        <v/>
      </c>
      <c r="GO27" s="5" t="str">
        <f>IF(LEN(VLOOKUP($G27,Baseline!$G:$GR,191,FALSE))=0,"",VLOOKUP($G27,Baseline!$G:$GR,191,FALSE))</f>
        <v/>
      </c>
      <c r="GP27" s="5" t="str">
        <f>IF(LEN(VLOOKUP($G27,Baseline!$G:$GR,192,FALSE))=0,"",VLOOKUP($G27,Baseline!$G:$GR,192,FALSE))</f>
        <v/>
      </c>
      <c r="GQ27" s="5" t="str">
        <f>IF(LEN(VLOOKUP($G27,Baseline!$G:$GR,193,FALSE))=0,"",VLOOKUP($G27,Baseline!$G:$GR,193,FALSE))</f>
        <v/>
      </c>
      <c r="GR27" s="5" t="str">
        <f>IF(LEN(VLOOKUP($G27,Baseline!$G:$GR,194,FALSE))=0,"",VLOOKUP($G27,Baseline!$G:$GR,194,FALSE))</f>
        <v/>
      </c>
      <c r="GS27" s="5"/>
      <c r="GT27" s="5"/>
      <c r="GU27" s="5"/>
      <c r="GV27" s="5"/>
      <c r="GW27" s="1" t="str">
        <f>IF(LEN(VLOOKUP($G27,Baseline!$G:$HT,199,FALSE))=0,"",VLOOKUP($G27,Baseline!$G:$HT,199,FALSE))</f>
        <v>Zabrinutost o Vašoj težini i izgledu</v>
      </c>
      <c r="GX27" s="1" t="str">
        <f>IF(LEN(VLOOKUP($G27,Baseline!$G:$HT,200,FALSE))=0,"",VLOOKUP($G27,Baseline!$G:$HT,200,FALSE))</f>
        <v>0 = Nesputano</v>
      </c>
      <c r="GY27" s="1" t="str">
        <f>IF(LEN(VLOOKUP($G27,Baseline!$G:$HT,201,FALSE))=0,"",VLOOKUP($G27,Baseline!$G:$HT,201,FALSE))</f>
        <v>1 = Malo sputano</v>
      </c>
      <c r="GZ27" s="1" t="str">
        <f>IF(LEN(VLOOKUP($G27,Baseline!$G:$HT,202,FALSE))=0,"",VLOOKUP($G27,Baseline!$G:$HT,202,FALSE))</f>
        <v>2 = Jako sputano</v>
      </c>
      <c r="HA27" s="10" t="str">
        <f>IF(LEN(VLOOKUP($G27,Baseline!$G:$HT,203,FALSE))=0,"",VLOOKUP($G27,Baseline!$G:$HT,203,FALSE))</f>
        <v/>
      </c>
      <c r="HB27" s="10" t="str">
        <f>IF(LEN(VLOOKUP($G27,Baseline!$G:$HT,204,FALSE))=0,"",VLOOKUP($G27,Baseline!$G:$HT,204,FALSE))</f>
        <v/>
      </c>
      <c r="HC27" s="10" t="str">
        <f>IF(LEN(VLOOKUP($G27,Baseline!$G:$HT,205,FALSE))=0,"",VLOOKUP($G27,Baseline!$G:$HT,205,FALSE))</f>
        <v/>
      </c>
      <c r="HD27" s="10" t="str">
        <f>IF(LEN(VLOOKUP($G27,Baseline!$G:$HT,206,FALSE))=0,"",VLOOKUP($G27,Baseline!$G:$HT,206,FALSE))</f>
        <v/>
      </c>
      <c r="HE27" s="10" t="str">
        <f>IF(LEN(VLOOKUP($G27,Baseline!$G:$HT,207,FALSE))=0,"",VLOOKUP($G27,Baseline!$G:$HT,207,FALSE))</f>
        <v/>
      </c>
      <c r="HF27" s="10" t="str">
        <f>IF(LEN(VLOOKUP($G27,Baseline!$G:$HT,208,FALSE))=0,"",VLOOKUP($G27,Baseline!$G:$HT,208,FALSE))</f>
        <v/>
      </c>
      <c r="HG27" s="10" t="str">
        <f>IF(LEN(VLOOKUP($G27,Baseline!$G:$HT,209,FALSE))=0,"",VLOOKUP($G27,Baseline!$G:$HT,209,FALSE))</f>
        <v/>
      </c>
      <c r="HH27" s="5" t="str">
        <f>IF(LEN(VLOOKUP($G27,Baseline!$G:$HT,210,FALSE))=0,"",VLOOKUP($G27,Baseline!$G:$HT,210,FALSE))</f>
        <v/>
      </c>
      <c r="HI27" s="5" t="str">
        <f>IF(LEN(VLOOKUP($G27,Baseline!$G:$HT,211,FALSE))=0,"",VLOOKUP($G27,Baseline!$G:$HT,211,FALSE))</f>
        <v/>
      </c>
      <c r="HJ27" s="5" t="str">
        <f>IF(LEN(VLOOKUP($G27,Baseline!$G:$HT,212,FALSE))=0,"",VLOOKUP($G27,Baseline!$G:$HT,212,FALSE))</f>
        <v/>
      </c>
      <c r="HK27" s="5" t="str">
        <f>IF(LEN(VLOOKUP($G27,Baseline!$G:$HT,213,FALSE))=0,"",VLOOKUP($G27,Baseline!$G:$HT,213,FALSE))</f>
        <v/>
      </c>
      <c r="HL27" s="4" t="str">
        <f>IF(LEN(VLOOKUP($G27,Baseline!$G:$HT,214,FALSE))=0,"",VLOOKUP($G27,Baseline!$G:$HT,214,FALSE))</f>
        <v/>
      </c>
      <c r="HM27" s="5" t="str">
        <f>IF(LEN(VLOOKUP($G27,Baseline!$G:$HT,215,FALSE))=0,"",VLOOKUP($G27,Baseline!$G:$HT,215,FALSE))</f>
        <v/>
      </c>
      <c r="HN27" s="5" t="str">
        <f>IF(LEN(VLOOKUP($G27,Baseline!$G:$HT,216,FALSE))=0,"",VLOOKUP($G27,Baseline!$G:$HT,216,FALSE))</f>
        <v/>
      </c>
      <c r="HO27" s="5" t="str">
        <f>IF(LEN(VLOOKUP($G27,Baseline!$G:$HT,217,FALSE))=0,"",VLOOKUP($G27,Baseline!$G:$HT,217,FALSE))</f>
        <v/>
      </c>
      <c r="HP27" s="5" t="str">
        <f>IF(LEN(VLOOKUP($G27,Baseline!$G:$HT,218,FALSE))=0,"",VLOOKUP($G27,Baseline!$G:$HT,218,FALSE))</f>
        <v/>
      </c>
      <c r="HQ27" s="5" t="str">
        <f>IF(LEN(VLOOKUP($G27,Baseline!$G:$HT,219,FALSE))=0,"",VLOOKUP($G27,Baseline!$G:$HT,219,FALSE))</f>
        <v/>
      </c>
      <c r="HR27" s="5" t="str">
        <f>IF(LEN(VLOOKUP($G27,Baseline!$G:$HT,220,FALSE))=0,"",VLOOKUP($G27,Baseline!$G:$HT,220,FALSE))</f>
        <v/>
      </c>
      <c r="HS27" s="5" t="str">
        <f>IF(LEN(VLOOKUP($G27,Baseline!$G:$HT,221,FALSE))=0,"",VLOOKUP($G27,Baseline!$G:$HT,221,FALSE))</f>
        <v/>
      </c>
      <c r="HT27" s="5" t="str">
        <f>IF(LEN(VLOOKUP($G27,Baseline!$G:$HT,222,FALSE))=0,"",VLOOKUP($G27,Baseline!$G:$HT,222,FALSE))</f>
        <v/>
      </c>
      <c r="HU27" s="5"/>
      <c r="HV27" s="5"/>
      <c r="HW27" s="5"/>
      <c r="HX27" s="5"/>
    </row>
    <row r="28" spans="1:232" s="28" customFormat="1" ht="79.5" hidden="1" thickBot="1">
      <c r="A28" s="5" t="s">
        <v>331</v>
      </c>
      <c r="B28" s="5" t="s">
        <v>332</v>
      </c>
      <c r="C28" s="5"/>
      <c r="D28" s="5"/>
      <c r="E28" s="5"/>
      <c r="F28" s="5" t="s">
        <v>333</v>
      </c>
      <c r="G28" s="5" t="s">
        <v>381</v>
      </c>
      <c r="H28" s="5" t="s">
        <v>382</v>
      </c>
      <c r="I28" s="84" t="str">
        <f>IF(LEN(VLOOKUP($G28,Baseline!$G:$BH,3,FALSE))=0,"",VLOOKUP($G28,Baseline!$G:$BH,3,FALSE))</f>
        <v>Wenig oder kein sexuelles Verlangen oder Vergnügen beim Geschlechtsverkehr</v>
      </c>
      <c r="J28" s="5" t="str">
        <f>IF(LEN(VLOOKUP($G28,Baseline!$G:$BH,4,FALSE))=0,"",VLOOKUP($G28,Baseline!$G:$BH,4,FALSE))</f>
        <v>0 = Nicht beeinträchtigt</v>
      </c>
      <c r="K28" s="5" t="str">
        <f>IF(LEN(VLOOKUP($G28,Baseline!$G:$BH,5,FALSE))=0,"",VLOOKUP($G28,Baseline!$G:$BH,5,FALSE))</f>
        <v>1 = Wenig beeinträchtigt</v>
      </c>
      <c r="L28" s="5" t="str">
        <f>IF(LEN(VLOOKUP($G28,Baseline!$G:$BH,6,FALSE))=0,"",VLOOKUP($G28,Baseline!$G:$BH,6,FALSE))</f>
        <v>2 = Stark beeinträchtigt</v>
      </c>
      <c r="M28" s="5" t="str">
        <f>IF(LEN(VLOOKUP($G28,Baseline!$G:$BH,7,FALSE))=0,"",VLOOKUP($G28,Baseline!$G:$BH,7,FALSE))</f>
        <v/>
      </c>
      <c r="N28" s="5" t="str">
        <f>IF(LEN(VLOOKUP($G28,Baseline!$G:$BH,8,FALSE))=0,"",VLOOKUP($G28,Baseline!$G:$BH,8,FALSE))</f>
        <v/>
      </c>
      <c r="O28" s="5" t="str">
        <f>IF(LEN(VLOOKUP($G28,Baseline!$G:$BH,9,FALSE))=0,"",VLOOKUP($G28,Baseline!$G:$BH,9,FALSE))</f>
        <v/>
      </c>
      <c r="P28" s="5" t="str">
        <f>IF(LEN(VLOOKUP($G28,Baseline!$G:$BH,10,FALSE))=0,"",VLOOKUP($G28,Baseline!$G:$BH,10,FALSE))</f>
        <v/>
      </c>
      <c r="Q28" s="5" t="str">
        <f>IF(LEN(VLOOKUP($G28,Baseline!$G:$BH,11,FALSE))=0,"",VLOOKUP($G28,Baseline!$G:$BH,11,FALSE))</f>
        <v/>
      </c>
      <c r="R28" s="5" t="str">
        <f>IF(LEN(VLOOKUP($G28,Baseline!$G:$BH,12,FALSE))=0,"",VLOOKUP($G28,Baseline!$G:$BH,12,FALSE))</f>
        <v/>
      </c>
      <c r="S28" s="5" t="str">
        <f>IF(LEN(VLOOKUP($G28,Baseline!$G:$BH,13,FALSE))=0,"",VLOOKUP($G28,Baseline!$G:$BH,13,FALSE))</f>
        <v/>
      </c>
      <c r="T28" s="5" t="str">
        <f>IF(LEN(VLOOKUP($G28,Baseline!$G:$BH,14,FALSE))=0,"",VLOOKUP($G28,Baseline!$G:$BH,14,FALSE))</f>
        <v/>
      </c>
      <c r="U28" s="5" t="str">
        <f>IF(LEN(VLOOKUP($G28,Baseline!$G:$BH,15,FALSE))=0,"",VLOOKUP($G28,Baseline!$G:$BH,15,FALSE))</f>
        <v/>
      </c>
      <c r="V28" s="5" t="str">
        <f>IF(LEN(VLOOKUP($G28,Baseline!$G:$BH,16,FALSE))=0,"",VLOOKUP($G28,Baseline!$G:$BH,16,FALSE))</f>
        <v/>
      </c>
      <c r="W28" s="5" t="str">
        <f>IF(LEN(VLOOKUP($G28,Baseline!$G:$BH,17,FALSE))=0,"",VLOOKUP($G28,Baseline!$G:$BH,17,FALSE))</f>
        <v/>
      </c>
      <c r="X28" s="5" t="str">
        <f>IF(LEN(VLOOKUP($G28,Baseline!$G:$BH,18,FALSE))=0,"",VLOOKUP($G28,Baseline!$G:$BH,18,FALSE))</f>
        <v/>
      </c>
      <c r="Y28" s="5" t="str">
        <f>IF(LEN(VLOOKUP($G28,Baseline!$G:$BH,19,FALSE))=0,"",VLOOKUP($G28,Baseline!$G:$BH,19,FALSE))</f>
        <v/>
      </c>
      <c r="Z28" s="5" t="str">
        <f>IF(LEN(VLOOKUP($G28,Baseline!$G:$BH,20,FALSE))=0,"",VLOOKUP($G28,Baseline!$G:$BH,20,FALSE))</f>
        <v/>
      </c>
      <c r="AA28" s="5" t="str">
        <f>IF(LEN(VLOOKUP($G28,Baseline!$G:$BH,21,FALSE))=0,"",VLOOKUP($G28,Baseline!$G:$BH,21,FALSE))</f>
        <v/>
      </c>
      <c r="AB28" s="5" t="str">
        <f>IF(LEN(VLOOKUP($G28,Baseline!$G:$BH,22,FALSE))=0,"",VLOOKUP($G28,Baseline!$G:$BH,22,FALSE))</f>
        <v/>
      </c>
      <c r="AC28" s="5" t="str">
        <f>IF(LEN(VLOOKUP($G28,Baseline!$G:$BH,23,FALSE))=0,"",VLOOKUP($G28,Baseline!$G:$BH,23,FALSE))</f>
        <v/>
      </c>
      <c r="AD28" s="5" t="str">
        <f>IF(LEN(VLOOKUP($G28,Baseline!$G:$BH,24,FALSE))=0,"",VLOOKUP($G28,Baseline!$G:$BH,24,FALSE))</f>
        <v/>
      </c>
      <c r="AE28" s="5" t="str">
        <f>IF(LEN(VLOOKUP($G28,Baseline!$G:$BH,25,FALSE))=0,"",VLOOKUP($G28,Baseline!$G:$BH,25,FALSE))</f>
        <v/>
      </c>
      <c r="AF28" s="5" t="str">
        <f>IF(LEN(VLOOKUP($G28,Baseline!$G:$BH,26,FALSE))=0,"",VLOOKUP($G28,Baseline!$G:$BH,26,FALSE))</f>
        <v/>
      </c>
      <c r="AG28" s="100"/>
      <c r="AH28" s="5"/>
      <c r="AI28" s="5"/>
      <c r="AJ28" s="87"/>
      <c r="AK28" s="5" t="str">
        <f>IF(LEN(VLOOKUP($G28,Baseline!$G:$BH,31,FALSE))=0,"",VLOOKUP($G28,Baseline!$G:$BH,31,FALSE))</f>
        <v>Little or no sexual desire or pleasure during sex</v>
      </c>
      <c r="AL28" s="5" t="str">
        <f>IF(LEN(VLOOKUP($G28,Baseline!$G:$BH,32,FALSE))=0,"",VLOOKUP($G28,Baseline!$G:$BH,32,FALSE))</f>
        <v>0 = Not bothered</v>
      </c>
      <c r="AM28" s="5" t="str">
        <f>IF(LEN(VLOOKUP($G28,Baseline!$G:$BH,33,FALSE))=0,"",VLOOKUP($G28,Baseline!$G:$BH,33,FALSE))</f>
        <v>1 = Bothered a little</v>
      </c>
      <c r="AN28" s="5" t="str">
        <f>IF(LEN(VLOOKUP($G28,Baseline!$G:$BH,34,FALSE))=0,"",VLOOKUP($G28,Baseline!$G:$BH,34,FALSE))</f>
        <v>2 = Bothered a lot</v>
      </c>
      <c r="AO28" s="5" t="str">
        <f>IF(LEN(VLOOKUP($G28,Baseline!$G:$BH,35,FALSE))=0,"",VLOOKUP($G28,Baseline!$G:$BH,35,FALSE))</f>
        <v/>
      </c>
      <c r="AP28" s="5" t="str">
        <f>IF(LEN(VLOOKUP($G28,Baseline!$G:$BH,36,FALSE))=0,"",VLOOKUP($G28,Baseline!$G:$BH,36,FALSE))</f>
        <v/>
      </c>
      <c r="AQ28" s="5" t="str">
        <f>IF(LEN(VLOOKUP($G28,Baseline!$G:$BH,37,FALSE))=0,"",VLOOKUP($G28,Baseline!$G:$BH,37,FALSE))</f>
        <v/>
      </c>
      <c r="AR28" s="5" t="str">
        <f>IF(LEN(VLOOKUP($G28,Baseline!$G:$BH,38,FALSE))=0,"",VLOOKUP($G28,Baseline!$G:$BH,38,FALSE))</f>
        <v/>
      </c>
      <c r="AS28" s="5" t="str">
        <f>IF(LEN(VLOOKUP($G28,Baseline!$G:$BH,39,FALSE))=0,"",VLOOKUP($G28,Baseline!$G:$BH,39,FALSE))</f>
        <v/>
      </c>
      <c r="AT28" s="5" t="str">
        <f>IF(LEN(VLOOKUP($G28,Baseline!$G:$BH,40,FALSE))=0,"",VLOOKUP($G28,Baseline!$G:$BH,40,FALSE))</f>
        <v/>
      </c>
      <c r="AU28" s="5" t="str">
        <f>IF(LEN(VLOOKUP($G28,Baseline!$G:$BH,41,FALSE))=0,"",VLOOKUP($G28,Baseline!$G:$BH,41,FALSE))</f>
        <v/>
      </c>
      <c r="AV28" s="5" t="str">
        <f>IF(LEN(VLOOKUP($G28,Baseline!$G:$BH,42,FALSE))=0,"",VLOOKUP($G28,Baseline!$G:$BH,42,FALSE))</f>
        <v/>
      </c>
      <c r="AW28" s="5" t="str">
        <f>IF(LEN(VLOOKUP($G28,Baseline!$G:$BH,43,FALSE))=0,"",VLOOKUP($G28,Baseline!$G:$BH,43,FALSE))</f>
        <v/>
      </c>
      <c r="AX28" s="5" t="str">
        <f>IF(LEN(VLOOKUP($G28,Baseline!$G:$BH,44,FALSE))=0,"",VLOOKUP($G28,Baseline!$G:$BH,44,FALSE))</f>
        <v/>
      </c>
      <c r="AY28" s="5" t="str">
        <f>IF(LEN(VLOOKUP($G28,Baseline!$G:$BH,45,FALSE))=0,"",VLOOKUP($G28,Baseline!$G:$BH,45,FALSE))</f>
        <v/>
      </c>
      <c r="AZ28" s="5" t="str">
        <f>IF(LEN(VLOOKUP($G28,Baseline!$G:$BH,46,FALSE))=0,"",VLOOKUP($G28,Baseline!$G:$BH,46,FALSE))</f>
        <v/>
      </c>
      <c r="BA28" s="5" t="str">
        <f>IF(LEN(VLOOKUP($G28,Baseline!$G:$BH,47,FALSE))=0,"",VLOOKUP($G28,Baseline!$G:$BH,47,FALSE))</f>
        <v/>
      </c>
      <c r="BB28" s="5" t="str">
        <f>IF(LEN(VLOOKUP($G28,Baseline!$G:$BH,48,FALSE))=0,"",VLOOKUP($G28,Baseline!$G:$BH,48,FALSE))</f>
        <v/>
      </c>
      <c r="BC28" s="5" t="str">
        <f>IF(LEN(VLOOKUP($G28,Baseline!$G:$BH,49,FALSE))=0,"",VLOOKUP($G28,Baseline!$G:$BH,49,FALSE))</f>
        <v/>
      </c>
      <c r="BD28" s="5" t="str">
        <f>IF(LEN(VLOOKUP($G28,Baseline!$G:$BH,50,FALSE))=0,"",VLOOKUP($G28,Baseline!$G:$BH,50,FALSE))</f>
        <v/>
      </c>
      <c r="BE28" s="5" t="str">
        <f>IF(LEN(VLOOKUP($G28,Baseline!$G:$BH,51,FALSE))=0,"",VLOOKUP($G28,Baseline!$G:$BH,51,FALSE))</f>
        <v/>
      </c>
      <c r="BF28" s="5" t="str">
        <f>IF(LEN(VLOOKUP($G28,Baseline!$G:$BH,52,FALSE))=0,"",VLOOKUP($G28,Baseline!$G:$BH,52,FALSE))</f>
        <v/>
      </c>
      <c r="BG28" s="5" t="str">
        <f>IF(LEN(VLOOKUP($G28,Baseline!$G:$BH,53,FALSE))=0,"",VLOOKUP($G28,Baseline!$G:$BH,53,FALSE))</f>
        <v/>
      </c>
      <c r="BH28" s="5" t="str">
        <f>IF(LEN(VLOOKUP($G28,Baseline!$G:$BH,54,FALSE))=0,"",VLOOKUP($G28,Baseline!$G:$BH,54,FALSE))</f>
        <v/>
      </c>
      <c r="BI28" s="5"/>
      <c r="BJ28" s="5"/>
      <c r="BK28" s="5"/>
      <c r="BL28" s="87"/>
      <c r="BM28" s="1" t="str">
        <f>IF(LEN(VLOOKUP($G28,Baseline!$G:$CJ,59,FALSE))=0,"",VLOOKUP($G28,Baseline!$G:$CJ,59,FALSE))</f>
        <v>Poco o ningún deseo sexual o placer durante el acto sexual</v>
      </c>
      <c r="BN28" s="1" t="str">
        <f>IF(LEN(VLOOKUP($G28,Baseline!$G:$CJ,60,FALSE))=0,"",VLOOKUP($G28,Baseline!$G:$CJ,60,FALSE))</f>
        <v>0 = No afectado</v>
      </c>
      <c r="BO28" s="1" t="str">
        <f>IF(LEN(VLOOKUP($G28,Baseline!$G:$CJ,61,FALSE))=0,"",VLOOKUP($G28,Baseline!$G:$CJ,61,FALSE))</f>
        <v>1 = Poco afectado</v>
      </c>
      <c r="BP28" s="1" t="str">
        <f>IF(LEN(VLOOKUP($G28,Baseline!$G:$CJ,62,FALSE))=0,"",VLOOKUP($G28,Baseline!$G:$CJ,62,FALSE))</f>
        <v>2 = Muy afectado</v>
      </c>
      <c r="BQ28" s="1" t="str">
        <f>IF(LEN(VLOOKUP($G28,Baseline!$G:$CJ,63,FALSE))=0,"",VLOOKUP($G28,Baseline!$G:$CJ,63,FALSE))</f>
        <v/>
      </c>
      <c r="BR28" s="1" t="str">
        <f>IF(LEN(VLOOKUP($G28,Baseline!$G:$CJ,64,FALSE))=0,"",VLOOKUP($G28,Baseline!$G:$CJ,64,FALSE))</f>
        <v/>
      </c>
      <c r="BS28" s="1" t="str">
        <f>IF(LEN(VLOOKUP($G28,Baseline!$G:$CJ,65,FALSE))=0,"",VLOOKUP($G28,Baseline!$G:$CJ,65,FALSE))</f>
        <v/>
      </c>
      <c r="BT28" s="1" t="str">
        <f>IF(LEN(VLOOKUP($G28,Baseline!$G:$CJ,66,FALSE))=0,"",VLOOKUP($G28,Baseline!$G:$CJ,66,FALSE))</f>
        <v/>
      </c>
      <c r="BU28" s="1" t="str">
        <f>IF(LEN(VLOOKUP($G28,Baseline!$G:$CJ,67,FALSE))=0,"",VLOOKUP($G28,Baseline!$G:$CJ,67,FALSE))</f>
        <v/>
      </c>
      <c r="BV28" s="1" t="str">
        <f>IF(LEN(VLOOKUP($G28,Baseline!$G:$CJ,68,FALSE))=0,"",VLOOKUP($G28,Baseline!$G:$CJ,68,FALSE))</f>
        <v/>
      </c>
      <c r="BW28" s="1" t="str">
        <f>IF(LEN(VLOOKUP($G28,Baseline!$G:$CJ,69,FALSE))=0,"",VLOOKUP($G28,Baseline!$G:$CJ,69,FALSE))</f>
        <v/>
      </c>
      <c r="BX28" s="1" t="str">
        <f>IF(LEN(VLOOKUP($G28,Baseline!$G:$CJ,70,FALSE))=0,"",VLOOKUP($G28,Baseline!$G:$CJ,70,FALSE))</f>
        <v/>
      </c>
      <c r="BY28" s="1" t="str">
        <f>IF(LEN(VLOOKUP($G28,Baseline!$G:$CJ,71,FALSE))=0,"",VLOOKUP($G28,Baseline!$G:$CJ,71,FALSE))</f>
        <v/>
      </c>
      <c r="BZ28" s="1" t="str">
        <f>IF(LEN(VLOOKUP($G28,Baseline!$G:$CJ,72,FALSE))=0,"",VLOOKUP($G28,Baseline!$G:$CJ,72,FALSE))</f>
        <v/>
      </c>
      <c r="CA28" s="1" t="str">
        <f>IF(LEN(VLOOKUP($G28,Baseline!$G:$CJ,73,FALSE))=0,"",VLOOKUP($G28,Baseline!$G:$CJ,73,FALSE))</f>
        <v/>
      </c>
      <c r="CB28" s="1" t="str">
        <f>IF(LEN(VLOOKUP($G28,Baseline!$G:$CJ,74,FALSE))=0,"",VLOOKUP($G28,Baseline!$G:$CJ,74,FALSE))</f>
        <v/>
      </c>
      <c r="CC28" s="1" t="str">
        <f>IF(LEN(VLOOKUP($G28,Baseline!$G:$CJ,75,FALSE))=0,"",VLOOKUP($G28,Baseline!$G:$CJ,75,FALSE))</f>
        <v/>
      </c>
      <c r="CD28" s="1" t="str">
        <f>IF(LEN(VLOOKUP($G28,Baseline!$G:$CJ,76,FALSE))=0,"",VLOOKUP($G28,Baseline!$G:$CJ,76,FALSE))</f>
        <v/>
      </c>
      <c r="CE28" s="1" t="str">
        <f>IF(LEN(VLOOKUP($G28,Baseline!$G:$CJ,77,FALSE))=0,"",VLOOKUP($G28,Baseline!$G:$CJ,77,FALSE))</f>
        <v/>
      </c>
      <c r="CF28" s="1" t="str">
        <f>IF(LEN(VLOOKUP($G28,Baseline!$G:$CJ,78,FALSE))=0,"",VLOOKUP($G28,Baseline!$G:$CJ,78,FALSE))</f>
        <v/>
      </c>
      <c r="CG28" s="1" t="str">
        <f>IF(LEN(VLOOKUP($G28,Baseline!$G:$CJ,79,FALSE))=0,"",VLOOKUP($G28,Baseline!$G:$CJ,79,FALSE))</f>
        <v/>
      </c>
      <c r="CH28" s="1" t="str">
        <f>IF(LEN(VLOOKUP($G28,Baseline!$G:$CJ,80,FALSE))=0,"",VLOOKUP($G28,Baseline!$G:$CJ,80,FALSE))</f>
        <v/>
      </c>
      <c r="CI28" s="1" t="str">
        <f>IF(LEN(VLOOKUP($G28,Baseline!$G:$CJ,81,FALSE))=0,"",VLOOKUP($G28,Baseline!$G:$CJ,81,FALSE))</f>
        <v/>
      </c>
      <c r="CJ28" s="1" t="str">
        <f>IF(LEN(VLOOKUP($G28,Baseline!$G:$CJ,82,FALSE))=0,"",VLOOKUP($G28,Baseline!$G:$CJ,82,FALSE))</f>
        <v/>
      </c>
      <c r="CK28" s="1"/>
      <c r="CL28" s="1"/>
      <c r="CM28" s="1"/>
      <c r="CN28" s="1"/>
      <c r="CO28" s="198" t="str">
        <f>IF(LEN(VLOOKUP($G28,Baseline!$G:$DL,87,FALSE))=0,"",VLOOKUP($G28,Baseline!$G:$DL,87,FALSE))</f>
        <v>Baisse ou absence de désir sexuel ou de plaisir lors des relations sexuelles</v>
      </c>
      <c r="CP28" s="1" t="str">
        <f>IF(LEN(VLOOKUP($G28,Baseline!$G:$DL,88,FALSE))=0,"",VLOOKUP($G28,Baseline!$G:$DL,88,FALSE))</f>
        <v>0 = Pas du tout affecté</v>
      </c>
      <c r="CQ28" s="1" t="str">
        <f>IF(LEN(VLOOKUP($G28,Baseline!$G:$DL,89,FALSE))=0,"",VLOOKUP($G28,Baseline!$G:$DL,89,FALSE))</f>
        <v>1 = Légèrement affecté</v>
      </c>
      <c r="CR28" s="4" t="str">
        <f>IF(LEN(VLOOKUP($G28,Baseline!$G:$DL,90,FALSE))=0,"",VLOOKUP($G28,Baseline!$G:$DL,90,FALSE))</f>
        <v>2 = Beaucoup affecté</v>
      </c>
      <c r="CS28" s="1" t="str">
        <f>IF(LEN(VLOOKUP($G28,Baseline!$G:$DL,91,FALSE))=0,"",VLOOKUP($G28,Baseline!$G:$DL,91,FALSE))</f>
        <v/>
      </c>
      <c r="CT28" s="1" t="str">
        <f>IF(LEN(VLOOKUP($G28,Baseline!$G:$DL,92,FALSE))=0,"",VLOOKUP($G28,Baseline!$G:$DL,92,FALSE))</f>
        <v/>
      </c>
      <c r="CU28" s="1" t="str">
        <f>IF(LEN(VLOOKUP($G28,Baseline!$G:$DL,93,FALSE))=0,"",VLOOKUP($G28,Baseline!$G:$DL,93,FALSE))</f>
        <v/>
      </c>
      <c r="CV28" s="1" t="str">
        <f>IF(LEN(VLOOKUP($G28,Baseline!$G:$DL,94,FALSE))=0,"",VLOOKUP($G28,Baseline!$G:$DL,94,FALSE))</f>
        <v/>
      </c>
      <c r="CW28" s="1" t="str">
        <f>IF(LEN(VLOOKUP($G28,Baseline!$G:$DL,95,FALSE))=0,"",VLOOKUP($G28,Baseline!$G:$DL,95,FALSE))</f>
        <v/>
      </c>
      <c r="CX28" s="1" t="str">
        <f>IF(LEN(VLOOKUP($G28,Baseline!$G:$DL,96,FALSE))=0,"",VLOOKUP($G28,Baseline!$G:$DL,96,FALSE))</f>
        <v/>
      </c>
      <c r="CY28" s="5" t="str">
        <f>IF(LEN(VLOOKUP($G28,Baseline!$G:$DL,97,FALSE))=0,"",VLOOKUP($G28,Baseline!$G:$DL,97,FALSE))</f>
        <v/>
      </c>
      <c r="CZ28" s="5" t="str">
        <f>IF(LEN(VLOOKUP($G28,Baseline!$G:$DL,98,FALSE))=0,"",VLOOKUP($G28,Baseline!$G:$DL,98,FALSE))</f>
        <v/>
      </c>
      <c r="DA28" s="5" t="str">
        <f>IF(LEN(VLOOKUP($G28,Baseline!$G:$DL,99,FALSE))=0,"",VLOOKUP($G28,Baseline!$G:$DL,99,FALSE))</f>
        <v/>
      </c>
      <c r="DB28" s="5" t="str">
        <f>IF(LEN(VLOOKUP($G28,Baseline!$G:$DL,100,FALSE))=0,"",VLOOKUP($G28,Baseline!$G:$DL,100,FALSE))</f>
        <v/>
      </c>
      <c r="DC28" s="5" t="str">
        <f>IF(LEN(VLOOKUP($G28,Baseline!$G:$DL,101,FALSE))=0,"",VLOOKUP($G28,Baseline!$G:$DL,101,FALSE))</f>
        <v/>
      </c>
      <c r="DD28" s="5" t="str">
        <f>IF(LEN(VLOOKUP($G28,Baseline!$G:$DL,102,FALSE))=0,"",VLOOKUP($G28,Baseline!$G:$DL,102,FALSE))</f>
        <v/>
      </c>
      <c r="DE28" s="5" t="str">
        <f>IF(LEN(VLOOKUP($G28,Baseline!$G:$DL,103,FALSE))=0,"",VLOOKUP($G28,Baseline!$G:$DL,103,FALSE))</f>
        <v/>
      </c>
      <c r="DF28" s="5" t="str">
        <f>IF(LEN(VLOOKUP($G28,Baseline!$G:$DL,104,FALSE))=0,"",VLOOKUP($G28,Baseline!$G:$DL,104,FALSE))</f>
        <v/>
      </c>
      <c r="DG28" s="5" t="str">
        <f>IF(LEN(VLOOKUP($G28,Baseline!$G:$DL,105,FALSE))=0,"",VLOOKUP($G28,Baseline!$G:$DL,105,FALSE))</f>
        <v/>
      </c>
      <c r="DH28" s="5" t="str">
        <f>IF(LEN(VLOOKUP($G28,Baseline!$G:$DL,106,FALSE))=0,"",VLOOKUP($G28,Baseline!$G:$DL,106,FALSE))</f>
        <v/>
      </c>
      <c r="DI28" s="5" t="str">
        <f>IF(LEN(VLOOKUP($G28,Baseline!$G:$DL,107,FALSE))=0,"",VLOOKUP($G28,Baseline!$G:$DL,107,FALSE))</f>
        <v/>
      </c>
      <c r="DJ28" s="5" t="str">
        <f>IF(LEN(VLOOKUP($G28,Baseline!$G:$DL,108,FALSE))=0,"",VLOOKUP($G28,Baseline!$G:$DL,108,FALSE))</f>
        <v/>
      </c>
      <c r="DK28" s="5" t="str">
        <f>IF(LEN(VLOOKUP($G28,Baseline!$G:$DL,109,FALSE))=0,"",VLOOKUP($G28,Baseline!$G:$DL,109,FALSE))</f>
        <v/>
      </c>
      <c r="DL28" s="5" t="str">
        <f>IF(LEN(VLOOKUP($G28,Baseline!$G:$DL,110,FALSE))=0,"",VLOOKUP($G28,Baseline!$G:$DL,110,FALSE))</f>
        <v/>
      </c>
      <c r="DM28" s="5"/>
      <c r="DN28" s="5"/>
      <c r="DO28" s="5"/>
      <c r="DP28" s="5"/>
      <c r="DQ28" s="1" t="str">
        <f>IF(LEN(VLOOKUP($G28,Baseline!$G:$EN,115,FALSE))=0,"",VLOOKUP($G28,Baseline!$G:$EN,115,FALSE))</f>
        <v>Csökkent vagy elmaradt szexuális vágy, vagy a nemi aktus alatti elmaradt örömérzés</v>
      </c>
      <c r="DR28" s="1" t="str">
        <f>IF(LEN(VLOOKUP($G28,Baseline!$G:$EN,116,FALSE))=0,"",VLOOKUP($G28,Baseline!$G:$EN,116,FALSE))</f>
        <v>0 = Nem érintettek</v>
      </c>
      <c r="DS28" s="1" t="str">
        <f>IF(LEN(VLOOKUP($G28,Baseline!$G:$EN,117,FALSE))=0,"",VLOOKUP($G28,Baseline!$G:$EN,117,FALSE))</f>
        <v>1 = Kevésbé érintettek</v>
      </c>
      <c r="DT28" s="1" t="str">
        <f>IF(LEN(VLOOKUP($G28,Baseline!$G:$EN,118,FALSE))=0,"",VLOOKUP($G28,Baseline!$G:$EN,118,FALSE))</f>
        <v>2 = Nagyon érintettek</v>
      </c>
      <c r="DU28" s="1" t="str">
        <f>IF(LEN(VLOOKUP($G28,Baseline!$G:$EN,119,FALSE))=0,"",VLOOKUP($G28,Baseline!$G:$EN,119,FALSE))</f>
        <v/>
      </c>
      <c r="DV28" s="1" t="str">
        <f>IF(LEN(VLOOKUP($G28,Baseline!$G:$EN,120,FALSE))=0,"",VLOOKUP($G28,Baseline!$G:$EN,120,FALSE))</f>
        <v/>
      </c>
      <c r="DW28" s="4" t="str">
        <f>IF(LEN(VLOOKUP($G28,Baseline!$G:$EN,121,FALSE))=0,"",VLOOKUP($G28,Baseline!$G:$EN,121,FALSE))</f>
        <v/>
      </c>
      <c r="DX28" s="1" t="str">
        <f>IF(LEN(VLOOKUP($G28,Baseline!$G:$EN,122,FALSE))=0,"",VLOOKUP($G28,Baseline!$G:$EN,122,FALSE))</f>
        <v/>
      </c>
      <c r="DY28" s="1" t="str">
        <f>IF(LEN(VLOOKUP($G28,Baseline!$G:$EN,123,FALSE))=0,"",VLOOKUP($G28,Baseline!$G:$EN,123,FALSE))</f>
        <v/>
      </c>
      <c r="DZ28" s="1" t="str">
        <f>IF(LEN(VLOOKUP($G28,Baseline!$G:$EN,124,FALSE))=0,"",VLOOKUP($G28,Baseline!$G:$EN,124,FALSE))</f>
        <v/>
      </c>
      <c r="EA28" s="1" t="str">
        <f>IF(LEN(VLOOKUP($G28,Baseline!$G:$EN,125,FALSE))=0,"",VLOOKUP($G28,Baseline!$G:$EN,125,FALSE))</f>
        <v/>
      </c>
      <c r="EB28" s="5" t="str">
        <f>IF(LEN(VLOOKUP($G28,Baseline!$G:$EN,126,FALSE))=0,"",VLOOKUP($G28,Baseline!$G:$EN,126,FALSE))</f>
        <v/>
      </c>
      <c r="EC28" s="5" t="str">
        <f>IF(LEN(VLOOKUP($G28,Baseline!$G:$EN,127,FALSE))=0,"",VLOOKUP($G28,Baseline!$G:$EN,127,FALSE))</f>
        <v/>
      </c>
      <c r="ED28" s="5" t="str">
        <f>IF(LEN(VLOOKUP($G28,Baseline!$G:$EN,128,FALSE))=0,"",VLOOKUP($G28,Baseline!$G:$EN,128,FALSE))</f>
        <v/>
      </c>
      <c r="EE28" s="5" t="str">
        <f>IF(LEN(VLOOKUP($G28,Baseline!$G:$EN,129,FALSE))=0,"",VLOOKUP($G28,Baseline!$G:$EN,129,FALSE))</f>
        <v/>
      </c>
      <c r="EF28" s="5" t="str">
        <f>IF(LEN(VLOOKUP($G28,Baseline!$G:$EN,130,FALSE))=0,"",VLOOKUP($G28,Baseline!$G:$EN,130,FALSE))</f>
        <v/>
      </c>
      <c r="EG28" s="5" t="str">
        <f>IF(LEN(VLOOKUP($G28,Baseline!$G:$EN,131,FALSE))=0,"",VLOOKUP($G28,Baseline!$G:$EN,131,FALSE))</f>
        <v/>
      </c>
      <c r="EH28" s="5" t="str">
        <f>IF(LEN(VLOOKUP($G28,Baseline!$G:$EN,132,FALSE))=0,"",VLOOKUP($G28,Baseline!$G:$EN,132,FALSE))</f>
        <v/>
      </c>
      <c r="EI28" s="5" t="str">
        <f>IF(LEN(VLOOKUP($G28,Baseline!$G:$EN,133,FALSE))=0,"",VLOOKUP($G28,Baseline!$G:$EN,133,FALSE))</f>
        <v/>
      </c>
      <c r="EJ28" s="5" t="str">
        <f>IF(LEN(VLOOKUP($G28,Baseline!$G:$EN,134,FALSE))=0,"",VLOOKUP($G28,Baseline!$G:$EN,134,FALSE))</f>
        <v/>
      </c>
      <c r="EK28" s="5" t="str">
        <f>IF(LEN(VLOOKUP($G28,Baseline!$G:$EN,135,FALSE))=0,"",VLOOKUP($G28,Baseline!$G:$EN,135,FALSE))</f>
        <v/>
      </c>
      <c r="EL28" s="5" t="str">
        <f>IF(LEN(VLOOKUP($G28,Baseline!$G:$EN,136,FALSE))=0,"",VLOOKUP($G28,Baseline!$G:$EN,136,FALSE))</f>
        <v/>
      </c>
      <c r="EM28" s="5" t="str">
        <f>IF(LEN(VLOOKUP($G28,Baseline!$G:$EN,137,FALSE))=0,"",VLOOKUP($G28,Baseline!$G:$EN,137,FALSE))</f>
        <v/>
      </c>
      <c r="EN28" s="5" t="str">
        <f>IF(LEN(VLOOKUP($G28,Baseline!$G:$EN,138,FALSE))=0,"",VLOOKUP($G28,Baseline!$G:$EN,138,FALSE))</f>
        <v/>
      </c>
      <c r="EO28" s="5"/>
      <c r="EP28" s="5"/>
      <c r="EQ28" s="5"/>
      <c r="ER28" s="5"/>
      <c r="ES28" s="1" t="str">
        <f>IF(LEN(VLOOKUP($G28,Baseline!$G:$FP,143,FALSE))=0,"",VLOOKUP($G28,Baseline!$G:$FP,143,FALSE))</f>
        <v>Desiderio o piacere sessuale scarso o inesistente</v>
      </c>
      <c r="ET28" s="1" t="str">
        <f>IF(LEN(VLOOKUP($G28,Baseline!$G:$FP,144,FALSE))=0,"",VLOOKUP($G28,Baseline!$G:$FP,144,FALSE))</f>
        <v>0 = Per nulla limitato/a</v>
      </c>
      <c r="EU28" s="1" t="str">
        <f>IF(LEN(VLOOKUP($G28,Baseline!$G:$FP,145,FALSE))=0,"",VLOOKUP($G28,Baseline!$G:$FP,145,FALSE))</f>
        <v>1 = Poco limitato/a</v>
      </c>
      <c r="EV28" s="1" t="str">
        <f>IF(LEN(VLOOKUP($G28,Baseline!$G:$FP,146,FALSE))=0,"",VLOOKUP($G28,Baseline!$G:$FP,146,FALSE))</f>
        <v>2 = Molto limitato/a</v>
      </c>
      <c r="EW28" s="1" t="str">
        <f>IF(LEN(VLOOKUP($G28,Baseline!$G:$FP,147,FALSE))=0,"",VLOOKUP($G28,Baseline!$G:$FP,147,FALSE))</f>
        <v/>
      </c>
      <c r="EX28" s="1" t="str">
        <f>IF(LEN(VLOOKUP($G28,Baseline!$G:$FP,148,FALSE))=0,"",VLOOKUP($G28,Baseline!$G:$FP,148,FALSE))</f>
        <v/>
      </c>
      <c r="EY28" s="1" t="str">
        <f>IF(LEN(VLOOKUP($G28,Baseline!$G:$FP,149,FALSE))=0,"",VLOOKUP($G28,Baseline!$G:$FP,149,FALSE))</f>
        <v/>
      </c>
      <c r="EZ28" s="1" t="str">
        <f>IF(LEN(VLOOKUP($G28,Baseline!$G:$FP,150,FALSE))=0,"",VLOOKUP($G28,Baseline!$G:$FP,150,FALSE))</f>
        <v/>
      </c>
      <c r="FA28" s="1" t="str">
        <f>IF(LEN(VLOOKUP($G28,Baseline!$G:$FP,151,FALSE))=0,"",VLOOKUP($G28,Baseline!$G:$FP,151,FALSE))</f>
        <v/>
      </c>
      <c r="FB28" s="4" t="str">
        <f>IF(LEN(VLOOKUP($G28,Baseline!$G:$FP,152,FALSE))=0,"",VLOOKUP($G28,Baseline!$G:$FP,152,FALSE))</f>
        <v/>
      </c>
      <c r="FC28" s="1" t="str">
        <f>IF(LEN(VLOOKUP($G28,Baseline!$G:$FP,153,FALSE))=0,"",VLOOKUP($G28,Baseline!$G:$FP,153,FALSE))</f>
        <v/>
      </c>
      <c r="FD28" s="5" t="str">
        <f>IF(LEN(VLOOKUP($G28,Baseline!$G:$FP,154,FALSE))=0,"",VLOOKUP($G28,Baseline!$G:$FP,154,FALSE))</f>
        <v/>
      </c>
      <c r="FE28" s="5" t="str">
        <f>IF(LEN(VLOOKUP($G28,Baseline!$G:$FP,155,FALSE))=0,"",VLOOKUP($G28,Baseline!$G:$FP,155,FALSE))</f>
        <v/>
      </c>
      <c r="FF28" s="5" t="str">
        <f>IF(LEN(VLOOKUP($G28,Baseline!$G:$FP,156,FALSE))=0,"",VLOOKUP($G28,Baseline!$G:$FP,156,FALSE))</f>
        <v/>
      </c>
      <c r="FG28" s="5" t="str">
        <f>IF(LEN(VLOOKUP($G28,Baseline!$G:$FP,157,FALSE))=0,"",VLOOKUP($G28,Baseline!$G:$FP,157,FALSE))</f>
        <v/>
      </c>
      <c r="FH28" s="5" t="str">
        <f>IF(LEN(VLOOKUP($G28,Baseline!$G:$FP,158,FALSE))=0,"",VLOOKUP($G28,Baseline!$G:$FP,158,FALSE))</f>
        <v/>
      </c>
      <c r="FI28" s="5" t="str">
        <f>IF(LEN(VLOOKUP($G28,Baseline!$G:$FP,159,FALSE))=0,"",VLOOKUP($G28,Baseline!$G:$FP,159,FALSE))</f>
        <v/>
      </c>
      <c r="FJ28" s="5" t="str">
        <f>IF(LEN(VLOOKUP($G28,Baseline!$G:$FP,160,FALSE))=0,"",VLOOKUP($G28,Baseline!$G:$FP,160,FALSE))</f>
        <v/>
      </c>
      <c r="FK28" s="5" t="str">
        <f>IF(LEN(VLOOKUP($G28,Baseline!$G:$FP,161,FALSE))=0,"",VLOOKUP($G28,Baseline!$G:$FP,161,FALSE))</f>
        <v/>
      </c>
      <c r="FL28" s="5" t="str">
        <f>IF(LEN(VLOOKUP($G28,Baseline!$G:$FP,162,FALSE))=0,"",VLOOKUP($G28,Baseline!$G:$FP,162,FALSE))</f>
        <v/>
      </c>
      <c r="FM28" s="5" t="str">
        <f>IF(LEN(VLOOKUP($G28,Baseline!$G:$FP,163,FALSE))=0,"",VLOOKUP($G28,Baseline!$G:$FP,163,FALSE))</f>
        <v/>
      </c>
      <c r="FN28" s="5" t="str">
        <f>IF(LEN(VLOOKUP($G28,Baseline!$G:$FP,164,FALSE))=0,"",VLOOKUP($G28,Baseline!$G:$FP,164,FALSE))</f>
        <v/>
      </c>
      <c r="FO28" s="5" t="str">
        <f>IF(LEN(VLOOKUP($G28,Baseline!$G:$FP,165,FALSE))=0,"",VLOOKUP($G28,Baseline!$G:$FP,165,FALSE))</f>
        <v/>
      </c>
      <c r="FP28" s="5" t="str">
        <f>IF(LEN(VLOOKUP($G28,Baseline!$G:$FP,166,FALSE))=0,"",VLOOKUP($G28,Baseline!$G:$FP,166,FALSE))</f>
        <v/>
      </c>
      <c r="FQ28" s="5"/>
      <c r="FR28" s="5"/>
      <c r="FS28" s="5"/>
      <c r="FT28" s="5"/>
      <c r="FU28" s="1" t="str">
        <f>IF(LEN(VLOOKUP($G28,Baseline!$G:$GR,171,FALSE))=0,"",VLOOKUP($G28,Baseline!$G:$GR,171,FALSE))</f>
        <v>Незначительное или полное отсутствие сексуального желания или удовольствия во время полового акта</v>
      </c>
      <c r="FV28" s="1" t="str">
        <f>IF(LEN(VLOOKUP($G28,Baseline!$G:$GR,172,FALSE))=0,"",VLOOKUP($G28,Baseline!$G:$GR,172,FALSE))</f>
        <v>0 = совсем не беспокоило</v>
      </c>
      <c r="FW28" s="1" t="str">
        <f>IF(LEN(VLOOKUP($G28,Baseline!$G:$GR,173,FALSE))=0,"",VLOOKUP($G28,Baseline!$G:$GR,173,FALSE))</f>
        <v>1 = не сильно беспокоило</v>
      </c>
      <c r="FX28" s="1" t="str">
        <f>IF(LEN(VLOOKUP($G28,Baseline!$G:$GR,174,FALSE))=0,"",VLOOKUP($G28,Baseline!$G:$GR,174,FALSE))</f>
        <v>2 = сильно беспокоило</v>
      </c>
      <c r="FY28" s="1" t="str">
        <f>IF(LEN(VLOOKUP($G28,Baseline!$G:$GR,175,FALSE))=0,"",VLOOKUP($G28,Baseline!$G:$GR,175,FALSE))</f>
        <v/>
      </c>
      <c r="FZ28" s="1" t="str">
        <f>IF(LEN(VLOOKUP($G28,Baseline!$G:$GR,176,FALSE))=0,"",VLOOKUP($G28,Baseline!$G:$GR,176,FALSE))</f>
        <v/>
      </c>
      <c r="GA28" s="1" t="str">
        <f>IF(LEN(VLOOKUP($G28,Baseline!$G:$GR,177,FALSE))=0,"",VLOOKUP($G28,Baseline!$G:$GR,177,FALSE))</f>
        <v/>
      </c>
      <c r="GB28" s="1" t="str">
        <f>IF(LEN(VLOOKUP($G28,Baseline!$G:$GR,178,FALSE))=0,"",VLOOKUP($G28,Baseline!$G:$GR,178,FALSE))</f>
        <v/>
      </c>
      <c r="GC28" s="1" t="str">
        <f>IF(LEN(VLOOKUP($G28,Baseline!$G:$GR,179,FALSE))=0,"",VLOOKUP($G28,Baseline!$G:$GR,179,FALSE))</f>
        <v/>
      </c>
      <c r="GD28" s="1" t="str">
        <f>IF(LEN(VLOOKUP($G28,Baseline!$G:$GR,180,FALSE))=0,"",VLOOKUP($G28,Baseline!$G:$GR,180,FALSE))</f>
        <v/>
      </c>
      <c r="GE28" s="1" t="str">
        <f>IF(LEN(VLOOKUP($G28,Baseline!$G:$GR,181,FALSE))=0,"",VLOOKUP($G28,Baseline!$G:$GR,181,FALSE))</f>
        <v/>
      </c>
      <c r="GF28" s="5" t="str">
        <f>IF(LEN(VLOOKUP($G28,Baseline!$G:$GR,182,FALSE))=0,"",VLOOKUP($G28,Baseline!$G:$GR,182,FALSE))</f>
        <v/>
      </c>
      <c r="GG28" s="4" t="str">
        <f>IF(LEN(VLOOKUP($G28,Baseline!$G:$GR,183,FALSE))=0,"",VLOOKUP($G28,Baseline!$G:$GR,183,FALSE))</f>
        <v/>
      </c>
      <c r="GH28" s="5" t="str">
        <f>IF(LEN(VLOOKUP($G28,Baseline!$G:$GR,184,FALSE))=0,"",VLOOKUP($G28,Baseline!$G:$GR,184,FALSE))</f>
        <v/>
      </c>
      <c r="GI28" s="5" t="str">
        <f>IF(LEN(VLOOKUP($G28,Baseline!$G:$GR,185,FALSE))=0,"",VLOOKUP($G28,Baseline!$G:$GR,185,FALSE))</f>
        <v/>
      </c>
      <c r="GJ28" s="5" t="str">
        <f>IF(LEN(VLOOKUP($G28,Baseline!$G:$GR,186,FALSE))=0,"",VLOOKUP($G28,Baseline!$G:$GR,186,FALSE))</f>
        <v/>
      </c>
      <c r="GK28" s="5" t="str">
        <f>IF(LEN(VLOOKUP($G28,Baseline!$G:$GR,187,FALSE))=0,"",VLOOKUP($G28,Baseline!$G:$GR,187,FALSE))</f>
        <v/>
      </c>
      <c r="GL28" s="5" t="str">
        <f>IF(LEN(VLOOKUP($G28,Baseline!$G:$GR,188,FALSE))=0,"",VLOOKUP($G28,Baseline!$G:$GR,188,FALSE))</f>
        <v/>
      </c>
      <c r="GM28" s="5" t="str">
        <f>IF(LEN(VLOOKUP($G28,Baseline!$G:$GR,189,FALSE))=0,"",VLOOKUP($G28,Baseline!$G:$GR,189,FALSE))</f>
        <v/>
      </c>
      <c r="GN28" s="5" t="str">
        <f>IF(LEN(VLOOKUP($G28,Baseline!$G:$GR,190,FALSE))=0,"",VLOOKUP($G28,Baseline!$G:$GR,190,FALSE))</f>
        <v/>
      </c>
      <c r="GO28" s="5" t="str">
        <f>IF(LEN(VLOOKUP($G28,Baseline!$G:$GR,191,FALSE))=0,"",VLOOKUP($G28,Baseline!$G:$GR,191,FALSE))</f>
        <v/>
      </c>
      <c r="GP28" s="5" t="str">
        <f>IF(LEN(VLOOKUP($G28,Baseline!$G:$GR,192,FALSE))=0,"",VLOOKUP($G28,Baseline!$G:$GR,192,FALSE))</f>
        <v/>
      </c>
      <c r="GQ28" s="5" t="str">
        <f>IF(LEN(VLOOKUP($G28,Baseline!$G:$GR,193,FALSE))=0,"",VLOOKUP($G28,Baseline!$G:$GR,193,FALSE))</f>
        <v/>
      </c>
      <c r="GR28" s="5" t="str">
        <f>IF(LEN(VLOOKUP($G28,Baseline!$G:$GR,194,FALSE))=0,"",VLOOKUP($G28,Baseline!$G:$GR,194,FALSE))</f>
        <v/>
      </c>
      <c r="GS28" s="5"/>
      <c r="GT28" s="5"/>
      <c r="GU28" s="5"/>
      <c r="GV28" s="5"/>
      <c r="GW28" s="1" t="str">
        <f>IF(LEN(VLOOKUP($G28,Baseline!$G:$HT,199,FALSE))=0,"",VLOOKUP($G28,Baseline!$G:$HT,199,FALSE))</f>
        <v>Malo ili bez seksualne želje ili zadovoljstva tokom polnog odnosa</v>
      </c>
      <c r="GX28" s="1" t="str">
        <f>IF(LEN(VLOOKUP($G28,Baseline!$G:$HT,200,FALSE))=0,"",VLOOKUP($G28,Baseline!$G:$HT,200,FALSE))</f>
        <v>0 = Nesputano</v>
      </c>
      <c r="GY28" s="1" t="str">
        <f>IF(LEN(VLOOKUP($G28,Baseline!$G:$HT,201,FALSE))=0,"",VLOOKUP($G28,Baseline!$G:$HT,201,FALSE))</f>
        <v>1 = Malo sputano</v>
      </c>
      <c r="GZ28" s="1" t="str">
        <f>IF(LEN(VLOOKUP($G28,Baseline!$G:$HT,202,FALSE))=0,"",VLOOKUP($G28,Baseline!$G:$HT,202,FALSE))</f>
        <v>2 = Jako sputano</v>
      </c>
      <c r="HA28" s="10" t="str">
        <f>IF(LEN(VLOOKUP($G28,Baseline!$G:$HT,203,FALSE))=0,"",VLOOKUP($G28,Baseline!$G:$HT,203,FALSE))</f>
        <v/>
      </c>
      <c r="HB28" s="10" t="str">
        <f>IF(LEN(VLOOKUP($G28,Baseline!$G:$HT,204,FALSE))=0,"",VLOOKUP($G28,Baseline!$G:$HT,204,FALSE))</f>
        <v/>
      </c>
      <c r="HC28" s="10" t="str">
        <f>IF(LEN(VLOOKUP($G28,Baseline!$G:$HT,205,FALSE))=0,"",VLOOKUP($G28,Baseline!$G:$HT,205,FALSE))</f>
        <v/>
      </c>
      <c r="HD28" s="10" t="str">
        <f>IF(LEN(VLOOKUP($G28,Baseline!$G:$HT,206,FALSE))=0,"",VLOOKUP($G28,Baseline!$G:$HT,206,FALSE))</f>
        <v/>
      </c>
      <c r="HE28" s="10" t="str">
        <f>IF(LEN(VLOOKUP($G28,Baseline!$G:$HT,207,FALSE))=0,"",VLOOKUP($G28,Baseline!$G:$HT,207,FALSE))</f>
        <v/>
      </c>
      <c r="HF28" s="10" t="str">
        <f>IF(LEN(VLOOKUP($G28,Baseline!$G:$HT,208,FALSE))=0,"",VLOOKUP($G28,Baseline!$G:$HT,208,FALSE))</f>
        <v/>
      </c>
      <c r="HG28" s="10" t="str">
        <f>IF(LEN(VLOOKUP($G28,Baseline!$G:$HT,209,FALSE))=0,"",VLOOKUP($G28,Baseline!$G:$HT,209,FALSE))</f>
        <v/>
      </c>
      <c r="HH28" s="5" t="str">
        <f>IF(LEN(VLOOKUP($G28,Baseline!$G:$HT,210,FALSE))=0,"",VLOOKUP($G28,Baseline!$G:$HT,210,FALSE))</f>
        <v/>
      </c>
      <c r="HI28" s="5" t="str">
        <f>IF(LEN(VLOOKUP($G28,Baseline!$G:$HT,211,FALSE))=0,"",VLOOKUP($G28,Baseline!$G:$HT,211,FALSE))</f>
        <v/>
      </c>
      <c r="HJ28" s="5" t="str">
        <f>IF(LEN(VLOOKUP($G28,Baseline!$G:$HT,212,FALSE))=0,"",VLOOKUP($G28,Baseline!$G:$HT,212,FALSE))</f>
        <v/>
      </c>
      <c r="HK28" s="5" t="str">
        <f>IF(LEN(VLOOKUP($G28,Baseline!$G:$HT,213,FALSE))=0,"",VLOOKUP($G28,Baseline!$G:$HT,213,FALSE))</f>
        <v/>
      </c>
      <c r="HL28" s="4" t="str">
        <f>IF(LEN(VLOOKUP($G28,Baseline!$G:$HT,214,FALSE))=0,"",VLOOKUP($G28,Baseline!$G:$HT,214,FALSE))</f>
        <v/>
      </c>
      <c r="HM28" s="5" t="str">
        <f>IF(LEN(VLOOKUP($G28,Baseline!$G:$HT,215,FALSE))=0,"",VLOOKUP($G28,Baseline!$G:$HT,215,FALSE))</f>
        <v/>
      </c>
      <c r="HN28" s="5" t="str">
        <f>IF(LEN(VLOOKUP($G28,Baseline!$G:$HT,216,FALSE))=0,"",VLOOKUP($G28,Baseline!$G:$HT,216,FALSE))</f>
        <v/>
      </c>
      <c r="HO28" s="5" t="str">
        <f>IF(LEN(VLOOKUP($G28,Baseline!$G:$HT,217,FALSE))=0,"",VLOOKUP($G28,Baseline!$G:$HT,217,FALSE))</f>
        <v/>
      </c>
      <c r="HP28" s="5" t="str">
        <f>IF(LEN(VLOOKUP($G28,Baseline!$G:$HT,218,FALSE))=0,"",VLOOKUP($G28,Baseline!$G:$HT,218,FALSE))</f>
        <v/>
      </c>
      <c r="HQ28" s="5" t="str">
        <f>IF(LEN(VLOOKUP($G28,Baseline!$G:$HT,219,FALSE))=0,"",VLOOKUP($G28,Baseline!$G:$HT,219,FALSE))</f>
        <v/>
      </c>
      <c r="HR28" s="5" t="str">
        <f>IF(LEN(VLOOKUP($G28,Baseline!$G:$HT,220,FALSE))=0,"",VLOOKUP($G28,Baseline!$G:$HT,220,FALSE))</f>
        <v/>
      </c>
      <c r="HS28" s="5" t="str">
        <f>IF(LEN(VLOOKUP($G28,Baseline!$G:$HT,221,FALSE))=0,"",VLOOKUP($G28,Baseline!$G:$HT,221,FALSE))</f>
        <v/>
      </c>
      <c r="HT28" s="5" t="str">
        <f>IF(LEN(VLOOKUP($G28,Baseline!$G:$HT,222,FALSE))=0,"",VLOOKUP($G28,Baseline!$G:$HT,222,FALSE))</f>
        <v/>
      </c>
      <c r="HU28" s="5"/>
      <c r="HV28" s="5"/>
      <c r="HW28" s="5"/>
      <c r="HX28" s="5"/>
    </row>
    <row r="29" spans="1:232" s="28" customFormat="1" ht="48" hidden="1" thickBot="1">
      <c r="A29" s="5" t="s">
        <v>331</v>
      </c>
      <c r="B29" s="5" t="s">
        <v>332</v>
      </c>
      <c r="C29" s="5"/>
      <c r="D29" s="5"/>
      <c r="E29" s="5"/>
      <c r="F29" s="5" t="s">
        <v>333</v>
      </c>
      <c r="G29" s="5" t="s">
        <v>383</v>
      </c>
      <c r="H29" s="5" t="s">
        <v>384</v>
      </c>
      <c r="I29" s="84" t="str">
        <f>IF(LEN(VLOOKUP($G29,Baseline!$G:$BH,3,FALSE))=0,"",VLOOKUP($G29,Baseline!$G:$BH,3,FALSE))</f>
        <v>Schwierigkeiten mit dem Ehepartner, Lebensgefährten, Freundin/ Freund</v>
      </c>
      <c r="J29" s="5" t="str">
        <f>IF(LEN(VLOOKUP($G29,Baseline!$G:$BH,4,FALSE))=0,"",VLOOKUP($G29,Baseline!$G:$BH,4,FALSE))</f>
        <v>0 = Nicht beeinträchtigt</v>
      </c>
      <c r="K29" s="5" t="str">
        <f>IF(LEN(VLOOKUP($G29,Baseline!$G:$BH,5,FALSE))=0,"",VLOOKUP($G29,Baseline!$G:$BH,5,FALSE))</f>
        <v>1 = Wenig beeinträchtigt</v>
      </c>
      <c r="L29" s="5" t="str">
        <f>IF(LEN(VLOOKUP($G29,Baseline!$G:$BH,6,FALSE))=0,"",VLOOKUP($G29,Baseline!$G:$BH,6,FALSE))</f>
        <v>2 = Stark beeinträchtigt</v>
      </c>
      <c r="M29" s="5" t="str">
        <f>IF(LEN(VLOOKUP($G29,Baseline!$G:$BH,7,FALSE))=0,"",VLOOKUP($G29,Baseline!$G:$BH,7,FALSE))</f>
        <v/>
      </c>
      <c r="N29" s="5" t="str">
        <f>IF(LEN(VLOOKUP($G29,Baseline!$G:$BH,8,FALSE))=0,"",VLOOKUP($G29,Baseline!$G:$BH,8,FALSE))</f>
        <v/>
      </c>
      <c r="O29" s="5" t="str">
        <f>IF(LEN(VLOOKUP($G29,Baseline!$G:$BH,9,FALSE))=0,"",VLOOKUP($G29,Baseline!$G:$BH,9,FALSE))</f>
        <v/>
      </c>
      <c r="P29" s="5" t="str">
        <f>IF(LEN(VLOOKUP($G29,Baseline!$G:$BH,10,FALSE))=0,"",VLOOKUP($G29,Baseline!$G:$BH,10,FALSE))</f>
        <v/>
      </c>
      <c r="Q29" s="5" t="str">
        <f>IF(LEN(VLOOKUP($G29,Baseline!$G:$BH,11,FALSE))=0,"",VLOOKUP($G29,Baseline!$G:$BH,11,FALSE))</f>
        <v/>
      </c>
      <c r="R29" s="5" t="str">
        <f>IF(LEN(VLOOKUP($G29,Baseline!$G:$BH,12,FALSE))=0,"",VLOOKUP($G29,Baseline!$G:$BH,12,FALSE))</f>
        <v/>
      </c>
      <c r="S29" s="5" t="str">
        <f>IF(LEN(VLOOKUP($G29,Baseline!$G:$BH,13,FALSE))=0,"",VLOOKUP($G29,Baseline!$G:$BH,13,FALSE))</f>
        <v/>
      </c>
      <c r="T29" s="5" t="str">
        <f>IF(LEN(VLOOKUP($G29,Baseline!$G:$BH,14,FALSE))=0,"",VLOOKUP($G29,Baseline!$G:$BH,14,FALSE))</f>
        <v/>
      </c>
      <c r="U29" s="5" t="str">
        <f>IF(LEN(VLOOKUP($G29,Baseline!$G:$BH,15,FALSE))=0,"",VLOOKUP($G29,Baseline!$G:$BH,15,FALSE))</f>
        <v/>
      </c>
      <c r="V29" s="5" t="str">
        <f>IF(LEN(VLOOKUP($G29,Baseline!$G:$BH,16,FALSE))=0,"",VLOOKUP($G29,Baseline!$G:$BH,16,FALSE))</f>
        <v/>
      </c>
      <c r="W29" s="5" t="str">
        <f>IF(LEN(VLOOKUP($G29,Baseline!$G:$BH,17,FALSE))=0,"",VLOOKUP($G29,Baseline!$G:$BH,17,FALSE))</f>
        <v/>
      </c>
      <c r="X29" s="5" t="str">
        <f>IF(LEN(VLOOKUP($G29,Baseline!$G:$BH,18,FALSE))=0,"",VLOOKUP($G29,Baseline!$G:$BH,18,FALSE))</f>
        <v/>
      </c>
      <c r="Y29" s="5" t="str">
        <f>IF(LEN(VLOOKUP($G29,Baseline!$G:$BH,19,FALSE))=0,"",VLOOKUP($G29,Baseline!$G:$BH,19,FALSE))</f>
        <v/>
      </c>
      <c r="Z29" s="5" t="str">
        <f>IF(LEN(VLOOKUP($G29,Baseline!$G:$BH,20,FALSE))=0,"",VLOOKUP($G29,Baseline!$G:$BH,20,FALSE))</f>
        <v/>
      </c>
      <c r="AA29" s="5" t="str">
        <f>IF(LEN(VLOOKUP($G29,Baseline!$G:$BH,21,FALSE))=0,"",VLOOKUP($G29,Baseline!$G:$BH,21,FALSE))</f>
        <v/>
      </c>
      <c r="AB29" s="5" t="str">
        <f>IF(LEN(VLOOKUP($G29,Baseline!$G:$BH,22,FALSE))=0,"",VLOOKUP($G29,Baseline!$G:$BH,22,FALSE))</f>
        <v/>
      </c>
      <c r="AC29" s="5" t="str">
        <f>IF(LEN(VLOOKUP($G29,Baseline!$G:$BH,23,FALSE))=0,"",VLOOKUP($G29,Baseline!$G:$BH,23,FALSE))</f>
        <v/>
      </c>
      <c r="AD29" s="5" t="str">
        <f>IF(LEN(VLOOKUP($G29,Baseline!$G:$BH,24,FALSE))=0,"",VLOOKUP($G29,Baseline!$G:$BH,24,FALSE))</f>
        <v/>
      </c>
      <c r="AE29" s="5" t="str">
        <f>IF(LEN(VLOOKUP($G29,Baseline!$G:$BH,25,FALSE))=0,"",VLOOKUP($G29,Baseline!$G:$BH,25,FALSE))</f>
        <v/>
      </c>
      <c r="AF29" s="5" t="str">
        <f>IF(LEN(VLOOKUP($G29,Baseline!$G:$BH,26,FALSE))=0,"",VLOOKUP($G29,Baseline!$G:$BH,26,FALSE))</f>
        <v/>
      </c>
      <c r="AG29" s="100"/>
      <c r="AH29" s="5"/>
      <c r="AI29" s="5"/>
      <c r="AJ29" s="87"/>
      <c r="AK29" s="5" t="str">
        <f>IF(LEN(VLOOKUP($G29,Baseline!$G:$BH,31,FALSE))=0,"",VLOOKUP($G29,Baseline!$G:$BH,31,FALSE))</f>
        <v xml:space="preserve">Difficulties with husband/wife, partner/lover or boyfriend/girlfriend </v>
      </c>
      <c r="AL29" s="5" t="str">
        <f>IF(LEN(VLOOKUP($G29,Baseline!$G:$BH,32,FALSE))=0,"",VLOOKUP($G29,Baseline!$G:$BH,32,FALSE))</f>
        <v>0 = Not bothered</v>
      </c>
      <c r="AM29" s="5" t="str">
        <f>IF(LEN(VLOOKUP($G29,Baseline!$G:$BH,33,FALSE))=0,"",VLOOKUP($G29,Baseline!$G:$BH,33,FALSE))</f>
        <v>1 = Bothered a little</v>
      </c>
      <c r="AN29" s="5" t="str">
        <f>IF(LEN(VLOOKUP($G29,Baseline!$G:$BH,34,FALSE))=0,"",VLOOKUP($G29,Baseline!$G:$BH,34,FALSE))</f>
        <v>2 = Bothered a lot</v>
      </c>
      <c r="AO29" s="5" t="str">
        <f>IF(LEN(VLOOKUP($G29,Baseline!$G:$BH,35,FALSE))=0,"",VLOOKUP($G29,Baseline!$G:$BH,35,FALSE))</f>
        <v/>
      </c>
      <c r="AP29" s="5" t="str">
        <f>IF(LEN(VLOOKUP($G29,Baseline!$G:$BH,36,FALSE))=0,"",VLOOKUP($G29,Baseline!$G:$BH,36,FALSE))</f>
        <v/>
      </c>
      <c r="AQ29" s="5" t="str">
        <f>IF(LEN(VLOOKUP($G29,Baseline!$G:$BH,37,FALSE))=0,"",VLOOKUP($G29,Baseline!$G:$BH,37,FALSE))</f>
        <v/>
      </c>
      <c r="AR29" s="5" t="str">
        <f>IF(LEN(VLOOKUP($G29,Baseline!$G:$BH,38,FALSE))=0,"",VLOOKUP($G29,Baseline!$G:$BH,38,FALSE))</f>
        <v/>
      </c>
      <c r="AS29" s="5" t="str">
        <f>IF(LEN(VLOOKUP($G29,Baseline!$G:$BH,39,FALSE))=0,"",VLOOKUP($G29,Baseline!$G:$BH,39,FALSE))</f>
        <v/>
      </c>
      <c r="AT29" s="5" t="str">
        <f>IF(LEN(VLOOKUP($G29,Baseline!$G:$BH,40,FALSE))=0,"",VLOOKUP($G29,Baseline!$G:$BH,40,FALSE))</f>
        <v/>
      </c>
      <c r="AU29" s="5" t="str">
        <f>IF(LEN(VLOOKUP($G29,Baseline!$G:$BH,41,FALSE))=0,"",VLOOKUP($G29,Baseline!$G:$BH,41,FALSE))</f>
        <v/>
      </c>
      <c r="AV29" s="5" t="str">
        <f>IF(LEN(VLOOKUP($G29,Baseline!$G:$BH,42,FALSE))=0,"",VLOOKUP($G29,Baseline!$G:$BH,42,FALSE))</f>
        <v/>
      </c>
      <c r="AW29" s="5" t="str">
        <f>IF(LEN(VLOOKUP($G29,Baseline!$G:$BH,43,FALSE))=0,"",VLOOKUP($G29,Baseline!$G:$BH,43,FALSE))</f>
        <v/>
      </c>
      <c r="AX29" s="5" t="str">
        <f>IF(LEN(VLOOKUP($G29,Baseline!$G:$BH,44,FALSE))=0,"",VLOOKUP($G29,Baseline!$G:$BH,44,FALSE))</f>
        <v/>
      </c>
      <c r="AY29" s="5" t="str">
        <f>IF(LEN(VLOOKUP($G29,Baseline!$G:$BH,45,FALSE))=0,"",VLOOKUP($G29,Baseline!$G:$BH,45,FALSE))</f>
        <v/>
      </c>
      <c r="AZ29" s="5" t="str">
        <f>IF(LEN(VLOOKUP($G29,Baseline!$G:$BH,46,FALSE))=0,"",VLOOKUP($G29,Baseline!$G:$BH,46,FALSE))</f>
        <v/>
      </c>
      <c r="BA29" s="5" t="str">
        <f>IF(LEN(VLOOKUP($G29,Baseline!$G:$BH,47,FALSE))=0,"",VLOOKUP($G29,Baseline!$G:$BH,47,FALSE))</f>
        <v/>
      </c>
      <c r="BB29" s="5" t="str">
        <f>IF(LEN(VLOOKUP($G29,Baseline!$G:$BH,48,FALSE))=0,"",VLOOKUP($G29,Baseline!$G:$BH,48,FALSE))</f>
        <v/>
      </c>
      <c r="BC29" s="5" t="str">
        <f>IF(LEN(VLOOKUP($G29,Baseline!$G:$BH,49,FALSE))=0,"",VLOOKUP($G29,Baseline!$G:$BH,49,FALSE))</f>
        <v/>
      </c>
      <c r="BD29" s="5" t="str">
        <f>IF(LEN(VLOOKUP($G29,Baseline!$G:$BH,50,FALSE))=0,"",VLOOKUP($G29,Baseline!$G:$BH,50,FALSE))</f>
        <v/>
      </c>
      <c r="BE29" s="5" t="str">
        <f>IF(LEN(VLOOKUP($G29,Baseline!$G:$BH,51,FALSE))=0,"",VLOOKUP($G29,Baseline!$G:$BH,51,FALSE))</f>
        <v/>
      </c>
      <c r="BF29" s="5" t="str">
        <f>IF(LEN(VLOOKUP($G29,Baseline!$G:$BH,52,FALSE))=0,"",VLOOKUP($G29,Baseline!$G:$BH,52,FALSE))</f>
        <v/>
      </c>
      <c r="BG29" s="5" t="str">
        <f>IF(LEN(VLOOKUP($G29,Baseline!$G:$BH,53,FALSE))=0,"",VLOOKUP($G29,Baseline!$G:$BH,53,FALSE))</f>
        <v/>
      </c>
      <c r="BH29" s="5" t="str">
        <f>IF(LEN(VLOOKUP($G29,Baseline!$G:$BH,54,FALSE))=0,"",VLOOKUP($G29,Baseline!$G:$BH,54,FALSE))</f>
        <v/>
      </c>
      <c r="BI29" s="5"/>
      <c r="BJ29" s="5"/>
      <c r="BK29" s="5"/>
      <c r="BL29" s="87"/>
      <c r="BM29" s="1" t="str">
        <f>IF(LEN(VLOOKUP($G29,Baseline!$G:$CJ,59,FALSE))=0,"",VLOOKUP($G29,Baseline!$G:$CJ,59,FALSE))</f>
        <v>Dificultades con el cónyuge, pareja, novia/novio</v>
      </c>
      <c r="BN29" s="1" t="str">
        <f>IF(LEN(VLOOKUP($G29,Baseline!$G:$CJ,60,FALSE))=0,"",VLOOKUP($G29,Baseline!$G:$CJ,60,FALSE))</f>
        <v>0 = No afectado</v>
      </c>
      <c r="BO29" s="1" t="str">
        <f>IF(LEN(VLOOKUP($G29,Baseline!$G:$CJ,61,FALSE))=0,"",VLOOKUP($G29,Baseline!$G:$CJ,61,FALSE))</f>
        <v>1 = Poco afectado</v>
      </c>
      <c r="BP29" s="1" t="str">
        <f>IF(LEN(VLOOKUP($G29,Baseline!$G:$CJ,62,FALSE))=0,"",VLOOKUP($G29,Baseline!$G:$CJ,62,FALSE))</f>
        <v>2 = Muy afectado</v>
      </c>
      <c r="BQ29" s="1" t="str">
        <f>IF(LEN(VLOOKUP($G29,Baseline!$G:$CJ,63,FALSE))=0,"",VLOOKUP($G29,Baseline!$G:$CJ,63,FALSE))</f>
        <v/>
      </c>
      <c r="BR29" s="1" t="str">
        <f>IF(LEN(VLOOKUP($G29,Baseline!$G:$CJ,64,FALSE))=0,"",VLOOKUP($G29,Baseline!$G:$CJ,64,FALSE))</f>
        <v/>
      </c>
      <c r="BS29" s="1" t="str">
        <f>IF(LEN(VLOOKUP($G29,Baseline!$G:$CJ,65,FALSE))=0,"",VLOOKUP($G29,Baseline!$G:$CJ,65,FALSE))</f>
        <v/>
      </c>
      <c r="BT29" s="1" t="str">
        <f>IF(LEN(VLOOKUP($G29,Baseline!$G:$CJ,66,FALSE))=0,"",VLOOKUP($G29,Baseline!$G:$CJ,66,FALSE))</f>
        <v/>
      </c>
      <c r="BU29" s="1" t="str">
        <f>IF(LEN(VLOOKUP($G29,Baseline!$G:$CJ,67,FALSE))=0,"",VLOOKUP($G29,Baseline!$G:$CJ,67,FALSE))</f>
        <v/>
      </c>
      <c r="BV29" s="1" t="str">
        <f>IF(LEN(VLOOKUP($G29,Baseline!$G:$CJ,68,FALSE))=0,"",VLOOKUP($G29,Baseline!$G:$CJ,68,FALSE))</f>
        <v/>
      </c>
      <c r="BW29" s="1" t="str">
        <f>IF(LEN(VLOOKUP($G29,Baseline!$G:$CJ,69,FALSE))=0,"",VLOOKUP($G29,Baseline!$G:$CJ,69,FALSE))</f>
        <v/>
      </c>
      <c r="BX29" s="1" t="str">
        <f>IF(LEN(VLOOKUP($G29,Baseline!$G:$CJ,70,FALSE))=0,"",VLOOKUP($G29,Baseline!$G:$CJ,70,FALSE))</f>
        <v/>
      </c>
      <c r="BY29" s="1" t="str">
        <f>IF(LEN(VLOOKUP($G29,Baseline!$G:$CJ,71,FALSE))=0,"",VLOOKUP($G29,Baseline!$G:$CJ,71,FALSE))</f>
        <v/>
      </c>
      <c r="BZ29" s="1" t="str">
        <f>IF(LEN(VLOOKUP($G29,Baseline!$G:$CJ,72,FALSE))=0,"",VLOOKUP($G29,Baseline!$G:$CJ,72,FALSE))</f>
        <v/>
      </c>
      <c r="CA29" s="1" t="str">
        <f>IF(LEN(VLOOKUP($G29,Baseline!$G:$CJ,73,FALSE))=0,"",VLOOKUP($G29,Baseline!$G:$CJ,73,FALSE))</f>
        <v/>
      </c>
      <c r="CB29" s="1" t="str">
        <f>IF(LEN(VLOOKUP($G29,Baseline!$G:$CJ,74,FALSE))=0,"",VLOOKUP($G29,Baseline!$G:$CJ,74,FALSE))</f>
        <v/>
      </c>
      <c r="CC29" s="1" t="str">
        <f>IF(LEN(VLOOKUP($G29,Baseline!$G:$CJ,75,FALSE))=0,"",VLOOKUP($G29,Baseline!$G:$CJ,75,FALSE))</f>
        <v/>
      </c>
      <c r="CD29" s="1" t="str">
        <f>IF(LEN(VLOOKUP($G29,Baseline!$G:$CJ,76,FALSE))=0,"",VLOOKUP($G29,Baseline!$G:$CJ,76,FALSE))</f>
        <v/>
      </c>
      <c r="CE29" s="1" t="str">
        <f>IF(LEN(VLOOKUP($G29,Baseline!$G:$CJ,77,FALSE))=0,"",VLOOKUP($G29,Baseline!$G:$CJ,77,FALSE))</f>
        <v/>
      </c>
      <c r="CF29" s="1" t="str">
        <f>IF(LEN(VLOOKUP($G29,Baseline!$G:$CJ,78,FALSE))=0,"",VLOOKUP($G29,Baseline!$G:$CJ,78,FALSE))</f>
        <v/>
      </c>
      <c r="CG29" s="1" t="str">
        <f>IF(LEN(VLOOKUP($G29,Baseline!$G:$CJ,79,FALSE))=0,"",VLOOKUP($G29,Baseline!$G:$CJ,79,FALSE))</f>
        <v/>
      </c>
      <c r="CH29" s="1" t="str">
        <f>IF(LEN(VLOOKUP($G29,Baseline!$G:$CJ,80,FALSE))=0,"",VLOOKUP($G29,Baseline!$G:$CJ,80,FALSE))</f>
        <v/>
      </c>
      <c r="CI29" s="1" t="str">
        <f>IF(LEN(VLOOKUP($G29,Baseline!$G:$CJ,81,FALSE))=0,"",VLOOKUP($G29,Baseline!$G:$CJ,81,FALSE))</f>
        <v/>
      </c>
      <c r="CJ29" s="1" t="str">
        <f>IF(LEN(VLOOKUP($G29,Baseline!$G:$CJ,82,FALSE))=0,"",VLOOKUP($G29,Baseline!$G:$CJ,82,FALSE))</f>
        <v/>
      </c>
      <c r="CK29" s="1"/>
      <c r="CL29" s="1"/>
      <c r="CM29" s="1"/>
      <c r="CN29" s="1"/>
      <c r="CO29" s="198" t="str">
        <f>IF(LEN(VLOOKUP($G29,Baseline!$G:$DL,87,FALSE))=0,"",VLOOKUP($G29,Baseline!$G:$DL,87,FALSE))</f>
        <v>Difficultés relationnelles avec votre conjoint(e), concubin(e), partenaire</v>
      </c>
      <c r="CP29" s="1" t="str">
        <f>IF(LEN(VLOOKUP($G29,Baseline!$G:$DL,88,FALSE))=0,"",VLOOKUP($G29,Baseline!$G:$DL,88,FALSE))</f>
        <v>0 = Pas du tout affecté</v>
      </c>
      <c r="CQ29" s="1" t="str">
        <f>IF(LEN(VLOOKUP($G29,Baseline!$G:$DL,89,FALSE))=0,"",VLOOKUP($G29,Baseline!$G:$DL,89,FALSE))</f>
        <v>1 = Légèrement affecté</v>
      </c>
      <c r="CR29" s="4" t="str">
        <f>IF(LEN(VLOOKUP($G29,Baseline!$G:$DL,90,FALSE))=0,"",VLOOKUP($G29,Baseline!$G:$DL,90,FALSE))</f>
        <v>2 = Beaucoup affecté</v>
      </c>
      <c r="CS29" s="1" t="str">
        <f>IF(LEN(VLOOKUP($G29,Baseline!$G:$DL,91,FALSE))=0,"",VLOOKUP($G29,Baseline!$G:$DL,91,FALSE))</f>
        <v/>
      </c>
      <c r="CT29" s="1" t="str">
        <f>IF(LEN(VLOOKUP($G29,Baseline!$G:$DL,92,FALSE))=0,"",VLOOKUP($G29,Baseline!$G:$DL,92,FALSE))</f>
        <v/>
      </c>
      <c r="CU29" s="1" t="str">
        <f>IF(LEN(VLOOKUP($G29,Baseline!$G:$DL,93,FALSE))=0,"",VLOOKUP($G29,Baseline!$G:$DL,93,FALSE))</f>
        <v/>
      </c>
      <c r="CV29" s="1" t="str">
        <f>IF(LEN(VLOOKUP($G29,Baseline!$G:$DL,94,FALSE))=0,"",VLOOKUP($G29,Baseline!$G:$DL,94,FALSE))</f>
        <v/>
      </c>
      <c r="CW29" s="1" t="str">
        <f>IF(LEN(VLOOKUP($G29,Baseline!$G:$DL,95,FALSE))=0,"",VLOOKUP($G29,Baseline!$G:$DL,95,FALSE))</f>
        <v/>
      </c>
      <c r="CX29" s="1" t="str">
        <f>IF(LEN(VLOOKUP($G29,Baseline!$G:$DL,96,FALSE))=0,"",VLOOKUP($G29,Baseline!$G:$DL,96,FALSE))</f>
        <v/>
      </c>
      <c r="CY29" s="5" t="str">
        <f>IF(LEN(VLOOKUP($G29,Baseline!$G:$DL,97,FALSE))=0,"",VLOOKUP($G29,Baseline!$G:$DL,97,FALSE))</f>
        <v/>
      </c>
      <c r="CZ29" s="5" t="str">
        <f>IF(LEN(VLOOKUP($G29,Baseline!$G:$DL,98,FALSE))=0,"",VLOOKUP($G29,Baseline!$G:$DL,98,FALSE))</f>
        <v/>
      </c>
      <c r="DA29" s="5" t="str">
        <f>IF(LEN(VLOOKUP($G29,Baseline!$G:$DL,99,FALSE))=0,"",VLOOKUP($G29,Baseline!$G:$DL,99,FALSE))</f>
        <v/>
      </c>
      <c r="DB29" s="5" t="str">
        <f>IF(LEN(VLOOKUP($G29,Baseline!$G:$DL,100,FALSE))=0,"",VLOOKUP($G29,Baseline!$G:$DL,100,FALSE))</f>
        <v/>
      </c>
      <c r="DC29" s="5" t="str">
        <f>IF(LEN(VLOOKUP($G29,Baseline!$G:$DL,101,FALSE))=0,"",VLOOKUP($G29,Baseline!$G:$DL,101,FALSE))</f>
        <v/>
      </c>
      <c r="DD29" s="5" t="str">
        <f>IF(LEN(VLOOKUP($G29,Baseline!$G:$DL,102,FALSE))=0,"",VLOOKUP($G29,Baseline!$G:$DL,102,FALSE))</f>
        <v/>
      </c>
      <c r="DE29" s="5" t="str">
        <f>IF(LEN(VLOOKUP($G29,Baseline!$G:$DL,103,FALSE))=0,"",VLOOKUP($G29,Baseline!$G:$DL,103,FALSE))</f>
        <v/>
      </c>
      <c r="DF29" s="5" t="str">
        <f>IF(LEN(VLOOKUP($G29,Baseline!$G:$DL,104,FALSE))=0,"",VLOOKUP($G29,Baseline!$G:$DL,104,FALSE))</f>
        <v/>
      </c>
      <c r="DG29" s="5" t="str">
        <f>IF(LEN(VLOOKUP($G29,Baseline!$G:$DL,105,FALSE))=0,"",VLOOKUP($G29,Baseline!$G:$DL,105,FALSE))</f>
        <v/>
      </c>
      <c r="DH29" s="5" t="str">
        <f>IF(LEN(VLOOKUP($G29,Baseline!$G:$DL,106,FALSE))=0,"",VLOOKUP($G29,Baseline!$G:$DL,106,FALSE))</f>
        <v/>
      </c>
      <c r="DI29" s="5" t="str">
        <f>IF(LEN(VLOOKUP($G29,Baseline!$G:$DL,107,FALSE))=0,"",VLOOKUP($G29,Baseline!$G:$DL,107,FALSE))</f>
        <v/>
      </c>
      <c r="DJ29" s="5" t="str">
        <f>IF(LEN(VLOOKUP($G29,Baseline!$G:$DL,108,FALSE))=0,"",VLOOKUP($G29,Baseline!$G:$DL,108,FALSE))</f>
        <v/>
      </c>
      <c r="DK29" s="5" t="str">
        <f>IF(LEN(VLOOKUP($G29,Baseline!$G:$DL,109,FALSE))=0,"",VLOOKUP($G29,Baseline!$G:$DL,109,FALSE))</f>
        <v/>
      </c>
      <c r="DL29" s="5" t="str">
        <f>IF(LEN(VLOOKUP($G29,Baseline!$G:$DL,110,FALSE))=0,"",VLOOKUP($G29,Baseline!$G:$DL,110,FALSE))</f>
        <v/>
      </c>
      <c r="DM29" s="5"/>
      <c r="DN29" s="5"/>
      <c r="DO29" s="5"/>
      <c r="DP29" s="5"/>
      <c r="DQ29" s="1" t="str">
        <f>IF(LEN(VLOOKUP($G29,Baseline!$G:$EN,115,FALSE))=0,"",VLOOKUP($G29,Baseline!$G:$EN,115,FALSE))</f>
        <v>A házastárssal, élettárssal, barátnővel/ baráttal fellép nehézségek</v>
      </c>
      <c r="DR29" s="1" t="str">
        <f>IF(LEN(VLOOKUP($G29,Baseline!$G:$EN,116,FALSE))=0,"",VLOOKUP($G29,Baseline!$G:$EN,116,FALSE))</f>
        <v>0 = Nem érintettek</v>
      </c>
      <c r="DS29" s="1" t="str">
        <f>IF(LEN(VLOOKUP($G29,Baseline!$G:$EN,117,FALSE))=0,"",VLOOKUP($G29,Baseline!$G:$EN,117,FALSE))</f>
        <v>1 = Kevésbé érintettek</v>
      </c>
      <c r="DT29" s="1" t="str">
        <f>IF(LEN(VLOOKUP($G29,Baseline!$G:$EN,118,FALSE))=0,"",VLOOKUP($G29,Baseline!$G:$EN,118,FALSE))</f>
        <v>2 = Nagyon érintettek</v>
      </c>
      <c r="DU29" s="1" t="str">
        <f>IF(LEN(VLOOKUP($G29,Baseline!$G:$EN,119,FALSE))=0,"",VLOOKUP($G29,Baseline!$G:$EN,119,FALSE))</f>
        <v/>
      </c>
      <c r="DV29" s="1" t="str">
        <f>IF(LEN(VLOOKUP($G29,Baseline!$G:$EN,120,FALSE))=0,"",VLOOKUP($G29,Baseline!$G:$EN,120,FALSE))</f>
        <v/>
      </c>
      <c r="DW29" s="4" t="str">
        <f>IF(LEN(VLOOKUP($G29,Baseline!$G:$EN,121,FALSE))=0,"",VLOOKUP($G29,Baseline!$G:$EN,121,FALSE))</f>
        <v/>
      </c>
      <c r="DX29" s="1" t="str">
        <f>IF(LEN(VLOOKUP($G29,Baseline!$G:$EN,122,FALSE))=0,"",VLOOKUP($G29,Baseline!$G:$EN,122,FALSE))</f>
        <v/>
      </c>
      <c r="DY29" s="1" t="str">
        <f>IF(LEN(VLOOKUP($G29,Baseline!$G:$EN,123,FALSE))=0,"",VLOOKUP($G29,Baseline!$G:$EN,123,FALSE))</f>
        <v/>
      </c>
      <c r="DZ29" s="1" t="str">
        <f>IF(LEN(VLOOKUP($G29,Baseline!$G:$EN,124,FALSE))=0,"",VLOOKUP($G29,Baseline!$G:$EN,124,FALSE))</f>
        <v/>
      </c>
      <c r="EA29" s="1" t="str">
        <f>IF(LEN(VLOOKUP($G29,Baseline!$G:$EN,125,FALSE))=0,"",VLOOKUP($G29,Baseline!$G:$EN,125,FALSE))</f>
        <v/>
      </c>
      <c r="EB29" s="5" t="str">
        <f>IF(LEN(VLOOKUP($G29,Baseline!$G:$EN,126,FALSE))=0,"",VLOOKUP($G29,Baseline!$G:$EN,126,FALSE))</f>
        <v/>
      </c>
      <c r="EC29" s="5" t="str">
        <f>IF(LEN(VLOOKUP($G29,Baseline!$G:$EN,127,FALSE))=0,"",VLOOKUP($G29,Baseline!$G:$EN,127,FALSE))</f>
        <v/>
      </c>
      <c r="ED29" s="5" t="str">
        <f>IF(LEN(VLOOKUP($G29,Baseline!$G:$EN,128,FALSE))=0,"",VLOOKUP($G29,Baseline!$G:$EN,128,FALSE))</f>
        <v/>
      </c>
      <c r="EE29" s="5" t="str">
        <f>IF(LEN(VLOOKUP($G29,Baseline!$G:$EN,129,FALSE))=0,"",VLOOKUP($G29,Baseline!$G:$EN,129,FALSE))</f>
        <v/>
      </c>
      <c r="EF29" s="5" t="str">
        <f>IF(LEN(VLOOKUP($G29,Baseline!$G:$EN,130,FALSE))=0,"",VLOOKUP($G29,Baseline!$G:$EN,130,FALSE))</f>
        <v/>
      </c>
      <c r="EG29" s="5" t="str">
        <f>IF(LEN(VLOOKUP($G29,Baseline!$G:$EN,131,FALSE))=0,"",VLOOKUP($G29,Baseline!$G:$EN,131,FALSE))</f>
        <v/>
      </c>
      <c r="EH29" s="5" t="str">
        <f>IF(LEN(VLOOKUP($G29,Baseline!$G:$EN,132,FALSE))=0,"",VLOOKUP($G29,Baseline!$G:$EN,132,FALSE))</f>
        <v/>
      </c>
      <c r="EI29" s="5" t="str">
        <f>IF(LEN(VLOOKUP($G29,Baseline!$G:$EN,133,FALSE))=0,"",VLOOKUP($G29,Baseline!$G:$EN,133,FALSE))</f>
        <v/>
      </c>
      <c r="EJ29" s="5" t="str">
        <f>IF(LEN(VLOOKUP($G29,Baseline!$G:$EN,134,FALSE))=0,"",VLOOKUP($G29,Baseline!$G:$EN,134,FALSE))</f>
        <v/>
      </c>
      <c r="EK29" s="5" t="str">
        <f>IF(LEN(VLOOKUP($G29,Baseline!$G:$EN,135,FALSE))=0,"",VLOOKUP($G29,Baseline!$G:$EN,135,FALSE))</f>
        <v/>
      </c>
      <c r="EL29" s="5" t="str">
        <f>IF(LEN(VLOOKUP($G29,Baseline!$G:$EN,136,FALSE))=0,"",VLOOKUP($G29,Baseline!$G:$EN,136,FALSE))</f>
        <v/>
      </c>
      <c r="EM29" s="5" t="str">
        <f>IF(LEN(VLOOKUP($G29,Baseline!$G:$EN,137,FALSE))=0,"",VLOOKUP($G29,Baseline!$G:$EN,137,FALSE))</f>
        <v/>
      </c>
      <c r="EN29" s="5" t="str">
        <f>IF(LEN(VLOOKUP($G29,Baseline!$G:$EN,138,FALSE))=0,"",VLOOKUP($G29,Baseline!$G:$EN,138,FALSE))</f>
        <v/>
      </c>
      <c r="EO29" s="5"/>
      <c r="EP29" s="5"/>
      <c r="EQ29" s="5"/>
      <c r="ER29" s="5"/>
      <c r="ES29" s="1" t="str">
        <f>IF(LEN(VLOOKUP($G29,Baseline!$G:$FP,143,FALSE))=0,"",VLOOKUP($G29,Baseline!$G:$FP,143,FALSE))</f>
        <v>Difficoltà con il coniuge, il/la compagno/a, il/la ragazzo/a</v>
      </c>
      <c r="ET29" s="1" t="str">
        <f>IF(LEN(VLOOKUP($G29,Baseline!$G:$FP,144,FALSE))=0,"",VLOOKUP($G29,Baseline!$G:$FP,144,FALSE))</f>
        <v>0 = Per nulla limitato/a</v>
      </c>
      <c r="EU29" s="1" t="str">
        <f>IF(LEN(VLOOKUP($G29,Baseline!$G:$FP,145,FALSE))=0,"",VLOOKUP($G29,Baseline!$G:$FP,145,FALSE))</f>
        <v>1 = Poco limitato/a</v>
      </c>
      <c r="EV29" s="1" t="str">
        <f>IF(LEN(VLOOKUP($G29,Baseline!$G:$FP,146,FALSE))=0,"",VLOOKUP($G29,Baseline!$G:$FP,146,FALSE))</f>
        <v>2 = Molto limitato/a</v>
      </c>
      <c r="EW29" s="1" t="str">
        <f>IF(LEN(VLOOKUP($G29,Baseline!$G:$FP,147,FALSE))=0,"",VLOOKUP($G29,Baseline!$G:$FP,147,FALSE))</f>
        <v/>
      </c>
      <c r="EX29" s="1" t="str">
        <f>IF(LEN(VLOOKUP($G29,Baseline!$G:$FP,148,FALSE))=0,"",VLOOKUP($G29,Baseline!$G:$FP,148,FALSE))</f>
        <v/>
      </c>
      <c r="EY29" s="1" t="str">
        <f>IF(LEN(VLOOKUP($G29,Baseline!$G:$FP,149,FALSE))=0,"",VLOOKUP($G29,Baseline!$G:$FP,149,FALSE))</f>
        <v/>
      </c>
      <c r="EZ29" s="1" t="str">
        <f>IF(LEN(VLOOKUP($G29,Baseline!$G:$FP,150,FALSE))=0,"",VLOOKUP($G29,Baseline!$G:$FP,150,FALSE))</f>
        <v/>
      </c>
      <c r="FA29" s="1" t="str">
        <f>IF(LEN(VLOOKUP($G29,Baseline!$G:$FP,151,FALSE))=0,"",VLOOKUP($G29,Baseline!$G:$FP,151,FALSE))</f>
        <v/>
      </c>
      <c r="FB29" s="4" t="str">
        <f>IF(LEN(VLOOKUP($G29,Baseline!$G:$FP,152,FALSE))=0,"",VLOOKUP($G29,Baseline!$G:$FP,152,FALSE))</f>
        <v/>
      </c>
      <c r="FC29" s="1" t="str">
        <f>IF(LEN(VLOOKUP($G29,Baseline!$G:$FP,153,FALSE))=0,"",VLOOKUP($G29,Baseline!$G:$FP,153,FALSE))</f>
        <v/>
      </c>
      <c r="FD29" s="5" t="str">
        <f>IF(LEN(VLOOKUP($G29,Baseline!$G:$FP,154,FALSE))=0,"",VLOOKUP($G29,Baseline!$G:$FP,154,FALSE))</f>
        <v/>
      </c>
      <c r="FE29" s="5" t="str">
        <f>IF(LEN(VLOOKUP($G29,Baseline!$G:$FP,155,FALSE))=0,"",VLOOKUP($G29,Baseline!$G:$FP,155,FALSE))</f>
        <v/>
      </c>
      <c r="FF29" s="5" t="str">
        <f>IF(LEN(VLOOKUP($G29,Baseline!$G:$FP,156,FALSE))=0,"",VLOOKUP($G29,Baseline!$G:$FP,156,FALSE))</f>
        <v/>
      </c>
      <c r="FG29" s="5" t="str">
        <f>IF(LEN(VLOOKUP($G29,Baseline!$G:$FP,157,FALSE))=0,"",VLOOKUP($G29,Baseline!$G:$FP,157,FALSE))</f>
        <v/>
      </c>
      <c r="FH29" s="5" t="str">
        <f>IF(LEN(VLOOKUP($G29,Baseline!$G:$FP,158,FALSE))=0,"",VLOOKUP($G29,Baseline!$G:$FP,158,FALSE))</f>
        <v/>
      </c>
      <c r="FI29" s="5" t="str">
        <f>IF(LEN(VLOOKUP($G29,Baseline!$G:$FP,159,FALSE))=0,"",VLOOKUP($G29,Baseline!$G:$FP,159,FALSE))</f>
        <v/>
      </c>
      <c r="FJ29" s="5" t="str">
        <f>IF(LEN(VLOOKUP($G29,Baseline!$G:$FP,160,FALSE))=0,"",VLOOKUP($G29,Baseline!$G:$FP,160,FALSE))</f>
        <v/>
      </c>
      <c r="FK29" s="5" t="str">
        <f>IF(LEN(VLOOKUP($G29,Baseline!$G:$FP,161,FALSE))=0,"",VLOOKUP($G29,Baseline!$G:$FP,161,FALSE))</f>
        <v/>
      </c>
      <c r="FL29" s="5" t="str">
        <f>IF(LEN(VLOOKUP($G29,Baseline!$G:$FP,162,FALSE))=0,"",VLOOKUP($G29,Baseline!$G:$FP,162,FALSE))</f>
        <v/>
      </c>
      <c r="FM29" s="5" t="str">
        <f>IF(LEN(VLOOKUP($G29,Baseline!$G:$FP,163,FALSE))=0,"",VLOOKUP($G29,Baseline!$G:$FP,163,FALSE))</f>
        <v/>
      </c>
      <c r="FN29" s="5" t="str">
        <f>IF(LEN(VLOOKUP($G29,Baseline!$G:$FP,164,FALSE))=0,"",VLOOKUP($G29,Baseline!$G:$FP,164,FALSE))</f>
        <v/>
      </c>
      <c r="FO29" s="5" t="str">
        <f>IF(LEN(VLOOKUP($G29,Baseline!$G:$FP,165,FALSE))=0,"",VLOOKUP($G29,Baseline!$G:$FP,165,FALSE))</f>
        <v/>
      </c>
      <c r="FP29" s="5" t="str">
        <f>IF(LEN(VLOOKUP($G29,Baseline!$G:$FP,166,FALSE))=0,"",VLOOKUP($G29,Baseline!$G:$FP,166,FALSE))</f>
        <v/>
      </c>
      <c r="FQ29" s="5"/>
      <c r="FR29" s="5"/>
      <c r="FS29" s="5"/>
      <c r="FT29" s="5"/>
      <c r="FU29" s="1" t="str">
        <f>IF(LEN(VLOOKUP($G29,Baseline!$G:$GR,171,FALSE))=0,"",VLOOKUP($G29,Baseline!$G:$GR,171,FALSE))</f>
        <v>Проблемы с супругом, спутником жизни, другом/подругой</v>
      </c>
      <c r="FV29" s="1" t="str">
        <f>IF(LEN(VLOOKUP($G29,Baseline!$G:$GR,172,FALSE))=0,"",VLOOKUP($G29,Baseline!$G:$GR,172,FALSE))</f>
        <v>0 = совсем не беспокоило</v>
      </c>
      <c r="FW29" s="1" t="str">
        <f>IF(LEN(VLOOKUP($G29,Baseline!$G:$GR,173,FALSE))=0,"",VLOOKUP($G29,Baseline!$G:$GR,173,FALSE))</f>
        <v>1 = не сильно беспокоило</v>
      </c>
      <c r="FX29" s="1" t="str">
        <f>IF(LEN(VLOOKUP($G29,Baseline!$G:$GR,174,FALSE))=0,"",VLOOKUP($G29,Baseline!$G:$GR,174,FALSE))</f>
        <v>2 = сильно беспокоило</v>
      </c>
      <c r="FY29" s="1" t="str">
        <f>IF(LEN(VLOOKUP($G29,Baseline!$G:$GR,175,FALSE))=0,"",VLOOKUP($G29,Baseline!$G:$GR,175,FALSE))</f>
        <v/>
      </c>
      <c r="FZ29" s="1" t="str">
        <f>IF(LEN(VLOOKUP($G29,Baseline!$G:$GR,176,FALSE))=0,"",VLOOKUP($G29,Baseline!$G:$GR,176,FALSE))</f>
        <v/>
      </c>
      <c r="GA29" s="1" t="str">
        <f>IF(LEN(VLOOKUP($G29,Baseline!$G:$GR,177,FALSE))=0,"",VLOOKUP($G29,Baseline!$G:$GR,177,FALSE))</f>
        <v/>
      </c>
      <c r="GB29" s="1" t="str">
        <f>IF(LEN(VLOOKUP($G29,Baseline!$G:$GR,178,FALSE))=0,"",VLOOKUP($G29,Baseline!$G:$GR,178,FALSE))</f>
        <v/>
      </c>
      <c r="GC29" s="1" t="str">
        <f>IF(LEN(VLOOKUP($G29,Baseline!$G:$GR,179,FALSE))=0,"",VLOOKUP($G29,Baseline!$G:$GR,179,FALSE))</f>
        <v/>
      </c>
      <c r="GD29" s="1" t="str">
        <f>IF(LEN(VLOOKUP($G29,Baseline!$G:$GR,180,FALSE))=0,"",VLOOKUP($G29,Baseline!$G:$GR,180,FALSE))</f>
        <v/>
      </c>
      <c r="GE29" s="1" t="str">
        <f>IF(LEN(VLOOKUP($G29,Baseline!$G:$GR,181,FALSE))=0,"",VLOOKUP($G29,Baseline!$G:$GR,181,FALSE))</f>
        <v/>
      </c>
      <c r="GF29" s="5" t="str">
        <f>IF(LEN(VLOOKUP($G29,Baseline!$G:$GR,182,FALSE))=0,"",VLOOKUP($G29,Baseline!$G:$GR,182,FALSE))</f>
        <v/>
      </c>
      <c r="GG29" s="4" t="str">
        <f>IF(LEN(VLOOKUP($G29,Baseline!$G:$GR,183,FALSE))=0,"",VLOOKUP($G29,Baseline!$G:$GR,183,FALSE))</f>
        <v/>
      </c>
      <c r="GH29" s="5" t="str">
        <f>IF(LEN(VLOOKUP($G29,Baseline!$G:$GR,184,FALSE))=0,"",VLOOKUP($G29,Baseline!$G:$GR,184,FALSE))</f>
        <v/>
      </c>
      <c r="GI29" s="5" t="str">
        <f>IF(LEN(VLOOKUP($G29,Baseline!$G:$GR,185,FALSE))=0,"",VLOOKUP($G29,Baseline!$G:$GR,185,FALSE))</f>
        <v/>
      </c>
      <c r="GJ29" s="5" t="str">
        <f>IF(LEN(VLOOKUP($G29,Baseline!$G:$GR,186,FALSE))=0,"",VLOOKUP($G29,Baseline!$G:$GR,186,FALSE))</f>
        <v/>
      </c>
      <c r="GK29" s="5" t="str">
        <f>IF(LEN(VLOOKUP($G29,Baseline!$G:$GR,187,FALSE))=0,"",VLOOKUP($G29,Baseline!$G:$GR,187,FALSE))</f>
        <v/>
      </c>
      <c r="GL29" s="5" t="str">
        <f>IF(LEN(VLOOKUP($G29,Baseline!$G:$GR,188,FALSE))=0,"",VLOOKUP($G29,Baseline!$G:$GR,188,FALSE))</f>
        <v/>
      </c>
      <c r="GM29" s="5" t="str">
        <f>IF(LEN(VLOOKUP($G29,Baseline!$G:$GR,189,FALSE))=0,"",VLOOKUP($G29,Baseline!$G:$GR,189,FALSE))</f>
        <v/>
      </c>
      <c r="GN29" s="5" t="str">
        <f>IF(LEN(VLOOKUP($G29,Baseline!$G:$GR,190,FALSE))=0,"",VLOOKUP($G29,Baseline!$G:$GR,190,FALSE))</f>
        <v/>
      </c>
      <c r="GO29" s="5" t="str">
        <f>IF(LEN(VLOOKUP($G29,Baseline!$G:$GR,191,FALSE))=0,"",VLOOKUP($G29,Baseline!$G:$GR,191,FALSE))</f>
        <v/>
      </c>
      <c r="GP29" s="5" t="str">
        <f>IF(LEN(VLOOKUP($G29,Baseline!$G:$GR,192,FALSE))=0,"",VLOOKUP($G29,Baseline!$G:$GR,192,FALSE))</f>
        <v/>
      </c>
      <c r="GQ29" s="5" t="str">
        <f>IF(LEN(VLOOKUP($G29,Baseline!$G:$GR,193,FALSE))=0,"",VLOOKUP($G29,Baseline!$G:$GR,193,FALSE))</f>
        <v/>
      </c>
      <c r="GR29" s="5" t="str">
        <f>IF(LEN(VLOOKUP($G29,Baseline!$G:$GR,194,FALSE))=0,"",VLOOKUP($G29,Baseline!$G:$GR,194,FALSE))</f>
        <v/>
      </c>
      <c r="GS29" s="5"/>
      <c r="GT29" s="5"/>
      <c r="GU29" s="5"/>
      <c r="GV29" s="5"/>
      <c r="GW29" s="1" t="str">
        <f>IF(LEN(VLOOKUP($G29,Baseline!$G:$HT,199,FALSE))=0,"",VLOOKUP($G29,Baseline!$G:$HT,199,FALSE))</f>
        <v>Poteškoće sa supružnikom, partnerom, devojkom/dečkom</v>
      </c>
      <c r="GX29" s="1" t="str">
        <f>IF(LEN(VLOOKUP($G29,Baseline!$G:$HT,200,FALSE))=0,"",VLOOKUP($G29,Baseline!$G:$HT,200,FALSE))</f>
        <v>0 = Nesputano</v>
      </c>
      <c r="GY29" s="1" t="str">
        <f>IF(LEN(VLOOKUP($G29,Baseline!$G:$HT,201,FALSE))=0,"",VLOOKUP($G29,Baseline!$G:$HT,201,FALSE))</f>
        <v>1 = Malo sputano</v>
      </c>
      <c r="GZ29" s="1" t="str">
        <f>IF(LEN(VLOOKUP($G29,Baseline!$G:$HT,202,FALSE))=0,"",VLOOKUP($G29,Baseline!$G:$HT,202,FALSE))</f>
        <v>2 = Jako sputano</v>
      </c>
      <c r="HA29" s="10" t="str">
        <f>IF(LEN(VLOOKUP($G29,Baseline!$G:$HT,203,FALSE))=0,"",VLOOKUP($G29,Baseline!$G:$HT,203,FALSE))</f>
        <v/>
      </c>
      <c r="HB29" s="10" t="str">
        <f>IF(LEN(VLOOKUP($G29,Baseline!$G:$HT,204,FALSE))=0,"",VLOOKUP($G29,Baseline!$G:$HT,204,FALSE))</f>
        <v/>
      </c>
      <c r="HC29" s="10" t="str">
        <f>IF(LEN(VLOOKUP($G29,Baseline!$G:$HT,205,FALSE))=0,"",VLOOKUP($G29,Baseline!$G:$HT,205,FALSE))</f>
        <v/>
      </c>
      <c r="HD29" s="10" t="str">
        <f>IF(LEN(VLOOKUP($G29,Baseline!$G:$HT,206,FALSE))=0,"",VLOOKUP($G29,Baseline!$G:$HT,206,FALSE))</f>
        <v/>
      </c>
      <c r="HE29" s="10" t="str">
        <f>IF(LEN(VLOOKUP($G29,Baseline!$G:$HT,207,FALSE))=0,"",VLOOKUP($G29,Baseline!$G:$HT,207,FALSE))</f>
        <v/>
      </c>
      <c r="HF29" s="10" t="str">
        <f>IF(LEN(VLOOKUP($G29,Baseline!$G:$HT,208,FALSE))=0,"",VLOOKUP($G29,Baseline!$G:$HT,208,FALSE))</f>
        <v/>
      </c>
      <c r="HG29" s="10" t="str">
        <f>IF(LEN(VLOOKUP($G29,Baseline!$G:$HT,209,FALSE))=0,"",VLOOKUP($G29,Baseline!$G:$HT,209,FALSE))</f>
        <v/>
      </c>
      <c r="HH29" s="5" t="str">
        <f>IF(LEN(VLOOKUP($G29,Baseline!$G:$HT,210,FALSE))=0,"",VLOOKUP($G29,Baseline!$G:$HT,210,FALSE))</f>
        <v/>
      </c>
      <c r="HI29" s="5" t="str">
        <f>IF(LEN(VLOOKUP($G29,Baseline!$G:$HT,211,FALSE))=0,"",VLOOKUP($G29,Baseline!$G:$HT,211,FALSE))</f>
        <v/>
      </c>
      <c r="HJ29" s="5" t="str">
        <f>IF(LEN(VLOOKUP($G29,Baseline!$G:$HT,212,FALSE))=0,"",VLOOKUP($G29,Baseline!$G:$HT,212,FALSE))</f>
        <v/>
      </c>
      <c r="HK29" s="5" t="str">
        <f>IF(LEN(VLOOKUP($G29,Baseline!$G:$HT,213,FALSE))=0,"",VLOOKUP($G29,Baseline!$G:$HT,213,FALSE))</f>
        <v/>
      </c>
      <c r="HL29" s="4" t="str">
        <f>IF(LEN(VLOOKUP($G29,Baseline!$G:$HT,214,FALSE))=0,"",VLOOKUP($G29,Baseline!$G:$HT,214,FALSE))</f>
        <v/>
      </c>
      <c r="HM29" s="5" t="str">
        <f>IF(LEN(VLOOKUP($G29,Baseline!$G:$HT,215,FALSE))=0,"",VLOOKUP($G29,Baseline!$G:$HT,215,FALSE))</f>
        <v/>
      </c>
      <c r="HN29" s="5" t="str">
        <f>IF(LEN(VLOOKUP($G29,Baseline!$G:$HT,216,FALSE))=0,"",VLOOKUP($G29,Baseline!$G:$HT,216,FALSE))</f>
        <v/>
      </c>
      <c r="HO29" s="5" t="str">
        <f>IF(LEN(VLOOKUP($G29,Baseline!$G:$HT,217,FALSE))=0,"",VLOOKUP($G29,Baseline!$G:$HT,217,FALSE))</f>
        <v/>
      </c>
      <c r="HP29" s="5" t="str">
        <f>IF(LEN(VLOOKUP($G29,Baseline!$G:$HT,218,FALSE))=0,"",VLOOKUP($G29,Baseline!$G:$HT,218,FALSE))</f>
        <v/>
      </c>
      <c r="HQ29" s="5" t="str">
        <f>IF(LEN(VLOOKUP($G29,Baseline!$G:$HT,219,FALSE))=0,"",VLOOKUP($G29,Baseline!$G:$HT,219,FALSE))</f>
        <v/>
      </c>
      <c r="HR29" s="5" t="str">
        <f>IF(LEN(VLOOKUP($G29,Baseline!$G:$HT,220,FALSE))=0,"",VLOOKUP($G29,Baseline!$G:$HT,220,FALSE))</f>
        <v/>
      </c>
      <c r="HS29" s="5" t="str">
        <f>IF(LEN(VLOOKUP($G29,Baseline!$G:$HT,221,FALSE))=0,"",VLOOKUP($G29,Baseline!$G:$HT,221,FALSE))</f>
        <v/>
      </c>
      <c r="HT29" s="5" t="str">
        <f>IF(LEN(VLOOKUP($G29,Baseline!$G:$HT,222,FALSE))=0,"",VLOOKUP($G29,Baseline!$G:$HT,222,FALSE))</f>
        <v/>
      </c>
      <c r="HU29" s="5"/>
      <c r="HV29" s="5"/>
      <c r="HW29" s="5"/>
      <c r="HX29" s="5"/>
    </row>
    <row r="30" spans="1:232" s="28" customFormat="1" ht="79.5" hidden="1" thickBot="1">
      <c r="A30" s="5" t="s">
        <v>331</v>
      </c>
      <c r="B30" s="5" t="s">
        <v>332</v>
      </c>
      <c r="C30" s="5"/>
      <c r="D30" s="5"/>
      <c r="E30" s="5"/>
      <c r="F30" s="5" t="s">
        <v>333</v>
      </c>
      <c r="G30" s="5" t="s">
        <v>385</v>
      </c>
      <c r="H30" s="5" t="s">
        <v>386</v>
      </c>
      <c r="I30" s="84" t="str">
        <f>IF(LEN(VLOOKUP($G30,Baseline!$G:$BH,3,FALSE))=0,"",VLOOKUP($G30,Baseline!$G:$BH,3,FALSE))</f>
        <v>Belastung durch die Versorgung von Kindern, Eltern oder anderen Familienangehörigen</v>
      </c>
      <c r="J30" s="5" t="str">
        <f>IF(LEN(VLOOKUP($G30,Baseline!$G:$BH,4,FALSE))=0,"",VLOOKUP($G30,Baseline!$G:$BH,4,FALSE))</f>
        <v>0 = Nicht beeinträchtigt</v>
      </c>
      <c r="K30" s="5" t="str">
        <f>IF(LEN(VLOOKUP($G30,Baseline!$G:$BH,5,FALSE))=0,"",VLOOKUP($G30,Baseline!$G:$BH,5,FALSE))</f>
        <v>1 = Wenig beeinträchtigt</v>
      </c>
      <c r="L30" s="5" t="str">
        <f>IF(LEN(VLOOKUP($G30,Baseline!$G:$BH,6,FALSE))=0,"",VLOOKUP($G30,Baseline!$G:$BH,6,FALSE))</f>
        <v>2 = Stark beeinträchtigt</v>
      </c>
      <c r="M30" s="5" t="str">
        <f>IF(LEN(VLOOKUP($G30,Baseline!$G:$BH,7,FALSE))=0,"",VLOOKUP($G30,Baseline!$G:$BH,7,FALSE))</f>
        <v/>
      </c>
      <c r="N30" s="5" t="str">
        <f>IF(LEN(VLOOKUP($G30,Baseline!$G:$BH,8,FALSE))=0,"",VLOOKUP($G30,Baseline!$G:$BH,8,FALSE))</f>
        <v/>
      </c>
      <c r="O30" s="5" t="str">
        <f>IF(LEN(VLOOKUP($G30,Baseline!$G:$BH,9,FALSE))=0,"",VLOOKUP($G30,Baseline!$G:$BH,9,FALSE))</f>
        <v/>
      </c>
      <c r="P30" s="5" t="str">
        <f>IF(LEN(VLOOKUP($G30,Baseline!$G:$BH,10,FALSE))=0,"",VLOOKUP($G30,Baseline!$G:$BH,10,FALSE))</f>
        <v/>
      </c>
      <c r="Q30" s="5" t="str">
        <f>IF(LEN(VLOOKUP($G30,Baseline!$G:$BH,11,FALSE))=0,"",VLOOKUP($G30,Baseline!$G:$BH,11,FALSE))</f>
        <v/>
      </c>
      <c r="R30" s="5" t="str">
        <f>IF(LEN(VLOOKUP($G30,Baseline!$G:$BH,12,FALSE))=0,"",VLOOKUP($G30,Baseline!$G:$BH,12,FALSE))</f>
        <v/>
      </c>
      <c r="S30" s="5" t="str">
        <f>IF(LEN(VLOOKUP($G30,Baseline!$G:$BH,13,FALSE))=0,"",VLOOKUP($G30,Baseline!$G:$BH,13,FALSE))</f>
        <v/>
      </c>
      <c r="T30" s="5" t="str">
        <f>IF(LEN(VLOOKUP($G30,Baseline!$G:$BH,14,FALSE))=0,"",VLOOKUP($G30,Baseline!$G:$BH,14,FALSE))</f>
        <v/>
      </c>
      <c r="U30" s="5" t="str">
        <f>IF(LEN(VLOOKUP($G30,Baseline!$G:$BH,15,FALSE))=0,"",VLOOKUP($G30,Baseline!$G:$BH,15,FALSE))</f>
        <v/>
      </c>
      <c r="V30" s="5" t="str">
        <f>IF(LEN(VLOOKUP($G30,Baseline!$G:$BH,16,FALSE))=0,"",VLOOKUP($G30,Baseline!$G:$BH,16,FALSE))</f>
        <v/>
      </c>
      <c r="W30" s="5" t="str">
        <f>IF(LEN(VLOOKUP($G30,Baseline!$G:$BH,17,FALSE))=0,"",VLOOKUP($G30,Baseline!$G:$BH,17,FALSE))</f>
        <v/>
      </c>
      <c r="X30" s="5" t="str">
        <f>IF(LEN(VLOOKUP($G30,Baseline!$G:$BH,18,FALSE))=0,"",VLOOKUP($G30,Baseline!$G:$BH,18,FALSE))</f>
        <v/>
      </c>
      <c r="Y30" s="5" t="str">
        <f>IF(LEN(VLOOKUP($G30,Baseline!$G:$BH,19,FALSE))=0,"",VLOOKUP($G30,Baseline!$G:$BH,19,FALSE))</f>
        <v/>
      </c>
      <c r="Z30" s="5" t="str">
        <f>IF(LEN(VLOOKUP($G30,Baseline!$G:$BH,20,FALSE))=0,"",VLOOKUP($G30,Baseline!$G:$BH,20,FALSE))</f>
        <v/>
      </c>
      <c r="AA30" s="5" t="str">
        <f>IF(LEN(VLOOKUP($G30,Baseline!$G:$BH,21,FALSE))=0,"",VLOOKUP($G30,Baseline!$G:$BH,21,FALSE))</f>
        <v/>
      </c>
      <c r="AB30" s="5" t="str">
        <f>IF(LEN(VLOOKUP($G30,Baseline!$G:$BH,22,FALSE))=0,"",VLOOKUP($G30,Baseline!$G:$BH,22,FALSE))</f>
        <v/>
      </c>
      <c r="AC30" s="5" t="str">
        <f>IF(LEN(VLOOKUP($G30,Baseline!$G:$BH,23,FALSE))=0,"",VLOOKUP($G30,Baseline!$G:$BH,23,FALSE))</f>
        <v/>
      </c>
      <c r="AD30" s="5" t="str">
        <f>IF(LEN(VLOOKUP($G30,Baseline!$G:$BH,24,FALSE))=0,"",VLOOKUP($G30,Baseline!$G:$BH,24,FALSE))</f>
        <v/>
      </c>
      <c r="AE30" s="5" t="str">
        <f>IF(LEN(VLOOKUP($G30,Baseline!$G:$BH,25,FALSE))=0,"",VLOOKUP($G30,Baseline!$G:$BH,25,FALSE))</f>
        <v/>
      </c>
      <c r="AF30" s="5" t="str">
        <f>IF(LEN(VLOOKUP($G30,Baseline!$G:$BH,26,FALSE))=0,"",VLOOKUP($G30,Baseline!$G:$BH,26,FALSE))</f>
        <v/>
      </c>
      <c r="AG30" s="100"/>
      <c r="AH30" s="5"/>
      <c r="AI30" s="5"/>
      <c r="AJ30" s="87"/>
      <c r="AK30" s="5" t="str">
        <f>IF(LEN(VLOOKUP($G30,Baseline!$G:$BH,31,FALSE))=0,"",VLOOKUP($G30,Baseline!$G:$BH,31,FALSE))</f>
        <v>Stress taking care of children, parents, or other family members</v>
      </c>
      <c r="AL30" s="5" t="str">
        <f>IF(LEN(VLOOKUP($G30,Baseline!$G:$BH,32,FALSE))=0,"",VLOOKUP($G30,Baseline!$G:$BH,32,FALSE))</f>
        <v>0 = Not bothered</v>
      </c>
      <c r="AM30" s="5" t="str">
        <f>IF(LEN(VLOOKUP($G30,Baseline!$G:$BH,33,FALSE))=0,"",VLOOKUP($G30,Baseline!$G:$BH,33,FALSE))</f>
        <v>1 = Bothered a little</v>
      </c>
      <c r="AN30" s="5" t="str">
        <f>IF(LEN(VLOOKUP($G30,Baseline!$G:$BH,34,FALSE))=0,"",VLOOKUP($G30,Baseline!$G:$BH,34,FALSE))</f>
        <v>2 = Bothered a lot</v>
      </c>
      <c r="AO30" s="5" t="str">
        <f>IF(LEN(VLOOKUP($G30,Baseline!$G:$BH,35,FALSE))=0,"",VLOOKUP($G30,Baseline!$G:$BH,35,FALSE))</f>
        <v/>
      </c>
      <c r="AP30" s="5" t="str">
        <f>IF(LEN(VLOOKUP($G30,Baseline!$G:$BH,36,FALSE))=0,"",VLOOKUP($G30,Baseline!$G:$BH,36,FALSE))</f>
        <v/>
      </c>
      <c r="AQ30" s="5" t="str">
        <f>IF(LEN(VLOOKUP($G30,Baseline!$G:$BH,37,FALSE))=0,"",VLOOKUP($G30,Baseline!$G:$BH,37,FALSE))</f>
        <v/>
      </c>
      <c r="AR30" s="5" t="str">
        <f>IF(LEN(VLOOKUP($G30,Baseline!$G:$BH,38,FALSE))=0,"",VLOOKUP($G30,Baseline!$G:$BH,38,FALSE))</f>
        <v/>
      </c>
      <c r="AS30" s="5" t="str">
        <f>IF(LEN(VLOOKUP($G30,Baseline!$G:$BH,39,FALSE))=0,"",VLOOKUP($G30,Baseline!$G:$BH,39,FALSE))</f>
        <v/>
      </c>
      <c r="AT30" s="5" t="str">
        <f>IF(LEN(VLOOKUP($G30,Baseline!$G:$BH,40,FALSE))=0,"",VLOOKUP($G30,Baseline!$G:$BH,40,FALSE))</f>
        <v/>
      </c>
      <c r="AU30" s="5" t="str">
        <f>IF(LEN(VLOOKUP($G30,Baseline!$G:$BH,41,FALSE))=0,"",VLOOKUP($G30,Baseline!$G:$BH,41,FALSE))</f>
        <v/>
      </c>
      <c r="AV30" s="5" t="str">
        <f>IF(LEN(VLOOKUP($G30,Baseline!$G:$BH,42,FALSE))=0,"",VLOOKUP($G30,Baseline!$G:$BH,42,FALSE))</f>
        <v/>
      </c>
      <c r="AW30" s="5" t="str">
        <f>IF(LEN(VLOOKUP($G30,Baseline!$G:$BH,43,FALSE))=0,"",VLOOKUP($G30,Baseline!$G:$BH,43,FALSE))</f>
        <v/>
      </c>
      <c r="AX30" s="5" t="str">
        <f>IF(LEN(VLOOKUP($G30,Baseline!$G:$BH,44,FALSE))=0,"",VLOOKUP($G30,Baseline!$G:$BH,44,FALSE))</f>
        <v/>
      </c>
      <c r="AY30" s="5" t="str">
        <f>IF(LEN(VLOOKUP($G30,Baseline!$G:$BH,45,FALSE))=0,"",VLOOKUP($G30,Baseline!$G:$BH,45,FALSE))</f>
        <v/>
      </c>
      <c r="AZ30" s="5" t="str">
        <f>IF(LEN(VLOOKUP($G30,Baseline!$G:$BH,46,FALSE))=0,"",VLOOKUP($G30,Baseline!$G:$BH,46,FALSE))</f>
        <v/>
      </c>
      <c r="BA30" s="5" t="str">
        <f>IF(LEN(VLOOKUP($G30,Baseline!$G:$BH,47,FALSE))=0,"",VLOOKUP($G30,Baseline!$G:$BH,47,FALSE))</f>
        <v/>
      </c>
      <c r="BB30" s="5" t="str">
        <f>IF(LEN(VLOOKUP($G30,Baseline!$G:$BH,48,FALSE))=0,"",VLOOKUP($G30,Baseline!$G:$BH,48,FALSE))</f>
        <v/>
      </c>
      <c r="BC30" s="5" t="str">
        <f>IF(LEN(VLOOKUP($G30,Baseline!$G:$BH,49,FALSE))=0,"",VLOOKUP($G30,Baseline!$G:$BH,49,FALSE))</f>
        <v/>
      </c>
      <c r="BD30" s="5" t="str">
        <f>IF(LEN(VLOOKUP($G30,Baseline!$G:$BH,50,FALSE))=0,"",VLOOKUP($G30,Baseline!$G:$BH,50,FALSE))</f>
        <v/>
      </c>
      <c r="BE30" s="5" t="str">
        <f>IF(LEN(VLOOKUP($G30,Baseline!$G:$BH,51,FALSE))=0,"",VLOOKUP($G30,Baseline!$G:$BH,51,FALSE))</f>
        <v/>
      </c>
      <c r="BF30" s="5" t="str">
        <f>IF(LEN(VLOOKUP($G30,Baseline!$G:$BH,52,FALSE))=0,"",VLOOKUP($G30,Baseline!$G:$BH,52,FALSE))</f>
        <v/>
      </c>
      <c r="BG30" s="5" t="str">
        <f>IF(LEN(VLOOKUP($G30,Baseline!$G:$BH,53,FALSE))=0,"",VLOOKUP($G30,Baseline!$G:$BH,53,FALSE))</f>
        <v/>
      </c>
      <c r="BH30" s="5" t="str">
        <f>IF(LEN(VLOOKUP($G30,Baseline!$G:$BH,54,FALSE))=0,"",VLOOKUP($G30,Baseline!$G:$BH,54,FALSE))</f>
        <v/>
      </c>
      <c r="BI30" s="5"/>
      <c r="BJ30" s="5"/>
      <c r="BK30" s="5"/>
      <c r="BL30" s="87"/>
      <c r="BM30" s="1" t="str">
        <f>IF(LEN(VLOOKUP($G30,Baseline!$G:$CJ,59,FALSE))=0,"",VLOOKUP($G30,Baseline!$G:$CJ,59,FALSE))</f>
        <v>La carga de cuidar de los niños, los padres u otros miembros de la familia</v>
      </c>
      <c r="BN30" s="1" t="str">
        <f>IF(LEN(VLOOKUP($G30,Baseline!$G:$CJ,60,FALSE))=0,"",VLOOKUP($G30,Baseline!$G:$CJ,60,FALSE))</f>
        <v>0 = No afectado</v>
      </c>
      <c r="BO30" s="1" t="str">
        <f>IF(LEN(VLOOKUP($G30,Baseline!$G:$CJ,61,FALSE))=0,"",VLOOKUP($G30,Baseline!$G:$CJ,61,FALSE))</f>
        <v>1 = Poco afectado</v>
      </c>
      <c r="BP30" s="1" t="str">
        <f>IF(LEN(VLOOKUP($G30,Baseline!$G:$CJ,62,FALSE))=0,"",VLOOKUP($G30,Baseline!$G:$CJ,62,FALSE))</f>
        <v>2 = Muy afectado</v>
      </c>
      <c r="BQ30" s="1" t="str">
        <f>IF(LEN(VLOOKUP($G30,Baseline!$G:$CJ,63,FALSE))=0,"",VLOOKUP($G30,Baseline!$G:$CJ,63,FALSE))</f>
        <v/>
      </c>
      <c r="BR30" s="1" t="str">
        <f>IF(LEN(VLOOKUP($G30,Baseline!$G:$CJ,64,FALSE))=0,"",VLOOKUP($G30,Baseline!$G:$CJ,64,FALSE))</f>
        <v/>
      </c>
      <c r="BS30" s="1" t="str">
        <f>IF(LEN(VLOOKUP($G30,Baseline!$G:$CJ,65,FALSE))=0,"",VLOOKUP($G30,Baseline!$G:$CJ,65,FALSE))</f>
        <v/>
      </c>
      <c r="BT30" s="1" t="str">
        <f>IF(LEN(VLOOKUP($G30,Baseline!$G:$CJ,66,FALSE))=0,"",VLOOKUP($G30,Baseline!$G:$CJ,66,FALSE))</f>
        <v/>
      </c>
      <c r="BU30" s="1" t="str">
        <f>IF(LEN(VLOOKUP($G30,Baseline!$G:$CJ,67,FALSE))=0,"",VLOOKUP($G30,Baseline!$G:$CJ,67,FALSE))</f>
        <v/>
      </c>
      <c r="BV30" s="1" t="str">
        <f>IF(LEN(VLOOKUP($G30,Baseline!$G:$CJ,68,FALSE))=0,"",VLOOKUP($G30,Baseline!$G:$CJ,68,FALSE))</f>
        <v/>
      </c>
      <c r="BW30" s="1" t="str">
        <f>IF(LEN(VLOOKUP($G30,Baseline!$G:$CJ,69,FALSE))=0,"",VLOOKUP($G30,Baseline!$G:$CJ,69,FALSE))</f>
        <v/>
      </c>
      <c r="BX30" s="1" t="str">
        <f>IF(LEN(VLOOKUP($G30,Baseline!$G:$CJ,70,FALSE))=0,"",VLOOKUP($G30,Baseline!$G:$CJ,70,FALSE))</f>
        <v/>
      </c>
      <c r="BY30" s="1" t="str">
        <f>IF(LEN(VLOOKUP($G30,Baseline!$G:$CJ,71,FALSE))=0,"",VLOOKUP($G30,Baseline!$G:$CJ,71,FALSE))</f>
        <v/>
      </c>
      <c r="BZ30" s="1" t="str">
        <f>IF(LEN(VLOOKUP($G30,Baseline!$G:$CJ,72,FALSE))=0,"",VLOOKUP($G30,Baseline!$G:$CJ,72,FALSE))</f>
        <v/>
      </c>
      <c r="CA30" s="1" t="str">
        <f>IF(LEN(VLOOKUP($G30,Baseline!$G:$CJ,73,FALSE))=0,"",VLOOKUP($G30,Baseline!$G:$CJ,73,FALSE))</f>
        <v/>
      </c>
      <c r="CB30" s="1" t="str">
        <f>IF(LEN(VLOOKUP($G30,Baseline!$G:$CJ,74,FALSE))=0,"",VLOOKUP($G30,Baseline!$G:$CJ,74,FALSE))</f>
        <v/>
      </c>
      <c r="CC30" s="1" t="str">
        <f>IF(LEN(VLOOKUP($G30,Baseline!$G:$CJ,75,FALSE))=0,"",VLOOKUP($G30,Baseline!$G:$CJ,75,FALSE))</f>
        <v/>
      </c>
      <c r="CD30" s="1" t="str">
        <f>IF(LEN(VLOOKUP($G30,Baseline!$G:$CJ,76,FALSE))=0,"",VLOOKUP($G30,Baseline!$G:$CJ,76,FALSE))</f>
        <v/>
      </c>
      <c r="CE30" s="1" t="str">
        <f>IF(LEN(VLOOKUP($G30,Baseline!$G:$CJ,77,FALSE))=0,"",VLOOKUP($G30,Baseline!$G:$CJ,77,FALSE))</f>
        <v/>
      </c>
      <c r="CF30" s="1" t="str">
        <f>IF(LEN(VLOOKUP($G30,Baseline!$G:$CJ,78,FALSE))=0,"",VLOOKUP($G30,Baseline!$G:$CJ,78,FALSE))</f>
        <v/>
      </c>
      <c r="CG30" s="1" t="str">
        <f>IF(LEN(VLOOKUP($G30,Baseline!$G:$CJ,79,FALSE))=0,"",VLOOKUP($G30,Baseline!$G:$CJ,79,FALSE))</f>
        <v/>
      </c>
      <c r="CH30" s="1" t="str">
        <f>IF(LEN(VLOOKUP($G30,Baseline!$G:$CJ,80,FALSE))=0,"",VLOOKUP($G30,Baseline!$G:$CJ,80,FALSE))</f>
        <v/>
      </c>
      <c r="CI30" s="1" t="str">
        <f>IF(LEN(VLOOKUP($G30,Baseline!$G:$CJ,81,FALSE))=0,"",VLOOKUP($G30,Baseline!$G:$CJ,81,FALSE))</f>
        <v/>
      </c>
      <c r="CJ30" s="1" t="str">
        <f>IF(LEN(VLOOKUP($G30,Baseline!$G:$CJ,82,FALSE))=0,"",VLOOKUP($G30,Baseline!$G:$CJ,82,FALSE))</f>
        <v/>
      </c>
      <c r="CK30" s="1"/>
      <c r="CL30" s="1"/>
      <c r="CM30" s="1"/>
      <c r="CN30" s="1"/>
      <c r="CO30" s="198" t="str">
        <f>IF(LEN(VLOOKUP($G30,Baseline!$G:$DL,87,FALSE))=0,"",VLOOKUP($G30,Baseline!$G:$DL,87,FALSE))</f>
        <v>Charge mentale/physique liée à la prise en charge d’enfants, de parents ou d’autres membres de la famille</v>
      </c>
      <c r="CP30" s="1" t="str">
        <f>IF(LEN(VLOOKUP($G30,Baseline!$G:$DL,88,FALSE))=0,"",VLOOKUP($G30,Baseline!$G:$DL,88,FALSE))</f>
        <v>0 = Pas du tout affecté</v>
      </c>
      <c r="CQ30" s="1" t="str">
        <f>IF(LEN(VLOOKUP($G30,Baseline!$G:$DL,89,FALSE))=0,"",VLOOKUP($G30,Baseline!$G:$DL,89,FALSE))</f>
        <v>1 = Légèrement affecté</v>
      </c>
      <c r="CR30" s="4" t="str">
        <f>IF(LEN(VLOOKUP($G30,Baseline!$G:$DL,90,FALSE))=0,"",VLOOKUP($G30,Baseline!$G:$DL,90,FALSE))</f>
        <v>2 = Beaucoup affecté</v>
      </c>
      <c r="CS30" s="1" t="str">
        <f>IF(LEN(VLOOKUP($G30,Baseline!$G:$DL,91,FALSE))=0,"",VLOOKUP($G30,Baseline!$G:$DL,91,FALSE))</f>
        <v/>
      </c>
      <c r="CT30" s="1" t="str">
        <f>IF(LEN(VLOOKUP($G30,Baseline!$G:$DL,92,FALSE))=0,"",VLOOKUP($G30,Baseline!$G:$DL,92,FALSE))</f>
        <v/>
      </c>
      <c r="CU30" s="1" t="str">
        <f>IF(LEN(VLOOKUP($G30,Baseline!$G:$DL,93,FALSE))=0,"",VLOOKUP($G30,Baseline!$G:$DL,93,FALSE))</f>
        <v/>
      </c>
      <c r="CV30" s="1" t="str">
        <f>IF(LEN(VLOOKUP($G30,Baseline!$G:$DL,94,FALSE))=0,"",VLOOKUP($G30,Baseline!$G:$DL,94,FALSE))</f>
        <v/>
      </c>
      <c r="CW30" s="1" t="str">
        <f>IF(LEN(VLOOKUP($G30,Baseline!$G:$DL,95,FALSE))=0,"",VLOOKUP($G30,Baseline!$G:$DL,95,FALSE))</f>
        <v/>
      </c>
      <c r="CX30" s="1" t="str">
        <f>IF(LEN(VLOOKUP($G30,Baseline!$G:$DL,96,FALSE))=0,"",VLOOKUP($G30,Baseline!$G:$DL,96,FALSE))</f>
        <v/>
      </c>
      <c r="CY30" s="5" t="str">
        <f>IF(LEN(VLOOKUP($G30,Baseline!$G:$DL,97,FALSE))=0,"",VLOOKUP($G30,Baseline!$G:$DL,97,FALSE))</f>
        <v/>
      </c>
      <c r="CZ30" s="5" t="str">
        <f>IF(LEN(VLOOKUP($G30,Baseline!$G:$DL,98,FALSE))=0,"",VLOOKUP($G30,Baseline!$G:$DL,98,FALSE))</f>
        <v/>
      </c>
      <c r="DA30" s="5" t="str">
        <f>IF(LEN(VLOOKUP($G30,Baseline!$G:$DL,99,FALSE))=0,"",VLOOKUP($G30,Baseline!$G:$DL,99,FALSE))</f>
        <v/>
      </c>
      <c r="DB30" s="5" t="str">
        <f>IF(LEN(VLOOKUP($G30,Baseline!$G:$DL,100,FALSE))=0,"",VLOOKUP($G30,Baseline!$G:$DL,100,FALSE))</f>
        <v/>
      </c>
      <c r="DC30" s="5" t="str">
        <f>IF(LEN(VLOOKUP($G30,Baseline!$G:$DL,101,FALSE))=0,"",VLOOKUP($G30,Baseline!$G:$DL,101,FALSE))</f>
        <v/>
      </c>
      <c r="DD30" s="5" t="str">
        <f>IF(LEN(VLOOKUP($G30,Baseline!$G:$DL,102,FALSE))=0,"",VLOOKUP($G30,Baseline!$G:$DL,102,FALSE))</f>
        <v/>
      </c>
      <c r="DE30" s="5" t="str">
        <f>IF(LEN(VLOOKUP($G30,Baseline!$G:$DL,103,FALSE))=0,"",VLOOKUP($G30,Baseline!$G:$DL,103,FALSE))</f>
        <v/>
      </c>
      <c r="DF30" s="5" t="str">
        <f>IF(LEN(VLOOKUP($G30,Baseline!$G:$DL,104,FALSE))=0,"",VLOOKUP($G30,Baseline!$G:$DL,104,FALSE))</f>
        <v/>
      </c>
      <c r="DG30" s="5" t="str">
        <f>IF(LEN(VLOOKUP($G30,Baseline!$G:$DL,105,FALSE))=0,"",VLOOKUP($G30,Baseline!$G:$DL,105,FALSE))</f>
        <v/>
      </c>
      <c r="DH30" s="5" t="str">
        <f>IF(LEN(VLOOKUP($G30,Baseline!$G:$DL,106,FALSE))=0,"",VLOOKUP($G30,Baseline!$G:$DL,106,FALSE))</f>
        <v/>
      </c>
      <c r="DI30" s="5" t="str">
        <f>IF(LEN(VLOOKUP($G30,Baseline!$G:$DL,107,FALSE))=0,"",VLOOKUP($G30,Baseline!$G:$DL,107,FALSE))</f>
        <v/>
      </c>
      <c r="DJ30" s="5" t="str">
        <f>IF(LEN(VLOOKUP($G30,Baseline!$G:$DL,108,FALSE))=0,"",VLOOKUP($G30,Baseline!$G:$DL,108,FALSE))</f>
        <v/>
      </c>
      <c r="DK30" s="5" t="str">
        <f>IF(LEN(VLOOKUP($G30,Baseline!$G:$DL,109,FALSE))=0,"",VLOOKUP($G30,Baseline!$G:$DL,109,FALSE))</f>
        <v/>
      </c>
      <c r="DL30" s="5" t="str">
        <f>IF(LEN(VLOOKUP($G30,Baseline!$G:$DL,110,FALSE))=0,"",VLOOKUP($G30,Baseline!$G:$DL,110,FALSE))</f>
        <v/>
      </c>
      <c r="DM30" s="5"/>
      <c r="DN30" s="5"/>
      <c r="DO30" s="5"/>
      <c r="DP30" s="5"/>
      <c r="DQ30" s="1" t="str">
        <f>IF(LEN(VLOOKUP($G30,Baseline!$G:$EN,115,FALSE))=0,"",VLOOKUP($G30,Baseline!$G:$EN,115,FALSE))</f>
        <v>A gyermekek, szülők vagy egyéb családtag ellátása okozta megterhelés</v>
      </c>
      <c r="DR30" s="1" t="str">
        <f>IF(LEN(VLOOKUP($G30,Baseline!$G:$EN,116,FALSE))=0,"",VLOOKUP($G30,Baseline!$G:$EN,116,FALSE))</f>
        <v>0 = Nem érintettek</v>
      </c>
      <c r="DS30" s="1" t="str">
        <f>IF(LEN(VLOOKUP($G30,Baseline!$G:$EN,117,FALSE))=0,"",VLOOKUP($G30,Baseline!$G:$EN,117,FALSE))</f>
        <v>1 = Kevésbé érintettek</v>
      </c>
      <c r="DT30" s="1" t="str">
        <f>IF(LEN(VLOOKUP($G30,Baseline!$G:$EN,118,FALSE))=0,"",VLOOKUP($G30,Baseline!$G:$EN,118,FALSE))</f>
        <v>2 = Nagyon érintettek</v>
      </c>
      <c r="DU30" s="1" t="str">
        <f>IF(LEN(VLOOKUP($G30,Baseline!$G:$EN,119,FALSE))=0,"",VLOOKUP($G30,Baseline!$G:$EN,119,FALSE))</f>
        <v/>
      </c>
      <c r="DV30" s="1" t="str">
        <f>IF(LEN(VLOOKUP($G30,Baseline!$G:$EN,120,FALSE))=0,"",VLOOKUP($G30,Baseline!$G:$EN,120,FALSE))</f>
        <v/>
      </c>
      <c r="DW30" s="4" t="str">
        <f>IF(LEN(VLOOKUP($G30,Baseline!$G:$EN,121,FALSE))=0,"",VLOOKUP($G30,Baseline!$G:$EN,121,FALSE))</f>
        <v/>
      </c>
      <c r="DX30" s="1" t="str">
        <f>IF(LEN(VLOOKUP($G30,Baseline!$G:$EN,122,FALSE))=0,"",VLOOKUP($G30,Baseline!$G:$EN,122,FALSE))</f>
        <v/>
      </c>
      <c r="DY30" s="1" t="str">
        <f>IF(LEN(VLOOKUP($G30,Baseline!$G:$EN,123,FALSE))=0,"",VLOOKUP($G30,Baseline!$G:$EN,123,FALSE))</f>
        <v/>
      </c>
      <c r="DZ30" s="1" t="str">
        <f>IF(LEN(VLOOKUP($G30,Baseline!$G:$EN,124,FALSE))=0,"",VLOOKUP($G30,Baseline!$G:$EN,124,FALSE))</f>
        <v/>
      </c>
      <c r="EA30" s="1" t="str">
        <f>IF(LEN(VLOOKUP($G30,Baseline!$G:$EN,125,FALSE))=0,"",VLOOKUP($G30,Baseline!$G:$EN,125,FALSE))</f>
        <v/>
      </c>
      <c r="EB30" s="5" t="str">
        <f>IF(LEN(VLOOKUP($G30,Baseline!$G:$EN,126,FALSE))=0,"",VLOOKUP($G30,Baseline!$G:$EN,126,FALSE))</f>
        <v/>
      </c>
      <c r="EC30" s="5" t="str">
        <f>IF(LEN(VLOOKUP($G30,Baseline!$G:$EN,127,FALSE))=0,"",VLOOKUP($G30,Baseline!$G:$EN,127,FALSE))</f>
        <v/>
      </c>
      <c r="ED30" s="5" t="str">
        <f>IF(LEN(VLOOKUP($G30,Baseline!$G:$EN,128,FALSE))=0,"",VLOOKUP($G30,Baseline!$G:$EN,128,FALSE))</f>
        <v/>
      </c>
      <c r="EE30" s="5" t="str">
        <f>IF(LEN(VLOOKUP($G30,Baseline!$G:$EN,129,FALSE))=0,"",VLOOKUP($G30,Baseline!$G:$EN,129,FALSE))</f>
        <v/>
      </c>
      <c r="EF30" s="5" t="str">
        <f>IF(LEN(VLOOKUP($G30,Baseline!$G:$EN,130,FALSE))=0,"",VLOOKUP($G30,Baseline!$G:$EN,130,FALSE))</f>
        <v/>
      </c>
      <c r="EG30" s="5" t="str">
        <f>IF(LEN(VLOOKUP($G30,Baseline!$G:$EN,131,FALSE))=0,"",VLOOKUP($G30,Baseline!$G:$EN,131,FALSE))</f>
        <v/>
      </c>
      <c r="EH30" s="5" t="str">
        <f>IF(LEN(VLOOKUP($G30,Baseline!$G:$EN,132,FALSE))=0,"",VLOOKUP($G30,Baseline!$G:$EN,132,FALSE))</f>
        <v/>
      </c>
      <c r="EI30" s="5" t="str">
        <f>IF(LEN(VLOOKUP($G30,Baseline!$G:$EN,133,FALSE))=0,"",VLOOKUP($G30,Baseline!$G:$EN,133,FALSE))</f>
        <v/>
      </c>
      <c r="EJ30" s="5" t="str">
        <f>IF(LEN(VLOOKUP($G30,Baseline!$G:$EN,134,FALSE))=0,"",VLOOKUP($G30,Baseline!$G:$EN,134,FALSE))</f>
        <v/>
      </c>
      <c r="EK30" s="5" t="str">
        <f>IF(LEN(VLOOKUP($G30,Baseline!$G:$EN,135,FALSE))=0,"",VLOOKUP($G30,Baseline!$G:$EN,135,FALSE))</f>
        <v/>
      </c>
      <c r="EL30" s="5" t="str">
        <f>IF(LEN(VLOOKUP($G30,Baseline!$G:$EN,136,FALSE))=0,"",VLOOKUP($G30,Baseline!$G:$EN,136,FALSE))</f>
        <v/>
      </c>
      <c r="EM30" s="5" t="str">
        <f>IF(LEN(VLOOKUP($G30,Baseline!$G:$EN,137,FALSE))=0,"",VLOOKUP($G30,Baseline!$G:$EN,137,FALSE))</f>
        <v/>
      </c>
      <c r="EN30" s="5" t="str">
        <f>IF(LEN(VLOOKUP($G30,Baseline!$G:$EN,138,FALSE))=0,"",VLOOKUP($G30,Baseline!$G:$EN,138,FALSE))</f>
        <v/>
      </c>
      <c r="EO30" s="5"/>
      <c r="EP30" s="5"/>
      <c r="EQ30" s="5"/>
      <c r="ER30" s="5"/>
      <c r="ES30" s="1" t="str">
        <f>IF(LEN(VLOOKUP($G30,Baseline!$G:$FP,143,FALSE))=0,"",VLOOKUP($G30,Baseline!$G:$FP,143,FALSE))</f>
        <v>Peso legato a dover prendersi cura di figli, genitori o altri familiari</v>
      </c>
      <c r="ET30" s="1" t="str">
        <f>IF(LEN(VLOOKUP($G30,Baseline!$G:$FP,144,FALSE))=0,"",VLOOKUP($G30,Baseline!$G:$FP,144,FALSE))</f>
        <v>0 = Per nulla limitato/a</v>
      </c>
      <c r="EU30" s="1" t="str">
        <f>IF(LEN(VLOOKUP($G30,Baseline!$G:$FP,145,FALSE))=0,"",VLOOKUP($G30,Baseline!$G:$FP,145,FALSE))</f>
        <v>1 = Poco limitato/a</v>
      </c>
      <c r="EV30" s="1" t="str">
        <f>IF(LEN(VLOOKUP($G30,Baseline!$G:$FP,146,FALSE))=0,"",VLOOKUP($G30,Baseline!$G:$FP,146,FALSE))</f>
        <v>2 = Molto limitato/a</v>
      </c>
      <c r="EW30" s="1" t="str">
        <f>IF(LEN(VLOOKUP($G30,Baseline!$G:$FP,147,FALSE))=0,"",VLOOKUP($G30,Baseline!$G:$FP,147,FALSE))</f>
        <v/>
      </c>
      <c r="EX30" s="1" t="str">
        <f>IF(LEN(VLOOKUP($G30,Baseline!$G:$FP,148,FALSE))=0,"",VLOOKUP($G30,Baseline!$G:$FP,148,FALSE))</f>
        <v/>
      </c>
      <c r="EY30" s="1" t="str">
        <f>IF(LEN(VLOOKUP($G30,Baseline!$G:$FP,149,FALSE))=0,"",VLOOKUP($G30,Baseline!$G:$FP,149,FALSE))</f>
        <v/>
      </c>
      <c r="EZ30" s="1" t="str">
        <f>IF(LEN(VLOOKUP($G30,Baseline!$G:$FP,150,FALSE))=0,"",VLOOKUP($G30,Baseline!$G:$FP,150,FALSE))</f>
        <v/>
      </c>
      <c r="FA30" s="1" t="str">
        <f>IF(LEN(VLOOKUP($G30,Baseline!$G:$FP,151,FALSE))=0,"",VLOOKUP($G30,Baseline!$G:$FP,151,FALSE))</f>
        <v/>
      </c>
      <c r="FB30" s="4" t="str">
        <f>IF(LEN(VLOOKUP($G30,Baseline!$G:$FP,152,FALSE))=0,"",VLOOKUP($G30,Baseline!$G:$FP,152,FALSE))</f>
        <v/>
      </c>
      <c r="FC30" s="1" t="str">
        <f>IF(LEN(VLOOKUP($G30,Baseline!$G:$FP,153,FALSE))=0,"",VLOOKUP($G30,Baseline!$G:$FP,153,FALSE))</f>
        <v/>
      </c>
      <c r="FD30" s="5" t="str">
        <f>IF(LEN(VLOOKUP($G30,Baseline!$G:$FP,154,FALSE))=0,"",VLOOKUP($G30,Baseline!$G:$FP,154,FALSE))</f>
        <v/>
      </c>
      <c r="FE30" s="5" t="str">
        <f>IF(LEN(VLOOKUP($G30,Baseline!$G:$FP,155,FALSE))=0,"",VLOOKUP($G30,Baseline!$G:$FP,155,FALSE))</f>
        <v/>
      </c>
      <c r="FF30" s="5" t="str">
        <f>IF(LEN(VLOOKUP($G30,Baseline!$G:$FP,156,FALSE))=0,"",VLOOKUP($G30,Baseline!$G:$FP,156,FALSE))</f>
        <v/>
      </c>
      <c r="FG30" s="5" t="str">
        <f>IF(LEN(VLOOKUP($G30,Baseline!$G:$FP,157,FALSE))=0,"",VLOOKUP($G30,Baseline!$G:$FP,157,FALSE))</f>
        <v/>
      </c>
      <c r="FH30" s="5" t="str">
        <f>IF(LEN(VLOOKUP($G30,Baseline!$G:$FP,158,FALSE))=0,"",VLOOKUP($G30,Baseline!$G:$FP,158,FALSE))</f>
        <v/>
      </c>
      <c r="FI30" s="5" t="str">
        <f>IF(LEN(VLOOKUP($G30,Baseline!$G:$FP,159,FALSE))=0,"",VLOOKUP($G30,Baseline!$G:$FP,159,FALSE))</f>
        <v/>
      </c>
      <c r="FJ30" s="5" t="str">
        <f>IF(LEN(VLOOKUP($G30,Baseline!$G:$FP,160,FALSE))=0,"",VLOOKUP($G30,Baseline!$G:$FP,160,FALSE))</f>
        <v/>
      </c>
      <c r="FK30" s="5" t="str">
        <f>IF(LEN(VLOOKUP($G30,Baseline!$G:$FP,161,FALSE))=0,"",VLOOKUP($G30,Baseline!$G:$FP,161,FALSE))</f>
        <v/>
      </c>
      <c r="FL30" s="5" t="str">
        <f>IF(LEN(VLOOKUP($G30,Baseline!$G:$FP,162,FALSE))=0,"",VLOOKUP($G30,Baseline!$G:$FP,162,FALSE))</f>
        <v/>
      </c>
      <c r="FM30" s="5" t="str">
        <f>IF(LEN(VLOOKUP($G30,Baseline!$G:$FP,163,FALSE))=0,"",VLOOKUP($G30,Baseline!$G:$FP,163,FALSE))</f>
        <v/>
      </c>
      <c r="FN30" s="5" t="str">
        <f>IF(LEN(VLOOKUP($G30,Baseline!$G:$FP,164,FALSE))=0,"",VLOOKUP($G30,Baseline!$G:$FP,164,FALSE))</f>
        <v/>
      </c>
      <c r="FO30" s="5" t="str">
        <f>IF(LEN(VLOOKUP($G30,Baseline!$G:$FP,165,FALSE))=0,"",VLOOKUP($G30,Baseline!$G:$FP,165,FALSE))</f>
        <v/>
      </c>
      <c r="FP30" s="5" t="str">
        <f>IF(LEN(VLOOKUP($G30,Baseline!$G:$FP,166,FALSE))=0,"",VLOOKUP($G30,Baseline!$G:$FP,166,FALSE))</f>
        <v/>
      </c>
      <c r="FQ30" s="5"/>
      <c r="FR30" s="5"/>
      <c r="FS30" s="5"/>
      <c r="FT30" s="5"/>
      <c r="FU30" s="1" t="str">
        <f>IF(LEN(VLOOKUP($G30,Baseline!$G:$GR,171,FALSE))=0,"",VLOOKUP($G30,Baseline!$G:$GR,171,FALSE))</f>
        <v>Большая нагрузка ввиду ухода за детьми, родителями или другими членами семьи</v>
      </c>
      <c r="FV30" s="1" t="str">
        <f>IF(LEN(VLOOKUP($G30,Baseline!$G:$GR,172,FALSE))=0,"",VLOOKUP($G30,Baseline!$G:$GR,172,FALSE))</f>
        <v>0 = совсем не беспокоило</v>
      </c>
      <c r="FW30" s="1" t="str">
        <f>IF(LEN(VLOOKUP($G30,Baseline!$G:$GR,173,FALSE))=0,"",VLOOKUP($G30,Baseline!$G:$GR,173,FALSE))</f>
        <v>1 = не сильно беспокоило</v>
      </c>
      <c r="FX30" s="1" t="str">
        <f>IF(LEN(VLOOKUP($G30,Baseline!$G:$GR,174,FALSE))=0,"",VLOOKUP($G30,Baseline!$G:$GR,174,FALSE))</f>
        <v>2 = сильно беспокоило</v>
      </c>
      <c r="FY30" s="1" t="str">
        <f>IF(LEN(VLOOKUP($G30,Baseline!$G:$GR,175,FALSE))=0,"",VLOOKUP($G30,Baseline!$G:$GR,175,FALSE))</f>
        <v/>
      </c>
      <c r="FZ30" s="1" t="str">
        <f>IF(LEN(VLOOKUP($G30,Baseline!$G:$GR,176,FALSE))=0,"",VLOOKUP($G30,Baseline!$G:$GR,176,FALSE))</f>
        <v/>
      </c>
      <c r="GA30" s="1" t="str">
        <f>IF(LEN(VLOOKUP($G30,Baseline!$G:$GR,177,FALSE))=0,"",VLOOKUP($G30,Baseline!$G:$GR,177,FALSE))</f>
        <v/>
      </c>
      <c r="GB30" s="1" t="str">
        <f>IF(LEN(VLOOKUP($G30,Baseline!$G:$GR,178,FALSE))=0,"",VLOOKUP($G30,Baseline!$G:$GR,178,FALSE))</f>
        <v/>
      </c>
      <c r="GC30" s="1" t="str">
        <f>IF(LEN(VLOOKUP($G30,Baseline!$G:$GR,179,FALSE))=0,"",VLOOKUP($G30,Baseline!$G:$GR,179,FALSE))</f>
        <v/>
      </c>
      <c r="GD30" s="1" t="str">
        <f>IF(LEN(VLOOKUP($G30,Baseline!$G:$GR,180,FALSE))=0,"",VLOOKUP($G30,Baseline!$G:$GR,180,FALSE))</f>
        <v/>
      </c>
      <c r="GE30" s="1" t="str">
        <f>IF(LEN(VLOOKUP($G30,Baseline!$G:$GR,181,FALSE))=0,"",VLOOKUP($G30,Baseline!$G:$GR,181,FALSE))</f>
        <v/>
      </c>
      <c r="GF30" s="5" t="str">
        <f>IF(LEN(VLOOKUP($G30,Baseline!$G:$GR,182,FALSE))=0,"",VLOOKUP($G30,Baseline!$G:$GR,182,FALSE))</f>
        <v/>
      </c>
      <c r="GG30" s="4" t="str">
        <f>IF(LEN(VLOOKUP($G30,Baseline!$G:$GR,183,FALSE))=0,"",VLOOKUP($G30,Baseline!$G:$GR,183,FALSE))</f>
        <v/>
      </c>
      <c r="GH30" s="5" t="str">
        <f>IF(LEN(VLOOKUP($G30,Baseline!$G:$GR,184,FALSE))=0,"",VLOOKUP($G30,Baseline!$G:$GR,184,FALSE))</f>
        <v/>
      </c>
      <c r="GI30" s="5" t="str">
        <f>IF(LEN(VLOOKUP($G30,Baseline!$G:$GR,185,FALSE))=0,"",VLOOKUP($G30,Baseline!$G:$GR,185,FALSE))</f>
        <v/>
      </c>
      <c r="GJ30" s="5" t="str">
        <f>IF(LEN(VLOOKUP($G30,Baseline!$G:$GR,186,FALSE))=0,"",VLOOKUP($G30,Baseline!$G:$GR,186,FALSE))</f>
        <v/>
      </c>
      <c r="GK30" s="5" t="str">
        <f>IF(LEN(VLOOKUP($G30,Baseline!$G:$GR,187,FALSE))=0,"",VLOOKUP($G30,Baseline!$G:$GR,187,FALSE))</f>
        <v/>
      </c>
      <c r="GL30" s="5" t="str">
        <f>IF(LEN(VLOOKUP($G30,Baseline!$G:$GR,188,FALSE))=0,"",VLOOKUP($G30,Baseline!$G:$GR,188,FALSE))</f>
        <v/>
      </c>
      <c r="GM30" s="5" t="str">
        <f>IF(LEN(VLOOKUP($G30,Baseline!$G:$GR,189,FALSE))=0,"",VLOOKUP($G30,Baseline!$G:$GR,189,FALSE))</f>
        <v/>
      </c>
      <c r="GN30" s="5" t="str">
        <f>IF(LEN(VLOOKUP($G30,Baseline!$G:$GR,190,FALSE))=0,"",VLOOKUP($G30,Baseline!$G:$GR,190,FALSE))</f>
        <v/>
      </c>
      <c r="GO30" s="5" t="str">
        <f>IF(LEN(VLOOKUP($G30,Baseline!$G:$GR,191,FALSE))=0,"",VLOOKUP($G30,Baseline!$G:$GR,191,FALSE))</f>
        <v/>
      </c>
      <c r="GP30" s="5" t="str">
        <f>IF(LEN(VLOOKUP($G30,Baseline!$G:$GR,192,FALSE))=0,"",VLOOKUP($G30,Baseline!$G:$GR,192,FALSE))</f>
        <v/>
      </c>
      <c r="GQ30" s="5" t="str">
        <f>IF(LEN(VLOOKUP($G30,Baseline!$G:$GR,193,FALSE))=0,"",VLOOKUP($G30,Baseline!$G:$GR,193,FALSE))</f>
        <v/>
      </c>
      <c r="GR30" s="5" t="str">
        <f>IF(LEN(VLOOKUP($G30,Baseline!$G:$GR,194,FALSE))=0,"",VLOOKUP($G30,Baseline!$G:$GR,194,FALSE))</f>
        <v/>
      </c>
      <c r="GS30" s="5"/>
      <c r="GT30" s="5"/>
      <c r="GU30" s="5"/>
      <c r="GV30" s="5"/>
      <c r="GW30" s="1" t="str">
        <f>IF(LEN(VLOOKUP($G30,Baseline!$G:$HT,199,FALSE))=0,"",VLOOKUP($G30,Baseline!$G:$HT,199,FALSE))</f>
        <v>Opterećenje usled brige o deci, roditeljima ili drugim članovima porodice.</v>
      </c>
      <c r="GX30" s="1" t="str">
        <f>IF(LEN(VLOOKUP($G30,Baseline!$G:$HT,200,FALSE))=0,"",VLOOKUP($G30,Baseline!$G:$HT,200,FALSE))</f>
        <v>0 = Nesputano</v>
      </c>
      <c r="GY30" s="1" t="str">
        <f>IF(LEN(VLOOKUP($G30,Baseline!$G:$HT,201,FALSE))=0,"",VLOOKUP($G30,Baseline!$G:$HT,201,FALSE))</f>
        <v>1 = Malo sputano</v>
      </c>
      <c r="GZ30" s="1" t="str">
        <f>IF(LEN(VLOOKUP($G30,Baseline!$G:$HT,202,FALSE))=0,"",VLOOKUP($G30,Baseline!$G:$HT,202,FALSE))</f>
        <v>2 = Jako sputano</v>
      </c>
      <c r="HA30" s="10" t="str">
        <f>IF(LEN(VLOOKUP($G30,Baseline!$G:$HT,203,FALSE))=0,"",VLOOKUP($G30,Baseline!$G:$HT,203,FALSE))</f>
        <v/>
      </c>
      <c r="HB30" s="10" t="str">
        <f>IF(LEN(VLOOKUP($G30,Baseline!$G:$HT,204,FALSE))=0,"",VLOOKUP($G30,Baseline!$G:$HT,204,FALSE))</f>
        <v/>
      </c>
      <c r="HC30" s="10" t="str">
        <f>IF(LEN(VLOOKUP($G30,Baseline!$G:$HT,205,FALSE))=0,"",VLOOKUP($G30,Baseline!$G:$HT,205,FALSE))</f>
        <v/>
      </c>
      <c r="HD30" s="10" t="str">
        <f>IF(LEN(VLOOKUP($G30,Baseline!$G:$HT,206,FALSE))=0,"",VLOOKUP($G30,Baseline!$G:$HT,206,FALSE))</f>
        <v/>
      </c>
      <c r="HE30" s="10" t="str">
        <f>IF(LEN(VLOOKUP($G30,Baseline!$G:$HT,207,FALSE))=0,"",VLOOKUP($G30,Baseline!$G:$HT,207,FALSE))</f>
        <v/>
      </c>
      <c r="HF30" s="10" t="str">
        <f>IF(LEN(VLOOKUP($G30,Baseline!$G:$HT,208,FALSE))=0,"",VLOOKUP($G30,Baseline!$G:$HT,208,FALSE))</f>
        <v/>
      </c>
      <c r="HG30" s="10" t="str">
        <f>IF(LEN(VLOOKUP($G30,Baseline!$G:$HT,209,FALSE))=0,"",VLOOKUP($G30,Baseline!$G:$HT,209,FALSE))</f>
        <v/>
      </c>
      <c r="HH30" s="5" t="str">
        <f>IF(LEN(VLOOKUP($G30,Baseline!$G:$HT,210,FALSE))=0,"",VLOOKUP($G30,Baseline!$G:$HT,210,FALSE))</f>
        <v/>
      </c>
      <c r="HI30" s="5" t="str">
        <f>IF(LEN(VLOOKUP($G30,Baseline!$G:$HT,211,FALSE))=0,"",VLOOKUP($G30,Baseline!$G:$HT,211,FALSE))</f>
        <v/>
      </c>
      <c r="HJ30" s="5" t="str">
        <f>IF(LEN(VLOOKUP($G30,Baseline!$G:$HT,212,FALSE))=0,"",VLOOKUP($G30,Baseline!$G:$HT,212,FALSE))</f>
        <v/>
      </c>
      <c r="HK30" s="5" t="str">
        <f>IF(LEN(VLOOKUP($G30,Baseline!$G:$HT,213,FALSE))=0,"",VLOOKUP($G30,Baseline!$G:$HT,213,FALSE))</f>
        <v/>
      </c>
      <c r="HL30" s="4" t="str">
        <f>IF(LEN(VLOOKUP($G30,Baseline!$G:$HT,214,FALSE))=0,"",VLOOKUP($G30,Baseline!$G:$HT,214,FALSE))</f>
        <v/>
      </c>
      <c r="HM30" s="5" t="str">
        <f>IF(LEN(VLOOKUP($G30,Baseline!$G:$HT,215,FALSE))=0,"",VLOOKUP($G30,Baseline!$G:$HT,215,FALSE))</f>
        <v/>
      </c>
      <c r="HN30" s="5" t="str">
        <f>IF(LEN(VLOOKUP($G30,Baseline!$G:$HT,216,FALSE))=0,"",VLOOKUP($G30,Baseline!$G:$HT,216,FALSE))</f>
        <v/>
      </c>
      <c r="HO30" s="5" t="str">
        <f>IF(LEN(VLOOKUP($G30,Baseline!$G:$HT,217,FALSE))=0,"",VLOOKUP($G30,Baseline!$G:$HT,217,FALSE))</f>
        <v/>
      </c>
      <c r="HP30" s="5" t="str">
        <f>IF(LEN(VLOOKUP($G30,Baseline!$G:$HT,218,FALSE))=0,"",VLOOKUP($G30,Baseline!$G:$HT,218,FALSE))</f>
        <v/>
      </c>
      <c r="HQ30" s="5" t="str">
        <f>IF(LEN(VLOOKUP($G30,Baseline!$G:$HT,219,FALSE))=0,"",VLOOKUP($G30,Baseline!$G:$HT,219,FALSE))</f>
        <v/>
      </c>
      <c r="HR30" s="5" t="str">
        <f>IF(LEN(VLOOKUP($G30,Baseline!$G:$HT,220,FALSE))=0,"",VLOOKUP($G30,Baseline!$G:$HT,220,FALSE))</f>
        <v/>
      </c>
      <c r="HS30" s="5" t="str">
        <f>IF(LEN(VLOOKUP($G30,Baseline!$G:$HT,221,FALSE))=0,"",VLOOKUP($G30,Baseline!$G:$HT,221,FALSE))</f>
        <v/>
      </c>
      <c r="HT30" s="5" t="str">
        <f>IF(LEN(VLOOKUP($G30,Baseline!$G:$HT,222,FALSE))=0,"",VLOOKUP($G30,Baseline!$G:$HT,222,FALSE))</f>
        <v/>
      </c>
      <c r="HU30" s="5"/>
      <c r="HV30" s="5"/>
      <c r="HW30" s="5"/>
      <c r="HX30" s="5"/>
    </row>
    <row r="31" spans="1:232" s="28" customFormat="1" ht="32.25" hidden="1" thickBot="1">
      <c r="A31" s="5" t="s">
        <v>331</v>
      </c>
      <c r="B31" s="5" t="s">
        <v>332</v>
      </c>
      <c r="C31" s="5"/>
      <c r="D31" s="5"/>
      <c r="E31" s="5"/>
      <c r="F31" s="5" t="s">
        <v>333</v>
      </c>
      <c r="G31" s="5" t="s">
        <v>387</v>
      </c>
      <c r="H31" s="5" t="s">
        <v>388</v>
      </c>
      <c r="I31" s="84" t="str">
        <f>IF(LEN(VLOOKUP($G31,Baseline!$G:$BH,3,FALSE))=0,"",VLOOKUP($G31,Baseline!$G:$BH,3,FALSE))</f>
        <v>Stress bei der Arbeit oder in der Schule</v>
      </c>
      <c r="J31" s="5" t="str">
        <f>IF(LEN(VLOOKUP($G31,Baseline!$G:$BH,4,FALSE))=0,"",VLOOKUP($G31,Baseline!$G:$BH,4,FALSE))</f>
        <v>0 = Nicht beeinträchtigt</v>
      </c>
      <c r="K31" s="5" t="str">
        <f>IF(LEN(VLOOKUP($G31,Baseline!$G:$BH,5,FALSE))=0,"",VLOOKUP($G31,Baseline!$G:$BH,5,FALSE))</f>
        <v>1 = Wenig beeinträchtigt</v>
      </c>
      <c r="L31" s="5" t="str">
        <f>IF(LEN(VLOOKUP($G31,Baseline!$G:$BH,6,FALSE))=0,"",VLOOKUP($G31,Baseline!$G:$BH,6,FALSE))</f>
        <v>2 = Stark beeinträchtigt</v>
      </c>
      <c r="M31" s="5" t="str">
        <f>IF(LEN(VLOOKUP($G31,Baseline!$G:$BH,7,FALSE))=0,"",VLOOKUP($G31,Baseline!$G:$BH,7,FALSE))</f>
        <v/>
      </c>
      <c r="N31" s="5" t="str">
        <f>IF(LEN(VLOOKUP($G31,Baseline!$G:$BH,8,FALSE))=0,"",VLOOKUP($G31,Baseline!$G:$BH,8,FALSE))</f>
        <v/>
      </c>
      <c r="O31" s="5" t="str">
        <f>IF(LEN(VLOOKUP($G31,Baseline!$G:$BH,9,FALSE))=0,"",VLOOKUP($G31,Baseline!$G:$BH,9,FALSE))</f>
        <v/>
      </c>
      <c r="P31" s="5" t="str">
        <f>IF(LEN(VLOOKUP($G31,Baseline!$G:$BH,10,FALSE))=0,"",VLOOKUP($G31,Baseline!$G:$BH,10,FALSE))</f>
        <v/>
      </c>
      <c r="Q31" s="5" t="str">
        <f>IF(LEN(VLOOKUP($G31,Baseline!$G:$BH,11,FALSE))=0,"",VLOOKUP($G31,Baseline!$G:$BH,11,FALSE))</f>
        <v/>
      </c>
      <c r="R31" s="5" t="str">
        <f>IF(LEN(VLOOKUP($G31,Baseline!$G:$BH,12,FALSE))=0,"",VLOOKUP($G31,Baseline!$G:$BH,12,FALSE))</f>
        <v/>
      </c>
      <c r="S31" s="5" t="str">
        <f>IF(LEN(VLOOKUP($G31,Baseline!$G:$BH,13,FALSE))=0,"",VLOOKUP($G31,Baseline!$G:$BH,13,FALSE))</f>
        <v/>
      </c>
      <c r="T31" s="5" t="str">
        <f>IF(LEN(VLOOKUP($G31,Baseline!$G:$BH,14,FALSE))=0,"",VLOOKUP($G31,Baseline!$G:$BH,14,FALSE))</f>
        <v/>
      </c>
      <c r="U31" s="5" t="str">
        <f>IF(LEN(VLOOKUP($G31,Baseline!$G:$BH,15,FALSE))=0,"",VLOOKUP($G31,Baseline!$G:$BH,15,FALSE))</f>
        <v/>
      </c>
      <c r="V31" s="5" t="str">
        <f>IF(LEN(VLOOKUP($G31,Baseline!$G:$BH,16,FALSE))=0,"",VLOOKUP($G31,Baseline!$G:$BH,16,FALSE))</f>
        <v/>
      </c>
      <c r="W31" s="5" t="str">
        <f>IF(LEN(VLOOKUP($G31,Baseline!$G:$BH,17,FALSE))=0,"",VLOOKUP($G31,Baseline!$G:$BH,17,FALSE))</f>
        <v/>
      </c>
      <c r="X31" s="5" t="str">
        <f>IF(LEN(VLOOKUP($G31,Baseline!$G:$BH,18,FALSE))=0,"",VLOOKUP($G31,Baseline!$G:$BH,18,FALSE))</f>
        <v/>
      </c>
      <c r="Y31" s="5" t="str">
        <f>IF(LEN(VLOOKUP($G31,Baseline!$G:$BH,19,FALSE))=0,"",VLOOKUP($G31,Baseline!$G:$BH,19,FALSE))</f>
        <v/>
      </c>
      <c r="Z31" s="5" t="str">
        <f>IF(LEN(VLOOKUP($G31,Baseline!$G:$BH,20,FALSE))=0,"",VLOOKUP($G31,Baseline!$G:$BH,20,FALSE))</f>
        <v/>
      </c>
      <c r="AA31" s="5" t="str">
        <f>IF(LEN(VLOOKUP($G31,Baseline!$G:$BH,21,FALSE))=0,"",VLOOKUP($G31,Baseline!$G:$BH,21,FALSE))</f>
        <v/>
      </c>
      <c r="AB31" s="5" t="str">
        <f>IF(LEN(VLOOKUP($G31,Baseline!$G:$BH,22,FALSE))=0,"",VLOOKUP($G31,Baseline!$G:$BH,22,FALSE))</f>
        <v/>
      </c>
      <c r="AC31" s="5" t="str">
        <f>IF(LEN(VLOOKUP($G31,Baseline!$G:$BH,23,FALSE))=0,"",VLOOKUP($G31,Baseline!$G:$BH,23,FALSE))</f>
        <v/>
      </c>
      <c r="AD31" s="5" t="str">
        <f>IF(LEN(VLOOKUP($G31,Baseline!$G:$BH,24,FALSE))=0,"",VLOOKUP($G31,Baseline!$G:$BH,24,FALSE))</f>
        <v/>
      </c>
      <c r="AE31" s="5" t="str">
        <f>IF(LEN(VLOOKUP($G31,Baseline!$G:$BH,25,FALSE))=0,"",VLOOKUP($G31,Baseline!$G:$BH,25,FALSE))</f>
        <v/>
      </c>
      <c r="AF31" s="5" t="str">
        <f>IF(LEN(VLOOKUP($G31,Baseline!$G:$BH,26,FALSE))=0,"",VLOOKUP($G31,Baseline!$G:$BH,26,FALSE))</f>
        <v/>
      </c>
      <c r="AG31" s="100"/>
      <c r="AH31" s="5"/>
      <c r="AI31" s="5"/>
      <c r="AJ31" s="87"/>
      <c r="AK31" s="5" t="str">
        <f>IF(LEN(VLOOKUP($G31,Baseline!$G:$BH,31,FALSE))=0,"",VLOOKUP($G31,Baseline!$G:$BH,31,FALSE))</f>
        <v>Stress at work outside of the home or at school</v>
      </c>
      <c r="AL31" s="5" t="str">
        <f>IF(LEN(VLOOKUP($G31,Baseline!$G:$BH,32,FALSE))=0,"",VLOOKUP($G31,Baseline!$G:$BH,32,FALSE))</f>
        <v>0 = Not bothered</v>
      </c>
      <c r="AM31" s="5" t="str">
        <f>IF(LEN(VLOOKUP($G31,Baseline!$G:$BH,33,FALSE))=0,"",VLOOKUP($G31,Baseline!$G:$BH,33,FALSE))</f>
        <v>1 = Bothered a little</v>
      </c>
      <c r="AN31" s="5" t="str">
        <f>IF(LEN(VLOOKUP($G31,Baseline!$G:$BH,34,FALSE))=0,"",VLOOKUP($G31,Baseline!$G:$BH,34,FALSE))</f>
        <v>2 = Bothered a lot</v>
      </c>
      <c r="AO31" s="5" t="str">
        <f>IF(LEN(VLOOKUP($G31,Baseline!$G:$BH,35,FALSE))=0,"",VLOOKUP($G31,Baseline!$G:$BH,35,FALSE))</f>
        <v/>
      </c>
      <c r="AP31" s="5" t="str">
        <f>IF(LEN(VLOOKUP($G31,Baseline!$G:$BH,36,FALSE))=0,"",VLOOKUP($G31,Baseline!$G:$BH,36,FALSE))</f>
        <v/>
      </c>
      <c r="AQ31" s="5" t="str">
        <f>IF(LEN(VLOOKUP($G31,Baseline!$G:$BH,37,FALSE))=0,"",VLOOKUP($G31,Baseline!$G:$BH,37,FALSE))</f>
        <v/>
      </c>
      <c r="AR31" s="5" t="str">
        <f>IF(LEN(VLOOKUP($G31,Baseline!$G:$BH,38,FALSE))=0,"",VLOOKUP($G31,Baseline!$G:$BH,38,FALSE))</f>
        <v/>
      </c>
      <c r="AS31" s="5" t="str">
        <f>IF(LEN(VLOOKUP($G31,Baseline!$G:$BH,39,FALSE))=0,"",VLOOKUP($G31,Baseline!$G:$BH,39,FALSE))</f>
        <v/>
      </c>
      <c r="AT31" s="5" t="str">
        <f>IF(LEN(VLOOKUP($G31,Baseline!$G:$BH,40,FALSE))=0,"",VLOOKUP($G31,Baseline!$G:$BH,40,FALSE))</f>
        <v/>
      </c>
      <c r="AU31" s="5" t="str">
        <f>IF(LEN(VLOOKUP($G31,Baseline!$G:$BH,41,FALSE))=0,"",VLOOKUP($G31,Baseline!$G:$BH,41,FALSE))</f>
        <v/>
      </c>
      <c r="AV31" s="5" t="str">
        <f>IF(LEN(VLOOKUP($G31,Baseline!$G:$BH,42,FALSE))=0,"",VLOOKUP($G31,Baseline!$G:$BH,42,FALSE))</f>
        <v/>
      </c>
      <c r="AW31" s="5" t="str">
        <f>IF(LEN(VLOOKUP($G31,Baseline!$G:$BH,43,FALSE))=0,"",VLOOKUP($G31,Baseline!$G:$BH,43,FALSE))</f>
        <v/>
      </c>
      <c r="AX31" s="5" t="str">
        <f>IF(LEN(VLOOKUP($G31,Baseline!$G:$BH,44,FALSE))=0,"",VLOOKUP($G31,Baseline!$G:$BH,44,FALSE))</f>
        <v/>
      </c>
      <c r="AY31" s="5" t="str">
        <f>IF(LEN(VLOOKUP($G31,Baseline!$G:$BH,45,FALSE))=0,"",VLOOKUP($G31,Baseline!$G:$BH,45,FALSE))</f>
        <v/>
      </c>
      <c r="AZ31" s="5" t="str">
        <f>IF(LEN(VLOOKUP($G31,Baseline!$G:$BH,46,FALSE))=0,"",VLOOKUP($G31,Baseline!$G:$BH,46,FALSE))</f>
        <v/>
      </c>
      <c r="BA31" s="5" t="str">
        <f>IF(LEN(VLOOKUP($G31,Baseline!$G:$BH,47,FALSE))=0,"",VLOOKUP($G31,Baseline!$G:$BH,47,FALSE))</f>
        <v/>
      </c>
      <c r="BB31" s="5" t="str">
        <f>IF(LEN(VLOOKUP($G31,Baseline!$G:$BH,48,FALSE))=0,"",VLOOKUP($G31,Baseline!$G:$BH,48,FALSE))</f>
        <v/>
      </c>
      <c r="BC31" s="5" t="str">
        <f>IF(LEN(VLOOKUP($G31,Baseline!$G:$BH,49,FALSE))=0,"",VLOOKUP($G31,Baseline!$G:$BH,49,FALSE))</f>
        <v/>
      </c>
      <c r="BD31" s="5" t="str">
        <f>IF(LEN(VLOOKUP($G31,Baseline!$G:$BH,50,FALSE))=0,"",VLOOKUP($G31,Baseline!$G:$BH,50,FALSE))</f>
        <v/>
      </c>
      <c r="BE31" s="5" t="str">
        <f>IF(LEN(VLOOKUP($G31,Baseline!$G:$BH,51,FALSE))=0,"",VLOOKUP($G31,Baseline!$G:$BH,51,FALSE))</f>
        <v/>
      </c>
      <c r="BF31" s="5" t="str">
        <f>IF(LEN(VLOOKUP($G31,Baseline!$G:$BH,52,FALSE))=0,"",VLOOKUP($G31,Baseline!$G:$BH,52,FALSE))</f>
        <v/>
      </c>
      <c r="BG31" s="5" t="str">
        <f>IF(LEN(VLOOKUP($G31,Baseline!$G:$BH,53,FALSE))=0,"",VLOOKUP($G31,Baseline!$G:$BH,53,FALSE))</f>
        <v/>
      </c>
      <c r="BH31" s="5" t="str">
        <f>IF(LEN(VLOOKUP($G31,Baseline!$G:$BH,54,FALSE))=0,"",VLOOKUP($G31,Baseline!$G:$BH,54,FALSE))</f>
        <v/>
      </c>
      <c r="BI31" s="5"/>
      <c r="BJ31" s="5"/>
      <c r="BK31" s="5"/>
      <c r="BL31" s="87"/>
      <c r="BM31" s="1" t="str">
        <f>IF(LEN(VLOOKUP($G31,Baseline!$G:$CJ,59,FALSE))=0,"",VLOOKUP($G31,Baseline!$G:$CJ,59,FALSE))</f>
        <v>Estrés en el trabajo o en la escuela</v>
      </c>
      <c r="BN31" s="1" t="str">
        <f>IF(LEN(VLOOKUP($G31,Baseline!$G:$CJ,60,FALSE))=0,"",VLOOKUP($G31,Baseline!$G:$CJ,60,FALSE))</f>
        <v>0 = No afectado</v>
      </c>
      <c r="BO31" s="1" t="str">
        <f>IF(LEN(VLOOKUP($G31,Baseline!$G:$CJ,61,FALSE))=0,"",VLOOKUP($G31,Baseline!$G:$CJ,61,FALSE))</f>
        <v>1 = Poco afectado</v>
      </c>
      <c r="BP31" s="1" t="str">
        <f>IF(LEN(VLOOKUP($G31,Baseline!$G:$CJ,62,FALSE))=0,"",VLOOKUP($G31,Baseline!$G:$CJ,62,FALSE))</f>
        <v>2 = Muy afectado</v>
      </c>
      <c r="BQ31" s="1" t="str">
        <f>IF(LEN(VLOOKUP($G31,Baseline!$G:$CJ,63,FALSE))=0,"",VLOOKUP($G31,Baseline!$G:$CJ,63,FALSE))</f>
        <v/>
      </c>
      <c r="BR31" s="1" t="str">
        <f>IF(LEN(VLOOKUP($G31,Baseline!$G:$CJ,64,FALSE))=0,"",VLOOKUP($G31,Baseline!$G:$CJ,64,FALSE))</f>
        <v/>
      </c>
      <c r="BS31" s="1" t="str">
        <f>IF(LEN(VLOOKUP($G31,Baseline!$G:$CJ,65,FALSE))=0,"",VLOOKUP($G31,Baseline!$G:$CJ,65,FALSE))</f>
        <v/>
      </c>
      <c r="BT31" s="1" t="str">
        <f>IF(LEN(VLOOKUP($G31,Baseline!$G:$CJ,66,FALSE))=0,"",VLOOKUP($G31,Baseline!$G:$CJ,66,FALSE))</f>
        <v/>
      </c>
      <c r="BU31" s="1" t="str">
        <f>IF(LEN(VLOOKUP($G31,Baseline!$G:$CJ,67,FALSE))=0,"",VLOOKUP($G31,Baseline!$G:$CJ,67,FALSE))</f>
        <v/>
      </c>
      <c r="BV31" s="1" t="str">
        <f>IF(LEN(VLOOKUP($G31,Baseline!$G:$CJ,68,FALSE))=0,"",VLOOKUP($G31,Baseline!$G:$CJ,68,FALSE))</f>
        <v/>
      </c>
      <c r="BW31" s="1" t="str">
        <f>IF(LEN(VLOOKUP($G31,Baseline!$G:$CJ,69,FALSE))=0,"",VLOOKUP($G31,Baseline!$G:$CJ,69,FALSE))</f>
        <v/>
      </c>
      <c r="BX31" s="1" t="str">
        <f>IF(LEN(VLOOKUP($G31,Baseline!$G:$CJ,70,FALSE))=0,"",VLOOKUP($G31,Baseline!$G:$CJ,70,FALSE))</f>
        <v/>
      </c>
      <c r="BY31" s="1" t="str">
        <f>IF(LEN(VLOOKUP($G31,Baseline!$G:$CJ,71,FALSE))=0,"",VLOOKUP($G31,Baseline!$G:$CJ,71,FALSE))</f>
        <v/>
      </c>
      <c r="BZ31" s="1" t="str">
        <f>IF(LEN(VLOOKUP($G31,Baseline!$G:$CJ,72,FALSE))=0,"",VLOOKUP($G31,Baseline!$G:$CJ,72,FALSE))</f>
        <v/>
      </c>
      <c r="CA31" s="1" t="str">
        <f>IF(LEN(VLOOKUP($G31,Baseline!$G:$CJ,73,FALSE))=0,"",VLOOKUP($G31,Baseline!$G:$CJ,73,FALSE))</f>
        <v/>
      </c>
      <c r="CB31" s="1" t="str">
        <f>IF(LEN(VLOOKUP($G31,Baseline!$G:$CJ,74,FALSE))=0,"",VLOOKUP($G31,Baseline!$G:$CJ,74,FALSE))</f>
        <v/>
      </c>
      <c r="CC31" s="1" t="str">
        <f>IF(LEN(VLOOKUP($G31,Baseline!$G:$CJ,75,FALSE))=0,"",VLOOKUP($G31,Baseline!$G:$CJ,75,FALSE))</f>
        <v/>
      </c>
      <c r="CD31" s="1" t="str">
        <f>IF(LEN(VLOOKUP($G31,Baseline!$G:$CJ,76,FALSE))=0,"",VLOOKUP($G31,Baseline!$G:$CJ,76,FALSE))</f>
        <v/>
      </c>
      <c r="CE31" s="1" t="str">
        <f>IF(LEN(VLOOKUP($G31,Baseline!$G:$CJ,77,FALSE))=0,"",VLOOKUP($G31,Baseline!$G:$CJ,77,FALSE))</f>
        <v/>
      </c>
      <c r="CF31" s="1" t="str">
        <f>IF(LEN(VLOOKUP($G31,Baseline!$G:$CJ,78,FALSE))=0,"",VLOOKUP($G31,Baseline!$G:$CJ,78,FALSE))</f>
        <v/>
      </c>
      <c r="CG31" s="1" t="str">
        <f>IF(LEN(VLOOKUP($G31,Baseline!$G:$CJ,79,FALSE))=0,"",VLOOKUP($G31,Baseline!$G:$CJ,79,FALSE))</f>
        <v/>
      </c>
      <c r="CH31" s="1" t="str">
        <f>IF(LEN(VLOOKUP($G31,Baseline!$G:$CJ,80,FALSE))=0,"",VLOOKUP($G31,Baseline!$G:$CJ,80,FALSE))</f>
        <v/>
      </c>
      <c r="CI31" s="1" t="str">
        <f>IF(LEN(VLOOKUP($G31,Baseline!$G:$CJ,81,FALSE))=0,"",VLOOKUP($G31,Baseline!$G:$CJ,81,FALSE))</f>
        <v/>
      </c>
      <c r="CJ31" s="1" t="str">
        <f>IF(LEN(VLOOKUP($G31,Baseline!$G:$CJ,82,FALSE))=0,"",VLOOKUP($G31,Baseline!$G:$CJ,82,FALSE))</f>
        <v/>
      </c>
      <c r="CK31" s="1"/>
      <c r="CL31" s="1"/>
      <c r="CM31" s="1"/>
      <c r="CN31" s="1"/>
      <c r="CO31" s="198" t="str">
        <f>IF(LEN(VLOOKUP($G31,Baseline!$G:$DL,87,FALSE))=0,"",VLOOKUP($G31,Baseline!$G:$DL,87,FALSE))</f>
        <v>Stress au travail ou à l’école</v>
      </c>
      <c r="CP31" s="1" t="str">
        <f>IF(LEN(VLOOKUP($G31,Baseline!$G:$DL,88,FALSE))=0,"",VLOOKUP($G31,Baseline!$G:$DL,88,FALSE))</f>
        <v>0 = Pas du tout affecté</v>
      </c>
      <c r="CQ31" s="1" t="str">
        <f>IF(LEN(VLOOKUP($G31,Baseline!$G:$DL,89,FALSE))=0,"",VLOOKUP($G31,Baseline!$G:$DL,89,FALSE))</f>
        <v>1 = Légèrement affecté</v>
      </c>
      <c r="CR31" s="4" t="str">
        <f>IF(LEN(VLOOKUP($G31,Baseline!$G:$DL,90,FALSE))=0,"",VLOOKUP($G31,Baseline!$G:$DL,90,FALSE))</f>
        <v>2 = Beaucoup affecté</v>
      </c>
      <c r="CS31" s="1" t="str">
        <f>IF(LEN(VLOOKUP($G31,Baseline!$G:$DL,91,FALSE))=0,"",VLOOKUP($G31,Baseline!$G:$DL,91,FALSE))</f>
        <v/>
      </c>
      <c r="CT31" s="1" t="str">
        <f>IF(LEN(VLOOKUP($G31,Baseline!$G:$DL,92,FALSE))=0,"",VLOOKUP($G31,Baseline!$G:$DL,92,FALSE))</f>
        <v/>
      </c>
      <c r="CU31" s="1" t="str">
        <f>IF(LEN(VLOOKUP($G31,Baseline!$G:$DL,93,FALSE))=0,"",VLOOKUP($G31,Baseline!$G:$DL,93,FALSE))</f>
        <v/>
      </c>
      <c r="CV31" s="1" t="str">
        <f>IF(LEN(VLOOKUP($G31,Baseline!$G:$DL,94,FALSE))=0,"",VLOOKUP($G31,Baseline!$G:$DL,94,FALSE))</f>
        <v/>
      </c>
      <c r="CW31" s="1" t="str">
        <f>IF(LEN(VLOOKUP($G31,Baseline!$G:$DL,95,FALSE))=0,"",VLOOKUP($G31,Baseline!$G:$DL,95,FALSE))</f>
        <v/>
      </c>
      <c r="CX31" s="1" t="str">
        <f>IF(LEN(VLOOKUP($G31,Baseline!$G:$DL,96,FALSE))=0,"",VLOOKUP($G31,Baseline!$G:$DL,96,FALSE))</f>
        <v/>
      </c>
      <c r="CY31" s="5" t="str">
        <f>IF(LEN(VLOOKUP($G31,Baseline!$G:$DL,97,FALSE))=0,"",VLOOKUP($G31,Baseline!$G:$DL,97,FALSE))</f>
        <v/>
      </c>
      <c r="CZ31" s="5" t="str">
        <f>IF(LEN(VLOOKUP($G31,Baseline!$G:$DL,98,FALSE))=0,"",VLOOKUP($G31,Baseline!$G:$DL,98,FALSE))</f>
        <v/>
      </c>
      <c r="DA31" s="5" t="str">
        <f>IF(LEN(VLOOKUP($G31,Baseline!$G:$DL,99,FALSE))=0,"",VLOOKUP($G31,Baseline!$G:$DL,99,FALSE))</f>
        <v/>
      </c>
      <c r="DB31" s="5" t="str">
        <f>IF(LEN(VLOOKUP($G31,Baseline!$G:$DL,100,FALSE))=0,"",VLOOKUP($G31,Baseline!$G:$DL,100,FALSE))</f>
        <v/>
      </c>
      <c r="DC31" s="5" t="str">
        <f>IF(LEN(VLOOKUP($G31,Baseline!$G:$DL,101,FALSE))=0,"",VLOOKUP($G31,Baseline!$G:$DL,101,FALSE))</f>
        <v/>
      </c>
      <c r="DD31" s="5" t="str">
        <f>IF(LEN(VLOOKUP($G31,Baseline!$G:$DL,102,FALSE))=0,"",VLOOKUP($G31,Baseline!$G:$DL,102,FALSE))</f>
        <v/>
      </c>
      <c r="DE31" s="5" t="str">
        <f>IF(LEN(VLOOKUP($G31,Baseline!$G:$DL,103,FALSE))=0,"",VLOOKUP($G31,Baseline!$G:$DL,103,FALSE))</f>
        <v/>
      </c>
      <c r="DF31" s="5" t="str">
        <f>IF(LEN(VLOOKUP($G31,Baseline!$G:$DL,104,FALSE))=0,"",VLOOKUP($G31,Baseline!$G:$DL,104,FALSE))</f>
        <v/>
      </c>
      <c r="DG31" s="5" t="str">
        <f>IF(LEN(VLOOKUP($G31,Baseline!$G:$DL,105,FALSE))=0,"",VLOOKUP($G31,Baseline!$G:$DL,105,FALSE))</f>
        <v/>
      </c>
      <c r="DH31" s="5" t="str">
        <f>IF(LEN(VLOOKUP($G31,Baseline!$G:$DL,106,FALSE))=0,"",VLOOKUP($G31,Baseline!$G:$DL,106,FALSE))</f>
        <v/>
      </c>
      <c r="DI31" s="5" t="str">
        <f>IF(LEN(VLOOKUP($G31,Baseline!$G:$DL,107,FALSE))=0,"",VLOOKUP($G31,Baseline!$G:$DL,107,FALSE))</f>
        <v/>
      </c>
      <c r="DJ31" s="5" t="str">
        <f>IF(LEN(VLOOKUP($G31,Baseline!$G:$DL,108,FALSE))=0,"",VLOOKUP($G31,Baseline!$G:$DL,108,FALSE))</f>
        <v/>
      </c>
      <c r="DK31" s="5" t="str">
        <f>IF(LEN(VLOOKUP($G31,Baseline!$G:$DL,109,FALSE))=0,"",VLOOKUP($G31,Baseline!$G:$DL,109,FALSE))</f>
        <v/>
      </c>
      <c r="DL31" s="5" t="str">
        <f>IF(LEN(VLOOKUP($G31,Baseline!$G:$DL,110,FALSE))=0,"",VLOOKUP($G31,Baseline!$G:$DL,110,FALSE))</f>
        <v/>
      </c>
      <c r="DM31" s="5"/>
      <c r="DN31" s="5"/>
      <c r="DO31" s="5"/>
      <c r="DP31" s="5"/>
      <c r="DQ31" s="1" t="str">
        <f>IF(LEN(VLOOKUP($G31,Baseline!$G:$EN,115,FALSE))=0,"",VLOOKUP($G31,Baseline!$G:$EN,115,FALSE))</f>
        <v>Munkahelyi vagy iskolai stressz</v>
      </c>
      <c r="DR31" s="1" t="str">
        <f>IF(LEN(VLOOKUP($G31,Baseline!$G:$EN,116,FALSE))=0,"",VLOOKUP($G31,Baseline!$G:$EN,116,FALSE))</f>
        <v>0 = Nem érintettek</v>
      </c>
      <c r="DS31" s="1" t="str">
        <f>IF(LEN(VLOOKUP($G31,Baseline!$G:$EN,117,FALSE))=0,"",VLOOKUP($G31,Baseline!$G:$EN,117,FALSE))</f>
        <v>1 = Kevésbé érintettek</v>
      </c>
      <c r="DT31" s="1" t="str">
        <f>IF(LEN(VLOOKUP($G31,Baseline!$G:$EN,118,FALSE))=0,"",VLOOKUP($G31,Baseline!$G:$EN,118,FALSE))</f>
        <v>2 = Nagyon érintettek</v>
      </c>
      <c r="DU31" s="1" t="str">
        <f>IF(LEN(VLOOKUP($G31,Baseline!$G:$EN,119,FALSE))=0,"",VLOOKUP($G31,Baseline!$G:$EN,119,FALSE))</f>
        <v/>
      </c>
      <c r="DV31" s="1" t="str">
        <f>IF(LEN(VLOOKUP($G31,Baseline!$G:$EN,120,FALSE))=0,"",VLOOKUP($G31,Baseline!$G:$EN,120,FALSE))</f>
        <v/>
      </c>
      <c r="DW31" s="4" t="str">
        <f>IF(LEN(VLOOKUP($G31,Baseline!$G:$EN,121,FALSE))=0,"",VLOOKUP($G31,Baseline!$G:$EN,121,FALSE))</f>
        <v/>
      </c>
      <c r="DX31" s="1" t="str">
        <f>IF(LEN(VLOOKUP($G31,Baseline!$G:$EN,122,FALSE))=0,"",VLOOKUP($G31,Baseline!$G:$EN,122,FALSE))</f>
        <v/>
      </c>
      <c r="DY31" s="1" t="str">
        <f>IF(LEN(VLOOKUP($G31,Baseline!$G:$EN,123,FALSE))=0,"",VLOOKUP($G31,Baseline!$G:$EN,123,FALSE))</f>
        <v/>
      </c>
      <c r="DZ31" s="1" t="str">
        <f>IF(LEN(VLOOKUP($G31,Baseline!$G:$EN,124,FALSE))=0,"",VLOOKUP($G31,Baseline!$G:$EN,124,FALSE))</f>
        <v/>
      </c>
      <c r="EA31" s="1" t="str">
        <f>IF(LEN(VLOOKUP($G31,Baseline!$G:$EN,125,FALSE))=0,"",VLOOKUP($G31,Baseline!$G:$EN,125,FALSE))</f>
        <v/>
      </c>
      <c r="EB31" s="5" t="str">
        <f>IF(LEN(VLOOKUP($G31,Baseline!$G:$EN,126,FALSE))=0,"",VLOOKUP($G31,Baseline!$G:$EN,126,FALSE))</f>
        <v/>
      </c>
      <c r="EC31" s="5" t="str">
        <f>IF(LEN(VLOOKUP($G31,Baseline!$G:$EN,127,FALSE))=0,"",VLOOKUP($G31,Baseline!$G:$EN,127,FALSE))</f>
        <v/>
      </c>
      <c r="ED31" s="5" t="str">
        <f>IF(LEN(VLOOKUP($G31,Baseline!$G:$EN,128,FALSE))=0,"",VLOOKUP($G31,Baseline!$G:$EN,128,FALSE))</f>
        <v/>
      </c>
      <c r="EE31" s="5" t="str">
        <f>IF(LEN(VLOOKUP($G31,Baseline!$G:$EN,129,FALSE))=0,"",VLOOKUP($G31,Baseline!$G:$EN,129,FALSE))</f>
        <v/>
      </c>
      <c r="EF31" s="5" t="str">
        <f>IF(LEN(VLOOKUP($G31,Baseline!$G:$EN,130,FALSE))=0,"",VLOOKUP($G31,Baseline!$G:$EN,130,FALSE))</f>
        <v/>
      </c>
      <c r="EG31" s="5" t="str">
        <f>IF(LEN(VLOOKUP($G31,Baseline!$G:$EN,131,FALSE))=0,"",VLOOKUP($G31,Baseline!$G:$EN,131,FALSE))</f>
        <v/>
      </c>
      <c r="EH31" s="5" t="str">
        <f>IF(LEN(VLOOKUP($G31,Baseline!$G:$EN,132,FALSE))=0,"",VLOOKUP($G31,Baseline!$G:$EN,132,FALSE))</f>
        <v/>
      </c>
      <c r="EI31" s="5" t="str">
        <f>IF(LEN(VLOOKUP($G31,Baseline!$G:$EN,133,FALSE))=0,"",VLOOKUP($G31,Baseline!$G:$EN,133,FALSE))</f>
        <v/>
      </c>
      <c r="EJ31" s="5" t="str">
        <f>IF(LEN(VLOOKUP($G31,Baseline!$G:$EN,134,FALSE))=0,"",VLOOKUP($G31,Baseline!$G:$EN,134,FALSE))</f>
        <v/>
      </c>
      <c r="EK31" s="5" t="str">
        <f>IF(LEN(VLOOKUP($G31,Baseline!$G:$EN,135,FALSE))=0,"",VLOOKUP($G31,Baseline!$G:$EN,135,FALSE))</f>
        <v/>
      </c>
      <c r="EL31" s="5" t="str">
        <f>IF(LEN(VLOOKUP($G31,Baseline!$G:$EN,136,FALSE))=0,"",VLOOKUP($G31,Baseline!$G:$EN,136,FALSE))</f>
        <v/>
      </c>
      <c r="EM31" s="5" t="str">
        <f>IF(LEN(VLOOKUP($G31,Baseline!$G:$EN,137,FALSE))=0,"",VLOOKUP($G31,Baseline!$G:$EN,137,FALSE))</f>
        <v/>
      </c>
      <c r="EN31" s="5" t="str">
        <f>IF(LEN(VLOOKUP($G31,Baseline!$G:$EN,138,FALSE))=0,"",VLOOKUP($G31,Baseline!$G:$EN,138,FALSE))</f>
        <v/>
      </c>
      <c r="EO31" s="5"/>
      <c r="EP31" s="5"/>
      <c r="EQ31" s="5"/>
      <c r="ER31" s="5"/>
      <c r="ES31" s="1" t="str">
        <f>IF(LEN(VLOOKUP($G31,Baseline!$G:$FP,143,FALSE))=0,"",VLOOKUP($G31,Baseline!$G:$FP,143,FALSE))</f>
        <v>Stress al lavoro o a scuola</v>
      </c>
      <c r="ET31" s="1" t="str">
        <f>IF(LEN(VLOOKUP($G31,Baseline!$G:$FP,144,FALSE))=0,"",VLOOKUP($G31,Baseline!$G:$FP,144,FALSE))</f>
        <v>0 = Per nulla limitato/a</v>
      </c>
      <c r="EU31" s="1" t="str">
        <f>IF(LEN(VLOOKUP($G31,Baseline!$G:$FP,145,FALSE))=0,"",VLOOKUP($G31,Baseline!$G:$FP,145,FALSE))</f>
        <v>1 = Poco limitato/a</v>
      </c>
      <c r="EV31" s="1" t="str">
        <f>IF(LEN(VLOOKUP($G31,Baseline!$G:$FP,146,FALSE))=0,"",VLOOKUP($G31,Baseline!$G:$FP,146,FALSE))</f>
        <v>2 = Molto limitato/a</v>
      </c>
      <c r="EW31" s="1" t="str">
        <f>IF(LEN(VLOOKUP($G31,Baseline!$G:$FP,147,FALSE))=0,"",VLOOKUP($G31,Baseline!$G:$FP,147,FALSE))</f>
        <v/>
      </c>
      <c r="EX31" s="1" t="str">
        <f>IF(LEN(VLOOKUP($G31,Baseline!$G:$FP,148,FALSE))=0,"",VLOOKUP($G31,Baseline!$G:$FP,148,FALSE))</f>
        <v/>
      </c>
      <c r="EY31" s="1" t="str">
        <f>IF(LEN(VLOOKUP($G31,Baseline!$G:$FP,149,FALSE))=0,"",VLOOKUP($G31,Baseline!$G:$FP,149,FALSE))</f>
        <v/>
      </c>
      <c r="EZ31" s="1" t="str">
        <f>IF(LEN(VLOOKUP($G31,Baseline!$G:$FP,150,FALSE))=0,"",VLOOKUP($G31,Baseline!$G:$FP,150,FALSE))</f>
        <v/>
      </c>
      <c r="FA31" s="1" t="str">
        <f>IF(LEN(VLOOKUP($G31,Baseline!$G:$FP,151,FALSE))=0,"",VLOOKUP($G31,Baseline!$G:$FP,151,FALSE))</f>
        <v/>
      </c>
      <c r="FB31" s="4" t="str">
        <f>IF(LEN(VLOOKUP($G31,Baseline!$G:$FP,152,FALSE))=0,"",VLOOKUP($G31,Baseline!$G:$FP,152,FALSE))</f>
        <v/>
      </c>
      <c r="FC31" s="1" t="str">
        <f>IF(LEN(VLOOKUP($G31,Baseline!$G:$FP,153,FALSE))=0,"",VLOOKUP($G31,Baseline!$G:$FP,153,FALSE))</f>
        <v/>
      </c>
      <c r="FD31" s="5" t="str">
        <f>IF(LEN(VLOOKUP($G31,Baseline!$G:$FP,154,FALSE))=0,"",VLOOKUP($G31,Baseline!$G:$FP,154,FALSE))</f>
        <v/>
      </c>
      <c r="FE31" s="5" t="str">
        <f>IF(LEN(VLOOKUP($G31,Baseline!$G:$FP,155,FALSE))=0,"",VLOOKUP($G31,Baseline!$G:$FP,155,FALSE))</f>
        <v/>
      </c>
      <c r="FF31" s="5" t="str">
        <f>IF(LEN(VLOOKUP($G31,Baseline!$G:$FP,156,FALSE))=0,"",VLOOKUP($G31,Baseline!$G:$FP,156,FALSE))</f>
        <v/>
      </c>
      <c r="FG31" s="5" t="str">
        <f>IF(LEN(VLOOKUP($G31,Baseline!$G:$FP,157,FALSE))=0,"",VLOOKUP($G31,Baseline!$G:$FP,157,FALSE))</f>
        <v/>
      </c>
      <c r="FH31" s="5" t="str">
        <f>IF(LEN(VLOOKUP($G31,Baseline!$G:$FP,158,FALSE))=0,"",VLOOKUP($G31,Baseline!$G:$FP,158,FALSE))</f>
        <v/>
      </c>
      <c r="FI31" s="5" t="str">
        <f>IF(LEN(VLOOKUP($G31,Baseline!$G:$FP,159,FALSE))=0,"",VLOOKUP($G31,Baseline!$G:$FP,159,FALSE))</f>
        <v/>
      </c>
      <c r="FJ31" s="5" t="str">
        <f>IF(LEN(VLOOKUP($G31,Baseline!$G:$FP,160,FALSE))=0,"",VLOOKUP($G31,Baseline!$G:$FP,160,FALSE))</f>
        <v/>
      </c>
      <c r="FK31" s="5" t="str">
        <f>IF(LEN(VLOOKUP($G31,Baseline!$G:$FP,161,FALSE))=0,"",VLOOKUP($G31,Baseline!$G:$FP,161,FALSE))</f>
        <v/>
      </c>
      <c r="FL31" s="5" t="str">
        <f>IF(LEN(VLOOKUP($G31,Baseline!$G:$FP,162,FALSE))=0,"",VLOOKUP($G31,Baseline!$G:$FP,162,FALSE))</f>
        <v/>
      </c>
      <c r="FM31" s="5" t="str">
        <f>IF(LEN(VLOOKUP($G31,Baseline!$G:$FP,163,FALSE))=0,"",VLOOKUP($G31,Baseline!$G:$FP,163,FALSE))</f>
        <v/>
      </c>
      <c r="FN31" s="5" t="str">
        <f>IF(LEN(VLOOKUP($G31,Baseline!$G:$FP,164,FALSE))=0,"",VLOOKUP($G31,Baseline!$G:$FP,164,FALSE))</f>
        <v/>
      </c>
      <c r="FO31" s="5" t="str">
        <f>IF(LEN(VLOOKUP($G31,Baseline!$G:$FP,165,FALSE))=0,"",VLOOKUP($G31,Baseline!$G:$FP,165,FALSE))</f>
        <v/>
      </c>
      <c r="FP31" s="5" t="str">
        <f>IF(LEN(VLOOKUP($G31,Baseline!$G:$FP,166,FALSE))=0,"",VLOOKUP($G31,Baseline!$G:$FP,166,FALSE))</f>
        <v/>
      </c>
      <c r="FQ31" s="5"/>
      <c r="FR31" s="5"/>
      <c r="FS31" s="5"/>
      <c r="FT31" s="5"/>
      <c r="FU31" s="1" t="str">
        <f>IF(LEN(VLOOKUP($G31,Baseline!$G:$GR,171,FALSE))=0,"",VLOOKUP($G31,Baseline!$G:$GR,171,FALSE))</f>
        <v>Стресс на работе или в школе</v>
      </c>
      <c r="FV31" s="1" t="str">
        <f>IF(LEN(VLOOKUP($G31,Baseline!$G:$GR,172,FALSE))=0,"",VLOOKUP($G31,Baseline!$G:$GR,172,FALSE))</f>
        <v>0 = совсем не беспокоило</v>
      </c>
      <c r="FW31" s="1" t="str">
        <f>IF(LEN(VLOOKUP($G31,Baseline!$G:$GR,173,FALSE))=0,"",VLOOKUP($G31,Baseline!$G:$GR,173,FALSE))</f>
        <v>1 = не сильно беспокоило</v>
      </c>
      <c r="FX31" s="1" t="str">
        <f>IF(LEN(VLOOKUP($G31,Baseline!$G:$GR,174,FALSE))=0,"",VLOOKUP($G31,Baseline!$G:$GR,174,FALSE))</f>
        <v>2 = сильно беспокоило</v>
      </c>
      <c r="FY31" s="1" t="str">
        <f>IF(LEN(VLOOKUP($G31,Baseline!$G:$GR,175,FALSE))=0,"",VLOOKUP($G31,Baseline!$G:$GR,175,FALSE))</f>
        <v/>
      </c>
      <c r="FZ31" s="1" t="str">
        <f>IF(LEN(VLOOKUP($G31,Baseline!$G:$GR,176,FALSE))=0,"",VLOOKUP($G31,Baseline!$G:$GR,176,FALSE))</f>
        <v/>
      </c>
      <c r="GA31" s="1" t="str">
        <f>IF(LEN(VLOOKUP($G31,Baseline!$G:$GR,177,FALSE))=0,"",VLOOKUP($G31,Baseline!$G:$GR,177,FALSE))</f>
        <v/>
      </c>
      <c r="GB31" s="1" t="str">
        <f>IF(LEN(VLOOKUP($G31,Baseline!$G:$GR,178,FALSE))=0,"",VLOOKUP($G31,Baseline!$G:$GR,178,FALSE))</f>
        <v/>
      </c>
      <c r="GC31" s="1" t="str">
        <f>IF(LEN(VLOOKUP($G31,Baseline!$G:$GR,179,FALSE))=0,"",VLOOKUP($G31,Baseline!$G:$GR,179,FALSE))</f>
        <v/>
      </c>
      <c r="GD31" s="1" t="str">
        <f>IF(LEN(VLOOKUP($G31,Baseline!$G:$GR,180,FALSE))=0,"",VLOOKUP($G31,Baseline!$G:$GR,180,FALSE))</f>
        <v/>
      </c>
      <c r="GE31" s="1" t="str">
        <f>IF(LEN(VLOOKUP($G31,Baseline!$G:$GR,181,FALSE))=0,"",VLOOKUP($G31,Baseline!$G:$GR,181,FALSE))</f>
        <v/>
      </c>
      <c r="GF31" s="5" t="str">
        <f>IF(LEN(VLOOKUP($G31,Baseline!$G:$GR,182,FALSE))=0,"",VLOOKUP($G31,Baseline!$G:$GR,182,FALSE))</f>
        <v/>
      </c>
      <c r="GG31" s="4" t="str">
        <f>IF(LEN(VLOOKUP($G31,Baseline!$G:$GR,183,FALSE))=0,"",VLOOKUP($G31,Baseline!$G:$GR,183,FALSE))</f>
        <v/>
      </c>
      <c r="GH31" s="5" t="str">
        <f>IF(LEN(VLOOKUP($G31,Baseline!$G:$GR,184,FALSE))=0,"",VLOOKUP($G31,Baseline!$G:$GR,184,FALSE))</f>
        <v/>
      </c>
      <c r="GI31" s="5" t="str">
        <f>IF(LEN(VLOOKUP($G31,Baseline!$G:$GR,185,FALSE))=0,"",VLOOKUP($G31,Baseline!$G:$GR,185,FALSE))</f>
        <v/>
      </c>
      <c r="GJ31" s="5" t="str">
        <f>IF(LEN(VLOOKUP($G31,Baseline!$G:$GR,186,FALSE))=0,"",VLOOKUP($G31,Baseline!$G:$GR,186,FALSE))</f>
        <v/>
      </c>
      <c r="GK31" s="5" t="str">
        <f>IF(LEN(VLOOKUP($G31,Baseline!$G:$GR,187,FALSE))=0,"",VLOOKUP($G31,Baseline!$G:$GR,187,FALSE))</f>
        <v/>
      </c>
      <c r="GL31" s="5" t="str">
        <f>IF(LEN(VLOOKUP($G31,Baseline!$G:$GR,188,FALSE))=0,"",VLOOKUP($G31,Baseline!$G:$GR,188,FALSE))</f>
        <v/>
      </c>
      <c r="GM31" s="5" t="str">
        <f>IF(LEN(VLOOKUP($G31,Baseline!$G:$GR,189,FALSE))=0,"",VLOOKUP($G31,Baseline!$G:$GR,189,FALSE))</f>
        <v/>
      </c>
      <c r="GN31" s="5" t="str">
        <f>IF(LEN(VLOOKUP($G31,Baseline!$G:$GR,190,FALSE))=0,"",VLOOKUP($G31,Baseline!$G:$GR,190,FALSE))</f>
        <v/>
      </c>
      <c r="GO31" s="5" t="str">
        <f>IF(LEN(VLOOKUP($G31,Baseline!$G:$GR,191,FALSE))=0,"",VLOOKUP($G31,Baseline!$G:$GR,191,FALSE))</f>
        <v/>
      </c>
      <c r="GP31" s="5" t="str">
        <f>IF(LEN(VLOOKUP($G31,Baseline!$G:$GR,192,FALSE))=0,"",VLOOKUP($G31,Baseline!$G:$GR,192,FALSE))</f>
        <v/>
      </c>
      <c r="GQ31" s="5" t="str">
        <f>IF(LEN(VLOOKUP($G31,Baseline!$G:$GR,193,FALSE))=0,"",VLOOKUP($G31,Baseline!$G:$GR,193,FALSE))</f>
        <v/>
      </c>
      <c r="GR31" s="5" t="str">
        <f>IF(LEN(VLOOKUP($G31,Baseline!$G:$GR,194,FALSE))=0,"",VLOOKUP($G31,Baseline!$G:$GR,194,FALSE))</f>
        <v/>
      </c>
      <c r="GS31" s="5"/>
      <c r="GT31" s="5"/>
      <c r="GU31" s="5"/>
      <c r="GV31" s="5"/>
      <c r="GW31" s="1" t="str">
        <f>IF(LEN(VLOOKUP($G31,Baseline!$G:$HT,199,FALSE))=0,"",VLOOKUP($G31,Baseline!$G:$HT,199,FALSE))</f>
        <v>Stres na poslu ili u školi</v>
      </c>
      <c r="GX31" s="1" t="str">
        <f>IF(LEN(VLOOKUP($G31,Baseline!$G:$HT,200,FALSE))=0,"",VLOOKUP($G31,Baseline!$G:$HT,200,FALSE))</f>
        <v>0 = Nesputano</v>
      </c>
      <c r="GY31" s="1" t="str">
        <f>IF(LEN(VLOOKUP($G31,Baseline!$G:$HT,201,FALSE))=0,"",VLOOKUP($G31,Baseline!$G:$HT,201,FALSE))</f>
        <v>1 = Malo sputano</v>
      </c>
      <c r="GZ31" s="1" t="str">
        <f>IF(LEN(VLOOKUP($G31,Baseline!$G:$HT,202,FALSE))=0,"",VLOOKUP($G31,Baseline!$G:$HT,202,FALSE))</f>
        <v>2 = Jako sputano</v>
      </c>
      <c r="HA31" s="10" t="str">
        <f>IF(LEN(VLOOKUP($G31,Baseline!$G:$HT,203,FALSE))=0,"",VLOOKUP($G31,Baseline!$G:$HT,203,FALSE))</f>
        <v/>
      </c>
      <c r="HB31" s="10" t="str">
        <f>IF(LEN(VLOOKUP($G31,Baseline!$G:$HT,204,FALSE))=0,"",VLOOKUP($G31,Baseline!$G:$HT,204,FALSE))</f>
        <v/>
      </c>
      <c r="HC31" s="10" t="str">
        <f>IF(LEN(VLOOKUP($G31,Baseline!$G:$HT,205,FALSE))=0,"",VLOOKUP($G31,Baseline!$G:$HT,205,FALSE))</f>
        <v/>
      </c>
      <c r="HD31" s="10" t="str">
        <f>IF(LEN(VLOOKUP($G31,Baseline!$G:$HT,206,FALSE))=0,"",VLOOKUP($G31,Baseline!$G:$HT,206,FALSE))</f>
        <v/>
      </c>
      <c r="HE31" s="10" t="str">
        <f>IF(LEN(VLOOKUP($G31,Baseline!$G:$HT,207,FALSE))=0,"",VLOOKUP($G31,Baseline!$G:$HT,207,FALSE))</f>
        <v/>
      </c>
      <c r="HF31" s="10" t="str">
        <f>IF(LEN(VLOOKUP($G31,Baseline!$G:$HT,208,FALSE))=0,"",VLOOKUP($G31,Baseline!$G:$HT,208,FALSE))</f>
        <v/>
      </c>
      <c r="HG31" s="10" t="str">
        <f>IF(LEN(VLOOKUP($G31,Baseline!$G:$HT,209,FALSE))=0,"",VLOOKUP($G31,Baseline!$G:$HT,209,FALSE))</f>
        <v/>
      </c>
      <c r="HH31" s="5" t="str">
        <f>IF(LEN(VLOOKUP($G31,Baseline!$G:$HT,210,FALSE))=0,"",VLOOKUP($G31,Baseline!$G:$HT,210,FALSE))</f>
        <v/>
      </c>
      <c r="HI31" s="5" t="str">
        <f>IF(LEN(VLOOKUP($G31,Baseline!$G:$HT,211,FALSE))=0,"",VLOOKUP($G31,Baseline!$G:$HT,211,FALSE))</f>
        <v/>
      </c>
      <c r="HJ31" s="5" t="str">
        <f>IF(LEN(VLOOKUP($G31,Baseline!$G:$HT,212,FALSE))=0,"",VLOOKUP($G31,Baseline!$G:$HT,212,FALSE))</f>
        <v/>
      </c>
      <c r="HK31" s="5" t="str">
        <f>IF(LEN(VLOOKUP($G31,Baseline!$G:$HT,213,FALSE))=0,"",VLOOKUP($G31,Baseline!$G:$HT,213,FALSE))</f>
        <v/>
      </c>
      <c r="HL31" s="4" t="str">
        <f>IF(LEN(VLOOKUP($G31,Baseline!$G:$HT,214,FALSE))=0,"",VLOOKUP($G31,Baseline!$G:$HT,214,FALSE))</f>
        <v/>
      </c>
      <c r="HM31" s="5" t="str">
        <f>IF(LEN(VLOOKUP($G31,Baseline!$G:$HT,215,FALSE))=0,"",VLOOKUP($G31,Baseline!$G:$HT,215,FALSE))</f>
        <v/>
      </c>
      <c r="HN31" s="5" t="str">
        <f>IF(LEN(VLOOKUP($G31,Baseline!$G:$HT,216,FALSE))=0,"",VLOOKUP($G31,Baseline!$G:$HT,216,FALSE))</f>
        <v/>
      </c>
      <c r="HO31" s="5" t="str">
        <f>IF(LEN(VLOOKUP($G31,Baseline!$G:$HT,217,FALSE))=0,"",VLOOKUP($G31,Baseline!$G:$HT,217,FALSE))</f>
        <v/>
      </c>
      <c r="HP31" s="5" t="str">
        <f>IF(LEN(VLOOKUP($G31,Baseline!$G:$HT,218,FALSE))=0,"",VLOOKUP($G31,Baseline!$G:$HT,218,FALSE))</f>
        <v/>
      </c>
      <c r="HQ31" s="5" t="str">
        <f>IF(LEN(VLOOKUP($G31,Baseline!$G:$HT,219,FALSE))=0,"",VLOOKUP($G31,Baseline!$G:$HT,219,FALSE))</f>
        <v/>
      </c>
      <c r="HR31" s="5" t="str">
        <f>IF(LEN(VLOOKUP($G31,Baseline!$G:$HT,220,FALSE))=0,"",VLOOKUP($G31,Baseline!$G:$HT,220,FALSE))</f>
        <v/>
      </c>
      <c r="HS31" s="5" t="str">
        <f>IF(LEN(VLOOKUP($G31,Baseline!$G:$HT,221,FALSE))=0,"",VLOOKUP($G31,Baseline!$G:$HT,221,FALSE))</f>
        <v/>
      </c>
      <c r="HT31" s="5" t="str">
        <f>IF(LEN(VLOOKUP($G31,Baseline!$G:$HT,222,FALSE))=0,"",VLOOKUP($G31,Baseline!$G:$HT,222,FALSE))</f>
        <v/>
      </c>
      <c r="HU31" s="5"/>
      <c r="HV31" s="5"/>
      <c r="HW31" s="5"/>
      <c r="HX31" s="5"/>
    </row>
    <row r="32" spans="1:232" s="28" customFormat="1" ht="32.25" hidden="1" thickBot="1">
      <c r="A32" s="5" t="s">
        <v>331</v>
      </c>
      <c r="B32" s="5" t="s">
        <v>332</v>
      </c>
      <c r="C32" s="5"/>
      <c r="D32" s="5"/>
      <c r="E32" s="5"/>
      <c r="F32" s="5" t="s">
        <v>333</v>
      </c>
      <c r="G32" s="5" t="s">
        <v>389</v>
      </c>
      <c r="H32" s="5" t="s">
        <v>390</v>
      </c>
      <c r="I32" s="84" t="str">
        <f>IF(LEN(VLOOKUP($G32,Baseline!$G:$BH,3,FALSE))=0,"",VLOOKUP($G32,Baseline!$G:$BH,3,FALSE))</f>
        <v>Finanzielle Probleme oder Sorgen</v>
      </c>
      <c r="J32" s="5" t="str">
        <f>IF(LEN(VLOOKUP($G32,Baseline!$G:$BH,4,FALSE))=0,"",VLOOKUP($G32,Baseline!$G:$BH,4,FALSE))</f>
        <v>0 = Nicht beeinträchtigt</v>
      </c>
      <c r="K32" s="5" t="str">
        <f>IF(LEN(VLOOKUP($G32,Baseline!$G:$BH,5,FALSE))=0,"",VLOOKUP($G32,Baseline!$G:$BH,5,FALSE))</f>
        <v>1 = Wenig beeinträchtigt</v>
      </c>
      <c r="L32" s="5" t="str">
        <f>IF(LEN(VLOOKUP($G32,Baseline!$G:$BH,6,FALSE))=0,"",VLOOKUP($G32,Baseline!$G:$BH,6,FALSE))</f>
        <v>2 = Stark beeinträchtigt</v>
      </c>
      <c r="M32" s="5" t="str">
        <f>IF(LEN(VLOOKUP($G32,Baseline!$G:$BH,7,FALSE))=0,"",VLOOKUP($G32,Baseline!$G:$BH,7,FALSE))</f>
        <v/>
      </c>
      <c r="N32" s="5" t="str">
        <f>IF(LEN(VLOOKUP($G32,Baseline!$G:$BH,8,FALSE))=0,"",VLOOKUP($G32,Baseline!$G:$BH,8,FALSE))</f>
        <v/>
      </c>
      <c r="O32" s="5" t="str">
        <f>IF(LEN(VLOOKUP($G32,Baseline!$G:$BH,9,FALSE))=0,"",VLOOKUP($G32,Baseline!$G:$BH,9,FALSE))</f>
        <v/>
      </c>
      <c r="P32" s="5" t="str">
        <f>IF(LEN(VLOOKUP($G32,Baseline!$G:$BH,10,FALSE))=0,"",VLOOKUP($G32,Baseline!$G:$BH,10,FALSE))</f>
        <v/>
      </c>
      <c r="Q32" s="5" t="str">
        <f>IF(LEN(VLOOKUP($G32,Baseline!$G:$BH,11,FALSE))=0,"",VLOOKUP($G32,Baseline!$G:$BH,11,FALSE))</f>
        <v/>
      </c>
      <c r="R32" s="5" t="str">
        <f>IF(LEN(VLOOKUP($G32,Baseline!$G:$BH,12,FALSE))=0,"",VLOOKUP($G32,Baseline!$G:$BH,12,FALSE))</f>
        <v/>
      </c>
      <c r="S32" s="5" t="str">
        <f>IF(LEN(VLOOKUP($G32,Baseline!$G:$BH,13,FALSE))=0,"",VLOOKUP($G32,Baseline!$G:$BH,13,FALSE))</f>
        <v/>
      </c>
      <c r="T32" s="5" t="str">
        <f>IF(LEN(VLOOKUP($G32,Baseline!$G:$BH,14,FALSE))=0,"",VLOOKUP($G32,Baseline!$G:$BH,14,FALSE))</f>
        <v/>
      </c>
      <c r="U32" s="5" t="str">
        <f>IF(LEN(VLOOKUP($G32,Baseline!$G:$BH,15,FALSE))=0,"",VLOOKUP($G32,Baseline!$G:$BH,15,FALSE))</f>
        <v/>
      </c>
      <c r="V32" s="5" t="str">
        <f>IF(LEN(VLOOKUP($G32,Baseline!$G:$BH,16,FALSE))=0,"",VLOOKUP($G32,Baseline!$G:$BH,16,FALSE))</f>
        <v/>
      </c>
      <c r="W32" s="5" t="str">
        <f>IF(LEN(VLOOKUP($G32,Baseline!$G:$BH,17,FALSE))=0,"",VLOOKUP($G32,Baseline!$G:$BH,17,FALSE))</f>
        <v/>
      </c>
      <c r="X32" s="5" t="str">
        <f>IF(LEN(VLOOKUP($G32,Baseline!$G:$BH,18,FALSE))=0,"",VLOOKUP($G32,Baseline!$G:$BH,18,FALSE))</f>
        <v/>
      </c>
      <c r="Y32" s="5" t="str">
        <f>IF(LEN(VLOOKUP($G32,Baseline!$G:$BH,19,FALSE))=0,"",VLOOKUP($G32,Baseline!$G:$BH,19,FALSE))</f>
        <v/>
      </c>
      <c r="Z32" s="5" t="str">
        <f>IF(LEN(VLOOKUP($G32,Baseline!$G:$BH,20,FALSE))=0,"",VLOOKUP($G32,Baseline!$G:$BH,20,FALSE))</f>
        <v/>
      </c>
      <c r="AA32" s="5" t="str">
        <f>IF(LEN(VLOOKUP($G32,Baseline!$G:$BH,21,FALSE))=0,"",VLOOKUP($G32,Baseline!$G:$BH,21,FALSE))</f>
        <v/>
      </c>
      <c r="AB32" s="5" t="str">
        <f>IF(LEN(VLOOKUP($G32,Baseline!$G:$BH,22,FALSE))=0,"",VLOOKUP($G32,Baseline!$G:$BH,22,FALSE))</f>
        <v/>
      </c>
      <c r="AC32" s="5" t="str">
        <f>IF(LEN(VLOOKUP($G32,Baseline!$G:$BH,23,FALSE))=0,"",VLOOKUP($G32,Baseline!$G:$BH,23,FALSE))</f>
        <v/>
      </c>
      <c r="AD32" s="5" t="str">
        <f>IF(LEN(VLOOKUP($G32,Baseline!$G:$BH,24,FALSE))=0,"",VLOOKUP($G32,Baseline!$G:$BH,24,FALSE))</f>
        <v/>
      </c>
      <c r="AE32" s="5" t="str">
        <f>IF(LEN(VLOOKUP($G32,Baseline!$G:$BH,25,FALSE))=0,"",VLOOKUP($G32,Baseline!$G:$BH,25,FALSE))</f>
        <v/>
      </c>
      <c r="AF32" s="5" t="str">
        <f>IF(LEN(VLOOKUP($G32,Baseline!$G:$BH,26,FALSE))=0,"",VLOOKUP($G32,Baseline!$G:$BH,26,FALSE))</f>
        <v/>
      </c>
      <c r="AG32" s="100"/>
      <c r="AH32" s="5"/>
      <c r="AI32" s="5"/>
      <c r="AJ32" s="87"/>
      <c r="AK32" s="5" t="str">
        <f>IF(LEN(VLOOKUP($G32,Baseline!$G:$BH,31,FALSE))=0,"",VLOOKUP($G32,Baseline!$G:$BH,31,FALSE))</f>
        <v xml:space="preserve">Financial problems or worries </v>
      </c>
      <c r="AL32" s="5" t="str">
        <f>IF(LEN(VLOOKUP($G32,Baseline!$G:$BH,32,FALSE))=0,"",VLOOKUP($G32,Baseline!$G:$BH,32,FALSE))</f>
        <v>0 = Not bothered</v>
      </c>
      <c r="AM32" s="5" t="str">
        <f>IF(LEN(VLOOKUP($G32,Baseline!$G:$BH,33,FALSE))=0,"",VLOOKUP($G32,Baseline!$G:$BH,33,FALSE))</f>
        <v>1 = Bothered a little</v>
      </c>
      <c r="AN32" s="5" t="str">
        <f>IF(LEN(VLOOKUP($G32,Baseline!$G:$BH,34,FALSE))=0,"",VLOOKUP($G32,Baseline!$G:$BH,34,FALSE))</f>
        <v>2 = Bothered a lot</v>
      </c>
      <c r="AO32" s="5" t="str">
        <f>IF(LEN(VLOOKUP($G32,Baseline!$G:$BH,35,FALSE))=0,"",VLOOKUP($G32,Baseline!$G:$BH,35,FALSE))</f>
        <v/>
      </c>
      <c r="AP32" s="5" t="str">
        <f>IF(LEN(VLOOKUP($G32,Baseline!$G:$BH,36,FALSE))=0,"",VLOOKUP($G32,Baseline!$G:$BH,36,FALSE))</f>
        <v/>
      </c>
      <c r="AQ32" s="5" t="str">
        <f>IF(LEN(VLOOKUP($G32,Baseline!$G:$BH,37,FALSE))=0,"",VLOOKUP($G32,Baseline!$G:$BH,37,FALSE))</f>
        <v/>
      </c>
      <c r="AR32" s="5" t="str">
        <f>IF(LEN(VLOOKUP($G32,Baseline!$G:$BH,38,FALSE))=0,"",VLOOKUP($G32,Baseline!$G:$BH,38,FALSE))</f>
        <v/>
      </c>
      <c r="AS32" s="5" t="str">
        <f>IF(LEN(VLOOKUP($G32,Baseline!$G:$BH,39,FALSE))=0,"",VLOOKUP($G32,Baseline!$G:$BH,39,FALSE))</f>
        <v/>
      </c>
      <c r="AT32" s="5" t="str">
        <f>IF(LEN(VLOOKUP($G32,Baseline!$G:$BH,40,FALSE))=0,"",VLOOKUP($G32,Baseline!$G:$BH,40,FALSE))</f>
        <v/>
      </c>
      <c r="AU32" s="5" t="str">
        <f>IF(LEN(VLOOKUP($G32,Baseline!$G:$BH,41,FALSE))=0,"",VLOOKUP($G32,Baseline!$G:$BH,41,FALSE))</f>
        <v/>
      </c>
      <c r="AV32" s="5" t="str">
        <f>IF(LEN(VLOOKUP($G32,Baseline!$G:$BH,42,FALSE))=0,"",VLOOKUP($G32,Baseline!$G:$BH,42,FALSE))</f>
        <v/>
      </c>
      <c r="AW32" s="5" t="str">
        <f>IF(LEN(VLOOKUP($G32,Baseline!$G:$BH,43,FALSE))=0,"",VLOOKUP($G32,Baseline!$G:$BH,43,FALSE))</f>
        <v/>
      </c>
      <c r="AX32" s="5" t="str">
        <f>IF(LEN(VLOOKUP($G32,Baseline!$G:$BH,44,FALSE))=0,"",VLOOKUP($G32,Baseline!$G:$BH,44,FALSE))</f>
        <v/>
      </c>
      <c r="AY32" s="5" t="str">
        <f>IF(LEN(VLOOKUP($G32,Baseline!$G:$BH,45,FALSE))=0,"",VLOOKUP($G32,Baseline!$G:$BH,45,FALSE))</f>
        <v/>
      </c>
      <c r="AZ32" s="5" t="str">
        <f>IF(LEN(VLOOKUP($G32,Baseline!$G:$BH,46,FALSE))=0,"",VLOOKUP($G32,Baseline!$G:$BH,46,FALSE))</f>
        <v/>
      </c>
      <c r="BA32" s="5" t="str">
        <f>IF(LEN(VLOOKUP($G32,Baseline!$G:$BH,47,FALSE))=0,"",VLOOKUP($G32,Baseline!$G:$BH,47,FALSE))</f>
        <v/>
      </c>
      <c r="BB32" s="5" t="str">
        <f>IF(LEN(VLOOKUP($G32,Baseline!$G:$BH,48,FALSE))=0,"",VLOOKUP($G32,Baseline!$G:$BH,48,FALSE))</f>
        <v/>
      </c>
      <c r="BC32" s="5" t="str">
        <f>IF(LEN(VLOOKUP($G32,Baseline!$G:$BH,49,FALSE))=0,"",VLOOKUP($G32,Baseline!$G:$BH,49,FALSE))</f>
        <v/>
      </c>
      <c r="BD32" s="5" t="str">
        <f>IF(LEN(VLOOKUP($G32,Baseline!$G:$BH,50,FALSE))=0,"",VLOOKUP($G32,Baseline!$G:$BH,50,FALSE))</f>
        <v/>
      </c>
      <c r="BE32" s="5" t="str">
        <f>IF(LEN(VLOOKUP($G32,Baseline!$G:$BH,51,FALSE))=0,"",VLOOKUP($G32,Baseline!$G:$BH,51,FALSE))</f>
        <v/>
      </c>
      <c r="BF32" s="5" t="str">
        <f>IF(LEN(VLOOKUP($G32,Baseline!$G:$BH,52,FALSE))=0,"",VLOOKUP($G32,Baseline!$G:$BH,52,FALSE))</f>
        <v/>
      </c>
      <c r="BG32" s="5" t="str">
        <f>IF(LEN(VLOOKUP($G32,Baseline!$G:$BH,53,FALSE))=0,"",VLOOKUP($G32,Baseline!$G:$BH,53,FALSE))</f>
        <v/>
      </c>
      <c r="BH32" s="5" t="str">
        <f>IF(LEN(VLOOKUP($G32,Baseline!$G:$BH,54,FALSE))=0,"",VLOOKUP($G32,Baseline!$G:$BH,54,FALSE))</f>
        <v/>
      </c>
      <c r="BI32" s="5"/>
      <c r="BJ32" s="5"/>
      <c r="BK32" s="5"/>
      <c r="BL32" s="87"/>
      <c r="BM32" s="1" t="str">
        <f>IF(LEN(VLOOKUP($G32,Baseline!$G:$CJ,59,FALSE))=0,"",VLOOKUP($G32,Baseline!$G:$CJ,59,FALSE))</f>
        <v>Problemas o preocupaciones económicos</v>
      </c>
      <c r="BN32" s="1" t="str">
        <f>IF(LEN(VLOOKUP($G32,Baseline!$G:$CJ,60,FALSE))=0,"",VLOOKUP($G32,Baseline!$G:$CJ,60,FALSE))</f>
        <v>0 = No afectado</v>
      </c>
      <c r="BO32" s="1" t="str">
        <f>IF(LEN(VLOOKUP($G32,Baseline!$G:$CJ,61,FALSE))=0,"",VLOOKUP($G32,Baseline!$G:$CJ,61,FALSE))</f>
        <v>1 = Poco afectado</v>
      </c>
      <c r="BP32" s="1" t="str">
        <f>IF(LEN(VLOOKUP($G32,Baseline!$G:$CJ,62,FALSE))=0,"",VLOOKUP($G32,Baseline!$G:$CJ,62,FALSE))</f>
        <v>2 = Muy afectado</v>
      </c>
      <c r="BQ32" s="1" t="str">
        <f>IF(LEN(VLOOKUP($G32,Baseline!$G:$CJ,63,FALSE))=0,"",VLOOKUP($G32,Baseline!$G:$CJ,63,FALSE))</f>
        <v/>
      </c>
      <c r="BR32" s="1" t="str">
        <f>IF(LEN(VLOOKUP($G32,Baseline!$G:$CJ,64,FALSE))=0,"",VLOOKUP($G32,Baseline!$G:$CJ,64,FALSE))</f>
        <v/>
      </c>
      <c r="BS32" s="1" t="str">
        <f>IF(LEN(VLOOKUP($G32,Baseline!$G:$CJ,65,FALSE))=0,"",VLOOKUP($G32,Baseline!$G:$CJ,65,FALSE))</f>
        <v/>
      </c>
      <c r="BT32" s="1" t="str">
        <f>IF(LEN(VLOOKUP($G32,Baseline!$G:$CJ,66,FALSE))=0,"",VLOOKUP($G32,Baseline!$G:$CJ,66,FALSE))</f>
        <v/>
      </c>
      <c r="BU32" s="1" t="str">
        <f>IF(LEN(VLOOKUP($G32,Baseline!$G:$CJ,67,FALSE))=0,"",VLOOKUP($G32,Baseline!$G:$CJ,67,FALSE))</f>
        <v/>
      </c>
      <c r="BV32" s="1" t="str">
        <f>IF(LEN(VLOOKUP($G32,Baseline!$G:$CJ,68,FALSE))=0,"",VLOOKUP($G32,Baseline!$G:$CJ,68,FALSE))</f>
        <v/>
      </c>
      <c r="BW32" s="1" t="str">
        <f>IF(LEN(VLOOKUP($G32,Baseline!$G:$CJ,69,FALSE))=0,"",VLOOKUP($G32,Baseline!$G:$CJ,69,FALSE))</f>
        <v/>
      </c>
      <c r="BX32" s="1" t="str">
        <f>IF(LEN(VLOOKUP($G32,Baseline!$G:$CJ,70,FALSE))=0,"",VLOOKUP($G32,Baseline!$G:$CJ,70,FALSE))</f>
        <v/>
      </c>
      <c r="BY32" s="1" t="str">
        <f>IF(LEN(VLOOKUP($G32,Baseline!$G:$CJ,71,FALSE))=0,"",VLOOKUP($G32,Baseline!$G:$CJ,71,FALSE))</f>
        <v/>
      </c>
      <c r="BZ32" s="1" t="str">
        <f>IF(LEN(VLOOKUP($G32,Baseline!$G:$CJ,72,FALSE))=0,"",VLOOKUP($G32,Baseline!$G:$CJ,72,FALSE))</f>
        <v/>
      </c>
      <c r="CA32" s="1" t="str">
        <f>IF(LEN(VLOOKUP($G32,Baseline!$G:$CJ,73,FALSE))=0,"",VLOOKUP($G32,Baseline!$G:$CJ,73,FALSE))</f>
        <v/>
      </c>
      <c r="CB32" s="1" t="str">
        <f>IF(LEN(VLOOKUP($G32,Baseline!$G:$CJ,74,FALSE))=0,"",VLOOKUP($G32,Baseline!$G:$CJ,74,FALSE))</f>
        <v/>
      </c>
      <c r="CC32" s="1" t="str">
        <f>IF(LEN(VLOOKUP($G32,Baseline!$G:$CJ,75,FALSE))=0,"",VLOOKUP($G32,Baseline!$G:$CJ,75,FALSE))</f>
        <v/>
      </c>
      <c r="CD32" s="1" t="str">
        <f>IF(LEN(VLOOKUP($G32,Baseline!$G:$CJ,76,FALSE))=0,"",VLOOKUP($G32,Baseline!$G:$CJ,76,FALSE))</f>
        <v/>
      </c>
      <c r="CE32" s="1" t="str">
        <f>IF(LEN(VLOOKUP($G32,Baseline!$G:$CJ,77,FALSE))=0,"",VLOOKUP($G32,Baseline!$G:$CJ,77,FALSE))</f>
        <v/>
      </c>
      <c r="CF32" s="1" t="str">
        <f>IF(LEN(VLOOKUP($G32,Baseline!$G:$CJ,78,FALSE))=0,"",VLOOKUP($G32,Baseline!$G:$CJ,78,FALSE))</f>
        <v/>
      </c>
      <c r="CG32" s="1" t="str">
        <f>IF(LEN(VLOOKUP($G32,Baseline!$G:$CJ,79,FALSE))=0,"",VLOOKUP($G32,Baseline!$G:$CJ,79,FALSE))</f>
        <v/>
      </c>
      <c r="CH32" s="1" t="str">
        <f>IF(LEN(VLOOKUP($G32,Baseline!$G:$CJ,80,FALSE))=0,"",VLOOKUP($G32,Baseline!$G:$CJ,80,FALSE))</f>
        <v/>
      </c>
      <c r="CI32" s="1" t="str">
        <f>IF(LEN(VLOOKUP($G32,Baseline!$G:$CJ,81,FALSE))=0,"",VLOOKUP($G32,Baseline!$G:$CJ,81,FALSE))</f>
        <v/>
      </c>
      <c r="CJ32" s="1" t="str">
        <f>IF(LEN(VLOOKUP($G32,Baseline!$G:$CJ,82,FALSE))=0,"",VLOOKUP($G32,Baseline!$G:$CJ,82,FALSE))</f>
        <v/>
      </c>
      <c r="CK32" s="1"/>
      <c r="CL32" s="1"/>
      <c r="CM32" s="1"/>
      <c r="CN32" s="1"/>
      <c r="CO32" s="198" t="str">
        <f>IF(LEN(VLOOKUP($G32,Baseline!$G:$DL,87,FALSE))=0,"",VLOOKUP($G32,Baseline!$G:$DL,87,FALSE))</f>
        <v>Problèmes ou soucis financiers</v>
      </c>
      <c r="CP32" s="1" t="str">
        <f>IF(LEN(VLOOKUP($G32,Baseline!$G:$DL,88,FALSE))=0,"",VLOOKUP($G32,Baseline!$G:$DL,88,FALSE))</f>
        <v>0 = Pas du tout affecté</v>
      </c>
      <c r="CQ32" s="1" t="str">
        <f>IF(LEN(VLOOKUP($G32,Baseline!$G:$DL,89,FALSE))=0,"",VLOOKUP($G32,Baseline!$G:$DL,89,FALSE))</f>
        <v>1 = Légèrement affecté</v>
      </c>
      <c r="CR32" s="4" t="str">
        <f>IF(LEN(VLOOKUP($G32,Baseline!$G:$DL,90,FALSE))=0,"",VLOOKUP($G32,Baseline!$G:$DL,90,FALSE))</f>
        <v>2 = Beaucoup affecté</v>
      </c>
      <c r="CS32" s="1" t="str">
        <f>IF(LEN(VLOOKUP($G32,Baseline!$G:$DL,91,FALSE))=0,"",VLOOKUP($G32,Baseline!$G:$DL,91,FALSE))</f>
        <v/>
      </c>
      <c r="CT32" s="1" t="str">
        <f>IF(LEN(VLOOKUP($G32,Baseline!$G:$DL,92,FALSE))=0,"",VLOOKUP($G32,Baseline!$G:$DL,92,FALSE))</f>
        <v/>
      </c>
      <c r="CU32" s="1" t="str">
        <f>IF(LEN(VLOOKUP($G32,Baseline!$G:$DL,93,FALSE))=0,"",VLOOKUP($G32,Baseline!$G:$DL,93,FALSE))</f>
        <v/>
      </c>
      <c r="CV32" s="1" t="str">
        <f>IF(LEN(VLOOKUP($G32,Baseline!$G:$DL,94,FALSE))=0,"",VLOOKUP($G32,Baseline!$G:$DL,94,FALSE))</f>
        <v/>
      </c>
      <c r="CW32" s="1" t="str">
        <f>IF(LEN(VLOOKUP($G32,Baseline!$G:$DL,95,FALSE))=0,"",VLOOKUP($G32,Baseline!$G:$DL,95,FALSE))</f>
        <v/>
      </c>
      <c r="CX32" s="1" t="str">
        <f>IF(LEN(VLOOKUP($G32,Baseline!$G:$DL,96,FALSE))=0,"",VLOOKUP($G32,Baseline!$G:$DL,96,FALSE))</f>
        <v/>
      </c>
      <c r="CY32" s="5" t="str">
        <f>IF(LEN(VLOOKUP($G32,Baseline!$G:$DL,97,FALSE))=0,"",VLOOKUP($G32,Baseline!$G:$DL,97,FALSE))</f>
        <v/>
      </c>
      <c r="CZ32" s="5" t="str">
        <f>IF(LEN(VLOOKUP($G32,Baseline!$G:$DL,98,FALSE))=0,"",VLOOKUP($G32,Baseline!$G:$DL,98,FALSE))</f>
        <v/>
      </c>
      <c r="DA32" s="5" t="str">
        <f>IF(LEN(VLOOKUP($G32,Baseline!$G:$DL,99,FALSE))=0,"",VLOOKUP($G32,Baseline!$G:$DL,99,FALSE))</f>
        <v/>
      </c>
      <c r="DB32" s="5" t="str">
        <f>IF(LEN(VLOOKUP($G32,Baseline!$G:$DL,100,FALSE))=0,"",VLOOKUP($G32,Baseline!$G:$DL,100,FALSE))</f>
        <v/>
      </c>
      <c r="DC32" s="5" t="str">
        <f>IF(LEN(VLOOKUP($G32,Baseline!$G:$DL,101,FALSE))=0,"",VLOOKUP($G32,Baseline!$G:$DL,101,FALSE))</f>
        <v/>
      </c>
      <c r="DD32" s="5" t="str">
        <f>IF(LEN(VLOOKUP($G32,Baseline!$G:$DL,102,FALSE))=0,"",VLOOKUP($G32,Baseline!$G:$DL,102,FALSE))</f>
        <v/>
      </c>
      <c r="DE32" s="5" t="str">
        <f>IF(LEN(VLOOKUP($G32,Baseline!$G:$DL,103,FALSE))=0,"",VLOOKUP($G32,Baseline!$G:$DL,103,FALSE))</f>
        <v/>
      </c>
      <c r="DF32" s="5" t="str">
        <f>IF(LEN(VLOOKUP($G32,Baseline!$G:$DL,104,FALSE))=0,"",VLOOKUP($G32,Baseline!$G:$DL,104,FALSE))</f>
        <v/>
      </c>
      <c r="DG32" s="5" t="str">
        <f>IF(LEN(VLOOKUP($G32,Baseline!$G:$DL,105,FALSE))=0,"",VLOOKUP($G32,Baseline!$G:$DL,105,FALSE))</f>
        <v/>
      </c>
      <c r="DH32" s="5" t="str">
        <f>IF(LEN(VLOOKUP($G32,Baseline!$G:$DL,106,FALSE))=0,"",VLOOKUP($G32,Baseline!$G:$DL,106,FALSE))</f>
        <v/>
      </c>
      <c r="DI32" s="5" t="str">
        <f>IF(LEN(VLOOKUP($G32,Baseline!$G:$DL,107,FALSE))=0,"",VLOOKUP($G32,Baseline!$G:$DL,107,FALSE))</f>
        <v/>
      </c>
      <c r="DJ32" s="5" t="str">
        <f>IF(LEN(VLOOKUP($G32,Baseline!$G:$DL,108,FALSE))=0,"",VLOOKUP($G32,Baseline!$G:$DL,108,FALSE))</f>
        <v/>
      </c>
      <c r="DK32" s="5" t="str">
        <f>IF(LEN(VLOOKUP($G32,Baseline!$G:$DL,109,FALSE))=0,"",VLOOKUP($G32,Baseline!$G:$DL,109,FALSE))</f>
        <v/>
      </c>
      <c r="DL32" s="5" t="str">
        <f>IF(LEN(VLOOKUP($G32,Baseline!$G:$DL,110,FALSE))=0,"",VLOOKUP($G32,Baseline!$G:$DL,110,FALSE))</f>
        <v/>
      </c>
      <c r="DM32" s="5"/>
      <c r="DN32" s="5"/>
      <c r="DO32" s="5"/>
      <c r="DP32" s="5"/>
      <c r="DQ32" s="1" t="str">
        <f>IF(LEN(VLOOKUP($G32,Baseline!$G:$EN,115,FALSE))=0,"",VLOOKUP($G32,Baseline!$G:$EN,115,FALSE))</f>
        <v>Anyagi problémák vagy gondok</v>
      </c>
      <c r="DR32" s="1" t="str">
        <f>IF(LEN(VLOOKUP($G32,Baseline!$G:$EN,116,FALSE))=0,"",VLOOKUP($G32,Baseline!$G:$EN,116,FALSE))</f>
        <v>0 = Nem érintettek</v>
      </c>
      <c r="DS32" s="1" t="str">
        <f>IF(LEN(VLOOKUP($G32,Baseline!$G:$EN,117,FALSE))=0,"",VLOOKUP($G32,Baseline!$G:$EN,117,FALSE))</f>
        <v>1 = Kevésbé érintettek</v>
      </c>
      <c r="DT32" s="1" t="str">
        <f>IF(LEN(VLOOKUP($G32,Baseline!$G:$EN,118,FALSE))=0,"",VLOOKUP($G32,Baseline!$G:$EN,118,FALSE))</f>
        <v>2 = Nagyon érintettek</v>
      </c>
      <c r="DU32" s="1" t="str">
        <f>IF(LEN(VLOOKUP($G32,Baseline!$G:$EN,119,FALSE))=0,"",VLOOKUP($G32,Baseline!$G:$EN,119,FALSE))</f>
        <v/>
      </c>
      <c r="DV32" s="1" t="str">
        <f>IF(LEN(VLOOKUP($G32,Baseline!$G:$EN,120,FALSE))=0,"",VLOOKUP($G32,Baseline!$G:$EN,120,FALSE))</f>
        <v/>
      </c>
      <c r="DW32" s="4" t="str">
        <f>IF(LEN(VLOOKUP($G32,Baseline!$G:$EN,121,FALSE))=0,"",VLOOKUP($G32,Baseline!$G:$EN,121,FALSE))</f>
        <v/>
      </c>
      <c r="DX32" s="1" t="str">
        <f>IF(LEN(VLOOKUP($G32,Baseline!$G:$EN,122,FALSE))=0,"",VLOOKUP($G32,Baseline!$G:$EN,122,FALSE))</f>
        <v/>
      </c>
      <c r="DY32" s="1" t="str">
        <f>IF(LEN(VLOOKUP($G32,Baseline!$G:$EN,123,FALSE))=0,"",VLOOKUP($G32,Baseline!$G:$EN,123,FALSE))</f>
        <v/>
      </c>
      <c r="DZ32" s="1" t="str">
        <f>IF(LEN(VLOOKUP($G32,Baseline!$G:$EN,124,FALSE))=0,"",VLOOKUP($G32,Baseline!$G:$EN,124,FALSE))</f>
        <v/>
      </c>
      <c r="EA32" s="1" t="str">
        <f>IF(LEN(VLOOKUP($G32,Baseline!$G:$EN,125,FALSE))=0,"",VLOOKUP($G32,Baseline!$G:$EN,125,FALSE))</f>
        <v/>
      </c>
      <c r="EB32" s="5" t="str">
        <f>IF(LEN(VLOOKUP($G32,Baseline!$G:$EN,126,FALSE))=0,"",VLOOKUP($G32,Baseline!$G:$EN,126,FALSE))</f>
        <v/>
      </c>
      <c r="EC32" s="5" t="str">
        <f>IF(LEN(VLOOKUP($G32,Baseline!$G:$EN,127,FALSE))=0,"",VLOOKUP($G32,Baseline!$G:$EN,127,FALSE))</f>
        <v/>
      </c>
      <c r="ED32" s="5" t="str">
        <f>IF(LEN(VLOOKUP($G32,Baseline!$G:$EN,128,FALSE))=0,"",VLOOKUP($G32,Baseline!$G:$EN,128,FALSE))</f>
        <v/>
      </c>
      <c r="EE32" s="5" t="str">
        <f>IF(LEN(VLOOKUP($G32,Baseline!$G:$EN,129,FALSE))=0,"",VLOOKUP($G32,Baseline!$G:$EN,129,FALSE))</f>
        <v/>
      </c>
      <c r="EF32" s="5" t="str">
        <f>IF(LEN(VLOOKUP($G32,Baseline!$G:$EN,130,FALSE))=0,"",VLOOKUP($G32,Baseline!$G:$EN,130,FALSE))</f>
        <v/>
      </c>
      <c r="EG32" s="5" t="str">
        <f>IF(LEN(VLOOKUP($G32,Baseline!$G:$EN,131,FALSE))=0,"",VLOOKUP($G32,Baseline!$G:$EN,131,FALSE))</f>
        <v/>
      </c>
      <c r="EH32" s="5" t="str">
        <f>IF(LEN(VLOOKUP($G32,Baseline!$G:$EN,132,FALSE))=0,"",VLOOKUP($G32,Baseline!$G:$EN,132,FALSE))</f>
        <v/>
      </c>
      <c r="EI32" s="5" t="str">
        <f>IF(LEN(VLOOKUP($G32,Baseline!$G:$EN,133,FALSE))=0,"",VLOOKUP($G32,Baseline!$G:$EN,133,FALSE))</f>
        <v/>
      </c>
      <c r="EJ32" s="5" t="str">
        <f>IF(LEN(VLOOKUP($G32,Baseline!$G:$EN,134,FALSE))=0,"",VLOOKUP($G32,Baseline!$G:$EN,134,FALSE))</f>
        <v/>
      </c>
      <c r="EK32" s="5" t="str">
        <f>IF(LEN(VLOOKUP($G32,Baseline!$G:$EN,135,FALSE))=0,"",VLOOKUP($G32,Baseline!$G:$EN,135,FALSE))</f>
        <v/>
      </c>
      <c r="EL32" s="5" t="str">
        <f>IF(LEN(VLOOKUP($G32,Baseline!$G:$EN,136,FALSE))=0,"",VLOOKUP($G32,Baseline!$G:$EN,136,FALSE))</f>
        <v/>
      </c>
      <c r="EM32" s="5" t="str">
        <f>IF(LEN(VLOOKUP($G32,Baseline!$G:$EN,137,FALSE))=0,"",VLOOKUP($G32,Baseline!$G:$EN,137,FALSE))</f>
        <v/>
      </c>
      <c r="EN32" s="5" t="str">
        <f>IF(LEN(VLOOKUP($G32,Baseline!$G:$EN,138,FALSE))=0,"",VLOOKUP($G32,Baseline!$G:$EN,138,FALSE))</f>
        <v/>
      </c>
      <c r="EO32" s="5"/>
      <c r="EP32" s="5"/>
      <c r="EQ32" s="5"/>
      <c r="ER32" s="5"/>
      <c r="ES32" s="1" t="str">
        <f>IF(LEN(VLOOKUP($G32,Baseline!$G:$FP,143,FALSE))=0,"",VLOOKUP($G32,Baseline!$G:$FP,143,FALSE))</f>
        <v>Problemi o preoccupazioni di natura finanziaria</v>
      </c>
      <c r="ET32" s="1" t="str">
        <f>IF(LEN(VLOOKUP($G32,Baseline!$G:$FP,144,FALSE))=0,"",VLOOKUP($G32,Baseline!$G:$FP,144,FALSE))</f>
        <v>0 = Per nulla limitato/a</v>
      </c>
      <c r="EU32" s="1" t="str">
        <f>IF(LEN(VLOOKUP($G32,Baseline!$G:$FP,145,FALSE))=0,"",VLOOKUP($G32,Baseline!$G:$FP,145,FALSE))</f>
        <v>1 = Poco limitato/a</v>
      </c>
      <c r="EV32" s="1" t="str">
        <f>IF(LEN(VLOOKUP($G32,Baseline!$G:$FP,146,FALSE))=0,"",VLOOKUP($G32,Baseline!$G:$FP,146,FALSE))</f>
        <v>2 = Molto limitato/a</v>
      </c>
      <c r="EW32" s="1" t="str">
        <f>IF(LEN(VLOOKUP($G32,Baseline!$G:$FP,147,FALSE))=0,"",VLOOKUP($G32,Baseline!$G:$FP,147,FALSE))</f>
        <v/>
      </c>
      <c r="EX32" s="1" t="str">
        <f>IF(LEN(VLOOKUP($G32,Baseline!$G:$FP,148,FALSE))=0,"",VLOOKUP($G32,Baseline!$G:$FP,148,FALSE))</f>
        <v/>
      </c>
      <c r="EY32" s="1" t="str">
        <f>IF(LEN(VLOOKUP($G32,Baseline!$G:$FP,149,FALSE))=0,"",VLOOKUP($G32,Baseline!$G:$FP,149,FALSE))</f>
        <v/>
      </c>
      <c r="EZ32" s="1" t="str">
        <f>IF(LEN(VLOOKUP($G32,Baseline!$G:$FP,150,FALSE))=0,"",VLOOKUP($G32,Baseline!$G:$FP,150,FALSE))</f>
        <v/>
      </c>
      <c r="FA32" s="1" t="str">
        <f>IF(LEN(VLOOKUP($G32,Baseline!$G:$FP,151,FALSE))=0,"",VLOOKUP($G32,Baseline!$G:$FP,151,FALSE))</f>
        <v/>
      </c>
      <c r="FB32" s="4" t="str">
        <f>IF(LEN(VLOOKUP($G32,Baseline!$G:$FP,152,FALSE))=0,"",VLOOKUP($G32,Baseline!$G:$FP,152,FALSE))</f>
        <v/>
      </c>
      <c r="FC32" s="1" t="str">
        <f>IF(LEN(VLOOKUP($G32,Baseline!$G:$FP,153,FALSE))=0,"",VLOOKUP($G32,Baseline!$G:$FP,153,FALSE))</f>
        <v/>
      </c>
      <c r="FD32" s="5" t="str">
        <f>IF(LEN(VLOOKUP($G32,Baseline!$G:$FP,154,FALSE))=0,"",VLOOKUP($G32,Baseline!$G:$FP,154,FALSE))</f>
        <v/>
      </c>
      <c r="FE32" s="5" t="str">
        <f>IF(LEN(VLOOKUP($G32,Baseline!$G:$FP,155,FALSE))=0,"",VLOOKUP($G32,Baseline!$G:$FP,155,FALSE))</f>
        <v/>
      </c>
      <c r="FF32" s="5" t="str">
        <f>IF(LEN(VLOOKUP($G32,Baseline!$G:$FP,156,FALSE))=0,"",VLOOKUP($G32,Baseline!$G:$FP,156,FALSE))</f>
        <v/>
      </c>
      <c r="FG32" s="5" t="str">
        <f>IF(LEN(VLOOKUP($G32,Baseline!$G:$FP,157,FALSE))=0,"",VLOOKUP($G32,Baseline!$G:$FP,157,FALSE))</f>
        <v/>
      </c>
      <c r="FH32" s="5" t="str">
        <f>IF(LEN(VLOOKUP($G32,Baseline!$G:$FP,158,FALSE))=0,"",VLOOKUP($G32,Baseline!$G:$FP,158,FALSE))</f>
        <v/>
      </c>
      <c r="FI32" s="5" t="str">
        <f>IF(LEN(VLOOKUP($G32,Baseline!$G:$FP,159,FALSE))=0,"",VLOOKUP($G32,Baseline!$G:$FP,159,FALSE))</f>
        <v/>
      </c>
      <c r="FJ32" s="5" t="str">
        <f>IF(LEN(VLOOKUP($G32,Baseline!$G:$FP,160,FALSE))=0,"",VLOOKUP($G32,Baseline!$G:$FP,160,FALSE))</f>
        <v/>
      </c>
      <c r="FK32" s="5" t="str">
        <f>IF(LEN(VLOOKUP($G32,Baseline!$G:$FP,161,FALSE))=0,"",VLOOKUP($G32,Baseline!$G:$FP,161,FALSE))</f>
        <v/>
      </c>
      <c r="FL32" s="5" t="str">
        <f>IF(LEN(VLOOKUP($G32,Baseline!$G:$FP,162,FALSE))=0,"",VLOOKUP($G32,Baseline!$G:$FP,162,FALSE))</f>
        <v/>
      </c>
      <c r="FM32" s="5" t="str">
        <f>IF(LEN(VLOOKUP($G32,Baseline!$G:$FP,163,FALSE))=0,"",VLOOKUP($G32,Baseline!$G:$FP,163,FALSE))</f>
        <v/>
      </c>
      <c r="FN32" s="5" t="str">
        <f>IF(LEN(VLOOKUP($G32,Baseline!$G:$FP,164,FALSE))=0,"",VLOOKUP($G32,Baseline!$G:$FP,164,FALSE))</f>
        <v/>
      </c>
      <c r="FO32" s="5" t="str">
        <f>IF(LEN(VLOOKUP($G32,Baseline!$G:$FP,165,FALSE))=0,"",VLOOKUP($G32,Baseline!$G:$FP,165,FALSE))</f>
        <v/>
      </c>
      <c r="FP32" s="5" t="str">
        <f>IF(LEN(VLOOKUP($G32,Baseline!$G:$FP,166,FALSE))=0,"",VLOOKUP($G32,Baseline!$G:$FP,166,FALSE))</f>
        <v/>
      </c>
      <c r="FQ32" s="5"/>
      <c r="FR32" s="5"/>
      <c r="FS32" s="5"/>
      <c r="FT32" s="5"/>
      <c r="FU32" s="1" t="str">
        <f>IF(LEN(VLOOKUP($G32,Baseline!$G:$GR,171,FALSE))=0,"",VLOOKUP($G32,Baseline!$G:$GR,171,FALSE))</f>
        <v>Финансовые проблемы или их угроза</v>
      </c>
      <c r="FV32" s="1" t="str">
        <f>IF(LEN(VLOOKUP($G32,Baseline!$G:$GR,172,FALSE))=0,"",VLOOKUP($G32,Baseline!$G:$GR,172,FALSE))</f>
        <v>0 = совсем не беспокоило</v>
      </c>
      <c r="FW32" s="1" t="str">
        <f>IF(LEN(VLOOKUP($G32,Baseline!$G:$GR,173,FALSE))=0,"",VLOOKUP($G32,Baseline!$G:$GR,173,FALSE))</f>
        <v>1 = не сильно беспокоило</v>
      </c>
      <c r="FX32" s="1" t="str">
        <f>IF(LEN(VLOOKUP($G32,Baseline!$G:$GR,174,FALSE))=0,"",VLOOKUP($G32,Baseline!$G:$GR,174,FALSE))</f>
        <v>2 = сильно беспокоило</v>
      </c>
      <c r="FY32" s="1" t="str">
        <f>IF(LEN(VLOOKUP($G32,Baseline!$G:$GR,175,FALSE))=0,"",VLOOKUP($G32,Baseline!$G:$GR,175,FALSE))</f>
        <v/>
      </c>
      <c r="FZ32" s="1" t="str">
        <f>IF(LEN(VLOOKUP($G32,Baseline!$G:$GR,176,FALSE))=0,"",VLOOKUP($G32,Baseline!$G:$GR,176,FALSE))</f>
        <v/>
      </c>
      <c r="GA32" s="1" t="str">
        <f>IF(LEN(VLOOKUP($G32,Baseline!$G:$GR,177,FALSE))=0,"",VLOOKUP($G32,Baseline!$G:$GR,177,FALSE))</f>
        <v/>
      </c>
      <c r="GB32" s="1" t="str">
        <f>IF(LEN(VLOOKUP($G32,Baseline!$G:$GR,178,FALSE))=0,"",VLOOKUP($G32,Baseline!$G:$GR,178,FALSE))</f>
        <v/>
      </c>
      <c r="GC32" s="1" t="str">
        <f>IF(LEN(VLOOKUP($G32,Baseline!$G:$GR,179,FALSE))=0,"",VLOOKUP($G32,Baseline!$G:$GR,179,FALSE))</f>
        <v/>
      </c>
      <c r="GD32" s="1" t="str">
        <f>IF(LEN(VLOOKUP($G32,Baseline!$G:$GR,180,FALSE))=0,"",VLOOKUP($G32,Baseline!$G:$GR,180,FALSE))</f>
        <v/>
      </c>
      <c r="GE32" s="1" t="str">
        <f>IF(LEN(VLOOKUP($G32,Baseline!$G:$GR,181,FALSE))=0,"",VLOOKUP($G32,Baseline!$G:$GR,181,FALSE))</f>
        <v/>
      </c>
      <c r="GF32" s="5" t="str">
        <f>IF(LEN(VLOOKUP($G32,Baseline!$G:$GR,182,FALSE))=0,"",VLOOKUP($G32,Baseline!$G:$GR,182,FALSE))</f>
        <v/>
      </c>
      <c r="GG32" s="4" t="str">
        <f>IF(LEN(VLOOKUP($G32,Baseline!$G:$GR,183,FALSE))=0,"",VLOOKUP($G32,Baseline!$G:$GR,183,FALSE))</f>
        <v/>
      </c>
      <c r="GH32" s="5" t="str">
        <f>IF(LEN(VLOOKUP($G32,Baseline!$G:$GR,184,FALSE))=0,"",VLOOKUP($G32,Baseline!$G:$GR,184,FALSE))</f>
        <v/>
      </c>
      <c r="GI32" s="5" t="str">
        <f>IF(LEN(VLOOKUP($G32,Baseline!$G:$GR,185,FALSE))=0,"",VLOOKUP($G32,Baseline!$G:$GR,185,FALSE))</f>
        <v/>
      </c>
      <c r="GJ32" s="5" t="str">
        <f>IF(LEN(VLOOKUP($G32,Baseline!$G:$GR,186,FALSE))=0,"",VLOOKUP($G32,Baseline!$G:$GR,186,FALSE))</f>
        <v/>
      </c>
      <c r="GK32" s="5" t="str">
        <f>IF(LEN(VLOOKUP($G32,Baseline!$G:$GR,187,FALSE))=0,"",VLOOKUP($G32,Baseline!$G:$GR,187,FALSE))</f>
        <v/>
      </c>
      <c r="GL32" s="5" t="str">
        <f>IF(LEN(VLOOKUP($G32,Baseline!$G:$GR,188,FALSE))=0,"",VLOOKUP($G32,Baseline!$G:$GR,188,FALSE))</f>
        <v/>
      </c>
      <c r="GM32" s="5" t="str">
        <f>IF(LEN(VLOOKUP($G32,Baseline!$G:$GR,189,FALSE))=0,"",VLOOKUP($G32,Baseline!$G:$GR,189,FALSE))</f>
        <v/>
      </c>
      <c r="GN32" s="5" t="str">
        <f>IF(LEN(VLOOKUP($G32,Baseline!$G:$GR,190,FALSE))=0,"",VLOOKUP($G32,Baseline!$G:$GR,190,FALSE))</f>
        <v/>
      </c>
      <c r="GO32" s="5" t="str">
        <f>IF(LEN(VLOOKUP($G32,Baseline!$G:$GR,191,FALSE))=0,"",VLOOKUP($G32,Baseline!$G:$GR,191,FALSE))</f>
        <v/>
      </c>
      <c r="GP32" s="5" t="str">
        <f>IF(LEN(VLOOKUP($G32,Baseline!$G:$GR,192,FALSE))=0,"",VLOOKUP($G32,Baseline!$G:$GR,192,FALSE))</f>
        <v/>
      </c>
      <c r="GQ32" s="5" t="str">
        <f>IF(LEN(VLOOKUP($G32,Baseline!$G:$GR,193,FALSE))=0,"",VLOOKUP($G32,Baseline!$G:$GR,193,FALSE))</f>
        <v/>
      </c>
      <c r="GR32" s="5" t="str">
        <f>IF(LEN(VLOOKUP($G32,Baseline!$G:$GR,194,FALSE))=0,"",VLOOKUP($G32,Baseline!$G:$GR,194,FALSE))</f>
        <v/>
      </c>
      <c r="GS32" s="5"/>
      <c r="GT32" s="5"/>
      <c r="GU32" s="5"/>
      <c r="GV32" s="5"/>
      <c r="GW32" s="1" t="str">
        <f>IF(LEN(VLOOKUP($G32,Baseline!$G:$HT,199,FALSE))=0,"",VLOOKUP($G32,Baseline!$G:$HT,199,FALSE))</f>
        <v>Finansijski problemi ili brige</v>
      </c>
      <c r="GX32" s="1" t="str">
        <f>IF(LEN(VLOOKUP($G32,Baseline!$G:$HT,200,FALSE))=0,"",VLOOKUP($G32,Baseline!$G:$HT,200,FALSE))</f>
        <v>0 = Nesputano</v>
      </c>
      <c r="GY32" s="1" t="str">
        <f>IF(LEN(VLOOKUP($G32,Baseline!$G:$HT,201,FALSE))=0,"",VLOOKUP($G32,Baseline!$G:$HT,201,FALSE))</f>
        <v>1 = Malo sputano</v>
      </c>
      <c r="GZ32" s="1" t="str">
        <f>IF(LEN(VLOOKUP($G32,Baseline!$G:$HT,202,FALSE))=0,"",VLOOKUP($G32,Baseline!$G:$HT,202,FALSE))</f>
        <v>2 = Jako sputano</v>
      </c>
      <c r="HA32" s="10" t="str">
        <f>IF(LEN(VLOOKUP($G32,Baseline!$G:$HT,203,FALSE))=0,"",VLOOKUP($G32,Baseline!$G:$HT,203,FALSE))</f>
        <v/>
      </c>
      <c r="HB32" s="10" t="str">
        <f>IF(LEN(VLOOKUP($G32,Baseline!$G:$HT,204,FALSE))=0,"",VLOOKUP($G32,Baseline!$G:$HT,204,FALSE))</f>
        <v/>
      </c>
      <c r="HC32" s="10" t="str">
        <f>IF(LEN(VLOOKUP($G32,Baseline!$G:$HT,205,FALSE))=0,"",VLOOKUP($G32,Baseline!$G:$HT,205,FALSE))</f>
        <v/>
      </c>
      <c r="HD32" s="10" t="str">
        <f>IF(LEN(VLOOKUP($G32,Baseline!$G:$HT,206,FALSE))=0,"",VLOOKUP($G32,Baseline!$G:$HT,206,FALSE))</f>
        <v/>
      </c>
      <c r="HE32" s="10" t="str">
        <f>IF(LEN(VLOOKUP($G32,Baseline!$G:$HT,207,FALSE))=0,"",VLOOKUP($G32,Baseline!$G:$HT,207,FALSE))</f>
        <v/>
      </c>
      <c r="HF32" s="10" t="str">
        <f>IF(LEN(VLOOKUP($G32,Baseline!$G:$HT,208,FALSE))=0,"",VLOOKUP($G32,Baseline!$G:$HT,208,FALSE))</f>
        <v/>
      </c>
      <c r="HG32" s="10" t="str">
        <f>IF(LEN(VLOOKUP($G32,Baseline!$G:$HT,209,FALSE))=0,"",VLOOKUP($G32,Baseline!$G:$HT,209,FALSE))</f>
        <v/>
      </c>
      <c r="HH32" s="5" t="str">
        <f>IF(LEN(VLOOKUP($G32,Baseline!$G:$HT,210,FALSE))=0,"",VLOOKUP($G32,Baseline!$G:$HT,210,FALSE))</f>
        <v/>
      </c>
      <c r="HI32" s="5" t="str">
        <f>IF(LEN(VLOOKUP($G32,Baseline!$G:$HT,211,FALSE))=0,"",VLOOKUP($G32,Baseline!$G:$HT,211,FALSE))</f>
        <v/>
      </c>
      <c r="HJ32" s="5" t="str">
        <f>IF(LEN(VLOOKUP($G32,Baseline!$G:$HT,212,FALSE))=0,"",VLOOKUP($G32,Baseline!$G:$HT,212,FALSE))</f>
        <v/>
      </c>
      <c r="HK32" s="5" t="str">
        <f>IF(LEN(VLOOKUP($G32,Baseline!$G:$HT,213,FALSE))=0,"",VLOOKUP($G32,Baseline!$G:$HT,213,FALSE))</f>
        <v/>
      </c>
      <c r="HL32" s="4" t="str">
        <f>IF(LEN(VLOOKUP($G32,Baseline!$G:$HT,214,FALSE))=0,"",VLOOKUP($G32,Baseline!$G:$HT,214,FALSE))</f>
        <v/>
      </c>
      <c r="HM32" s="5" t="str">
        <f>IF(LEN(VLOOKUP($G32,Baseline!$G:$HT,215,FALSE))=0,"",VLOOKUP($G32,Baseline!$G:$HT,215,FALSE))</f>
        <v/>
      </c>
      <c r="HN32" s="5" t="str">
        <f>IF(LEN(VLOOKUP($G32,Baseline!$G:$HT,216,FALSE))=0,"",VLOOKUP($G32,Baseline!$G:$HT,216,FALSE))</f>
        <v/>
      </c>
      <c r="HO32" s="5" t="str">
        <f>IF(LEN(VLOOKUP($G32,Baseline!$G:$HT,217,FALSE))=0,"",VLOOKUP($G32,Baseline!$G:$HT,217,FALSE))</f>
        <v/>
      </c>
      <c r="HP32" s="5" t="str">
        <f>IF(LEN(VLOOKUP($G32,Baseline!$G:$HT,218,FALSE))=0,"",VLOOKUP($G32,Baseline!$G:$HT,218,FALSE))</f>
        <v/>
      </c>
      <c r="HQ32" s="5" t="str">
        <f>IF(LEN(VLOOKUP($G32,Baseline!$G:$HT,219,FALSE))=0,"",VLOOKUP($G32,Baseline!$G:$HT,219,FALSE))</f>
        <v/>
      </c>
      <c r="HR32" s="5" t="str">
        <f>IF(LEN(VLOOKUP($G32,Baseline!$G:$HT,220,FALSE))=0,"",VLOOKUP($G32,Baseline!$G:$HT,220,FALSE))</f>
        <v/>
      </c>
      <c r="HS32" s="5" t="str">
        <f>IF(LEN(VLOOKUP($G32,Baseline!$G:$HT,221,FALSE))=0,"",VLOOKUP($G32,Baseline!$G:$HT,221,FALSE))</f>
        <v/>
      </c>
      <c r="HT32" s="5" t="str">
        <f>IF(LEN(VLOOKUP($G32,Baseline!$G:$HT,222,FALSE))=0,"",VLOOKUP($G32,Baseline!$G:$HT,222,FALSE))</f>
        <v/>
      </c>
      <c r="HU32" s="5"/>
      <c r="HV32" s="5"/>
      <c r="HW32" s="5"/>
      <c r="HX32" s="5"/>
    </row>
    <row r="33" spans="1:232" s="28" customFormat="1" ht="48" hidden="1" thickBot="1">
      <c r="A33" s="5" t="s">
        <v>331</v>
      </c>
      <c r="B33" s="5" t="s">
        <v>332</v>
      </c>
      <c r="C33" s="5"/>
      <c r="D33" s="5"/>
      <c r="E33" s="5"/>
      <c r="F33" s="5" t="s">
        <v>333</v>
      </c>
      <c r="G33" s="5" t="s">
        <v>391</v>
      </c>
      <c r="H33" s="5" t="s">
        <v>392</v>
      </c>
      <c r="I33" s="84" t="str">
        <f>IF(LEN(VLOOKUP($G33,Baseline!$G:$BH,3,FALSE))=0,"",VLOOKUP($G33,Baseline!$G:$BH,3,FALSE))</f>
        <v>Niemanden zu haben, mit dem man die Probleme besprechen kann</v>
      </c>
      <c r="J33" s="5" t="str">
        <f>IF(LEN(VLOOKUP($G33,Baseline!$G:$BH,4,FALSE))=0,"",VLOOKUP($G33,Baseline!$G:$BH,4,FALSE))</f>
        <v>0 = Nicht beeinträchtigt</v>
      </c>
      <c r="K33" s="5" t="str">
        <f>IF(LEN(VLOOKUP($G33,Baseline!$G:$BH,5,FALSE))=0,"",VLOOKUP($G33,Baseline!$G:$BH,5,FALSE))</f>
        <v>1 = Wenig beeinträchtigt</v>
      </c>
      <c r="L33" s="5" t="str">
        <f>IF(LEN(VLOOKUP($G33,Baseline!$G:$BH,6,FALSE))=0,"",VLOOKUP($G33,Baseline!$G:$BH,6,FALSE))</f>
        <v>2 = Stark beeinträchtigt</v>
      </c>
      <c r="M33" s="5" t="str">
        <f>IF(LEN(VLOOKUP($G33,Baseline!$G:$BH,7,FALSE))=0,"",VLOOKUP($G33,Baseline!$G:$BH,7,FALSE))</f>
        <v/>
      </c>
      <c r="N33" s="5" t="str">
        <f>IF(LEN(VLOOKUP($G33,Baseline!$G:$BH,8,FALSE))=0,"",VLOOKUP($G33,Baseline!$G:$BH,8,FALSE))</f>
        <v/>
      </c>
      <c r="O33" s="5" t="str">
        <f>IF(LEN(VLOOKUP($G33,Baseline!$G:$BH,9,FALSE))=0,"",VLOOKUP($G33,Baseline!$G:$BH,9,FALSE))</f>
        <v/>
      </c>
      <c r="P33" s="5" t="str">
        <f>IF(LEN(VLOOKUP($G33,Baseline!$G:$BH,10,FALSE))=0,"",VLOOKUP($G33,Baseline!$G:$BH,10,FALSE))</f>
        <v/>
      </c>
      <c r="Q33" s="5" t="str">
        <f>IF(LEN(VLOOKUP($G33,Baseline!$G:$BH,11,FALSE))=0,"",VLOOKUP($G33,Baseline!$G:$BH,11,FALSE))</f>
        <v/>
      </c>
      <c r="R33" s="5" t="str">
        <f>IF(LEN(VLOOKUP($G33,Baseline!$G:$BH,12,FALSE))=0,"",VLOOKUP($G33,Baseline!$G:$BH,12,FALSE))</f>
        <v/>
      </c>
      <c r="S33" s="5" t="str">
        <f>IF(LEN(VLOOKUP($G33,Baseline!$G:$BH,13,FALSE))=0,"",VLOOKUP($G33,Baseline!$G:$BH,13,FALSE))</f>
        <v/>
      </c>
      <c r="T33" s="5" t="str">
        <f>IF(LEN(VLOOKUP($G33,Baseline!$G:$BH,14,FALSE))=0,"",VLOOKUP($G33,Baseline!$G:$BH,14,FALSE))</f>
        <v/>
      </c>
      <c r="U33" s="5" t="str">
        <f>IF(LEN(VLOOKUP($G33,Baseline!$G:$BH,15,FALSE))=0,"",VLOOKUP($G33,Baseline!$G:$BH,15,FALSE))</f>
        <v/>
      </c>
      <c r="V33" s="5" t="str">
        <f>IF(LEN(VLOOKUP($G33,Baseline!$G:$BH,16,FALSE))=0,"",VLOOKUP($G33,Baseline!$G:$BH,16,FALSE))</f>
        <v/>
      </c>
      <c r="W33" s="5" t="str">
        <f>IF(LEN(VLOOKUP($G33,Baseline!$G:$BH,17,FALSE))=0,"",VLOOKUP($G33,Baseline!$G:$BH,17,FALSE))</f>
        <v/>
      </c>
      <c r="X33" s="5" t="str">
        <f>IF(LEN(VLOOKUP($G33,Baseline!$G:$BH,18,FALSE))=0,"",VLOOKUP($G33,Baseline!$G:$BH,18,FALSE))</f>
        <v/>
      </c>
      <c r="Y33" s="5" t="str">
        <f>IF(LEN(VLOOKUP($G33,Baseline!$G:$BH,19,FALSE))=0,"",VLOOKUP($G33,Baseline!$G:$BH,19,FALSE))</f>
        <v/>
      </c>
      <c r="Z33" s="5" t="str">
        <f>IF(LEN(VLOOKUP($G33,Baseline!$G:$BH,20,FALSE))=0,"",VLOOKUP($G33,Baseline!$G:$BH,20,FALSE))</f>
        <v/>
      </c>
      <c r="AA33" s="5" t="str">
        <f>IF(LEN(VLOOKUP($G33,Baseline!$G:$BH,21,FALSE))=0,"",VLOOKUP($G33,Baseline!$G:$BH,21,FALSE))</f>
        <v/>
      </c>
      <c r="AB33" s="5" t="str">
        <f>IF(LEN(VLOOKUP($G33,Baseline!$G:$BH,22,FALSE))=0,"",VLOOKUP($G33,Baseline!$G:$BH,22,FALSE))</f>
        <v/>
      </c>
      <c r="AC33" s="5" t="str">
        <f>IF(LEN(VLOOKUP($G33,Baseline!$G:$BH,23,FALSE))=0,"",VLOOKUP($G33,Baseline!$G:$BH,23,FALSE))</f>
        <v/>
      </c>
      <c r="AD33" s="5" t="str">
        <f>IF(LEN(VLOOKUP($G33,Baseline!$G:$BH,24,FALSE))=0,"",VLOOKUP($G33,Baseline!$G:$BH,24,FALSE))</f>
        <v/>
      </c>
      <c r="AE33" s="5" t="str">
        <f>IF(LEN(VLOOKUP($G33,Baseline!$G:$BH,25,FALSE))=0,"",VLOOKUP($G33,Baseline!$G:$BH,25,FALSE))</f>
        <v/>
      </c>
      <c r="AF33" s="5" t="str">
        <f>IF(LEN(VLOOKUP($G33,Baseline!$G:$BH,26,FALSE))=0,"",VLOOKUP($G33,Baseline!$G:$BH,26,FALSE))</f>
        <v/>
      </c>
      <c r="AG33" s="100"/>
      <c r="AH33" s="5"/>
      <c r="AI33" s="5"/>
      <c r="AJ33" s="87"/>
      <c r="AK33" s="5" t="str">
        <f>IF(LEN(VLOOKUP($G33,Baseline!$G:$BH,31,FALSE))=0,"",VLOOKUP($G33,Baseline!$G:$BH,31,FALSE))</f>
        <v>Having no one to turn to when you have a problem</v>
      </c>
      <c r="AL33" s="5" t="str">
        <f>IF(LEN(VLOOKUP($G33,Baseline!$G:$BH,32,FALSE))=0,"",VLOOKUP($G33,Baseline!$G:$BH,32,FALSE))</f>
        <v>0 = Not bothered</v>
      </c>
      <c r="AM33" s="5" t="str">
        <f>IF(LEN(VLOOKUP($G33,Baseline!$G:$BH,33,FALSE))=0,"",VLOOKUP($G33,Baseline!$G:$BH,33,FALSE))</f>
        <v>1 = Bothered a little</v>
      </c>
      <c r="AN33" s="5" t="str">
        <f>IF(LEN(VLOOKUP($G33,Baseline!$G:$BH,34,FALSE))=0,"",VLOOKUP($G33,Baseline!$G:$BH,34,FALSE))</f>
        <v>2 = Bothered a lot</v>
      </c>
      <c r="AO33" s="5" t="str">
        <f>IF(LEN(VLOOKUP($G33,Baseline!$G:$BH,35,FALSE))=0,"",VLOOKUP($G33,Baseline!$G:$BH,35,FALSE))</f>
        <v/>
      </c>
      <c r="AP33" s="5" t="str">
        <f>IF(LEN(VLOOKUP($G33,Baseline!$G:$BH,36,FALSE))=0,"",VLOOKUP($G33,Baseline!$G:$BH,36,FALSE))</f>
        <v/>
      </c>
      <c r="AQ33" s="5" t="str">
        <f>IF(LEN(VLOOKUP($G33,Baseline!$G:$BH,37,FALSE))=0,"",VLOOKUP($G33,Baseline!$G:$BH,37,FALSE))</f>
        <v/>
      </c>
      <c r="AR33" s="5" t="str">
        <f>IF(LEN(VLOOKUP($G33,Baseline!$G:$BH,38,FALSE))=0,"",VLOOKUP($G33,Baseline!$G:$BH,38,FALSE))</f>
        <v/>
      </c>
      <c r="AS33" s="5" t="str">
        <f>IF(LEN(VLOOKUP($G33,Baseline!$G:$BH,39,FALSE))=0,"",VLOOKUP($G33,Baseline!$G:$BH,39,FALSE))</f>
        <v/>
      </c>
      <c r="AT33" s="5" t="str">
        <f>IF(LEN(VLOOKUP($G33,Baseline!$G:$BH,40,FALSE))=0,"",VLOOKUP($G33,Baseline!$G:$BH,40,FALSE))</f>
        <v/>
      </c>
      <c r="AU33" s="5" t="str">
        <f>IF(LEN(VLOOKUP($G33,Baseline!$G:$BH,41,FALSE))=0,"",VLOOKUP($G33,Baseline!$G:$BH,41,FALSE))</f>
        <v/>
      </c>
      <c r="AV33" s="5" t="str">
        <f>IF(LEN(VLOOKUP($G33,Baseline!$G:$BH,42,FALSE))=0,"",VLOOKUP($G33,Baseline!$G:$BH,42,FALSE))</f>
        <v/>
      </c>
      <c r="AW33" s="5" t="str">
        <f>IF(LEN(VLOOKUP($G33,Baseline!$G:$BH,43,FALSE))=0,"",VLOOKUP($G33,Baseline!$G:$BH,43,FALSE))</f>
        <v/>
      </c>
      <c r="AX33" s="5" t="str">
        <f>IF(LEN(VLOOKUP($G33,Baseline!$G:$BH,44,FALSE))=0,"",VLOOKUP($G33,Baseline!$G:$BH,44,FALSE))</f>
        <v/>
      </c>
      <c r="AY33" s="5" t="str">
        <f>IF(LEN(VLOOKUP($G33,Baseline!$G:$BH,45,FALSE))=0,"",VLOOKUP($G33,Baseline!$G:$BH,45,FALSE))</f>
        <v/>
      </c>
      <c r="AZ33" s="5" t="str">
        <f>IF(LEN(VLOOKUP($G33,Baseline!$G:$BH,46,FALSE))=0,"",VLOOKUP($G33,Baseline!$G:$BH,46,FALSE))</f>
        <v/>
      </c>
      <c r="BA33" s="5" t="str">
        <f>IF(LEN(VLOOKUP($G33,Baseline!$G:$BH,47,FALSE))=0,"",VLOOKUP($G33,Baseline!$G:$BH,47,FALSE))</f>
        <v/>
      </c>
      <c r="BB33" s="5" t="str">
        <f>IF(LEN(VLOOKUP($G33,Baseline!$G:$BH,48,FALSE))=0,"",VLOOKUP($G33,Baseline!$G:$BH,48,FALSE))</f>
        <v/>
      </c>
      <c r="BC33" s="5" t="str">
        <f>IF(LEN(VLOOKUP($G33,Baseline!$G:$BH,49,FALSE))=0,"",VLOOKUP($G33,Baseline!$G:$BH,49,FALSE))</f>
        <v/>
      </c>
      <c r="BD33" s="5" t="str">
        <f>IF(LEN(VLOOKUP($G33,Baseline!$G:$BH,50,FALSE))=0,"",VLOOKUP($G33,Baseline!$G:$BH,50,FALSE))</f>
        <v/>
      </c>
      <c r="BE33" s="5" t="str">
        <f>IF(LEN(VLOOKUP($G33,Baseline!$G:$BH,51,FALSE))=0,"",VLOOKUP($G33,Baseline!$G:$BH,51,FALSE))</f>
        <v/>
      </c>
      <c r="BF33" s="5" t="str">
        <f>IF(LEN(VLOOKUP($G33,Baseline!$G:$BH,52,FALSE))=0,"",VLOOKUP($G33,Baseline!$G:$BH,52,FALSE))</f>
        <v/>
      </c>
      <c r="BG33" s="5" t="str">
        <f>IF(LEN(VLOOKUP($G33,Baseline!$G:$BH,53,FALSE))=0,"",VLOOKUP($G33,Baseline!$G:$BH,53,FALSE))</f>
        <v/>
      </c>
      <c r="BH33" s="5" t="str">
        <f>IF(LEN(VLOOKUP($G33,Baseline!$G:$BH,54,FALSE))=0,"",VLOOKUP($G33,Baseline!$G:$BH,54,FALSE))</f>
        <v/>
      </c>
      <c r="BI33" s="5"/>
      <c r="BJ33" s="5"/>
      <c r="BK33" s="5"/>
      <c r="BL33" s="87"/>
      <c r="BM33" s="1" t="str">
        <f>IF(LEN(VLOOKUP($G33,Baseline!$G:$CJ,59,FALSE))=0,"",VLOOKUP($G33,Baseline!$G:$CJ,59,FALSE))</f>
        <v>No tener a nadie con quien hablar de los problemas</v>
      </c>
      <c r="BN33" s="1" t="str">
        <f>IF(LEN(VLOOKUP($G33,Baseline!$G:$CJ,60,FALSE))=0,"",VLOOKUP($G33,Baseline!$G:$CJ,60,FALSE))</f>
        <v>0 = No afectado</v>
      </c>
      <c r="BO33" s="1" t="str">
        <f>IF(LEN(VLOOKUP($G33,Baseline!$G:$CJ,61,FALSE))=0,"",VLOOKUP($G33,Baseline!$G:$CJ,61,FALSE))</f>
        <v>1 = Poco afectado</v>
      </c>
      <c r="BP33" s="1" t="str">
        <f>IF(LEN(VLOOKUP($G33,Baseline!$G:$CJ,62,FALSE))=0,"",VLOOKUP($G33,Baseline!$G:$CJ,62,FALSE))</f>
        <v>2 = Muy afectado</v>
      </c>
      <c r="BQ33" s="1" t="str">
        <f>IF(LEN(VLOOKUP($G33,Baseline!$G:$CJ,63,FALSE))=0,"",VLOOKUP($G33,Baseline!$G:$CJ,63,FALSE))</f>
        <v/>
      </c>
      <c r="BR33" s="1" t="str">
        <f>IF(LEN(VLOOKUP($G33,Baseline!$G:$CJ,64,FALSE))=0,"",VLOOKUP($G33,Baseline!$G:$CJ,64,FALSE))</f>
        <v/>
      </c>
      <c r="BS33" s="1" t="str">
        <f>IF(LEN(VLOOKUP($G33,Baseline!$G:$CJ,65,FALSE))=0,"",VLOOKUP($G33,Baseline!$G:$CJ,65,FALSE))</f>
        <v/>
      </c>
      <c r="BT33" s="1" t="str">
        <f>IF(LEN(VLOOKUP($G33,Baseline!$G:$CJ,66,FALSE))=0,"",VLOOKUP($G33,Baseline!$G:$CJ,66,FALSE))</f>
        <v/>
      </c>
      <c r="BU33" s="1" t="str">
        <f>IF(LEN(VLOOKUP($G33,Baseline!$G:$CJ,67,FALSE))=0,"",VLOOKUP($G33,Baseline!$G:$CJ,67,FALSE))</f>
        <v/>
      </c>
      <c r="BV33" s="1" t="str">
        <f>IF(LEN(VLOOKUP($G33,Baseline!$G:$CJ,68,FALSE))=0,"",VLOOKUP($G33,Baseline!$G:$CJ,68,FALSE))</f>
        <v/>
      </c>
      <c r="BW33" s="1" t="str">
        <f>IF(LEN(VLOOKUP($G33,Baseline!$G:$CJ,69,FALSE))=0,"",VLOOKUP($G33,Baseline!$G:$CJ,69,FALSE))</f>
        <v/>
      </c>
      <c r="BX33" s="1" t="str">
        <f>IF(LEN(VLOOKUP($G33,Baseline!$G:$CJ,70,FALSE))=0,"",VLOOKUP($G33,Baseline!$G:$CJ,70,FALSE))</f>
        <v/>
      </c>
      <c r="BY33" s="1" t="str">
        <f>IF(LEN(VLOOKUP($G33,Baseline!$G:$CJ,71,FALSE))=0,"",VLOOKUP($G33,Baseline!$G:$CJ,71,FALSE))</f>
        <v/>
      </c>
      <c r="BZ33" s="1" t="str">
        <f>IF(LEN(VLOOKUP($G33,Baseline!$G:$CJ,72,FALSE))=0,"",VLOOKUP($G33,Baseline!$G:$CJ,72,FALSE))</f>
        <v/>
      </c>
      <c r="CA33" s="1" t="str">
        <f>IF(LEN(VLOOKUP($G33,Baseline!$G:$CJ,73,FALSE))=0,"",VLOOKUP($G33,Baseline!$G:$CJ,73,FALSE))</f>
        <v/>
      </c>
      <c r="CB33" s="1" t="str">
        <f>IF(LEN(VLOOKUP($G33,Baseline!$G:$CJ,74,FALSE))=0,"",VLOOKUP($G33,Baseline!$G:$CJ,74,FALSE))</f>
        <v/>
      </c>
      <c r="CC33" s="1" t="str">
        <f>IF(LEN(VLOOKUP($G33,Baseline!$G:$CJ,75,FALSE))=0,"",VLOOKUP($G33,Baseline!$G:$CJ,75,FALSE))</f>
        <v/>
      </c>
      <c r="CD33" s="1" t="str">
        <f>IF(LEN(VLOOKUP($G33,Baseline!$G:$CJ,76,FALSE))=0,"",VLOOKUP($G33,Baseline!$G:$CJ,76,FALSE))</f>
        <v/>
      </c>
      <c r="CE33" s="1" t="str">
        <f>IF(LEN(VLOOKUP($G33,Baseline!$G:$CJ,77,FALSE))=0,"",VLOOKUP($G33,Baseline!$G:$CJ,77,FALSE))</f>
        <v/>
      </c>
      <c r="CF33" s="1" t="str">
        <f>IF(LEN(VLOOKUP($G33,Baseline!$G:$CJ,78,FALSE))=0,"",VLOOKUP($G33,Baseline!$G:$CJ,78,FALSE))</f>
        <v/>
      </c>
      <c r="CG33" s="1" t="str">
        <f>IF(LEN(VLOOKUP($G33,Baseline!$G:$CJ,79,FALSE))=0,"",VLOOKUP($G33,Baseline!$G:$CJ,79,FALSE))</f>
        <v/>
      </c>
      <c r="CH33" s="1" t="str">
        <f>IF(LEN(VLOOKUP($G33,Baseline!$G:$CJ,80,FALSE))=0,"",VLOOKUP($G33,Baseline!$G:$CJ,80,FALSE))</f>
        <v/>
      </c>
      <c r="CI33" s="1" t="str">
        <f>IF(LEN(VLOOKUP($G33,Baseline!$G:$CJ,81,FALSE))=0,"",VLOOKUP($G33,Baseline!$G:$CJ,81,FALSE))</f>
        <v/>
      </c>
      <c r="CJ33" s="1" t="str">
        <f>IF(LEN(VLOOKUP($G33,Baseline!$G:$CJ,82,FALSE))=0,"",VLOOKUP($G33,Baseline!$G:$CJ,82,FALSE))</f>
        <v/>
      </c>
      <c r="CK33" s="1"/>
      <c r="CL33" s="1"/>
      <c r="CM33" s="1"/>
      <c r="CN33" s="1"/>
      <c r="CO33" s="198" t="str">
        <f>IF(LEN(VLOOKUP($G33,Baseline!$G:$DL,87,FALSE))=0,"",VLOOKUP($G33,Baseline!$G:$DL,87,FALSE))</f>
        <v>Absence de personnes à qui parler de ses problèmes</v>
      </c>
      <c r="CP33" s="1" t="str">
        <f>IF(LEN(VLOOKUP($G33,Baseline!$G:$DL,88,FALSE))=0,"",VLOOKUP($G33,Baseline!$G:$DL,88,FALSE))</f>
        <v>0 = Pas du tout affecté</v>
      </c>
      <c r="CQ33" s="1" t="str">
        <f>IF(LEN(VLOOKUP($G33,Baseline!$G:$DL,89,FALSE))=0,"",VLOOKUP($G33,Baseline!$G:$DL,89,FALSE))</f>
        <v>1 = Légèrement affecté</v>
      </c>
      <c r="CR33" s="4" t="str">
        <f>IF(LEN(VLOOKUP($G33,Baseline!$G:$DL,90,FALSE))=0,"",VLOOKUP($G33,Baseline!$G:$DL,90,FALSE))</f>
        <v>2 = Beaucoup affecté</v>
      </c>
      <c r="CS33" s="1" t="str">
        <f>IF(LEN(VLOOKUP($G33,Baseline!$G:$DL,91,FALSE))=0,"",VLOOKUP($G33,Baseline!$G:$DL,91,FALSE))</f>
        <v/>
      </c>
      <c r="CT33" s="1" t="str">
        <f>IF(LEN(VLOOKUP($G33,Baseline!$G:$DL,92,FALSE))=0,"",VLOOKUP($G33,Baseline!$G:$DL,92,FALSE))</f>
        <v/>
      </c>
      <c r="CU33" s="1" t="str">
        <f>IF(LEN(VLOOKUP($G33,Baseline!$G:$DL,93,FALSE))=0,"",VLOOKUP($G33,Baseline!$G:$DL,93,FALSE))</f>
        <v/>
      </c>
      <c r="CV33" s="1" t="str">
        <f>IF(LEN(VLOOKUP($G33,Baseline!$G:$DL,94,FALSE))=0,"",VLOOKUP($G33,Baseline!$G:$DL,94,FALSE))</f>
        <v/>
      </c>
      <c r="CW33" s="1" t="str">
        <f>IF(LEN(VLOOKUP($G33,Baseline!$G:$DL,95,FALSE))=0,"",VLOOKUP($G33,Baseline!$G:$DL,95,FALSE))</f>
        <v/>
      </c>
      <c r="CX33" s="1" t="str">
        <f>IF(LEN(VLOOKUP($G33,Baseline!$G:$DL,96,FALSE))=0,"",VLOOKUP($G33,Baseline!$G:$DL,96,FALSE))</f>
        <v/>
      </c>
      <c r="CY33" s="5" t="str">
        <f>IF(LEN(VLOOKUP($G33,Baseline!$G:$DL,97,FALSE))=0,"",VLOOKUP($G33,Baseline!$G:$DL,97,FALSE))</f>
        <v/>
      </c>
      <c r="CZ33" s="5" t="str">
        <f>IF(LEN(VLOOKUP($G33,Baseline!$G:$DL,98,FALSE))=0,"",VLOOKUP($G33,Baseline!$G:$DL,98,FALSE))</f>
        <v/>
      </c>
      <c r="DA33" s="5" t="str">
        <f>IF(LEN(VLOOKUP($G33,Baseline!$G:$DL,99,FALSE))=0,"",VLOOKUP($G33,Baseline!$G:$DL,99,FALSE))</f>
        <v/>
      </c>
      <c r="DB33" s="5" t="str">
        <f>IF(LEN(VLOOKUP($G33,Baseline!$G:$DL,100,FALSE))=0,"",VLOOKUP($G33,Baseline!$G:$DL,100,FALSE))</f>
        <v/>
      </c>
      <c r="DC33" s="5" t="str">
        <f>IF(LEN(VLOOKUP($G33,Baseline!$G:$DL,101,FALSE))=0,"",VLOOKUP($G33,Baseline!$G:$DL,101,FALSE))</f>
        <v/>
      </c>
      <c r="DD33" s="5" t="str">
        <f>IF(LEN(VLOOKUP($G33,Baseline!$G:$DL,102,FALSE))=0,"",VLOOKUP($G33,Baseline!$G:$DL,102,FALSE))</f>
        <v/>
      </c>
      <c r="DE33" s="5" t="str">
        <f>IF(LEN(VLOOKUP($G33,Baseline!$G:$DL,103,FALSE))=0,"",VLOOKUP($G33,Baseline!$G:$DL,103,FALSE))</f>
        <v/>
      </c>
      <c r="DF33" s="5" t="str">
        <f>IF(LEN(VLOOKUP($G33,Baseline!$G:$DL,104,FALSE))=0,"",VLOOKUP($G33,Baseline!$G:$DL,104,FALSE))</f>
        <v/>
      </c>
      <c r="DG33" s="5" t="str">
        <f>IF(LEN(VLOOKUP($G33,Baseline!$G:$DL,105,FALSE))=0,"",VLOOKUP($G33,Baseline!$G:$DL,105,FALSE))</f>
        <v/>
      </c>
      <c r="DH33" s="5" t="str">
        <f>IF(LEN(VLOOKUP($G33,Baseline!$G:$DL,106,FALSE))=0,"",VLOOKUP($G33,Baseline!$G:$DL,106,FALSE))</f>
        <v/>
      </c>
      <c r="DI33" s="5" t="str">
        <f>IF(LEN(VLOOKUP($G33,Baseline!$G:$DL,107,FALSE))=0,"",VLOOKUP($G33,Baseline!$G:$DL,107,FALSE))</f>
        <v/>
      </c>
      <c r="DJ33" s="5" t="str">
        <f>IF(LEN(VLOOKUP($G33,Baseline!$G:$DL,108,FALSE))=0,"",VLOOKUP($G33,Baseline!$G:$DL,108,FALSE))</f>
        <v/>
      </c>
      <c r="DK33" s="5" t="str">
        <f>IF(LEN(VLOOKUP($G33,Baseline!$G:$DL,109,FALSE))=0,"",VLOOKUP($G33,Baseline!$G:$DL,109,FALSE))</f>
        <v/>
      </c>
      <c r="DL33" s="5" t="str">
        <f>IF(LEN(VLOOKUP($G33,Baseline!$G:$DL,110,FALSE))=0,"",VLOOKUP($G33,Baseline!$G:$DL,110,FALSE))</f>
        <v/>
      </c>
      <c r="DM33" s="5"/>
      <c r="DN33" s="5"/>
      <c r="DO33" s="5"/>
      <c r="DP33" s="5"/>
      <c r="DQ33" s="1" t="str">
        <f>IF(LEN(VLOOKUP($G33,Baseline!$G:$EN,115,FALSE))=0,"",VLOOKUP($G33,Baseline!$G:$EN,115,FALSE))</f>
        <v>Nincs kivel megbeszélnie a problémákat</v>
      </c>
      <c r="DR33" s="1" t="str">
        <f>IF(LEN(VLOOKUP($G33,Baseline!$G:$EN,116,FALSE))=0,"",VLOOKUP($G33,Baseline!$G:$EN,116,FALSE))</f>
        <v>0 = Nem érintettek</v>
      </c>
      <c r="DS33" s="1" t="str">
        <f>IF(LEN(VLOOKUP($G33,Baseline!$G:$EN,117,FALSE))=0,"",VLOOKUP($G33,Baseline!$G:$EN,117,FALSE))</f>
        <v>1 = Kevésbé érintettek</v>
      </c>
      <c r="DT33" s="1" t="str">
        <f>IF(LEN(VLOOKUP($G33,Baseline!$G:$EN,118,FALSE))=0,"",VLOOKUP($G33,Baseline!$G:$EN,118,FALSE))</f>
        <v>2 = Nagyon érintettek</v>
      </c>
      <c r="DU33" s="1" t="str">
        <f>IF(LEN(VLOOKUP($G33,Baseline!$G:$EN,119,FALSE))=0,"",VLOOKUP($G33,Baseline!$G:$EN,119,FALSE))</f>
        <v/>
      </c>
      <c r="DV33" s="1" t="str">
        <f>IF(LEN(VLOOKUP($G33,Baseline!$G:$EN,120,FALSE))=0,"",VLOOKUP($G33,Baseline!$G:$EN,120,FALSE))</f>
        <v/>
      </c>
      <c r="DW33" s="4" t="str">
        <f>IF(LEN(VLOOKUP($G33,Baseline!$G:$EN,121,FALSE))=0,"",VLOOKUP($G33,Baseline!$G:$EN,121,FALSE))</f>
        <v/>
      </c>
      <c r="DX33" s="1" t="str">
        <f>IF(LEN(VLOOKUP($G33,Baseline!$G:$EN,122,FALSE))=0,"",VLOOKUP($G33,Baseline!$G:$EN,122,FALSE))</f>
        <v/>
      </c>
      <c r="DY33" s="1" t="str">
        <f>IF(LEN(VLOOKUP($G33,Baseline!$G:$EN,123,FALSE))=0,"",VLOOKUP($G33,Baseline!$G:$EN,123,FALSE))</f>
        <v/>
      </c>
      <c r="DZ33" s="1" t="str">
        <f>IF(LEN(VLOOKUP($G33,Baseline!$G:$EN,124,FALSE))=0,"",VLOOKUP($G33,Baseline!$G:$EN,124,FALSE))</f>
        <v/>
      </c>
      <c r="EA33" s="1" t="str">
        <f>IF(LEN(VLOOKUP($G33,Baseline!$G:$EN,125,FALSE))=0,"",VLOOKUP($G33,Baseline!$G:$EN,125,FALSE))</f>
        <v/>
      </c>
      <c r="EB33" s="5" t="str">
        <f>IF(LEN(VLOOKUP($G33,Baseline!$G:$EN,126,FALSE))=0,"",VLOOKUP($G33,Baseline!$G:$EN,126,FALSE))</f>
        <v/>
      </c>
      <c r="EC33" s="5" t="str">
        <f>IF(LEN(VLOOKUP($G33,Baseline!$G:$EN,127,FALSE))=0,"",VLOOKUP($G33,Baseline!$G:$EN,127,FALSE))</f>
        <v/>
      </c>
      <c r="ED33" s="5" t="str">
        <f>IF(LEN(VLOOKUP($G33,Baseline!$G:$EN,128,FALSE))=0,"",VLOOKUP($G33,Baseline!$G:$EN,128,FALSE))</f>
        <v/>
      </c>
      <c r="EE33" s="5" t="str">
        <f>IF(LEN(VLOOKUP($G33,Baseline!$G:$EN,129,FALSE))=0,"",VLOOKUP($G33,Baseline!$G:$EN,129,FALSE))</f>
        <v/>
      </c>
      <c r="EF33" s="5" t="str">
        <f>IF(LEN(VLOOKUP($G33,Baseline!$G:$EN,130,FALSE))=0,"",VLOOKUP($G33,Baseline!$G:$EN,130,FALSE))</f>
        <v/>
      </c>
      <c r="EG33" s="5" t="str">
        <f>IF(LEN(VLOOKUP($G33,Baseline!$G:$EN,131,FALSE))=0,"",VLOOKUP($G33,Baseline!$G:$EN,131,FALSE))</f>
        <v/>
      </c>
      <c r="EH33" s="5" t="str">
        <f>IF(LEN(VLOOKUP($G33,Baseline!$G:$EN,132,FALSE))=0,"",VLOOKUP($G33,Baseline!$G:$EN,132,FALSE))</f>
        <v/>
      </c>
      <c r="EI33" s="5" t="str">
        <f>IF(LEN(VLOOKUP($G33,Baseline!$G:$EN,133,FALSE))=0,"",VLOOKUP($G33,Baseline!$G:$EN,133,FALSE))</f>
        <v/>
      </c>
      <c r="EJ33" s="5" t="str">
        <f>IF(LEN(VLOOKUP($G33,Baseline!$G:$EN,134,FALSE))=0,"",VLOOKUP($G33,Baseline!$G:$EN,134,FALSE))</f>
        <v/>
      </c>
      <c r="EK33" s="5" t="str">
        <f>IF(LEN(VLOOKUP($G33,Baseline!$G:$EN,135,FALSE))=0,"",VLOOKUP($G33,Baseline!$G:$EN,135,FALSE))</f>
        <v/>
      </c>
      <c r="EL33" s="5" t="str">
        <f>IF(LEN(VLOOKUP($G33,Baseline!$G:$EN,136,FALSE))=0,"",VLOOKUP($G33,Baseline!$G:$EN,136,FALSE))</f>
        <v/>
      </c>
      <c r="EM33" s="5" t="str">
        <f>IF(LEN(VLOOKUP($G33,Baseline!$G:$EN,137,FALSE))=0,"",VLOOKUP($G33,Baseline!$G:$EN,137,FALSE))</f>
        <v/>
      </c>
      <c r="EN33" s="5" t="str">
        <f>IF(LEN(VLOOKUP($G33,Baseline!$G:$EN,138,FALSE))=0,"",VLOOKUP($G33,Baseline!$G:$EN,138,FALSE))</f>
        <v/>
      </c>
      <c r="EO33" s="5"/>
      <c r="EP33" s="5"/>
      <c r="EQ33" s="5"/>
      <c r="ER33" s="5"/>
      <c r="ES33" s="1" t="str">
        <f>IF(LEN(VLOOKUP($G33,Baseline!$G:$FP,143,FALSE))=0,"",VLOOKUP($G33,Baseline!$G:$FP,143,FALSE))</f>
        <v>Non avere nessuno con cui poter parlare dei Suoi problemi</v>
      </c>
      <c r="ET33" s="1" t="str">
        <f>IF(LEN(VLOOKUP($G33,Baseline!$G:$FP,144,FALSE))=0,"",VLOOKUP($G33,Baseline!$G:$FP,144,FALSE))</f>
        <v>0 = Per nulla limitato/a</v>
      </c>
      <c r="EU33" s="1" t="str">
        <f>IF(LEN(VLOOKUP($G33,Baseline!$G:$FP,145,FALSE))=0,"",VLOOKUP($G33,Baseline!$G:$FP,145,FALSE))</f>
        <v>1 = Poco limitato/a</v>
      </c>
      <c r="EV33" s="1" t="str">
        <f>IF(LEN(VLOOKUP($G33,Baseline!$G:$FP,146,FALSE))=0,"",VLOOKUP($G33,Baseline!$G:$FP,146,FALSE))</f>
        <v>2 = Molto limitato/a</v>
      </c>
      <c r="EW33" s="1" t="str">
        <f>IF(LEN(VLOOKUP($G33,Baseline!$G:$FP,147,FALSE))=0,"",VLOOKUP($G33,Baseline!$G:$FP,147,FALSE))</f>
        <v/>
      </c>
      <c r="EX33" s="1" t="str">
        <f>IF(LEN(VLOOKUP($G33,Baseline!$G:$FP,148,FALSE))=0,"",VLOOKUP($G33,Baseline!$G:$FP,148,FALSE))</f>
        <v/>
      </c>
      <c r="EY33" s="1" t="str">
        <f>IF(LEN(VLOOKUP($G33,Baseline!$G:$FP,149,FALSE))=0,"",VLOOKUP($G33,Baseline!$G:$FP,149,FALSE))</f>
        <v/>
      </c>
      <c r="EZ33" s="1" t="str">
        <f>IF(LEN(VLOOKUP($G33,Baseline!$G:$FP,150,FALSE))=0,"",VLOOKUP($G33,Baseline!$G:$FP,150,FALSE))</f>
        <v/>
      </c>
      <c r="FA33" s="1" t="str">
        <f>IF(LEN(VLOOKUP($G33,Baseline!$G:$FP,151,FALSE))=0,"",VLOOKUP($G33,Baseline!$G:$FP,151,FALSE))</f>
        <v/>
      </c>
      <c r="FB33" s="4" t="str">
        <f>IF(LEN(VLOOKUP($G33,Baseline!$G:$FP,152,FALSE))=0,"",VLOOKUP($G33,Baseline!$G:$FP,152,FALSE))</f>
        <v/>
      </c>
      <c r="FC33" s="1" t="str">
        <f>IF(LEN(VLOOKUP($G33,Baseline!$G:$FP,153,FALSE))=0,"",VLOOKUP($G33,Baseline!$G:$FP,153,FALSE))</f>
        <v/>
      </c>
      <c r="FD33" s="5" t="str">
        <f>IF(LEN(VLOOKUP($G33,Baseline!$G:$FP,154,FALSE))=0,"",VLOOKUP($G33,Baseline!$G:$FP,154,FALSE))</f>
        <v/>
      </c>
      <c r="FE33" s="5" t="str">
        <f>IF(LEN(VLOOKUP($G33,Baseline!$G:$FP,155,FALSE))=0,"",VLOOKUP($G33,Baseline!$G:$FP,155,FALSE))</f>
        <v/>
      </c>
      <c r="FF33" s="5" t="str">
        <f>IF(LEN(VLOOKUP($G33,Baseline!$G:$FP,156,FALSE))=0,"",VLOOKUP($G33,Baseline!$G:$FP,156,FALSE))</f>
        <v/>
      </c>
      <c r="FG33" s="5" t="str">
        <f>IF(LEN(VLOOKUP($G33,Baseline!$G:$FP,157,FALSE))=0,"",VLOOKUP($G33,Baseline!$G:$FP,157,FALSE))</f>
        <v/>
      </c>
      <c r="FH33" s="5" t="str">
        <f>IF(LEN(VLOOKUP($G33,Baseline!$G:$FP,158,FALSE))=0,"",VLOOKUP($G33,Baseline!$G:$FP,158,FALSE))</f>
        <v/>
      </c>
      <c r="FI33" s="5" t="str">
        <f>IF(LEN(VLOOKUP($G33,Baseline!$G:$FP,159,FALSE))=0,"",VLOOKUP($G33,Baseline!$G:$FP,159,FALSE))</f>
        <v/>
      </c>
      <c r="FJ33" s="5" t="str">
        <f>IF(LEN(VLOOKUP($G33,Baseline!$G:$FP,160,FALSE))=0,"",VLOOKUP($G33,Baseline!$G:$FP,160,FALSE))</f>
        <v/>
      </c>
      <c r="FK33" s="5" t="str">
        <f>IF(LEN(VLOOKUP($G33,Baseline!$G:$FP,161,FALSE))=0,"",VLOOKUP($G33,Baseline!$G:$FP,161,FALSE))</f>
        <v/>
      </c>
      <c r="FL33" s="5" t="str">
        <f>IF(LEN(VLOOKUP($G33,Baseline!$G:$FP,162,FALSE))=0,"",VLOOKUP($G33,Baseline!$G:$FP,162,FALSE))</f>
        <v/>
      </c>
      <c r="FM33" s="5" t="str">
        <f>IF(LEN(VLOOKUP($G33,Baseline!$G:$FP,163,FALSE))=0,"",VLOOKUP($G33,Baseline!$G:$FP,163,FALSE))</f>
        <v/>
      </c>
      <c r="FN33" s="5" t="str">
        <f>IF(LEN(VLOOKUP($G33,Baseline!$G:$FP,164,FALSE))=0,"",VLOOKUP($G33,Baseline!$G:$FP,164,FALSE))</f>
        <v/>
      </c>
      <c r="FO33" s="5" t="str">
        <f>IF(LEN(VLOOKUP($G33,Baseline!$G:$FP,165,FALSE))=0,"",VLOOKUP($G33,Baseline!$G:$FP,165,FALSE))</f>
        <v/>
      </c>
      <c r="FP33" s="5" t="str">
        <f>IF(LEN(VLOOKUP($G33,Baseline!$G:$FP,166,FALSE))=0,"",VLOOKUP($G33,Baseline!$G:$FP,166,FALSE))</f>
        <v/>
      </c>
      <c r="FQ33" s="5"/>
      <c r="FR33" s="5"/>
      <c r="FS33" s="5"/>
      <c r="FT33" s="5"/>
      <c r="FU33" s="1" t="str">
        <f>IF(LEN(VLOOKUP($G33,Baseline!$G:$GR,171,FALSE))=0,"",VLOOKUP($G33,Baseline!$G:$GR,171,FALSE))</f>
        <v>Отсутствие человека, с которым можно было бы обсудить проблемы</v>
      </c>
      <c r="FV33" s="1" t="str">
        <f>IF(LEN(VLOOKUP($G33,Baseline!$G:$GR,172,FALSE))=0,"",VLOOKUP($G33,Baseline!$G:$GR,172,FALSE))</f>
        <v>0 = совсем не беспокоило</v>
      </c>
      <c r="FW33" s="1" t="str">
        <f>IF(LEN(VLOOKUP($G33,Baseline!$G:$GR,173,FALSE))=0,"",VLOOKUP($G33,Baseline!$G:$GR,173,FALSE))</f>
        <v>1 = не сильно беспокоило</v>
      </c>
      <c r="FX33" s="1" t="str">
        <f>IF(LEN(VLOOKUP($G33,Baseline!$G:$GR,174,FALSE))=0,"",VLOOKUP($G33,Baseline!$G:$GR,174,FALSE))</f>
        <v>2 = сильно беспокоило</v>
      </c>
      <c r="FY33" s="1" t="str">
        <f>IF(LEN(VLOOKUP($G33,Baseline!$G:$GR,175,FALSE))=0,"",VLOOKUP($G33,Baseline!$G:$GR,175,FALSE))</f>
        <v/>
      </c>
      <c r="FZ33" s="1" t="str">
        <f>IF(LEN(VLOOKUP($G33,Baseline!$G:$GR,176,FALSE))=0,"",VLOOKUP($G33,Baseline!$G:$GR,176,FALSE))</f>
        <v/>
      </c>
      <c r="GA33" s="1" t="str">
        <f>IF(LEN(VLOOKUP($G33,Baseline!$G:$GR,177,FALSE))=0,"",VLOOKUP($G33,Baseline!$G:$GR,177,FALSE))</f>
        <v/>
      </c>
      <c r="GB33" s="1" t="str">
        <f>IF(LEN(VLOOKUP($G33,Baseline!$G:$GR,178,FALSE))=0,"",VLOOKUP($G33,Baseline!$G:$GR,178,FALSE))</f>
        <v/>
      </c>
      <c r="GC33" s="1" t="str">
        <f>IF(LEN(VLOOKUP($G33,Baseline!$G:$GR,179,FALSE))=0,"",VLOOKUP($G33,Baseline!$G:$GR,179,FALSE))</f>
        <v/>
      </c>
      <c r="GD33" s="1" t="str">
        <f>IF(LEN(VLOOKUP($G33,Baseline!$G:$GR,180,FALSE))=0,"",VLOOKUP($G33,Baseline!$G:$GR,180,FALSE))</f>
        <v/>
      </c>
      <c r="GE33" s="1" t="str">
        <f>IF(LEN(VLOOKUP($G33,Baseline!$G:$GR,181,FALSE))=0,"",VLOOKUP($G33,Baseline!$G:$GR,181,FALSE))</f>
        <v/>
      </c>
      <c r="GF33" s="5" t="str">
        <f>IF(LEN(VLOOKUP($G33,Baseline!$G:$GR,182,FALSE))=0,"",VLOOKUP($G33,Baseline!$G:$GR,182,FALSE))</f>
        <v/>
      </c>
      <c r="GG33" s="4" t="str">
        <f>IF(LEN(VLOOKUP($G33,Baseline!$G:$GR,183,FALSE))=0,"",VLOOKUP($G33,Baseline!$G:$GR,183,FALSE))</f>
        <v/>
      </c>
      <c r="GH33" s="5" t="str">
        <f>IF(LEN(VLOOKUP($G33,Baseline!$G:$GR,184,FALSE))=0,"",VLOOKUP($G33,Baseline!$G:$GR,184,FALSE))</f>
        <v/>
      </c>
      <c r="GI33" s="5" t="str">
        <f>IF(LEN(VLOOKUP($G33,Baseline!$G:$GR,185,FALSE))=0,"",VLOOKUP($G33,Baseline!$G:$GR,185,FALSE))</f>
        <v/>
      </c>
      <c r="GJ33" s="5" t="str">
        <f>IF(LEN(VLOOKUP($G33,Baseline!$G:$GR,186,FALSE))=0,"",VLOOKUP($G33,Baseline!$G:$GR,186,FALSE))</f>
        <v/>
      </c>
      <c r="GK33" s="5" t="str">
        <f>IF(LEN(VLOOKUP($G33,Baseline!$G:$GR,187,FALSE))=0,"",VLOOKUP($G33,Baseline!$G:$GR,187,FALSE))</f>
        <v/>
      </c>
      <c r="GL33" s="5" t="str">
        <f>IF(LEN(VLOOKUP($G33,Baseline!$G:$GR,188,FALSE))=0,"",VLOOKUP($G33,Baseline!$G:$GR,188,FALSE))</f>
        <v/>
      </c>
      <c r="GM33" s="5" t="str">
        <f>IF(LEN(VLOOKUP($G33,Baseline!$G:$GR,189,FALSE))=0,"",VLOOKUP($G33,Baseline!$G:$GR,189,FALSE))</f>
        <v/>
      </c>
      <c r="GN33" s="5" t="str">
        <f>IF(LEN(VLOOKUP($G33,Baseline!$G:$GR,190,FALSE))=0,"",VLOOKUP($G33,Baseline!$G:$GR,190,FALSE))</f>
        <v/>
      </c>
      <c r="GO33" s="5" t="str">
        <f>IF(LEN(VLOOKUP($G33,Baseline!$G:$GR,191,FALSE))=0,"",VLOOKUP($G33,Baseline!$G:$GR,191,FALSE))</f>
        <v/>
      </c>
      <c r="GP33" s="5" t="str">
        <f>IF(LEN(VLOOKUP($G33,Baseline!$G:$GR,192,FALSE))=0,"",VLOOKUP($G33,Baseline!$G:$GR,192,FALSE))</f>
        <v/>
      </c>
      <c r="GQ33" s="5" t="str">
        <f>IF(LEN(VLOOKUP($G33,Baseline!$G:$GR,193,FALSE))=0,"",VLOOKUP($G33,Baseline!$G:$GR,193,FALSE))</f>
        <v/>
      </c>
      <c r="GR33" s="5" t="str">
        <f>IF(LEN(VLOOKUP($G33,Baseline!$G:$GR,194,FALSE))=0,"",VLOOKUP($G33,Baseline!$G:$GR,194,FALSE))</f>
        <v/>
      </c>
      <c r="GS33" s="5"/>
      <c r="GT33" s="5"/>
      <c r="GU33" s="5"/>
      <c r="GV33" s="5"/>
      <c r="GW33" s="1" t="str">
        <f>IF(LEN(VLOOKUP($G33,Baseline!$G:$HT,199,FALSE))=0,"",VLOOKUP($G33,Baseline!$G:$HT,199,FALSE))</f>
        <v>Nemati nikoga s kim je moguće pričati o problemima</v>
      </c>
      <c r="GX33" s="1" t="str">
        <f>IF(LEN(VLOOKUP($G33,Baseline!$G:$HT,200,FALSE))=0,"",VLOOKUP($G33,Baseline!$G:$HT,200,FALSE))</f>
        <v>0 = Nesputano</v>
      </c>
      <c r="GY33" s="1" t="str">
        <f>IF(LEN(VLOOKUP($G33,Baseline!$G:$HT,201,FALSE))=0,"",VLOOKUP($G33,Baseline!$G:$HT,201,FALSE))</f>
        <v>1 = Malo sputano</v>
      </c>
      <c r="GZ33" s="1" t="str">
        <f>IF(LEN(VLOOKUP($G33,Baseline!$G:$HT,202,FALSE))=0,"",VLOOKUP($G33,Baseline!$G:$HT,202,FALSE))</f>
        <v>2 = Jako sputano</v>
      </c>
      <c r="HA33" s="10" t="str">
        <f>IF(LEN(VLOOKUP($G33,Baseline!$G:$HT,203,FALSE))=0,"",VLOOKUP($G33,Baseline!$G:$HT,203,FALSE))</f>
        <v/>
      </c>
      <c r="HB33" s="10" t="str">
        <f>IF(LEN(VLOOKUP($G33,Baseline!$G:$HT,204,FALSE))=0,"",VLOOKUP($G33,Baseline!$G:$HT,204,FALSE))</f>
        <v/>
      </c>
      <c r="HC33" s="10" t="str">
        <f>IF(LEN(VLOOKUP($G33,Baseline!$G:$HT,205,FALSE))=0,"",VLOOKUP($G33,Baseline!$G:$HT,205,FALSE))</f>
        <v/>
      </c>
      <c r="HD33" s="10" t="str">
        <f>IF(LEN(VLOOKUP($G33,Baseline!$G:$HT,206,FALSE))=0,"",VLOOKUP($G33,Baseline!$G:$HT,206,FALSE))</f>
        <v/>
      </c>
      <c r="HE33" s="10" t="str">
        <f>IF(LEN(VLOOKUP($G33,Baseline!$G:$HT,207,FALSE))=0,"",VLOOKUP($G33,Baseline!$G:$HT,207,FALSE))</f>
        <v/>
      </c>
      <c r="HF33" s="10" t="str">
        <f>IF(LEN(VLOOKUP($G33,Baseline!$G:$HT,208,FALSE))=0,"",VLOOKUP($G33,Baseline!$G:$HT,208,FALSE))</f>
        <v/>
      </c>
      <c r="HG33" s="10" t="str">
        <f>IF(LEN(VLOOKUP($G33,Baseline!$G:$HT,209,FALSE))=0,"",VLOOKUP($G33,Baseline!$G:$HT,209,FALSE))</f>
        <v/>
      </c>
      <c r="HH33" s="5" t="str">
        <f>IF(LEN(VLOOKUP($G33,Baseline!$G:$HT,210,FALSE))=0,"",VLOOKUP($G33,Baseline!$G:$HT,210,FALSE))</f>
        <v/>
      </c>
      <c r="HI33" s="5" t="str">
        <f>IF(LEN(VLOOKUP($G33,Baseline!$G:$HT,211,FALSE))=0,"",VLOOKUP($G33,Baseline!$G:$HT,211,FALSE))</f>
        <v/>
      </c>
      <c r="HJ33" s="5" t="str">
        <f>IF(LEN(VLOOKUP($G33,Baseline!$G:$HT,212,FALSE))=0,"",VLOOKUP($G33,Baseline!$G:$HT,212,FALSE))</f>
        <v/>
      </c>
      <c r="HK33" s="5" t="str">
        <f>IF(LEN(VLOOKUP($G33,Baseline!$G:$HT,213,FALSE))=0,"",VLOOKUP($G33,Baseline!$G:$HT,213,FALSE))</f>
        <v/>
      </c>
      <c r="HL33" s="4" t="str">
        <f>IF(LEN(VLOOKUP($G33,Baseline!$G:$HT,214,FALSE))=0,"",VLOOKUP($G33,Baseline!$G:$HT,214,FALSE))</f>
        <v/>
      </c>
      <c r="HM33" s="5" t="str">
        <f>IF(LEN(VLOOKUP($G33,Baseline!$G:$HT,215,FALSE))=0,"",VLOOKUP($G33,Baseline!$G:$HT,215,FALSE))</f>
        <v/>
      </c>
      <c r="HN33" s="5" t="str">
        <f>IF(LEN(VLOOKUP($G33,Baseline!$G:$HT,216,FALSE))=0,"",VLOOKUP($G33,Baseline!$G:$HT,216,FALSE))</f>
        <v/>
      </c>
      <c r="HO33" s="5" t="str">
        <f>IF(LEN(VLOOKUP($G33,Baseline!$G:$HT,217,FALSE))=0,"",VLOOKUP($G33,Baseline!$G:$HT,217,FALSE))</f>
        <v/>
      </c>
      <c r="HP33" s="5" t="str">
        <f>IF(LEN(VLOOKUP($G33,Baseline!$G:$HT,218,FALSE))=0,"",VLOOKUP($G33,Baseline!$G:$HT,218,FALSE))</f>
        <v/>
      </c>
      <c r="HQ33" s="5" t="str">
        <f>IF(LEN(VLOOKUP($G33,Baseline!$G:$HT,219,FALSE))=0,"",VLOOKUP($G33,Baseline!$G:$HT,219,FALSE))</f>
        <v/>
      </c>
      <c r="HR33" s="5" t="str">
        <f>IF(LEN(VLOOKUP($G33,Baseline!$G:$HT,220,FALSE))=0,"",VLOOKUP($G33,Baseline!$G:$HT,220,FALSE))</f>
        <v/>
      </c>
      <c r="HS33" s="5" t="str">
        <f>IF(LEN(VLOOKUP($G33,Baseline!$G:$HT,221,FALSE))=0,"",VLOOKUP($G33,Baseline!$G:$HT,221,FALSE))</f>
        <v/>
      </c>
      <c r="HT33" s="5" t="str">
        <f>IF(LEN(VLOOKUP($G33,Baseline!$G:$HT,222,FALSE))=0,"",VLOOKUP($G33,Baseline!$G:$HT,222,FALSE))</f>
        <v/>
      </c>
      <c r="HU33" s="5"/>
      <c r="HV33" s="5"/>
      <c r="HW33" s="5"/>
      <c r="HX33" s="5"/>
    </row>
    <row r="34" spans="1:232" s="28" customFormat="1" ht="48" hidden="1" thickBot="1">
      <c r="A34" s="5" t="s">
        <v>331</v>
      </c>
      <c r="B34" s="5" t="s">
        <v>332</v>
      </c>
      <c r="C34" s="5"/>
      <c r="D34" s="5"/>
      <c r="E34" s="5"/>
      <c r="F34" s="5" t="s">
        <v>333</v>
      </c>
      <c r="G34" s="5" t="s">
        <v>393</v>
      </c>
      <c r="H34" s="5" t="s">
        <v>394</v>
      </c>
      <c r="I34" s="84" t="str">
        <f>IF(LEN(VLOOKUP($G34,Baseline!$G:$BH,3,FALSE))=0,"",VLOOKUP($G34,Baseline!$G:$BH,3,FALSE))</f>
        <v>Etwas Schlimmes, das vor kurzem passiert ist</v>
      </c>
      <c r="J34" s="5" t="str">
        <f>IF(LEN(VLOOKUP($G34,Baseline!$G:$BH,4,FALSE))=0,"",VLOOKUP($G34,Baseline!$G:$BH,4,FALSE))</f>
        <v>0 = Nicht beeinträchtigt</v>
      </c>
      <c r="K34" s="5" t="str">
        <f>IF(LEN(VLOOKUP($G34,Baseline!$G:$BH,5,FALSE))=0,"",VLOOKUP($G34,Baseline!$G:$BH,5,FALSE))</f>
        <v>1 = Wenig beeinträchtigt</v>
      </c>
      <c r="L34" s="5" t="str">
        <f>IF(LEN(VLOOKUP($G34,Baseline!$G:$BH,6,FALSE))=0,"",VLOOKUP($G34,Baseline!$G:$BH,6,FALSE))</f>
        <v>2 = Stark beeinträchtigt</v>
      </c>
      <c r="M34" s="5" t="str">
        <f>IF(LEN(VLOOKUP($G34,Baseline!$G:$BH,7,FALSE))=0,"",VLOOKUP($G34,Baseline!$G:$BH,7,FALSE))</f>
        <v/>
      </c>
      <c r="N34" s="5" t="str">
        <f>IF(LEN(VLOOKUP($G34,Baseline!$G:$BH,8,FALSE))=0,"",VLOOKUP($G34,Baseline!$G:$BH,8,FALSE))</f>
        <v/>
      </c>
      <c r="O34" s="5" t="str">
        <f>IF(LEN(VLOOKUP($G34,Baseline!$G:$BH,9,FALSE))=0,"",VLOOKUP($G34,Baseline!$G:$BH,9,FALSE))</f>
        <v/>
      </c>
      <c r="P34" s="5" t="str">
        <f>IF(LEN(VLOOKUP($G34,Baseline!$G:$BH,10,FALSE))=0,"",VLOOKUP($G34,Baseline!$G:$BH,10,FALSE))</f>
        <v/>
      </c>
      <c r="Q34" s="5" t="str">
        <f>IF(LEN(VLOOKUP($G34,Baseline!$G:$BH,11,FALSE))=0,"",VLOOKUP($G34,Baseline!$G:$BH,11,FALSE))</f>
        <v/>
      </c>
      <c r="R34" s="5" t="str">
        <f>IF(LEN(VLOOKUP($G34,Baseline!$G:$BH,12,FALSE))=0,"",VLOOKUP($G34,Baseline!$G:$BH,12,FALSE))</f>
        <v/>
      </c>
      <c r="S34" s="5" t="str">
        <f>IF(LEN(VLOOKUP($G34,Baseline!$G:$BH,13,FALSE))=0,"",VLOOKUP($G34,Baseline!$G:$BH,13,FALSE))</f>
        <v/>
      </c>
      <c r="T34" s="5" t="str">
        <f>IF(LEN(VLOOKUP($G34,Baseline!$G:$BH,14,FALSE))=0,"",VLOOKUP($G34,Baseline!$G:$BH,14,FALSE))</f>
        <v/>
      </c>
      <c r="U34" s="5" t="str">
        <f>IF(LEN(VLOOKUP($G34,Baseline!$G:$BH,15,FALSE))=0,"",VLOOKUP($G34,Baseline!$G:$BH,15,FALSE))</f>
        <v/>
      </c>
      <c r="V34" s="5" t="str">
        <f>IF(LEN(VLOOKUP($G34,Baseline!$G:$BH,16,FALSE))=0,"",VLOOKUP($G34,Baseline!$G:$BH,16,FALSE))</f>
        <v/>
      </c>
      <c r="W34" s="5" t="str">
        <f>IF(LEN(VLOOKUP($G34,Baseline!$G:$BH,17,FALSE))=0,"",VLOOKUP($G34,Baseline!$G:$BH,17,FALSE))</f>
        <v/>
      </c>
      <c r="X34" s="5" t="str">
        <f>IF(LEN(VLOOKUP($G34,Baseline!$G:$BH,18,FALSE))=0,"",VLOOKUP($G34,Baseline!$G:$BH,18,FALSE))</f>
        <v/>
      </c>
      <c r="Y34" s="5" t="str">
        <f>IF(LEN(VLOOKUP($G34,Baseline!$G:$BH,19,FALSE))=0,"",VLOOKUP($G34,Baseline!$G:$BH,19,FALSE))</f>
        <v/>
      </c>
      <c r="Z34" s="5" t="str">
        <f>IF(LEN(VLOOKUP($G34,Baseline!$G:$BH,20,FALSE))=0,"",VLOOKUP($G34,Baseline!$G:$BH,20,FALSE))</f>
        <v/>
      </c>
      <c r="AA34" s="5" t="str">
        <f>IF(LEN(VLOOKUP($G34,Baseline!$G:$BH,21,FALSE))=0,"",VLOOKUP($G34,Baseline!$G:$BH,21,FALSE))</f>
        <v/>
      </c>
      <c r="AB34" s="5" t="str">
        <f>IF(LEN(VLOOKUP($G34,Baseline!$G:$BH,22,FALSE))=0,"",VLOOKUP($G34,Baseline!$G:$BH,22,FALSE))</f>
        <v/>
      </c>
      <c r="AC34" s="5" t="str">
        <f>IF(LEN(VLOOKUP($G34,Baseline!$G:$BH,23,FALSE))=0,"",VLOOKUP($G34,Baseline!$G:$BH,23,FALSE))</f>
        <v/>
      </c>
      <c r="AD34" s="5" t="str">
        <f>IF(LEN(VLOOKUP($G34,Baseline!$G:$BH,24,FALSE))=0,"",VLOOKUP($G34,Baseline!$G:$BH,24,FALSE))</f>
        <v/>
      </c>
      <c r="AE34" s="5" t="str">
        <f>IF(LEN(VLOOKUP($G34,Baseline!$G:$BH,25,FALSE))=0,"",VLOOKUP($G34,Baseline!$G:$BH,25,FALSE))</f>
        <v/>
      </c>
      <c r="AF34" s="5" t="str">
        <f>IF(LEN(VLOOKUP($G34,Baseline!$G:$BH,26,FALSE))=0,"",VLOOKUP($G34,Baseline!$G:$BH,26,FALSE))</f>
        <v/>
      </c>
      <c r="AG34" s="100"/>
      <c r="AH34" s="5"/>
      <c r="AI34" s="5"/>
      <c r="AJ34" s="87"/>
      <c r="AK34" s="5" t="str">
        <f>IF(LEN(VLOOKUP($G34,Baseline!$G:$BH,31,FALSE))=0,"",VLOOKUP($G34,Baseline!$G:$BH,31,FALSE))</f>
        <v>Something bad that happened recently</v>
      </c>
      <c r="AL34" s="5" t="str">
        <f>IF(LEN(VLOOKUP($G34,Baseline!$G:$BH,32,FALSE))=0,"",VLOOKUP($G34,Baseline!$G:$BH,32,FALSE))</f>
        <v>0 = Not bothered</v>
      </c>
      <c r="AM34" s="5" t="str">
        <f>IF(LEN(VLOOKUP($G34,Baseline!$G:$BH,33,FALSE))=0,"",VLOOKUP($G34,Baseline!$G:$BH,33,FALSE))</f>
        <v>1 = Bothered a little</v>
      </c>
      <c r="AN34" s="5" t="str">
        <f>IF(LEN(VLOOKUP($G34,Baseline!$G:$BH,34,FALSE))=0,"",VLOOKUP($G34,Baseline!$G:$BH,34,FALSE))</f>
        <v>2 = Bothered a lot</v>
      </c>
      <c r="AO34" s="5" t="str">
        <f>IF(LEN(VLOOKUP($G34,Baseline!$G:$BH,35,FALSE))=0,"",VLOOKUP($G34,Baseline!$G:$BH,35,FALSE))</f>
        <v/>
      </c>
      <c r="AP34" s="5" t="str">
        <f>IF(LEN(VLOOKUP($G34,Baseline!$G:$BH,36,FALSE))=0,"",VLOOKUP($G34,Baseline!$G:$BH,36,FALSE))</f>
        <v/>
      </c>
      <c r="AQ34" s="5" t="str">
        <f>IF(LEN(VLOOKUP($G34,Baseline!$G:$BH,37,FALSE))=0,"",VLOOKUP($G34,Baseline!$G:$BH,37,FALSE))</f>
        <v/>
      </c>
      <c r="AR34" s="5" t="str">
        <f>IF(LEN(VLOOKUP($G34,Baseline!$G:$BH,38,FALSE))=0,"",VLOOKUP($G34,Baseline!$G:$BH,38,FALSE))</f>
        <v/>
      </c>
      <c r="AS34" s="5" t="str">
        <f>IF(LEN(VLOOKUP($G34,Baseline!$G:$BH,39,FALSE))=0,"",VLOOKUP($G34,Baseline!$G:$BH,39,FALSE))</f>
        <v/>
      </c>
      <c r="AT34" s="5" t="str">
        <f>IF(LEN(VLOOKUP($G34,Baseline!$G:$BH,40,FALSE))=0,"",VLOOKUP($G34,Baseline!$G:$BH,40,FALSE))</f>
        <v/>
      </c>
      <c r="AU34" s="5" t="str">
        <f>IF(LEN(VLOOKUP($G34,Baseline!$G:$BH,41,FALSE))=0,"",VLOOKUP($G34,Baseline!$G:$BH,41,FALSE))</f>
        <v/>
      </c>
      <c r="AV34" s="5" t="str">
        <f>IF(LEN(VLOOKUP($G34,Baseline!$G:$BH,42,FALSE))=0,"",VLOOKUP($G34,Baseline!$G:$BH,42,FALSE))</f>
        <v/>
      </c>
      <c r="AW34" s="5" t="str">
        <f>IF(LEN(VLOOKUP($G34,Baseline!$G:$BH,43,FALSE))=0,"",VLOOKUP($G34,Baseline!$G:$BH,43,FALSE))</f>
        <v/>
      </c>
      <c r="AX34" s="5" t="str">
        <f>IF(LEN(VLOOKUP($G34,Baseline!$G:$BH,44,FALSE))=0,"",VLOOKUP($G34,Baseline!$G:$BH,44,FALSE))</f>
        <v/>
      </c>
      <c r="AY34" s="5" t="str">
        <f>IF(LEN(VLOOKUP($G34,Baseline!$G:$BH,45,FALSE))=0,"",VLOOKUP($G34,Baseline!$G:$BH,45,FALSE))</f>
        <v/>
      </c>
      <c r="AZ34" s="5" t="str">
        <f>IF(LEN(VLOOKUP($G34,Baseline!$G:$BH,46,FALSE))=0,"",VLOOKUP($G34,Baseline!$G:$BH,46,FALSE))</f>
        <v/>
      </c>
      <c r="BA34" s="5" t="str">
        <f>IF(LEN(VLOOKUP($G34,Baseline!$G:$BH,47,FALSE))=0,"",VLOOKUP($G34,Baseline!$G:$BH,47,FALSE))</f>
        <v/>
      </c>
      <c r="BB34" s="5" t="str">
        <f>IF(LEN(VLOOKUP($G34,Baseline!$G:$BH,48,FALSE))=0,"",VLOOKUP($G34,Baseline!$G:$BH,48,FALSE))</f>
        <v/>
      </c>
      <c r="BC34" s="5" t="str">
        <f>IF(LEN(VLOOKUP($G34,Baseline!$G:$BH,49,FALSE))=0,"",VLOOKUP($G34,Baseline!$G:$BH,49,FALSE))</f>
        <v/>
      </c>
      <c r="BD34" s="5" t="str">
        <f>IF(LEN(VLOOKUP($G34,Baseline!$G:$BH,50,FALSE))=0,"",VLOOKUP($G34,Baseline!$G:$BH,50,FALSE))</f>
        <v/>
      </c>
      <c r="BE34" s="5" t="str">
        <f>IF(LEN(VLOOKUP($G34,Baseline!$G:$BH,51,FALSE))=0,"",VLOOKUP($G34,Baseline!$G:$BH,51,FALSE))</f>
        <v/>
      </c>
      <c r="BF34" s="5" t="str">
        <f>IF(LEN(VLOOKUP($G34,Baseline!$G:$BH,52,FALSE))=0,"",VLOOKUP($G34,Baseline!$G:$BH,52,FALSE))</f>
        <v/>
      </c>
      <c r="BG34" s="5" t="str">
        <f>IF(LEN(VLOOKUP($G34,Baseline!$G:$BH,53,FALSE))=0,"",VLOOKUP($G34,Baseline!$G:$BH,53,FALSE))</f>
        <v/>
      </c>
      <c r="BH34" s="5" t="str">
        <f>IF(LEN(VLOOKUP($G34,Baseline!$G:$BH,54,FALSE))=0,"",VLOOKUP($G34,Baseline!$G:$BH,54,FALSE))</f>
        <v/>
      </c>
      <c r="BI34" s="5"/>
      <c r="BJ34" s="5"/>
      <c r="BK34" s="5"/>
      <c r="BL34" s="87"/>
      <c r="BM34" s="1" t="str">
        <f>IF(LEN(VLOOKUP($G34,Baseline!$G:$CJ,59,FALSE))=0,"",VLOOKUP($G34,Baseline!$G:$CJ,59,FALSE))</f>
        <v>Algo malo que sucedió recientemente</v>
      </c>
      <c r="BN34" s="1" t="str">
        <f>IF(LEN(VLOOKUP($G34,Baseline!$G:$CJ,60,FALSE))=0,"",VLOOKUP($G34,Baseline!$G:$CJ,60,FALSE))</f>
        <v>0 = No afectado</v>
      </c>
      <c r="BO34" s="1" t="str">
        <f>IF(LEN(VLOOKUP($G34,Baseline!$G:$CJ,61,FALSE))=0,"",VLOOKUP($G34,Baseline!$G:$CJ,61,FALSE))</f>
        <v>1 = Poco afectado</v>
      </c>
      <c r="BP34" s="1" t="str">
        <f>IF(LEN(VLOOKUP($G34,Baseline!$G:$CJ,62,FALSE))=0,"",VLOOKUP($G34,Baseline!$G:$CJ,62,FALSE))</f>
        <v>2 = Muy afectado</v>
      </c>
      <c r="BQ34" s="1" t="str">
        <f>IF(LEN(VLOOKUP($G34,Baseline!$G:$CJ,63,FALSE))=0,"",VLOOKUP($G34,Baseline!$G:$CJ,63,FALSE))</f>
        <v/>
      </c>
      <c r="BR34" s="1" t="str">
        <f>IF(LEN(VLOOKUP($G34,Baseline!$G:$CJ,64,FALSE))=0,"",VLOOKUP($G34,Baseline!$G:$CJ,64,FALSE))</f>
        <v/>
      </c>
      <c r="BS34" s="1" t="str">
        <f>IF(LEN(VLOOKUP($G34,Baseline!$G:$CJ,65,FALSE))=0,"",VLOOKUP($G34,Baseline!$G:$CJ,65,FALSE))</f>
        <v/>
      </c>
      <c r="BT34" s="1" t="str">
        <f>IF(LEN(VLOOKUP($G34,Baseline!$G:$CJ,66,FALSE))=0,"",VLOOKUP($G34,Baseline!$G:$CJ,66,FALSE))</f>
        <v/>
      </c>
      <c r="BU34" s="1" t="str">
        <f>IF(LEN(VLOOKUP($G34,Baseline!$G:$CJ,67,FALSE))=0,"",VLOOKUP($G34,Baseline!$G:$CJ,67,FALSE))</f>
        <v/>
      </c>
      <c r="BV34" s="1" t="str">
        <f>IF(LEN(VLOOKUP($G34,Baseline!$G:$CJ,68,FALSE))=0,"",VLOOKUP($G34,Baseline!$G:$CJ,68,FALSE))</f>
        <v/>
      </c>
      <c r="BW34" s="1" t="str">
        <f>IF(LEN(VLOOKUP($G34,Baseline!$G:$CJ,69,FALSE))=0,"",VLOOKUP($G34,Baseline!$G:$CJ,69,FALSE))</f>
        <v/>
      </c>
      <c r="BX34" s="1" t="str">
        <f>IF(LEN(VLOOKUP($G34,Baseline!$G:$CJ,70,FALSE))=0,"",VLOOKUP($G34,Baseline!$G:$CJ,70,FALSE))</f>
        <v/>
      </c>
      <c r="BY34" s="1" t="str">
        <f>IF(LEN(VLOOKUP($G34,Baseline!$G:$CJ,71,FALSE))=0,"",VLOOKUP($G34,Baseline!$G:$CJ,71,FALSE))</f>
        <v/>
      </c>
      <c r="BZ34" s="1" t="str">
        <f>IF(LEN(VLOOKUP($G34,Baseline!$G:$CJ,72,FALSE))=0,"",VLOOKUP($G34,Baseline!$G:$CJ,72,FALSE))</f>
        <v/>
      </c>
      <c r="CA34" s="1" t="str">
        <f>IF(LEN(VLOOKUP($G34,Baseline!$G:$CJ,73,FALSE))=0,"",VLOOKUP($G34,Baseline!$G:$CJ,73,FALSE))</f>
        <v/>
      </c>
      <c r="CB34" s="1" t="str">
        <f>IF(LEN(VLOOKUP($G34,Baseline!$G:$CJ,74,FALSE))=0,"",VLOOKUP($G34,Baseline!$G:$CJ,74,FALSE))</f>
        <v/>
      </c>
      <c r="CC34" s="1" t="str">
        <f>IF(LEN(VLOOKUP($G34,Baseline!$G:$CJ,75,FALSE))=0,"",VLOOKUP($G34,Baseline!$G:$CJ,75,FALSE))</f>
        <v/>
      </c>
      <c r="CD34" s="1" t="str">
        <f>IF(LEN(VLOOKUP($G34,Baseline!$G:$CJ,76,FALSE))=0,"",VLOOKUP($G34,Baseline!$G:$CJ,76,FALSE))</f>
        <v/>
      </c>
      <c r="CE34" s="1" t="str">
        <f>IF(LEN(VLOOKUP($G34,Baseline!$G:$CJ,77,FALSE))=0,"",VLOOKUP($G34,Baseline!$G:$CJ,77,FALSE))</f>
        <v/>
      </c>
      <c r="CF34" s="1" t="str">
        <f>IF(LEN(VLOOKUP($G34,Baseline!$G:$CJ,78,FALSE))=0,"",VLOOKUP($G34,Baseline!$G:$CJ,78,FALSE))</f>
        <v/>
      </c>
      <c r="CG34" s="1" t="str">
        <f>IF(LEN(VLOOKUP($G34,Baseline!$G:$CJ,79,FALSE))=0,"",VLOOKUP($G34,Baseline!$G:$CJ,79,FALSE))</f>
        <v/>
      </c>
      <c r="CH34" s="1" t="str">
        <f>IF(LEN(VLOOKUP($G34,Baseline!$G:$CJ,80,FALSE))=0,"",VLOOKUP($G34,Baseline!$G:$CJ,80,FALSE))</f>
        <v/>
      </c>
      <c r="CI34" s="1" t="str">
        <f>IF(LEN(VLOOKUP($G34,Baseline!$G:$CJ,81,FALSE))=0,"",VLOOKUP($G34,Baseline!$G:$CJ,81,FALSE))</f>
        <v/>
      </c>
      <c r="CJ34" s="1" t="str">
        <f>IF(LEN(VLOOKUP($G34,Baseline!$G:$CJ,82,FALSE))=0,"",VLOOKUP($G34,Baseline!$G:$CJ,82,FALSE))</f>
        <v/>
      </c>
      <c r="CK34" s="1"/>
      <c r="CL34" s="1"/>
      <c r="CM34" s="1"/>
      <c r="CN34" s="1"/>
      <c r="CO34" s="198" t="str">
        <f>IF(LEN(VLOOKUP($G34,Baseline!$G:$DL,87,FALSE))=0,"",VLOOKUP($G34,Baseline!$G:$DL,87,FALSE))</f>
        <v>Survenue récente d’un événement grave</v>
      </c>
      <c r="CP34" s="1" t="str">
        <f>IF(LEN(VLOOKUP($G34,Baseline!$G:$DL,88,FALSE))=0,"",VLOOKUP($G34,Baseline!$G:$DL,88,FALSE))</f>
        <v>0 = Pas du tout affecté</v>
      </c>
      <c r="CQ34" s="1" t="str">
        <f>IF(LEN(VLOOKUP($G34,Baseline!$G:$DL,89,FALSE))=0,"",VLOOKUP($G34,Baseline!$G:$DL,89,FALSE))</f>
        <v>1 = Légèrement affecté</v>
      </c>
      <c r="CR34" s="4" t="str">
        <f>IF(LEN(VLOOKUP($G34,Baseline!$G:$DL,90,FALSE))=0,"",VLOOKUP($G34,Baseline!$G:$DL,90,FALSE))</f>
        <v>2 = Beaucoup affecté</v>
      </c>
      <c r="CS34" s="1" t="str">
        <f>IF(LEN(VLOOKUP($G34,Baseline!$G:$DL,91,FALSE))=0,"",VLOOKUP($G34,Baseline!$G:$DL,91,FALSE))</f>
        <v/>
      </c>
      <c r="CT34" s="1" t="str">
        <f>IF(LEN(VLOOKUP($G34,Baseline!$G:$DL,92,FALSE))=0,"",VLOOKUP($G34,Baseline!$G:$DL,92,FALSE))</f>
        <v/>
      </c>
      <c r="CU34" s="1" t="str">
        <f>IF(LEN(VLOOKUP($G34,Baseline!$G:$DL,93,FALSE))=0,"",VLOOKUP($G34,Baseline!$G:$DL,93,FALSE))</f>
        <v/>
      </c>
      <c r="CV34" s="1" t="str">
        <f>IF(LEN(VLOOKUP($G34,Baseline!$G:$DL,94,FALSE))=0,"",VLOOKUP($G34,Baseline!$G:$DL,94,FALSE))</f>
        <v/>
      </c>
      <c r="CW34" s="1" t="str">
        <f>IF(LEN(VLOOKUP($G34,Baseline!$G:$DL,95,FALSE))=0,"",VLOOKUP($G34,Baseline!$G:$DL,95,FALSE))</f>
        <v/>
      </c>
      <c r="CX34" s="1" t="str">
        <f>IF(LEN(VLOOKUP($G34,Baseline!$G:$DL,96,FALSE))=0,"",VLOOKUP($G34,Baseline!$G:$DL,96,FALSE))</f>
        <v/>
      </c>
      <c r="CY34" s="5" t="str">
        <f>IF(LEN(VLOOKUP($G34,Baseline!$G:$DL,97,FALSE))=0,"",VLOOKUP($G34,Baseline!$G:$DL,97,FALSE))</f>
        <v/>
      </c>
      <c r="CZ34" s="5" t="str">
        <f>IF(LEN(VLOOKUP($G34,Baseline!$G:$DL,98,FALSE))=0,"",VLOOKUP($G34,Baseline!$G:$DL,98,FALSE))</f>
        <v/>
      </c>
      <c r="DA34" s="5" t="str">
        <f>IF(LEN(VLOOKUP($G34,Baseline!$G:$DL,99,FALSE))=0,"",VLOOKUP($G34,Baseline!$G:$DL,99,FALSE))</f>
        <v/>
      </c>
      <c r="DB34" s="5" t="str">
        <f>IF(LEN(VLOOKUP($G34,Baseline!$G:$DL,100,FALSE))=0,"",VLOOKUP($G34,Baseline!$G:$DL,100,FALSE))</f>
        <v/>
      </c>
      <c r="DC34" s="5" t="str">
        <f>IF(LEN(VLOOKUP($G34,Baseline!$G:$DL,101,FALSE))=0,"",VLOOKUP($G34,Baseline!$G:$DL,101,FALSE))</f>
        <v/>
      </c>
      <c r="DD34" s="5" t="str">
        <f>IF(LEN(VLOOKUP($G34,Baseline!$G:$DL,102,FALSE))=0,"",VLOOKUP($G34,Baseline!$G:$DL,102,FALSE))</f>
        <v/>
      </c>
      <c r="DE34" s="5" t="str">
        <f>IF(LEN(VLOOKUP($G34,Baseline!$G:$DL,103,FALSE))=0,"",VLOOKUP($G34,Baseline!$G:$DL,103,FALSE))</f>
        <v/>
      </c>
      <c r="DF34" s="5" t="str">
        <f>IF(LEN(VLOOKUP($G34,Baseline!$G:$DL,104,FALSE))=0,"",VLOOKUP($G34,Baseline!$G:$DL,104,FALSE))</f>
        <v/>
      </c>
      <c r="DG34" s="5" t="str">
        <f>IF(LEN(VLOOKUP($G34,Baseline!$G:$DL,105,FALSE))=0,"",VLOOKUP($G34,Baseline!$G:$DL,105,FALSE))</f>
        <v/>
      </c>
      <c r="DH34" s="5" t="str">
        <f>IF(LEN(VLOOKUP($G34,Baseline!$G:$DL,106,FALSE))=0,"",VLOOKUP($G34,Baseline!$G:$DL,106,FALSE))</f>
        <v/>
      </c>
      <c r="DI34" s="5" t="str">
        <f>IF(LEN(VLOOKUP($G34,Baseline!$G:$DL,107,FALSE))=0,"",VLOOKUP($G34,Baseline!$G:$DL,107,FALSE))</f>
        <v/>
      </c>
      <c r="DJ34" s="5" t="str">
        <f>IF(LEN(VLOOKUP($G34,Baseline!$G:$DL,108,FALSE))=0,"",VLOOKUP($G34,Baseline!$G:$DL,108,FALSE))</f>
        <v/>
      </c>
      <c r="DK34" s="5" t="str">
        <f>IF(LEN(VLOOKUP($G34,Baseline!$G:$DL,109,FALSE))=0,"",VLOOKUP($G34,Baseline!$G:$DL,109,FALSE))</f>
        <v/>
      </c>
      <c r="DL34" s="5" t="str">
        <f>IF(LEN(VLOOKUP($G34,Baseline!$G:$DL,110,FALSE))=0,"",VLOOKUP($G34,Baseline!$G:$DL,110,FALSE))</f>
        <v/>
      </c>
      <c r="DM34" s="5"/>
      <c r="DN34" s="5"/>
      <c r="DO34" s="5"/>
      <c r="DP34" s="5"/>
      <c r="DQ34" s="1" t="str">
        <f>IF(LEN(VLOOKUP($G34,Baseline!$G:$EN,115,FALSE))=0,"",VLOOKUP($G34,Baseline!$G:$EN,115,FALSE))</f>
        <v>Valami rossz dolog, ami nemrég történt</v>
      </c>
      <c r="DR34" s="1" t="str">
        <f>IF(LEN(VLOOKUP($G34,Baseline!$G:$EN,116,FALSE))=0,"",VLOOKUP($G34,Baseline!$G:$EN,116,FALSE))</f>
        <v>0 = Nem érintettek</v>
      </c>
      <c r="DS34" s="1" t="str">
        <f>IF(LEN(VLOOKUP($G34,Baseline!$G:$EN,117,FALSE))=0,"",VLOOKUP($G34,Baseline!$G:$EN,117,FALSE))</f>
        <v>1 = Kevésbé érintettek</v>
      </c>
      <c r="DT34" s="1" t="str">
        <f>IF(LEN(VLOOKUP($G34,Baseline!$G:$EN,118,FALSE))=0,"",VLOOKUP($G34,Baseline!$G:$EN,118,FALSE))</f>
        <v>2 = Nagyon érintettek</v>
      </c>
      <c r="DU34" s="1" t="str">
        <f>IF(LEN(VLOOKUP($G34,Baseline!$G:$EN,119,FALSE))=0,"",VLOOKUP($G34,Baseline!$G:$EN,119,FALSE))</f>
        <v/>
      </c>
      <c r="DV34" s="1" t="str">
        <f>IF(LEN(VLOOKUP($G34,Baseline!$G:$EN,120,FALSE))=0,"",VLOOKUP($G34,Baseline!$G:$EN,120,FALSE))</f>
        <v/>
      </c>
      <c r="DW34" s="4" t="str">
        <f>IF(LEN(VLOOKUP($G34,Baseline!$G:$EN,121,FALSE))=0,"",VLOOKUP($G34,Baseline!$G:$EN,121,FALSE))</f>
        <v/>
      </c>
      <c r="DX34" s="1" t="str">
        <f>IF(LEN(VLOOKUP($G34,Baseline!$G:$EN,122,FALSE))=0,"",VLOOKUP($G34,Baseline!$G:$EN,122,FALSE))</f>
        <v/>
      </c>
      <c r="DY34" s="1" t="str">
        <f>IF(LEN(VLOOKUP($G34,Baseline!$G:$EN,123,FALSE))=0,"",VLOOKUP($G34,Baseline!$G:$EN,123,FALSE))</f>
        <v/>
      </c>
      <c r="DZ34" s="1" t="str">
        <f>IF(LEN(VLOOKUP($G34,Baseline!$G:$EN,124,FALSE))=0,"",VLOOKUP($G34,Baseline!$G:$EN,124,FALSE))</f>
        <v/>
      </c>
      <c r="EA34" s="1" t="str">
        <f>IF(LEN(VLOOKUP($G34,Baseline!$G:$EN,125,FALSE))=0,"",VLOOKUP($G34,Baseline!$G:$EN,125,FALSE))</f>
        <v/>
      </c>
      <c r="EB34" s="5" t="str">
        <f>IF(LEN(VLOOKUP($G34,Baseline!$G:$EN,126,FALSE))=0,"",VLOOKUP($G34,Baseline!$G:$EN,126,FALSE))</f>
        <v/>
      </c>
      <c r="EC34" s="5" t="str">
        <f>IF(LEN(VLOOKUP($G34,Baseline!$G:$EN,127,FALSE))=0,"",VLOOKUP($G34,Baseline!$G:$EN,127,FALSE))</f>
        <v/>
      </c>
      <c r="ED34" s="5" t="str">
        <f>IF(LEN(VLOOKUP($G34,Baseline!$G:$EN,128,FALSE))=0,"",VLOOKUP($G34,Baseline!$G:$EN,128,FALSE))</f>
        <v/>
      </c>
      <c r="EE34" s="5" t="str">
        <f>IF(LEN(VLOOKUP($G34,Baseline!$G:$EN,129,FALSE))=0,"",VLOOKUP($G34,Baseline!$G:$EN,129,FALSE))</f>
        <v/>
      </c>
      <c r="EF34" s="5" t="str">
        <f>IF(LEN(VLOOKUP($G34,Baseline!$G:$EN,130,FALSE))=0,"",VLOOKUP($G34,Baseline!$G:$EN,130,FALSE))</f>
        <v/>
      </c>
      <c r="EG34" s="5" t="str">
        <f>IF(LEN(VLOOKUP($G34,Baseline!$G:$EN,131,FALSE))=0,"",VLOOKUP($G34,Baseline!$G:$EN,131,FALSE))</f>
        <v/>
      </c>
      <c r="EH34" s="5" t="str">
        <f>IF(LEN(VLOOKUP($G34,Baseline!$G:$EN,132,FALSE))=0,"",VLOOKUP($G34,Baseline!$G:$EN,132,FALSE))</f>
        <v/>
      </c>
      <c r="EI34" s="5" t="str">
        <f>IF(LEN(VLOOKUP($G34,Baseline!$G:$EN,133,FALSE))=0,"",VLOOKUP($G34,Baseline!$G:$EN,133,FALSE))</f>
        <v/>
      </c>
      <c r="EJ34" s="5" t="str">
        <f>IF(LEN(VLOOKUP($G34,Baseline!$G:$EN,134,FALSE))=0,"",VLOOKUP($G34,Baseline!$G:$EN,134,FALSE))</f>
        <v/>
      </c>
      <c r="EK34" s="5" t="str">
        <f>IF(LEN(VLOOKUP($G34,Baseline!$G:$EN,135,FALSE))=0,"",VLOOKUP($G34,Baseline!$G:$EN,135,FALSE))</f>
        <v/>
      </c>
      <c r="EL34" s="5" t="str">
        <f>IF(LEN(VLOOKUP($G34,Baseline!$G:$EN,136,FALSE))=0,"",VLOOKUP($G34,Baseline!$G:$EN,136,FALSE))</f>
        <v/>
      </c>
      <c r="EM34" s="5" t="str">
        <f>IF(LEN(VLOOKUP($G34,Baseline!$G:$EN,137,FALSE))=0,"",VLOOKUP($G34,Baseline!$G:$EN,137,FALSE))</f>
        <v/>
      </c>
      <c r="EN34" s="5" t="str">
        <f>IF(LEN(VLOOKUP($G34,Baseline!$G:$EN,138,FALSE))=0,"",VLOOKUP($G34,Baseline!$G:$EN,138,FALSE))</f>
        <v/>
      </c>
      <c r="EO34" s="5"/>
      <c r="EP34" s="5"/>
      <c r="EQ34" s="5"/>
      <c r="ER34" s="5"/>
      <c r="ES34" s="1" t="str">
        <f>IF(LEN(VLOOKUP($G34,Baseline!$G:$FP,143,FALSE))=0,"",VLOOKUP($G34,Baseline!$G:$FP,143,FALSE))</f>
        <v>Qualcosa di brutto che è accaduto di recente</v>
      </c>
      <c r="ET34" s="1" t="str">
        <f>IF(LEN(VLOOKUP($G34,Baseline!$G:$FP,144,FALSE))=0,"",VLOOKUP($G34,Baseline!$G:$FP,144,FALSE))</f>
        <v>0 = Per nulla limitato/a</v>
      </c>
      <c r="EU34" s="1" t="str">
        <f>IF(LEN(VLOOKUP($G34,Baseline!$G:$FP,145,FALSE))=0,"",VLOOKUP($G34,Baseline!$G:$FP,145,FALSE))</f>
        <v>1 = Poco limitato/a</v>
      </c>
      <c r="EV34" s="1" t="str">
        <f>IF(LEN(VLOOKUP($G34,Baseline!$G:$FP,146,FALSE))=0,"",VLOOKUP($G34,Baseline!$G:$FP,146,FALSE))</f>
        <v>2 = Molto limitato/a</v>
      </c>
      <c r="EW34" s="1" t="str">
        <f>IF(LEN(VLOOKUP($G34,Baseline!$G:$FP,147,FALSE))=0,"",VLOOKUP($G34,Baseline!$G:$FP,147,FALSE))</f>
        <v/>
      </c>
      <c r="EX34" s="1" t="str">
        <f>IF(LEN(VLOOKUP($G34,Baseline!$G:$FP,148,FALSE))=0,"",VLOOKUP($G34,Baseline!$G:$FP,148,FALSE))</f>
        <v/>
      </c>
      <c r="EY34" s="1" t="str">
        <f>IF(LEN(VLOOKUP($G34,Baseline!$G:$FP,149,FALSE))=0,"",VLOOKUP($G34,Baseline!$G:$FP,149,FALSE))</f>
        <v/>
      </c>
      <c r="EZ34" s="1" t="str">
        <f>IF(LEN(VLOOKUP($G34,Baseline!$G:$FP,150,FALSE))=0,"",VLOOKUP($G34,Baseline!$G:$FP,150,FALSE))</f>
        <v/>
      </c>
      <c r="FA34" s="1" t="str">
        <f>IF(LEN(VLOOKUP($G34,Baseline!$G:$FP,151,FALSE))=0,"",VLOOKUP($G34,Baseline!$G:$FP,151,FALSE))</f>
        <v/>
      </c>
      <c r="FB34" s="4" t="str">
        <f>IF(LEN(VLOOKUP($G34,Baseline!$G:$FP,152,FALSE))=0,"",VLOOKUP($G34,Baseline!$G:$FP,152,FALSE))</f>
        <v/>
      </c>
      <c r="FC34" s="1" t="str">
        <f>IF(LEN(VLOOKUP($G34,Baseline!$G:$FP,153,FALSE))=0,"",VLOOKUP($G34,Baseline!$G:$FP,153,FALSE))</f>
        <v/>
      </c>
      <c r="FD34" s="5" t="str">
        <f>IF(LEN(VLOOKUP($G34,Baseline!$G:$FP,154,FALSE))=0,"",VLOOKUP($G34,Baseline!$G:$FP,154,FALSE))</f>
        <v/>
      </c>
      <c r="FE34" s="5" t="str">
        <f>IF(LEN(VLOOKUP($G34,Baseline!$G:$FP,155,FALSE))=0,"",VLOOKUP($G34,Baseline!$G:$FP,155,FALSE))</f>
        <v/>
      </c>
      <c r="FF34" s="5" t="str">
        <f>IF(LEN(VLOOKUP($G34,Baseline!$G:$FP,156,FALSE))=0,"",VLOOKUP($G34,Baseline!$G:$FP,156,FALSE))</f>
        <v/>
      </c>
      <c r="FG34" s="5" t="str">
        <f>IF(LEN(VLOOKUP($G34,Baseline!$G:$FP,157,FALSE))=0,"",VLOOKUP($G34,Baseline!$G:$FP,157,FALSE))</f>
        <v/>
      </c>
      <c r="FH34" s="5" t="str">
        <f>IF(LEN(VLOOKUP($G34,Baseline!$G:$FP,158,FALSE))=0,"",VLOOKUP($G34,Baseline!$G:$FP,158,FALSE))</f>
        <v/>
      </c>
      <c r="FI34" s="5" t="str">
        <f>IF(LEN(VLOOKUP($G34,Baseline!$G:$FP,159,FALSE))=0,"",VLOOKUP($G34,Baseline!$G:$FP,159,FALSE))</f>
        <v/>
      </c>
      <c r="FJ34" s="5" t="str">
        <f>IF(LEN(VLOOKUP($G34,Baseline!$G:$FP,160,FALSE))=0,"",VLOOKUP($G34,Baseline!$G:$FP,160,FALSE))</f>
        <v/>
      </c>
      <c r="FK34" s="5" t="str">
        <f>IF(LEN(VLOOKUP($G34,Baseline!$G:$FP,161,FALSE))=0,"",VLOOKUP($G34,Baseline!$G:$FP,161,FALSE))</f>
        <v/>
      </c>
      <c r="FL34" s="5" t="str">
        <f>IF(LEN(VLOOKUP($G34,Baseline!$G:$FP,162,FALSE))=0,"",VLOOKUP($G34,Baseline!$G:$FP,162,FALSE))</f>
        <v/>
      </c>
      <c r="FM34" s="5" t="str">
        <f>IF(LEN(VLOOKUP($G34,Baseline!$G:$FP,163,FALSE))=0,"",VLOOKUP($G34,Baseline!$G:$FP,163,FALSE))</f>
        <v/>
      </c>
      <c r="FN34" s="5" t="str">
        <f>IF(LEN(VLOOKUP($G34,Baseline!$G:$FP,164,FALSE))=0,"",VLOOKUP($G34,Baseline!$G:$FP,164,FALSE))</f>
        <v/>
      </c>
      <c r="FO34" s="5" t="str">
        <f>IF(LEN(VLOOKUP($G34,Baseline!$G:$FP,165,FALSE))=0,"",VLOOKUP($G34,Baseline!$G:$FP,165,FALSE))</f>
        <v/>
      </c>
      <c r="FP34" s="5" t="str">
        <f>IF(LEN(VLOOKUP($G34,Baseline!$G:$FP,166,FALSE))=0,"",VLOOKUP($G34,Baseline!$G:$FP,166,FALSE))</f>
        <v/>
      </c>
      <c r="FQ34" s="5"/>
      <c r="FR34" s="5"/>
      <c r="FS34" s="5"/>
      <c r="FT34" s="5"/>
      <c r="FU34" s="1" t="str">
        <f>IF(LEN(VLOOKUP($G34,Baseline!$G:$GR,171,FALSE))=0,"",VLOOKUP($G34,Baseline!$G:$GR,171,FALSE))</f>
        <v>Какое-либо несчастье, случившееся в недавнем прошлом</v>
      </c>
      <c r="FV34" s="1" t="str">
        <f>IF(LEN(VLOOKUP($G34,Baseline!$G:$GR,172,FALSE))=0,"",VLOOKUP($G34,Baseline!$G:$GR,172,FALSE))</f>
        <v>0 = совсем не беспокоило</v>
      </c>
      <c r="FW34" s="1" t="str">
        <f>IF(LEN(VLOOKUP($G34,Baseline!$G:$GR,173,FALSE))=0,"",VLOOKUP($G34,Baseline!$G:$GR,173,FALSE))</f>
        <v>1 = не сильно беспокоило</v>
      </c>
      <c r="FX34" s="1" t="str">
        <f>IF(LEN(VLOOKUP($G34,Baseline!$G:$GR,174,FALSE))=0,"",VLOOKUP($G34,Baseline!$G:$GR,174,FALSE))</f>
        <v>2 = сильно беспокоило</v>
      </c>
      <c r="FY34" s="1" t="str">
        <f>IF(LEN(VLOOKUP($G34,Baseline!$G:$GR,175,FALSE))=0,"",VLOOKUP($G34,Baseline!$G:$GR,175,FALSE))</f>
        <v/>
      </c>
      <c r="FZ34" s="1" t="str">
        <f>IF(LEN(VLOOKUP($G34,Baseline!$G:$GR,176,FALSE))=0,"",VLOOKUP($G34,Baseline!$G:$GR,176,FALSE))</f>
        <v/>
      </c>
      <c r="GA34" s="1" t="str">
        <f>IF(LEN(VLOOKUP($G34,Baseline!$G:$GR,177,FALSE))=0,"",VLOOKUP($G34,Baseline!$G:$GR,177,FALSE))</f>
        <v/>
      </c>
      <c r="GB34" s="1" t="str">
        <f>IF(LEN(VLOOKUP($G34,Baseline!$G:$GR,178,FALSE))=0,"",VLOOKUP($G34,Baseline!$G:$GR,178,FALSE))</f>
        <v/>
      </c>
      <c r="GC34" s="1" t="str">
        <f>IF(LEN(VLOOKUP($G34,Baseline!$G:$GR,179,FALSE))=0,"",VLOOKUP($G34,Baseline!$G:$GR,179,FALSE))</f>
        <v/>
      </c>
      <c r="GD34" s="1" t="str">
        <f>IF(LEN(VLOOKUP($G34,Baseline!$G:$GR,180,FALSE))=0,"",VLOOKUP($G34,Baseline!$G:$GR,180,FALSE))</f>
        <v/>
      </c>
      <c r="GE34" s="1" t="str">
        <f>IF(LEN(VLOOKUP($G34,Baseline!$G:$GR,181,FALSE))=0,"",VLOOKUP($G34,Baseline!$G:$GR,181,FALSE))</f>
        <v/>
      </c>
      <c r="GF34" s="5" t="str">
        <f>IF(LEN(VLOOKUP($G34,Baseline!$G:$GR,182,FALSE))=0,"",VLOOKUP($G34,Baseline!$G:$GR,182,FALSE))</f>
        <v/>
      </c>
      <c r="GG34" s="4" t="str">
        <f>IF(LEN(VLOOKUP($G34,Baseline!$G:$GR,183,FALSE))=0,"",VLOOKUP($G34,Baseline!$G:$GR,183,FALSE))</f>
        <v/>
      </c>
      <c r="GH34" s="5" t="str">
        <f>IF(LEN(VLOOKUP($G34,Baseline!$G:$GR,184,FALSE))=0,"",VLOOKUP($G34,Baseline!$G:$GR,184,FALSE))</f>
        <v/>
      </c>
      <c r="GI34" s="5" t="str">
        <f>IF(LEN(VLOOKUP($G34,Baseline!$G:$GR,185,FALSE))=0,"",VLOOKUP($G34,Baseline!$G:$GR,185,FALSE))</f>
        <v/>
      </c>
      <c r="GJ34" s="5" t="str">
        <f>IF(LEN(VLOOKUP($G34,Baseline!$G:$GR,186,FALSE))=0,"",VLOOKUP($G34,Baseline!$G:$GR,186,FALSE))</f>
        <v/>
      </c>
      <c r="GK34" s="5" t="str">
        <f>IF(LEN(VLOOKUP($G34,Baseline!$G:$GR,187,FALSE))=0,"",VLOOKUP($G34,Baseline!$G:$GR,187,FALSE))</f>
        <v/>
      </c>
      <c r="GL34" s="5" t="str">
        <f>IF(LEN(VLOOKUP($G34,Baseline!$G:$GR,188,FALSE))=0,"",VLOOKUP($G34,Baseline!$G:$GR,188,FALSE))</f>
        <v/>
      </c>
      <c r="GM34" s="5" t="str">
        <f>IF(LEN(VLOOKUP($G34,Baseline!$G:$GR,189,FALSE))=0,"",VLOOKUP($G34,Baseline!$G:$GR,189,FALSE))</f>
        <v/>
      </c>
      <c r="GN34" s="5" t="str">
        <f>IF(LEN(VLOOKUP($G34,Baseline!$G:$GR,190,FALSE))=0,"",VLOOKUP($G34,Baseline!$G:$GR,190,FALSE))</f>
        <v/>
      </c>
      <c r="GO34" s="5" t="str">
        <f>IF(LEN(VLOOKUP($G34,Baseline!$G:$GR,191,FALSE))=0,"",VLOOKUP($G34,Baseline!$G:$GR,191,FALSE))</f>
        <v/>
      </c>
      <c r="GP34" s="5" t="str">
        <f>IF(LEN(VLOOKUP($G34,Baseline!$G:$GR,192,FALSE))=0,"",VLOOKUP($G34,Baseline!$G:$GR,192,FALSE))</f>
        <v/>
      </c>
      <c r="GQ34" s="5" t="str">
        <f>IF(LEN(VLOOKUP($G34,Baseline!$G:$GR,193,FALSE))=0,"",VLOOKUP($G34,Baseline!$G:$GR,193,FALSE))</f>
        <v/>
      </c>
      <c r="GR34" s="5" t="str">
        <f>IF(LEN(VLOOKUP($G34,Baseline!$G:$GR,194,FALSE))=0,"",VLOOKUP($G34,Baseline!$G:$GR,194,FALSE))</f>
        <v/>
      </c>
      <c r="GS34" s="5"/>
      <c r="GT34" s="5"/>
      <c r="GU34" s="5"/>
      <c r="GV34" s="5"/>
      <c r="GW34" s="1" t="str">
        <f>IF(LEN(VLOOKUP($G34,Baseline!$G:$HT,199,FALSE))=0,"",VLOOKUP($G34,Baseline!$G:$HT,199,FALSE))</f>
        <v>Nešto loše što se desilo nedavno</v>
      </c>
      <c r="GX34" s="1" t="str">
        <f>IF(LEN(VLOOKUP($G34,Baseline!$G:$HT,200,FALSE))=0,"",VLOOKUP($G34,Baseline!$G:$HT,200,FALSE))</f>
        <v>0 = Nesputano</v>
      </c>
      <c r="GY34" s="1" t="str">
        <f>IF(LEN(VLOOKUP($G34,Baseline!$G:$HT,201,FALSE))=0,"",VLOOKUP($G34,Baseline!$G:$HT,201,FALSE))</f>
        <v>1 = Malo sputano</v>
      </c>
      <c r="GZ34" s="1" t="str">
        <f>IF(LEN(VLOOKUP($G34,Baseline!$G:$HT,202,FALSE))=0,"",VLOOKUP($G34,Baseline!$G:$HT,202,FALSE))</f>
        <v>2 = Jako sputano</v>
      </c>
      <c r="HA34" s="10" t="str">
        <f>IF(LEN(VLOOKUP($G34,Baseline!$G:$HT,203,FALSE))=0,"",VLOOKUP($G34,Baseline!$G:$HT,203,FALSE))</f>
        <v/>
      </c>
      <c r="HB34" s="10" t="str">
        <f>IF(LEN(VLOOKUP($G34,Baseline!$G:$HT,204,FALSE))=0,"",VLOOKUP($G34,Baseline!$G:$HT,204,FALSE))</f>
        <v/>
      </c>
      <c r="HC34" s="10" t="str">
        <f>IF(LEN(VLOOKUP($G34,Baseline!$G:$HT,205,FALSE))=0,"",VLOOKUP($G34,Baseline!$G:$HT,205,FALSE))</f>
        <v/>
      </c>
      <c r="HD34" s="10" t="str">
        <f>IF(LEN(VLOOKUP($G34,Baseline!$G:$HT,206,FALSE))=0,"",VLOOKUP($G34,Baseline!$G:$HT,206,FALSE))</f>
        <v/>
      </c>
      <c r="HE34" s="10" t="str">
        <f>IF(LEN(VLOOKUP($G34,Baseline!$G:$HT,207,FALSE))=0,"",VLOOKUP($G34,Baseline!$G:$HT,207,FALSE))</f>
        <v/>
      </c>
      <c r="HF34" s="10" t="str">
        <f>IF(LEN(VLOOKUP($G34,Baseline!$G:$HT,208,FALSE))=0,"",VLOOKUP($G34,Baseline!$G:$HT,208,FALSE))</f>
        <v/>
      </c>
      <c r="HG34" s="10" t="str">
        <f>IF(LEN(VLOOKUP($G34,Baseline!$G:$HT,209,FALSE))=0,"",VLOOKUP($G34,Baseline!$G:$HT,209,FALSE))</f>
        <v/>
      </c>
      <c r="HH34" s="5" t="str">
        <f>IF(LEN(VLOOKUP($G34,Baseline!$G:$HT,210,FALSE))=0,"",VLOOKUP($G34,Baseline!$G:$HT,210,FALSE))</f>
        <v/>
      </c>
      <c r="HI34" s="5" t="str">
        <f>IF(LEN(VLOOKUP($G34,Baseline!$G:$HT,211,FALSE))=0,"",VLOOKUP($G34,Baseline!$G:$HT,211,FALSE))</f>
        <v/>
      </c>
      <c r="HJ34" s="5" t="str">
        <f>IF(LEN(VLOOKUP($G34,Baseline!$G:$HT,212,FALSE))=0,"",VLOOKUP($G34,Baseline!$G:$HT,212,FALSE))</f>
        <v/>
      </c>
      <c r="HK34" s="5" t="str">
        <f>IF(LEN(VLOOKUP($G34,Baseline!$G:$HT,213,FALSE))=0,"",VLOOKUP($G34,Baseline!$G:$HT,213,FALSE))</f>
        <v/>
      </c>
      <c r="HL34" s="4" t="str">
        <f>IF(LEN(VLOOKUP($G34,Baseline!$G:$HT,214,FALSE))=0,"",VLOOKUP($G34,Baseline!$G:$HT,214,FALSE))</f>
        <v/>
      </c>
      <c r="HM34" s="5" t="str">
        <f>IF(LEN(VLOOKUP($G34,Baseline!$G:$HT,215,FALSE))=0,"",VLOOKUP($G34,Baseline!$G:$HT,215,FALSE))</f>
        <v/>
      </c>
      <c r="HN34" s="5" t="str">
        <f>IF(LEN(VLOOKUP($G34,Baseline!$G:$HT,216,FALSE))=0,"",VLOOKUP($G34,Baseline!$G:$HT,216,FALSE))</f>
        <v/>
      </c>
      <c r="HO34" s="5" t="str">
        <f>IF(LEN(VLOOKUP($G34,Baseline!$G:$HT,217,FALSE))=0,"",VLOOKUP($G34,Baseline!$G:$HT,217,FALSE))</f>
        <v/>
      </c>
      <c r="HP34" s="5" t="str">
        <f>IF(LEN(VLOOKUP($G34,Baseline!$G:$HT,218,FALSE))=0,"",VLOOKUP($G34,Baseline!$G:$HT,218,FALSE))</f>
        <v/>
      </c>
      <c r="HQ34" s="5" t="str">
        <f>IF(LEN(VLOOKUP($G34,Baseline!$G:$HT,219,FALSE))=0,"",VLOOKUP($G34,Baseline!$G:$HT,219,FALSE))</f>
        <v/>
      </c>
      <c r="HR34" s="5" t="str">
        <f>IF(LEN(VLOOKUP($G34,Baseline!$G:$HT,220,FALSE))=0,"",VLOOKUP($G34,Baseline!$G:$HT,220,FALSE))</f>
        <v/>
      </c>
      <c r="HS34" s="5" t="str">
        <f>IF(LEN(VLOOKUP($G34,Baseline!$G:$HT,221,FALSE))=0,"",VLOOKUP($G34,Baseline!$G:$HT,221,FALSE))</f>
        <v/>
      </c>
      <c r="HT34" s="5" t="str">
        <f>IF(LEN(VLOOKUP($G34,Baseline!$G:$HT,222,FALSE))=0,"",VLOOKUP($G34,Baseline!$G:$HT,222,FALSE))</f>
        <v/>
      </c>
      <c r="HU34" s="5"/>
      <c r="HV34" s="5"/>
      <c r="HW34" s="5"/>
      <c r="HX34" s="5"/>
    </row>
    <row r="35" spans="1:232" s="28" customFormat="1" ht="126.75" hidden="1" thickBot="1">
      <c r="A35" s="5" t="s">
        <v>331</v>
      </c>
      <c r="B35" s="5" t="s">
        <v>332</v>
      </c>
      <c r="C35" s="5"/>
      <c r="D35" s="5"/>
      <c r="E35" s="5"/>
      <c r="F35" s="5" t="s">
        <v>333</v>
      </c>
      <c r="G35" s="5" t="s">
        <v>395</v>
      </c>
      <c r="H35" s="5" t="s">
        <v>396</v>
      </c>
      <c r="I35" s="84" t="str">
        <f>IF(LEN(VLOOKUP($G35,Baseline!$G:$BH,3,FALSE))=0,"",VLOOKUP($G35,Baseline!$G:$BH,3,FALSE))</f>
        <v>Gedanken an schreckliche Ereignisse von früher oder Träume darüber - z.B. die Zerstörung des eigenen Heimes, ein schwerer Unfall, körperliche Gewalt oder eine sexuelle Handlung unter Zwang</v>
      </c>
      <c r="J35" s="5" t="str">
        <f>IF(LEN(VLOOKUP($G35,Baseline!$G:$BH,4,FALSE))=0,"",VLOOKUP($G35,Baseline!$G:$BH,4,FALSE))</f>
        <v>0 = Nicht beeinträchtigt</v>
      </c>
      <c r="K35" s="5" t="str">
        <f>IF(LEN(VLOOKUP($G35,Baseline!$G:$BH,5,FALSE))=0,"",VLOOKUP($G35,Baseline!$G:$BH,5,FALSE))</f>
        <v>1 = Wenig beeinträchtigt</v>
      </c>
      <c r="L35" s="5" t="str">
        <f>IF(LEN(VLOOKUP($G35,Baseline!$G:$BH,6,FALSE))=0,"",VLOOKUP($G35,Baseline!$G:$BH,6,FALSE))</f>
        <v>2 = Stark beeinträchtigt</v>
      </c>
      <c r="M35" s="5" t="str">
        <f>IF(LEN(VLOOKUP($G35,Baseline!$G:$BH,7,FALSE))=0,"",VLOOKUP($G35,Baseline!$G:$BH,7,FALSE))</f>
        <v/>
      </c>
      <c r="N35" s="5" t="str">
        <f>IF(LEN(VLOOKUP($G35,Baseline!$G:$BH,8,FALSE))=0,"",VLOOKUP($G35,Baseline!$G:$BH,8,FALSE))</f>
        <v/>
      </c>
      <c r="O35" s="5" t="str">
        <f>IF(LEN(VLOOKUP($G35,Baseline!$G:$BH,9,FALSE))=0,"",VLOOKUP($G35,Baseline!$G:$BH,9,FALSE))</f>
        <v/>
      </c>
      <c r="P35" s="5" t="str">
        <f>IF(LEN(VLOOKUP($G35,Baseline!$G:$BH,10,FALSE))=0,"",VLOOKUP($G35,Baseline!$G:$BH,10,FALSE))</f>
        <v/>
      </c>
      <c r="Q35" s="5" t="str">
        <f>IF(LEN(VLOOKUP($G35,Baseline!$G:$BH,11,FALSE))=0,"",VLOOKUP($G35,Baseline!$G:$BH,11,FALSE))</f>
        <v/>
      </c>
      <c r="R35" s="5" t="str">
        <f>IF(LEN(VLOOKUP($G35,Baseline!$G:$BH,12,FALSE))=0,"",VLOOKUP($G35,Baseline!$G:$BH,12,FALSE))</f>
        <v/>
      </c>
      <c r="S35" s="5" t="str">
        <f>IF(LEN(VLOOKUP($G35,Baseline!$G:$BH,13,FALSE))=0,"",VLOOKUP($G35,Baseline!$G:$BH,13,FALSE))</f>
        <v/>
      </c>
      <c r="T35" s="5" t="str">
        <f>IF(LEN(VLOOKUP($G35,Baseline!$G:$BH,14,FALSE))=0,"",VLOOKUP($G35,Baseline!$G:$BH,14,FALSE))</f>
        <v/>
      </c>
      <c r="U35" s="5" t="str">
        <f>IF(LEN(VLOOKUP($G35,Baseline!$G:$BH,15,FALSE))=0,"",VLOOKUP($G35,Baseline!$G:$BH,15,FALSE))</f>
        <v/>
      </c>
      <c r="V35" s="5" t="str">
        <f>IF(LEN(VLOOKUP($G35,Baseline!$G:$BH,16,FALSE))=0,"",VLOOKUP($G35,Baseline!$G:$BH,16,FALSE))</f>
        <v/>
      </c>
      <c r="W35" s="5" t="str">
        <f>IF(LEN(VLOOKUP($G35,Baseline!$G:$BH,17,FALSE))=0,"",VLOOKUP($G35,Baseline!$G:$BH,17,FALSE))</f>
        <v/>
      </c>
      <c r="X35" s="5" t="str">
        <f>IF(LEN(VLOOKUP($G35,Baseline!$G:$BH,18,FALSE))=0,"",VLOOKUP($G35,Baseline!$G:$BH,18,FALSE))</f>
        <v/>
      </c>
      <c r="Y35" s="5" t="str">
        <f>IF(LEN(VLOOKUP($G35,Baseline!$G:$BH,19,FALSE))=0,"",VLOOKUP($G35,Baseline!$G:$BH,19,FALSE))</f>
        <v/>
      </c>
      <c r="Z35" s="5" t="str">
        <f>IF(LEN(VLOOKUP($G35,Baseline!$G:$BH,20,FALSE))=0,"",VLOOKUP($G35,Baseline!$G:$BH,20,FALSE))</f>
        <v/>
      </c>
      <c r="AA35" s="5" t="str">
        <f>IF(LEN(VLOOKUP($G35,Baseline!$G:$BH,21,FALSE))=0,"",VLOOKUP($G35,Baseline!$G:$BH,21,FALSE))</f>
        <v/>
      </c>
      <c r="AB35" s="5" t="str">
        <f>IF(LEN(VLOOKUP($G35,Baseline!$G:$BH,22,FALSE))=0,"",VLOOKUP($G35,Baseline!$G:$BH,22,FALSE))</f>
        <v/>
      </c>
      <c r="AC35" s="5" t="str">
        <f>IF(LEN(VLOOKUP($G35,Baseline!$G:$BH,23,FALSE))=0,"",VLOOKUP($G35,Baseline!$G:$BH,23,FALSE))</f>
        <v/>
      </c>
      <c r="AD35" s="5" t="str">
        <f>IF(LEN(VLOOKUP($G35,Baseline!$G:$BH,24,FALSE))=0,"",VLOOKUP($G35,Baseline!$G:$BH,24,FALSE))</f>
        <v/>
      </c>
      <c r="AE35" s="5" t="str">
        <f>IF(LEN(VLOOKUP($G35,Baseline!$G:$BH,25,FALSE))=0,"",VLOOKUP($G35,Baseline!$G:$BH,25,FALSE))</f>
        <v/>
      </c>
      <c r="AF35" s="5" t="str">
        <f>IF(LEN(VLOOKUP($G35,Baseline!$G:$BH,26,FALSE))=0,"",VLOOKUP($G35,Baseline!$G:$BH,26,FALSE))</f>
        <v/>
      </c>
      <c r="AG35" s="100"/>
      <c r="AH35" s="5"/>
      <c r="AI35" s="5"/>
      <c r="AJ35" s="87"/>
      <c r="AK35" s="5" t="str">
        <f>IF(LEN(VLOOKUP($G35,Baseline!$G:$BH,31,FALSE))=0,"",VLOOKUP($G35,Baseline!$G:$BH,31,FALSE))</f>
        <v>Thinking or dreaming about something terrible that happened to you in the past - like your house being destroyed, a severe accident, being hit or assaulted, or being forced to commit a sexual act</v>
      </c>
      <c r="AL35" s="5" t="str">
        <f>IF(LEN(VLOOKUP($G35,Baseline!$G:$BH,32,FALSE))=0,"",VLOOKUP($G35,Baseline!$G:$BH,32,FALSE))</f>
        <v>0 = Not bothered</v>
      </c>
      <c r="AM35" s="5" t="str">
        <f>IF(LEN(VLOOKUP($G35,Baseline!$G:$BH,33,FALSE))=0,"",VLOOKUP($G35,Baseline!$G:$BH,33,FALSE))</f>
        <v>1 = Bothered a little</v>
      </c>
      <c r="AN35" s="5" t="str">
        <f>IF(LEN(VLOOKUP($G35,Baseline!$G:$BH,34,FALSE))=0,"",VLOOKUP($G35,Baseline!$G:$BH,34,FALSE))</f>
        <v>2 = Bothered a lot</v>
      </c>
      <c r="AO35" s="5" t="str">
        <f>IF(LEN(VLOOKUP($G35,Baseline!$G:$BH,35,FALSE))=0,"",VLOOKUP($G35,Baseline!$G:$BH,35,FALSE))</f>
        <v/>
      </c>
      <c r="AP35" s="5" t="str">
        <f>IF(LEN(VLOOKUP($G35,Baseline!$G:$BH,36,FALSE))=0,"",VLOOKUP($G35,Baseline!$G:$BH,36,FALSE))</f>
        <v/>
      </c>
      <c r="AQ35" s="5" t="str">
        <f>IF(LEN(VLOOKUP($G35,Baseline!$G:$BH,37,FALSE))=0,"",VLOOKUP($G35,Baseline!$G:$BH,37,FALSE))</f>
        <v/>
      </c>
      <c r="AR35" s="5" t="str">
        <f>IF(LEN(VLOOKUP($G35,Baseline!$G:$BH,38,FALSE))=0,"",VLOOKUP($G35,Baseline!$G:$BH,38,FALSE))</f>
        <v/>
      </c>
      <c r="AS35" s="5" t="str">
        <f>IF(LEN(VLOOKUP($G35,Baseline!$G:$BH,39,FALSE))=0,"",VLOOKUP($G35,Baseline!$G:$BH,39,FALSE))</f>
        <v/>
      </c>
      <c r="AT35" s="5" t="str">
        <f>IF(LEN(VLOOKUP($G35,Baseline!$G:$BH,40,FALSE))=0,"",VLOOKUP($G35,Baseline!$G:$BH,40,FALSE))</f>
        <v/>
      </c>
      <c r="AU35" s="5" t="str">
        <f>IF(LEN(VLOOKUP($G35,Baseline!$G:$BH,41,FALSE))=0,"",VLOOKUP($G35,Baseline!$G:$BH,41,FALSE))</f>
        <v/>
      </c>
      <c r="AV35" s="5" t="str">
        <f>IF(LEN(VLOOKUP($G35,Baseline!$G:$BH,42,FALSE))=0,"",VLOOKUP($G35,Baseline!$G:$BH,42,FALSE))</f>
        <v/>
      </c>
      <c r="AW35" s="5" t="str">
        <f>IF(LEN(VLOOKUP($G35,Baseline!$G:$BH,43,FALSE))=0,"",VLOOKUP($G35,Baseline!$G:$BH,43,FALSE))</f>
        <v/>
      </c>
      <c r="AX35" s="5" t="str">
        <f>IF(LEN(VLOOKUP($G35,Baseline!$G:$BH,44,FALSE))=0,"",VLOOKUP($G35,Baseline!$G:$BH,44,FALSE))</f>
        <v/>
      </c>
      <c r="AY35" s="5" t="str">
        <f>IF(LEN(VLOOKUP($G35,Baseline!$G:$BH,45,FALSE))=0,"",VLOOKUP($G35,Baseline!$G:$BH,45,FALSE))</f>
        <v/>
      </c>
      <c r="AZ35" s="5" t="str">
        <f>IF(LEN(VLOOKUP($G35,Baseline!$G:$BH,46,FALSE))=0,"",VLOOKUP($G35,Baseline!$G:$BH,46,FALSE))</f>
        <v/>
      </c>
      <c r="BA35" s="5" t="str">
        <f>IF(LEN(VLOOKUP($G35,Baseline!$G:$BH,47,FALSE))=0,"",VLOOKUP($G35,Baseline!$G:$BH,47,FALSE))</f>
        <v/>
      </c>
      <c r="BB35" s="5" t="str">
        <f>IF(LEN(VLOOKUP($G35,Baseline!$G:$BH,48,FALSE))=0,"",VLOOKUP($G35,Baseline!$G:$BH,48,FALSE))</f>
        <v/>
      </c>
      <c r="BC35" s="5" t="str">
        <f>IF(LEN(VLOOKUP($G35,Baseline!$G:$BH,49,FALSE))=0,"",VLOOKUP($G35,Baseline!$G:$BH,49,FALSE))</f>
        <v/>
      </c>
      <c r="BD35" s="5" t="str">
        <f>IF(LEN(VLOOKUP($G35,Baseline!$G:$BH,50,FALSE))=0,"",VLOOKUP($G35,Baseline!$G:$BH,50,FALSE))</f>
        <v/>
      </c>
      <c r="BE35" s="5" t="str">
        <f>IF(LEN(VLOOKUP($G35,Baseline!$G:$BH,51,FALSE))=0,"",VLOOKUP($G35,Baseline!$G:$BH,51,FALSE))</f>
        <v/>
      </c>
      <c r="BF35" s="5" t="str">
        <f>IF(LEN(VLOOKUP($G35,Baseline!$G:$BH,52,FALSE))=0,"",VLOOKUP($G35,Baseline!$G:$BH,52,FALSE))</f>
        <v/>
      </c>
      <c r="BG35" s="5" t="str">
        <f>IF(LEN(VLOOKUP($G35,Baseline!$G:$BH,53,FALSE))=0,"",VLOOKUP($G35,Baseline!$G:$BH,53,FALSE))</f>
        <v/>
      </c>
      <c r="BH35" s="5" t="str">
        <f>IF(LEN(VLOOKUP($G35,Baseline!$G:$BH,54,FALSE))=0,"",VLOOKUP($G35,Baseline!$G:$BH,54,FALSE))</f>
        <v/>
      </c>
      <c r="BI35" s="5"/>
      <c r="BJ35" s="5"/>
      <c r="BK35" s="5"/>
      <c r="BL35" s="87"/>
      <c r="BM35" s="1" t="str">
        <f>IF(LEN(VLOOKUP($G35,Baseline!$G:$CJ,59,FALSE))=0,"",VLOOKUP($G35,Baseline!$G:$CJ,59,FALSE))</f>
        <v>Pensar o soñar con acontecimientos terribles del pasado, por ejemplo, la destrucción de su propia casa, un accidente grave, violencia física o un acto sexual bajo coacción</v>
      </c>
      <c r="BN35" s="1" t="str">
        <f>IF(LEN(VLOOKUP($G35,Baseline!$G:$CJ,60,FALSE))=0,"",VLOOKUP($G35,Baseline!$G:$CJ,60,FALSE))</f>
        <v>0 = No afectado</v>
      </c>
      <c r="BO35" s="1" t="str">
        <f>IF(LEN(VLOOKUP($G35,Baseline!$G:$CJ,61,FALSE))=0,"",VLOOKUP($G35,Baseline!$G:$CJ,61,FALSE))</f>
        <v>1 = Poco afectado</v>
      </c>
      <c r="BP35" s="1" t="str">
        <f>IF(LEN(VLOOKUP($G35,Baseline!$G:$CJ,62,FALSE))=0,"",VLOOKUP($G35,Baseline!$G:$CJ,62,FALSE))</f>
        <v>2 = Muy afectado</v>
      </c>
      <c r="BQ35" s="1" t="str">
        <f>IF(LEN(VLOOKUP($G35,Baseline!$G:$CJ,63,FALSE))=0,"",VLOOKUP($G35,Baseline!$G:$CJ,63,FALSE))</f>
        <v/>
      </c>
      <c r="BR35" s="1" t="str">
        <f>IF(LEN(VLOOKUP($G35,Baseline!$G:$CJ,64,FALSE))=0,"",VLOOKUP($G35,Baseline!$G:$CJ,64,FALSE))</f>
        <v/>
      </c>
      <c r="BS35" s="1" t="str">
        <f>IF(LEN(VLOOKUP($G35,Baseline!$G:$CJ,65,FALSE))=0,"",VLOOKUP($G35,Baseline!$G:$CJ,65,FALSE))</f>
        <v/>
      </c>
      <c r="BT35" s="1" t="str">
        <f>IF(LEN(VLOOKUP($G35,Baseline!$G:$CJ,66,FALSE))=0,"",VLOOKUP($G35,Baseline!$G:$CJ,66,FALSE))</f>
        <v/>
      </c>
      <c r="BU35" s="1" t="str">
        <f>IF(LEN(VLOOKUP($G35,Baseline!$G:$CJ,67,FALSE))=0,"",VLOOKUP($G35,Baseline!$G:$CJ,67,FALSE))</f>
        <v/>
      </c>
      <c r="BV35" s="1" t="str">
        <f>IF(LEN(VLOOKUP($G35,Baseline!$G:$CJ,68,FALSE))=0,"",VLOOKUP($G35,Baseline!$G:$CJ,68,FALSE))</f>
        <v/>
      </c>
      <c r="BW35" s="1" t="str">
        <f>IF(LEN(VLOOKUP($G35,Baseline!$G:$CJ,69,FALSE))=0,"",VLOOKUP($G35,Baseline!$G:$CJ,69,FALSE))</f>
        <v/>
      </c>
      <c r="BX35" s="1" t="str">
        <f>IF(LEN(VLOOKUP($G35,Baseline!$G:$CJ,70,FALSE))=0,"",VLOOKUP($G35,Baseline!$G:$CJ,70,FALSE))</f>
        <v/>
      </c>
      <c r="BY35" s="1" t="str">
        <f>IF(LEN(VLOOKUP($G35,Baseline!$G:$CJ,71,FALSE))=0,"",VLOOKUP($G35,Baseline!$G:$CJ,71,FALSE))</f>
        <v/>
      </c>
      <c r="BZ35" s="1" t="str">
        <f>IF(LEN(VLOOKUP($G35,Baseline!$G:$CJ,72,FALSE))=0,"",VLOOKUP($G35,Baseline!$G:$CJ,72,FALSE))</f>
        <v/>
      </c>
      <c r="CA35" s="1" t="str">
        <f>IF(LEN(VLOOKUP($G35,Baseline!$G:$CJ,73,FALSE))=0,"",VLOOKUP($G35,Baseline!$G:$CJ,73,FALSE))</f>
        <v/>
      </c>
      <c r="CB35" s="1" t="str">
        <f>IF(LEN(VLOOKUP($G35,Baseline!$G:$CJ,74,FALSE))=0,"",VLOOKUP($G35,Baseline!$G:$CJ,74,FALSE))</f>
        <v/>
      </c>
      <c r="CC35" s="1" t="str">
        <f>IF(LEN(VLOOKUP($G35,Baseline!$G:$CJ,75,FALSE))=0,"",VLOOKUP($G35,Baseline!$G:$CJ,75,FALSE))</f>
        <v/>
      </c>
      <c r="CD35" s="1" t="str">
        <f>IF(LEN(VLOOKUP($G35,Baseline!$G:$CJ,76,FALSE))=0,"",VLOOKUP($G35,Baseline!$G:$CJ,76,FALSE))</f>
        <v/>
      </c>
      <c r="CE35" s="1" t="str">
        <f>IF(LEN(VLOOKUP($G35,Baseline!$G:$CJ,77,FALSE))=0,"",VLOOKUP($G35,Baseline!$G:$CJ,77,FALSE))</f>
        <v/>
      </c>
      <c r="CF35" s="1" t="str">
        <f>IF(LEN(VLOOKUP($G35,Baseline!$G:$CJ,78,FALSE))=0,"",VLOOKUP($G35,Baseline!$G:$CJ,78,FALSE))</f>
        <v/>
      </c>
      <c r="CG35" s="1" t="str">
        <f>IF(LEN(VLOOKUP($G35,Baseline!$G:$CJ,79,FALSE))=0,"",VLOOKUP($G35,Baseline!$G:$CJ,79,FALSE))</f>
        <v/>
      </c>
      <c r="CH35" s="1" t="str">
        <f>IF(LEN(VLOOKUP($G35,Baseline!$G:$CJ,80,FALSE))=0,"",VLOOKUP($G35,Baseline!$G:$CJ,80,FALSE))</f>
        <v/>
      </c>
      <c r="CI35" s="1" t="str">
        <f>IF(LEN(VLOOKUP($G35,Baseline!$G:$CJ,81,FALSE))=0,"",VLOOKUP($G35,Baseline!$G:$CJ,81,FALSE))</f>
        <v/>
      </c>
      <c r="CJ35" s="1" t="str">
        <f>IF(LEN(VLOOKUP($G35,Baseline!$G:$CJ,82,FALSE))=0,"",VLOOKUP($G35,Baseline!$G:$CJ,82,FALSE))</f>
        <v/>
      </c>
      <c r="CK35" s="1"/>
      <c r="CL35" s="1"/>
      <c r="CM35" s="1"/>
      <c r="CN35" s="1"/>
      <c r="CO35" s="198" t="str">
        <f>IF(LEN(VLOOKUP($G35,Baseline!$G:$DL,87,FALSE))=0,"",VLOOKUP($G35,Baseline!$G:$DL,87,FALSE))</f>
        <v>Pensées ou événements terribles survenus dans le passé ou rêves s’y rapportant, p. ex. destruction de sa maison, accident grave, violence physique ou acte sexuel forcé</v>
      </c>
      <c r="CP35" s="1" t="str">
        <f>IF(LEN(VLOOKUP($G35,Baseline!$G:$DL,88,FALSE))=0,"",VLOOKUP($G35,Baseline!$G:$DL,88,FALSE))</f>
        <v>0 = Pas du tout affecté</v>
      </c>
      <c r="CQ35" s="1" t="str">
        <f>IF(LEN(VLOOKUP($G35,Baseline!$G:$DL,89,FALSE))=0,"",VLOOKUP($G35,Baseline!$G:$DL,89,FALSE))</f>
        <v>1 = Légèrement affecté</v>
      </c>
      <c r="CR35" s="4" t="str">
        <f>IF(LEN(VLOOKUP($G35,Baseline!$G:$DL,90,FALSE))=0,"",VLOOKUP($G35,Baseline!$G:$DL,90,FALSE))</f>
        <v>2 = Beaucoup affecté</v>
      </c>
      <c r="CS35" s="1" t="str">
        <f>IF(LEN(VLOOKUP($G35,Baseline!$G:$DL,91,FALSE))=0,"",VLOOKUP($G35,Baseline!$G:$DL,91,FALSE))</f>
        <v/>
      </c>
      <c r="CT35" s="1" t="str">
        <f>IF(LEN(VLOOKUP($G35,Baseline!$G:$DL,92,FALSE))=0,"",VLOOKUP($G35,Baseline!$G:$DL,92,FALSE))</f>
        <v/>
      </c>
      <c r="CU35" s="1" t="str">
        <f>IF(LEN(VLOOKUP($G35,Baseline!$G:$DL,93,FALSE))=0,"",VLOOKUP($G35,Baseline!$G:$DL,93,FALSE))</f>
        <v/>
      </c>
      <c r="CV35" s="1" t="str">
        <f>IF(LEN(VLOOKUP($G35,Baseline!$G:$DL,94,FALSE))=0,"",VLOOKUP($G35,Baseline!$G:$DL,94,FALSE))</f>
        <v/>
      </c>
      <c r="CW35" s="1" t="str">
        <f>IF(LEN(VLOOKUP($G35,Baseline!$G:$DL,95,FALSE))=0,"",VLOOKUP($G35,Baseline!$G:$DL,95,FALSE))</f>
        <v/>
      </c>
      <c r="CX35" s="1" t="str">
        <f>IF(LEN(VLOOKUP($G35,Baseline!$G:$DL,96,FALSE))=0,"",VLOOKUP($G35,Baseline!$G:$DL,96,FALSE))</f>
        <v/>
      </c>
      <c r="CY35" s="5" t="str">
        <f>IF(LEN(VLOOKUP($G35,Baseline!$G:$DL,97,FALSE))=0,"",VLOOKUP($G35,Baseline!$G:$DL,97,FALSE))</f>
        <v/>
      </c>
      <c r="CZ35" s="5" t="str">
        <f>IF(LEN(VLOOKUP($G35,Baseline!$G:$DL,98,FALSE))=0,"",VLOOKUP($G35,Baseline!$G:$DL,98,FALSE))</f>
        <v/>
      </c>
      <c r="DA35" s="5" t="str">
        <f>IF(LEN(VLOOKUP($G35,Baseline!$G:$DL,99,FALSE))=0,"",VLOOKUP($G35,Baseline!$G:$DL,99,FALSE))</f>
        <v/>
      </c>
      <c r="DB35" s="5" t="str">
        <f>IF(LEN(VLOOKUP($G35,Baseline!$G:$DL,100,FALSE))=0,"",VLOOKUP($G35,Baseline!$G:$DL,100,FALSE))</f>
        <v/>
      </c>
      <c r="DC35" s="5" t="str">
        <f>IF(LEN(VLOOKUP($G35,Baseline!$G:$DL,101,FALSE))=0,"",VLOOKUP($G35,Baseline!$G:$DL,101,FALSE))</f>
        <v/>
      </c>
      <c r="DD35" s="5" t="str">
        <f>IF(LEN(VLOOKUP($G35,Baseline!$G:$DL,102,FALSE))=0,"",VLOOKUP($G35,Baseline!$G:$DL,102,FALSE))</f>
        <v/>
      </c>
      <c r="DE35" s="5" t="str">
        <f>IF(LEN(VLOOKUP($G35,Baseline!$G:$DL,103,FALSE))=0,"",VLOOKUP($G35,Baseline!$G:$DL,103,FALSE))</f>
        <v/>
      </c>
      <c r="DF35" s="5" t="str">
        <f>IF(LEN(VLOOKUP($G35,Baseline!$G:$DL,104,FALSE))=0,"",VLOOKUP($G35,Baseline!$G:$DL,104,FALSE))</f>
        <v/>
      </c>
      <c r="DG35" s="5" t="str">
        <f>IF(LEN(VLOOKUP($G35,Baseline!$G:$DL,105,FALSE))=0,"",VLOOKUP($G35,Baseline!$G:$DL,105,FALSE))</f>
        <v/>
      </c>
      <c r="DH35" s="5" t="str">
        <f>IF(LEN(VLOOKUP($G35,Baseline!$G:$DL,106,FALSE))=0,"",VLOOKUP($G35,Baseline!$G:$DL,106,FALSE))</f>
        <v/>
      </c>
      <c r="DI35" s="5" t="str">
        <f>IF(LEN(VLOOKUP($G35,Baseline!$G:$DL,107,FALSE))=0,"",VLOOKUP($G35,Baseline!$G:$DL,107,FALSE))</f>
        <v/>
      </c>
      <c r="DJ35" s="5" t="str">
        <f>IF(LEN(VLOOKUP($G35,Baseline!$G:$DL,108,FALSE))=0,"",VLOOKUP($G35,Baseline!$G:$DL,108,FALSE))</f>
        <v/>
      </c>
      <c r="DK35" s="5" t="str">
        <f>IF(LEN(VLOOKUP($G35,Baseline!$G:$DL,109,FALSE))=0,"",VLOOKUP($G35,Baseline!$G:$DL,109,FALSE))</f>
        <v/>
      </c>
      <c r="DL35" s="5" t="str">
        <f>IF(LEN(VLOOKUP($G35,Baseline!$G:$DL,110,FALSE))=0,"",VLOOKUP($G35,Baseline!$G:$DL,110,FALSE))</f>
        <v/>
      </c>
      <c r="DM35" s="5"/>
      <c r="DN35" s="5"/>
      <c r="DO35" s="5"/>
      <c r="DP35" s="5"/>
      <c r="DQ35" s="1" t="str">
        <f>IF(LEN(VLOOKUP($G35,Baseline!$G:$EN,115,FALSE))=0,"",VLOOKUP($G35,Baseline!$G:$EN,115,FALSE))</f>
        <v>Korábbi borzalmas élményekre vonatkozó gondolatok, vagy az azokat érintő álmok - pl. a saját otthon lerombolása, súlyos baleset, testi erőszak vagy kényszer alatt lezajló nemi aktus</v>
      </c>
      <c r="DR35" s="1" t="str">
        <f>IF(LEN(VLOOKUP($G35,Baseline!$G:$EN,116,FALSE))=0,"",VLOOKUP($G35,Baseline!$G:$EN,116,FALSE))</f>
        <v>0 = Nem érintettek</v>
      </c>
      <c r="DS35" s="1" t="str">
        <f>IF(LEN(VLOOKUP($G35,Baseline!$G:$EN,117,FALSE))=0,"",VLOOKUP($G35,Baseline!$G:$EN,117,FALSE))</f>
        <v>1 = Kevésbé érintettek</v>
      </c>
      <c r="DT35" s="1" t="str">
        <f>IF(LEN(VLOOKUP($G35,Baseline!$G:$EN,118,FALSE))=0,"",VLOOKUP($G35,Baseline!$G:$EN,118,FALSE))</f>
        <v>2 = Nagyon érintettek</v>
      </c>
      <c r="DU35" s="1" t="str">
        <f>IF(LEN(VLOOKUP($G35,Baseline!$G:$EN,119,FALSE))=0,"",VLOOKUP($G35,Baseline!$G:$EN,119,FALSE))</f>
        <v/>
      </c>
      <c r="DV35" s="1" t="str">
        <f>IF(LEN(VLOOKUP($G35,Baseline!$G:$EN,120,FALSE))=0,"",VLOOKUP($G35,Baseline!$G:$EN,120,FALSE))</f>
        <v/>
      </c>
      <c r="DW35" s="4" t="str">
        <f>IF(LEN(VLOOKUP($G35,Baseline!$G:$EN,121,FALSE))=0,"",VLOOKUP($G35,Baseline!$G:$EN,121,FALSE))</f>
        <v/>
      </c>
      <c r="DX35" s="1" t="str">
        <f>IF(LEN(VLOOKUP($G35,Baseline!$G:$EN,122,FALSE))=0,"",VLOOKUP($G35,Baseline!$G:$EN,122,FALSE))</f>
        <v/>
      </c>
      <c r="DY35" s="1" t="str">
        <f>IF(LEN(VLOOKUP($G35,Baseline!$G:$EN,123,FALSE))=0,"",VLOOKUP($G35,Baseline!$G:$EN,123,FALSE))</f>
        <v/>
      </c>
      <c r="DZ35" s="1" t="str">
        <f>IF(LEN(VLOOKUP($G35,Baseline!$G:$EN,124,FALSE))=0,"",VLOOKUP($G35,Baseline!$G:$EN,124,FALSE))</f>
        <v/>
      </c>
      <c r="EA35" s="1" t="str">
        <f>IF(LEN(VLOOKUP($G35,Baseline!$G:$EN,125,FALSE))=0,"",VLOOKUP($G35,Baseline!$G:$EN,125,FALSE))</f>
        <v/>
      </c>
      <c r="EB35" s="5" t="str">
        <f>IF(LEN(VLOOKUP($G35,Baseline!$G:$EN,126,FALSE))=0,"",VLOOKUP($G35,Baseline!$G:$EN,126,FALSE))</f>
        <v/>
      </c>
      <c r="EC35" s="5" t="str">
        <f>IF(LEN(VLOOKUP($G35,Baseline!$G:$EN,127,FALSE))=0,"",VLOOKUP($G35,Baseline!$G:$EN,127,FALSE))</f>
        <v/>
      </c>
      <c r="ED35" s="5" t="str">
        <f>IF(LEN(VLOOKUP($G35,Baseline!$G:$EN,128,FALSE))=0,"",VLOOKUP($G35,Baseline!$G:$EN,128,FALSE))</f>
        <v/>
      </c>
      <c r="EE35" s="5" t="str">
        <f>IF(LEN(VLOOKUP($G35,Baseline!$G:$EN,129,FALSE))=0,"",VLOOKUP($G35,Baseline!$G:$EN,129,FALSE))</f>
        <v/>
      </c>
      <c r="EF35" s="5" t="str">
        <f>IF(LEN(VLOOKUP($G35,Baseline!$G:$EN,130,FALSE))=0,"",VLOOKUP($G35,Baseline!$G:$EN,130,FALSE))</f>
        <v/>
      </c>
      <c r="EG35" s="5" t="str">
        <f>IF(LEN(VLOOKUP($G35,Baseline!$G:$EN,131,FALSE))=0,"",VLOOKUP($G35,Baseline!$G:$EN,131,FALSE))</f>
        <v/>
      </c>
      <c r="EH35" s="5" t="str">
        <f>IF(LEN(VLOOKUP($G35,Baseline!$G:$EN,132,FALSE))=0,"",VLOOKUP($G35,Baseline!$G:$EN,132,FALSE))</f>
        <v/>
      </c>
      <c r="EI35" s="5" t="str">
        <f>IF(LEN(VLOOKUP($G35,Baseline!$G:$EN,133,FALSE))=0,"",VLOOKUP($G35,Baseline!$G:$EN,133,FALSE))</f>
        <v/>
      </c>
      <c r="EJ35" s="5" t="str">
        <f>IF(LEN(VLOOKUP($G35,Baseline!$G:$EN,134,FALSE))=0,"",VLOOKUP($G35,Baseline!$G:$EN,134,FALSE))</f>
        <v/>
      </c>
      <c r="EK35" s="5" t="str">
        <f>IF(LEN(VLOOKUP($G35,Baseline!$G:$EN,135,FALSE))=0,"",VLOOKUP($G35,Baseline!$G:$EN,135,FALSE))</f>
        <v/>
      </c>
      <c r="EL35" s="5" t="str">
        <f>IF(LEN(VLOOKUP($G35,Baseline!$G:$EN,136,FALSE))=0,"",VLOOKUP($G35,Baseline!$G:$EN,136,FALSE))</f>
        <v/>
      </c>
      <c r="EM35" s="5" t="str">
        <f>IF(LEN(VLOOKUP($G35,Baseline!$G:$EN,137,FALSE))=0,"",VLOOKUP($G35,Baseline!$G:$EN,137,FALSE))</f>
        <v/>
      </c>
      <c r="EN35" s="5" t="str">
        <f>IF(LEN(VLOOKUP($G35,Baseline!$G:$EN,138,FALSE))=0,"",VLOOKUP($G35,Baseline!$G:$EN,138,FALSE))</f>
        <v/>
      </c>
      <c r="EO35" s="5"/>
      <c r="EP35" s="5"/>
      <c r="EQ35" s="5"/>
      <c r="ER35" s="5"/>
      <c r="ES35" s="1" t="str">
        <f>IF(LEN(VLOOKUP($G35,Baseline!$G:$FP,143,FALSE))=0,"",VLOOKUP($G35,Baseline!$G:$FP,143,FALSE))</f>
        <v>Pensieri di eventi terribili successi in passato o sogni di simili eventi, come ad esempio la distruzione della propria casa, un grave incidente, violenza fisica o violenza sessuale</v>
      </c>
      <c r="ET35" s="1" t="str">
        <f>IF(LEN(VLOOKUP($G35,Baseline!$G:$FP,144,FALSE))=0,"",VLOOKUP($G35,Baseline!$G:$FP,144,FALSE))</f>
        <v>0 = Per nulla limitato/a</v>
      </c>
      <c r="EU35" s="1" t="str">
        <f>IF(LEN(VLOOKUP($G35,Baseline!$G:$FP,145,FALSE))=0,"",VLOOKUP($G35,Baseline!$G:$FP,145,FALSE))</f>
        <v>1 = Poco limitato/a</v>
      </c>
      <c r="EV35" s="1" t="str">
        <f>IF(LEN(VLOOKUP($G35,Baseline!$G:$FP,146,FALSE))=0,"",VLOOKUP($G35,Baseline!$G:$FP,146,FALSE))</f>
        <v>2 = Molto limitato/a</v>
      </c>
      <c r="EW35" s="1" t="str">
        <f>IF(LEN(VLOOKUP($G35,Baseline!$G:$FP,147,FALSE))=0,"",VLOOKUP($G35,Baseline!$G:$FP,147,FALSE))</f>
        <v/>
      </c>
      <c r="EX35" s="1" t="str">
        <f>IF(LEN(VLOOKUP($G35,Baseline!$G:$FP,148,FALSE))=0,"",VLOOKUP($G35,Baseline!$G:$FP,148,FALSE))</f>
        <v/>
      </c>
      <c r="EY35" s="1" t="str">
        <f>IF(LEN(VLOOKUP($G35,Baseline!$G:$FP,149,FALSE))=0,"",VLOOKUP($G35,Baseline!$G:$FP,149,FALSE))</f>
        <v/>
      </c>
      <c r="EZ35" s="1" t="str">
        <f>IF(LEN(VLOOKUP($G35,Baseline!$G:$FP,150,FALSE))=0,"",VLOOKUP($G35,Baseline!$G:$FP,150,FALSE))</f>
        <v/>
      </c>
      <c r="FA35" s="1" t="str">
        <f>IF(LEN(VLOOKUP($G35,Baseline!$G:$FP,151,FALSE))=0,"",VLOOKUP($G35,Baseline!$G:$FP,151,FALSE))</f>
        <v/>
      </c>
      <c r="FB35" s="4" t="str">
        <f>IF(LEN(VLOOKUP($G35,Baseline!$G:$FP,152,FALSE))=0,"",VLOOKUP($G35,Baseline!$G:$FP,152,FALSE))</f>
        <v/>
      </c>
      <c r="FC35" s="1" t="str">
        <f>IF(LEN(VLOOKUP($G35,Baseline!$G:$FP,153,FALSE))=0,"",VLOOKUP($G35,Baseline!$G:$FP,153,FALSE))</f>
        <v/>
      </c>
      <c r="FD35" s="5" t="str">
        <f>IF(LEN(VLOOKUP($G35,Baseline!$G:$FP,154,FALSE))=0,"",VLOOKUP($G35,Baseline!$G:$FP,154,FALSE))</f>
        <v/>
      </c>
      <c r="FE35" s="5" t="str">
        <f>IF(LEN(VLOOKUP($G35,Baseline!$G:$FP,155,FALSE))=0,"",VLOOKUP($G35,Baseline!$G:$FP,155,FALSE))</f>
        <v/>
      </c>
      <c r="FF35" s="5" t="str">
        <f>IF(LEN(VLOOKUP($G35,Baseline!$G:$FP,156,FALSE))=0,"",VLOOKUP($G35,Baseline!$G:$FP,156,FALSE))</f>
        <v/>
      </c>
      <c r="FG35" s="5" t="str">
        <f>IF(LEN(VLOOKUP($G35,Baseline!$G:$FP,157,FALSE))=0,"",VLOOKUP($G35,Baseline!$G:$FP,157,FALSE))</f>
        <v/>
      </c>
      <c r="FH35" s="5" t="str">
        <f>IF(LEN(VLOOKUP($G35,Baseline!$G:$FP,158,FALSE))=0,"",VLOOKUP($G35,Baseline!$G:$FP,158,FALSE))</f>
        <v/>
      </c>
      <c r="FI35" s="5" t="str">
        <f>IF(LEN(VLOOKUP($G35,Baseline!$G:$FP,159,FALSE))=0,"",VLOOKUP($G35,Baseline!$G:$FP,159,FALSE))</f>
        <v/>
      </c>
      <c r="FJ35" s="5" t="str">
        <f>IF(LEN(VLOOKUP($G35,Baseline!$G:$FP,160,FALSE))=0,"",VLOOKUP($G35,Baseline!$G:$FP,160,FALSE))</f>
        <v/>
      </c>
      <c r="FK35" s="5" t="str">
        <f>IF(LEN(VLOOKUP($G35,Baseline!$G:$FP,161,FALSE))=0,"",VLOOKUP($G35,Baseline!$G:$FP,161,FALSE))</f>
        <v/>
      </c>
      <c r="FL35" s="5" t="str">
        <f>IF(LEN(VLOOKUP($G35,Baseline!$G:$FP,162,FALSE))=0,"",VLOOKUP($G35,Baseline!$G:$FP,162,FALSE))</f>
        <v/>
      </c>
      <c r="FM35" s="5" t="str">
        <f>IF(LEN(VLOOKUP($G35,Baseline!$G:$FP,163,FALSE))=0,"",VLOOKUP($G35,Baseline!$G:$FP,163,FALSE))</f>
        <v/>
      </c>
      <c r="FN35" s="5" t="str">
        <f>IF(LEN(VLOOKUP($G35,Baseline!$G:$FP,164,FALSE))=0,"",VLOOKUP($G35,Baseline!$G:$FP,164,FALSE))</f>
        <v/>
      </c>
      <c r="FO35" s="5" t="str">
        <f>IF(LEN(VLOOKUP($G35,Baseline!$G:$FP,165,FALSE))=0,"",VLOOKUP($G35,Baseline!$G:$FP,165,FALSE))</f>
        <v/>
      </c>
      <c r="FP35" s="5" t="str">
        <f>IF(LEN(VLOOKUP($G35,Baseline!$G:$FP,166,FALSE))=0,"",VLOOKUP($G35,Baseline!$G:$FP,166,FALSE))</f>
        <v/>
      </c>
      <c r="FQ35" s="5"/>
      <c r="FR35" s="5"/>
      <c r="FS35" s="5"/>
      <c r="FT35" s="5"/>
      <c r="FU35" s="1" t="str">
        <f>IF(LEN(VLOOKUP($G35,Baseline!$G:$GR,171,FALSE))=0,"",VLOOKUP($G35,Baseline!$G:$GR,171,FALSE))</f>
        <v>Мысли о каких-либо ужасных событиях прошлого или сны об этом – например, потеря домашнего очага, тяжёлый несчастный случай, физическое или сексуальное насилие</v>
      </c>
      <c r="FV35" s="1" t="str">
        <f>IF(LEN(VLOOKUP($G35,Baseline!$G:$GR,172,FALSE))=0,"",VLOOKUP($G35,Baseline!$G:$GR,172,FALSE))</f>
        <v>0 = совсем не беспокоило</v>
      </c>
      <c r="FW35" s="1" t="str">
        <f>IF(LEN(VLOOKUP($G35,Baseline!$G:$GR,173,FALSE))=0,"",VLOOKUP($G35,Baseline!$G:$GR,173,FALSE))</f>
        <v>1 = не сильно беспокоило</v>
      </c>
      <c r="FX35" s="1" t="str">
        <f>IF(LEN(VLOOKUP($G35,Baseline!$G:$GR,174,FALSE))=0,"",VLOOKUP($G35,Baseline!$G:$GR,174,FALSE))</f>
        <v>2 = сильно беспокоило</v>
      </c>
      <c r="FY35" s="1" t="str">
        <f>IF(LEN(VLOOKUP($G35,Baseline!$G:$GR,175,FALSE))=0,"",VLOOKUP($G35,Baseline!$G:$GR,175,FALSE))</f>
        <v/>
      </c>
      <c r="FZ35" s="1" t="str">
        <f>IF(LEN(VLOOKUP($G35,Baseline!$G:$GR,176,FALSE))=0,"",VLOOKUP($G35,Baseline!$G:$GR,176,FALSE))</f>
        <v/>
      </c>
      <c r="GA35" s="1" t="str">
        <f>IF(LEN(VLOOKUP($G35,Baseline!$G:$GR,177,FALSE))=0,"",VLOOKUP($G35,Baseline!$G:$GR,177,FALSE))</f>
        <v/>
      </c>
      <c r="GB35" s="1" t="str">
        <f>IF(LEN(VLOOKUP($G35,Baseline!$G:$GR,178,FALSE))=0,"",VLOOKUP($G35,Baseline!$G:$GR,178,FALSE))</f>
        <v/>
      </c>
      <c r="GC35" s="1" t="str">
        <f>IF(LEN(VLOOKUP($G35,Baseline!$G:$GR,179,FALSE))=0,"",VLOOKUP($G35,Baseline!$G:$GR,179,FALSE))</f>
        <v/>
      </c>
      <c r="GD35" s="1" t="str">
        <f>IF(LEN(VLOOKUP($G35,Baseline!$G:$GR,180,FALSE))=0,"",VLOOKUP($G35,Baseline!$G:$GR,180,FALSE))</f>
        <v/>
      </c>
      <c r="GE35" s="1" t="str">
        <f>IF(LEN(VLOOKUP($G35,Baseline!$G:$GR,181,FALSE))=0,"",VLOOKUP($G35,Baseline!$G:$GR,181,FALSE))</f>
        <v/>
      </c>
      <c r="GF35" s="5" t="str">
        <f>IF(LEN(VLOOKUP($G35,Baseline!$G:$GR,182,FALSE))=0,"",VLOOKUP($G35,Baseline!$G:$GR,182,FALSE))</f>
        <v/>
      </c>
      <c r="GG35" s="4" t="str">
        <f>IF(LEN(VLOOKUP($G35,Baseline!$G:$GR,183,FALSE))=0,"",VLOOKUP($G35,Baseline!$G:$GR,183,FALSE))</f>
        <v/>
      </c>
      <c r="GH35" s="5" t="str">
        <f>IF(LEN(VLOOKUP($G35,Baseline!$G:$GR,184,FALSE))=0,"",VLOOKUP($G35,Baseline!$G:$GR,184,FALSE))</f>
        <v/>
      </c>
      <c r="GI35" s="5" t="str">
        <f>IF(LEN(VLOOKUP($G35,Baseline!$G:$GR,185,FALSE))=0,"",VLOOKUP($G35,Baseline!$G:$GR,185,FALSE))</f>
        <v/>
      </c>
      <c r="GJ35" s="5" t="str">
        <f>IF(LEN(VLOOKUP($G35,Baseline!$G:$GR,186,FALSE))=0,"",VLOOKUP($G35,Baseline!$G:$GR,186,FALSE))</f>
        <v/>
      </c>
      <c r="GK35" s="5" t="str">
        <f>IF(LEN(VLOOKUP($G35,Baseline!$G:$GR,187,FALSE))=0,"",VLOOKUP($G35,Baseline!$G:$GR,187,FALSE))</f>
        <v/>
      </c>
      <c r="GL35" s="5" t="str">
        <f>IF(LEN(VLOOKUP($G35,Baseline!$G:$GR,188,FALSE))=0,"",VLOOKUP($G35,Baseline!$G:$GR,188,FALSE))</f>
        <v/>
      </c>
      <c r="GM35" s="5" t="str">
        <f>IF(LEN(VLOOKUP($G35,Baseline!$G:$GR,189,FALSE))=0,"",VLOOKUP($G35,Baseline!$G:$GR,189,FALSE))</f>
        <v/>
      </c>
      <c r="GN35" s="5" t="str">
        <f>IF(LEN(VLOOKUP($G35,Baseline!$G:$GR,190,FALSE))=0,"",VLOOKUP($G35,Baseline!$G:$GR,190,FALSE))</f>
        <v/>
      </c>
      <c r="GO35" s="5" t="str">
        <f>IF(LEN(VLOOKUP($G35,Baseline!$G:$GR,191,FALSE))=0,"",VLOOKUP($G35,Baseline!$G:$GR,191,FALSE))</f>
        <v/>
      </c>
      <c r="GP35" s="5" t="str">
        <f>IF(LEN(VLOOKUP($G35,Baseline!$G:$GR,192,FALSE))=0,"",VLOOKUP($G35,Baseline!$G:$GR,192,FALSE))</f>
        <v/>
      </c>
      <c r="GQ35" s="5" t="str">
        <f>IF(LEN(VLOOKUP($G35,Baseline!$G:$GR,193,FALSE))=0,"",VLOOKUP($G35,Baseline!$G:$GR,193,FALSE))</f>
        <v/>
      </c>
      <c r="GR35" s="5" t="str">
        <f>IF(LEN(VLOOKUP($G35,Baseline!$G:$GR,194,FALSE))=0,"",VLOOKUP($G35,Baseline!$G:$GR,194,FALSE))</f>
        <v/>
      </c>
      <c r="GS35" s="5"/>
      <c r="GT35" s="5"/>
      <c r="GU35" s="5"/>
      <c r="GV35" s="5"/>
      <c r="GW35" s="1" t="str">
        <f>IF(LEN(VLOOKUP($G35,Baseline!$G:$HT,199,FALSE))=0,"",VLOOKUP($G35,Baseline!$G:$HT,199,FALSE))</f>
        <v>Misli o užasnim događajima u prošlosti ili snova o tome - npr. uništenje sopstvenog doma, ozbiljne nesreće, fizičkog nasilja ili seksualne radnje pod prisilom.</v>
      </c>
      <c r="GX35" s="1" t="str">
        <f>IF(LEN(VLOOKUP($G35,Baseline!$G:$HT,200,FALSE))=0,"",VLOOKUP($G35,Baseline!$G:$HT,200,FALSE))</f>
        <v>0 = Nesputano</v>
      </c>
      <c r="GY35" s="1" t="str">
        <f>IF(LEN(VLOOKUP($G35,Baseline!$G:$HT,201,FALSE))=0,"",VLOOKUP($G35,Baseline!$G:$HT,201,FALSE))</f>
        <v>1 = Malo sputano</v>
      </c>
      <c r="GZ35" s="1" t="str">
        <f>IF(LEN(VLOOKUP($G35,Baseline!$G:$HT,202,FALSE))=0,"",VLOOKUP($G35,Baseline!$G:$HT,202,FALSE))</f>
        <v>2 = Jako sputano</v>
      </c>
      <c r="HA35" s="10" t="str">
        <f>IF(LEN(VLOOKUP($G35,Baseline!$G:$HT,203,FALSE))=0,"",VLOOKUP($G35,Baseline!$G:$HT,203,FALSE))</f>
        <v/>
      </c>
      <c r="HB35" s="10" t="str">
        <f>IF(LEN(VLOOKUP($G35,Baseline!$G:$HT,204,FALSE))=0,"",VLOOKUP($G35,Baseline!$G:$HT,204,FALSE))</f>
        <v/>
      </c>
      <c r="HC35" s="10" t="str">
        <f>IF(LEN(VLOOKUP($G35,Baseline!$G:$HT,205,FALSE))=0,"",VLOOKUP($G35,Baseline!$G:$HT,205,FALSE))</f>
        <v/>
      </c>
      <c r="HD35" s="10" t="str">
        <f>IF(LEN(VLOOKUP($G35,Baseline!$G:$HT,206,FALSE))=0,"",VLOOKUP($G35,Baseline!$G:$HT,206,FALSE))</f>
        <v/>
      </c>
      <c r="HE35" s="10" t="str">
        <f>IF(LEN(VLOOKUP($G35,Baseline!$G:$HT,207,FALSE))=0,"",VLOOKUP($G35,Baseline!$G:$HT,207,FALSE))</f>
        <v/>
      </c>
      <c r="HF35" s="10" t="str">
        <f>IF(LEN(VLOOKUP($G35,Baseline!$G:$HT,208,FALSE))=0,"",VLOOKUP($G35,Baseline!$G:$HT,208,FALSE))</f>
        <v/>
      </c>
      <c r="HG35" s="10" t="str">
        <f>IF(LEN(VLOOKUP($G35,Baseline!$G:$HT,209,FALSE))=0,"",VLOOKUP($G35,Baseline!$G:$HT,209,FALSE))</f>
        <v/>
      </c>
      <c r="HH35" s="5" t="str">
        <f>IF(LEN(VLOOKUP($G35,Baseline!$G:$HT,210,FALSE))=0,"",VLOOKUP($G35,Baseline!$G:$HT,210,FALSE))</f>
        <v/>
      </c>
      <c r="HI35" s="5" t="str">
        <f>IF(LEN(VLOOKUP($G35,Baseline!$G:$HT,211,FALSE))=0,"",VLOOKUP($G35,Baseline!$G:$HT,211,FALSE))</f>
        <v/>
      </c>
      <c r="HJ35" s="5" t="str">
        <f>IF(LEN(VLOOKUP($G35,Baseline!$G:$HT,212,FALSE))=0,"",VLOOKUP($G35,Baseline!$G:$HT,212,FALSE))</f>
        <v/>
      </c>
      <c r="HK35" s="5" t="str">
        <f>IF(LEN(VLOOKUP($G35,Baseline!$G:$HT,213,FALSE))=0,"",VLOOKUP($G35,Baseline!$G:$HT,213,FALSE))</f>
        <v/>
      </c>
      <c r="HL35" s="4" t="str">
        <f>IF(LEN(VLOOKUP($G35,Baseline!$G:$HT,214,FALSE))=0,"",VLOOKUP($G35,Baseline!$G:$HT,214,FALSE))</f>
        <v/>
      </c>
      <c r="HM35" s="5" t="str">
        <f>IF(LEN(VLOOKUP($G35,Baseline!$G:$HT,215,FALSE))=0,"",VLOOKUP($G35,Baseline!$G:$HT,215,FALSE))</f>
        <v/>
      </c>
      <c r="HN35" s="5" t="str">
        <f>IF(LEN(VLOOKUP($G35,Baseline!$G:$HT,216,FALSE))=0,"",VLOOKUP($G35,Baseline!$G:$HT,216,FALSE))</f>
        <v/>
      </c>
      <c r="HO35" s="5" t="str">
        <f>IF(LEN(VLOOKUP($G35,Baseline!$G:$HT,217,FALSE))=0,"",VLOOKUP($G35,Baseline!$G:$HT,217,FALSE))</f>
        <v/>
      </c>
      <c r="HP35" s="5" t="str">
        <f>IF(LEN(VLOOKUP($G35,Baseline!$G:$HT,218,FALSE))=0,"",VLOOKUP($G35,Baseline!$G:$HT,218,FALSE))</f>
        <v/>
      </c>
      <c r="HQ35" s="5" t="str">
        <f>IF(LEN(VLOOKUP($G35,Baseline!$G:$HT,219,FALSE))=0,"",VLOOKUP($G35,Baseline!$G:$HT,219,FALSE))</f>
        <v/>
      </c>
      <c r="HR35" s="5" t="str">
        <f>IF(LEN(VLOOKUP($G35,Baseline!$G:$HT,220,FALSE))=0,"",VLOOKUP($G35,Baseline!$G:$HT,220,FALSE))</f>
        <v/>
      </c>
      <c r="HS35" s="5" t="str">
        <f>IF(LEN(VLOOKUP($G35,Baseline!$G:$HT,221,FALSE))=0,"",VLOOKUP($G35,Baseline!$G:$HT,221,FALSE))</f>
        <v/>
      </c>
      <c r="HT35" s="5" t="str">
        <f>IF(LEN(VLOOKUP($G35,Baseline!$G:$HT,222,FALSE))=0,"",VLOOKUP($G35,Baseline!$G:$HT,222,FALSE))</f>
        <v/>
      </c>
      <c r="HU35" s="5"/>
      <c r="HV35" s="5"/>
      <c r="HW35" s="5"/>
      <c r="HX35" s="5"/>
    </row>
    <row r="36" spans="1:232" s="28" customFormat="1" ht="126.75" hidden="1" thickBot="1">
      <c r="A36" s="5" t="s">
        <v>331</v>
      </c>
      <c r="B36" s="5" t="s">
        <v>332</v>
      </c>
      <c r="C36" s="5"/>
      <c r="D36" s="5"/>
      <c r="E36" s="5"/>
      <c r="F36" s="5" t="s">
        <v>333</v>
      </c>
      <c r="G36" s="5" t="s">
        <v>397</v>
      </c>
      <c r="H36" s="5" t="s">
        <v>398</v>
      </c>
      <c r="I36" s="84" t="str">
        <f>IF(LEN(VLOOKUP($G36,Baseline!$G:$BH,3,FALSE))=0,"",VLOOKUP($G36,Baseline!$G:$BH,3,FALSE))</f>
        <v>Räumliche Isolation durch Maßnahmen zur Infektionsreduktion (Ausgangssperre, Homeoffice, Kontaktverbot für Gruppen etc.)</v>
      </c>
      <c r="J36" s="5" t="str">
        <f>IF(LEN(VLOOKUP($G36,Baseline!$G:$BH,4,FALSE))=0,"",VLOOKUP($G36,Baseline!$G:$BH,4,FALSE))</f>
        <v>0 = Nicht beeinträchtigt</v>
      </c>
      <c r="K36" s="5" t="str">
        <f>IF(LEN(VLOOKUP($G36,Baseline!$G:$BH,5,FALSE))=0,"",VLOOKUP($G36,Baseline!$G:$BH,5,FALSE))</f>
        <v>1 = Wenig beeinträchtigt</v>
      </c>
      <c r="L36" s="5" t="str">
        <f>IF(LEN(VLOOKUP($G36,Baseline!$G:$BH,6,FALSE))=0,"",VLOOKUP($G36,Baseline!$G:$BH,6,FALSE))</f>
        <v>2 = Stark beeinträchtigt</v>
      </c>
      <c r="M36" s="5" t="str">
        <f>IF(LEN(VLOOKUP($G36,Baseline!$G:$BH,7,FALSE))=0,"",VLOOKUP($G36,Baseline!$G:$BH,7,FALSE))</f>
        <v/>
      </c>
      <c r="N36" s="5" t="str">
        <f>IF(LEN(VLOOKUP($G36,Baseline!$G:$BH,8,FALSE))=0,"",VLOOKUP($G36,Baseline!$G:$BH,8,FALSE))</f>
        <v/>
      </c>
      <c r="O36" s="5" t="str">
        <f>IF(LEN(VLOOKUP($G36,Baseline!$G:$BH,9,FALSE))=0,"",VLOOKUP($G36,Baseline!$G:$BH,9,FALSE))</f>
        <v/>
      </c>
      <c r="P36" s="5" t="str">
        <f>IF(LEN(VLOOKUP($G36,Baseline!$G:$BH,10,FALSE))=0,"",VLOOKUP($G36,Baseline!$G:$BH,10,FALSE))</f>
        <v/>
      </c>
      <c r="Q36" s="5" t="str">
        <f>IF(LEN(VLOOKUP($G36,Baseline!$G:$BH,11,FALSE))=0,"",VLOOKUP($G36,Baseline!$G:$BH,11,FALSE))</f>
        <v/>
      </c>
      <c r="R36" s="5" t="str">
        <f>IF(LEN(VLOOKUP($G36,Baseline!$G:$BH,12,FALSE))=0,"",VLOOKUP($G36,Baseline!$G:$BH,12,FALSE))</f>
        <v/>
      </c>
      <c r="S36" s="5" t="str">
        <f>IF(LEN(VLOOKUP($G36,Baseline!$G:$BH,13,FALSE))=0,"",VLOOKUP($G36,Baseline!$G:$BH,13,FALSE))</f>
        <v/>
      </c>
      <c r="T36" s="5" t="str">
        <f>IF(LEN(VLOOKUP($G36,Baseline!$G:$BH,14,FALSE))=0,"",VLOOKUP($G36,Baseline!$G:$BH,14,FALSE))</f>
        <v/>
      </c>
      <c r="U36" s="5" t="str">
        <f>IF(LEN(VLOOKUP($G36,Baseline!$G:$BH,15,FALSE))=0,"",VLOOKUP($G36,Baseline!$G:$BH,15,FALSE))</f>
        <v/>
      </c>
      <c r="V36" s="5" t="str">
        <f>IF(LEN(VLOOKUP($G36,Baseline!$G:$BH,16,FALSE))=0,"",VLOOKUP($G36,Baseline!$G:$BH,16,FALSE))</f>
        <v/>
      </c>
      <c r="W36" s="5" t="str">
        <f>IF(LEN(VLOOKUP($G36,Baseline!$G:$BH,17,FALSE))=0,"",VLOOKUP($G36,Baseline!$G:$BH,17,FALSE))</f>
        <v/>
      </c>
      <c r="X36" s="5" t="str">
        <f>IF(LEN(VLOOKUP($G36,Baseline!$G:$BH,18,FALSE))=0,"",VLOOKUP($G36,Baseline!$G:$BH,18,FALSE))</f>
        <v/>
      </c>
      <c r="Y36" s="5" t="str">
        <f>IF(LEN(VLOOKUP($G36,Baseline!$G:$BH,19,FALSE))=0,"",VLOOKUP($G36,Baseline!$G:$BH,19,FALSE))</f>
        <v/>
      </c>
      <c r="Z36" s="5" t="str">
        <f>IF(LEN(VLOOKUP($G36,Baseline!$G:$BH,20,FALSE))=0,"",VLOOKUP($G36,Baseline!$G:$BH,20,FALSE))</f>
        <v/>
      </c>
      <c r="AA36" s="5" t="str">
        <f>IF(LEN(VLOOKUP($G36,Baseline!$G:$BH,21,FALSE))=0,"",VLOOKUP($G36,Baseline!$G:$BH,21,FALSE))</f>
        <v/>
      </c>
      <c r="AB36" s="5" t="str">
        <f>IF(LEN(VLOOKUP($G36,Baseline!$G:$BH,22,FALSE))=0,"",VLOOKUP($G36,Baseline!$G:$BH,22,FALSE))</f>
        <v/>
      </c>
      <c r="AC36" s="5" t="str">
        <f>IF(LEN(VLOOKUP($G36,Baseline!$G:$BH,23,FALSE))=0,"",VLOOKUP($G36,Baseline!$G:$BH,23,FALSE))</f>
        <v/>
      </c>
      <c r="AD36" s="5" t="str">
        <f>IF(LEN(VLOOKUP($G36,Baseline!$G:$BH,24,FALSE))=0,"",VLOOKUP($G36,Baseline!$G:$BH,24,FALSE))</f>
        <v/>
      </c>
      <c r="AE36" s="5" t="str">
        <f>IF(LEN(VLOOKUP($G36,Baseline!$G:$BH,25,FALSE))=0,"",VLOOKUP($G36,Baseline!$G:$BH,25,FALSE))</f>
        <v/>
      </c>
      <c r="AF36" s="5" t="str">
        <f>IF(LEN(VLOOKUP($G36,Baseline!$G:$BH,26,FALSE))=0,"",VLOOKUP($G36,Baseline!$G:$BH,26,FALSE))</f>
        <v/>
      </c>
      <c r="AG36" s="100"/>
      <c r="AH36" s="5" t="s">
        <v>319</v>
      </c>
      <c r="AI36" s="5"/>
      <c r="AJ36" s="87"/>
      <c r="AK36" s="5" t="str">
        <f>IF(LEN(VLOOKUP($G36,Baseline!$G:$BH,31,FALSE))=0,"",VLOOKUP($G36,Baseline!$G:$BH,31,FALSE))</f>
        <v>Spatial isolation through measures to reduce infection (curfew, home office, ban on contact for groups etc.)</v>
      </c>
      <c r="AL36" s="5" t="str">
        <f>IF(LEN(VLOOKUP($G36,Baseline!$G:$BH,32,FALSE))=0,"",VLOOKUP($G36,Baseline!$G:$BH,32,FALSE))</f>
        <v>0 = Not bothered</v>
      </c>
      <c r="AM36" s="5" t="str">
        <f>IF(LEN(VLOOKUP($G36,Baseline!$G:$BH,33,FALSE))=0,"",VLOOKUP($G36,Baseline!$G:$BH,33,FALSE))</f>
        <v>1 = Bothered a little</v>
      </c>
      <c r="AN36" s="5" t="str">
        <f>IF(LEN(VLOOKUP($G36,Baseline!$G:$BH,34,FALSE))=0,"",VLOOKUP($G36,Baseline!$G:$BH,34,FALSE))</f>
        <v>2 = Bothered a lot</v>
      </c>
      <c r="AO36" s="5" t="str">
        <f>IF(LEN(VLOOKUP($G36,Baseline!$G:$BH,35,FALSE))=0,"",VLOOKUP($G36,Baseline!$G:$BH,35,FALSE))</f>
        <v/>
      </c>
      <c r="AP36" s="5" t="str">
        <f>IF(LEN(VLOOKUP($G36,Baseline!$G:$BH,36,FALSE))=0,"",VLOOKUP($G36,Baseline!$G:$BH,36,FALSE))</f>
        <v/>
      </c>
      <c r="AQ36" s="5" t="str">
        <f>IF(LEN(VLOOKUP($G36,Baseline!$G:$BH,37,FALSE))=0,"",VLOOKUP($G36,Baseline!$G:$BH,37,FALSE))</f>
        <v/>
      </c>
      <c r="AR36" s="5" t="str">
        <f>IF(LEN(VLOOKUP($G36,Baseline!$G:$BH,38,FALSE))=0,"",VLOOKUP($G36,Baseline!$G:$BH,38,FALSE))</f>
        <v/>
      </c>
      <c r="AS36" s="5" t="str">
        <f>IF(LEN(VLOOKUP($G36,Baseline!$G:$BH,39,FALSE))=0,"",VLOOKUP($G36,Baseline!$G:$BH,39,FALSE))</f>
        <v/>
      </c>
      <c r="AT36" s="5" t="str">
        <f>IF(LEN(VLOOKUP($G36,Baseline!$G:$BH,40,FALSE))=0,"",VLOOKUP($G36,Baseline!$G:$BH,40,FALSE))</f>
        <v/>
      </c>
      <c r="AU36" s="5" t="str">
        <f>IF(LEN(VLOOKUP($G36,Baseline!$G:$BH,41,FALSE))=0,"",VLOOKUP($G36,Baseline!$G:$BH,41,FALSE))</f>
        <v/>
      </c>
      <c r="AV36" s="5" t="str">
        <f>IF(LEN(VLOOKUP($G36,Baseline!$G:$BH,42,FALSE))=0,"",VLOOKUP($G36,Baseline!$G:$BH,42,FALSE))</f>
        <v/>
      </c>
      <c r="AW36" s="5" t="str">
        <f>IF(LEN(VLOOKUP($G36,Baseline!$G:$BH,43,FALSE))=0,"",VLOOKUP($G36,Baseline!$G:$BH,43,FALSE))</f>
        <v/>
      </c>
      <c r="AX36" s="5" t="str">
        <f>IF(LEN(VLOOKUP($G36,Baseline!$G:$BH,44,FALSE))=0,"",VLOOKUP($G36,Baseline!$G:$BH,44,FALSE))</f>
        <v/>
      </c>
      <c r="AY36" s="5" t="str">
        <f>IF(LEN(VLOOKUP($G36,Baseline!$G:$BH,45,FALSE))=0,"",VLOOKUP($G36,Baseline!$G:$BH,45,FALSE))</f>
        <v/>
      </c>
      <c r="AZ36" s="5" t="str">
        <f>IF(LEN(VLOOKUP($G36,Baseline!$G:$BH,46,FALSE))=0,"",VLOOKUP($G36,Baseline!$G:$BH,46,FALSE))</f>
        <v/>
      </c>
      <c r="BA36" s="5" t="str">
        <f>IF(LEN(VLOOKUP($G36,Baseline!$G:$BH,47,FALSE))=0,"",VLOOKUP($G36,Baseline!$G:$BH,47,FALSE))</f>
        <v/>
      </c>
      <c r="BB36" s="5" t="str">
        <f>IF(LEN(VLOOKUP($G36,Baseline!$G:$BH,48,FALSE))=0,"",VLOOKUP($G36,Baseline!$G:$BH,48,FALSE))</f>
        <v/>
      </c>
      <c r="BC36" s="5" t="str">
        <f>IF(LEN(VLOOKUP($G36,Baseline!$G:$BH,49,FALSE))=0,"",VLOOKUP($G36,Baseline!$G:$BH,49,FALSE))</f>
        <v/>
      </c>
      <c r="BD36" s="5" t="str">
        <f>IF(LEN(VLOOKUP($G36,Baseline!$G:$BH,50,FALSE))=0,"",VLOOKUP($G36,Baseline!$G:$BH,50,FALSE))</f>
        <v/>
      </c>
      <c r="BE36" s="5" t="str">
        <f>IF(LEN(VLOOKUP($G36,Baseline!$G:$BH,51,FALSE))=0,"",VLOOKUP($G36,Baseline!$G:$BH,51,FALSE))</f>
        <v/>
      </c>
      <c r="BF36" s="5" t="str">
        <f>IF(LEN(VLOOKUP($G36,Baseline!$G:$BH,52,FALSE))=0,"",VLOOKUP($G36,Baseline!$G:$BH,52,FALSE))</f>
        <v/>
      </c>
      <c r="BG36" s="5" t="str">
        <f>IF(LEN(VLOOKUP($G36,Baseline!$G:$BH,53,FALSE))=0,"",VLOOKUP($G36,Baseline!$G:$BH,53,FALSE))</f>
        <v/>
      </c>
      <c r="BH36" s="5" t="str">
        <f>IF(LEN(VLOOKUP($G36,Baseline!$G:$BH,54,FALSE))=0,"",VLOOKUP($G36,Baseline!$G:$BH,54,FALSE))</f>
        <v/>
      </c>
      <c r="BI36" s="5"/>
      <c r="BJ36" s="5"/>
      <c r="BK36" s="5"/>
      <c r="BL36" s="87"/>
      <c r="BM36" s="1" t="str">
        <f>IF(LEN(VLOOKUP($G36,Baseline!$G:$CJ,59,FALSE))=0,"",VLOOKUP($G36,Baseline!$G:$CJ,59,FALSE))</f>
        <v>Aislamiento espacial por las medidas para reducir el contagio (toque de queda, oficina en casa, prohibición de contacto para grupos, etc.)</v>
      </c>
      <c r="BN36" s="1" t="str">
        <f>IF(LEN(VLOOKUP($G36,Baseline!$G:$CJ,60,FALSE))=0,"",VLOOKUP($G36,Baseline!$G:$CJ,60,FALSE))</f>
        <v>0 = No afectado</v>
      </c>
      <c r="BO36" s="1" t="str">
        <f>IF(LEN(VLOOKUP($G36,Baseline!$G:$CJ,61,FALSE))=0,"",VLOOKUP($G36,Baseline!$G:$CJ,61,FALSE))</f>
        <v>1 = Poco afectado</v>
      </c>
      <c r="BP36" s="1" t="str">
        <f>IF(LEN(VLOOKUP($G36,Baseline!$G:$CJ,62,FALSE))=0,"",VLOOKUP($G36,Baseline!$G:$CJ,62,FALSE))</f>
        <v>2 = Muy afectado</v>
      </c>
      <c r="BQ36" s="1" t="str">
        <f>IF(LEN(VLOOKUP($G36,Baseline!$G:$CJ,63,FALSE))=0,"",VLOOKUP($G36,Baseline!$G:$CJ,63,FALSE))</f>
        <v/>
      </c>
      <c r="BR36" s="1" t="str">
        <f>IF(LEN(VLOOKUP($G36,Baseline!$G:$CJ,64,FALSE))=0,"",VLOOKUP($G36,Baseline!$G:$CJ,64,FALSE))</f>
        <v/>
      </c>
      <c r="BS36" s="1" t="str">
        <f>IF(LEN(VLOOKUP($G36,Baseline!$G:$CJ,65,FALSE))=0,"",VLOOKUP($G36,Baseline!$G:$CJ,65,FALSE))</f>
        <v/>
      </c>
      <c r="BT36" s="1" t="str">
        <f>IF(LEN(VLOOKUP($G36,Baseline!$G:$CJ,66,FALSE))=0,"",VLOOKUP($G36,Baseline!$G:$CJ,66,FALSE))</f>
        <v/>
      </c>
      <c r="BU36" s="1" t="str">
        <f>IF(LEN(VLOOKUP($G36,Baseline!$G:$CJ,67,FALSE))=0,"",VLOOKUP($G36,Baseline!$G:$CJ,67,FALSE))</f>
        <v/>
      </c>
      <c r="BV36" s="1" t="str">
        <f>IF(LEN(VLOOKUP($G36,Baseline!$G:$CJ,68,FALSE))=0,"",VLOOKUP($G36,Baseline!$G:$CJ,68,FALSE))</f>
        <v/>
      </c>
      <c r="BW36" s="1" t="str">
        <f>IF(LEN(VLOOKUP($G36,Baseline!$G:$CJ,69,FALSE))=0,"",VLOOKUP($G36,Baseline!$G:$CJ,69,FALSE))</f>
        <v/>
      </c>
      <c r="BX36" s="1" t="str">
        <f>IF(LEN(VLOOKUP($G36,Baseline!$G:$CJ,70,FALSE))=0,"",VLOOKUP($G36,Baseline!$G:$CJ,70,FALSE))</f>
        <v/>
      </c>
      <c r="BY36" s="1" t="str">
        <f>IF(LEN(VLOOKUP($G36,Baseline!$G:$CJ,71,FALSE))=0,"",VLOOKUP($G36,Baseline!$G:$CJ,71,FALSE))</f>
        <v/>
      </c>
      <c r="BZ36" s="1" t="str">
        <f>IF(LEN(VLOOKUP($G36,Baseline!$G:$CJ,72,FALSE))=0,"",VLOOKUP($G36,Baseline!$G:$CJ,72,FALSE))</f>
        <v/>
      </c>
      <c r="CA36" s="1" t="str">
        <f>IF(LEN(VLOOKUP($G36,Baseline!$G:$CJ,73,FALSE))=0,"",VLOOKUP($G36,Baseline!$G:$CJ,73,FALSE))</f>
        <v/>
      </c>
      <c r="CB36" s="1" t="str">
        <f>IF(LEN(VLOOKUP($G36,Baseline!$G:$CJ,74,FALSE))=0,"",VLOOKUP($G36,Baseline!$G:$CJ,74,FALSE))</f>
        <v/>
      </c>
      <c r="CC36" s="1" t="str">
        <f>IF(LEN(VLOOKUP($G36,Baseline!$G:$CJ,75,FALSE))=0,"",VLOOKUP($G36,Baseline!$G:$CJ,75,FALSE))</f>
        <v/>
      </c>
      <c r="CD36" s="1" t="str">
        <f>IF(LEN(VLOOKUP($G36,Baseline!$G:$CJ,76,FALSE))=0,"",VLOOKUP($G36,Baseline!$G:$CJ,76,FALSE))</f>
        <v/>
      </c>
      <c r="CE36" s="1" t="str">
        <f>IF(LEN(VLOOKUP($G36,Baseline!$G:$CJ,77,FALSE))=0,"",VLOOKUP($G36,Baseline!$G:$CJ,77,FALSE))</f>
        <v/>
      </c>
      <c r="CF36" s="1" t="str">
        <f>IF(LEN(VLOOKUP($G36,Baseline!$G:$CJ,78,FALSE))=0,"",VLOOKUP($G36,Baseline!$G:$CJ,78,FALSE))</f>
        <v/>
      </c>
      <c r="CG36" s="1" t="str">
        <f>IF(LEN(VLOOKUP($G36,Baseline!$G:$CJ,79,FALSE))=0,"",VLOOKUP($G36,Baseline!$G:$CJ,79,FALSE))</f>
        <v/>
      </c>
      <c r="CH36" s="1" t="str">
        <f>IF(LEN(VLOOKUP($G36,Baseline!$G:$CJ,80,FALSE))=0,"",VLOOKUP($G36,Baseline!$G:$CJ,80,FALSE))</f>
        <v/>
      </c>
      <c r="CI36" s="1" t="str">
        <f>IF(LEN(VLOOKUP($G36,Baseline!$G:$CJ,81,FALSE))=0,"",VLOOKUP($G36,Baseline!$G:$CJ,81,FALSE))</f>
        <v/>
      </c>
      <c r="CJ36" s="1" t="str">
        <f>IF(LEN(VLOOKUP($G36,Baseline!$G:$CJ,82,FALSE))=0,"",VLOOKUP($G36,Baseline!$G:$CJ,82,FALSE))</f>
        <v/>
      </c>
      <c r="CK36" s="1"/>
      <c r="CL36" s="1"/>
      <c r="CM36" s="1"/>
      <c r="CN36" s="1"/>
      <c r="CO36" s="198" t="str">
        <f>IF(LEN(VLOOKUP($G36,Baseline!$G:$DL,87,FALSE))=0,"",VLOOKUP($G36,Baseline!$G:$DL,87,FALSE))</f>
        <v>Isolement causé par les mesures de réduction de la propagation du virus (confinement, télétravail, interdiction des rassemblements, limitation du nombre de personnes au sein d’un groupe, etc.)</v>
      </c>
      <c r="CP36" s="1" t="str">
        <f>IF(LEN(VLOOKUP($G36,Baseline!$G:$DL,88,FALSE))=0,"",VLOOKUP($G36,Baseline!$G:$DL,88,FALSE))</f>
        <v>0 = Pas du tout affecté</v>
      </c>
      <c r="CQ36" s="1" t="str">
        <f>IF(LEN(VLOOKUP($G36,Baseline!$G:$DL,89,FALSE))=0,"",VLOOKUP($G36,Baseline!$G:$DL,89,FALSE))</f>
        <v>1 = Légèrement affecté</v>
      </c>
      <c r="CR36" s="4" t="str">
        <f>IF(LEN(VLOOKUP($G36,Baseline!$G:$DL,90,FALSE))=0,"",VLOOKUP($G36,Baseline!$G:$DL,90,FALSE))</f>
        <v>2 = Beaucoup affecté</v>
      </c>
      <c r="CS36" s="1" t="str">
        <f>IF(LEN(VLOOKUP($G36,Baseline!$G:$DL,91,FALSE))=0,"",VLOOKUP($G36,Baseline!$G:$DL,91,FALSE))</f>
        <v/>
      </c>
      <c r="CT36" s="1" t="str">
        <f>IF(LEN(VLOOKUP($G36,Baseline!$G:$DL,92,FALSE))=0,"",VLOOKUP($G36,Baseline!$G:$DL,92,FALSE))</f>
        <v/>
      </c>
      <c r="CU36" s="1" t="str">
        <f>IF(LEN(VLOOKUP($G36,Baseline!$G:$DL,93,FALSE))=0,"",VLOOKUP($G36,Baseline!$G:$DL,93,FALSE))</f>
        <v/>
      </c>
      <c r="CV36" s="1" t="str">
        <f>IF(LEN(VLOOKUP($G36,Baseline!$G:$DL,94,FALSE))=0,"",VLOOKUP($G36,Baseline!$G:$DL,94,FALSE))</f>
        <v/>
      </c>
      <c r="CW36" s="1" t="str">
        <f>IF(LEN(VLOOKUP($G36,Baseline!$G:$DL,95,FALSE))=0,"",VLOOKUP($G36,Baseline!$G:$DL,95,FALSE))</f>
        <v/>
      </c>
      <c r="CX36" s="1" t="str">
        <f>IF(LEN(VLOOKUP($G36,Baseline!$G:$DL,96,FALSE))=0,"",VLOOKUP($G36,Baseline!$G:$DL,96,FALSE))</f>
        <v/>
      </c>
      <c r="CY36" s="5" t="str">
        <f>IF(LEN(VLOOKUP($G36,Baseline!$G:$DL,97,FALSE))=0,"",VLOOKUP($G36,Baseline!$G:$DL,97,FALSE))</f>
        <v/>
      </c>
      <c r="CZ36" s="5" t="str">
        <f>IF(LEN(VLOOKUP($G36,Baseline!$G:$DL,98,FALSE))=0,"",VLOOKUP($G36,Baseline!$G:$DL,98,FALSE))</f>
        <v/>
      </c>
      <c r="DA36" s="5" t="str">
        <f>IF(LEN(VLOOKUP($G36,Baseline!$G:$DL,99,FALSE))=0,"",VLOOKUP($G36,Baseline!$G:$DL,99,FALSE))</f>
        <v/>
      </c>
      <c r="DB36" s="5" t="str">
        <f>IF(LEN(VLOOKUP($G36,Baseline!$G:$DL,100,FALSE))=0,"",VLOOKUP($G36,Baseline!$G:$DL,100,FALSE))</f>
        <v/>
      </c>
      <c r="DC36" s="5" t="str">
        <f>IF(LEN(VLOOKUP($G36,Baseline!$G:$DL,101,FALSE))=0,"",VLOOKUP($G36,Baseline!$G:$DL,101,FALSE))</f>
        <v/>
      </c>
      <c r="DD36" s="5" t="str">
        <f>IF(LEN(VLOOKUP($G36,Baseline!$G:$DL,102,FALSE))=0,"",VLOOKUP($G36,Baseline!$G:$DL,102,FALSE))</f>
        <v/>
      </c>
      <c r="DE36" s="5" t="str">
        <f>IF(LEN(VLOOKUP($G36,Baseline!$G:$DL,103,FALSE))=0,"",VLOOKUP($G36,Baseline!$G:$DL,103,FALSE))</f>
        <v/>
      </c>
      <c r="DF36" s="5" t="str">
        <f>IF(LEN(VLOOKUP($G36,Baseline!$G:$DL,104,FALSE))=0,"",VLOOKUP($G36,Baseline!$G:$DL,104,FALSE))</f>
        <v/>
      </c>
      <c r="DG36" s="5" t="str">
        <f>IF(LEN(VLOOKUP($G36,Baseline!$G:$DL,105,FALSE))=0,"",VLOOKUP($G36,Baseline!$G:$DL,105,FALSE))</f>
        <v/>
      </c>
      <c r="DH36" s="5" t="str">
        <f>IF(LEN(VLOOKUP($G36,Baseline!$G:$DL,106,FALSE))=0,"",VLOOKUP($G36,Baseline!$G:$DL,106,FALSE))</f>
        <v/>
      </c>
      <c r="DI36" s="5" t="str">
        <f>IF(LEN(VLOOKUP($G36,Baseline!$G:$DL,107,FALSE))=0,"",VLOOKUP($G36,Baseline!$G:$DL,107,FALSE))</f>
        <v/>
      </c>
      <c r="DJ36" s="5" t="str">
        <f>IF(LEN(VLOOKUP($G36,Baseline!$G:$DL,108,FALSE))=0,"",VLOOKUP($G36,Baseline!$G:$DL,108,FALSE))</f>
        <v/>
      </c>
      <c r="DK36" s="5" t="str">
        <f>IF(LEN(VLOOKUP($G36,Baseline!$G:$DL,109,FALSE))=0,"",VLOOKUP($G36,Baseline!$G:$DL,109,FALSE))</f>
        <v/>
      </c>
      <c r="DL36" s="5" t="str">
        <f>IF(LEN(VLOOKUP($G36,Baseline!$G:$DL,110,FALSE))=0,"",VLOOKUP($G36,Baseline!$G:$DL,110,FALSE))</f>
        <v/>
      </c>
      <c r="DM36" s="5"/>
      <c r="DN36" s="5"/>
      <c r="DO36" s="5"/>
      <c r="DP36" s="5"/>
      <c r="DQ36" s="1" t="str">
        <f>IF(LEN(VLOOKUP($G36,Baseline!$G:$EN,115,FALSE))=0,"",VLOOKUP($G36,Baseline!$G:$EN,115,FALSE))</f>
        <v>Helyi elszigeteltség a fertőzés visszaszorítását célzó intézkedések miatt (kijárási tilalom, home office, csoportos találkozásokra vonatkozó tilalom, stb.)</v>
      </c>
      <c r="DR36" s="1" t="str">
        <f>IF(LEN(VLOOKUP($G36,Baseline!$G:$EN,116,FALSE))=0,"",VLOOKUP($G36,Baseline!$G:$EN,116,FALSE))</f>
        <v>0 = Nem érintettek</v>
      </c>
      <c r="DS36" s="1" t="str">
        <f>IF(LEN(VLOOKUP($G36,Baseline!$G:$EN,117,FALSE))=0,"",VLOOKUP($G36,Baseline!$G:$EN,117,FALSE))</f>
        <v>1 = Kevésbé érintettek</v>
      </c>
      <c r="DT36" s="1" t="str">
        <f>IF(LEN(VLOOKUP($G36,Baseline!$G:$EN,118,FALSE))=0,"",VLOOKUP($G36,Baseline!$G:$EN,118,FALSE))</f>
        <v>2 = Nagyon érintettek</v>
      </c>
      <c r="DU36" s="1" t="str">
        <f>IF(LEN(VLOOKUP($G36,Baseline!$G:$EN,119,FALSE))=0,"",VLOOKUP($G36,Baseline!$G:$EN,119,FALSE))</f>
        <v/>
      </c>
      <c r="DV36" s="1" t="str">
        <f>IF(LEN(VLOOKUP($G36,Baseline!$G:$EN,120,FALSE))=0,"",VLOOKUP($G36,Baseline!$G:$EN,120,FALSE))</f>
        <v/>
      </c>
      <c r="DW36" s="4" t="str">
        <f>IF(LEN(VLOOKUP($G36,Baseline!$G:$EN,121,FALSE))=0,"",VLOOKUP($G36,Baseline!$G:$EN,121,FALSE))</f>
        <v/>
      </c>
      <c r="DX36" s="1" t="str">
        <f>IF(LEN(VLOOKUP($G36,Baseline!$G:$EN,122,FALSE))=0,"",VLOOKUP($G36,Baseline!$G:$EN,122,FALSE))</f>
        <v/>
      </c>
      <c r="DY36" s="1" t="str">
        <f>IF(LEN(VLOOKUP($G36,Baseline!$G:$EN,123,FALSE))=0,"",VLOOKUP($G36,Baseline!$G:$EN,123,FALSE))</f>
        <v/>
      </c>
      <c r="DZ36" s="1" t="str">
        <f>IF(LEN(VLOOKUP($G36,Baseline!$G:$EN,124,FALSE))=0,"",VLOOKUP($G36,Baseline!$G:$EN,124,FALSE))</f>
        <v/>
      </c>
      <c r="EA36" s="1" t="str">
        <f>IF(LEN(VLOOKUP($G36,Baseline!$G:$EN,125,FALSE))=0,"",VLOOKUP($G36,Baseline!$G:$EN,125,FALSE))</f>
        <v/>
      </c>
      <c r="EB36" s="5" t="str">
        <f>IF(LEN(VLOOKUP($G36,Baseline!$G:$EN,126,FALSE))=0,"",VLOOKUP($G36,Baseline!$G:$EN,126,FALSE))</f>
        <v/>
      </c>
      <c r="EC36" s="5" t="str">
        <f>IF(LEN(VLOOKUP($G36,Baseline!$G:$EN,127,FALSE))=0,"",VLOOKUP($G36,Baseline!$G:$EN,127,FALSE))</f>
        <v/>
      </c>
      <c r="ED36" s="5" t="str">
        <f>IF(LEN(VLOOKUP($G36,Baseline!$G:$EN,128,FALSE))=0,"",VLOOKUP($G36,Baseline!$G:$EN,128,FALSE))</f>
        <v/>
      </c>
      <c r="EE36" s="5" t="str">
        <f>IF(LEN(VLOOKUP($G36,Baseline!$G:$EN,129,FALSE))=0,"",VLOOKUP($G36,Baseline!$G:$EN,129,FALSE))</f>
        <v/>
      </c>
      <c r="EF36" s="5" t="str">
        <f>IF(LEN(VLOOKUP($G36,Baseline!$G:$EN,130,FALSE))=0,"",VLOOKUP($G36,Baseline!$G:$EN,130,FALSE))</f>
        <v/>
      </c>
      <c r="EG36" s="5" t="str">
        <f>IF(LEN(VLOOKUP($G36,Baseline!$G:$EN,131,FALSE))=0,"",VLOOKUP($G36,Baseline!$G:$EN,131,FALSE))</f>
        <v/>
      </c>
      <c r="EH36" s="5" t="str">
        <f>IF(LEN(VLOOKUP($G36,Baseline!$G:$EN,132,FALSE))=0,"",VLOOKUP($G36,Baseline!$G:$EN,132,FALSE))</f>
        <v/>
      </c>
      <c r="EI36" s="5" t="str">
        <f>IF(LEN(VLOOKUP($G36,Baseline!$G:$EN,133,FALSE))=0,"",VLOOKUP($G36,Baseline!$G:$EN,133,FALSE))</f>
        <v/>
      </c>
      <c r="EJ36" s="5" t="str">
        <f>IF(LEN(VLOOKUP($G36,Baseline!$G:$EN,134,FALSE))=0,"",VLOOKUP($G36,Baseline!$G:$EN,134,FALSE))</f>
        <v/>
      </c>
      <c r="EK36" s="5" t="str">
        <f>IF(LEN(VLOOKUP($G36,Baseline!$G:$EN,135,FALSE))=0,"",VLOOKUP($G36,Baseline!$G:$EN,135,FALSE))</f>
        <v/>
      </c>
      <c r="EL36" s="5" t="str">
        <f>IF(LEN(VLOOKUP($G36,Baseline!$G:$EN,136,FALSE))=0,"",VLOOKUP($G36,Baseline!$G:$EN,136,FALSE))</f>
        <v/>
      </c>
      <c r="EM36" s="5" t="str">
        <f>IF(LEN(VLOOKUP($G36,Baseline!$G:$EN,137,FALSE))=0,"",VLOOKUP($G36,Baseline!$G:$EN,137,FALSE))</f>
        <v/>
      </c>
      <c r="EN36" s="5" t="str">
        <f>IF(LEN(VLOOKUP($G36,Baseline!$G:$EN,138,FALSE))=0,"",VLOOKUP($G36,Baseline!$G:$EN,138,FALSE))</f>
        <v/>
      </c>
      <c r="EO36" s="5"/>
      <c r="EP36" s="5"/>
      <c r="EQ36" s="5"/>
      <c r="ER36" s="5"/>
      <c r="ES36" s="1" t="str">
        <f>IF(LEN(VLOOKUP($G36,Baseline!$G:$FP,143,FALSE))=0,"",VLOOKUP($G36,Baseline!$G:$FP,143,FALSE))</f>
        <v>Isolamento fisico a causa delle misure per la riduzione dell’infezione (divieto di uscire di casa, home office, divieto di contatto in gruppi, ecc.)</v>
      </c>
      <c r="ET36" s="1" t="str">
        <f>IF(LEN(VLOOKUP($G36,Baseline!$G:$FP,144,FALSE))=0,"",VLOOKUP($G36,Baseline!$G:$FP,144,FALSE))</f>
        <v>0 = Per nulla limitato/a</v>
      </c>
      <c r="EU36" s="1" t="str">
        <f>IF(LEN(VLOOKUP($G36,Baseline!$G:$FP,145,FALSE))=0,"",VLOOKUP($G36,Baseline!$G:$FP,145,FALSE))</f>
        <v>1 = Poco limitato/a</v>
      </c>
      <c r="EV36" s="1" t="str">
        <f>IF(LEN(VLOOKUP($G36,Baseline!$G:$FP,146,FALSE))=0,"",VLOOKUP($G36,Baseline!$G:$FP,146,FALSE))</f>
        <v>2 = Molto limitato/a</v>
      </c>
      <c r="EW36" s="1" t="str">
        <f>IF(LEN(VLOOKUP($G36,Baseline!$G:$FP,147,FALSE))=0,"",VLOOKUP($G36,Baseline!$G:$FP,147,FALSE))</f>
        <v/>
      </c>
      <c r="EX36" s="1" t="str">
        <f>IF(LEN(VLOOKUP($G36,Baseline!$G:$FP,148,FALSE))=0,"",VLOOKUP($G36,Baseline!$G:$FP,148,FALSE))</f>
        <v/>
      </c>
      <c r="EY36" s="1" t="str">
        <f>IF(LEN(VLOOKUP($G36,Baseline!$G:$FP,149,FALSE))=0,"",VLOOKUP($G36,Baseline!$G:$FP,149,FALSE))</f>
        <v/>
      </c>
      <c r="EZ36" s="1" t="str">
        <f>IF(LEN(VLOOKUP($G36,Baseline!$G:$FP,150,FALSE))=0,"",VLOOKUP($G36,Baseline!$G:$FP,150,FALSE))</f>
        <v/>
      </c>
      <c r="FA36" s="1" t="str">
        <f>IF(LEN(VLOOKUP($G36,Baseline!$G:$FP,151,FALSE))=0,"",VLOOKUP($G36,Baseline!$G:$FP,151,FALSE))</f>
        <v/>
      </c>
      <c r="FB36" s="4" t="str">
        <f>IF(LEN(VLOOKUP($G36,Baseline!$G:$FP,152,FALSE))=0,"",VLOOKUP($G36,Baseline!$G:$FP,152,FALSE))</f>
        <v/>
      </c>
      <c r="FC36" s="1" t="str">
        <f>IF(LEN(VLOOKUP($G36,Baseline!$G:$FP,153,FALSE))=0,"",VLOOKUP($G36,Baseline!$G:$FP,153,FALSE))</f>
        <v/>
      </c>
      <c r="FD36" s="5" t="str">
        <f>IF(LEN(VLOOKUP($G36,Baseline!$G:$FP,154,FALSE))=0,"",VLOOKUP($G36,Baseline!$G:$FP,154,FALSE))</f>
        <v/>
      </c>
      <c r="FE36" s="5" t="str">
        <f>IF(LEN(VLOOKUP($G36,Baseline!$G:$FP,155,FALSE))=0,"",VLOOKUP($G36,Baseline!$G:$FP,155,FALSE))</f>
        <v/>
      </c>
      <c r="FF36" s="5" t="str">
        <f>IF(LEN(VLOOKUP($G36,Baseline!$G:$FP,156,FALSE))=0,"",VLOOKUP($G36,Baseline!$G:$FP,156,FALSE))</f>
        <v/>
      </c>
      <c r="FG36" s="5" t="str">
        <f>IF(LEN(VLOOKUP($G36,Baseline!$G:$FP,157,FALSE))=0,"",VLOOKUP($G36,Baseline!$G:$FP,157,FALSE))</f>
        <v/>
      </c>
      <c r="FH36" s="5" t="str">
        <f>IF(LEN(VLOOKUP($G36,Baseline!$G:$FP,158,FALSE))=0,"",VLOOKUP($G36,Baseline!$G:$FP,158,FALSE))</f>
        <v/>
      </c>
      <c r="FI36" s="5" t="str">
        <f>IF(LEN(VLOOKUP($G36,Baseline!$G:$FP,159,FALSE))=0,"",VLOOKUP($G36,Baseline!$G:$FP,159,FALSE))</f>
        <v/>
      </c>
      <c r="FJ36" s="5" t="str">
        <f>IF(LEN(VLOOKUP($G36,Baseline!$G:$FP,160,FALSE))=0,"",VLOOKUP($G36,Baseline!$G:$FP,160,FALSE))</f>
        <v/>
      </c>
      <c r="FK36" s="5" t="str">
        <f>IF(LEN(VLOOKUP($G36,Baseline!$G:$FP,161,FALSE))=0,"",VLOOKUP($G36,Baseline!$G:$FP,161,FALSE))</f>
        <v/>
      </c>
      <c r="FL36" s="5" t="str">
        <f>IF(LEN(VLOOKUP($G36,Baseline!$G:$FP,162,FALSE))=0,"",VLOOKUP($G36,Baseline!$G:$FP,162,FALSE))</f>
        <v/>
      </c>
      <c r="FM36" s="5" t="str">
        <f>IF(LEN(VLOOKUP($G36,Baseline!$G:$FP,163,FALSE))=0,"",VLOOKUP($G36,Baseline!$G:$FP,163,FALSE))</f>
        <v/>
      </c>
      <c r="FN36" s="5" t="str">
        <f>IF(LEN(VLOOKUP($G36,Baseline!$G:$FP,164,FALSE))=0,"",VLOOKUP($G36,Baseline!$G:$FP,164,FALSE))</f>
        <v/>
      </c>
      <c r="FO36" s="5" t="str">
        <f>IF(LEN(VLOOKUP($G36,Baseline!$G:$FP,165,FALSE))=0,"",VLOOKUP($G36,Baseline!$G:$FP,165,FALSE))</f>
        <v/>
      </c>
      <c r="FP36" s="5" t="str">
        <f>IF(LEN(VLOOKUP($G36,Baseline!$G:$FP,166,FALSE))=0,"",VLOOKUP($G36,Baseline!$G:$FP,166,FALSE))</f>
        <v/>
      </c>
      <c r="FQ36" s="5"/>
      <c r="FR36" s="5"/>
      <c r="FS36" s="5"/>
      <c r="FT36" s="5"/>
      <c r="FU36" s="1" t="str">
        <f>IF(LEN(VLOOKUP($G36,Baseline!$G:$GR,171,FALSE))=0,"",VLOOKUP($G36,Baseline!$G:$GR,171,FALSE))</f>
        <v>Пространственная изоляция, вызванная мерами по снижению заражения (комендантский час, работа в режиме домашнего офиса, запрет на социальные контакты в группе и т. д.)</v>
      </c>
      <c r="FV36" s="1" t="str">
        <f>IF(LEN(VLOOKUP($G36,Baseline!$G:$GR,172,FALSE))=0,"",VLOOKUP($G36,Baseline!$G:$GR,172,FALSE))</f>
        <v>0 = совсем не беспокоило</v>
      </c>
      <c r="FW36" s="1" t="str">
        <f>IF(LEN(VLOOKUP($G36,Baseline!$G:$GR,173,FALSE))=0,"",VLOOKUP($G36,Baseline!$G:$GR,173,FALSE))</f>
        <v>1 = не сильно беспокоило</v>
      </c>
      <c r="FX36" s="1" t="str">
        <f>IF(LEN(VLOOKUP($G36,Baseline!$G:$GR,174,FALSE))=0,"",VLOOKUP($G36,Baseline!$G:$GR,174,FALSE))</f>
        <v>2 = сильно беспокоило</v>
      </c>
      <c r="FY36" s="1" t="str">
        <f>IF(LEN(VLOOKUP($G36,Baseline!$G:$GR,175,FALSE))=0,"",VLOOKUP($G36,Baseline!$G:$GR,175,FALSE))</f>
        <v/>
      </c>
      <c r="FZ36" s="1" t="str">
        <f>IF(LEN(VLOOKUP($G36,Baseline!$G:$GR,176,FALSE))=0,"",VLOOKUP($G36,Baseline!$G:$GR,176,FALSE))</f>
        <v/>
      </c>
      <c r="GA36" s="1" t="str">
        <f>IF(LEN(VLOOKUP($G36,Baseline!$G:$GR,177,FALSE))=0,"",VLOOKUP($G36,Baseline!$G:$GR,177,FALSE))</f>
        <v/>
      </c>
      <c r="GB36" s="1" t="str">
        <f>IF(LEN(VLOOKUP($G36,Baseline!$G:$GR,178,FALSE))=0,"",VLOOKUP($G36,Baseline!$G:$GR,178,FALSE))</f>
        <v/>
      </c>
      <c r="GC36" s="1" t="str">
        <f>IF(LEN(VLOOKUP($G36,Baseline!$G:$GR,179,FALSE))=0,"",VLOOKUP($G36,Baseline!$G:$GR,179,FALSE))</f>
        <v/>
      </c>
      <c r="GD36" s="1" t="str">
        <f>IF(LEN(VLOOKUP($G36,Baseline!$G:$GR,180,FALSE))=0,"",VLOOKUP($G36,Baseline!$G:$GR,180,FALSE))</f>
        <v/>
      </c>
      <c r="GE36" s="1" t="str">
        <f>IF(LEN(VLOOKUP($G36,Baseline!$G:$GR,181,FALSE))=0,"",VLOOKUP($G36,Baseline!$G:$GR,181,FALSE))</f>
        <v/>
      </c>
      <c r="GF36" s="5" t="str">
        <f>IF(LEN(VLOOKUP($G36,Baseline!$G:$GR,182,FALSE))=0,"",VLOOKUP($G36,Baseline!$G:$GR,182,FALSE))</f>
        <v/>
      </c>
      <c r="GG36" s="4" t="str">
        <f>IF(LEN(VLOOKUP($G36,Baseline!$G:$GR,183,FALSE))=0,"",VLOOKUP($G36,Baseline!$G:$GR,183,FALSE))</f>
        <v/>
      </c>
      <c r="GH36" s="5" t="str">
        <f>IF(LEN(VLOOKUP($G36,Baseline!$G:$GR,184,FALSE))=0,"",VLOOKUP($G36,Baseline!$G:$GR,184,FALSE))</f>
        <v/>
      </c>
      <c r="GI36" s="5" t="str">
        <f>IF(LEN(VLOOKUP($G36,Baseline!$G:$GR,185,FALSE))=0,"",VLOOKUP($G36,Baseline!$G:$GR,185,FALSE))</f>
        <v/>
      </c>
      <c r="GJ36" s="5" t="str">
        <f>IF(LEN(VLOOKUP($G36,Baseline!$G:$GR,186,FALSE))=0,"",VLOOKUP($G36,Baseline!$G:$GR,186,FALSE))</f>
        <v/>
      </c>
      <c r="GK36" s="5" t="str">
        <f>IF(LEN(VLOOKUP($G36,Baseline!$G:$GR,187,FALSE))=0,"",VLOOKUP($G36,Baseline!$G:$GR,187,FALSE))</f>
        <v/>
      </c>
      <c r="GL36" s="5" t="str">
        <f>IF(LEN(VLOOKUP($G36,Baseline!$G:$GR,188,FALSE))=0,"",VLOOKUP($G36,Baseline!$G:$GR,188,FALSE))</f>
        <v/>
      </c>
      <c r="GM36" s="5" t="str">
        <f>IF(LEN(VLOOKUP($G36,Baseline!$G:$GR,189,FALSE))=0,"",VLOOKUP($G36,Baseline!$G:$GR,189,FALSE))</f>
        <v/>
      </c>
      <c r="GN36" s="5" t="str">
        <f>IF(LEN(VLOOKUP($G36,Baseline!$G:$GR,190,FALSE))=0,"",VLOOKUP($G36,Baseline!$G:$GR,190,FALSE))</f>
        <v/>
      </c>
      <c r="GO36" s="5" t="str">
        <f>IF(LEN(VLOOKUP($G36,Baseline!$G:$GR,191,FALSE))=0,"",VLOOKUP($G36,Baseline!$G:$GR,191,FALSE))</f>
        <v/>
      </c>
      <c r="GP36" s="5" t="str">
        <f>IF(LEN(VLOOKUP($G36,Baseline!$G:$GR,192,FALSE))=0,"",VLOOKUP($G36,Baseline!$G:$GR,192,FALSE))</f>
        <v/>
      </c>
      <c r="GQ36" s="5" t="str">
        <f>IF(LEN(VLOOKUP($G36,Baseline!$G:$GR,193,FALSE))=0,"",VLOOKUP($G36,Baseline!$G:$GR,193,FALSE))</f>
        <v/>
      </c>
      <c r="GR36" s="5" t="str">
        <f>IF(LEN(VLOOKUP($G36,Baseline!$G:$GR,194,FALSE))=0,"",VLOOKUP($G36,Baseline!$G:$GR,194,FALSE))</f>
        <v/>
      </c>
      <c r="GS36" s="5"/>
      <c r="GT36" s="5"/>
      <c r="GU36" s="5"/>
      <c r="GV36" s="5"/>
      <c r="GW36" s="1" t="str">
        <f>IF(LEN(VLOOKUP($G36,Baseline!$G:$HT,199,FALSE))=0,"",VLOOKUP($G36,Baseline!$G:$HT,199,FALSE))</f>
        <v>Prostorna izolacija usled mera za smanjenje infekcije (zabrana izlaska, rad od kuće, zabrana kontakta za grupe, itd.)</v>
      </c>
      <c r="GX36" s="1" t="str">
        <f>IF(LEN(VLOOKUP($G36,Baseline!$G:$HT,200,FALSE))=0,"",VLOOKUP($G36,Baseline!$G:$HT,200,FALSE))</f>
        <v>0 = Nesputano</v>
      </c>
      <c r="GY36" s="1" t="str">
        <f>IF(LEN(VLOOKUP($G36,Baseline!$G:$HT,201,FALSE))=0,"",VLOOKUP($G36,Baseline!$G:$HT,201,FALSE))</f>
        <v>1 = Malo sputano</v>
      </c>
      <c r="GZ36" s="1" t="str">
        <f>IF(LEN(VLOOKUP($G36,Baseline!$G:$HT,202,FALSE))=0,"",VLOOKUP($G36,Baseline!$G:$HT,202,FALSE))</f>
        <v>2 = Jako sputano</v>
      </c>
      <c r="HA36" s="10" t="str">
        <f>IF(LEN(VLOOKUP($G36,Baseline!$G:$HT,203,FALSE))=0,"",VLOOKUP($G36,Baseline!$G:$HT,203,FALSE))</f>
        <v/>
      </c>
      <c r="HB36" s="10" t="str">
        <f>IF(LEN(VLOOKUP($G36,Baseline!$G:$HT,204,FALSE))=0,"",VLOOKUP($G36,Baseline!$G:$HT,204,FALSE))</f>
        <v/>
      </c>
      <c r="HC36" s="10" t="str">
        <f>IF(LEN(VLOOKUP($G36,Baseline!$G:$HT,205,FALSE))=0,"",VLOOKUP($G36,Baseline!$G:$HT,205,FALSE))</f>
        <v/>
      </c>
      <c r="HD36" s="10" t="str">
        <f>IF(LEN(VLOOKUP($G36,Baseline!$G:$HT,206,FALSE))=0,"",VLOOKUP($G36,Baseline!$G:$HT,206,FALSE))</f>
        <v/>
      </c>
      <c r="HE36" s="10" t="str">
        <f>IF(LEN(VLOOKUP($G36,Baseline!$G:$HT,207,FALSE))=0,"",VLOOKUP($G36,Baseline!$G:$HT,207,FALSE))</f>
        <v/>
      </c>
      <c r="HF36" s="10" t="str">
        <f>IF(LEN(VLOOKUP($G36,Baseline!$G:$HT,208,FALSE))=0,"",VLOOKUP($G36,Baseline!$G:$HT,208,FALSE))</f>
        <v/>
      </c>
      <c r="HG36" s="10" t="str">
        <f>IF(LEN(VLOOKUP($G36,Baseline!$G:$HT,209,FALSE))=0,"",VLOOKUP($G36,Baseline!$G:$HT,209,FALSE))</f>
        <v/>
      </c>
      <c r="HH36" s="5" t="str">
        <f>IF(LEN(VLOOKUP($G36,Baseline!$G:$HT,210,FALSE))=0,"",VLOOKUP($G36,Baseline!$G:$HT,210,FALSE))</f>
        <v/>
      </c>
      <c r="HI36" s="5" t="str">
        <f>IF(LEN(VLOOKUP($G36,Baseline!$G:$HT,211,FALSE))=0,"",VLOOKUP($G36,Baseline!$G:$HT,211,FALSE))</f>
        <v/>
      </c>
      <c r="HJ36" s="5" t="str">
        <f>IF(LEN(VLOOKUP($G36,Baseline!$G:$HT,212,FALSE))=0,"",VLOOKUP($G36,Baseline!$G:$HT,212,FALSE))</f>
        <v/>
      </c>
      <c r="HK36" s="5" t="str">
        <f>IF(LEN(VLOOKUP($G36,Baseline!$G:$HT,213,FALSE))=0,"",VLOOKUP($G36,Baseline!$G:$HT,213,FALSE))</f>
        <v/>
      </c>
      <c r="HL36" s="4" t="str">
        <f>IF(LEN(VLOOKUP($G36,Baseline!$G:$HT,214,FALSE))=0,"",VLOOKUP($G36,Baseline!$G:$HT,214,FALSE))</f>
        <v/>
      </c>
      <c r="HM36" s="5" t="str">
        <f>IF(LEN(VLOOKUP($G36,Baseline!$G:$HT,215,FALSE))=0,"",VLOOKUP($G36,Baseline!$G:$HT,215,FALSE))</f>
        <v/>
      </c>
      <c r="HN36" s="5" t="str">
        <f>IF(LEN(VLOOKUP($G36,Baseline!$G:$HT,216,FALSE))=0,"",VLOOKUP($G36,Baseline!$G:$HT,216,FALSE))</f>
        <v/>
      </c>
      <c r="HO36" s="5" t="str">
        <f>IF(LEN(VLOOKUP($G36,Baseline!$G:$HT,217,FALSE))=0,"",VLOOKUP($G36,Baseline!$G:$HT,217,FALSE))</f>
        <v/>
      </c>
      <c r="HP36" s="5" t="str">
        <f>IF(LEN(VLOOKUP($G36,Baseline!$G:$HT,218,FALSE))=0,"",VLOOKUP($G36,Baseline!$G:$HT,218,FALSE))</f>
        <v/>
      </c>
      <c r="HQ36" s="5" t="str">
        <f>IF(LEN(VLOOKUP($G36,Baseline!$G:$HT,219,FALSE))=0,"",VLOOKUP($G36,Baseline!$G:$HT,219,FALSE))</f>
        <v/>
      </c>
      <c r="HR36" s="5" t="str">
        <f>IF(LEN(VLOOKUP($G36,Baseline!$G:$HT,220,FALSE))=0,"",VLOOKUP($G36,Baseline!$G:$HT,220,FALSE))</f>
        <v/>
      </c>
      <c r="HS36" s="5" t="str">
        <f>IF(LEN(VLOOKUP($G36,Baseline!$G:$HT,221,FALSE))=0,"",VLOOKUP($G36,Baseline!$G:$HT,221,FALSE))</f>
        <v/>
      </c>
      <c r="HT36" s="5" t="str">
        <f>IF(LEN(VLOOKUP($G36,Baseline!$G:$HT,222,FALSE))=0,"",VLOOKUP($G36,Baseline!$G:$HT,222,FALSE))</f>
        <v/>
      </c>
      <c r="HU36" s="5"/>
      <c r="HV36" s="5"/>
      <c r="HW36" s="5"/>
      <c r="HX36" s="5"/>
    </row>
    <row r="37" spans="1:232" s="28" customFormat="1" ht="16.5" hidden="1" thickBot="1">
      <c r="A37" s="11" t="s">
        <v>321</v>
      </c>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92"/>
      <c r="AD37" s="11"/>
      <c r="AE37" s="11"/>
      <c r="AF37" s="92"/>
      <c r="AG37" s="98"/>
      <c r="AH37" s="11"/>
      <c r="AI37" s="11"/>
      <c r="AJ37" s="92"/>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92"/>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207"/>
      <c r="CP37" s="18"/>
      <c r="CQ37" s="18"/>
      <c r="CR37" s="18"/>
      <c r="CS37" s="18"/>
      <c r="CT37" s="18"/>
      <c r="CU37" s="18"/>
      <c r="CV37" s="18"/>
      <c r="CW37" s="18"/>
      <c r="CX37" s="18"/>
      <c r="CY37" s="11"/>
      <c r="CZ37" s="11"/>
      <c r="DA37" s="11"/>
      <c r="DB37" s="11"/>
      <c r="DC37" s="11"/>
      <c r="DD37" s="11"/>
      <c r="DE37" s="11"/>
      <c r="DF37" s="11"/>
      <c r="DG37" s="11"/>
      <c r="DH37" s="11"/>
      <c r="DI37" s="11"/>
      <c r="DJ37" s="11"/>
      <c r="DK37" s="11"/>
      <c r="DL37" s="11"/>
      <c r="DM37" s="11"/>
      <c r="DN37" s="11"/>
      <c r="DO37" s="11"/>
      <c r="DP37" s="11"/>
      <c r="DQ37" s="18"/>
      <c r="DR37" s="18"/>
      <c r="DS37" s="18"/>
      <c r="DT37" s="18"/>
      <c r="DU37" s="18"/>
      <c r="DV37" s="18"/>
      <c r="DW37" s="18"/>
      <c r="DX37" s="18"/>
      <c r="DY37" s="18"/>
      <c r="DZ37" s="18"/>
      <c r="EA37" s="18"/>
      <c r="EB37" s="11"/>
      <c r="EC37" s="11"/>
      <c r="ED37" s="11"/>
      <c r="EE37" s="11"/>
      <c r="EF37" s="11"/>
      <c r="EG37" s="11"/>
      <c r="EH37" s="11"/>
      <c r="EI37" s="11"/>
      <c r="EJ37" s="11"/>
      <c r="EK37" s="11"/>
      <c r="EL37" s="11"/>
      <c r="EM37" s="11"/>
      <c r="EN37" s="11"/>
      <c r="EO37" s="11"/>
      <c r="EP37" s="11"/>
      <c r="EQ37" s="11"/>
      <c r="ER37" s="11"/>
      <c r="ES37" s="18"/>
      <c r="ET37" s="18"/>
      <c r="EU37" s="18"/>
      <c r="EV37" s="18"/>
      <c r="EW37" s="18"/>
      <c r="EX37" s="18"/>
      <c r="EY37" s="18"/>
      <c r="EZ37" s="18"/>
      <c r="FA37" s="18"/>
      <c r="FB37" s="18"/>
      <c r="FC37" s="18"/>
      <c r="FD37" s="11"/>
      <c r="FE37" s="11"/>
      <c r="FF37" s="11"/>
      <c r="FG37" s="11"/>
      <c r="FH37" s="11"/>
      <c r="FI37" s="11"/>
      <c r="FJ37" s="11"/>
      <c r="FK37" s="11"/>
      <c r="FL37" s="11"/>
      <c r="FM37" s="11"/>
      <c r="FN37" s="11"/>
      <c r="FO37" s="11"/>
      <c r="FP37" s="11"/>
      <c r="FQ37" s="11"/>
      <c r="FR37" s="11"/>
      <c r="FS37" s="11"/>
      <c r="FT37" s="11"/>
      <c r="FU37" s="18"/>
      <c r="FV37" s="18"/>
      <c r="FW37" s="18"/>
      <c r="FX37" s="18"/>
      <c r="FY37" s="18"/>
      <c r="FZ37" s="18"/>
      <c r="GA37" s="18"/>
      <c r="GB37" s="18"/>
      <c r="GC37" s="18"/>
      <c r="GD37" s="18"/>
      <c r="GE37" s="18"/>
      <c r="GF37" s="11"/>
      <c r="GG37" s="11"/>
      <c r="GH37" s="11"/>
      <c r="GI37" s="11"/>
      <c r="GJ37" s="11"/>
      <c r="GK37" s="11"/>
      <c r="GL37" s="11"/>
      <c r="GM37" s="11"/>
      <c r="GN37" s="11"/>
      <c r="GO37" s="11"/>
      <c r="GP37" s="11"/>
      <c r="GQ37" s="11"/>
      <c r="GR37" s="11"/>
      <c r="GS37" s="11"/>
      <c r="GT37" s="11"/>
      <c r="GU37" s="11"/>
      <c r="GV37" s="11"/>
      <c r="GW37" s="18"/>
      <c r="GX37" s="18"/>
      <c r="GY37" s="18"/>
      <c r="GZ37" s="18"/>
      <c r="HA37" s="93"/>
      <c r="HB37" s="93"/>
      <c r="HC37" s="93"/>
      <c r="HD37" s="93"/>
      <c r="HE37" s="93"/>
      <c r="HF37" s="93"/>
      <c r="HG37" s="93"/>
      <c r="HH37" s="11"/>
      <c r="HI37" s="11"/>
      <c r="HJ37" s="11"/>
      <c r="HK37" s="11"/>
      <c r="HL37" s="11"/>
      <c r="HM37" s="11"/>
      <c r="HN37" s="11"/>
      <c r="HO37" s="11"/>
      <c r="HP37" s="11"/>
      <c r="HQ37" s="11"/>
      <c r="HR37" s="11"/>
      <c r="HS37" s="11"/>
      <c r="HT37" s="11"/>
      <c r="HU37" s="11"/>
      <c r="HV37" s="11"/>
      <c r="HW37" s="11"/>
      <c r="HX37" s="11"/>
    </row>
    <row r="38" spans="1:232" s="63" customFormat="1" ht="79.5" thickBot="1">
      <c r="A38" s="61" t="s">
        <v>316</v>
      </c>
      <c r="B38" s="13"/>
      <c r="C38" s="13"/>
      <c r="D38" s="13"/>
      <c r="E38" s="13"/>
      <c r="F38" s="13"/>
      <c r="G38" s="13"/>
      <c r="H38" s="13" t="s">
        <v>392</v>
      </c>
      <c r="I38" s="13" t="s">
        <v>399</v>
      </c>
      <c r="J38" s="13"/>
      <c r="K38" s="13"/>
      <c r="L38" s="13"/>
      <c r="M38" s="13"/>
      <c r="N38" s="13"/>
      <c r="O38" s="13"/>
      <c r="P38" s="13"/>
      <c r="Q38" s="13"/>
      <c r="R38" s="13"/>
      <c r="S38" s="13"/>
      <c r="T38" s="13"/>
      <c r="U38" s="13"/>
      <c r="V38" s="13"/>
      <c r="W38" s="13"/>
      <c r="X38" s="13"/>
      <c r="Y38" s="13"/>
      <c r="Z38" s="13"/>
      <c r="AA38" s="13"/>
      <c r="AB38" s="13"/>
      <c r="AC38" s="64"/>
      <c r="AD38" s="13"/>
      <c r="AE38" s="13"/>
      <c r="AF38" s="64"/>
      <c r="AG38" s="61" t="s">
        <v>400</v>
      </c>
      <c r="AH38" s="13" t="s">
        <v>401</v>
      </c>
      <c r="AI38" s="13" t="s">
        <v>366</v>
      </c>
      <c r="AJ38" s="64" t="s">
        <v>402</v>
      </c>
      <c r="AK38" s="13" t="s">
        <v>403</v>
      </c>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64"/>
      <c r="BM38" s="14" t="s">
        <v>67</v>
      </c>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205" t="s">
        <v>3314</v>
      </c>
      <c r="CP38" s="14"/>
      <c r="CQ38" s="14"/>
      <c r="CR38" s="14"/>
      <c r="CS38" s="14"/>
      <c r="CT38" s="14"/>
      <c r="CU38" s="14"/>
      <c r="CV38" s="14"/>
      <c r="CW38" s="14"/>
      <c r="CX38" s="14"/>
      <c r="CY38" s="13"/>
      <c r="CZ38" s="13"/>
      <c r="DA38" s="13"/>
      <c r="DB38" s="13"/>
      <c r="DC38" s="13"/>
      <c r="DD38" s="13"/>
      <c r="DE38" s="13"/>
      <c r="DF38" s="13"/>
      <c r="DG38" s="13"/>
      <c r="DH38" s="13"/>
      <c r="DI38" s="13"/>
      <c r="DJ38" s="13"/>
      <c r="DK38" s="13"/>
      <c r="DL38" s="13"/>
      <c r="DM38" s="13"/>
      <c r="DN38" s="13"/>
      <c r="DO38" s="13"/>
      <c r="DP38" s="13"/>
      <c r="DQ38" s="14" t="s">
        <v>3549</v>
      </c>
      <c r="DR38" s="14"/>
      <c r="DS38" s="14"/>
      <c r="DT38" s="14"/>
      <c r="DU38" s="14"/>
      <c r="DV38" s="14"/>
      <c r="DW38" s="14"/>
      <c r="DX38" s="14"/>
      <c r="DY38" s="14"/>
      <c r="DZ38" s="14"/>
      <c r="EA38" s="14"/>
      <c r="EB38" s="13"/>
      <c r="EC38" s="13"/>
      <c r="ED38" s="13"/>
      <c r="EE38" s="13"/>
      <c r="EF38" s="13"/>
      <c r="EG38" s="13"/>
      <c r="EH38" s="13"/>
      <c r="EI38" s="13"/>
      <c r="EJ38" s="13"/>
      <c r="EK38" s="13"/>
      <c r="EL38" s="13"/>
      <c r="EM38" s="13"/>
      <c r="EN38" s="13"/>
      <c r="EO38" s="13"/>
      <c r="EP38" s="13"/>
      <c r="EQ38" s="13"/>
      <c r="ER38" s="13"/>
      <c r="ES38" s="14" t="s">
        <v>3416</v>
      </c>
      <c r="ET38" s="14"/>
      <c r="EU38" s="14"/>
      <c r="EV38" s="14"/>
      <c r="EW38" s="14"/>
      <c r="EX38" s="14"/>
      <c r="EY38" s="14"/>
      <c r="EZ38" s="14"/>
      <c r="FA38" s="14"/>
      <c r="FB38" s="14"/>
      <c r="FC38" s="14"/>
      <c r="FD38" s="13"/>
      <c r="FE38" s="13"/>
      <c r="FF38" s="13"/>
      <c r="FG38" s="13"/>
      <c r="FH38" s="13"/>
      <c r="FI38" s="13"/>
      <c r="FJ38" s="13"/>
      <c r="FK38" s="13"/>
      <c r="FL38" s="13"/>
      <c r="FM38" s="13"/>
      <c r="FN38" s="13"/>
      <c r="FO38" s="13"/>
      <c r="FP38" s="13"/>
      <c r="FQ38" s="13"/>
      <c r="FR38" s="13"/>
      <c r="FS38" s="13"/>
      <c r="FT38" s="13"/>
      <c r="FU38" s="14" t="s">
        <v>3474</v>
      </c>
      <c r="FV38" s="14"/>
      <c r="FW38" s="14"/>
      <c r="FX38" s="14"/>
      <c r="FY38" s="14"/>
      <c r="FZ38" s="14"/>
      <c r="GA38" s="14"/>
      <c r="GB38" s="14"/>
      <c r="GC38" s="14"/>
      <c r="GD38" s="14"/>
      <c r="GE38" s="14"/>
      <c r="GF38" s="13"/>
      <c r="GG38" s="13"/>
      <c r="GH38" s="13"/>
      <c r="GI38" s="13"/>
      <c r="GJ38" s="13"/>
      <c r="GK38" s="13"/>
      <c r="GL38" s="13"/>
      <c r="GM38" s="13"/>
      <c r="GN38" s="13"/>
      <c r="GO38" s="13"/>
      <c r="GP38" s="13"/>
      <c r="GQ38" s="13"/>
      <c r="GR38" s="13"/>
      <c r="GS38" s="13"/>
      <c r="GT38" s="13"/>
      <c r="GU38" s="13"/>
      <c r="GV38" s="13"/>
      <c r="GW38" s="14" t="s">
        <v>3489</v>
      </c>
      <c r="GX38" s="14"/>
      <c r="GY38" s="14"/>
      <c r="GZ38" s="14"/>
      <c r="HA38" s="67"/>
      <c r="HB38" s="67"/>
      <c r="HC38" s="67"/>
      <c r="HD38" s="67"/>
      <c r="HE38" s="67"/>
      <c r="HF38" s="67"/>
      <c r="HG38" s="67"/>
      <c r="HH38" s="13"/>
      <c r="HI38" s="13"/>
      <c r="HJ38" s="13"/>
      <c r="HK38" s="13"/>
      <c r="HL38" s="13"/>
      <c r="HM38" s="13"/>
      <c r="HN38" s="13"/>
      <c r="HO38" s="13"/>
      <c r="HP38" s="13"/>
      <c r="HQ38" s="13"/>
      <c r="HR38" s="13"/>
      <c r="HS38" s="13"/>
      <c r="HT38" s="13"/>
      <c r="HU38" s="13"/>
      <c r="HV38" s="13"/>
      <c r="HW38" s="13"/>
      <c r="HX38" s="13"/>
    </row>
    <row r="39" spans="1:232" s="28" customFormat="1" ht="32.25" hidden="1" thickBot="1">
      <c r="A39" s="76" t="s">
        <v>331</v>
      </c>
      <c r="B39" s="76" t="s">
        <v>332</v>
      </c>
      <c r="C39" s="76"/>
      <c r="D39" s="76"/>
      <c r="E39" s="76"/>
      <c r="F39" s="76" t="s">
        <v>333</v>
      </c>
      <c r="G39" s="76" t="s">
        <v>404</v>
      </c>
      <c r="H39" s="76"/>
      <c r="I39" s="78" t="str">
        <f>IF(LEN(VLOOKUP($G39,Baseline!$G:$BH,3,FALSE))=0,"",VLOOKUP($G39,Baseline!$G:$BH,3,FALSE))</f>
        <v>dass Ihnen die Gesellschaft anderer fehlt?</v>
      </c>
      <c r="J39" s="76" t="str">
        <f>IF(LEN(VLOOKUP($G39,Baseline!$G:$BH,4,FALSE))=0,"",VLOOKUP($G39,Baseline!$G:$BH,4,FALSE))</f>
        <v>1 = Sehr oft</v>
      </c>
      <c r="K39" s="76" t="str">
        <f>IF(LEN(VLOOKUP($G39,Baseline!$G:$BH,5,FALSE))=0,"",VLOOKUP($G39,Baseline!$G:$BH,5,FALSE))</f>
        <v xml:space="preserve">2 = Oft </v>
      </c>
      <c r="L39" s="76" t="str">
        <f>IF(LEN(VLOOKUP($G39,Baseline!$G:$BH,6,FALSE))=0,"",VLOOKUP($G39,Baseline!$G:$BH,6,FALSE))</f>
        <v>3 = Manchmal</v>
      </c>
      <c r="M39" s="76" t="str">
        <f>IF(LEN(VLOOKUP($G39,Baseline!$G:$BH,7,FALSE))=0,"",VLOOKUP($G39,Baseline!$G:$BH,7,FALSE))</f>
        <v>4 = Selten</v>
      </c>
      <c r="N39" s="76" t="str">
        <f>IF(LEN(VLOOKUP($G39,Baseline!$G:$BH,8,FALSE))=0,"",VLOOKUP($G39,Baseline!$G:$BH,8,FALSE))</f>
        <v>5 = Nie</v>
      </c>
      <c r="O39" s="76" t="str">
        <f>IF(LEN(VLOOKUP($G39,Baseline!$G:$BH,9,FALSE))=0,"",VLOOKUP($G39,Baseline!$G:$BH,9,FALSE))</f>
        <v/>
      </c>
      <c r="P39" s="76" t="str">
        <f>IF(LEN(VLOOKUP($G39,Baseline!$G:$BH,10,FALSE))=0,"",VLOOKUP($G39,Baseline!$G:$BH,10,FALSE))</f>
        <v/>
      </c>
      <c r="Q39" s="76" t="str">
        <f>IF(LEN(VLOOKUP($G39,Baseline!$G:$BH,11,FALSE))=0,"",VLOOKUP($G39,Baseline!$G:$BH,11,FALSE))</f>
        <v/>
      </c>
      <c r="R39" s="76" t="str">
        <f>IF(LEN(VLOOKUP($G39,Baseline!$G:$BH,12,FALSE))=0,"",VLOOKUP($G39,Baseline!$G:$BH,12,FALSE))</f>
        <v/>
      </c>
      <c r="S39" s="76" t="str">
        <f>IF(LEN(VLOOKUP($G39,Baseline!$G:$BH,13,FALSE))=0,"",VLOOKUP($G39,Baseline!$G:$BH,13,FALSE))</f>
        <v/>
      </c>
      <c r="T39" s="76" t="str">
        <f>IF(LEN(VLOOKUP($G39,Baseline!$G:$BH,14,FALSE))=0,"",VLOOKUP($G39,Baseline!$G:$BH,14,FALSE))</f>
        <v/>
      </c>
      <c r="U39" s="76" t="str">
        <f>IF(LEN(VLOOKUP($G39,Baseline!$G:$BH,15,FALSE))=0,"",VLOOKUP($G39,Baseline!$G:$BH,15,FALSE))</f>
        <v/>
      </c>
      <c r="V39" s="76" t="str">
        <f>IF(LEN(VLOOKUP($G39,Baseline!$G:$BH,16,FALSE))=0,"",VLOOKUP($G39,Baseline!$G:$BH,16,FALSE))</f>
        <v/>
      </c>
      <c r="W39" s="76" t="str">
        <f>IF(LEN(VLOOKUP($G39,Baseline!$G:$BH,17,FALSE))=0,"",VLOOKUP($G39,Baseline!$G:$BH,17,FALSE))</f>
        <v/>
      </c>
      <c r="X39" s="76" t="str">
        <f>IF(LEN(VLOOKUP($G39,Baseline!$G:$BH,18,FALSE))=0,"",VLOOKUP($G39,Baseline!$G:$BH,18,FALSE))</f>
        <v/>
      </c>
      <c r="Y39" s="76" t="str">
        <f>IF(LEN(VLOOKUP($G39,Baseline!$G:$BH,19,FALSE))=0,"",VLOOKUP($G39,Baseline!$G:$BH,19,FALSE))</f>
        <v/>
      </c>
      <c r="Z39" s="76" t="str">
        <f>IF(LEN(VLOOKUP($G39,Baseline!$G:$BH,20,FALSE))=0,"",VLOOKUP($G39,Baseline!$G:$BH,20,FALSE))</f>
        <v/>
      </c>
      <c r="AA39" s="76" t="str">
        <f>IF(LEN(VLOOKUP($G39,Baseline!$G:$BH,21,FALSE))=0,"",VLOOKUP($G39,Baseline!$G:$BH,21,FALSE))</f>
        <v/>
      </c>
      <c r="AB39" s="76" t="str">
        <f>IF(LEN(VLOOKUP($G39,Baseline!$G:$BH,22,FALSE))=0,"",VLOOKUP($G39,Baseline!$G:$BH,22,FALSE))</f>
        <v/>
      </c>
      <c r="AC39" s="76" t="str">
        <f>IF(LEN(VLOOKUP($G39,Baseline!$G:$BH,23,FALSE))=0,"",VLOOKUP($G39,Baseline!$G:$BH,23,FALSE))</f>
        <v/>
      </c>
      <c r="AD39" s="76" t="str">
        <f>IF(LEN(VLOOKUP($G39,Baseline!$G:$BH,24,FALSE))=0,"",VLOOKUP($G39,Baseline!$G:$BH,24,FALSE))</f>
        <v/>
      </c>
      <c r="AE39" s="76" t="str">
        <f>IF(LEN(VLOOKUP($G39,Baseline!$G:$BH,25,FALSE))=0,"",VLOOKUP($G39,Baseline!$G:$BH,25,FALSE))</f>
        <v/>
      </c>
      <c r="AF39" s="76" t="str">
        <f>IF(LEN(VLOOKUP($G39,Baseline!$G:$BH,26,FALSE))=0,"",VLOOKUP($G39,Baseline!$G:$BH,26,FALSE))</f>
        <v/>
      </c>
      <c r="AG39" s="99"/>
      <c r="AH39" s="76"/>
      <c r="AI39" s="76"/>
      <c r="AJ39" s="81"/>
      <c r="AK39" s="76" t="str">
        <f>IF(LEN(VLOOKUP($G39,Baseline!$G:$BH,31,FALSE))=0,"",VLOOKUP($G39,Baseline!$G:$BH,31,FALSE))</f>
        <v>that you lack companionship?</v>
      </c>
      <c r="AL39" s="76" t="str">
        <f>IF(LEN(VLOOKUP($G39,Baseline!$G:$BH,32,FALSE))=0,"",VLOOKUP($G39,Baseline!$G:$BH,32,FALSE))</f>
        <v>1 = Very often</v>
      </c>
      <c r="AM39" s="76" t="str">
        <f>IF(LEN(VLOOKUP($G39,Baseline!$G:$BH,33,FALSE))=0,"",VLOOKUP($G39,Baseline!$G:$BH,33,FALSE))</f>
        <v>2 = Often</v>
      </c>
      <c r="AN39" s="76" t="str">
        <f>IF(LEN(VLOOKUP($G39,Baseline!$G:$BH,34,FALSE))=0,"",VLOOKUP($G39,Baseline!$G:$BH,34,FALSE))</f>
        <v>3 = Some of the time</v>
      </c>
      <c r="AO39" s="76" t="str">
        <f>IF(LEN(VLOOKUP($G39,Baseline!$G:$BH,35,FALSE))=0,"",VLOOKUP($G39,Baseline!$G:$BH,35,FALSE))</f>
        <v>4 = Seldom</v>
      </c>
      <c r="AP39" s="76" t="str">
        <f>IF(LEN(VLOOKUP($G39,Baseline!$G:$BH,36,FALSE))=0,"",VLOOKUP($G39,Baseline!$G:$BH,36,FALSE))</f>
        <v>5 = Never</v>
      </c>
      <c r="AQ39" s="76" t="str">
        <f>IF(LEN(VLOOKUP($G39,Baseline!$G:$BH,37,FALSE))=0,"",VLOOKUP($G39,Baseline!$G:$BH,37,FALSE))</f>
        <v/>
      </c>
      <c r="AR39" s="76" t="str">
        <f>IF(LEN(VLOOKUP($G39,Baseline!$G:$BH,38,FALSE))=0,"",VLOOKUP($G39,Baseline!$G:$BH,38,FALSE))</f>
        <v/>
      </c>
      <c r="AS39" s="76" t="str">
        <f>IF(LEN(VLOOKUP($G39,Baseline!$G:$BH,39,FALSE))=0,"",VLOOKUP($G39,Baseline!$G:$BH,39,FALSE))</f>
        <v/>
      </c>
      <c r="AT39" s="76" t="str">
        <f>IF(LEN(VLOOKUP($G39,Baseline!$G:$BH,40,FALSE))=0,"",VLOOKUP($G39,Baseline!$G:$BH,40,FALSE))</f>
        <v/>
      </c>
      <c r="AU39" s="76" t="str">
        <f>IF(LEN(VLOOKUP($G39,Baseline!$G:$BH,41,FALSE))=0,"",VLOOKUP($G39,Baseline!$G:$BH,41,FALSE))</f>
        <v/>
      </c>
      <c r="AV39" s="76" t="str">
        <f>IF(LEN(VLOOKUP($G39,Baseline!$G:$BH,42,FALSE))=0,"",VLOOKUP($G39,Baseline!$G:$BH,42,FALSE))</f>
        <v/>
      </c>
      <c r="AW39" s="76" t="str">
        <f>IF(LEN(VLOOKUP($G39,Baseline!$G:$BH,43,FALSE))=0,"",VLOOKUP($G39,Baseline!$G:$BH,43,FALSE))</f>
        <v/>
      </c>
      <c r="AX39" s="76" t="str">
        <f>IF(LEN(VLOOKUP($G39,Baseline!$G:$BH,44,FALSE))=0,"",VLOOKUP($G39,Baseline!$G:$BH,44,FALSE))</f>
        <v/>
      </c>
      <c r="AY39" s="76" t="str">
        <f>IF(LEN(VLOOKUP($G39,Baseline!$G:$BH,45,FALSE))=0,"",VLOOKUP($G39,Baseline!$G:$BH,45,FALSE))</f>
        <v/>
      </c>
      <c r="AZ39" s="76" t="str">
        <f>IF(LEN(VLOOKUP($G39,Baseline!$G:$BH,46,FALSE))=0,"",VLOOKUP($G39,Baseline!$G:$BH,46,FALSE))</f>
        <v/>
      </c>
      <c r="BA39" s="76" t="str">
        <f>IF(LEN(VLOOKUP($G39,Baseline!$G:$BH,47,FALSE))=0,"",VLOOKUP($G39,Baseline!$G:$BH,47,FALSE))</f>
        <v/>
      </c>
      <c r="BB39" s="76" t="str">
        <f>IF(LEN(VLOOKUP($G39,Baseline!$G:$BH,48,FALSE))=0,"",VLOOKUP($G39,Baseline!$G:$BH,48,FALSE))</f>
        <v/>
      </c>
      <c r="BC39" s="76" t="str">
        <f>IF(LEN(VLOOKUP($G39,Baseline!$G:$BH,49,FALSE))=0,"",VLOOKUP($G39,Baseline!$G:$BH,49,FALSE))</f>
        <v/>
      </c>
      <c r="BD39" s="76" t="str">
        <f>IF(LEN(VLOOKUP($G39,Baseline!$G:$BH,50,FALSE))=0,"",VLOOKUP($G39,Baseline!$G:$BH,50,FALSE))</f>
        <v/>
      </c>
      <c r="BE39" s="76" t="str">
        <f>IF(LEN(VLOOKUP($G39,Baseline!$G:$BH,51,FALSE))=0,"",VLOOKUP($G39,Baseline!$G:$BH,51,FALSE))</f>
        <v/>
      </c>
      <c r="BF39" s="76" t="str">
        <f>IF(LEN(VLOOKUP($G39,Baseline!$G:$BH,52,FALSE))=0,"",VLOOKUP($G39,Baseline!$G:$BH,52,FALSE))</f>
        <v/>
      </c>
      <c r="BG39" s="76" t="str">
        <f>IF(LEN(VLOOKUP($G39,Baseline!$G:$BH,53,FALSE))=0,"",VLOOKUP($G39,Baseline!$G:$BH,53,FALSE))</f>
        <v/>
      </c>
      <c r="BH39" s="76" t="str">
        <f>IF(LEN(VLOOKUP($G39,Baseline!$G:$BH,54,FALSE))=0,"",VLOOKUP($G39,Baseline!$G:$BH,54,FALSE))</f>
        <v/>
      </c>
      <c r="BI39" s="76"/>
      <c r="BJ39" s="76"/>
      <c r="BK39" s="76"/>
      <c r="BL39" s="81"/>
      <c r="BM39" s="12" t="str">
        <f>IF(LEN(VLOOKUP($G39,Baseline!$G:$CJ,59,FALSE))=0,"",VLOOKUP($G39,Baseline!$G:$CJ,59,FALSE))</f>
        <v>que le falta la compañía de otros?</v>
      </c>
      <c r="BN39" s="12" t="str">
        <f>IF(LEN(VLOOKUP($G39,Baseline!$G:$CJ,60,FALSE))=0,"",VLOOKUP($G39,Baseline!$G:$CJ,60,FALSE))</f>
        <v>1 = Muy a menudo</v>
      </c>
      <c r="BO39" s="12" t="str">
        <f>IF(LEN(VLOOKUP($G39,Baseline!$G:$CJ,61,FALSE))=0,"",VLOOKUP($G39,Baseline!$G:$CJ,61,FALSE))</f>
        <v xml:space="preserve">2 = A menudo </v>
      </c>
      <c r="BP39" s="12" t="str">
        <f>IF(LEN(VLOOKUP($G39,Baseline!$G:$CJ,62,FALSE))=0,"",VLOOKUP($G39,Baseline!$G:$CJ,62,FALSE))</f>
        <v>3 = A veces</v>
      </c>
      <c r="BQ39" s="12" t="str">
        <f>IF(LEN(VLOOKUP($G39,Baseline!$G:$CJ,63,FALSE))=0,"",VLOOKUP($G39,Baseline!$G:$CJ,63,FALSE))</f>
        <v>4 = Rara vez</v>
      </c>
      <c r="BR39" s="12" t="str">
        <f>IF(LEN(VLOOKUP($G39,Baseline!$G:$CJ,64,FALSE))=0,"",VLOOKUP($G39,Baseline!$G:$CJ,64,FALSE))</f>
        <v>5 = Nunca</v>
      </c>
      <c r="BS39" s="12" t="str">
        <f>IF(LEN(VLOOKUP($G39,Baseline!$G:$CJ,65,FALSE))=0,"",VLOOKUP($G39,Baseline!$G:$CJ,65,FALSE))</f>
        <v/>
      </c>
      <c r="BT39" s="12" t="str">
        <f>IF(LEN(VLOOKUP($G39,Baseline!$G:$CJ,66,FALSE))=0,"",VLOOKUP($G39,Baseline!$G:$CJ,66,FALSE))</f>
        <v/>
      </c>
      <c r="BU39" s="12" t="str">
        <f>IF(LEN(VLOOKUP($G39,Baseline!$G:$CJ,67,FALSE))=0,"",VLOOKUP($G39,Baseline!$G:$CJ,67,FALSE))</f>
        <v/>
      </c>
      <c r="BV39" s="12" t="str">
        <f>IF(LEN(VLOOKUP($G39,Baseline!$G:$CJ,68,FALSE))=0,"",VLOOKUP($G39,Baseline!$G:$CJ,68,FALSE))</f>
        <v/>
      </c>
      <c r="BW39" s="12" t="str">
        <f>IF(LEN(VLOOKUP($G39,Baseline!$G:$CJ,69,FALSE))=0,"",VLOOKUP($G39,Baseline!$G:$CJ,69,FALSE))</f>
        <v/>
      </c>
      <c r="BX39" s="12" t="str">
        <f>IF(LEN(VLOOKUP($G39,Baseline!$G:$CJ,70,FALSE))=0,"",VLOOKUP($G39,Baseline!$G:$CJ,70,FALSE))</f>
        <v/>
      </c>
      <c r="BY39" s="12" t="str">
        <f>IF(LEN(VLOOKUP($G39,Baseline!$G:$CJ,71,FALSE))=0,"",VLOOKUP($G39,Baseline!$G:$CJ,71,FALSE))</f>
        <v/>
      </c>
      <c r="BZ39" s="12" t="str">
        <f>IF(LEN(VLOOKUP($G39,Baseline!$G:$CJ,72,FALSE))=0,"",VLOOKUP($G39,Baseline!$G:$CJ,72,FALSE))</f>
        <v/>
      </c>
      <c r="CA39" s="12" t="str">
        <f>IF(LEN(VLOOKUP($G39,Baseline!$G:$CJ,73,FALSE))=0,"",VLOOKUP($G39,Baseline!$G:$CJ,73,FALSE))</f>
        <v/>
      </c>
      <c r="CB39" s="12" t="str">
        <f>IF(LEN(VLOOKUP($G39,Baseline!$G:$CJ,74,FALSE))=0,"",VLOOKUP($G39,Baseline!$G:$CJ,74,FALSE))</f>
        <v/>
      </c>
      <c r="CC39" s="12" t="str">
        <f>IF(LEN(VLOOKUP($G39,Baseline!$G:$CJ,75,FALSE))=0,"",VLOOKUP($G39,Baseline!$G:$CJ,75,FALSE))</f>
        <v/>
      </c>
      <c r="CD39" s="12" t="str">
        <f>IF(LEN(VLOOKUP($G39,Baseline!$G:$CJ,76,FALSE))=0,"",VLOOKUP($G39,Baseline!$G:$CJ,76,FALSE))</f>
        <v/>
      </c>
      <c r="CE39" s="12" t="str">
        <f>IF(LEN(VLOOKUP($G39,Baseline!$G:$CJ,77,FALSE))=0,"",VLOOKUP($G39,Baseline!$G:$CJ,77,FALSE))</f>
        <v/>
      </c>
      <c r="CF39" s="12" t="str">
        <f>IF(LEN(VLOOKUP($G39,Baseline!$G:$CJ,78,FALSE))=0,"",VLOOKUP($G39,Baseline!$G:$CJ,78,FALSE))</f>
        <v/>
      </c>
      <c r="CG39" s="12" t="str">
        <f>IF(LEN(VLOOKUP($G39,Baseline!$G:$CJ,79,FALSE))=0,"",VLOOKUP($G39,Baseline!$G:$CJ,79,FALSE))</f>
        <v/>
      </c>
      <c r="CH39" s="12" t="str">
        <f>IF(LEN(VLOOKUP($G39,Baseline!$G:$CJ,80,FALSE))=0,"",VLOOKUP($G39,Baseline!$G:$CJ,80,FALSE))</f>
        <v/>
      </c>
      <c r="CI39" s="12" t="str">
        <f>IF(LEN(VLOOKUP($G39,Baseline!$G:$CJ,81,FALSE))=0,"",VLOOKUP($G39,Baseline!$G:$CJ,81,FALSE))</f>
        <v/>
      </c>
      <c r="CJ39" s="12" t="str">
        <f>IF(LEN(VLOOKUP($G39,Baseline!$G:$CJ,82,FALSE))=0,"",VLOOKUP($G39,Baseline!$G:$CJ,82,FALSE))</f>
        <v/>
      </c>
      <c r="CK39" s="12"/>
      <c r="CL39" s="12"/>
      <c r="CM39" s="12"/>
      <c r="CN39" s="12"/>
      <c r="CO39" s="206" t="str">
        <f>IF(LEN(VLOOKUP($G39,Baseline!$G:$DL,87,FALSE))=0,"",VLOOKUP($G39,Baseline!$G:$DL,87,FALSE))</f>
        <v>que la compagnie d'autres personnes vous manque ?</v>
      </c>
      <c r="CP39" s="12" t="str">
        <f>IF(LEN(VLOOKUP($G39,Baseline!$G:$DL,88,FALSE))=0,"",VLOOKUP($G39,Baseline!$G:$DL,88,FALSE))</f>
        <v>1 = très souvent</v>
      </c>
      <c r="CQ39" s="12" t="str">
        <f>IF(LEN(VLOOKUP($G39,Baseline!$G:$DL,89,FALSE))=0,"",VLOOKUP($G39,Baseline!$G:$DL,89,FALSE))</f>
        <v xml:space="preserve">2 = souvent </v>
      </c>
      <c r="CR39" s="83" t="str">
        <f>IF(LEN(VLOOKUP($G39,Baseline!$G:$DL,90,FALSE))=0,"",VLOOKUP($G39,Baseline!$G:$DL,90,FALSE))</f>
        <v>3 = parfois</v>
      </c>
      <c r="CS39" s="12" t="str">
        <f>IF(LEN(VLOOKUP($G39,Baseline!$G:$DL,91,FALSE))=0,"",VLOOKUP($G39,Baseline!$G:$DL,91,FALSE))</f>
        <v>4 = rarement</v>
      </c>
      <c r="CT39" s="12" t="str">
        <f>IF(LEN(VLOOKUP($G39,Baseline!$G:$DL,92,FALSE))=0,"",VLOOKUP($G39,Baseline!$G:$DL,92,FALSE))</f>
        <v>5 = jamais</v>
      </c>
      <c r="CU39" s="12" t="str">
        <f>IF(LEN(VLOOKUP($G39,Baseline!$G:$DL,93,FALSE))=0,"",VLOOKUP($G39,Baseline!$G:$DL,93,FALSE))</f>
        <v/>
      </c>
      <c r="CV39" s="12" t="str">
        <f>IF(LEN(VLOOKUP($G39,Baseline!$G:$DL,94,FALSE))=0,"",VLOOKUP($G39,Baseline!$G:$DL,94,FALSE))</f>
        <v/>
      </c>
      <c r="CW39" s="12" t="str">
        <f>IF(LEN(VLOOKUP($G39,Baseline!$G:$DL,95,FALSE))=0,"",VLOOKUP($G39,Baseline!$G:$DL,95,FALSE))</f>
        <v/>
      </c>
      <c r="CX39" s="12" t="str">
        <f>IF(LEN(VLOOKUP($G39,Baseline!$G:$DL,96,FALSE))=0,"",VLOOKUP($G39,Baseline!$G:$DL,96,FALSE))</f>
        <v/>
      </c>
      <c r="CY39" s="76" t="str">
        <f>IF(LEN(VLOOKUP($G39,Baseline!$G:$DL,97,FALSE))=0,"",VLOOKUP($G39,Baseline!$G:$DL,97,FALSE))</f>
        <v/>
      </c>
      <c r="CZ39" s="76" t="str">
        <f>IF(LEN(VLOOKUP($G39,Baseline!$G:$DL,98,FALSE))=0,"",VLOOKUP($G39,Baseline!$G:$DL,98,FALSE))</f>
        <v/>
      </c>
      <c r="DA39" s="76" t="str">
        <f>IF(LEN(VLOOKUP($G39,Baseline!$G:$DL,99,FALSE))=0,"",VLOOKUP($G39,Baseline!$G:$DL,99,FALSE))</f>
        <v/>
      </c>
      <c r="DB39" s="76" t="str">
        <f>IF(LEN(VLOOKUP($G39,Baseline!$G:$DL,100,FALSE))=0,"",VLOOKUP($G39,Baseline!$G:$DL,100,FALSE))</f>
        <v/>
      </c>
      <c r="DC39" s="76" t="str">
        <f>IF(LEN(VLOOKUP($G39,Baseline!$G:$DL,101,FALSE))=0,"",VLOOKUP($G39,Baseline!$G:$DL,101,FALSE))</f>
        <v/>
      </c>
      <c r="DD39" s="76" t="str">
        <f>IF(LEN(VLOOKUP($G39,Baseline!$G:$DL,102,FALSE))=0,"",VLOOKUP($G39,Baseline!$G:$DL,102,FALSE))</f>
        <v/>
      </c>
      <c r="DE39" s="76" t="str">
        <f>IF(LEN(VLOOKUP($G39,Baseline!$G:$DL,103,FALSE))=0,"",VLOOKUP($G39,Baseline!$G:$DL,103,FALSE))</f>
        <v/>
      </c>
      <c r="DF39" s="76" t="str">
        <f>IF(LEN(VLOOKUP($G39,Baseline!$G:$DL,104,FALSE))=0,"",VLOOKUP($G39,Baseline!$G:$DL,104,FALSE))</f>
        <v/>
      </c>
      <c r="DG39" s="76" t="str">
        <f>IF(LEN(VLOOKUP($G39,Baseline!$G:$DL,105,FALSE))=0,"",VLOOKUP($G39,Baseline!$G:$DL,105,FALSE))</f>
        <v/>
      </c>
      <c r="DH39" s="76" t="str">
        <f>IF(LEN(VLOOKUP($G39,Baseline!$G:$DL,106,FALSE))=0,"",VLOOKUP($G39,Baseline!$G:$DL,106,FALSE))</f>
        <v/>
      </c>
      <c r="DI39" s="76" t="str">
        <f>IF(LEN(VLOOKUP($G39,Baseline!$G:$DL,107,FALSE))=0,"",VLOOKUP($G39,Baseline!$G:$DL,107,FALSE))</f>
        <v/>
      </c>
      <c r="DJ39" s="76" t="str">
        <f>IF(LEN(VLOOKUP($G39,Baseline!$G:$DL,108,FALSE))=0,"",VLOOKUP($G39,Baseline!$G:$DL,108,FALSE))</f>
        <v/>
      </c>
      <c r="DK39" s="76" t="str">
        <f>IF(LEN(VLOOKUP($G39,Baseline!$G:$DL,109,FALSE))=0,"",VLOOKUP($G39,Baseline!$G:$DL,109,FALSE))</f>
        <v/>
      </c>
      <c r="DL39" s="76" t="str">
        <f>IF(LEN(VLOOKUP($G39,Baseline!$G:$DL,110,FALSE))=0,"",VLOOKUP($G39,Baseline!$G:$DL,110,FALSE))</f>
        <v/>
      </c>
      <c r="DM39" s="76"/>
      <c r="DN39" s="76"/>
      <c r="DO39" s="76"/>
      <c r="DP39" s="76"/>
      <c r="DQ39" s="12" t="str">
        <f>IF(LEN(VLOOKUP($G39,Baseline!$G:$EN,115,FALSE))=0,"",VLOOKUP($G39,Baseline!$G:$EN,115,FALSE))</f>
        <v>hiányzik Önnek a többiek társasága?</v>
      </c>
      <c r="DR39" s="12" t="str">
        <f>IF(LEN(VLOOKUP($G39,Baseline!$G:$EN,116,FALSE))=0,"",VLOOKUP($G39,Baseline!$G:$EN,116,FALSE))</f>
        <v>1 = nagyon gyakran</v>
      </c>
      <c r="DS39" s="12" t="str">
        <f>IF(LEN(VLOOKUP($G39,Baseline!$G:$EN,117,FALSE))=0,"",VLOOKUP($G39,Baseline!$G:$EN,117,FALSE))</f>
        <v xml:space="preserve">2 = gyakran </v>
      </c>
      <c r="DT39" s="12" t="str">
        <f>IF(LEN(VLOOKUP($G39,Baseline!$G:$EN,118,FALSE))=0,"",VLOOKUP($G39,Baseline!$G:$EN,118,FALSE))</f>
        <v>3 = néha</v>
      </c>
      <c r="DU39" s="12" t="str">
        <f>IF(LEN(VLOOKUP($G39,Baseline!$G:$EN,119,FALSE))=0,"",VLOOKUP($G39,Baseline!$G:$EN,119,FALSE))</f>
        <v>4 = ritkán</v>
      </c>
      <c r="DV39" s="12" t="str">
        <f>IF(LEN(VLOOKUP($G39,Baseline!$G:$EN,120,FALSE))=0,"",VLOOKUP($G39,Baseline!$G:$EN,120,FALSE))</f>
        <v>5 = soha</v>
      </c>
      <c r="DW39" s="83" t="str">
        <f>IF(LEN(VLOOKUP($G39,Baseline!$G:$EN,121,FALSE))=0,"",VLOOKUP($G39,Baseline!$G:$EN,121,FALSE))</f>
        <v/>
      </c>
      <c r="DX39" s="12" t="str">
        <f>IF(LEN(VLOOKUP($G39,Baseline!$G:$EN,122,FALSE))=0,"",VLOOKUP($G39,Baseline!$G:$EN,122,FALSE))</f>
        <v/>
      </c>
      <c r="DY39" s="12" t="str">
        <f>IF(LEN(VLOOKUP($G39,Baseline!$G:$EN,123,FALSE))=0,"",VLOOKUP($G39,Baseline!$G:$EN,123,FALSE))</f>
        <v/>
      </c>
      <c r="DZ39" s="12" t="str">
        <f>IF(LEN(VLOOKUP($G39,Baseline!$G:$EN,124,FALSE))=0,"",VLOOKUP($G39,Baseline!$G:$EN,124,FALSE))</f>
        <v/>
      </c>
      <c r="EA39" s="12" t="str">
        <f>IF(LEN(VLOOKUP($G39,Baseline!$G:$EN,125,FALSE))=0,"",VLOOKUP($G39,Baseline!$G:$EN,125,FALSE))</f>
        <v/>
      </c>
      <c r="EB39" s="76" t="str">
        <f>IF(LEN(VLOOKUP($G39,Baseline!$G:$EN,126,FALSE))=0,"",VLOOKUP($G39,Baseline!$G:$EN,126,FALSE))</f>
        <v/>
      </c>
      <c r="EC39" s="76" t="str">
        <f>IF(LEN(VLOOKUP($G39,Baseline!$G:$EN,127,FALSE))=0,"",VLOOKUP($G39,Baseline!$G:$EN,127,FALSE))</f>
        <v/>
      </c>
      <c r="ED39" s="76" t="str">
        <f>IF(LEN(VLOOKUP($G39,Baseline!$G:$EN,128,FALSE))=0,"",VLOOKUP($G39,Baseline!$G:$EN,128,FALSE))</f>
        <v/>
      </c>
      <c r="EE39" s="76" t="str">
        <f>IF(LEN(VLOOKUP($G39,Baseline!$G:$EN,129,FALSE))=0,"",VLOOKUP($G39,Baseline!$G:$EN,129,FALSE))</f>
        <v/>
      </c>
      <c r="EF39" s="76" t="str">
        <f>IF(LEN(VLOOKUP($G39,Baseline!$G:$EN,130,FALSE))=0,"",VLOOKUP($G39,Baseline!$G:$EN,130,FALSE))</f>
        <v/>
      </c>
      <c r="EG39" s="76" t="str">
        <f>IF(LEN(VLOOKUP($G39,Baseline!$G:$EN,131,FALSE))=0,"",VLOOKUP($G39,Baseline!$G:$EN,131,FALSE))</f>
        <v/>
      </c>
      <c r="EH39" s="76" t="str">
        <f>IF(LEN(VLOOKUP($G39,Baseline!$G:$EN,132,FALSE))=0,"",VLOOKUP($G39,Baseline!$G:$EN,132,FALSE))</f>
        <v/>
      </c>
      <c r="EI39" s="76" t="str">
        <f>IF(LEN(VLOOKUP($G39,Baseline!$G:$EN,133,FALSE))=0,"",VLOOKUP($G39,Baseline!$G:$EN,133,FALSE))</f>
        <v/>
      </c>
      <c r="EJ39" s="76" t="str">
        <f>IF(LEN(VLOOKUP($G39,Baseline!$G:$EN,134,FALSE))=0,"",VLOOKUP($G39,Baseline!$G:$EN,134,FALSE))</f>
        <v/>
      </c>
      <c r="EK39" s="76" t="str">
        <f>IF(LEN(VLOOKUP($G39,Baseline!$G:$EN,135,FALSE))=0,"",VLOOKUP($G39,Baseline!$G:$EN,135,FALSE))</f>
        <v/>
      </c>
      <c r="EL39" s="76" t="str">
        <f>IF(LEN(VLOOKUP($G39,Baseline!$G:$EN,136,FALSE))=0,"",VLOOKUP($G39,Baseline!$G:$EN,136,FALSE))</f>
        <v/>
      </c>
      <c r="EM39" s="76" t="str">
        <f>IF(LEN(VLOOKUP($G39,Baseline!$G:$EN,137,FALSE))=0,"",VLOOKUP($G39,Baseline!$G:$EN,137,FALSE))</f>
        <v/>
      </c>
      <c r="EN39" s="76" t="str">
        <f>IF(LEN(VLOOKUP($G39,Baseline!$G:$EN,138,FALSE))=0,"",VLOOKUP($G39,Baseline!$G:$EN,138,FALSE))</f>
        <v/>
      </c>
      <c r="EO39" s="76"/>
      <c r="EP39" s="76"/>
      <c r="EQ39" s="76"/>
      <c r="ER39" s="76"/>
      <c r="ES39" s="12" t="str">
        <f>IF(LEN(VLOOKUP($G39,Baseline!$G:$FP,143,FALSE))=0,"",VLOOKUP($G39,Baseline!$G:$FP,143,FALSE))</f>
        <v>che le manchi la compagnia degli altri?</v>
      </c>
      <c r="ET39" s="12" t="str">
        <f>IF(LEN(VLOOKUP($G39,Baseline!$G:$FP,144,FALSE))=0,"",VLOOKUP($G39,Baseline!$G:$FP,144,FALSE))</f>
        <v>1 = molto spesso</v>
      </c>
      <c r="EU39" s="12" t="str">
        <f>IF(LEN(VLOOKUP($G39,Baseline!$G:$FP,145,FALSE))=0,"",VLOOKUP($G39,Baseline!$G:$FP,145,FALSE))</f>
        <v>2 = spesso</v>
      </c>
      <c r="EV39" s="12" t="str">
        <f>IF(LEN(VLOOKUP($G39,Baseline!$G:$FP,146,FALSE))=0,"",VLOOKUP($G39,Baseline!$G:$FP,146,FALSE))</f>
        <v>3 = a volte</v>
      </c>
      <c r="EW39" s="12" t="str">
        <f>IF(LEN(VLOOKUP($G39,Baseline!$G:$FP,147,FALSE))=0,"",VLOOKUP($G39,Baseline!$G:$FP,147,FALSE))</f>
        <v>4 = raramente</v>
      </c>
      <c r="EX39" s="12" t="str">
        <f>IF(LEN(VLOOKUP($G39,Baseline!$G:$FP,148,FALSE))=0,"",VLOOKUP($G39,Baseline!$G:$FP,148,FALSE))</f>
        <v>5 = mai</v>
      </c>
      <c r="EY39" s="12" t="str">
        <f>IF(LEN(VLOOKUP($G39,Baseline!$G:$FP,149,FALSE))=0,"",VLOOKUP($G39,Baseline!$G:$FP,149,FALSE))</f>
        <v/>
      </c>
      <c r="EZ39" s="12" t="str">
        <f>IF(LEN(VLOOKUP($G39,Baseline!$G:$FP,150,FALSE))=0,"",VLOOKUP($G39,Baseline!$G:$FP,150,FALSE))</f>
        <v/>
      </c>
      <c r="FA39" s="12" t="str">
        <f>IF(LEN(VLOOKUP($G39,Baseline!$G:$FP,151,FALSE))=0,"",VLOOKUP($G39,Baseline!$G:$FP,151,FALSE))</f>
        <v/>
      </c>
      <c r="FB39" s="83" t="str">
        <f>IF(LEN(VLOOKUP($G39,Baseline!$G:$FP,152,FALSE))=0,"",VLOOKUP($G39,Baseline!$G:$FP,152,FALSE))</f>
        <v/>
      </c>
      <c r="FC39" s="12" t="str">
        <f>IF(LEN(VLOOKUP($G39,Baseline!$G:$FP,153,FALSE))=0,"",VLOOKUP($G39,Baseline!$G:$FP,153,FALSE))</f>
        <v/>
      </c>
      <c r="FD39" s="76" t="str">
        <f>IF(LEN(VLOOKUP($G39,Baseline!$G:$FP,154,FALSE))=0,"",VLOOKUP($G39,Baseline!$G:$FP,154,FALSE))</f>
        <v/>
      </c>
      <c r="FE39" s="76" t="str">
        <f>IF(LEN(VLOOKUP($G39,Baseline!$G:$FP,155,FALSE))=0,"",VLOOKUP($G39,Baseline!$G:$FP,155,FALSE))</f>
        <v/>
      </c>
      <c r="FF39" s="76" t="str">
        <f>IF(LEN(VLOOKUP($G39,Baseline!$G:$FP,156,FALSE))=0,"",VLOOKUP($G39,Baseline!$G:$FP,156,FALSE))</f>
        <v/>
      </c>
      <c r="FG39" s="76" t="str">
        <f>IF(LEN(VLOOKUP($G39,Baseline!$G:$FP,157,FALSE))=0,"",VLOOKUP($G39,Baseline!$G:$FP,157,FALSE))</f>
        <v/>
      </c>
      <c r="FH39" s="76" t="str">
        <f>IF(LEN(VLOOKUP($G39,Baseline!$G:$FP,158,FALSE))=0,"",VLOOKUP($G39,Baseline!$G:$FP,158,FALSE))</f>
        <v/>
      </c>
      <c r="FI39" s="76" t="str">
        <f>IF(LEN(VLOOKUP($G39,Baseline!$G:$FP,159,FALSE))=0,"",VLOOKUP($G39,Baseline!$G:$FP,159,FALSE))</f>
        <v/>
      </c>
      <c r="FJ39" s="76" t="str">
        <f>IF(LEN(VLOOKUP($G39,Baseline!$G:$FP,160,FALSE))=0,"",VLOOKUP($G39,Baseline!$G:$FP,160,FALSE))</f>
        <v/>
      </c>
      <c r="FK39" s="76" t="str">
        <f>IF(LEN(VLOOKUP($G39,Baseline!$G:$FP,161,FALSE))=0,"",VLOOKUP($G39,Baseline!$G:$FP,161,FALSE))</f>
        <v/>
      </c>
      <c r="FL39" s="76" t="str">
        <f>IF(LEN(VLOOKUP($G39,Baseline!$G:$FP,162,FALSE))=0,"",VLOOKUP($G39,Baseline!$G:$FP,162,FALSE))</f>
        <v/>
      </c>
      <c r="FM39" s="76" t="str">
        <f>IF(LEN(VLOOKUP($G39,Baseline!$G:$FP,163,FALSE))=0,"",VLOOKUP($G39,Baseline!$G:$FP,163,FALSE))</f>
        <v/>
      </c>
      <c r="FN39" s="76" t="str">
        <f>IF(LEN(VLOOKUP($G39,Baseline!$G:$FP,164,FALSE))=0,"",VLOOKUP($G39,Baseline!$G:$FP,164,FALSE))</f>
        <v/>
      </c>
      <c r="FO39" s="76" t="str">
        <f>IF(LEN(VLOOKUP($G39,Baseline!$G:$FP,165,FALSE))=0,"",VLOOKUP($G39,Baseline!$G:$FP,165,FALSE))</f>
        <v/>
      </c>
      <c r="FP39" s="76" t="str">
        <f>IF(LEN(VLOOKUP($G39,Baseline!$G:$FP,166,FALSE))=0,"",VLOOKUP($G39,Baseline!$G:$FP,166,FALSE))</f>
        <v/>
      </c>
      <c r="FQ39" s="76"/>
      <c r="FR39" s="76"/>
      <c r="FS39" s="76"/>
      <c r="FT39" s="76"/>
      <c r="FU39" s="12" t="str">
        <f>IF(LEN(VLOOKUP($G39,Baseline!$G:$GR,171,FALSE))=0,"",VLOOKUP($G39,Baseline!$G:$GR,171,FALSE))</f>
        <v>что Вам не хватает общества других людей?</v>
      </c>
      <c r="FV39" s="12" t="str">
        <f>IF(LEN(VLOOKUP($G39,Baseline!$G:$GR,172,FALSE))=0,"",VLOOKUP($G39,Baseline!$G:$GR,172,FALSE))</f>
        <v>1 = очень часто</v>
      </c>
      <c r="FW39" s="12" t="str">
        <f>IF(LEN(VLOOKUP($G39,Baseline!$G:$GR,173,FALSE))=0,"",VLOOKUP($G39,Baseline!$G:$GR,173,FALSE))</f>
        <v xml:space="preserve">2 = часто </v>
      </c>
      <c r="FX39" s="12" t="str">
        <f>IF(LEN(VLOOKUP($G39,Baseline!$G:$GR,174,FALSE))=0,"",VLOOKUP($G39,Baseline!$G:$GR,174,FALSE))</f>
        <v>3 = иногда</v>
      </c>
      <c r="FY39" s="12" t="str">
        <f>IF(LEN(VLOOKUP($G39,Baseline!$G:$GR,175,FALSE))=0,"",VLOOKUP($G39,Baseline!$G:$GR,175,FALSE))</f>
        <v>4 = редко</v>
      </c>
      <c r="FZ39" s="12" t="str">
        <f>IF(LEN(VLOOKUP($G39,Baseline!$G:$GR,176,FALSE))=0,"",VLOOKUP($G39,Baseline!$G:$GR,176,FALSE))</f>
        <v>5 = никогда</v>
      </c>
      <c r="GA39" s="12" t="str">
        <f>IF(LEN(VLOOKUP($G39,Baseline!$G:$GR,177,FALSE))=0,"",VLOOKUP($G39,Baseline!$G:$GR,177,FALSE))</f>
        <v/>
      </c>
      <c r="GB39" s="12" t="str">
        <f>IF(LEN(VLOOKUP($G39,Baseline!$G:$GR,178,FALSE))=0,"",VLOOKUP($G39,Baseline!$G:$GR,178,FALSE))</f>
        <v/>
      </c>
      <c r="GC39" s="12" t="str">
        <f>IF(LEN(VLOOKUP($G39,Baseline!$G:$GR,179,FALSE))=0,"",VLOOKUP($G39,Baseline!$G:$GR,179,FALSE))</f>
        <v/>
      </c>
      <c r="GD39" s="12" t="str">
        <f>IF(LEN(VLOOKUP($G39,Baseline!$G:$GR,180,FALSE))=0,"",VLOOKUP($G39,Baseline!$G:$GR,180,FALSE))</f>
        <v/>
      </c>
      <c r="GE39" s="12" t="str">
        <f>IF(LEN(VLOOKUP($G39,Baseline!$G:$GR,181,FALSE))=0,"",VLOOKUP($G39,Baseline!$G:$GR,181,FALSE))</f>
        <v/>
      </c>
      <c r="GF39" s="76" t="str">
        <f>IF(LEN(VLOOKUP($G39,Baseline!$G:$GR,182,FALSE))=0,"",VLOOKUP($G39,Baseline!$G:$GR,182,FALSE))</f>
        <v/>
      </c>
      <c r="GG39" s="83" t="str">
        <f>IF(LEN(VLOOKUP($G39,Baseline!$G:$GR,183,FALSE))=0,"",VLOOKUP($G39,Baseline!$G:$GR,183,FALSE))</f>
        <v/>
      </c>
      <c r="GH39" s="76" t="str">
        <f>IF(LEN(VLOOKUP($G39,Baseline!$G:$GR,184,FALSE))=0,"",VLOOKUP($G39,Baseline!$G:$GR,184,FALSE))</f>
        <v/>
      </c>
      <c r="GI39" s="76" t="str">
        <f>IF(LEN(VLOOKUP($G39,Baseline!$G:$GR,185,FALSE))=0,"",VLOOKUP($G39,Baseline!$G:$GR,185,FALSE))</f>
        <v/>
      </c>
      <c r="GJ39" s="76" t="str">
        <f>IF(LEN(VLOOKUP($G39,Baseline!$G:$GR,186,FALSE))=0,"",VLOOKUP($G39,Baseline!$G:$GR,186,FALSE))</f>
        <v/>
      </c>
      <c r="GK39" s="76" t="str">
        <f>IF(LEN(VLOOKUP($G39,Baseline!$G:$GR,187,FALSE))=0,"",VLOOKUP($G39,Baseline!$G:$GR,187,FALSE))</f>
        <v/>
      </c>
      <c r="GL39" s="76" t="str">
        <f>IF(LEN(VLOOKUP($G39,Baseline!$G:$GR,188,FALSE))=0,"",VLOOKUP($G39,Baseline!$G:$GR,188,FALSE))</f>
        <v/>
      </c>
      <c r="GM39" s="76" t="str">
        <f>IF(LEN(VLOOKUP($G39,Baseline!$G:$GR,189,FALSE))=0,"",VLOOKUP($G39,Baseline!$G:$GR,189,FALSE))</f>
        <v/>
      </c>
      <c r="GN39" s="76" t="str">
        <f>IF(LEN(VLOOKUP($G39,Baseline!$G:$GR,190,FALSE))=0,"",VLOOKUP($G39,Baseline!$G:$GR,190,FALSE))</f>
        <v/>
      </c>
      <c r="GO39" s="76" t="str">
        <f>IF(LEN(VLOOKUP($G39,Baseline!$G:$GR,191,FALSE))=0,"",VLOOKUP($G39,Baseline!$G:$GR,191,FALSE))</f>
        <v/>
      </c>
      <c r="GP39" s="76" t="str">
        <f>IF(LEN(VLOOKUP($G39,Baseline!$G:$GR,192,FALSE))=0,"",VLOOKUP($G39,Baseline!$G:$GR,192,FALSE))</f>
        <v/>
      </c>
      <c r="GQ39" s="76" t="str">
        <f>IF(LEN(VLOOKUP($G39,Baseline!$G:$GR,193,FALSE))=0,"",VLOOKUP($G39,Baseline!$G:$GR,193,FALSE))</f>
        <v/>
      </c>
      <c r="GR39" s="76" t="str">
        <f>IF(LEN(VLOOKUP($G39,Baseline!$G:$GR,194,FALSE))=0,"",VLOOKUP($G39,Baseline!$G:$GR,194,FALSE))</f>
        <v/>
      </c>
      <c r="GS39" s="76"/>
      <c r="GT39" s="76"/>
      <c r="GU39" s="76"/>
      <c r="GV39" s="76"/>
      <c r="GW39" s="12" t="str">
        <f>IF(LEN(VLOOKUP($G39,Baseline!$G:$HT,199,FALSE))=0,"",VLOOKUP($G39,Baseline!$G:$HT,199,FALSE))</f>
        <v>da vam nedostaje društvo drugih?</v>
      </c>
      <c r="GX39" s="12" t="str">
        <f>IF(LEN(VLOOKUP($G39,Baseline!$G:$HT,200,FALSE))=0,"",VLOOKUP($G39,Baseline!$G:$HT,200,FALSE))</f>
        <v>1 = veoma često</v>
      </c>
      <c r="GY39" s="12" t="str">
        <f>IF(LEN(VLOOKUP($G39,Baseline!$G:$HT,201,FALSE))=0,"",VLOOKUP($G39,Baseline!$G:$HT,201,FALSE))</f>
        <v xml:space="preserve">2 = često </v>
      </c>
      <c r="GZ39" s="12" t="str">
        <f>IF(LEN(VLOOKUP($G39,Baseline!$G:$HT,202,FALSE))=0,"",VLOOKUP($G39,Baseline!$G:$HT,202,FALSE))</f>
        <v>3 = ponekad</v>
      </c>
      <c r="HA39" s="82" t="str">
        <f>IF(LEN(VLOOKUP($G39,Baseline!$G:$HT,203,FALSE))=0,"",VLOOKUP($G39,Baseline!$G:$HT,203,FALSE))</f>
        <v>4 = retko</v>
      </c>
      <c r="HB39" s="82" t="str">
        <f>IF(LEN(VLOOKUP($G39,Baseline!$G:$HT,204,FALSE))=0,"",VLOOKUP($G39,Baseline!$G:$HT,204,FALSE))</f>
        <v>5 = nikada</v>
      </c>
      <c r="HC39" s="82" t="str">
        <f>IF(LEN(VLOOKUP($G39,Baseline!$G:$HT,205,FALSE))=0,"",VLOOKUP($G39,Baseline!$G:$HT,205,FALSE))</f>
        <v/>
      </c>
      <c r="HD39" s="82" t="str">
        <f>IF(LEN(VLOOKUP($G39,Baseline!$G:$HT,206,FALSE))=0,"",VLOOKUP($G39,Baseline!$G:$HT,206,FALSE))</f>
        <v/>
      </c>
      <c r="HE39" s="82" t="str">
        <f>IF(LEN(VLOOKUP($G39,Baseline!$G:$HT,207,FALSE))=0,"",VLOOKUP($G39,Baseline!$G:$HT,207,FALSE))</f>
        <v/>
      </c>
      <c r="HF39" s="82" t="str">
        <f>IF(LEN(VLOOKUP($G39,Baseline!$G:$HT,208,FALSE))=0,"",VLOOKUP($G39,Baseline!$G:$HT,208,FALSE))</f>
        <v/>
      </c>
      <c r="HG39" s="82" t="str">
        <f>IF(LEN(VLOOKUP($G39,Baseline!$G:$HT,209,FALSE))=0,"",VLOOKUP($G39,Baseline!$G:$HT,209,FALSE))</f>
        <v/>
      </c>
      <c r="HH39" s="76" t="str">
        <f>IF(LEN(VLOOKUP($G39,Baseline!$G:$HT,210,FALSE))=0,"",VLOOKUP($G39,Baseline!$G:$HT,210,FALSE))</f>
        <v/>
      </c>
      <c r="HI39" s="76" t="str">
        <f>IF(LEN(VLOOKUP($G39,Baseline!$G:$HT,211,FALSE))=0,"",VLOOKUP($G39,Baseline!$G:$HT,211,FALSE))</f>
        <v/>
      </c>
      <c r="HJ39" s="76" t="str">
        <f>IF(LEN(VLOOKUP($G39,Baseline!$G:$HT,212,FALSE))=0,"",VLOOKUP($G39,Baseline!$G:$HT,212,FALSE))</f>
        <v/>
      </c>
      <c r="HK39" s="76" t="str">
        <f>IF(LEN(VLOOKUP($G39,Baseline!$G:$HT,213,FALSE))=0,"",VLOOKUP($G39,Baseline!$G:$HT,213,FALSE))</f>
        <v/>
      </c>
      <c r="HL39" s="83" t="str">
        <f>IF(LEN(VLOOKUP($G39,Baseline!$G:$HT,214,FALSE))=0,"",VLOOKUP($G39,Baseline!$G:$HT,214,FALSE))</f>
        <v/>
      </c>
      <c r="HM39" s="76" t="str">
        <f>IF(LEN(VLOOKUP($G39,Baseline!$G:$HT,215,FALSE))=0,"",VLOOKUP($G39,Baseline!$G:$HT,215,FALSE))</f>
        <v/>
      </c>
      <c r="HN39" s="76" t="str">
        <f>IF(LEN(VLOOKUP($G39,Baseline!$G:$HT,216,FALSE))=0,"",VLOOKUP($G39,Baseline!$G:$HT,216,FALSE))</f>
        <v/>
      </c>
      <c r="HO39" s="76" t="str">
        <f>IF(LEN(VLOOKUP($G39,Baseline!$G:$HT,217,FALSE))=0,"",VLOOKUP($G39,Baseline!$G:$HT,217,FALSE))</f>
        <v/>
      </c>
      <c r="HP39" s="76" t="str">
        <f>IF(LEN(VLOOKUP($G39,Baseline!$G:$HT,218,FALSE))=0,"",VLOOKUP($G39,Baseline!$G:$HT,218,FALSE))</f>
        <v/>
      </c>
      <c r="HQ39" s="76" t="str">
        <f>IF(LEN(VLOOKUP($G39,Baseline!$G:$HT,219,FALSE))=0,"",VLOOKUP($G39,Baseline!$G:$HT,219,FALSE))</f>
        <v/>
      </c>
      <c r="HR39" s="76" t="str">
        <f>IF(LEN(VLOOKUP($G39,Baseline!$G:$HT,220,FALSE))=0,"",VLOOKUP($G39,Baseline!$G:$HT,220,FALSE))</f>
        <v/>
      </c>
      <c r="HS39" s="76" t="str">
        <f>IF(LEN(VLOOKUP($G39,Baseline!$G:$HT,221,FALSE))=0,"",VLOOKUP($G39,Baseline!$G:$HT,221,FALSE))</f>
        <v/>
      </c>
      <c r="HT39" s="76" t="str">
        <f>IF(LEN(VLOOKUP($G39,Baseline!$G:$HT,222,FALSE))=0,"",VLOOKUP($G39,Baseline!$G:$HT,222,FALSE))</f>
        <v/>
      </c>
      <c r="HU39" s="76"/>
      <c r="HV39" s="76"/>
      <c r="HW39" s="76"/>
      <c r="HX39" s="76"/>
    </row>
    <row r="40" spans="1:232" s="28" customFormat="1" ht="32.25" hidden="1" thickBot="1">
      <c r="A40" s="5" t="s">
        <v>331</v>
      </c>
      <c r="B40" s="5" t="s">
        <v>332</v>
      </c>
      <c r="C40" s="5"/>
      <c r="D40" s="5"/>
      <c r="E40" s="5"/>
      <c r="F40" s="5" t="s">
        <v>333</v>
      </c>
      <c r="G40" s="5" t="s">
        <v>405</v>
      </c>
      <c r="H40" s="5"/>
      <c r="I40" s="84" t="str">
        <f>IF(LEN(VLOOKUP($G40,Baseline!$G:$BH,3,FALSE))=0,"",VLOOKUP($G40,Baseline!$G:$BH,3,FALSE))</f>
        <v>außen vor zu sein?</v>
      </c>
      <c r="J40" s="5" t="str">
        <f>IF(LEN(VLOOKUP($G40,Baseline!$G:$BH,4,FALSE))=0,"",VLOOKUP($G40,Baseline!$G:$BH,4,FALSE))</f>
        <v>1 = Sehr oft</v>
      </c>
      <c r="K40" s="5" t="str">
        <f>IF(LEN(VLOOKUP($G40,Baseline!$G:$BH,5,FALSE))=0,"",VLOOKUP($G40,Baseline!$G:$BH,5,FALSE))</f>
        <v xml:space="preserve">2 = Oft </v>
      </c>
      <c r="L40" s="5" t="str">
        <f>IF(LEN(VLOOKUP($G40,Baseline!$G:$BH,6,FALSE))=0,"",VLOOKUP($G40,Baseline!$G:$BH,6,FALSE))</f>
        <v>3 = Manchmal</v>
      </c>
      <c r="M40" s="5" t="str">
        <f>IF(LEN(VLOOKUP($G40,Baseline!$G:$BH,7,FALSE))=0,"",VLOOKUP($G40,Baseline!$G:$BH,7,FALSE))</f>
        <v>4 = Selten</v>
      </c>
      <c r="N40" s="5" t="str">
        <f>IF(LEN(VLOOKUP($G40,Baseline!$G:$BH,8,FALSE))=0,"",VLOOKUP($G40,Baseline!$G:$BH,8,FALSE))</f>
        <v>5 = Nie</v>
      </c>
      <c r="O40" s="5" t="str">
        <f>IF(LEN(VLOOKUP($G40,Baseline!$G:$BH,9,FALSE))=0,"",VLOOKUP($G40,Baseline!$G:$BH,9,FALSE))</f>
        <v/>
      </c>
      <c r="P40" s="5" t="str">
        <f>IF(LEN(VLOOKUP($G40,Baseline!$G:$BH,10,FALSE))=0,"",VLOOKUP($G40,Baseline!$G:$BH,10,FALSE))</f>
        <v/>
      </c>
      <c r="Q40" s="5" t="str">
        <f>IF(LEN(VLOOKUP($G40,Baseline!$G:$BH,11,FALSE))=0,"",VLOOKUP($G40,Baseline!$G:$BH,11,FALSE))</f>
        <v/>
      </c>
      <c r="R40" s="5" t="str">
        <f>IF(LEN(VLOOKUP($G40,Baseline!$G:$BH,12,FALSE))=0,"",VLOOKUP($G40,Baseline!$G:$BH,12,FALSE))</f>
        <v/>
      </c>
      <c r="S40" s="5" t="str">
        <f>IF(LEN(VLOOKUP($G40,Baseline!$G:$BH,13,FALSE))=0,"",VLOOKUP($G40,Baseline!$G:$BH,13,FALSE))</f>
        <v/>
      </c>
      <c r="T40" s="5" t="str">
        <f>IF(LEN(VLOOKUP($G40,Baseline!$G:$BH,14,FALSE))=0,"",VLOOKUP($G40,Baseline!$G:$BH,14,FALSE))</f>
        <v/>
      </c>
      <c r="U40" s="5" t="str">
        <f>IF(LEN(VLOOKUP($G40,Baseline!$G:$BH,15,FALSE))=0,"",VLOOKUP($G40,Baseline!$G:$BH,15,FALSE))</f>
        <v/>
      </c>
      <c r="V40" s="5" t="str">
        <f>IF(LEN(VLOOKUP($G40,Baseline!$G:$BH,16,FALSE))=0,"",VLOOKUP($G40,Baseline!$G:$BH,16,FALSE))</f>
        <v/>
      </c>
      <c r="W40" s="5" t="str">
        <f>IF(LEN(VLOOKUP($G40,Baseline!$G:$BH,17,FALSE))=0,"",VLOOKUP($G40,Baseline!$G:$BH,17,FALSE))</f>
        <v/>
      </c>
      <c r="X40" s="5" t="str">
        <f>IF(LEN(VLOOKUP($G40,Baseline!$G:$BH,18,FALSE))=0,"",VLOOKUP($G40,Baseline!$G:$BH,18,FALSE))</f>
        <v/>
      </c>
      <c r="Y40" s="5" t="str">
        <f>IF(LEN(VLOOKUP($G40,Baseline!$G:$BH,19,FALSE))=0,"",VLOOKUP($G40,Baseline!$G:$BH,19,FALSE))</f>
        <v/>
      </c>
      <c r="Z40" s="5" t="str">
        <f>IF(LEN(VLOOKUP($G40,Baseline!$G:$BH,20,FALSE))=0,"",VLOOKUP($G40,Baseline!$G:$BH,20,FALSE))</f>
        <v/>
      </c>
      <c r="AA40" s="5" t="str">
        <f>IF(LEN(VLOOKUP($G40,Baseline!$G:$BH,21,FALSE))=0,"",VLOOKUP($G40,Baseline!$G:$BH,21,FALSE))</f>
        <v/>
      </c>
      <c r="AB40" s="5" t="str">
        <f>IF(LEN(VLOOKUP($G40,Baseline!$G:$BH,22,FALSE))=0,"",VLOOKUP($G40,Baseline!$G:$BH,22,FALSE))</f>
        <v/>
      </c>
      <c r="AC40" s="5" t="str">
        <f>IF(LEN(VLOOKUP($G40,Baseline!$G:$BH,23,FALSE))=0,"",VLOOKUP($G40,Baseline!$G:$BH,23,FALSE))</f>
        <v/>
      </c>
      <c r="AD40" s="5" t="str">
        <f>IF(LEN(VLOOKUP($G40,Baseline!$G:$BH,24,FALSE))=0,"",VLOOKUP($G40,Baseline!$G:$BH,24,FALSE))</f>
        <v/>
      </c>
      <c r="AE40" s="5" t="str">
        <f>IF(LEN(VLOOKUP($G40,Baseline!$G:$BH,25,FALSE))=0,"",VLOOKUP($G40,Baseline!$G:$BH,25,FALSE))</f>
        <v/>
      </c>
      <c r="AF40" s="5" t="str">
        <f>IF(LEN(VLOOKUP($G40,Baseline!$G:$BH,26,FALSE))=0,"",VLOOKUP($G40,Baseline!$G:$BH,26,FALSE))</f>
        <v/>
      </c>
      <c r="AG40" s="100"/>
      <c r="AH40" s="5"/>
      <c r="AI40" s="5"/>
      <c r="AJ40" s="87"/>
      <c r="AK40" s="5" t="str">
        <f>IF(LEN(VLOOKUP($G40,Baseline!$G:$BH,31,FALSE))=0,"",VLOOKUP($G40,Baseline!$G:$BH,31,FALSE))</f>
        <v>left out?</v>
      </c>
      <c r="AL40" s="5" t="str">
        <f>IF(LEN(VLOOKUP($G40,Baseline!$G:$BH,32,FALSE))=0,"",VLOOKUP($G40,Baseline!$G:$BH,32,FALSE))</f>
        <v>1 = Very often</v>
      </c>
      <c r="AM40" s="5" t="str">
        <f>IF(LEN(VLOOKUP($G40,Baseline!$G:$BH,33,FALSE))=0,"",VLOOKUP($G40,Baseline!$G:$BH,33,FALSE))</f>
        <v>2 = Often</v>
      </c>
      <c r="AN40" s="5" t="str">
        <f>IF(LEN(VLOOKUP($G40,Baseline!$G:$BH,34,FALSE))=0,"",VLOOKUP($G40,Baseline!$G:$BH,34,FALSE))</f>
        <v>3 = Some of the time</v>
      </c>
      <c r="AO40" s="5" t="str">
        <f>IF(LEN(VLOOKUP($G40,Baseline!$G:$BH,35,FALSE))=0,"",VLOOKUP($G40,Baseline!$G:$BH,35,FALSE))</f>
        <v>4 = Seldom</v>
      </c>
      <c r="AP40" s="5" t="str">
        <f>IF(LEN(VLOOKUP($G40,Baseline!$G:$BH,36,FALSE))=0,"",VLOOKUP($G40,Baseline!$G:$BH,36,FALSE))</f>
        <v>5 = Never</v>
      </c>
      <c r="AQ40" s="5" t="str">
        <f>IF(LEN(VLOOKUP($G40,Baseline!$G:$BH,37,FALSE))=0,"",VLOOKUP($G40,Baseline!$G:$BH,37,FALSE))</f>
        <v/>
      </c>
      <c r="AR40" s="5" t="str">
        <f>IF(LEN(VLOOKUP($G40,Baseline!$G:$BH,38,FALSE))=0,"",VLOOKUP($G40,Baseline!$G:$BH,38,FALSE))</f>
        <v/>
      </c>
      <c r="AS40" s="5" t="str">
        <f>IF(LEN(VLOOKUP($G40,Baseline!$G:$BH,39,FALSE))=0,"",VLOOKUP($G40,Baseline!$G:$BH,39,FALSE))</f>
        <v/>
      </c>
      <c r="AT40" s="5" t="str">
        <f>IF(LEN(VLOOKUP($G40,Baseline!$G:$BH,40,FALSE))=0,"",VLOOKUP($G40,Baseline!$G:$BH,40,FALSE))</f>
        <v/>
      </c>
      <c r="AU40" s="5" t="str">
        <f>IF(LEN(VLOOKUP($G40,Baseline!$G:$BH,41,FALSE))=0,"",VLOOKUP($G40,Baseline!$G:$BH,41,FALSE))</f>
        <v/>
      </c>
      <c r="AV40" s="5" t="str">
        <f>IF(LEN(VLOOKUP($G40,Baseline!$G:$BH,42,FALSE))=0,"",VLOOKUP($G40,Baseline!$G:$BH,42,FALSE))</f>
        <v/>
      </c>
      <c r="AW40" s="5" t="str">
        <f>IF(LEN(VLOOKUP($G40,Baseline!$G:$BH,43,FALSE))=0,"",VLOOKUP($G40,Baseline!$G:$BH,43,FALSE))</f>
        <v/>
      </c>
      <c r="AX40" s="5" t="str">
        <f>IF(LEN(VLOOKUP($G40,Baseline!$G:$BH,44,FALSE))=0,"",VLOOKUP($G40,Baseline!$G:$BH,44,FALSE))</f>
        <v/>
      </c>
      <c r="AY40" s="5" t="str">
        <f>IF(LEN(VLOOKUP($G40,Baseline!$G:$BH,45,FALSE))=0,"",VLOOKUP($G40,Baseline!$G:$BH,45,FALSE))</f>
        <v/>
      </c>
      <c r="AZ40" s="5" t="str">
        <f>IF(LEN(VLOOKUP($G40,Baseline!$G:$BH,46,FALSE))=0,"",VLOOKUP($G40,Baseline!$G:$BH,46,FALSE))</f>
        <v/>
      </c>
      <c r="BA40" s="5" t="str">
        <f>IF(LEN(VLOOKUP($G40,Baseline!$G:$BH,47,FALSE))=0,"",VLOOKUP($G40,Baseline!$G:$BH,47,FALSE))</f>
        <v/>
      </c>
      <c r="BB40" s="5" t="str">
        <f>IF(LEN(VLOOKUP($G40,Baseline!$G:$BH,48,FALSE))=0,"",VLOOKUP($G40,Baseline!$G:$BH,48,FALSE))</f>
        <v/>
      </c>
      <c r="BC40" s="5" t="str">
        <f>IF(LEN(VLOOKUP($G40,Baseline!$G:$BH,49,FALSE))=0,"",VLOOKUP($G40,Baseline!$G:$BH,49,FALSE))</f>
        <v/>
      </c>
      <c r="BD40" s="5" t="str">
        <f>IF(LEN(VLOOKUP($G40,Baseline!$G:$BH,50,FALSE))=0,"",VLOOKUP($G40,Baseline!$G:$BH,50,FALSE))</f>
        <v/>
      </c>
      <c r="BE40" s="5" t="str">
        <f>IF(LEN(VLOOKUP($G40,Baseline!$G:$BH,51,FALSE))=0,"",VLOOKUP($G40,Baseline!$G:$BH,51,FALSE))</f>
        <v/>
      </c>
      <c r="BF40" s="5" t="str">
        <f>IF(LEN(VLOOKUP($G40,Baseline!$G:$BH,52,FALSE))=0,"",VLOOKUP($G40,Baseline!$G:$BH,52,FALSE))</f>
        <v/>
      </c>
      <c r="BG40" s="5" t="str">
        <f>IF(LEN(VLOOKUP($G40,Baseline!$G:$BH,53,FALSE))=0,"",VLOOKUP($G40,Baseline!$G:$BH,53,FALSE))</f>
        <v/>
      </c>
      <c r="BH40" s="5" t="str">
        <f>IF(LEN(VLOOKUP($G40,Baseline!$G:$BH,54,FALSE))=0,"",VLOOKUP($G40,Baseline!$G:$BH,54,FALSE))</f>
        <v/>
      </c>
      <c r="BI40" s="5"/>
      <c r="BJ40" s="5"/>
      <c r="BK40" s="5"/>
      <c r="BL40" s="87"/>
      <c r="BM40" s="1" t="str">
        <f>IF(LEN(VLOOKUP($G40,Baseline!$G:$CJ,59,FALSE))=0,"",VLOOKUP($G40,Baseline!$G:$CJ,59,FALSE))</f>
        <v>quedarse al margen?</v>
      </c>
      <c r="BN40" s="1" t="str">
        <f>IF(LEN(VLOOKUP($G40,Baseline!$G:$CJ,60,FALSE))=0,"",VLOOKUP($G40,Baseline!$G:$CJ,60,FALSE))</f>
        <v>1 = Muy a menudo</v>
      </c>
      <c r="BO40" s="1" t="str">
        <f>IF(LEN(VLOOKUP($G40,Baseline!$G:$CJ,61,FALSE))=0,"",VLOOKUP($G40,Baseline!$G:$CJ,61,FALSE))</f>
        <v xml:space="preserve">2 = A menudo </v>
      </c>
      <c r="BP40" s="1" t="str">
        <f>IF(LEN(VLOOKUP($G40,Baseline!$G:$CJ,62,FALSE))=0,"",VLOOKUP($G40,Baseline!$G:$CJ,62,FALSE))</f>
        <v>3 = A veces</v>
      </c>
      <c r="BQ40" s="1" t="str">
        <f>IF(LEN(VLOOKUP($G40,Baseline!$G:$CJ,63,FALSE))=0,"",VLOOKUP($G40,Baseline!$G:$CJ,63,FALSE))</f>
        <v>4 = Rara vez</v>
      </c>
      <c r="BR40" s="1" t="str">
        <f>IF(LEN(VLOOKUP($G40,Baseline!$G:$CJ,64,FALSE))=0,"",VLOOKUP($G40,Baseline!$G:$CJ,64,FALSE))</f>
        <v>5 = Nunca</v>
      </c>
      <c r="BS40" s="1" t="str">
        <f>IF(LEN(VLOOKUP($G40,Baseline!$G:$CJ,65,FALSE))=0,"",VLOOKUP($G40,Baseline!$G:$CJ,65,FALSE))</f>
        <v/>
      </c>
      <c r="BT40" s="1" t="str">
        <f>IF(LEN(VLOOKUP($G40,Baseline!$G:$CJ,66,FALSE))=0,"",VLOOKUP($G40,Baseline!$G:$CJ,66,FALSE))</f>
        <v/>
      </c>
      <c r="BU40" s="1" t="str">
        <f>IF(LEN(VLOOKUP($G40,Baseline!$G:$CJ,67,FALSE))=0,"",VLOOKUP($G40,Baseline!$G:$CJ,67,FALSE))</f>
        <v/>
      </c>
      <c r="BV40" s="1" t="str">
        <f>IF(LEN(VLOOKUP($G40,Baseline!$G:$CJ,68,FALSE))=0,"",VLOOKUP($G40,Baseline!$G:$CJ,68,FALSE))</f>
        <v/>
      </c>
      <c r="BW40" s="1" t="str">
        <f>IF(LEN(VLOOKUP($G40,Baseline!$G:$CJ,69,FALSE))=0,"",VLOOKUP($G40,Baseline!$G:$CJ,69,FALSE))</f>
        <v/>
      </c>
      <c r="BX40" s="1" t="str">
        <f>IF(LEN(VLOOKUP($G40,Baseline!$G:$CJ,70,FALSE))=0,"",VLOOKUP($G40,Baseline!$G:$CJ,70,FALSE))</f>
        <v/>
      </c>
      <c r="BY40" s="1" t="str">
        <f>IF(LEN(VLOOKUP($G40,Baseline!$G:$CJ,71,FALSE))=0,"",VLOOKUP($G40,Baseline!$G:$CJ,71,FALSE))</f>
        <v/>
      </c>
      <c r="BZ40" s="1" t="str">
        <f>IF(LEN(VLOOKUP($G40,Baseline!$G:$CJ,72,FALSE))=0,"",VLOOKUP($G40,Baseline!$G:$CJ,72,FALSE))</f>
        <v/>
      </c>
      <c r="CA40" s="1" t="str">
        <f>IF(LEN(VLOOKUP($G40,Baseline!$G:$CJ,73,FALSE))=0,"",VLOOKUP($G40,Baseline!$G:$CJ,73,FALSE))</f>
        <v/>
      </c>
      <c r="CB40" s="1" t="str">
        <f>IF(LEN(VLOOKUP($G40,Baseline!$G:$CJ,74,FALSE))=0,"",VLOOKUP($G40,Baseline!$G:$CJ,74,FALSE))</f>
        <v/>
      </c>
      <c r="CC40" s="1" t="str">
        <f>IF(LEN(VLOOKUP($G40,Baseline!$G:$CJ,75,FALSE))=0,"",VLOOKUP($G40,Baseline!$G:$CJ,75,FALSE))</f>
        <v/>
      </c>
      <c r="CD40" s="1" t="str">
        <f>IF(LEN(VLOOKUP($G40,Baseline!$G:$CJ,76,FALSE))=0,"",VLOOKUP($G40,Baseline!$G:$CJ,76,FALSE))</f>
        <v/>
      </c>
      <c r="CE40" s="1" t="str">
        <f>IF(LEN(VLOOKUP($G40,Baseline!$G:$CJ,77,FALSE))=0,"",VLOOKUP($G40,Baseline!$G:$CJ,77,FALSE))</f>
        <v/>
      </c>
      <c r="CF40" s="1" t="str">
        <f>IF(LEN(VLOOKUP($G40,Baseline!$G:$CJ,78,FALSE))=0,"",VLOOKUP($G40,Baseline!$G:$CJ,78,FALSE))</f>
        <v/>
      </c>
      <c r="CG40" s="1" t="str">
        <f>IF(LEN(VLOOKUP($G40,Baseline!$G:$CJ,79,FALSE))=0,"",VLOOKUP($G40,Baseline!$G:$CJ,79,FALSE))</f>
        <v/>
      </c>
      <c r="CH40" s="1" t="str">
        <f>IF(LEN(VLOOKUP($G40,Baseline!$G:$CJ,80,FALSE))=0,"",VLOOKUP($G40,Baseline!$G:$CJ,80,FALSE))</f>
        <v/>
      </c>
      <c r="CI40" s="1" t="str">
        <f>IF(LEN(VLOOKUP($G40,Baseline!$G:$CJ,81,FALSE))=0,"",VLOOKUP($G40,Baseline!$G:$CJ,81,FALSE))</f>
        <v/>
      </c>
      <c r="CJ40" s="1" t="str">
        <f>IF(LEN(VLOOKUP($G40,Baseline!$G:$CJ,82,FALSE))=0,"",VLOOKUP($G40,Baseline!$G:$CJ,82,FALSE))</f>
        <v/>
      </c>
      <c r="CK40" s="1"/>
      <c r="CL40" s="1"/>
      <c r="CM40" s="1"/>
      <c r="CN40" s="1"/>
      <c r="CO40" s="198" t="str">
        <f>IF(LEN(VLOOKUP($G40,Baseline!$G:$DL,87,FALSE))=0,"",VLOOKUP($G40,Baseline!$G:$DL,87,FALSE))</f>
        <v>d'être laissé·e pour compte ?</v>
      </c>
      <c r="CP40" s="1" t="str">
        <f>IF(LEN(VLOOKUP($G40,Baseline!$G:$DL,88,FALSE))=0,"",VLOOKUP($G40,Baseline!$G:$DL,88,FALSE))</f>
        <v>1 = très souvent</v>
      </c>
      <c r="CQ40" s="1" t="str">
        <f>IF(LEN(VLOOKUP($G40,Baseline!$G:$DL,89,FALSE))=0,"",VLOOKUP($G40,Baseline!$G:$DL,89,FALSE))</f>
        <v xml:space="preserve">2 = souvent </v>
      </c>
      <c r="CR40" s="4" t="str">
        <f>IF(LEN(VLOOKUP($G40,Baseline!$G:$DL,90,FALSE))=0,"",VLOOKUP($G40,Baseline!$G:$DL,90,FALSE))</f>
        <v>3 = parfois</v>
      </c>
      <c r="CS40" s="1" t="str">
        <f>IF(LEN(VLOOKUP($G40,Baseline!$G:$DL,91,FALSE))=0,"",VLOOKUP($G40,Baseline!$G:$DL,91,FALSE))</f>
        <v>4 = rarement</v>
      </c>
      <c r="CT40" s="1" t="str">
        <f>IF(LEN(VLOOKUP($G40,Baseline!$G:$DL,92,FALSE))=0,"",VLOOKUP($G40,Baseline!$G:$DL,92,FALSE))</f>
        <v>5 = jamais</v>
      </c>
      <c r="CU40" s="1" t="str">
        <f>IF(LEN(VLOOKUP($G40,Baseline!$G:$DL,93,FALSE))=0,"",VLOOKUP($G40,Baseline!$G:$DL,93,FALSE))</f>
        <v/>
      </c>
      <c r="CV40" s="1" t="str">
        <f>IF(LEN(VLOOKUP($G40,Baseline!$G:$DL,94,FALSE))=0,"",VLOOKUP($G40,Baseline!$G:$DL,94,FALSE))</f>
        <v/>
      </c>
      <c r="CW40" s="1" t="str">
        <f>IF(LEN(VLOOKUP($G40,Baseline!$G:$DL,95,FALSE))=0,"",VLOOKUP($G40,Baseline!$G:$DL,95,FALSE))</f>
        <v/>
      </c>
      <c r="CX40" s="1" t="str">
        <f>IF(LEN(VLOOKUP($G40,Baseline!$G:$DL,96,FALSE))=0,"",VLOOKUP($G40,Baseline!$G:$DL,96,FALSE))</f>
        <v/>
      </c>
      <c r="CY40" s="5" t="str">
        <f>IF(LEN(VLOOKUP($G40,Baseline!$G:$DL,97,FALSE))=0,"",VLOOKUP($G40,Baseline!$G:$DL,97,FALSE))</f>
        <v/>
      </c>
      <c r="CZ40" s="5" t="str">
        <f>IF(LEN(VLOOKUP($G40,Baseline!$G:$DL,98,FALSE))=0,"",VLOOKUP($G40,Baseline!$G:$DL,98,FALSE))</f>
        <v/>
      </c>
      <c r="DA40" s="5" t="str">
        <f>IF(LEN(VLOOKUP($G40,Baseline!$G:$DL,99,FALSE))=0,"",VLOOKUP($G40,Baseline!$G:$DL,99,FALSE))</f>
        <v/>
      </c>
      <c r="DB40" s="5" t="str">
        <f>IF(LEN(VLOOKUP($G40,Baseline!$G:$DL,100,FALSE))=0,"",VLOOKUP($G40,Baseline!$G:$DL,100,FALSE))</f>
        <v/>
      </c>
      <c r="DC40" s="5" t="str">
        <f>IF(LEN(VLOOKUP($G40,Baseline!$G:$DL,101,FALSE))=0,"",VLOOKUP($G40,Baseline!$G:$DL,101,FALSE))</f>
        <v/>
      </c>
      <c r="DD40" s="5" t="str">
        <f>IF(LEN(VLOOKUP($G40,Baseline!$G:$DL,102,FALSE))=0,"",VLOOKUP($G40,Baseline!$G:$DL,102,FALSE))</f>
        <v/>
      </c>
      <c r="DE40" s="5" t="str">
        <f>IF(LEN(VLOOKUP($G40,Baseline!$G:$DL,103,FALSE))=0,"",VLOOKUP($G40,Baseline!$G:$DL,103,FALSE))</f>
        <v/>
      </c>
      <c r="DF40" s="5" t="str">
        <f>IF(LEN(VLOOKUP($G40,Baseline!$G:$DL,104,FALSE))=0,"",VLOOKUP($G40,Baseline!$G:$DL,104,FALSE))</f>
        <v/>
      </c>
      <c r="DG40" s="5" t="str">
        <f>IF(LEN(VLOOKUP($G40,Baseline!$G:$DL,105,FALSE))=0,"",VLOOKUP($G40,Baseline!$G:$DL,105,FALSE))</f>
        <v/>
      </c>
      <c r="DH40" s="5" t="str">
        <f>IF(LEN(VLOOKUP($G40,Baseline!$G:$DL,106,FALSE))=0,"",VLOOKUP($G40,Baseline!$G:$DL,106,FALSE))</f>
        <v/>
      </c>
      <c r="DI40" s="5" t="str">
        <f>IF(LEN(VLOOKUP($G40,Baseline!$G:$DL,107,FALSE))=0,"",VLOOKUP($G40,Baseline!$G:$DL,107,FALSE))</f>
        <v/>
      </c>
      <c r="DJ40" s="5" t="str">
        <f>IF(LEN(VLOOKUP($G40,Baseline!$G:$DL,108,FALSE))=0,"",VLOOKUP($G40,Baseline!$G:$DL,108,FALSE))</f>
        <v/>
      </c>
      <c r="DK40" s="5" t="str">
        <f>IF(LEN(VLOOKUP($G40,Baseline!$G:$DL,109,FALSE))=0,"",VLOOKUP($G40,Baseline!$G:$DL,109,FALSE))</f>
        <v/>
      </c>
      <c r="DL40" s="5" t="str">
        <f>IF(LEN(VLOOKUP($G40,Baseline!$G:$DL,110,FALSE))=0,"",VLOOKUP($G40,Baseline!$G:$DL,110,FALSE))</f>
        <v/>
      </c>
      <c r="DM40" s="5"/>
      <c r="DN40" s="5"/>
      <c r="DO40" s="5"/>
      <c r="DP40" s="5"/>
      <c r="DQ40" s="1" t="str">
        <f>IF(LEN(VLOOKUP($G40,Baseline!$G:$EN,115,FALSE))=0,"",VLOOKUP($G40,Baseline!$G:$EN,115,FALSE))</f>
        <v>kívülálló?</v>
      </c>
      <c r="DR40" s="1" t="str">
        <f>IF(LEN(VLOOKUP($G40,Baseline!$G:$EN,116,FALSE))=0,"",VLOOKUP($G40,Baseline!$G:$EN,116,FALSE))</f>
        <v>1 = nagyon gyakran</v>
      </c>
      <c r="DS40" s="1" t="str">
        <f>IF(LEN(VLOOKUP($G40,Baseline!$G:$EN,117,FALSE))=0,"",VLOOKUP($G40,Baseline!$G:$EN,117,FALSE))</f>
        <v xml:space="preserve">2 = gyakran </v>
      </c>
      <c r="DT40" s="1" t="str">
        <f>IF(LEN(VLOOKUP($G40,Baseline!$G:$EN,118,FALSE))=0,"",VLOOKUP($G40,Baseline!$G:$EN,118,FALSE))</f>
        <v>3 = néha</v>
      </c>
      <c r="DU40" s="1" t="str">
        <f>IF(LEN(VLOOKUP($G40,Baseline!$G:$EN,119,FALSE))=0,"",VLOOKUP($G40,Baseline!$G:$EN,119,FALSE))</f>
        <v>4 = ritkán</v>
      </c>
      <c r="DV40" s="1" t="str">
        <f>IF(LEN(VLOOKUP($G40,Baseline!$G:$EN,120,FALSE))=0,"",VLOOKUP($G40,Baseline!$G:$EN,120,FALSE))</f>
        <v>5 = soha</v>
      </c>
      <c r="DW40" s="4" t="str">
        <f>IF(LEN(VLOOKUP($G40,Baseline!$G:$EN,121,FALSE))=0,"",VLOOKUP($G40,Baseline!$G:$EN,121,FALSE))</f>
        <v/>
      </c>
      <c r="DX40" s="1" t="str">
        <f>IF(LEN(VLOOKUP($G40,Baseline!$G:$EN,122,FALSE))=0,"",VLOOKUP($G40,Baseline!$G:$EN,122,FALSE))</f>
        <v/>
      </c>
      <c r="DY40" s="1" t="str">
        <f>IF(LEN(VLOOKUP($G40,Baseline!$G:$EN,123,FALSE))=0,"",VLOOKUP($G40,Baseline!$G:$EN,123,FALSE))</f>
        <v/>
      </c>
      <c r="DZ40" s="1" t="str">
        <f>IF(LEN(VLOOKUP($G40,Baseline!$G:$EN,124,FALSE))=0,"",VLOOKUP($G40,Baseline!$G:$EN,124,FALSE))</f>
        <v/>
      </c>
      <c r="EA40" s="1" t="str">
        <f>IF(LEN(VLOOKUP($G40,Baseline!$G:$EN,125,FALSE))=0,"",VLOOKUP($G40,Baseline!$G:$EN,125,FALSE))</f>
        <v/>
      </c>
      <c r="EB40" s="5" t="str">
        <f>IF(LEN(VLOOKUP($G40,Baseline!$G:$EN,126,FALSE))=0,"",VLOOKUP($G40,Baseline!$G:$EN,126,FALSE))</f>
        <v/>
      </c>
      <c r="EC40" s="5" t="str">
        <f>IF(LEN(VLOOKUP($G40,Baseline!$G:$EN,127,FALSE))=0,"",VLOOKUP($G40,Baseline!$G:$EN,127,FALSE))</f>
        <v/>
      </c>
      <c r="ED40" s="5" t="str">
        <f>IF(LEN(VLOOKUP($G40,Baseline!$G:$EN,128,FALSE))=0,"",VLOOKUP($G40,Baseline!$G:$EN,128,FALSE))</f>
        <v/>
      </c>
      <c r="EE40" s="5" t="str">
        <f>IF(LEN(VLOOKUP($G40,Baseline!$G:$EN,129,FALSE))=0,"",VLOOKUP($G40,Baseline!$G:$EN,129,FALSE))</f>
        <v/>
      </c>
      <c r="EF40" s="5" t="str">
        <f>IF(LEN(VLOOKUP($G40,Baseline!$G:$EN,130,FALSE))=0,"",VLOOKUP($G40,Baseline!$G:$EN,130,FALSE))</f>
        <v/>
      </c>
      <c r="EG40" s="5" t="str">
        <f>IF(LEN(VLOOKUP($G40,Baseline!$G:$EN,131,FALSE))=0,"",VLOOKUP($G40,Baseline!$G:$EN,131,FALSE))</f>
        <v/>
      </c>
      <c r="EH40" s="5" t="str">
        <f>IF(LEN(VLOOKUP($G40,Baseline!$G:$EN,132,FALSE))=0,"",VLOOKUP($G40,Baseline!$G:$EN,132,FALSE))</f>
        <v/>
      </c>
      <c r="EI40" s="5" t="str">
        <f>IF(LEN(VLOOKUP($G40,Baseline!$G:$EN,133,FALSE))=0,"",VLOOKUP($G40,Baseline!$G:$EN,133,FALSE))</f>
        <v/>
      </c>
      <c r="EJ40" s="5" t="str">
        <f>IF(LEN(VLOOKUP($G40,Baseline!$G:$EN,134,FALSE))=0,"",VLOOKUP($G40,Baseline!$G:$EN,134,FALSE))</f>
        <v/>
      </c>
      <c r="EK40" s="5" t="str">
        <f>IF(LEN(VLOOKUP($G40,Baseline!$G:$EN,135,FALSE))=0,"",VLOOKUP($G40,Baseline!$G:$EN,135,FALSE))</f>
        <v/>
      </c>
      <c r="EL40" s="5" t="str">
        <f>IF(LEN(VLOOKUP($G40,Baseline!$G:$EN,136,FALSE))=0,"",VLOOKUP($G40,Baseline!$G:$EN,136,FALSE))</f>
        <v/>
      </c>
      <c r="EM40" s="5" t="str">
        <f>IF(LEN(VLOOKUP($G40,Baseline!$G:$EN,137,FALSE))=0,"",VLOOKUP($G40,Baseline!$G:$EN,137,FALSE))</f>
        <v/>
      </c>
      <c r="EN40" s="5" t="str">
        <f>IF(LEN(VLOOKUP($G40,Baseline!$G:$EN,138,FALSE))=0,"",VLOOKUP($G40,Baseline!$G:$EN,138,FALSE))</f>
        <v/>
      </c>
      <c r="EO40" s="5"/>
      <c r="EP40" s="5"/>
      <c r="EQ40" s="5"/>
      <c r="ER40" s="5"/>
      <c r="ES40" s="1" t="str">
        <f>IF(LEN(VLOOKUP($G40,Baseline!$G:$FP,143,FALSE))=0,"",VLOOKUP($G40,Baseline!$G:$FP,143,FALSE))</f>
        <v>di sentirsi in disparte?</v>
      </c>
      <c r="ET40" s="1" t="str">
        <f>IF(LEN(VLOOKUP($G40,Baseline!$G:$FP,144,FALSE))=0,"",VLOOKUP($G40,Baseline!$G:$FP,144,FALSE))</f>
        <v>1 = molto spesso</v>
      </c>
      <c r="EU40" s="1" t="str">
        <f>IF(LEN(VLOOKUP($G40,Baseline!$G:$FP,145,FALSE))=0,"",VLOOKUP($G40,Baseline!$G:$FP,145,FALSE))</f>
        <v>2 = spesso</v>
      </c>
      <c r="EV40" s="1" t="str">
        <f>IF(LEN(VLOOKUP($G40,Baseline!$G:$FP,146,FALSE))=0,"",VLOOKUP($G40,Baseline!$G:$FP,146,FALSE))</f>
        <v>3 = a volte</v>
      </c>
      <c r="EW40" s="1" t="str">
        <f>IF(LEN(VLOOKUP($G40,Baseline!$G:$FP,147,FALSE))=0,"",VLOOKUP($G40,Baseline!$G:$FP,147,FALSE))</f>
        <v>4 = raramente</v>
      </c>
      <c r="EX40" s="1" t="str">
        <f>IF(LEN(VLOOKUP($G40,Baseline!$G:$FP,148,FALSE))=0,"",VLOOKUP($G40,Baseline!$G:$FP,148,FALSE))</f>
        <v>5 = mai</v>
      </c>
      <c r="EY40" s="1" t="str">
        <f>IF(LEN(VLOOKUP($G40,Baseline!$G:$FP,149,FALSE))=0,"",VLOOKUP($G40,Baseline!$G:$FP,149,FALSE))</f>
        <v/>
      </c>
      <c r="EZ40" s="1" t="str">
        <f>IF(LEN(VLOOKUP($G40,Baseline!$G:$FP,150,FALSE))=0,"",VLOOKUP($G40,Baseline!$G:$FP,150,FALSE))</f>
        <v/>
      </c>
      <c r="FA40" s="1" t="str">
        <f>IF(LEN(VLOOKUP($G40,Baseline!$G:$FP,151,FALSE))=0,"",VLOOKUP($G40,Baseline!$G:$FP,151,FALSE))</f>
        <v/>
      </c>
      <c r="FB40" s="4" t="str">
        <f>IF(LEN(VLOOKUP($G40,Baseline!$G:$FP,152,FALSE))=0,"",VLOOKUP($G40,Baseline!$G:$FP,152,FALSE))</f>
        <v/>
      </c>
      <c r="FC40" s="1" t="str">
        <f>IF(LEN(VLOOKUP($G40,Baseline!$G:$FP,153,FALSE))=0,"",VLOOKUP($G40,Baseline!$G:$FP,153,FALSE))</f>
        <v/>
      </c>
      <c r="FD40" s="5" t="str">
        <f>IF(LEN(VLOOKUP($G40,Baseline!$G:$FP,154,FALSE))=0,"",VLOOKUP($G40,Baseline!$G:$FP,154,FALSE))</f>
        <v/>
      </c>
      <c r="FE40" s="5" t="str">
        <f>IF(LEN(VLOOKUP($G40,Baseline!$G:$FP,155,FALSE))=0,"",VLOOKUP($G40,Baseline!$G:$FP,155,FALSE))</f>
        <v/>
      </c>
      <c r="FF40" s="5" t="str">
        <f>IF(LEN(VLOOKUP($G40,Baseline!$G:$FP,156,FALSE))=0,"",VLOOKUP($G40,Baseline!$G:$FP,156,FALSE))</f>
        <v/>
      </c>
      <c r="FG40" s="5" t="str">
        <f>IF(LEN(VLOOKUP($G40,Baseline!$G:$FP,157,FALSE))=0,"",VLOOKUP($G40,Baseline!$G:$FP,157,FALSE))</f>
        <v/>
      </c>
      <c r="FH40" s="5" t="str">
        <f>IF(LEN(VLOOKUP($G40,Baseline!$G:$FP,158,FALSE))=0,"",VLOOKUP($G40,Baseline!$G:$FP,158,FALSE))</f>
        <v/>
      </c>
      <c r="FI40" s="5" t="str">
        <f>IF(LEN(VLOOKUP($G40,Baseline!$G:$FP,159,FALSE))=0,"",VLOOKUP($G40,Baseline!$G:$FP,159,FALSE))</f>
        <v/>
      </c>
      <c r="FJ40" s="5" t="str">
        <f>IF(LEN(VLOOKUP($G40,Baseline!$G:$FP,160,FALSE))=0,"",VLOOKUP($G40,Baseline!$G:$FP,160,FALSE))</f>
        <v/>
      </c>
      <c r="FK40" s="5" t="str">
        <f>IF(LEN(VLOOKUP($G40,Baseline!$G:$FP,161,FALSE))=0,"",VLOOKUP($G40,Baseline!$G:$FP,161,FALSE))</f>
        <v/>
      </c>
      <c r="FL40" s="5" t="str">
        <f>IF(LEN(VLOOKUP($G40,Baseline!$G:$FP,162,FALSE))=0,"",VLOOKUP($G40,Baseline!$G:$FP,162,FALSE))</f>
        <v/>
      </c>
      <c r="FM40" s="5" t="str">
        <f>IF(LEN(VLOOKUP($G40,Baseline!$G:$FP,163,FALSE))=0,"",VLOOKUP($G40,Baseline!$G:$FP,163,FALSE))</f>
        <v/>
      </c>
      <c r="FN40" s="5" t="str">
        <f>IF(LEN(VLOOKUP($G40,Baseline!$G:$FP,164,FALSE))=0,"",VLOOKUP($G40,Baseline!$G:$FP,164,FALSE))</f>
        <v/>
      </c>
      <c r="FO40" s="5" t="str">
        <f>IF(LEN(VLOOKUP($G40,Baseline!$G:$FP,165,FALSE))=0,"",VLOOKUP($G40,Baseline!$G:$FP,165,FALSE))</f>
        <v/>
      </c>
      <c r="FP40" s="5" t="str">
        <f>IF(LEN(VLOOKUP($G40,Baseline!$G:$FP,166,FALSE))=0,"",VLOOKUP($G40,Baseline!$G:$FP,166,FALSE))</f>
        <v/>
      </c>
      <c r="FQ40" s="5"/>
      <c r="FR40" s="5"/>
      <c r="FS40" s="5"/>
      <c r="FT40" s="5"/>
      <c r="FU40" s="1" t="str">
        <f>IF(LEN(VLOOKUP($G40,Baseline!$G:$GR,171,FALSE))=0,"",VLOOKUP($G40,Baseline!$G:$GR,171,FALSE))</f>
        <v>что на Вас не обращают внимания?</v>
      </c>
      <c r="FV40" s="1" t="str">
        <f>IF(LEN(VLOOKUP($G40,Baseline!$G:$GR,172,FALSE))=0,"",VLOOKUP($G40,Baseline!$G:$GR,172,FALSE))</f>
        <v>1 = очень часто</v>
      </c>
      <c r="FW40" s="1" t="str">
        <f>IF(LEN(VLOOKUP($G40,Baseline!$G:$GR,173,FALSE))=0,"",VLOOKUP($G40,Baseline!$G:$GR,173,FALSE))</f>
        <v xml:space="preserve">2 = часто </v>
      </c>
      <c r="FX40" s="1" t="str">
        <f>IF(LEN(VLOOKUP($G40,Baseline!$G:$GR,174,FALSE))=0,"",VLOOKUP($G40,Baseline!$G:$GR,174,FALSE))</f>
        <v>3 = иногда</v>
      </c>
      <c r="FY40" s="1" t="str">
        <f>IF(LEN(VLOOKUP($G40,Baseline!$G:$GR,175,FALSE))=0,"",VLOOKUP($G40,Baseline!$G:$GR,175,FALSE))</f>
        <v>4 = редко</v>
      </c>
      <c r="FZ40" s="1" t="str">
        <f>IF(LEN(VLOOKUP($G40,Baseline!$G:$GR,176,FALSE))=0,"",VLOOKUP($G40,Baseline!$G:$GR,176,FALSE))</f>
        <v>5 = никогда</v>
      </c>
      <c r="GA40" s="1" t="str">
        <f>IF(LEN(VLOOKUP($G40,Baseline!$G:$GR,177,FALSE))=0,"",VLOOKUP($G40,Baseline!$G:$GR,177,FALSE))</f>
        <v/>
      </c>
      <c r="GB40" s="1" t="str">
        <f>IF(LEN(VLOOKUP($G40,Baseline!$G:$GR,178,FALSE))=0,"",VLOOKUP($G40,Baseline!$G:$GR,178,FALSE))</f>
        <v/>
      </c>
      <c r="GC40" s="1" t="str">
        <f>IF(LEN(VLOOKUP($G40,Baseline!$G:$GR,179,FALSE))=0,"",VLOOKUP($G40,Baseline!$G:$GR,179,FALSE))</f>
        <v/>
      </c>
      <c r="GD40" s="1" t="str">
        <f>IF(LEN(VLOOKUP($G40,Baseline!$G:$GR,180,FALSE))=0,"",VLOOKUP($G40,Baseline!$G:$GR,180,FALSE))</f>
        <v/>
      </c>
      <c r="GE40" s="1" t="str">
        <f>IF(LEN(VLOOKUP($G40,Baseline!$G:$GR,181,FALSE))=0,"",VLOOKUP($G40,Baseline!$G:$GR,181,FALSE))</f>
        <v/>
      </c>
      <c r="GF40" s="5" t="str">
        <f>IF(LEN(VLOOKUP($G40,Baseline!$G:$GR,182,FALSE))=0,"",VLOOKUP($G40,Baseline!$G:$GR,182,FALSE))</f>
        <v/>
      </c>
      <c r="GG40" s="4" t="str">
        <f>IF(LEN(VLOOKUP($G40,Baseline!$G:$GR,183,FALSE))=0,"",VLOOKUP($G40,Baseline!$G:$GR,183,FALSE))</f>
        <v/>
      </c>
      <c r="GH40" s="5" t="str">
        <f>IF(LEN(VLOOKUP($G40,Baseline!$G:$GR,184,FALSE))=0,"",VLOOKUP($G40,Baseline!$G:$GR,184,FALSE))</f>
        <v/>
      </c>
      <c r="GI40" s="5" t="str">
        <f>IF(LEN(VLOOKUP($G40,Baseline!$G:$GR,185,FALSE))=0,"",VLOOKUP($G40,Baseline!$G:$GR,185,FALSE))</f>
        <v/>
      </c>
      <c r="GJ40" s="5" t="str">
        <f>IF(LEN(VLOOKUP($G40,Baseline!$G:$GR,186,FALSE))=0,"",VLOOKUP($G40,Baseline!$G:$GR,186,FALSE))</f>
        <v/>
      </c>
      <c r="GK40" s="5" t="str">
        <f>IF(LEN(VLOOKUP($G40,Baseline!$G:$GR,187,FALSE))=0,"",VLOOKUP($G40,Baseline!$G:$GR,187,FALSE))</f>
        <v/>
      </c>
      <c r="GL40" s="5" t="str">
        <f>IF(LEN(VLOOKUP($G40,Baseline!$G:$GR,188,FALSE))=0,"",VLOOKUP($G40,Baseline!$G:$GR,188,FALSE))</f>
        <v/>
      </c>
      <c r="GM40" s="5" t="str">
        <f>IF(LEN(VLOOKUP($G40,Baseline!$G:$GR,189,FALSE))=0,"",VLOOKUP($G40,Baseline!$G:$GR,189,FALSE))</f>
        <v/>
      </c>
      <c r="GN40" s="5" t="str">
        <f>IF(LEN(VLOOKUP($G40,Baseline!$G:$GR,190,FALSE))=0,"",VLOOKUP($G40,Baseline!$G:$GR,190,FALSE))</f>
        <v/>
      </c>
      <c r="GO40" s="5" t="str">
        <f>IF(LEN(VLOOKUP($G40,Baseline!$G:$GR,191,FALSE))=0,"",VLOOKUP($G40,Baseline!$G:$GR,191,FALSE))</f>
        <v/>
      </c>
      <c r="GP40" s="5" t="str">
        <f>IF(LEN(VLOOKUP($G40,Baseline!$G:$GR,192,FALSE))=0,"",VLOOKUP($G40,Baseline!$G:$GR,192,FALSE))</f>
        <v/>
      </c>
      <c r="GQ40" s="5" t="str">
        <f>IF(LEN(VLOOKUP($G40,Baseline!$G:$GR,193,FALSE))=0,"",VLOOKUP($G40,Baseline!$G:$GR,193,FALSE))</f>
        <v/>
      </c>
      <c r="GR40" s="5" t="str">
        <f>IF(LEN(VLOOKUP($G40,Baseline!$G:$GR,194,FALSE))=0,"",VLOOKUP($G40,Baseline!$G:$GR,194,FALSE))</f>
        <v/>
      </c>
      <c r="GS40" s="5"/>
      <c r="GT40" s="5"/>
      <c r="GU40" s="5"/>
      <c r="GV40" s="5"/>
      <c r="GW40" s="1" t="str">
        <f>IF(LEN(VLOOKUP($G40,Baseline!$G:$HT,199,FALSE))=0,"",VLOOKUP($G40,Baseline!$G:$HT,199,FALSE))</f>
        <v>da niko ne obraća pažnju na Vas?</v>
      </c>
      <c r="GX40" s="1" t="str">
        <f>IF(LEN(VLOOKUP($G40,Baseline!$G:$HT,200,FALSE))=0,"",VLOOKUP($G40,Baseline!$G:$HT,200,FALSE))</f>
        <v>1 = veoma često</v>
      </c>
      <c r="GY40" s="1" t="str">
        <f>IF(LEN(VLOOKUP($G40,Baseline!$G:$HT,201,FALSE))=0,"",VLOOKUP($G40,Baseline!$G:$HT,201,FALSE))</f>
        <v xml:space="preserve">2 = često </v>
      </c>
      <c r="GZ40" s="1" t="str">
        <f>IF(LEN(VLOOKUP($G40,Baseline!$G:$HT,202,FALSE))=0,"",VLOOKUP($G40,Baseline!$G:$HT,202,FALSE))</f>
        <v>3 = ponekad</v>
      </c>
      <c r="HA40" s="10" t="str">
        <f>IF(LEN(VLOOKUP($G40,Baseline!$G:$HT,203,FALSE))=0,"",VLOOKUP($G40,Baseline!$G:$HT,203,FALSE))</f>
        <v>4 = retko</v>
      </c>
      <c r="HB40" s="10" t="str">
        <f>IF(LEN(VLOOKUP($G40,Baseline!$G:$HT,204,FALSE))=0,"",VLOOKUP($G40,Baseline!$G:$HT,204,FALSE))</f>
        <v>5 = nikada</v>
      </c>
      <c r="HC40" s="10" t="str">
        <f>IF(LEN(VLOOKUP($G40,Baseline!$G:$HT,205,FALSE))=0,"",VLOOKUP($G40,Baseline!$G:$HT,205,FALSE))</f>
        <v/>
      </c>
      <c r="HD40" s="10" t="str">
        <f>IF(LEN(VLOOKUP($G40,Baseline!$G:$HT,206,FALSE))=0,"",VLOOKUP($G40,Baseline!$G:$HT,206,FALSE))</f>
        <v/>
      </c>
      <c r="HE40" s="10" t="str">
        <f>IF(LEN(VLOOKUP($G40,Baseline!$G:$HT,207,FALSE))=0,"",VLOOKUP($G40,Baseline!$G:$HT,207,FALSE))</f>
        <v/>
      </c>
      <c r="HF40" s="10" t="str">
        <f>IF(LEN(VLOOKUP($G40,Baseline!$G:$HT,208,FALSE))=0,"",VLOOKUP($G40,Baseline!$G:$HT,208,FALSE))</f>
        <v/>
      </c>
      <c r="HG40" s="10" t="str">
        <f>IF(LEN(VLOOKUP($G40,Baseline!$G:$HT,209,FALSE))=0,"",VLOOKUP($G40,Baseline!$G:$HT,209,FALSE))</f>
        <v/>
      </c>
      <c r="HH40" s="5" t="str">
        <f>IF(LEN(VLOOKUP($G40,Baseline!$G:$HT,210,FALSE))=0,"",VLOOKUP($G40,Baseline!$G:$HT,210,FALSE))</f>
        <v/>
      </c>
      <c r="HI40" s="5" t="str">
        <f>IF(LEN(VLOOKUP($G40,Baseline!$G:$HT,211,FALSE))=0,"",VLOOKUP($G40,Baseline!$G:$HT,211,FALSE))</f>
        <v/>
      </c>
      <c r="HJ40" s="5" t="str">
        <f>IF(LEN(VLOOKUP($G40,Baseline!$G:$HT,212,FALSE))=0,"",VLOOKUP($G40,Baseline!$G:$HT,212,FALSE))</f>
        <v/>
      </c>
      <c r="HK40" s="5" t="str">
        <f>IF(LEN(VLOOKUP($G40,Baseline!$G:$HT,213,FALSE))=0,"",VLOOKUP($G40,Baseline!$G:$HT,213,FALSE))</f>
        <v/>
      </c>
      <c r="HL40" s="4" t="str">
        <f>IF(LEN(VLOOKUP($G40,Baseline!$G:$HT,214,FALSE))=0,"",VLOOKUP($G40,Baseline!$G:$HT,214,FALSE))</f>
        <v/>
      </c>
      <c r="HM40" s="5" t="str">
        <f>IF(LEN(VLOOKUP($G40,Baseline!$G:$HT,215,FALSE))=0,"",VLOOKUP($G40,Baseline!$G:$HT,215,FALSE))</f>
        <v/>
      </c>
      <c r="HN40" s="5" t="str">
        <f>IF(LEN(VLOOKUP($G40,Baseline!$G:$HT,216,FALSE))=0,"",VLOOKUP($G40,Baseline!$G:$HT,216,FALSE))</f>
        <v/>
      </c>
      <c r="HO40" s="5" t="str">
        <f>IF(LEN(VLOOKUP($G40,Baseline!$G:$HT,217,FALSE))=0,"",VLOOKUP($G40,Baseline!$G:$HT,217,FALSE))</f>
        <v/>
      </c>
      <c r="HP40" s="5" t="str">
        <f>IF(LEN(VLOOKUP($G40,Baseline!$G:$HT,218,FALSE))=0,"",VLOOKUP($G40,Baseline!$G:$HT,218,FALSE))</f>
        <v/>
      </c>
      <c r="HQ40" s="5" t="str">
        <f>IF(LEN(VLOOKUP($G40,Baseline!$G:$HT,219,FALSE))=0,"",VLOOKUP($G40,Baseline!$G:$HT,219,FALSE))</f>
        <v/>
      </c>
      <c r="HR40" s="5" t="str">
        <f>IF(LEN(VLOOKUP($G40,Baseline!$G:$HT,220,FALSE))=0,"",VLOOKUP($G40,Baseline!$G:$HT,220,FALSE))</f>
        <v/>
      </c>
      <c r="HS40" s="5" t="str">
        <f>IF(LEN(VLOOKUP($G40,Baseline!$G:$HT,221,FALSE))=0,"",VLOOKUP($G40,Baseline!$G:$HT,221,FALSE))</f>
        <v/>
      </c>
      <c r="HT40" s="5" t="str">
        <f>IF(LEN(VLOOKUP($G40,Baseline!$G:$HT,222,FALSE))=0,"",VLOOKUP($G40,Baseline!$G:$HT,222,FALSE))</f>
        <v/>
      </c>
      <c r="HU40" s="5"/>
      <c r="HV40" s="5"/>
      <c r="HW40" s="5"/>
      <c r="HX40" s="5"/>
    </row>
    <row r="41" spans="1:232" s="28" customFormat="1" ht="32.25" hidden="1" thickBot="1">
      <c r="A41" s="5" t="s">
        <v>331</v>
      </c>
      <c r="B41" s="5" t="s">
        <v>332</v>
      </c>
      <c r="C41" s="5"/>
      <c r="D41" s="5"/>
      <c r="E41" s="5"/>
      <c r="F41" s="5" t="s">
        <v>333</v>
      </c>
      <c r="G41" s="5" t="s">
        <v>406</v>
      </c>
      <c r="H41" s="5"/>
      <c r="I41" s="84" t="str">
        <f>IF(LEN(VLOOKUP($G41,Baseline!$G:$BH,3,FALSE))=0,"",VLOOKUP($G41,Baseline!$G:$BH,3,FALSE))</f>
        <v>dass Sie sozial isoliert sind?</v>
      </c>
      <c r="J41" s="5" t="str">
        <f>IF(LEN(VLOOKUP($G41,Baseline!$G:$BH,4,FALSE))=0,"",VLOOKUP($G41,Baseline!$G:$BH,4,FALSE))</f>
        <v>1 = Sehr oft</v>
      </c>
      <c r="K41" s="5" t="str">
        <f>IF(LEN(VLOOKUP($G41,Baseline!$G:$BH,5,FALSE))=0,"",VLOOKUP($G41,Baseline!$G:$BH,5,FALSE))</f>
        <v xml:space="preserve">2 = Oft </v>
      </c>
      <c r="L41" s="5" t="str">
        <f>IF(LEN(VLOOKUP($G41,Baseline!$G:$BH,6,FALSE))=0,"",VLOOKUP($G41,Baseline!$G:$BH,6,FALSE))</f>
        <v>3 = Manchmal</v>
      </c>
      <c r="M41" s="5" t="str">
        <f>IF(LEN(VLOOKUP($G41,Baseline!$G:$BH,7,FALSE))=0,"",VLOOKUP($G41,Baseline!$G:$BH,7,FALSE))</f>
        <v>4 = Selten</v>
      </c>
      <c r="N41" s="5" t="str">
        <f>IF(LEN(VLOOKUP($G41,Baseline!$G:$BH,8,FALSE))=0,"",VLOOKUP($G41,Baseline!$G:$BH,8,FALSE))</f>
        <v>5 = Nie</v>
      </c>
      <c r="O41" s="5" t="str">
        <f>IF(LEN(VLOOKUP($G41,Baseline!$G:$BH,9,FALSE))=0,"",VLOOKUP($G41,Baseline!$G:$BH,9,FALSE))</f>
        <v/>
      </c>
      <c r="P41" s="5" t="str">
        <f>IF(LEN(VLOOKUP($G41,Baseline!$G:$BH,10,FALSE))=0,"",VLOOKUP($G41,Baseline!$G:$BH,10,FALSE))</f>
        <v/>
      </c>
      <c r="Q41" s="5" t="str">
        <f>IF(LEN(VLOOKUP($G41,Baseline!$G:$BH,11,FALSE))=0,"",VLOOKUP($G41,Baseline!$G:$BH,11,FALSE))</f>
        <v/>
      </c>
      <c r="R41" s="5" t="str">
        <f>IF(LEN(VLOOKUP($G41,Baseline!$G:$BH,12,FALSE))=0,"",VLOOKUP($G41,Baseline!$G:$BH,12,FALSE))</f>
        <v/>
      </c>
      <c r="S41" s="5" t="str">
        <f>IF(LEN(VLOOKUP($G41,Baseline!$G:$BH,13,FALSE))=0,"",VLOOKUP($G41,Baseline!$G:$BH,13,FALSE))</f>
        <v/>
      </c>
      <c r="T41" s="5" t="str">
        <f>IF(LEN(VLOOKUP($G41,Baseline!$G:$BH,14,FALSE))=0,"",VLOOKUP($G41,Baseline!$G:$BH,14,FALSE))</f>
        <v/>
      </c>
      <c r="U41" s="5" t="str">
        <f>IF(LEN(VLOOKUP($G41,Baseline!$G:$BH,15,FALSE))=0,"",VLOOKUP($G41,Baseline!$G:$BH,15,FALSE))</f>
        <v/>
      </c>
      <c r="V41" s="5" t="str">
        <f>IF(LEN(VLOOKUP($G41,Baseline!$G:$BH,16,FALSE))=0,"",VLOOKUP($G41,Baseline!$G:$BH,16,FALSE))</f>
        <v/>
      </c>
      <c r="W41" s="5" t="str">
        <f>IF(LEN(VLOOKUP($G41,Baseline!$G:$BH,17,FALSE))=0,"",VLOOKUP($G41,Baseline!$G:$BH,17,FALSE))</f>
        <v/>
      </c>
      <c r="X41" s="5" t="str">
        <f>IF(LEN(VLOOKUP($G41,Baseline!$G:$BH,18,FALSE))=0,"",VLOOKUP($G41,Baseline!$G:$BH,18,FALSE))</f>
        <v/>
      </c>
      <c r="Y41" s="5" t="str">
        <f>IF(LEN(VLOOKUP($G41,Baseline!$G:$BH,19,FALSE))=0,"",VLOOKUP($G41,Baseline!$G:$BH,19,FALSE))</f>
        <v/>
      </c>
      <c r="Z41" s="5" t="str">
        <f>IF(LEN(VLOOKUP($G41,Baseline!$G:$BH,20,FALSE))=0,"",VLOOKUP($G41,Baseline!$G:$BH,20,FALSE))</f>
        <v/>
      </c>
      <c r="AA41" s="5" t="str">
        <f>IF(LEN(VLOOKUP($G41,Baseline!$G:$BH,21,FALSE))=0,"",VLOOKUP($G41,Baseline!$G:$BH,21,FALSE))</f>
        <v/>
      </c>
      <c r="AB41" s="5" t="str">
        <f>IF(LEN(VLOOKUP($G41,Baseline!$G:$BH,22,FALSE))=0,"",VLOOKUP($G41,Baseline!$G:$BH,22,FALSE))</f>
        <v/>
      </c>
      <c r="AC41" s="5" t="str">
        <f>IF(LEN(VLOOKUP($G41,Baseline!$G:$BH,23,FALSE))=0,"",VLOOKUP($G41,Baseline!$G:$BH,23,FALSE))</f>
        <v/>
      </c>
      <c r="AD41" s="5" t="str">
        <f>IF(LEN(VLOOKUP($G41,Baseline!$G:$BH,24,FALSE))=0,"",VLOOKUP($G41,Baseline!$G:$BH,24,FALSE))</f>
        <v/>
      </c>
      <c r="AE41" s="5" t="str">
        <f>IF(LEN(VLOOKUP($G41,Baseline!$G:$BH,25,FALSE))=0,"",VLOOKUP($G41,Baseline!$G:$BH,25,FALSE))</f>
        <v/>
      </c>
      <c r="AF41" s="5" t="str">
        <f>IF(LEN(VLOOKUP($G41,Baseline!$G:$BH,26,FALSE))=0,"",VLOOKUP($G41,Baseline!$G:$BH,26,FALSE))</f>
        <v/>
      </c>
      <c r="AG41" s="100"/>
      <c r="AH41" s="5"/>
      <c r="AI41" s="5"/>
      <c r="AJ41" s="87"/>
      <c r="AK41" s="5" t="str">
        <f>IF(LEN(VLOOKUP($G41,Baseline!$G:$BH,31,FALSE))=0,"",VLOOKUP($G41,Baseline!$G:$BH,31,FALSE))</f>
        <v>isolated from others?</v>
      </c>
      <c r="AL41" s="5" t="str">
        <f>IF(LEN(VLOOKUP($G41,Baseline!$G:$BH,32,FALSE))=0,"",VLOOKUP($G41,Baseline!$G:$BH,32,FALSE))</f>
        <v>1 = Very often</v>
      </c>
      <c r="AM41" s="5" t="str">
        <f>IF(LEN(VLOOKUP($G41,Baseline!$G:$BH,33,FALSE))=0,"",VLOOKUP($G41,Baseline!$G:$BH,33,FALSE))</f>
        <v>2 = Often</v>
      </c>
      <c r="AN41" s="5" t="str">
        <f>IF(LEN(VLOOKUP($G41,Baseline!$G:$BH,34,FALSE))=0,"",VLOOKUP($G41,Baseline!$G:$BH,34,FALSE))</f>
        <v>3 = Some of the time</v>
      </c>
      <c r="AO41" s="5" t="str">
        <f>IF(LEN(VLOOKUP($G41,Baseline!$G:$BH,35,FALSE))=0,"",VLOOKUP($G41,Baseline!$G:$BH,35,FALSE))</f>
        <v>4 = Seldom</v>
      </c>
      <c r="AP41" s="5" t="str">
        <f>IF(LEN(VLOOKUP($G41,Baseline!$G:$BH,36,FALSE))=0,"",VLOOKUP($G41,Baseline!$G:$BH,36,FALSE))</f>
        <v>5 = Never</v>
      </c>
      <c r="AQ41" s="5" t="str">
        <f>IF(LEN(VLOOKUP($G41,Baseline!$G:$BH,37,FALSE))=0,"",VLOOKUP($G41,Baseline!$G:$BH,37,FALSE))</f>
        <v/>
      </c>
      <c r="AR41" s="5" t="str">
        <f>IF(LEN(VLOOKUP($G41,Baseline!$G:$BH,38,FALSE))=0,"",VLOOKUP($G41,Baseline!$G:$BH,38,FALSE))</f>
        <v/>
      </c>
      <c r="AS41" s="5" t="str">
        <f>IF(LEN(VLOOKUP($G41,Baseline!$G:$BH,39,FALSE))=0,"",VLOOKUP($G41,Baseline!$G:$BH,39,FALSE))</f>
        <v/>
      </c>
      <c r="AT41" s="5" t="str">
        <f>IF(LEN(VLOOKUP($G41,Baseline!$G:$BH,40,FALSE))=0,"",VLOOKUP($G41,Baseline!$G:$BH,40,FALSE))</f>
        <v/>
      </c>
      <c r="AU41" s="5" t="str">
        <f>IF(LEN(VLOOKUP($G41,Baseline!$G:$BH,41,FALSE))=0,"",VLOOKUP($G41,Baseline!$G:$BH,41,FALSE))</f>
        <v/>
      </c>
      <c r="AV41" s="5" t="str">
        <f>IF(LEN(VLOOKUP($G41,Baseline!$G:$BH,42,FALSE))=0,"",VLOOKUP($G41,Baseline!$G:$BH,42,FALSE))</f>
        <v/>
      </c>
      <c r="AW41" s="5" t="str">
        <f>IF(LEN(VLOOKUP($G41,Baseline!$G:$BH,43,FALSE))=0,"",VLOOKUP($G41,Baseline!$G:$BH,43,FALSE))</f>
        <v/>
      </c>
      <c r="AX41" s="5" t="str">
        <f>IF(LEN(VLOOKUP($G41,Baseline!$G:$BH,44,FALSE))=0,"",VLOOKUP($G41,Baseline!$G:$BH,44,FALSE))</f>
        <v/>
      </c>
      <c r="AY41" s="5" t="str">
        <f>IF(LEN(VLOOKUP($G41,Baseline!$G:$BH,45,FALSE))=0,"",VLOOKUP($G41,Baseline!$G:$BH,45,FALSE))</f>
        <v/>
      </c>
      <c r="AZ41" s="5" t="str">
        <f>IF(LEN(VLOOKUP($G41,Baseline!$G:$BH,46,FALSE))=0,"",VLOOKUP($G41,Baseline!$G:$BH,46,FALSE))</f>
        <v/>
      </c>
      <c r="BA41" s="5" t="str">
        <f>IF(LEN(VLOOKUP($G41,Baseline!$G:$BH,47,FALSE))=0,"",VLOOKUP($G41,Baseline!$G:$BH,47,FALSE))</f>
        <v/>
      </c>
      <c r="BB41" s="5" t="str">
        <f>IF(LEN(VLOOKUP($G41,Baseline!$G:$BH,48,FALSE))=0,"",VLOOKUP($G41,Baseline!$G:$BH,48,FALSE))</f>
        <v/>
      </c>
      <c r="BC41" s="5" t="str">
        <f>IF(LEN(VLOOKUP($G41,Baseline!$G:$BH,49,FALSE))=0,"",VLOOKUP($G41,Baseline!$G:$BH,49,FALSE))</f>
        <v/>
      </c>
      <c r="BD41" s="5" t="str">
        <f>IF(LEN(VLOOKUP($G41,Baseline!$G:$BH,50,FALSE))=0,"",VLOOKUP($G41,Baseline!$G:$BH,50,FALSE))</f>
        <v/>
      </c>
      <c r="BE41" s="5" t="str">
        <f>IF(LEN(VLOOKUP($G41,Baseline!$G:$BH,51,FALSE))=0,"",VLOOKUP($G41,Baseline!$G:$BH,51,FALSE))</f>
        <v/>
      </c>
      <c r="BF41" s="5" t="str">
        <f>IF(LEN(VLOOKUP($G41,Baseline!$G:$BH,52,FALSE))=0,"",VLOOKUP($G41,Baseline!$G:$BH,52,FALSE))</f>
        <v/>
      </c>
      <c r="BG41" s="5" t="str">
        <f>IF(LEN(VLOOKUP($G41,Baseline!$G:$BH,53,FALSE))=0,"",VLOOKUP($G41,Baseline!$G:$BH,53,FALSE))</f>
        <v/>
      </c>
      <c r="BH41" s="5" t="str">
        <f>IF(LEN(VLOOKUP($G41,Baseline!$G:$BH,54,FALSE))=0,"",VLOOKUP($G41,Baseline!$G:$BH,54,FALSE))</f>
        <v/>
      </c>
      <c r="BI41" s="5"/>
      <c r="BJ41" s="5"/>
      <c r="BK41" s="5"/>
      <c r="BL41" s="87"/>
      <c r="BM41" s="1" t="str">
        <f>IF(LEN(VLOOKUP($G41,Baseline!$G:$CJ,59,FALSE))=0,"",VLOOKUP($G41,Baseline!$G:$CJ,59,FALSE))</f>
        <v>estar socialmente aislado?</v>
      </c>
      <c r="BN41" s="1" t="str">
        <f>IF(LEN(VLOOKUP($G41,Baseline!$G:$CJ,60,FALSE))=0,"",VLOOKUP($G41,Baseline!$G:$CJ,60,FALSE))</f>
        <v>1 = Muy a menudo</v>
      </c>
      <c r="BO41" s="1" t="str">
        <f>IF(LEN(VLOOKUP($G41,Baseline!$G:$CJ,61,FALSE))=0,"",VLOOKUP($G41,Baseline!$G:$CJ,61,FALSE))</f>
        <v xml:space="preserve">2 = A menudo </v>
      </c>
      <c r="BP41" s="1" t="str">
        <f>IF(LEN(VLOOKUP($G41,Baseline!$G:$CJ,62,FALSE))=0,"",VLOOKUP($G41,Baseline!$G:$CJ,62,FALSE))</f>
        <v>3 = A veces</v>
      </c>
      <c r="BQ41" s="1" t="str">
        <f>IF(LEN(VLOOKUP($G41,Baseline!$G:$CJ,63,FALSE))=0,"",VLOOKUP($G41,Baseline!$G:$CJ,63,FALSE))</f>
        <v>4 = Rara vez</v>
      </c>
      <c r="BR41" s="1" t="str">
        <f>IF(LEN(VLOOKUP($G41,Baseline!$G:$CJ,64,FALSE))=0,"",VLOOKUP($G41,Baseline!$G:$CJ,64,FALSE))</f>
        <v>5 = Nunca</v>
      </c>
      <c r="BS41" s="1" t="str">
        <f>IF(LEN(VLOOKUP($G41,Baseline!$G:$CJ,65,FALSE))=0,"",VLOOKUP($G41,Baseline!$G:$CJ,65,FALSE))</f>
        <v/>
      </c>
      <c r="BT41" s="1" t="str">
        <f>IF(LEN(VLOOKUP($G41,Baseline!$G:$CJ,66,FALSE))=0,"",VLOOKUP($G41,Baseline!$G:$CJ,66,FALSE))</f>
        <v/>
      </c>
      <c r="BU41" s="1" t="str">
        <f>IF(LEN(VLOOKUP($G41,Baseline!$G:$CJ,67,FALSE))=0,"",VLOOKUP($G41,Baseline!$G:$CJ,67,FALSE))</f>
        <v/>
      </c>
      <c r="BV41" s="1" t="str">
        <f>IF(LEN(VLOOKUP($G41,Baseline!$G:$CJ,68,FALSE))=0,"",VLOOKUP($G41,Baseline!$G:$CJ,68,FALSE))</f>
        <v/>
      </c>
      <c r="BW41" s="1" t="str">
        <f>IF(LEN(VLOOKUP($G41,Baseline!$G:$CJ,69,FALSE))=0,"",VLOOKUP($G41,Baseline!$G:$CJ,69,FALSE))</f>
        <v/>
      </c>
      <c r="BX41" s="1" t="str">
        <f>IF(LEN(VLOOKUP($G41,Baseline!$G:$CJ,70,FALSE))=0,"",VLOOKUP($G41,Baseline!$G:$CJ,70,FALSE))</f>
        <v/>
      </c>
      <c r="BY41" s="1" t="str">
        <f>IF(LEN(VLOOKUP($G41,Baseline!$G:$CJ,71,FALSE))=0,"",VLOOKUP($G41,Baseline!$G:$CJ,71,FALSE))</f>
        <v/>
      </c>
      <c r="BZ41" s="1" t="str">
        <f>IF(LEN(VLOOKUP($G41,Baseline!$G:$CJ,72,FALSE))=0,"",VLOOKUP($G41,Baseline!$G:$CJ,72,FALSE))</f>
        <v/>
      </c>
      <c r="CA41" s="1" t="str">
        <f>IF(LEN(VLOOKUP($G41,Baseline!$G:$CJ,73,FALSE))=0,"",VLOOKUP($G41,Baseline!$G:$CJ,73,FALSE))</f>
        <v/>
      </c>
      <c r="CB41" s="1" t="str">
        <f>IF(LEN(VLOOKUP($G41,Baseline!$G:$CJ,74,FALSE))=0,"",VLOOKUP($G41,Baseline!$G:$CJ,74,FALSE))</f>
        <v/>
      </c>
      <c r="CC41" s="1" t="str">
        <f>IF(LEN(VLOOKUP($G41,Baseline!$G:$CJ,75,FALSE))=0,"",VLOOKUP($G41,Baseline!$G:$CJ,75,FALSE))</f>
        <v/>
      </c>
      <c r="CD41" s="1" t="str">
        <f>IF(LEN(VLOOKUP($G41,Baseline!$G:$CJ,76,FALSE))=0,"",VLOOKUP($G41,Baseline!$G:$CJ,76,FALSE))</f>
        <v/>
      </c>
      <c r="CE41" s="1" t="str">
        <f>IF(LEN(VLOOKUP($G41,Baseline!$G:$CJ,77,FALSE))=0,"",VLOOKUP($G41,Baseline!$G:$CJ,77,FALSE))</f>
        <v/>
      </c>
      <c r="CF41" s="1" t="str">
        <f>IF(LEN(VLOOKUP($G41,Baseline!$G:$CJ,78,FALSE))=0,"",VLOOKUP($G41,Baseline!$G:$CJ,78,FALSE))</f>
        <v/>
      </c>
      <c r="CG41" s="1" t="str">
        <f>IF(LEN(VLOOKUP($G41,Baseline!$G:$CJ,79,FALSE))=0,"",VLOOKUP($G41,Baseline!$G:$CJ,79,FALSE))</f>
        <v/>
      </c>
      <c r="CH41" s="1" t="str">
        <f>IF(LEN(VLOOKUP($G41,Baseline!$G:$CJ,80,FALSE))=0,"",VLOOKUP($G41,Baseline!$G:$CJ,80,FALSE))</f>
        <v/>
      </c>
      <c r="CI41" s="1" t="str">
        <f>IF(LEN(VLOOKUP($G41,Baseline!$G:$CJ,81,FALSE))=0,"",VLOOKUP($G41,Baseline!$G:$CJ,81,FALSE))</f>
        <v/>
      </c>
      <c r="CJ41" s="1" t="str">
        <f>IF(LEN(VLOOKUP($G41,Baseline!$G:$CJ,82,FALSE))=0,"",VLOOKUP($G41,Baseline!$G:$CJ,82,FALSE))</f>
        <v/>
      </c>
      <c r="CK41" s="1"/>
      <c r="CL41" s="1"/>
      <c r="CM41" s="1"/>
      <c r="CN41" s="1"/>
      <c r="CO41" s="198" t="str">
        <f>IF(LEN(VLOOKUP($G41,Baseline!$G:$DL,87,FALSE))=0,"",VLOOKUP($G41,Baseline!$G:$DL,87,FALSE))</f>
        <v>d'être socialement isolé·e ?</v>
      </c>
      <c r="CP41" s="1" t="str">
        <f>IF(LEN(VLOOKUP($G41,Baseline!$G:$DL,88,FALSE))=0,"",VLOOKUP($G41,Baseline!$G:$DL,88,FALSE))</f>
        <v>1 = très souvent</v>
      </c>
      <c r="CQ41" s="1" t="str">
        <f>IF(LEN(VLOOKUP($G41,Baseline!$G:$DL,89,FALSE))=0,"",VLOOKUP($G41,Baseline!$G:$DL,89,FALSE))</f>
        <v xml:space="preserve">2 = souvent </v>
      </c>
      <c r="CR41" s="4" t="str">
        <f>IF(LEN(VLOOKUP($G41,Baseline!$G:$DL,90,FALSE))=0,"",VLOOKUP($G41,Baseline!$G:$DL,90,FALSE))</f>
        <v>3 = parfois</v>
      </c>
      <c r="CS41" s="1" t="str">
        <f>IF(LEN(VLOOKUP($G41,Baseline!$G:$DL,91,FALSE))=0,"",VLOOKUP($G41,Baseline!$G:$DL,91,FALSE))</f>
        <v>4 = rarement</v>
      </c>
      <c r="CT41" s="1" t="str">
        <f>IF(LEN(VLOOKUP($G41,Baseline!$G:$DL,92,FALSE))=0,"",VLOOKUP($G41,Baseline!$G:$DL,92,FALSE))</f>
        <v>5 = jamais</v>
      </c>
      <c r="CU41" s="1" t="str">
        <f>IF(LEN(VLOOKUP($G41,Baseline!$G:$DL,93,FALSE))=0,"",VLOOKUP($G41,Baseline!$G:$DL,93,FALSE))</f>
        <v/>
      </c>
      <c r="CV41" s="1" t="str">
        <f>IF(LEN(VLOOKUP($G41,Baseline!$G:$DL,94,FALSE))=0,"",VLOOKUP($G41,Baseline!$G:$DL,94,FALSE))</f>
        <v/>
      </c>
      <c r="CW41" s="1" t="str">
        <f>IF(LEN(VLOOKUP($G41,Baseline!$G:$DL,95,FALSE))=0,"",VLOOKUP($G41,Baseline!$G:$DL,95,FALSE))</f>
        <v/>
      </c>
      <c r="CX41" s="1" t="str">
        <f>IF(LEN(VLOOKUP($G41,Baseline!$G:$DL,96,FALSE))=0,"",VLOOKUP($G41,Baseline!$G:$DL,96,FALSE))</f>
        <v/>
      </c>
      <c r="CY41" s="5" t="str">
        <f>IF(LEN(VLOOKUP($G41,Baseline!$G:$DL,97,FALSE))=0,"",VLOOKUP($G41,Baseline!$G:$DL,97,FALSE))</f>
        <v/>
      </c>
      <c r="CZ41" s="5" t="str">
        <f>IF(LEN(VLOOKUP($G41,Baseline!$G:$DL,98,FALSE))=0,"",VLOOKUP($G41,Baseline!$G:$DL,98,FALSE))</f>
        <v/>
      </c>
      <c r="DA41" s="5" t="str">
        <f>IF(LEN(VLOOKUP($G41,Baseline!$G:$DL,99,FALSE))=0,"",VLOOKUP($G41,Baseline!$G:$DL,99,FALSE))</f>
        <v/>
      </c>
      <c r="DB41" s="5" t="str">
        <f>IF(LEN(VLOOKUP($G41,Baseline!$G:$DL,100,FALSE))=0,"",VLOOKUP($G41,Baseline!$G:$DL,100,FALSE))</f>
        <v/>
      </c>
      <c r="DC41" s="5" t="str">
        <f>IF(LEN(VLOOKUP($G41,Baseline!$G:$DL,101,FALSE))=0,"",VLOOKUP($G41,Baseline!$G:$DL,101,FALSE))</f>
        <v/>
      </c>
      <c r="DD41" s="5" t="str">
        <f>IF(LEN(VLOOKUP($G41,Baseline!$G:$DL,102,FALSE))=0,"",VLOOKUP($G41,Baseline!$G:$DL,102,FALSE))</f>
        <v/>
      </c>
      <c r="DE41" s="5" t="str">
        <f>IF(LEN(VLOOKUP($G41,Baseline!$G:$DL,103,FALSE))=0,"",VLOOKUP($G41,Baseline!$G:$DL,103,FALSE))</f>
        <v/>
      </c>
      <c r="DF41" s="5" t="str">
        <f>IF(LEN(VLOOKUP($G41,Baseline!$G:$DL,104,FALSE))=0,"",VLOOKUP($G41,Baseline!$G:$DL,104,FALSE))</f>
        <v/>
      </c>
      <c r="DG41" s="5" t="str">
        <f>IF(LEN(VLOOKUP($G41,Baseline!$G:$DL,105,FALSE))=0,"",VLOOKUP($G41,Baseline!$G:$DL,105,FALSE))</f>
        <v/>
      </c>
      <c r="DH41" s="5" t="str">
        <f>IF(LEN(VLOOKUP($G41,Baseline!$G:$DL,106,FALSE))=0,"",VLOOKUP($G41,Baseline!$G:$DL,106,FALSE))</f>
        <v/>
      </c>
      <c r="DI41" s="5" t="str">
        <f>IF(LEN(VLOOKUP($G41,Baseline!$G:$DL,107,FALSE))=0,"",VLOOKUP($G41,Baseline!$G:$DL,107,FALSE))</f>
        <v/>
      </c>
      <c r="DJ41" s="5" t="str">
        <f>IF(LEN(VLOOKUP($G41,Baseline!$G:$DL,108,FALSE))=0,"",VLOOKUP($G41,Baseline!$G:$DL,108,FALSE))</f>
        <v/>
      </c>
      <c r="DK41" s="5" t="str">
        <f>IF(LEN(VLOOKUP($G41,Baseline!$G:$DL,109,FALSE))=0,"",VLOOKUP($G41,Baseline!$G:$DL,109,FALSE))</f>
        <v/>
      </c>
      <c r="DL41" s="5" t="str">
        <f>IF(LEN(VLOOKUP($G41,Baseline!$G:$DL,110,FALSE))=0,"",VLOOKUP($G41,Baseline!$G:$DL,110,FALSE))</f>
        <v/>
      </c>
      <c r="DM41" s="5"/>
      <c r="DN41" s="5"/>
      <c r="DO41" s="5"/>
      <c r="DP41" s="5"/>
      <c r="DQ41" s="1" t="str">
        <f>IF(LEN(VLOOKUP($G41,Baseline!$G:$EN,115,FALSE))=0,"",VLOOKUP($G41,Baseline!$G:$EN,115,FALSE))</f>
        <v>társadalmilag elszigetelt?</v>
      </c>
      <c r="DR41" s="1" t="str">
        <f>IF(LEN(VLOOKUP($G41,Baseline!$G:$EN,116,FALSE))=0,"",VLOOKUP($G41,Baseline!$G:$EN,116,FALSE))</f>
        <v>1 = nagyon gyakran</v>
      </c>
      <c r="DS41" s="1" t="str">
        <f>IF(LEN(VLOOKUP($G41,Baseline!$G:$EN,117,FALSE))=0,"",VLOOKUP($G41,Baseline!$G:$EN,117,FALSE))</f>
        <v xml:space="preserve">2 = gyakran </v>
      </c>
      <c r="DT41" s="1" t="str">
        <f>IF(LEN(VLOOKUP($G41,Baseline!$G:$EN,118,FALSE))=0,"",VLOOKUP($G41,Baseline!$G:$EN,118,FALSE))</f>
        <v>3 = néha</v>
      </c>
      <c r="DU41" s="1" t="str">
        <f>IF(LEN(VLOOKUP($G41,Baseline!$G:$EN,119,FALSE))=0,"",VLOOKUP($G41,Baseline!$G:$EN,119,FALSE))</f>
        <v>4 = ritkán</v>
      </c>
      <c r="DV41" s="1" t="str">
        <f>IF(LEN(VLOOKUP($G41,Baseline!$G:$EN,120,FALSE))=0,"",VLOOKUP($G41,Baseline!$G:$EN,120,FALSE))</f>
        <v>5 = soha</v>
      </c>
      <c r="DW41" s="4" t="str">
        <f>IF(LEN(VLOOKUP($G41,Baseline!$G:$EN,121,FALSE))=0,"",VLOOKUP($G41,Baseline!$G:$EN,121,FALSE))</f>
        <v/>
      </c>
      <c r="DX41" s="1" t="str">
        <f>IF(LEN(VLOOKUP($G41,Baseline!$G:$EN,122,FALSE))=0,"",VLOOKUP($G41,Baseline!$G:$EN,122,FALSE))</f>
        <v/>
      </c>
      <c r="DY41" s="1" t="str">
        <f>IF(LEN(VLOOKUP($G41,Baseline!$G:$EN,123,FALSE))=0,"",VLOOKUP($G41,Baseline!$G:$EN,123,FALSE))</f>
        <v/>
      </c>
      <c r="DZ41" s="1" t="str">
        <f>IF(LEN(VLOOKUP($G41,Baseline!$G:$EN,124,FALSE))=0,"",VLOOKUP($G41,Baseline!$G:$EN,124,FALSE))</f>
        <v/>
      </c>
      <c r="EA41" s="1" t="str">
        <f>IF(LEN(VLOOKUP($G41,Baseline!$G:$EN,125,FALSE))=0,"",VLOOKUP($G41,Baseline!$G:$EN,125,FALSE))</f>
        <v/>
      </c>
      <c r="EB41" s="5" t="str">
        <f>IF(LEN(VLOOKUP($G41,Baseline!$G:$EN,126,FALSE))=0,"",VLOOKUP($G41,Baseline!$G:$EN,126,FALSE))</f>
        <v/>
      </c>
      <c r="EC41" s="5" t="str">
        <f>IF(LEN(VLOOKUP($G41,Baseline!$G:$EN,127,FALSE))=0,"",VLOOKUP($G41,Baseline!$G:$EN,127,FALSE))</f>
        <v/>
      </c>
      <c r="ED41" s="5" t="str">
        <f>IF(LEN(VLOOKUP($G41,Baseline!$G:$EN,128,FALSE))=0,"",VLOOKUP($G41,Baseline!$G:$EN,128,FALSE))</f>
        <v/>
      </c>
      <c r="EE41" s="5" t="str">
        <f>IF(LEN(VLOOKUP($G41,Baseline!$G:$EN,129,FALSE))=0,"",VLOOKUP($G41,Baseline!$G:$EN,129,FALSE))</f>
        <v/>
      </c>
      <c r="EF41" s="5" t="str">
        <f>IF(LEN(VLOOKUP($G41,Baseline!$G:$EN,130,FALSE))=0,"",VLOOKUP($G41,Baseline!$G:$EN,130,FALSE))</f>
        <v/>
      </c>
      <c r="EG41" s="5" t="str">
        <f>IF(LEN(VLOOKUP($G41,Baseline!$G:$EN,131,FALSE))=0,"",VLOOKUP($G41,Baseline!$G:$EN,131,FALSE))</f>
        <v/>
      </c>
      <c r="EH41" s="5" t="str">
        <f>IF(LEN(VLOOKUP($G41,Baseline!$G:$EN,132,FALSE))=0,"",VLOOKUP($G41,Baseline!$G:$EN,132,FALSE))</f>
        <v/>
      </c>
      <c r="EI41" s="5" t="str">
        <f>IF(LEN(VLOOKUP($G41,Baseline!$G:$EN,133,FALSE))=0,"",VLOOKUP($G41,Baseline!$G:$EN,133,FALSE))</f>
        <v/>
      </c>
      <c r="EJ41" s="5" t="str">
        <f>IF(LEN(VLOOKUP($G41,Baseline!$G:$EN,134,FALSE))=0,"",VLOOKUP($G41,Baseline!$G:$EN,134,FALSE))</f>
        <v/>
      </c>
      <c r="EK41" s="5" t="str">
        <f>IF(LEN(VLOOKUP($G41,Baseline!$G:$EN,135,FALSE))=0,"",VLOOKUP($G41,Baseline!$G:$EN,135,FALSE))</f>
        <v/>
      </c>
      <c r="EL41" s="5" t="str">
        <f>IF(LEN(VLOOKUP($G41,Baseline!$G:$EN,136,FALSE))=0,"",VLOOKUP($G41,Baseline!$G:$EN,136,FALSE))</f>
        <v/>
      </c>
      <c r="EM41" s="5" t="str">
        <f>IF(LEN(VLOOKUP($G41,Baseline!$G:$EN,137,FALSE))=0,"",VLOOKUP($G41,Baseline!$G:$EN,137,FALSE))</f>
        <v/>
      </c>
      <c r="EN41" s="5" t="str">
        <f>IF(LEN(VLOOKUP($G41,Baseline!$G:$EN,138,FALSE))=0,"",VLOOKUP($G41,Baseline!$G:$EN,138,FALSE))</f>
        <v/>
      </c>
      <c r="EO41" s="5"/>
      <c r="EP41" s="5"/>
      <c r="EQ41" s="5"/>
      <c r="ER41" s="5"/>
      <c r="ES41" s="1" t="str">
        <f>IF(LEN(VLOOKUP($G41,Baseline!$G:$FP,143,FALSE))=0,"",VLOOKUP($G41,Baseline!$G:$FP,143,FALSE))</f>
        <v xml:space="preserve">di essere isolato dal punto di vista sociale? </v>
      </c>
      <c r="ET41" s="1" t="str">
        <f>IF(LEN(VLOOKUP($G41,Baseline!$G:$FP,144,FALSE))=0,"",VLOOKUP($G41,Baseline!$G:$FP,144,FALSE))</f>
        <v>1 = molto spesso</v>
      </c>
      <c r="EU41" s="1" t="str">
        <f>IF(LEN(VLOOKUP($G41,Baseline!$G:$FP,145,FALSE))=0,"",VLOOKUP($G41,Baseline!$G:$FP,145,FALSE))</f>
        <v>2 = spesso</v>
      </c>
      <c r="EV41" s="1" t="str">
        <f>IF(LEN(VLOOKUP($G41,Baseline!$G:$FP,146,FALSE))=0,"",VLOOKUP($G41,Baseline!$G:$FP,146,FALSE))</f>
        <v>3 = a volte</v>
      </c>
      <c r="EW41" s="1" t="str">
        <f>IF(LEN(VLOOKUP($G41,Baseline!$G:$FP,147,FALSE))=0,"",VLOOKUP($G41,Baseline!$G:$FP,147,FALSE))</f>
        <v>4 = raramente</v>
      </c>
      <c r="EX41" s="1" t="str">
        <f>IF(LEN(VLOOKUP($G41,Baseline!$G:$FP,148,FALSE))=0,"",VLOOKUP($G41,Baseline!$G:$FP,148,FALSE))</f>
        <v>5 = mai</v>
      </c>
      <c r="EY41" s="1" t="str">
        <f>IF(LEN(VLOOKUP($G41,Baseline!$G:$FP,149,FALSE))=0,"",VLOOKUP($G41,Baseline!$G:$FP,149,FALSE))</f>
        <v/>
      </c>
      <c r="EZ41" s="1" t="str">
        <f>IF(LEN(VLOOKUP($G41,Baseline!$G:$FP,150,FALSE))=0,"",VLOOKUP($G41,Baseline!$G:$FP,150,FALSE))</f>
        <v/>
      </c>
      <c r="FA41" s="1" t="str">
        <f>IF(LEN(VLOOKUP($G41,Baseline!$G:$FP,151,FALSE))=0,"",VLOOKUP($G41,Baseline!$G:$FP,151,FALSE))</f>
        <v/>
      </c>
      <c r="FB41" s="4" t="str">
        <f>IF(LEN(VLOOKUP($G41,Baseline!$G:$FP,152,FALSE))=0,"",VLOOKUP($G41,Baseline!$G:$FP,152,FALSE))</f>
        <v/>
      </c>
      <c r="FC41" s="1" t="str">
        <f>IF(LEN(VLOOKUP($G41,Baseline!$G:$FP,153,FALSE))=0,"",VLOOKUP($G41,Baseline!$G:$FP,153,FALSE))</f>
        <v/>
      </c>
      <c r="FD41" s="5" t="str">
        <f>IF(LEN(VLOOKUP($G41,Baseline!$G:$FP,154,FALSE))=0,"",VLOOKUP($G41,Baseline!$G:$FP,154,FALSE))</f>
        <v/>
      </c>
      <c r="FE41" s="5" t="str">
        <f>IF(LEN(VLOOKUP($G41,Baseline!$G:$FP,155,FALSE))=0,"",VLOOKUP($G41,Baseline!$G:$FP,155,FALSE))</f>
        <v/>
      </c>
      <c r="FF41" s="5" t="str">
        <f>IF(LEN(VLOOKUP($G41,Baseline!$G:$FP,156,FALSE))=0,"",VLOOKUP($G41,Baseline!$G:$FP,156,FALSE))</f>
        <v/>
      </c>
      <c r="FG41" s="5" t="str">
        <f>IF(LEN(VLOOKUP($G41,Baseline!$G:$FP,157,FALSE))=0,"",VLOOKUP($G41,Baseline!$G:$FP,157,FALSE))</f>
        <v/>
      </c>
      <c r="FH41" s="5" t="str">
        <f>IF(LEN(VLOOKUP($G41,Baseline!$G:$FP,158,FALSE))=0,"",VLOOKUP($G41,Baseline!$G:$FP,158,FALSE))</f>
        <v/>
      </c>
      <c r="FI41" s="5" t="str">
        <f>IF(LEN(VLOOKUP($G41,Baseline!$G:$FP,159,FALSE))=0,"",VLOOKUP($G41,Baseline!$G:$FP,159,FALSE))</f>
        <v/>
      </c>
      <c r="FJ41" s="5" t="str">
        <f>IF(LEN(VLOOKUP($G41,Baseline!$G:$FP,160,FALSE))=0,"",VLOOKUP($G41,Baseline!$G:$FP,160,FALSE))</f>
        <v/>
      </c>
      <c r="FK41" s="5" t="str">
        <f>IF(LEN(VLOOKUP($G41,Baseline!$G:$FP,161,FALSE))=0,"",VLOOKUP($G41,Baseline!$G:$FP,161,FALSE))</f>
        <v/>
      </c>
      <c r="FL41" s="5" t="str">
        <f>IF(LEN(VLOOKUP($G41,Baseline!$G:$FP,162,FALSE))=0,"",VLOOKUP($G41,Baseline!$G:$FP,162,FALSE))</f>
        <v/>
      </c>
      <c r="FM41" s="5" t="str">
        <f>IF(LEN(VLOOKUP($G41,Baseline!$G:$FP,163,FALSE))=0,"",VLOOKUP($G41,Baseline!$G:$FP,163,FALSE))</f>
        <v/>
      </c>
      <c r="FN41" s="5" t="str">
        <f>IF(LEN(VLOOKUP($G41,Baseline!$G:$FP,164,FALSE))=0,"",VLOOKUP($G41,Baseline!$G:$FP,164,FALSE))</f>
        <v/>
      </c>
      <c r="FO41" s="5" t="str">
        <f>IF(LEN(VLOOKUP($G41,Baseline!$G:$FP,165,FALSE))=0,"",VLOOKUP($G41,Baseline!$G:$FP,165,FALSE))</f>
        <v/>
      </c>
      <c r="FP41" s="5" t="str">
        <f>IF(LEN(VLOOKUP($G41,Baseline!$G:$FP,166,FALSE))=0,"",VLOOKUP($G41,Baseline!$G:$FP,166,FALSE))</f>
        <v/>
      </c>
      <c r="FQ41" s="5"/>
      <c r="FR41" s="5"/>
      <c r="FS41" s="5"/>
      <c r="FT41" s="5"/>
      <c r="FU41" s="1" t="str">
        <f>IF(LEN(VLOOKUP($G41,Baseline!$G:$GR,171,FALSE))=0,"",VLOOKUP($G41,Baseline!$G:$GR,171,FALSE))</f>
        <v>что Вы социально изолированы?</v>
      </c>
      <c r="FV41" s="1" t="str">
        <f>IF(LEN(VLOOKUP($G41,Baseline!$G:$GR,172,FALSE))=0,"",VLOOKUP($G41,Baseline!$G:$GR,172,FALSE))</f>
        <v>1 = очень часто</v>
      </c>
      <c r="FW41" s="1" t="str">
        <f>IF(LEN(VLOOKUP($G41,Baseline!$G:$GR,173,FALSE))=0,"",VLOOKUP($G41,Baseline!$G:$GR,173,FALSE))</f>
        <v xml:space="preserve">2 = часто </v>
      </c>
      <c r="FX41" s="1" t="str">
        <f>IF(LEN(VLOOKUP($G41,Baseline!$G:$GR,174,FALSE))=0,"",VLOOKUP($G41,Baseline!$G:$GR,174,FALSE))</f>
        <v>3 = иногда</v>
      </c>
      <c r="FY41" s="1" t="str">
        <f>IF(LEN(VLOOKUP($G41,Baseline!$G:$GR,175,FALSE))=0,"",VLOOKUP($G41,Baseline!$G:$GR,175,FALSE))</f>
        <v>4 = редко</v>
      </c>
      <c r="FZ41" s="1" t="str">
        <f>IF(LEN(VLOOKUP($G41,Baseline!$G:$GR,176,FALSE))=0,"",VLOOKUP($G41,Baseline!$G:$GR,176,FALSE))</f>
        <v>5 = никогда</v>
      </c>
      <c r="GA41" s="1" t="str">
        <f>IF(LEN(VLOOKUP($G41,Baseline!$G:$GR,177,FALSE))=0,"",VLOOKUP($G41,Baseline!$G:$GR,177,FALSE))</f>
        <v/>
      </c>
      <c r="GB41" s="1" t="str">
        <f>IF(LEN(VLOOKUP($G41,Baseline!$G:$GR,178,FALSE))=0,"",VLOOKUP($G41,Baseline!$G:$GR,178,FALSE))</f>
        <v/>
      </c>
      <c r="GC41" s="1" t="str">
        <f>IF(LEN(VLOOKUP($G41,Baseline!$G:$GR,179,FALSE))=0,"",VLOOKUP($G41,Baseline!$G:$GR,179,FALSE))</f>
        <v/>
      </c>
      <c r="GD41" s="1" t="str">
        <f>IF(LEN(VLOOKUP($G41,Baseline!$G:$GR,180,FALSE))=0,"",VLOOKUP($G41,Baseline!$G:$GR,180,FALSE))</f>
        <v/>
      </c>
      <c r="GE41" s="1" t="str">
        <f>IF(LEN(VLOOKUP($G41,Baseline!$G:$GR,181,FALSE))=0,"",VLOOKUP($G41,Baseline!$G:$GR,181,FALSE))</f>
        <v/>
      </c>
      <c r="GF41" s="5" t="str">
        <f>IF(LEN(VLOOKUP($G41,Baseline!$G:$GR,182,FALSE))=0,"",VLOOKUP($G41,Baseline!$G:$GR,182,FALSE))</f>
        <v/>
      </c>
      <c r="GG41" s="4" t="str">
        <f>IF(LEN(VLOOKUP($G41,Baseline!$G:$GR,183,FALSE))=0,"",VLOOKUP($G41,Baseline!$G:$GR,183,FALSE))</f>
        <v/>
      </c>
      <c r="GH41" s="5" t="str">
        <f>IF(LEN(VLOOKUP($G41,Baseline!$G:$GR,184,FALSE))=0,"",VLOOKUP($G41,Baseline!$G:$GR,184,FALSE))</f>
        <v/>
      </c>
      <c r="GI41" s="5" t="str">
        <f>IF(LEN(VLOOKUP($G41,Baseline!$G:$GR,185,FALSE))=0,"",VLOOKUP($G41,Baseline!$G:$GR,185,FALSE))</f>
        <v/>
      </c>
      <c r="GJ41" s="5" t="str">
        <f>IF(LEN(VLOOKUP($G41,Baseline!$G:$GR,186,FALSE))=0,"",VLOOKUP($G41,Baseline!$G:$GR,186,FALSE))</f>
        <v/>
      </c>
      <c r="GK41" s="5" t="str">
        <f>IF(LEN(VLOOKUP($G41,Baseline!$G:$GR,187,FALSE))=0,"",VLOOKUP($G41,Baseline!$G:$GR,187,FALSE))</f>
        <v/>
      </c>
      <c r="GL41" s="5" t="str">
        <f>IF(LEN(VLOOKUP($G41,Baseline!$G:$GR,188,FALSE))=0,"",VLOOKUP($G41,Baseline!$G:$GR,188,FALSE))</f>
        <v/>
      </c>
      <c r="GM41" s="5" t="str">
        <f>IF(LEN(VLOOKUP($G41,Baseline!$G:$GR,189,FALSE))=0,"",VLOOKUP($G41,Baseline!$G:$GR,189,FALSE))</f>
        <v/>
      </c>
      <c r="GN41" s="5" t="str">
        <f>IF(LEN(VLOOKUP($G41,Baseline!$G:$GR,190,FALSE))=0,"",VLOOKUP($G41,Baseline!$G:$GR,190,FALSE))</f>
        <v/>
      </c>
      <c r="GO41" s="5" t="str">
        <f>IF(LEN(VLOOKUP($G41,Baseline!$G:$GR,191,FALSE))=0,"",VLOOKUP($G41,Baseline!$G:$GR,191,FALSE))</f>
        <v/>
      </c>
      <c r="GP41" s="5" t="str">
        <f>IF(LEN(VLOOKUP($G41,Baseline!$G:$GR,192,FALSE))=0,"",VLOOKUP($G41,Baseline!$G:$GR,192,FALSE))</f>
        <v/>
      </c>
      <c r="GQ41" s="5" t="str">
        <f>IF(LEN(VLOOKUP($G41,Baseline!$G:$GR,193,FALSE))=0,"",VLOOKUP($G41,Baseline!$G:$GR,193,FALSE))</f>
        <v/>
      </c>
      <c r="GR41" s="5" t="str">
        <f>IF(LEN(VLOOKUP($G41,Baseline!$G:$GR,194,FALSE))=0,"",VLOOKUP($G41,Baseline!$G:$GR,194,FALSE))</f>
        <v/>
      </c>
      <c r="GS41" s="5"/>
      <c r="GT41" s="5"/>
      <c r="GU41" s="5"/>
      <c r="GV41" s="5"/>
      <c r="GW41" s="1" t="str">
        <f>IF(LEN(VLOOKUP($G41,Baseline!$G:$HT,199,FALSE))=0,"",VLOOKUP($G41,Baseline!$G:$HT,199,FALSE))</f>
        <v>da ste društveno izolovani?</v>
      </c>
      <c r="GX41" s="1" t="str">
        <f>IF(LEN(VLOOKUP($G41,Baseline!$G:$HT,200,FALSE))=0,"",VLOOKUP($G41,Baseline!$G:$HT,200,FALSE))</f>
        <v>1 = veoma često</v>
      </c>
      <c r="GY41" s="1" t="str">
        <f>IF(LEN(VLOOKUP($G41,Baseline!$G:$HT,201,FALSE))=0,"",VLOOKUP($G41,Baseline!$G:$HT,201,FALSE))</f>
        <v xml:space="preserve">2 = često </v>
      </c>
      <c r="GZ41" s="1" t="str">
        <f>IF(LEN(VLOOKUP($G41,Baseline!$G:$HT,202,FALSE))=0,"",VLOOKUP($G41,Baseline!$G:$HT,202,FALSE))</f>
        <v>3 = ponekad</v>
      </c>
      <c r="HA41" s="10" t="str">
        <f>IF(LEN(VLOOKUP($G41,Baseline!$G:$HT,203,FALSE))=0,"",VLOOKUP($G41,Baseline!$G:$HT,203,FALSE))</f>
        <v>4 = retko</v>
      </c>
      <c r="HB41" s="10" t="str">
        <f>IF(LEN(VLOOKUP($G41,Baseline!$G:$HT,204,FALSE))=0,"",VLOOKUP($G41,Baseline!$G:$HT,204,FALSE))</f>
        <v>5 = nikada</v>
      </c>
      <c r="HC41" s="10" t="str">
        <f>IF(LEN(VLOOKUP($G41,Baseline!$G:$HT,205,FALSE))=0,"",VLOOKUP($G41,Baseline!$G:$HT,205,FALSE))</f>
        <v/>
      </c>
      <c r="HD41" s="10" t="str">
        <f>IF(LEN(VLOOKUP($G41,Baseline!$G:$HT,206,FALSE))=0,"",VLOOKUP($G41,Baseline!$G:$HT,206,FALSE))</f>
        <v/>
      </c>
      <c r="HE41" s="10" t="str">
        <f>IF(LEN(VLOOKUP($G41,Baseline!$G:$HT,207,FALSE))=0,"",VLOOKUP($G41,Baseline!$G:$HT,207,FALSE))</f>
        <v/>
      </c>
      <c r="HF41" s="10" t="str">
        <f>IF(LEN(VLOOKUP($G41,Baseline!$G:$HT,208,FALSE))=0,"",VLOOKUP($G41,Baseline!$G:$HT,208,FALSE))</f>
        <v/>
      </c>
      <c r="HG41" s="10" t="str">
        <f>IF(LEN(VLOOKUP($G41,Baseline!$G:$HT,209,FALSE))=0,"",VLOOKUP($G41,Baseline!$G:$HT,209,FALSE))</f>
        <v/>
      </c>
      <c r="HH41" s="5" t="str">
        <f>IF(LEN(VLOOKUP($G41,Baseline!$G:$HT,210,FALSE))=0,"",VLOOKUP($G41,Baseline!$G:$HT,210,FALSE))</f>
        <v/>
      </c>
      <c r="HI41" s="5" t="str">
        <f>IF(LEN(VLOOKUP($G41,Baseline!$G:$HT,211,FALSE))=0,"",VLOOKUP($G41,Baseline!$G:$HT,211,FALSE))</f>
        <v/>
      </c>
      <c r="HJ41" s="5" t="str">
        <f>IF(LEN(VLOOKUP($G41,Baseline!$G:$HT,212,FALSE))=0,"",VLOOKUP($G41,Baseline!$G:$HT,212,FALSE))</f>
        <v/>
      </c>
      <c r="HK41" s="5" t="str">
        <f>IF(LEN(VLOOKUP($G41,Baseline!$G:$HT,213,FALSE))=0,"",VLOOKUP($G41,Baseline!$G:$HT,213,FALSE))</f>
        <v/>
      </c>
      <c r="HL41" s="4" t="str">
        <f>IF(LEN(VLOOKUP($G41,Baseline!$G:$HT,214,FALSE))=0,"",VLOOKUP($G41,Baseline!$G:$HT,214,FALSE))</f>
        <v/>
      </c>
      <c r="HM41" s="5" t="str">
        <f>IF(LEN(VLOOKUP($G41,Baseline!$G:$HT,215,FALSE))=0,"",VLOOKUP($G41,Baseline!$G:$HT,215,FALSE))</f>
        <v/>
      </c>
      <c r="HN41" s="5" t="str">
        <f>IF(LEN(VLOOKUP($G41,Baseline!$G:$HT,216,FALSE))=0,"",VLOOKUP($G41,Baseline!$G:$HT,216,FALSE))</f>
        <v/>
      </c>
      <c r="HO41" s="5" t="str">
        <f>IF(LEN(VLOOKUP($G41,Baseline!$G:$HT,217,FALSE))=0,"",VLOOKUP($G41,Baseline!$G:$HT,217,FALSE))</f>
        <v/>
      </c>
      <c r="HP41" s="5" t="str">
        <f>IF(LEN(VLOOKUP($G41,Baseline!$G:$HT,218,FALSE))=0,"",VLOOKUP($G41,Baseline!$G:$HT,218,FALSE))</f>
        <v/>
      </c>
      <c r="HQ41" s="5" t="str">
        <f>IF(LEN(VLOOKUP($G41,Baseline!$G:$HT,219,FALSE))=0,"",VLOOKUP($G41,Baseline!$G:$HT,219,FALSE))</f>
        <v/>
      </c>
      <c r="HR41" s="5" t="str">
        <f>IF(LEN(VLOOKUP($G41,Baseline!$G:$HT,220,FALSE))=0,"",VLOOKUP($G41,Baseline!$G:$HT,220,FALSE))</f>
        <v/>
      </c>
      <c r="HS41" s="5" t="str">
        <f>IF(LEN(VLOOKUP($G41,Baseline!$G:$HT,221,FALSE))=0,"",VLOOKUP($G41,Baseline!$G:$HT,221,FALSE))</f>
        <v/>
      </c>
      <c r="HT41" s="5" t="str">
        <f>IF(LEN(VLOOKUP($G41,Baseline!$G:$HT,222,FALSE))=0,"",VLOOKUP($G41,Baseline!$G:$HT,222,FALSE))</f>
        <v/>
      </c>
      <c r="HU41" s="5"/>
      <c r="HV41" s="5"/>
      <c r="HW41" s="5"/>
      <c r="HX41" s="5"/>
    </row>
    <row r="42" spans="1:232" s="28" customFormat="1" ht="63.75" hidden="1" thickBot="1">
      <c r="A42" s="5" t="s">
        <v>331</v>
      </c>
      <c r="B42" s="5" t="s">
        <v>332</v>
      </c>
      <c r="C42" s="5"/>
      <c r="D42" s="5"/>
      <c r="E42" s="5"/>
      <c r="F42" s="5" t="s">
        <v>333</v>
      </c>
      <c r="G42" s="5" t="s">
        <v>407</v>
      </c>
      <c r="H42" s="5"/>
      <c r="I42" s="84" t="str">
        <f>IF(LEN(VLOOKUP($G42,Baseline!$G:$BH,3,FALSE))=0,"",VLOOKUP($G42,Baseline!$G:$BH,3,FALSE))</f>
        <v xml:space="preserve">dass Sie positive Interaktionen mit anwesenden Personen entspannen? </v>
      </c>
      <c r="J42" s="5" t="str">
        <f>IF(LEN(VLOOKUP($G42,Baseline!$G:$BH,4,FALSE))=0,"",VLOOKUP($G42,Baseline!$G:$BH,4,FALSE))</f>
        <v>1 = Sehr oft</v>
      </c>
      <c r="K42" s="5" t="str">
        <f>IF(LEN(VLOOKUP($G42,Baseline!$G:$BH,5,FALSE))=0,"",VLOOKUP($G42,Baseline!$G:$BH,5,FALSE))</f>
        <v xml:space="preserve">2 = Oft </v>
      </c>
      <c r="L42" s="5" t="str">
        <f>IF(LEN(VLOOKUP($G42,Baseline!$G:$BH,6,FALSE))=0,"",VLOOKUP($G42,Baseline!$G:$BH,6,FALSE))</f>
        <v>3 = Manchmal</v>
      </c>
      <c r="M42" s="5" t="str">
        <f>IF(LEN(VLOOKUP($G42,Baseline!$G:$BH,7,FALSE))=0,"",VLOOKUP($G42,Baseline!$G:$BH,7,FALSE))</f>
        <v>4 = Selten</v>
      </c>
      <c r="N42" s="5" t="str">
        <f>IF(LEN(VLOOKUP($G42,Baseline!$G:$BH,8,FALSE))=0,"",VLOOKUP($G42,Baseline!$G:$BH,8,FALSE))</f>
        <v>5 = Nie</v>
      </c>
      <c r="O42" s="5" t="str">
        <f>IF(LEN(VLOOKUP($G42,Baseline!$G:$BH,9,FALSE))=0,"",VLOOKUP($G42,Baseline!$G:$BH,9,FALSE))</f>
        <v/>
      </c>
      <c r="P42" s="5" t="str">
        <f>IF(LEN(VLOOKUP($G42,Baseline!$G:$BH,10,FALSE))=0,"",VLOOKUP($G42,Baseline!$G:$BH,10,FALSE))</f>
        <v/>
      </c>
      <c r="Q42" s="5" t="str">
        <f>IF(LEN(VLOOKUP($G42,Baseline!$G:$BH,11,FALSE))=0,"",VLOOKUP($G42,Baseline!$G:$BH,11,FALSE))</f>
        <v/>
      </c>
      <c r="R42" s="5" t="str">
        <f>IF(LEN(VLOOKUP($G42,Baseline!$G:$BH,12,FALSE))=0,"",VLOOKUP($G42,Baseline!$G:$BH,12,FALSE))</f>
        <v/>
      </c>
      <c r="S42" s="5" t="str">
        <f>IF(LEN(VLOOKUP($G42,Baseline!$G:$BH,13,FALSE))=0,"",VLOOKUP($G42,Baseline!$G:$BH,13,FALSE))</f>
        <v/>
      </c>
      <c r="T42" s="5" t="str">
        <f>IF(LEN(VLOOKUP($G42,Baseline!$G:$BH,14,FALSE))=0,"",VLOOKUP($G42,Baseline!$G:$BH,14,FALSE))</f>
        <v/>
      </c>
      <c r="U42" s="5" t="str">
        <f>IF(LEN(VLOOKUP($G42,Baseline!$G:$BH,15,FALSE))=0,"",VLOOKUP($G42,Baseline!$G:$BH,15,FALSE))</f>
        <v/>
      </c>
      <c r="V42" s="5" t="str">
        <f>IF(LEN(VLOOKUP($G42,Baseline!$G:$BH,16,FALSE))=0,"",VLOOKUP($G42,Baseline!$G:$BH,16,FALSE))</f>
        <v/>
      </c>
      <c r="W42" s="5" t="str">
        <f>IF(LEN(VLOOKUP($G42,Baseline!$G:$BH,17,FALSE))=0,"",VLOOKUP($G42,Baseline!$G:$BH,17,FALSE))</f>
        <v/>
      </c>
      <c r="X42" s="5" t="str">
        <f>IF(LEN(VLOOKUP($G42,Baseline!$G:$BH,18,FALSE))=0,"",VLOOKUP($G42,Baseline!$G:$BH,18,FALSE))</f>
        <v/>
      </c>
      <c r="Y42" s="5" t="str">
        <f>IF(LEN(VLOOKUP($G42,Baseline!$G:$BH,19,FALSE))=0,"",VLOOKUP($G42,Baseline!$G:$BH,19,FALSE))</f>
        <v/>
      </c>
      <c r="Z42" s="5" t="str">
        <f>IF(LEN(VLOOKUP($G42,Baseline!$G:$BH,20,FALSE))=0,"",VLOOKUP($G42,Baseline!$G:$BH,20,FALSE))</f>
        <v/>
      </c>
      <c r="AA42" s="5" t="str">
        <f>IF(LEN(VLOOKUP($G42,Baseline!$G:$BH,21,FALSE))=0,"",VLOOKUP($G42,Baseline!$G:$BH,21,FALSE))</f>
        <v/>
      </c>
      <c r="AB42" s="5" t="str">
        <f>IF(LEN(VLOOKUP($G42,Baseline!$G:$BH,22,FALSE))=0,"",VLOOKUP($G42,Baseline!$G:$BH,22,FALSE))</f>
        <v/>
      </c>
      <c r="AC42" s="5" t="str">
        <f>IF(LEN(VLOOKUP($G42,Baseline!$G:$BH,23,FALSE))=0,"",VLOOKUP($G42,Baseline!$G:$BH,23,FALSE))</f>
        <v/>
      </c>
      <c r="AD42" s="5" t="str">
        <f>IF(LEN(VLOOKUP($G42,Baseline!$G:$BH,24,FALSE))=0,"",VLOOKUP($G42,Baseline!$G:$BH,24,FALSE))</f>
        <v/>
      </c>
      <c r="AE42" s="5" t="str">
        <f>IF(LEN(VLOOKUP($G42,Baseline!$G:$BH,25,FALSE))=0,"",VLOOKUP($G42,Baseline!$G:$BH,25,FALSE))</f>
        <v/>
      </c>
      <c r="AF42" s="5" t="str">
        <f>IF(LEN(VLOOKUP($G42,Baseline!$G:$BH,26,FALSE))=0,"",VLOOKUP($G42,Baseline!$G:$BH,26,FALSE))</f>
        <v/>
      </c>
      <c r="AG42" s="89" t="s">
        <v>345</v>
      </c>
      <c r="AH42" s="5"/>
      <c r="AI42" s="5"/>
      <c r="AJ42" s="87"/>
      <c r="AK42" s="5" t="str">
        <f>IF(LEN(VLOOKUP($G42,Baseline!$G:$BH,31,FALSE))=0,"",VLOOKUP($G42,Baseline!$G:$BH,31,FALSE))</f>
        <v xml:space="preserve">that positive interactions with present people reduce your stress level? 
</v>
      </c>
      <c r="AL42" s="5" t="str">
        <f>IF(LEN(VLOOKUP($G42,Baseline!$G:$BH,32,FALSE))=0,"",VLOOKUP($G42,Baseline!$G:$BH,32,FALSE))</f>
        <v>1 = Very often</v>
      </c>
      <c r="AM42" s="5" t="str">
        <f>IF(LEN(VLOOKUP($G42,Baseline!$G:$BH,33,FALSE))=0,"",VLOOKUP($G42,Baseline!$G:$BH,33,FALSE))</f>
        <v>2 = Often</v>
      </c>
      <c r="AN42" s="5" t="str">
        <f>IF(LEN(VLOOKUP($G42,Baseline!$G:$BH,34,FALSE))=0,"",VLOOKUP($G42,Baseline!$G:$BH,34,FALSE))</f>
        <v>3 = Some of the time</v>
      </c>
      <c r="AO42" s="5" t="str">
        <f>IF(LEN(VLOOKUP($G42,Baseline!$G:$BH,35,FALSE))=0,"",VLOOKUP($G42,Baseline!$G:$BH,35,FALSE))</f>
        <v>4 = Seldom</v>
      </c>
      <c r="AP42" s="5" t="str">
        <f>IF(LEN(VLOOKUP($G42,Baseline!$G:$BH,36,FALSE))=0,"",VLOOKUP($G42,Baseline!$G:$BH,36,FALSE))</f>
        <v>5 = Never</v>
      </c>
      <c r="AQ42" s="5" t="str">
        <f>IF(LEN(VLOOKUP($G42,Baseline!$G:$BH,37,FALSE))=0,"",VLOOKUP($G42,Baseline!$G:$BH,37,FALSE))</f>
        <v/>
      </c>
      <c r="AR42" s="5" t="str">
        <f>IF(LEN(VLOOKUP($G42,Baseline!$G:$BH,38,FALSE))=0,"",VLOOKUP($G42,Baseline!$G:$BH,38,FALSE))</f>
        <v/>
      </c>
      <c r="AS42" s="5" t="str">
        <f>IF(LEN(VLOOKUP($G42,Baseline!$G:$BH,39,FALSE))=0,"",VLOOKUP($G42,Baseline!$G:$BH,39,FALSE))</f>
        <v/>
      </c>
      <c r="AT42" s="5" t="str">
        <f>IF(LEN(VLOOKUP($G42,Baseline!$G:$BH,40,FALSE))=0,"",VLOOKUP($G42,Baseline!$G:$BH,40,FALSE))</f>
        <v/>
      </c>
      <c r="AU42" s="5" t="str">
        <f>IF(LEN(VLOOKUP($G42,Baseline!$G:$BH,41,FALSE))=0,"",VLOOKUP($G42,Baseline!$G:$BH,41,FALSE))</f>
        <v/>
      </c>
      <c r="AV42" s="5" t="str">
        <f>IF(LEN(VLOOKUP($G42,Baseline!$G:$BH,42,FALSE))=0,"",VLOOKUP($G42,Baseline!$G:$BH,42,FALSE))</f>
        <v/>
      </c>
      <c r="AW42" s="5" t="str">
        <f>IF(LEN(VLOOKUP($G42,Baseline!$G:$BH,43,FALSE))=0,"",VLOOKUP($G42,Baseline!$G:$BH,43,FALSE))</f>
        <v/>
      </c>
      <c r="AX42" s="5" t="str">
        <f>IF(LEN(VLOOKUP($G42,Baseline!$G:$BH,44,FALSE))=0,"",VLOOKUP($G42,Baseline!$G:$BH,44,FALSE))</f>
        <v/>
      </c>
      <c r="AY42" s="5" t="str">
        <f>IF(LEN(VLOOKUP($G42,Baseline!$G:$BH,45,FALSE))=0,"",VLOOKUP($G42,Baseline!$G:$BH,45,FALSE))</f>
        <v/>
      </c>
      <c r="AZ42" s="5" t="str">
        <f>IF(LEN(VLOOKUP($G42,Baseline!$G:$BH,46,FALSE))=0,"",VLOOKUP($G42,Baseline!$G:$BH,46,FALSE))</f>
        <v/>
      </c>
      <c r="BA42" s="5" t="str">
        <f>IF(LEN(VLOOKUP($G42,Baseline!$G:$BH,47,FALSE))=0,"",VLOOKUP($G42,Baseline!$G:$BH,47,FALSE))</f>
        <v/>
      </c>
      <c r="BB42" s="5" t="str">
        <f>IF(LEN(VLOOKUP($G42,Baseline!$G:$BH,48,FALSE))=0,"",VLOOKUP($G42,Baseline!$G:$BH,48,FALSE))</f>
        <v/>
      </c>
      <c r="BC42" s="5" t="str">
        <f>IF(LEN(VLOOKUP($G42,Baseline!$G:$BH,49,FALSE))=0,"",VLOOKUP($G42,Baseline!$G:$BH,49,FALSE))</f>
        <v/>
      </c>
      <c r="BD42" s="5" t="str">
        <f>IF(LEN(VLOOKUP($G42,Baseline!$G:$BH,50,FALSE))=0,"",VLOOKUP($G42,Baseline!$G:$BH,50,FALSE))</f>
        <v/>
      </c>
      <c r="BE42" s="5" t="str">
        <f>IF(LEN(VLOOKUP($G42,Baseline!$G:$BH,51,FALSE))=0,"",VLOOKUP($G42,Baseline!$G:$BH,51,FALSE))</f>
        <v/>
      </c>
      <c r="BF42" s="5" t="str">
        <f>IF(LEN(VLOOKUP($G42,Baseline!$G:$BH,52,FALSE))=0,"",VLOOKUP($G42,Baseline!$G:$BH,52,FALSE))</f>
        <v/>
      </c>
      <c r="BG42" s="5" t="str">
        <f>IF(LEN(VLOOKUP($G42,Baseline!$G:$BH,53,FALSE))=0,"",VLOOKUP($G42,Baseline!$G:$BH,53,FALSE))</f>
        <v/>
      </c>
      <c r="BH42" s="5" t="str">
        <f>IF(LEN(VLOOKUP($G42,Baseline!$G:$BH,54,FALSE))=0,"",VLOOKUP($G42,Baseline!$G:$BH,54,FALSE))</f>
        <v/>
      </c>
      <c r="BI42" s="5"/>
      <c r="BJ42" s="5"/>
      <c r="BK42" s="5"/>
      <c r="BL42" s="87"/>
      <c r="BM42" s="1" t="str">
        <f>IF(LEN(VLOOKUP($G42,Baseline!$G:$CJ,59,FALSE))=0,"",VLOOKUP($G42,Baseline!$G:$CJ,59,FALSE))</f>
        <v xml:space="preserve">que la interacción positiva con otras personas presentes le relaja? </v>
      </c>
      <c r="BN42" s="1" t="str">
        <f>IF(LEN(VLOOKUP($G42,Baseline!$G:$CJ,60,FALSE))=0,"",VLOOKUP($G42,Baseline!$G:$CJ,60,FALSE))</f>
        <v>1 = Muy a menudo</v>
      </c>
      <c r="BO42" s="1" t="str">
        <f>IF(LEN(VLOOKUP($G42,Baseline!$G:$CJ,61,FALSE))=0,"",VLOOKUP($G42,Baseline!$G:$CJ,61,FALSE))</f>
        <v xml:space="preserve">2 = A menudo </v>
      </c>
      <c r="BP42" s="1" t="str">
        <f>IF(LEN(VLOOKUP($G42,Baseline!$G:$CJ,62,FALSE))=0,"",VLOOKUP($G42,Baseline!$G:$CJ,62,FALSE))</f>
        <v>3 = A veces</v>
      </c>
      <c r="BQ42" s="1" t="str">
        <f>IF(LEN(VLOOKUP($G42,Baseline!$G:$CJ,63,FALSE))=0,"",VLOOKUP($G42,Baseline!$G:$CJ,63,FALSE))</f>
        <v>4 = Rara vez</v>
      </c>
      <c r="BR42" s="1" t="str">
        <f>IF(LEN(VLOOKUP($G42,Baseline!$G:$CJ,64,FALSE))=0,"",VLOOKUP($G42,Baseline!$G:$CJ,64,FALSE))</f>
        <v>5 = Nunca</v>
      </c>
      <c r="BS42" s="1" t="str">
        <f>IF(LEN(VLOOKUP($G42,Baseline!$G:$CJ,65,FALSE))=0,"",VLOOKUP($G42,Baseline!$G:$CJ,65,FALSE))</f>
        <v/>
      </c>
      <c r="BT42" s="1" t="str">
        <f>IF(LEN(VLOOKUP($G42,Baseline!$G:$CJ,66,FALSE))=0,"",VLOOKUP($G42,Baseline!$G:$CJ,66,FALSE))</f>
        <v/>
      </c>
      <c r="BU42" s="1" t="str">
        <f>IF(LEN(VLOOKUP($G42,Baseline!$G:$CJ,67,FALSE))=0,"",VLOOKUP($G42,Baseline!$G:$CJ,67,FALSE))</f>
        <v/>
      </c>
      <c r="BV42" s="1" t="str">
        <f>IF(LEN(VLOOKUP($G42,Baseline!$G:$CJ,68,FALSE))=0,"",VLOOKUP($G42,Baseline!$G:$CJ,68,FALSE))</f>
        <v/>
      </c>
      <c r="BW42" s="1" t="str">
        <f>IF(LEN(VLOOKUP($G42,Baseline!$G:$CJ,69,FALSE))=0,"",VLOOKUP($G42,Baseline!$G:$CJ,69,FALSE))</f>
        <v/>
      </c>
      <c r="BX42" s="1" t="str">
        <f>IF(LEN(VLOOKUP($G42,Baseline!$G:$CJ,70,FALSE))=0,"",VLOOKUP($G42,Baseline!$G:$CJ,70,FALSE))</f>
        <v/>
      </c>
      <c r="BY42" s="1" t="str">
        <f>IF(LEN(VLOOKUP($G42,Baseline!$G:$CJ,71,FALSE))=0,"",VLOOKUP($G42,Baseline!$G:$CJ,71,FALSE))</f>
        <v/>
      </c>
      <c r="BZ42" s="1" t="str">
        <f>IF(LEN(VLOOKUP($G42,Baseline!$G:$CJ,72,FALSE))=0,"",VLOOKUP($G42,Baseline!$G:$CJ,72,FALSE))</f>
        <v/>
      </c>
      <c r="CA42" s="1" t="str">
        <f>IF(LEN(VLOOKUP($G42,Baseline!$G:$CJ,73,FALSE))=0,"",VLOOKUP($G42,Baseline!$G:$CJ,73,FALSE))</f>
        <v/>
      </c>
      <c r="CB42" s="1" t="str">
        <f>IF(LEN(VLOOKUP($G42,Baseline!$G:$CJ,74,FALSE))=0,"",VLOOKUP($G42,Baseline!$G:$CJ,74,FALSE))</f>
        <v/>
      </c>
      <c r="CC42" s="1" t="str">
        <f>IF(LEN(VLOOKUP($G42,Baseline!$G:$CJ,75,FALSE))=0,"",VLOOKUP($G42,Baseline!$G:$CJ,75,FALSE))</f>
        <v/>
      </c>
      <c r="CD42" s="1" t="str">
        <f>IF(LEN(VLOOKUP($G42,Baseline!$G:$CJ,76,FALSE))=0,"",VLOOKUP($G42,Baseline!$G:$CJ,76,FALSE))</f>
        <v/>
      </c>
      <c r="CE42" s="1" t="str">
        <f>IF(LEN(VLOOKUP($G42,Baseline!$G:$CJ,77,FALSE))=0,"",VLOOKUP($G42,Baseline!$G:$CJ,77,FALSE))</f>
        <v/>
      </c>
      <c r="CF42" s="1" t="str">
        <f>IF(LEN(VLOOKUP($G42,Baseline!$G:$CJ,78,FALSE))=0,"",VLOOKUP($G42,Baseline!$G:$CJ,78,FALSE))</f>
        <v/>
      </c>
      <c r="CG42" s="1" t="str">
        <f>IF(LEN(VLOOKUP($G42,Baseline!$G:$CJ,79,FALSE))=0,"",VLOOKUP($G42,Baseline!$G:$CJ,79,FALSE))</f>
        <v/>
      </c>
      <c r="CH42" s="1" t="str">
        <f>IF(LEN(VLOOKUP($G42,Baseline!$G:$CJ,80,FALSE))=0,"",VLOOKUP($G42,Baseline!$G:$CJ,80,FALSE))</f>
        <v/>
      </c>
      <c r="CI42" s="1" t="str">
        <f>IF(LEN(VLOOKUP($G42,Baseline!$G:$CJ,81,FALSE))=0,"",VLOOKUP($G42,Baseline!$G:$CJ,81,FALSE))</f>
        <v/>
      </c>
      <c r="CJ42" s="1" t="str">
        <f>IF(LEN(VLOOKUP($G42,Baseline!$G:$CJ,82,FALSE))=0,"",VLOOKUP($G42,Baseline!$G:$CJ,82,FALSE))</f>
        <v/>
      </c>
      <c r="CK42" s="1"/>
      <c r="CL42" s="1"/>
      <c r="CM42" s="1"/>
      <c r="CN42" s="1"/>
      <c r="CO42" s="198" t="str">
        <f>IF(LEN(VLOOKUP($G42,Baseline!$G:$DL,87,FALSE))=0,"",VLOOKUP($G42,Baseline!$G:$DL,87,FALSE))</f>
        <v xml:space="preserve">que les interactions positives avec les personnes présentes vous détendent ? </v>
      </c>
      <c r="CP42" s="1" t="str">
        <f>IF(LEN(VLOOKUP($G42,Baseline!$G:$DL,88,FALSE))=0,"",VLOOKUP($G42,Baseline!$G:$DL,88,FALSE))</f>
        <v>1 = très souvent</v>
      </c>
      <c r="CQ42" s="1" t="str">
        <f>IF(LEN(VLOOKUP($G42,Baseline!$G:$DL,89,FALSE))=0,"",VLOOKUP($G42,Baseline!$G:$DL,89,FALSE))</f>
        <v xml:space="preserve">2 = souvent </v>
      </c>
      <c r="CR42" s="4" t="str">
        <f>IF(LEN(VLOOKUP($G42,Baseline!$G:$DL,90,FALSE))=0,"",VLOOKUP($G42,Baseline!$G:$DL,90,FALSE))</f>
        <v>3 = parfois</v>
      </c>
      <c r="CS42" s="1" t="str">
        <f>IF(LEN(VLOOKUP($G42,Baseline!$G:$DL,91,FALSE))=0,"",VLOOKUP($G42,Baseline!$G:$DL,91,FALSE))</f>
        <v>4 = rarement</v>
      </c>
      <c r="CT42" s="1" t="str">
        <f>IF(LEN(VLOOKUP($G42,Baseline!$G:$DL,92,FALSE))=0,"",VLOOKUP($G42,Baseline!$G:$DL,92,FALSE))</f>
        <v>5 = jamais</v>
      </c>
      <c r="CU42" s="1" t="str">
        <f>IF(LEN(VLOOKUP($G42,Baseline!$G:$DL,93,FALSE))=0,"",VLOOKUP($G42,Baseline!$G:$DL,93,FALSE))</f>
        <v/>
      </c>
      <c r="CV42" s="1" t="str">
        <f>IF(LEN(VLOOKUP($G42,Baseline!$G:$DL,94,FALSE))=0,"",VLOOKUP($G42,Baseline!$G:$DL,94,FALSE))</f>
        <v/>
      </c>
      <c r="CW42" s="1" t="str">
        <f>IF(LEN(VLOOKUP($G42,Baseline!$G:$DL,95,FALSE))=0,"",VLOOKUP($G42,Baseline!$G:$DL,95,FALSE))</f>
        <v/>
      </c>
      <c r="CX42" s="1" t="str">
        <f>IF(LEN(VLOOKUP($G42,Baseline!$G:$DL,96,FALSE))=0,"",VLOOKUP($G42,Baseline!$G:$DL,96,FALSE))</f>
        <v/>
      </c>
      <c r="CY42" s="5" t="str">
        <f>IF(LEN(VLOOKUP($G42,Baseline!$G:$DL,97,FALSE))=0,"",VLOOKUP($G42,Baseline!$G:$DL,97,FALSE))</f>
        <v/>
      </c>
      <c r="CZ42" s="5" t="str">
        <f>IF(LEN(VLOOKUP($G42,Baseline!$G:$DL,98,FALSE))=0,"",VLOOKUP($G42,Baseline!$G:$DL,98,FALSE))</f>
        <v/>
      </c>
      <c r="DA42" s="5" t="str">
        <f>IF(LEN(VLOOKUP($G42,Baseline!$G:$DL,99,FALSE))=0,"",VLOOKUP($G42,Baseline!$G:$DL,99,FALSE))</f>
        <v/>
      </c>
      <c r="DB42" s="5" t="str">
        <f>IF(LEN(VLOOKUP($G42,Baseline!$G:$DL,100,FALSE))=0,"",VLOOKUP($G42,Baseline!$G:$DL,100,FALSE))</f>
        <v/>
      </c>
      <c r="DC42" s="5" t="str">
        <f>IF(LEN(VLOOKUP($G42,Baseline!$G:$DL,101,FALSE))=0,"",VLOOKUP($G42,Baseline!$G:$DL,101,FALSE))</f>
        <v/>
      </c>
      <c r="DD42" s="5" t="str">
        <f>IF(LEN(VLOOKUP($G42,Baseline!$G:$DL,102,FALSE))=0,"",VLOOKUP($G42,Baseline!$G:$DL,102,FALSE))</f>
        <v/>
      </c>
      <c r="DE42" s="5" t="str">
        <f>IF(LEN(VLOOKUP($G42,Baseline!$G:$DL,103,FALSE))=0,"",VLOOKUP($G42,Baseline!$G:$DL,103,FALSE))</f>
        <v/>
      </c>
      <c r="DF42" s="5" t="str">
        <f>IF(LEN(VLOOKUP($G42,Baseline!$G:$DL,104,FALSE))=0,"",VLOOKUP($G42,Baseline!$G:$DL,104,FALSE))</f>
        <v/>
      </c>
      <c r="DG42" s="5" t="str">
        <f>IF(LEN(VLOOKUP($G42,Baseline!$G:$DL,105,FALSE))=0,"",VLOOKUP($G42,Baseline!$G:$DL,105,FALSE))</f>
        <v/>
      </c>
      <c r="DH42" s="5" t="str">
        <f>IF(LEN(VLOOKUP($G42,Baseline!$G:$DL,106,FALSE))=0,"",VLOOKUP($G42,Baseline!$G:$DL,106,FALSE))</f>
        <v/>
      </c>
      <c r="DI42" s="5" t="str">
        <f>IF(LEN(VLOOKUP($G42,Baseline!$G:$DL,107,FALSE))=0,"",VLOOKUP($G42,Baseline!$G:$DL,107,FALSE))</f>
        <v/>
      </c>
      <c r="DJ42" s="5" t="str">
        <f>IF(LEN(VLOOKUP($G42,Baseline!$G:$DL,108,FALSE))=0,"",VLOOKUP($G42,Baseline!$G:$DL,108,FALSE))</f>
        <v/>
      </c>
      <c r="DK42" s="5" t="str">
        <f>IF(LEN(VLOOKUP($G42,Baseline!$G:$DL,109,FALSE))=0,"",VLOOKUP($G42,Baseline!$G:$DL,109,FALSE))</f>
        <v/>
      </c>
      <c r="DL42" s="5" t="str">
        <f>IF(LEN(VLOOKUP($G42,Baseline!$G:$DL,110,FALSE))=0,"",VLOOKUP($G42,Baseline!$G:$DL,110,FALSE))</f>
        <v/>
      </c>
      <c r="DM42" s="5"/>
      <c r="DN42" s="5"/>
      <c r="DO42" s="5"/>
      <c r="DP42" s="5"/>
      <c r="DQ42" s="1" t="str">
        <f>IF(LEN(VLOOKUP($G42,Baseline!$G:$EN,115,FALSE))=0,"",VLOOKUP($G42,Baseline!$G:$EN,115,FALSE))</f>
        <v xml:space="preserve">a jelenlevő személyekkel való pozitív interakciók üdítő hatással vannak Önre? </v>
      </c>
      <c r="DR42" s="1" t="str">
        <f>IF(LEN(VLOOKUP($G42,Baseline!$G:$EN,116,FALSE))=0,"",VLOOKUP($G42,Baseline!$G:$EN,116,FALSE))</f>
        <v>1 = nagyon gyakran</v>
      </c>
      <c r="DS42" s="1" t="str">
        <f>IF(LEN(VLOOKUP($G42,Baseline!$G:$EN,117,FALSE))=0,"",VLOOKUP($G42,Baseline!$G:$EN,117,FALSE))</f>
        <v xml:space="preserve">2 = gyakran </v>
      </c>
      <c r="DT42" s="1" t="str">
        <f>IF(LEN(VLOOKUP($G42,Baseline!$G:$EN,118,FALSE))=0,"",VLOOKUP($G42,Baseline!$G:$EN,118,FALSE))</f>
        <v>3 = néha</v>
      </c>
      <c r="DU42" s="1" t="str">
        <f>IF(LEN(VLOOKUP($G42,Baseline!$G:$EN,119,FALSE))=0,"",VLOOKUP($G42,Baseline!$G:$EN,119,FALSE))</f>
        <v>4 = ritkán</v>
      </c>
      <c r="DV42" s="1" t="str">
        <f>IF(LEN(VLOOKUP($G42,Baseline!$G:$EN,120,FALSE))=0,"",VLOOKUP($G42,Baseline!$G:$EN,120,FALSE))</f>
        <v>5 = soha</v>
      </c>
      <c r="DW42" s="4" t="str">
        <f>IF(LEN(VLOOKUP($G42,Baseline!$G:$EN,121,FALSE))=0,"",VLOOKUP($G42,Baseline!$G:$EN,121,FALSE))</f>
        <v/>
      </c>
      <c r="DX42" s="1" t="str">
        <f>IF(LEN(VLOOKUP($G42,Baseline!$G:$EN,122,FALSE))=0,"",VLOOKUP($G42,Baseline!$G:$EN,122,FALSE))</f>
        <v/>
      </c>
      <c r="DY42" s="1" t="str">
        <f>IF(LEN(VLOOKUP($G42,Baseline!$G:$EN,123,FALSE))=0,"",VLOOKUP($G42,Baseline!$G:$EN,123,FALSE))</f>
        <v/>
      </c>
      <c r="DZ42" s="1" t="str">
        <f>IF(LEN(VLOOKUP($G42,Baseline!$G:$EN,124,FALSE))=0,"",VLOOKUP($G42,Baseline!$G:$EN,124,FALSE))</f>
        <v/>
      </c>
      <c r="EA42" s="1" t="str">
        <f>IF(LEN(VLOOKUP($G42,Baseline!$G:$EN,125,FALSE))=0,"",VLOOKUP($G42,Baseline!$G:$EN,125,FALSE))</f>
        <v/>
      </c>
      <c r="EB42" s="5" t="str">
        <f>IF(LEN(VLOOKUP($G42,Baseline!$G:$EN,126,FALSE))=0,"",VLOOKUP($G42,Baseline!$G:$EN,126,FALSE))</f>
        <v/>
      </c>
      <c r="EC42" s="5" t="str">
        <f>IF(LEN(VLOOKUP($G42,Baseline!$G:$EN,127,FALSE))=0,"",VLOOKUP($G42,Baseline!$G:$EN,127,FALSE))</f>
        <v/>
      </c>
      <c r="ED42" s="5" t="str">
        <f>IF(LEN(VLOOKUP($G42,Baseline!$G:$EN,128,FALSE))=0,"",VLOOKUP($G42,Baseline!$G:$EN,128,FALSE))</f>
        <v/>
      </c>
      <c r="EE42" s="5" t="str">
        <f>IF(LEN(VLOOKUP($G42,Baseline!$G:$EN,129,FALSE))=0,"",VLOOKUP($G42,Baseline!$G:$EN,129,FALSE))</f>
        <v/>
      </c>
      <c r="EF42" s="5" t="str">
        <f>IF(LEN(VLOOKUP($G42,Baseline!$G:$EN,130,FALSE))=0,"",VLOOKUP($G42,Baseline!$G:$EN,130,FALSE))</f>
        <v/>
      </c>
      <c r="EG42" s="5" t="str">
        <f>IF(LEN(VLOOKUP($G42,Baseline!$G:$EN,131,FALSE))=0,"",VLOOKUP($G42,Baseline!$G:$EN,131,FALSE))</f>
        <v/>
      </c>
      <c r="EH42" s="5" t="str">
        <f>IF(LEN(VLOOKUP($G42,Baseline!$G:$EN,132,FALSE))=0,"",VLOOKUP($G42,Baseline!$G:$EN,132,FALSE))</f>
        <v/>
      </c>
      <c r="EI42" s="5" t="str">
        <f>IF(LEN(VLOOKUP($G42,Baseline!$G:$EN,133,FALSE))=0,"",VLOOKUP($G42,Baseline!$G:$EN,133,FALSE))</f>
        <v/>
      </c>
      <c r="EJ42" s="5" t="str">
        <f>IF(LEN(VLOOKUP($G42,Baseline!$G:$EN,134,FALSE))=0,"",VLOOKUP($G42,Baseline!$G:$EN,134,FALSE))</f>
        <v/>
      </c>
      <c r="EK42" s="5" t="str">
        <f>IF(LEN(VLOOKUP($G42,Baseline!$G:$EN,135,FALSE))=0,"",VLOOKUP($G42,Baseline!$G:$EN,135,FALSE))</f>
        <v/>
      </c>
      <c r="EL42" s="5" t="str">
        <f>IF(LEN(VLOOKUP($G42,Baseline!$G:$EN,136,FALSE))=0,"",VLOOKUP($G42,Baseline!$G:$EN,136,FALSE))</f>
        <v/>
      </c>
      <c r="EM42" s="5" t="str">
        <f>IF(LEN(VLOOKUP($G42,Baseline!$G:$EN,137,FALSE))=0,"",VLOOKUP($G42,Baseline!$G:$EN,137,FALSE))</f>
        <v/>
      </c>
      <c r="EN42" s="5" t="str">
        <f>IF(LEN(VLOOKUP($G42,Baseline!$G:$EN,138,FALSE))=0,"",VLOOKUP($G42,Baseline!$G:$EN,138,FALSE))</f>
        <v/>
      </c>
      <c r="EO42" s="5"/>
      <c r="EP42" s="5"/>
      <c r="EQ42" s="5"/>
      <c r="ER42" s="5"/>
      <c r="ES42" s="1" t="str">
        <f>IF(LEN(VLOOKUP($G42,Baseline!$G:$FP,143,FALSE))=0,"",VLOOKUP($G42,Baseline!$G:$FP,143,FALSE))</f>
        <v xml:space="preserve">che le interazioni positive con le persone presenti siano un fonte di rilassamento? </v>
      </c>
      <c r="ET42" s="1" t="str">
        <f>IF(LEN(VLOOKUP($G42,Baseline!$G:$FP,144,FALSE))=0,"",VLOOKUP($G42,Baseline!$G:$FP,144,FALSE))</f>
        <v>1 = molto spesso</v>
      </c>
      <c r="EU42" s="1" t="str">
        <f>IF(LEN(VLOOKUP($G42,Baseline!$G:$FP,145,FALSE))=0,"",VLOOKUP($G42,Baseline!$G:$FP,145,FALSE))</f>
        <v>2 = spesso</v>
      </c>
      <c r="EV42" s="1" t="str">
        <f>IF(LEN(VLOOKUP($G42,Baseline!$G:$FP,146,FALSE))=0,"",VLOOKUP($G42,Baseline!$G:$FP,146,FALSE))</f>
        <v>3 = a volte</v>
      </c>
      <c r="EW42" s="1" t="str">
        <f>IF(LEN(VLOOKUP($G42,Baseline!$G:$FP,147,FALSE))=0,"",VLOOKUP($G42,Baseline!$G:$FP,147,FALSE))</f>
        <v>4 = raramente</v>
      </c>
      <c r="EX42" s="1" t="str">
        <f>IF(LEN(VLOOKUP($G42,Baseline!$G:$FP,148,FALSE))=0,"",VLOOKUP($G42,Baseline!$G:$FP,148,FALSE))</f>
        <v>5 = mai</v>
      </c>
      <c r="EY42" s="1" t="str">
        <f>IF(LEN(VLOOKUP($G42,Baseline!$G:$FP,149,FALSE))=0,"",VLOOKUP($G42,Baseline!$G:$FP,149,FALSE))</f>
        <v/>
      </c>
      <c r="EZ42" s="1" t="str">
        <f>IF(LEN(VLOOKUP($G42,Baseline!$G:$FP,150,FALSE))=0,"",VLOOKUP($G42,Baseline!$G:$FP,150,FALSE))</f>
        <v/>
      </c>
      <c r="FA42" s="1" t="str">
        <f>IF(LEN(VLOOKUP($G42,Baseline!$G:$FP,151,FALSE))=0,"",VLOOKUP($G42,Baseline!$G:$FP,151,FALSE))</f>
        <v/>
      </c>
      <c r="FB42" s="4" t="str">
        <f>IF(LEN(VLOOKUP($G42,Baseline!$G:$FP,152,FALSE))=0,"",VLOOKUP($G42,Baseline!$G:$FP,152,FALSE))</f>
        <v/>
      </c>
      <c r="FC42" s="1" t="str">
        <f>IF(LEN(VLOOKUP($G42,Baseline!$G:$FP,153,FALSE))=0,"",VLOOKUP($G42,Baseline!$G:$FP,153,FALSE))</f>
        <v/>
      </c>
      <c r="FD42" s="5" t="str">
        <f>IF(LEN(VLOOKUP($G42,Baseline!$G:$FP,154,FALSE))=0,"",VLOOKUP($G42,Baseline!$G:$FP,154,FALSE))</f>
        <v/>
      </c>
      <c r="FE42" s="5" t="str">
        <f>IF(LEN(VLOOKUP($G42,Baseline!$G:$FP,155,FALSE))=0,"",VLOOKUP($G42,Baseline!$G:$FP,155,FALSE))</f>
        <v/>
      </c>
      <c r="FF42" s="5" t="str">
        <f>IF(LEN(VLOOKUP($G42,Baseline!$G:$FP,156,FALSE))=0,"",VLOOKUP($G42,Baseline!$G:$FP,156,FALSE))</f>
        <v/>
      </c>
      <c r="FG42" s="5" t="str">
        <f>IF(LEN(VLOOKUP($G42,Baseline!$G:$FP,157,FALSE))=0,"",VLOOKUP($G42,Baseline!$G:$FP,157,FALSE))</f>
        <v/>
      </c>
      <c r="FH42" s="5" t="str">
        <f>IF(LEN(VLOOKUP($G42,Baseline!$G:$FP,158,FALSE))=0,"",VLOOKUP($G42,Baseline!$G:$FP,158,FALSE))</f>
        <v/>
      </c>
      <c r="FI42" s="5" t="str">
        <f>IF(LEN(VLOOKUP($G42,Baseline!$G:$FP,159,FALSE))=0,"",VLOOKUP($G42,Baseline!$G:$FP,159,FALSE))</f>
        <v/>
      </c>
      <c r="FJ42" s="5" t="str">
        <f>IF(LEN(VLOOKUP($G42,Baseline!$G:$FP,160,FALSE))=0,"",VLOOKUP($G42,Baseline!$G:$FP,160,FALSE))</f>
        <v/>
      </c>
      <c r="FK42" s="5" t="str">
        <f>IF(LEN(VLOOKUP($G42,Baseline!$G:$FP,161,FALSE))=0,"",VLOOKUP($G42,Baseline!$G:$FP,161,FALSE))</f>
        <v/>
      </c>
      <c r="FL42" s="5" t="str">
        <f>IF(LEN(VLOOKUP($G42,Baseline!$G:$FP,162,FALSE))=0,"",VLOOKUP($G42,Baseline!$G:$FP,162,FALSE))</f>
        <v/>
      </c>
      <c r="FM42" s="5" t="str">
        <f>IF(LEN(VLOOKUP($G42,Baseline!$G:$FP,163,FALSE))=0,"",VLOOKUP($G42,Baseline!$G:$FP,163,FALSE))</f>
        <v/>
      </c>
      <c r="FN42" s="5" t="str">
        <f>IF(LEN(VLOOKUP($G42,Baseline!$G:$FP,164,FALSE))=0,"",VLOOKUP($G42,Baseline!$G:$FP,164,FALSE))</f>
        <v/>
      </c>
      <c r="FO42" s="5" t="str">
        <f>IF(LEN(VLOOKUP($G42,Baseline!$G:$FP,165,FALSE))=0,"",VLOOKUP($G42,Baseline!$G:$FP,165,FALSE))</f>
        <v/>
      </c>
      <c r="FP42" s="5" t="str">
        <f>IF(LEN(VLOOKUP($G42,Baseline!$G:$FP,166,FALSE))=0,"",VLOOKUP($G42,Baseline!$G:$FP,166,FALSE))</f>
        <v/>
      </c>
      <c r="FQ42" s="5"/>
      <c r="FR42" s="5"/>
      <c r="FS42" s="5"/>
      <c r="FT42" s="5"/>
      <c r="FU42" s="1" t="str">
        <f>IF(LEN(VLOOKUP($G42,Baseline!$G:$GR,171,FALSE))=0,"",VLOOKUP($G42,Baseline!$G:$GR,171,FALSE))</f>
        <v xml:space="preserve">что положительное общение с присутствующими людьми снимает у Вас напряжение? </v>
      </c>
      <c r="FV42" s="1" t="str">
        <f>IF(LEN(VLOOKUP($G42,Baseline!$G:$GR,172,FALSE))=0,"",VLOOKUP($G42,Baseline!$G:$GR,172,FALSE))</f>
        <v>1 = очень часто</v>
      </c>
      <c r="FW42" s="1" t="str">
        <f>IF(LEN(VLOOKUP($G42,Baseline!$G:$GR,173,FALSE))=0,"",VLOOKUP($G42,Baseline!$G:$GR,173,FALSE))</f>
        <v xml:space="preserve">2 = часто </v>
      </c>
      <c r="FX42" s="1" t="str">
        <f>IF(LEN(VLOOKUP($G42,Baseline!$G:$GR,174,FALSE))=0,"",VLOOKUP($G42,Baseline!$G:$GR,174,FALSE))</f>
        <v>3 = иногда</v>
      </c>
      <c r="FY42" s="1" t="str">
        <f>IF(LEN(VLOOKUP($G42,Baseline!$G:$GR,175,FALSE))=0,"",VLOOKUP($G42,Baseline!$G:$GR,175,FALSE))</f>
        <v>4 = редко</v>
      </c>
      <c r="FZ42" s="1" t="str">
        <f>IF(LEN(VLOOKUP($G42,Baseline!$G:$GR,176,FALSE))=0,"",VLOOKUP($G42,Baseline!$G:$GR,176,FALSE))</f>
        <v>5 = никогда</v>
      </c>
      <c r="GA42" s="1" t="str">
        <f>IF(LEN(VLOOKUP($G42,Baseline!$G:$GR,177,FALSE))=0,"",VLOOKUP($G42,Baseline!$G:$GR,177,FALSE))</f>
        <v/>
      </c>
      <c r="GB42" s="1" t="str">
        <f>IF(LEN(VLOOKUP($G42,Baseline!$G:$GR,178,FALSE))=0,"",VLOOKUP($G42,Baseline!$G:$GR,178,FALSE))</f>
        <v/>
      </c>
      <c r="GC42" s="1" t="str">
        <f>IF(LEN(VLOOKUP($G42,Baseline!$G:$GR,179,FALSE))=0,"",VLOOKUP($G42,Baseline!$G:$GR,179,FALSE))</f>
        <v/>
      </c>
      <c r="GD42" s="1" t="str">
        <f>IF(LEN(VLOOKUP($G42,Baseline!$G:$GR,180,FALSE))=0,"",VLOOKUP($G42,Baseline!$G:$GR,180,FALSE))</f>
        <v/>
      </c>
      <c r="GE42" s="1" t="str">
        <f>IF(LEN(VLOOKUP($G42,Baseline!$G:$GR,181,FALSE))=0,"",VLOOKUP($G42,Baseline!$G:$GR,181,FALSE))</f>
        <v/>
      </c>
      <c r="GF42" s="5" t="str">
        <f>IF(LEN(VLOOKUP($G42,Baseline!$G:$GR,182,FALSE))=0,"",VLOOKUP($G42,Baseline!$G:$GR,182,FALSE))</f>
        <v/>
      </c>
      <c r="GG42" s="4" t="str">
        <f>IF(LEN(VLOOKUP($G42,Baseline!$G:$GR,183,FALSE))=0,"",VLOOKUP($G42,Baseline!$G:$GR,183,FALSE))</f>
        <v/>
      </c>
      <c r="GH42" s="5" t="str">
        <f>IF(LEN(VLOOKUP($G42,Baseline!$G:$GR,184,FALSE))=0,"",VLOOKUP($G42,Baseline!$G:$GR,184,FALSE))</f>
        <v/>
      </c>
      <c r="GI42" s="5" t="str">
        <f>IF(LEN(VLOOKUP($G42,Baseline!$G:$GR,185,FALSE))=0,"",VLOOKUP($G42,Baseline!$G:$GR,185,FALSE))</f>
        <v/>
      </c>
      <c r="GJ42" s="5" t="str">
        <f>IF(LEN(VLOOKUP($G42,Baseline!$G:$GR,186,FALSE))=0,"",VLOOKUP($G42,Baseline!$G:$GR,186,FALSE))</f>
        <v/>
      </c>
      <c r="GK42" s="5" t="str">
        <f>IF(LEN(VLOOKUP($G42,Baseline!$G:$GR,187,FALSE))=0,"",VLOOKUP($G42,Baseline!$G:$GR,187,FALSE))</f>
        <v/>
      </c>
      <c r="GL42" s="5" t="str">
        <f>IF(LEN(VLOOKUP($G42,Baseline!$G:$GR,188,FALSE))=0,"",VLOOKUP($G42,Baseline!$G:$GR,188,FALSE))</f>
        <v/>
      </c>
      <c r="GM42" s="5" t="str">
        <f>IF(LEN(VLOOKUP($G42,Baseline!$G:$GR,189,FALSE))=0,"",VLOOKUP($G42,Baseline!$G:$GR,189,FALSE))</f>
        <v/>
      </c>
      <c r="GN42" s="5" t="str">
        <f>IF(LEN(VLOOKUP($G42,Baseline!$G:$GR,190,FALSE))=0,"",VLOOKUP($G42,Baseline!$G:$GR,190,FALSE))</f>
        <v/>
      </c>
      <c r="GO42" s="5" t="str">
        <f>IF(LEN(VLOOKUP($G42,Baseline!$G:$GR,191,FALSE))=0,"",VLOOKUP($G42,Baseline!$G:$GR,191,FALSE))</f>
        <v/>
      </c>
      <c r="GP42" s="5" t="str">
        <f>IF(LEN(VLOOKUP($G42,Baseline!$G:$GR,192,FALSE))=0,"",VLOOKUP($G42,Baseline!$G:$GR,192,FALSE))</f>
        <v/>
      </c>
      <c r="GQ42" s="5" t="str">
        <f>IF(LEN(VLOOKUP($G42,Baseline!$G:$GR,193,FALSE))=0,"",VLOOKUP($G42,Baseline!$G:$GR,193,FALSE))</f>
        <v/>
      </c>
      <c r="GR42" s="5" t="str">
        <f>IF(LEN(VLOOKUP($G42,Baseline!$G:$GR,194,FALSE))=0,"",VLOOKUP($G42,Baseline!$G:$GR,194,FALSE))</f>
        <v/>
      </c>
      <c r="GS42" s="5"/>
      <c r="GT42" s="5"/>
      <c r="GU42" s="5"/>
      <c r="GV42" s="5"/>
      <c r="GW42" s="1" t="str">
        <f>IF(LEN(VLOOKUP($G42,Baseline!$G:$HT,199,FALSE))=0,"",VLOOKUP($G42,Baseline!$G:$HT,199,FALSE))</f>
        <v xml:space="preserve">da Vas opušta pozitivna interakcije sa prisutnim ljudima? </v>
      </c>
      <c r="GX42" s="1" t="str">
        <f>IF(LEN(VLOOKUP($G42,Baseline!$G:$HT,200,FALSE))=0,"",VLOOKUP($G42,Baseline!$G:$HT,200,FALSE))</f>
        <v>1 = veoma često</v>
      </c>
      <c r="GY42" s="1" t="str">
        <f>IF(LEN(VLOOKUP($G42,Baseline!$G:$HT,201,FALSE))=0,"",VLOOKUP($G42,Baseline!$G:$HT,201,FALSE))</f>
        <v xml:space="preserve">2 = često </v>
      </c>
      <c r="GZ42" s="1" t="str">
        <f>IF(LEN(VLOOKUP($G42,Baseline!$G:$HT,202,FALSE))=0,"",VLOOKUP($G42,Baseline!$G:$HT,202,FALSE))</f>
        <v>3 = ponekad</v>
      </c>
      <c r="HA42" s="10" t="str">
        <f>IF(LEN(VLOOKUP($G42,Baseline!$G:$HT,203,FALSE))=0,"",VLOOKUP($G42,Baseline!$G:$HT,203,FALSE))</f>
        <v>4 = retko</v>
      </c>
      <c r="HB42" s="10" t="str">
        <f>IF(LEN(VLOOKUP($G42,Baseline!$G:$HT,204,FALSE))=0,"",VLOOKUP($G42,Baseline!$G:$HT,204,FALSE))</f>
        <v>5 = nikada</v>
      </c>
      <c r="HC42" s="10" t="str">
        <f>IF(LEN(VLOOKUP($G42,Baseline!$G:$HT,205,FALSE))=0,"",VLOOKUP($G42,Baseline!$G:$HT,205,FALSE))</f>
        <v/>
      </c>
      <c r="HD42" s="10" t="str">
        <f>IF(LEN(VLOOKUP($G42,Baseline!$G:$HT,206,FALSE))=0,"",VLOOKUP($G42,Baseline!$G:$HT,206,FALSE))</f>
        <v/>
      </c>
      <c r="HE42" s="10" t="str">
        <f>IF(LEN(VLOOKUP($G42,Baseline!$G:$HT,207,FALSE))=0,"",VLOOKUP($G42,Baseline!$G:$HT,207,FALSE))</f>
        <v/>
      </c>
      <c r="HF42" s="10" t="str">
        <f>IF(LEN(VLOOKUP($G42,Baseline!$G:$HT,208,FALSE))=0,"",VLOOKUP($G42,Baseline!$G:$HT,208,FALSE))</f>
        <v/>
      </c>
      <c r="HG42" s="10" t="str">
        <f>IF(LEN(VLOOKUP($G42,Baseline!$G:$HT,209,FALSE))=0,"",VLOOKUP($G42,Baseline!$G:$HT,209,FALSE))</f>
        <v/>
      </c>
      <c r="HH42" s="5" t="str">
        <f>IF(LEN(VLOOKUP($G42,Baseline!$G:$HT,210,FALSE))=0,"",VLOOKUP($G42,Baseline!$G:$HT,210,FALSE))</f>
        <v/>
      </c>
      <c r="HI42" s="5" t="str">
        <f>IF(LEN(VLOOKUP($G42,Baseline!$G:$HT,211,FALSE))=0,"",VLOOKUP($G42,Baseline!$G:$HT,211,FALSE))</f>
        <v/>
      </c>
      <c r="HJ42" s="5" t="str">
        <f>IF(LEN(VLOOKUP($G42,Baseline!$G:$HT,212,FALSE))=0,"",VLOOKUP($G42,Baseline!$G:$HT,212,FALSE))</f>
        <v/>
      </c>
      <c r="HK42" s="5" t="str">
        <f>IF(LEN(VLOOKUP($G42,Baseline!$G:$HT,213,FALSE))=0,"",VLOOKUP($G42,Baseline!$G:$HT,213,FALSE))</f>
        <v/>
      </c>
      <c r="HL42" s="4" t="str">
        <f>IF(LEN(VLOOKUP($G42,Baseline!$G:$HT,214,FALSE))=0,"",VLOOKUP($G42,Baseline!$G:$HT,214,FALSE))</f>
        <v/>
      </c>
      <c r="HM42" s="5" t="str">
        <f>IF(LEN(VLOOKUP($G42,Baseline!$G:$HT,215,FALSE))=0,"",VLOOKUP($G42,Baseline!$G:$HT,215,FALSE))</f>
        <v/>
      </c>
      <c r="HN42" s="5" t="str">
        <f>IF(LEN(VLOOKUP($G42,Baseline!$G:$HT,216,FALSE))=0,"",VLOOKUP($G42,Baseline!$G:$HT,216,FALSE))</f>
        <v/>
      </c>
      <c r="HO42" s="5" t="str">
        <f>IF(LEN(VLOOKUP($G42,Baseline!$G:$HT,217,FALSE))=0,"",VLOOKUP($G42,Baseline!$G:$HT,217,FALSE))</f>
        <v/>
      </c>
      <c r="HP42" s="5" t="str">
        <f>IF(LEN(VLOOKUP($G42,Baseline!$G:$HT,218,FALSE))=0,"",VLOOKUP($G42,Baseline!$G:$HT,218,FALSE))</f>
        <v/>
      </c>
      <c r="HQ42" s="5" t="str">
        <f>IF(LEN(VLOOKUP($G42,Baseline!$G:$HT,219,FALSE))=0,"",VLOOKUP($G42,Baseline!$G:$HT,219,FALSE))</f>
        <v/>
      </c>
      <c r="HR42" s="5" t="str">
        <f>IF(LEN(VLOOKUP($G42,Baseline!$G:$HT,220,FALSE))=0,"",VLOOKUP($G42,Baseline!$G:$HT,220,FALSE))</f>
        <v/>
      </c>
      <c r="HS42" s="5" t="str">
        <f>IF(LEN(VLOOKUP($G42,Baseline!$G:$HT,221,FALSE))=0,"",VLOOKUP($G42,Baseline!$G:$HT,221,FALSE))</f>
        <v/>
      </c>
      <c r="HT42" s="5" t="str">
        <f>IF(LEN(VLOOKUP($G42,Baseline!$G:$HT,222,FALSE))=0,"",VLOOKUP($G42,Baseline!$G:$HT,222,FALSE))</f>
        <v/>
      </c>
      <c r="HU42" s="5"/>
      <c r="HV42" s="5"/>
      <c r="HW42" s="5"/>
      <c r="HX42" s="5"/>
    </row>
    <row r="43" spans="1:232" s="28" customFormat="1" ht="111" hidden="1" thickBot="1">
      <c r="A43" s="11" t="s">
        <v>331</v>
      </c>
      <c r="B43" s="11" t="s">
        <v>332</v>
      </c>
      <c r="C43" s="11"/>
      <c r="D43" s="11"/>
      <c r="E43" s="11"/>
      <c r="F43" s="11" t="s">
        <v>333</v>
      </c>
      <c r="G43" s="11" t="s">
        <v>408</v>
      </c>
      <c r="H43" s="11"/>
      <c r="I43" s="90" t="str">
        <f>IF(LEN(VLOOKUP($G43,Baseline!$G:$BH,3,FALSE))=0,"",VLOOKUP($G43,Baseline!$G:$BH,3,FALSE))</f>
        <v xml:space="preserve">dass digitale Interaktionen (z.B. über Soziale Netzwerke, Skype, Telefon) persönliche Interaktionen ersetzen können?
</v>
      </c>
      <c r="J43" s="11" t="str">
        <f>IF(LEN(VLOOKUP($G43,Baseline!$G:$BH,4,FALSE))=0,"",VLOOKUP($G43,Baseline!$G:$BH,4,FALSE))</f>
        <v>1 = Sehr oft</v>
      </c>
      <c r="K43" s="11" t="str">
        <f>IF(LEN(VLOOKUP($G43,Baseline!$G:$BH,5,FALSE))=0,"",VLOOKUP($G43,Baseline!$G:$BH,5,FALSE))</f>
        <v xml:space="preserve">2 = Oft </v>
      </c>
      <c r="L43" s="11" t="str">
        <f>IF(LEN(VLOOKUP($G43,Baseline!$G:$BH,6,FALSE))=0,"",VLOOKUP($G43,Baseline!$G:$BH,6,FALSE))</f>
        <v>3 = Manchmal</v>
      </c>
      <c r="M43" s="11" t="str">
        <f>IF(LEN(VLOOKUP($G43,Baseline!$G:$BH,7,FALSE))=0,"",VLOOKUP($G43,Baseline!$G:$BH,7,FALSE))</f>
        <v>4 = Selten</v>
      </c>
      <c r="N43" s="11" t="str">
        <f>IF(LEN(VLOOKUP($G43,Baseline!$G:$BH,8,FALSE))=0,"",VLOOKUP($G43,Baseline!$G:$BH,8,FALSE))</f>
        <v>5 = Nie</v>
      </c>
      <c r="O43" s="11" t="str">
        <f>IF(LEN(VLOOKUP($G43,Baseline!$G:$BH,9,FALSE))=0,"",VLOOKUP($G43,Baseline!$G:$BH,9,FALSE))</f>
        <v/>
      </c>
      <c r="P43" s="11" t="str">
        <f>IF(LEN(VLOOKUP($G43,Baseline!$G:$BH,10,FALSE))=0,"",VLOOKUP($G43,Baseline!$G:$BH,10,FALSE))</f>
        <v/>
      </c>
      <c r="Q43" s="11" t="str">
        <f>IF(LEN(VLOOKUP($G43,Baseline!$G:$BH,11,FALSE))=0,"",VLOOKUP($G43,Baseline!$G:$BH,11,FALSE))</f>
        <v/>
      </c>
      <c r="R43" s="11" t="str">
        <f>IF(LEN(VLOOKUP($G43,Baseline!$G:$BH,12,FALSE))=0,"",VLOOKUP($G43,Baseline!$G:$BH,12,FALSE))</f>
        <v/>
      </c>
      <c r="S43" s="11" t="str">
        <f>IF(LEN(VLOOKUP($G43,Baseline!$G:$BH,13,FALSE))=0,"",VLOOKUP($G43,Baseline!$G:$BH,13,FALSE))</f>
        <v/>
      </c>
      <c r="T43" s="11" t="str">
        <f>IF(LEN(VLOOKUP($G43,Baseline!$G:$BH,14,FALSE))=0,"",VLOOKUP($G43,Baseline!$G:$BH,14,FALSE))</f>
        <v/>
      </c>
      <c r="U43" s="11" t="str">
        <f>IF(LEN(VLOOKUP($G43,Baseline!$G:$BH,15,FALSE))=0,"",VLOOKUP($G43,Baseline!$G:$BH,15,FALSE))</f>
        <v/>
      </c>
      <c r="V43" s="11" t="str">
        <f>IF(LEN(VLOOKUP($G43,Baseline!$G:$BH,16,FALSE))=0,"",VLOOKUP($G43,Baseline!$G:$BH,16,FALSE))</f>
        <v/>
      </c>
      <c r="W43" s="11" t="str">
        <f>IF(LEN(VLOOKUP($G43,Baseline!$G:$BH,17,FALSE))=0,"",VLOOKUP($G43,Baseline!$G:$BH,17,FALSE))</f>
        <v/>
      </c>
      <c r="X43" s="11" t="str">
        <f>IF(LEN(VLOOKUP($G43,Baseline!$G:$BH,18,FALSE))=0,"",VLOOKUP($G43,Baseline!$G:$BH,18,FALSE))</f>
        <v/>
      </c>
      <c r="Y43" s="11" t="str">
        <f>IF(LEN(VLOOKUP($G43,Baseline!$G:$BH,19,FALSE))=0,"",VLOOKUP($G43,Baseline!$G:$BH,19,FALSE))</f>
        <v/>
      </c>
      <c r="Z43" s="11" t="str">
        <f>IF(LEN(VLOOKUP($G43,Baseline!$G:$BH,20,FALSE))=0,"",VLOOKUP($G43,Baseline!$G:$BH,20,FALSE))</f>
        <v/>
      </c>
      <c r="AA43" s="11" t="str">
        <f>IF(LEN(VLOOKUP($G43,Baseline!$G:$BH,21,FALSE))=0,"",VLOOKUP($G43,Baseline!$G:$BH,21,FALSE))</f>
        <v/>
      </c>
      <c r="AB43" s="11" t="str">
        <f>IF(LEN(VLOOKUP($G43,Baseline!$G:$BH,22,FALSE))=0,"",VLOOKUP($G43,Baseline!$G:$BH,22,FALSE))</f>
        <v/>
      </c>
      <c r="AC43" s="11" t="str">
        <f>IF(LEN(VLOOKUP($G43,Baseline!$G:$BH,23,FALSE))=0,"",VLOOKUP($G43,Baseline!$G:$BH,23,FALSE))</f>
        <v/>
      </c>
      <c r="AD43" s="11" t="str">
        <f>IF(LEN(VLOOKUP($G43,Baseline!$G:$BH,24,FALSE))=0,"",VLOOKUP($G43,Baseline!$G:$BH,24,FALSE))</f>
        <v/>
      </c>
      <c r="AE43" s="11" t="str">
        <f>IF(LEN(VLOOKUP($G43,Baseline!$G:$BH,25,FALSE))=0,"",VLOOKUP($G43,Baseline!$G:$BH,25,FALSE))</f>
        <v/>
      </c>
      <c r="AF43" s="11" t="str">
        <f>IF(LEN(VLOOKUP($G43,Baseline!$G:$BH,26,FALSE))=0,"",VLOOKUP($G43,Baseline!$G:$BH,26,FALSE))</f>
        <v/>
      </c>
      <c r="AG43" s="101" t="s">
        <v>345</v>
      </c>
      <c r="AH43" s="11"/>
      <c r="AI43" s="11"/>
      <c r="AJ43" s="92"/>
      <c r="AK43" s="11" t="str">
        <f>IF(LEN(VLOOKUP($G43,Baseline!$G:$BH,31,FALSE))=0,"",VLOOKUP($G43,Baseline!$G:$BH,31,FALSE))</f>
        <v xml:space="preserve">that digital interactions (e.g., via social media, skype, phone) can replace positive personal interactions?
</v>
      </c>
      <c r="AL43" s="11" t="str">
        <f>IF(LEN(VLOOKUP($G43,Baseline!$G:$BH,32,FALSE))=0,"",VLOOKUP($G43,Baseline!$G:$BH,32,FALSE))</f>
        <v>1 = Very often</v>
      </c>
      <c r="AM43" s="11" t="str">
        <f>IF(LEN(VLOOKUP($G43,Baseline!$G:$BH,33,FALSE))=0,"",VLOOKUP($G43,Baseline!$G:$BH,33,FALSE))</f>
        <v>2 = Often</v>
      </c>
      <c r="AN43" s="11" t="str">
        <f>IF(LEN(VLOOKUP($G43,Baseline!$G:$BH,34,FALSE))=0,"",VLOOKUP($G43,Baseline!$G:$BH,34,FALSE))</f>
        <v>3 = Some of the time</v>
      </c>
      <c r="AO43" s="11" t="str">
        <f>IF(LEN(VLOOKUP($G43,Baseline!$G:$BH,35,FALSE))=0,"",VLOOKUP($G43,Baseline!$G:$BH,35,FALSE))</f>
        <v>4 = Seldom</v>
      </c>
      <c r="AP43" s="11" t="str">
        <f>IF(LEN(VLOOKUP($G43,Baseline!$G:$BH,36,FALSE))=0,"",VLOOKUP($G43,Baseline!$G:$BH,36,FALSE))</f>
        <v>5 = Never</v>
      </c>
      <c r="AQ43" s="11" t="str">
        <f>IF(LEN(VLOOKUP($G43,Baseline!$G:$BH,37,FALSE))=0,"",VLOOKUP($G43,Baseline!$G:$BH,37,FALSE))</f>
        <v/>
      </c>
      <c r="AR43" s="11" t="str">
        <f>IF(LEN(VLOOKUP($G43,Baseline!$G:$BH,38,FALSE))=0,"",VLOOKUP($G43,Baseline!$G:$BH,38,FALSE))</f>
        <v/>
      </c>
      <c r="AS43" s="11" t="str">
        <f>IF(LEN(VLOOKUP($G43,Baseline!$G:$BH,39,FALSE))=0,"",VLOOKUP($G43,Baseline!$G:$BH,39,FALSE))</f>
        <v/>
      </c>
      <c r="AT43" s="11" t="str">
        <f>IF(LEN(VLOOKUP($G43,Baseline!$G:$BH,40,FALSE))=0,"",VLOOKUP($G43,Baseline!$G:$BH,40,FALSE))</f>
        <v/>
      </c>
      <c r="AU43" s="11" t="str">
        <f>IF(LEN(VLOOKUP($G43,Baseline!$G:$BH,41,FALSE))=0,"",VLOOKUP($G43,Baseline!$G:$BH,41,FALSE))</f>
        <v/>
      </c>
      <c r="AV43" s="11" t="str">
        <f>IF(LEN(VLOOKUP($G43,Baseline!$G:$BH,42,FALSE))=0,"",VLOOKUP($G43,Baseline!$G:$BH,42,FALSE))</f>
        <v/>
      </c>
      <c r="AW43" s="11" t="str">
        <f>IF(LEN(VLOOKUP($G43,Baseline!$G:$BH,43,FALSE))=0,"",VLOOKUP($G43,Baseline!$G:$BH,43,FALSE))</f>
        <v/>
      </c>
      <c r="AX43" s="11" t="str">
        <f>IF(LEN(VLOOKUP($G43,Baseline!$G:$BH,44,FALSE))=0,"",VLOOKUP($G43,Baseline!$G:$BH,44,FALSE))</f>
        <v/>
      </c>
      <c r="AY43" s="11" t="str">
        <f>IF(LEN(VLOOKUP($G43,Baseline!$G:$BH,45,FALSE))=0,"",VLOOKUP($G43,Baseline!$G:$BH,45,FALSE))</f>
        <v/>
      </c>
      <c r="AZ43" s="11" t="str">
        <f>IF(LEN(VLOOKUP($G43,Baseline!$G:$BH,46,FALSE))=0,"",VLOOKUP($G43,Baseline!$G:$BH,46,FALSE))</f>
        <v/>
      </c>
      <c r="BA43" s="11" t="str">
        <f>IF(LEN(VLOOKUP($G43,Baseline!$G:$BH,47,FALSE))=0,"",VLOOKUP($G43,Baseline!$G:$BH,47,FALSE))</f>
        <v/>
      </c>
      <c r="BB43" s="11" t="str">
        <f>IF(LEN(VLOOKUP($G43,Baseline!$G:$BH,48,FALSE))=0,"",VLOOKUP($G43,Baseline!$G:$BH,48,FALSE))</f>
        <v/>
      </c>
      <c r="BC43" s="11" t="str">
        <f>IF(LEN(VLOOKUP($G43,Baseline!$G:$BH,49,FALSE))=0,"",VLOOKUP($G43,Baseline!$G:$BH,49,FALSE))</f>
        <v/>
      </c>
      <c r="BD43" s="11" t="str">
        <f>IF(LEN(VLOOKUP($G43,Baseline!$G:$BH,50,FALSE))=0,"",VLOOKUP($G43,Baseline!$G:$BH,50,FALSE))</f>
        <v/>
      </c>
      <c r="BE43" s="11" t="str">
        <f>IF(LEN(VLOOKUP($G43,Baseline!$G:$BH,51,FALSE))=0,"",VLOOKUP($G43,Baseline!$G:$BH,51,FALSE))</f>
        <v/>
      </c>
      <c r="BF43" s="11" t="str">
        <f>IF(LEN(VLOOKUP($G43,Baseline!$G:$BH,52,FALSE))=0,"",VLOOKUP($G43,Baseline!$G:$BH,52,FALSE))</f>
        <v/>
      </c>
      <c r="BG43" s="11" t="str">
        <f>IF(LEN(VLOOKUP($G43,Baseline!$G:$BH,53,FALSE))=0,"",VLOOKUP($G43,Baseline!$G:$BH,53,FALSE))</f>
        <v/>
      </c>
      <c r="BH43" s="11" t="str">
        <f>IF(LEN(VLOOKUP($G43,Baseline!$G:$BH,54,FALSE))=0,"",VLOOKUP($G43,Baseline!$G:$BH,54,FALSE))</f>
        <v/>
      </c>
      <c r="BI43" s="11"/>
      <c r="BJ43" s="11"/>
      <c r="BK43" s="11"/>
      <c r="BL43" s="92"/>
      <c r="BM43" s="18" t="str">
        <f>IF(LEN(VLOOKUP($G43,Baseline!$G:$CJ,59,FALSE))=0,"",VLOOKUP($G43,Baseline!$G:$CJ,59,FALSE))</f>
        <v xml:space="preserve">que la interacción digital (p. ej. a través de redes sociales, Skype, teléfono) puede sustituir interacciones personales?
</v>
      </c>
      <c r="BN43" s="18" t="str">
        <f>IF(LEN(VLOOKUP($G43,Baseline!$G:$CJ,60,FALSE))=0,"",VLOOKUP($G43,Baseline!$G:$CJ,60,FALSE))</f>
        <v>1 = Muy a menudo</v>
      </c>
      <c r="BO43" s="18" t="str">
        <f>IF(LEN(VLOOKUP($G43,Baseline!$G:$CJ,61,FALSE))=0,"",VLOOKUP($G43,Baseline!$G:$CJ,61,FALSE))</f>
        <v xml:space="preserve">2 = A menudo </v>
      </c>
      <c r="BP43" s="18" t="str">
        <f>IF(LEN(VLOOKUP($G43,Baseline!$G:$CJ,62,FALSE))=0,"",VLOOKUP($G43,Baseline!$G:$CJ,62,FALSE))</f>
        <v>3 = A veces</v>
      </c>
      <c r="BQ43" s="18" t="str">
        <f>IF(LEN(VLOOKUP($G43,Baseline!$G:$CJ,63,FALSE))=0,"",VLOOKUP($G43,Baseline!$G:$CJ,63,FALSE))</f>
        <v>4 = Rara vez</v>
      </c>
      <c r="BR43" s="18" t="str">
        <f>IF(LEN(VLOOKUP($G43,Baseline!$G:$CJ,64,FALSE))=0,"",VLOOKUP($G43,Baseline!$G:$CJ,64,FALSE))</f>
        <v>5 = Nunca</v>
      </c>
      <c r="BS43" s="18" t="str">
        <f>IF(LEN(VLOOKUP($G43,Baseline!$G:$CJ,65,FALSE))=0,"",VLOOKUP($G43,Baseline!$G:$CJ,65,FALSE))</f>
        <v/>
      </c>
      <c r="BT43" s="18" t="str">
        <f>IF(LEN(VLOOKUP($G43,Baseline!$G:$CJ,66,FALSE))=0,"",VLOOKUP($G43,Baseline!$G:$CJ,66,FALSE))</f>
        <v/>
      </c>
      <c r="BU43" s="18" t="str">
        <f>IF(LEN(VLOOKUP($G43,Baseline!$G:$CJ,67,FALSE))=0,"",VLOOKUP($G43,Baseline!$G:$CJ,67,FALSE))</f>
        <v/>
      </c>
      <c r="BV43" s="18" t="str">
        <f>IF(LEN(VLOOKUP($G43,Baseline!$G:$CJ,68,FALSE))=0,"",VLOOKUP($G43,Baseline!$G:$CJ,68,FALSE))</f>
        <v/>
      </c>
      <c r="BW43" s="18" t="str">
        <f>IF(LEN(VLOOKUP($G43,Baseline!$G:$CJ,69,FALSE))=0,"",VLOOKUP($G43,Baseline!$G:$CJ,69,FALSE))</f>
        <v/>
      </c>
      <c r="BX43" s="18" t="str">
        <f>IF(LEN(VLOOKUP($G43,Baseline!$G:$CJ,70,FALSE))=0,"",VLOOKUP($G43,Baseline!$G:$CJ,70,FALSE))</f>
        <v/>
      </c>
      <c r="BY43" s="18" t="str">
        <f>IF(LEN(VLOOKUP($G43,Baseline!$G:$CJ,71,FALSE))=0,"",VLOOKUP($G43,Baseline!$G:$CJ,71,FALSE))</f>
        <v/>
      </c>
      <c r="BZ43" s="18" t="str">
        <f>IF(LEN(VLOOKUP($G43,Baseline!$G:$CJ,72,FALSE))=0,"",VLOOKUP($G43,Baseline!$G:$CJ,72,FALSE))</f>
        <v/>
      </c>
      <c r="CA43" s="18" t="str">
        <f>IF(LEN(VLOOKUP($G43,Baseline!$G:$CJ,73,FALSE))=0,"",VLOOKUP($G43,Baseline!$G:$CJ,73,FALSE))</f>
        <v/>
      </c>
      <c r="CB43" s="18" t="str">
        <f>IF(LEN(VLOOKUP($G43,Baseline!$G:$CJ,74,FALSE))=0,"",VLOOKUP($G43,Baseline!$G:$CJ,74,FALSE))</f>
        <v/>
      </c>
      <c r="CC43" s="18" t="str">
        <f>IF(LEN(VLOOKUP($G43,Baseline!$G:$CJ,75,FALSE))=0,"",VLOOKUP($G43,Baseline!$G:$CJ,75,FALSE))</f>
        <v/>
      </c>
      <c r="CD43" s="18" t="str">
        <f>IF(LEN(VLOOKUP($G43,Baseline!$G:$CJ,76,FALSE))=0,"",VLOOKUP($G43,Baseline!$G:$CJ,76,FALSE))</f>
        <v/>
      </c>
      <c r="CE43" s="18" t="str">
        <f>IF(LEN(VLOOKUP($G43,Baseline!$G:$CJ,77,FALSE))=0,"",VLOOKUP($G43,Baseline!$G:$CJ,77,FALSE))</f>
        <v/>
      </c>
      <c r="CF43" s="18" t="str">
        <f>IF(LEN(VLOOKUP($G43,Baseline!$G:$CJ,78,FALSE))=0,"",VLOOKUP($G43,Baseline!$G:$CJ,78,FALSE))</f>
        <v/>
      </c>
      <c r="CG43" s="18" t="str">
        <f>IF(LEN(VLOOKUP($G43,Baseline!$G:$CJ,79,FALSE))=0,"",VLOOKUP($G43,Baseline!$G:$CJ,79,FALSE))</f>
        <v/>
      </c>
      <c r="CH43" s="18" t="str">
        <f>IF(LEN(VLOOKUP($G43,Baseline!$G:$CJ,80,FALSE))=0,"",VLOOKUP($G43,Baseline!$G:$CJ,80,FALSE))</f>
        <v/>
      </c>
      <c r="CI43" s="18" t="str">
        <f>IF(LEN(VLOOKUP($G43,Baseline!$G:$CJ,81,FALSE))=0,"",VLOOKUP($G43,Baseline!$G:$CJ,81,FALSE))</f>
        <v/>
      </c>
      <c r="CJ43" s="18" t="str">
        <f>IF(LEN(VLOOKUP($G43,Baseline!$G:$CJ,82,FALSE))=0,"",VLOOKUP($G43,Baseline!$G:$CJ,82,FALSE))</f>
        <v/>
      </c>
      <c r="CK43" s="18"/>
      <c r="CL43" s="18"/>
      <c r="CM43" s="18"/>
      <c r="CN43" s="18"/>
      <c r="CO43" s="207" t="str">
        <f>IF(LEN(VLOOKUP($G43,Baseline!$G:$DL,87,FALSE))=0,"",VLOOKUP($G43,Baseline!$G:$DL,87,FALSE))</f>
        <v xml:space="preserve">que les interactions numériques (par ex. via les réseaux sociaux, Skype, par téléphone) peuvent remplacer les interactions personnelles?
</v>
      </c>
      <c r="CP43" s="18" t="str">
        <f>IF(LEN(VLOOKUP($G43,Baseline!$G:$DL,88,FALSE))=0,"",VLOOKUP($G43,Baseline!$G:$DL,88,FALSE))</f>
        <v>1 = très souvent</v>
      </c>
      <c r="CQ43" s="18" t="str">
        <f>IF(LEN(VLOOKUP($G43,Baseline!$G:$DL,89,FALSE))=0,"",VLOOKUP($G43,Baseline!$G:$DL,89,FALSE))</f>
        <v xml:space="preserve">2 = souvent </v>
      </c>
      <c r="CR43" s="94" t="str">
        <f>IF(LEN(VLOOKUP($G43,Baseline!$G:$DL,90,FALSE))=0,"",VLOOKUP($G43,Baseline!$G:$DL,90,FALSE))</f>
        <v>3 = parfois</v>
      </c>
      <c r="CS43" s="18" t="str">
        <f>IF(LEN(VLOOKUP($G43,Baseline!$G:$DL,91,FALSE))=0,"",VLOOKUP($G43,Baseline!$G:$DL,91,FALSE))</f>
        <v>4 = rarement</v>
      </c>
      <c r="CT43" s="18" t="str">
        <f>IF(LEN(VLOOKUP($G43,Baseline!$G:$DL,92,FALSE))=0,"",VLOOKUP($G43,Baseline!$G:$DL,92,FALSE))</f>
        <v>5 = jamais</v>
      </c>
      <c r="CU43" s="18" t="str">
        <f>IF(LEN(VLOOKUP($G43,Baseline!$G:$DL,93,FALSE))=0,"",VLOOKUP($G43,Baseline!$G:$DL,93,FALSE))</f>
        <v/>
      </c>
      <c r="CV43" s="18" t="str">
        <f>IF(LEN(VLOOKUP($G43,Baseline!$G:$DL,94,FALSE))=0,"",VLOOKUP($G43,Baseline!$G:$DL,94,FALSE))</f>
        <v/>
      </c>
      <c r="CW43" s="18" t="str">
        <f>IF(LEN(VLOOKUP($G43,Baseline!$G:$DL,95,FALSE))=0,"",VLOOKUP($G43,Baseline!$G:$DL,95,FALSE))</f>
        <v/>
      </c>
      <c r="CX43" s="18" t="str">
        <f>IF(LEN(VLOOKUP($G43,Baseline!$G:$DL,96,FALSE))=0,"",VLOOKUP($G43,Baseline!$G:$DL,96,FALSE))</f>
        <v/>
      </c>
      <c r="CY43" s="11" t="str">
        <f>IF(LEN(VLOOKUP($G43,Baseline!$G:$DL,97,FALSE))=0,"",VLOOKUP($G43,Baseline!$G:$DL,97,FALSE))</f>
        <v/>
      </c>
      <c r="CZ43" s="11" t="str">
        <f>IF(LEN(VLOOKUP($G43,Baseline!$G:$DL,98,FALSE))=0,"",VLOOKUP($G43,Baseline!$G:$DL,98,FALSE))</f>
        <v/>
      </c>
      <c r="DA43" s="11" t="str">
        <f>IF(LEN(VLOOKUP($G43,Baseline!$G:$DL,99,FALSE))=0,"",VLOOKUP($G43,Baseline!$G:$DL,99,FALSE))</f>
        <v/>
      </c>
      <c r="DB43" s="11" t="str">
        <f>IF(LEN(VLOOKUP($G43,Baseline!$G:$DL,100,FALSE))=0,"",VLOOKUP($G43,Baseline!$G:$DL,100,FALSE))</f>
        <v/>
      </c>
      <c r="DC43" s="11" t="str">
        <f>IF(LEN(VLOOKUP($G43,Baseline!$G:$DL,101,FALSE))=0,"",VLOOKUP($G43,Baseline!$G:$DL,101,FALSE))</f>
        <v/>
      </c>
      <c r="DD43" s="11" t="str">
        <f>IF(LEN(VLOOKUP($G43,Baseline!$G:$DL,102,FALSE))=0,"",VLOOKUP($G43,Baseline!$G:$DL,102,FALSE))</f>
        <v/>
      </c>
      <c r="DE43" s="11" t="str">
        <f>IF(LEN(VLOOKUP($G43,Baseline!$G:$DL,103,FALSE))=0,"",VLOOKUP($G43,Baseline!$G:$DL,103,FALSE))</f>
        <v/>
      </c>
      <c r="DF43" s="11" t="str">
        <f>IF(LEN(VLOOKUP($G43,Baseline!$G:$DL,104,FALSE))=0,"",VLOOKUP($G43,Baseline!$G:$DL,104,FALSE))</f>
        <v/>
      </c>
      <c r="DG43" s="11" t="str">
        <f>IF(LEN(VLOOKUP($G43,Baseline!$G:$DL,105,FALSE))=0,"",VLOOKUP($G43,Baseline!$G:$DL,105,FALSE))</f>
        <v/>
      </c>
      <c r="DH43" s="11" t="str">
        <f>IF(LEN(VLOOKUP($G43,Baseline!$G:$DL,106,FALSE))=0,"",VLOOKUP($G43,Baseline!$G:$DL,106,FALSE))</f>
        <v/>
      </c>
      <c r="DI43" s="11" t="str">
        <f>IF(LEN(VLOOKUP($G43,Baseline!$G:$DL,107,FALSE))=0,"",VLOOKUP($G43,Baseline!$G:$DL,107,FALSE))</f>
        <v/>
      </c>
      <c r="DJ43" s="11" t="str">
        <f>IF(LEN(VLOOKUP($G43,Baseline!$G:$DL,108,FALSE))=0,"",VLOOKUP($G43,Baseline!$G:$DL,108,FALSE))</f>
        <v/>
      </c>
      <c r="DK43" s="11" t="str">
        <f>IF(LEN(VLOOKUP($G43,Baseline!$G:$DL,109,FALSE))=0,"",VLOOKUP($G43,Baseline!$G:$DL,109,FALSE))</f>
        <v/>
      </c>
      <c r="DL43" s="11" t="str">
        <f>IF(LEN(VLOOKUP($G43,Baseline!$G:$DL,110,FALSE))=0,"",VLOOKUP($G43,Baseline!$G:$DL,110,FALSE))</f>
        <v/>
      </c>
      <c r="DM43" s="11"/>
      <c r="DN43" s="11"/>
      <c r="DO43" s="11"/>
      <c r="DP43" s="11"/>
      <c r="DQ43" s="18" t="str">
        <f>IF(LEN(VLOOKUP($G43,Baseline!$G:$EN,115,FALSE))=0,"",VLOOKUP($G43,Baseline!$G:$EN,115,FALSE))</f>
        <v xml:space="preserve">a digitális interakciók (pl. a közösségi hálózatok, skype, telefon útján) nem tudják pótolni a személyes találkozást?
</v>
      </c>
      <c r="DR43" s="18" t="str">
        <f>IF(LEN(VLOOKUP($G43,Baseline!$G:$EN,116,FALSE))=0,"",VLOOKUP($G43,Baseline!$G:$EN,116,FALSE))</f>
        <v>1 = nagyon gyakran</v>
      </c>
      <c r="DS43" s="18" t="str">
        <f>IF(LEN(VLOOKUP($G43,Baseline!$G:$EN,117,FALSE))=0,"",VLOOKUP($G43,Baseline!$G:$EN,117,FALSE))</f>
        <v xml:space="preserve">2 = gyakran </v>
      </c>
      <c r="DT43" s="18" t="str">
        <f>IF(LEN(VLOOKUP($G43,Baseline!$G:$EN,118,FALSE))=0,"",VLOOKUP($G43,Baseline!$G:$EN,118,FALSE))</f>
        <v>3 = néha</v>
      </c>
      <c r="DU43" s="18" t="str">
        <f>IF(LEN(VLOOKUP($G43,Baseline!$G:$EN,119,FALSE))=0,"",VLOOKUP($G43,Baseline!$G:$EN,119,FALSE))</f>
        <v>4 = ritkán</v>
      </c>
      <c r="DV43" s="18" t="str">
        <f>IF(LEN(VLOOKUP($G43,Baseline!$G:$EN,120,FALSE))=0,"",VLOOKUP($G43,Baseline!$G:$EN,120,FALSE))</f>
        <v>5 = soha</v>
      </c>
      <c r="DW43" s="94" t="str">
        <f>IF(LEN(VLOOKUP($G43,Baseline!$G:$EN,121,FALSE))=0,"",VLOOKUP($G43,Baseline!$G:$EN,121,FALSE))</f>
        <v/>
      </c>
      <c r="DX43" s="18" t="str">
        <f>IF(LEN(VLOOKUP($G43,Baseline!$G:$EN,122,FALSE))=0,"",VLOOKUP($G43,Baseline!$G:$EN,122,FALSE))</f>
        <v/>
      </c>
      <c r="DY43" s="18" t="str">
        <f>IF(LEN(VLOOKUP($G43,Baseline!$G:$EN,123,FALSE))=0,"",VLOOKUP($G43,Baseline!$G:$EN,123,FALSE))</f>
        <v/>
      </c>
      <c r="DZ43" s="18" t="str">
        <f>IF(LEN(VLOOKUP($G43,Baseline!$G:$EN,124,FALSE))=0,"",VLOOKUP($G43,Baseline!$G:$EN,124,FALSE))</f>
        <v/>
      </c>
      <c r="EA43" s="18" t="str">
        <f>IF(LEN(VLOOKUP($G43,Baseline!$G:$EN,125,FALSE))=0,"",VLOOKUP($G43,Baseline!$G:$EN,125,FALSE))</f>
        <v/>
      </c>
      <c r="EB43" s="11" t="str">
        <f>IF(LEN(VLOOKUP($G43,Baseline!$G:$EN,126,FALSE))=0,"",VLOOKUP($G43,Baseline!$G:$EN,126,FALSE))</f>
        <v/>
      </c>
      <c r="EC43" s="11" t="str">
        <f>IF(LEN(VLOOKUP($G43,Baseline!$G:$EN,127,FALSE))=0,"",VLOOKUP($G43,Baseline!$G:$EN,127,FALSE))</f>
        <v/>
      </c>
      <c r="ED43" s="11" t="str">
        <f>IF(LEN(VLOOKUP($G43,Baseline!$G:$EN,128,FALSE))=0,"",VLOOKUP($G43,Baseline!$G:$EN,128,FALSE))</f>
        <v/>
      </c>
      <c r="EE43" s="11" t="str">
        <f>IF(LEN(VLOOKUP($G43,Baseline!$G:$EN,129,FALSE))=0,"",VLOOKUP($G43,Baseline!$G:$EN,129,FALSE))</f>
        <v/>
      </c>
      <c r="EF43" s="11" t="str">
        <f>IF(LEN(VLOOKUP($G43,Baseline!$G:$EN,130,FALSE))=0,"",VLOOKUP($G43,Baseline!$G:$EN,130,FALSE))</f>
        <v/>
      </c>
      <c r="EG43" s="11" t="str">
        <f>IF(LEN(VLOOKUP($G43,Baseline!$G:$EN,131,FALSE))=0,"",VLOOKUP($G43,Baseline!$G:$EN,131,FALSE))</f>
        <v/>
      </c>
      <c r="EH43" s="11" t="str">
        <f>IF(LEN(VLOOKUP($G43,Baseline!$G:$EN,132,FALSE))=0,"",VLOOKUP($G43,Baseline!$G:$EN,132,FALSE))</f>
        <v/>
      </c>
      <c r="EI43" s="11" t="str">
        <f>IF(LEN(VLOOKUP($G43,Baseline!$G:$EN,133,FALSE))=0,"",VLOOKUP($G43,Baseline!$G:$EN,133,FALSE))</f>
        <v/>
      </c>
      <c r="EJ43" s="11" t="str">
        <f>IF(LEN(VLOOKUP($G43,Baseline!$G:$EN,134,FALSE))=0,"",VLOOKUP($G43,Baseline!$G:$EN,134,FALSE))</f>
        <v/>
      </c>
      <c r="EK43" s="11" t="str">
        <f>IF(LEN(VLOOKUP($G43,Baseline!$G:$EN,135,FALSE))=0,"",VLOOKUP($G43,Baseline!$G:$EN,135,FALSE))</f>
        <v/>
      </c>
      <c r="EL43" s="11" t="str">
        <f>IF(LEN(VLOOKUP($G43,Baseline!$G:$EN,136,FALSE))=0,"",VLOOKUP($G43,Baseline!$G:$EN,136,FALSE))</f>
        <v/>
      </c>
      <c r="EM43" s="11" t="str">
        <f>IF(LEN(VLOOKUP($G43,Baseline!$G:$EN,137,FALSE))=0,"",VLOOKUP($G43,Baseline!$G:$EN,137,FALSE))</f>
        <v/>
      </c>
      <c r="EN43" s="11" t="str">
        <f>IF(LEN(VLOOKUP($G43,Baseline!$G:$EN,138,FALSE))=0,"",VLOOKUP($G43,Baseline!$G:$EN,138,FALSE))</f>
        <v/>
      </c>
      <c r="EO43" s="11"/>
      <c r="EP43" s="11"/>
      <c r="EQ43" s="11"/>
      <c r="ER43" s="11"/>
      <c r="ES43" s="18" t="str">
        <f>IF(LEN(VLOOKUP($G43,Baseline!$G:$FP,143,FALSE))=0,"",VLOOKUP($G43,Baseline!$G:$FP,143,FALSE))</f>
        <v xml:space="preserve">che le interazioni digitali (ad es. tramite i social media, Skype, il telefono) possano sostituire le interazioni personali?
</v>
      </c>
      <c r="ET43" s="18" t="str">
        <f>IF(LEN(VLOOKUP($G43,Baseline!$G:$FP,144,FALSE))=0,"",VLOOKUP($G43,Baseline!$G:$FP,144,FALSE))</f>
        <v>1 = molto spesso</v>
      </c>
      <c r="EU43" s="18" t="str">
        <f>IF(LEN(VLOOKUP($G43,Baseline!$G:$FP,145,FALSE))=0,"",VLOOKUP($G43,Baseline!$G:$FP,145,FALSE))</f>
        <v>2 = spesso</v>
      </c>
      <c r="EV43" s="18" t="str">
        <f>IF(LEN(VLOOKUP($G43,Baseline!$G:$FP,146,FALSE))=0,"",VLOOKUP($G43,Baseline!$G:$FP,146,FALSE))</f>
        <v>3 = a volte</v>
      </c>
      <c r="EW43" s="18" t="str">
        <f>IF(LEN(VLOOKUP($G43,Baseline!$G:$FP,147,FALSE))=0,"",VLOOKUP($G43,Baseline!$G:$FP,147,FALSE))</f>
        <v>4 = raramente</v>
      </c>
      <c r="EX43" s="18" t="str">
        <f>IF(LEN(VLOOKUP($G43,Baseline!$G:$FP,148,FALSE))=0,"",VLOOKUP($G43,Baseline!$G:$FP,148,FALSE))</f>
        <v>5 = mai</v>
      </c>
      <c r="EY43" s="18" t="str">
        <f>IF(LEN(VLOOKUP($G43,Baseline!$G:$FP,149,FALSE))=0,"",VLOOKUP($G43,Baseline!$G:$FP,149,FALSE))</f>
        <v/>
      </c>
      <c r="EZ43" s="18" t="str">
        <f>IF(LEN(VLOOKUP($G43,Baseline!$G:$FP,150,FALSE))=0,"",VLOOKUP($G43,Baseline!$G:$FP,150,FALSE))</f>
        <v/>
      </c>
      <c r="FA43" s="18" t="str">
        <f>IF(LEN(VLOOKUP($G43,Baseline!$G:$FP,151,FALSE))=0,"",VLOOKUP($G43,Baseline!$G:$FP,151,FALSE))</f>
        <v/>
      </c>
      <c r="FB43" s="94" t="str">
        <f>IF(LEN(VLOOKUP($G43,Baseline!$G:$FP,152,FALSE))=0,"",VLOOKUP($G43,Baseline!$G:$FP,152,FALSE))</f>
        <v/>
      </c>
      <c r="FC43" s="18" t="str">
        <f>IF(LEN(VLOOKUP($G43,Baseline!$G:$FP,153,FALSE))=0,"",VLOOKUP($G43,Baseline!$G:$FP,153,FALSE))</f>
        <v/>
      </c>
      <c r="FD43" s="11" t="str">
        <f>IF(LEN(VLOOKUP($G43,Baseline!$G:$FP,154,FALSE))=0,"",VLOOKUP($G43,Baseline!$G:$FP,154,FALSE))</f>
        <v/>
      </c>
      <c r="FE43" s="11" t="str">
        <f>IF(LEN(VLOOKUP($G43,Baseline!$G:$FP,155,FALSE))=0,"",VLOOKUP($G43,Baseline!$G:$FP,155,FALSE))</f>
        <v/>
      </c>
      <c r="FF43" s="11" t="str">
        <f>IF(LEN(VLOOKUP($G43,Baseline!$G:$FP,156,FALSE))=0,"",VLOOKUP($G43,Baseline!$G:$FP,156,FALSE))</f>
        <v/>
      </c>
      <c r="FG43" s="11" t="str">
        <f>IF(LEN(VLOOKUP($G43,Baseline!$G:$FP,157,FALSE))=0,"",VLOOKUP($G43,Baseline!$G:$FP,157,FALSE))</f>
        <v/>
      </c>
      <c r="FH43" s="11" t="str">
        <f>IF(LEN(VLOOKUP($G43,Baseline!$G:$FP,158,FALSE))=0,"",VLOOKUP($G43,Baseline!$G:$FP,158,FALSE))</f>
        <v/>
      </c>
      <c r="FI43" s="11" t="str">
        <f>IF(LEN(VLOOKUP($G43,Baseline!$G:$FP,159,FALSE))=0,"",VLOOKUP($G43,Baseline!$G:$FP,159,FALSE))</f>
        <v/>
      </c>
      <c r="FJ43" s="11" t="str">
        <f>IF(LEN(VLOOKUP($G43,Baseline!$G:$FP,160,FALSE))=0,"",VLOOKUP($G43,Baseline!$G:$FP,160,FALSE))</f>
        <v/>
      </c>
      <c r="FK43" s="11" t="str">
        <f>IF(LEN(VLOOKUP($G43,Baseline!$G:$FP,161,FALSE))=0,"",VLOOKUP($G43,Baseline!$G:$FP,161,FALSE))</f>
        <v/>
      </c>
      <c r="FL43" s="11" t="str">
        <f>IF(LEN(VLOOKUP($G43,Baseline!$G:$FP,162,FALSE))=0,"",VLOOKUP($G43,Baseline!$G:$FP,162,FALSE))</f>
        <v/>
      </c>
      <c r="FM43" s="11" t="str">
        <f>IF(LEN(VLOOKUP($G43,Baseline!$G:$FP,163,FALSE))=0,"",VLOOKUP($G43,Baseline!$G:$FP,163,FALSE))</f>
        <v/>
      </c>
      <c r="FN43" s="11" t="str">
        <f>IF(LEN(VLOOKUP($G43,Baseline!$G:$FP,164,FALSE))=0,"",VLOOKUP($G43,Baseline!$G:$FP,164,FALSE))</f>
        <v/>
      </c>
      <c r="FO43" s="11" t="str">
        <f>IF(LEN(VLOOKUP($G43,Baseline!$G:$FP,165,FALSE))=0,"",VLOOKUP($G43,Baseline!$G:$FP,165,FALSE))</f>
        <v/>
      </c>
      <c r="FP43" s="11" t="str">
        <f>IF(LEN(VLOOKUP($G43,Baseline!$G:$FP,166,FALSE))=0,"",VLOOKUP($G43,Baseline!$G:$FP,166,FALSE))</f>
        <v/>
      </c>
      <c r="FQ43" s="11"/>
      <c r="FR43" s="11"/>
      <c r="FS43" s="11"/>
      <c r="FT43" s="11"/>
      <c r="FU43" s="18" t="str">
        <f>IF(LEN(VLOOKUP($G43,Baseline!$G:$GR,171,FALSE))=0,"",VLOOKUP($G43,Baseline!$G:$GR,171,FALSE))</f>
        <v xml:space="preserve">что общение через цифровые каналы (например, через социальные сети, Скайп, телефон) может заменить личное общение?
</v>
      </c>
      <c r="FV43" s="18" t="str">
        <f>IF(LEN(VLOOKUP($G43,Baseline!$G:$GR,172,FALSE))=0,"",VLOOKUP($G43,Baseline!$G:$GR,172,FALSE))</f>
        <v>1 = очень часто</v>
      </c>
      <c r="FW43" s="18" t="str">
        <f>IF(LEN(VLOOKUP($G43,Baseline!$G:$GR,173,FALSE))=0,"",VLOOKUP($G43,Baseline!$G:$GR,173,FALSE))</f>
        <v xml:space="preserve">2 = часто </v>
      </c>
      <c r="FX43" s="18" t="str">
        <f>IF(LEN(VLOOKUP($G43,Baseline!$G:$GR,174,FALSE))=0,"",VLOOKUP($G43,Baseline!$G:$GR,174,FALSE))</f>
        <v>3 = иногда</v>
      </c>
      <c r="FY43" s="18" t="str">
        <f>IF(LEN(VLOOKUP($G43,Baseline!$G:$GR,175,FALSE))=0,"",VLOOKUP($G43,Baseline!$G:$GR,175,FALSE))</f>
        <v>4 = редко</v>
      </c>
      <c r="FZ43" s="18" t="str">
        <f>IF(LEN(VLOOKUP($G43,Baseline!$G:$GR,176,FALSE))=0,"",VLOOKUP($G43,Baseline!$G:$GR,176,FALSE))</f>
        <v>5 = никогда</v>
      </c>
      <c r="GA43" s="18" t="str">
        <f>IF(LEN(VLOOKUP($G43,Baseline!$G:$GR,177,FALSE))=0,"",VLOOKUP($G43,Baseline!$G:$GR,177,FALSE))</f>
        <v/>
      </c>
      <c r="GB43" s="18" t="str">
        <f>IF(LEN(VLOOKUP($G43,Baseline!$G:$GR,178,FALSE))=0,"",VLOOKUP($G43,Baseline!$G:$GR,178,FALSE))</f>
        <v/>
      </c>
      <c r="GC43" s="18" t="str">
        <f>IF(LEN(VLOOKUP($G43,Baseline!$G:$GR,179,FALSE))=0,"",VLOOKUP($G43,Baseline!$G:$GR,179,FALSE))</f>
        <v/>
      </c>
      <c r="GD43" s="18" t="str">
        <f>IF(LEN(VLOOKUP($G43,Baseline!$G:$GR,180,FALSE))=0,"",VLOOKUP($G43,Baseline!$G:$GR,180,FALSE))</f>
        <v/>
      </c>
      <c r="GE43" s="18" t="str">
        <f>IF(LEN(VLOOKUP($G43,Baseline!$G:$GR,181,FALSE))=0,"",VLOOKUP($G43,Baseline!$G:$GR,181,FALSE))</f>
        <v/>
      </c>
      <c r="GF43" s="11" t="str">
        <f>IF(LEN(VLOOKUP($G43,Baseline!$G:$GR,182,FALSE))=0,"",VLOOKUP($G43,Baseline!$G:$GR,182,FALSE))</f>
        <v/>
      </c>
      <c r="GG43" s="94" t="str">
        <f>IF(LEN(VLOOKUP($G43,Baseline!$G:$GR,183,FALSE))=0,"",VLOOKUP($G43,Baseline!$G:$GR,183,FALSE))</f>
        <v/>
      </c>
      <c r="GH43" s="11" t="str">
        <f>IF(LEN(VLOOKUP($G43,Baseline!$G:$GR,184,FALSE))=0,"",VLOOKUP($G43,Baseline!$G:$GR,184,FALSE))</f>
        <v/>
      </c>
      <c r="GI43" s="11" t="str">
        <f>IF(LEN(VLOOKUP($G43,Baseline!$G:$GR,185,FALSE))=0,"",VLOOKUP($G43,Baseline!$G:$GR,185,FALSE))</f>
        <v/>
      </c>
      <c r="GJ43" s="11" t="str">
        <f>IF(LEN(VLOOKUP($G43,Baseline!$G:$GR,186,FALSE))=0,"",VLOOKUP($G43,Baseline!$G:$GR,186,FALSE))</f>
        <v/>
      </c>
      <c r="GK43" s="11" t="str">
        <f>IF(LEN(VLOOKUP($G43,Baseline!$G:$GR,187,FALSE))=0,"",VLOOKUP($G43,Baseline!$G:$GR,187,FALSE))</f>
        <v/>
      </c>
      <c r="GL43" s="11" t="str">
        <f>IF(LEN(VLOOKUP($G43,Baseline!$G:$GR,188,FALSE))=0,"",VLOOKUP($G43,Baseline!$G:$GR,188,FALSE))</f>
        <v/>
      </c>
      <c r="GM43" s="11" t="str">
        <f>IF(LEN(VLOOKUP($G43,Baseline!$G:$GR,189,FALSE))=0,"",VLOOKUP($G43,Baseline!$G:$GR,189,FALSE))</f>
        <v/>
      </c>
      <c r="GN43" s="11" t="str">
        <f>IF(LEN(VLOOKUP($G43,Baseline!$G:$GR,190,FALSE))=0,"",VLOOKUP($G43,Baseline!$G:$GR,190,FALSE))</f>
        <v/>
      </c>
      <c r="GO43" s="11" t="str">
        <f>IF(LEN(VLOOKUP($G43,Baseline!$G:$GR,191,FALSE))=0,"",VLOOKUP($G43,Baseline!$G:$GR,191,FALSE))</f>
        <v/>
      </c>
      <c r="GP43" s="11" t="str">
        <f>IF(LEN(VLOOKUP($G43,Baseline!$G:$GR,192,FALSE))=0,"",VLOOKUP($G43,Baseline!$G:$GR,192,FALSE))</f>
        <v/>
      </c>
      <c r="GQ43" s="11" t="str">
        <f>IF(LEN(VLOOKUP($G43,Baseline!$G:$GR,193,FALSE))=0,"",VLOOKUP($G43,Baseline!$G:$GR,193,FALSE))</f>
        <v/>
      </c>
      <c r="GR43" s="11" t="str">
        <f>IF(LEN(VLOOKUP($G43,Baseline!$G:$GR,194,FALSE))=0,"",VLOOKUP($G43,Baseline!$G:$GR,194,FALSE))</f>
        <v/>
      </c>
      <c r="GS43" s="11"/>
      <c r="GT43" s="11"/>
      <c r="GU43" s="11"/>
      <c r="GV43" s="11"/>
      <c r="GW43" s="18" t="str">
        <f>IF(LEN(VLOOKUP($G43,Baseline!$G:$HT,199,FALSE))=0,"",VLOOKUP($G43,Baseline!$G:$HT,199,FALSE))</f>
        <v xml:space="preserve">da digitalne interakcije (npr. putem društvenih mreža, Skype, telefonom) mogu da zamene lične interakcije?
</v>
      </c>
      <c r="GX43" s="18" t="str">
        <f>IF(LEN(VLOOKUP($G43,Baseline!$G:$HT,200,FALSE))=0,"",VLOOKUP($G43,Baseline!$G:$HT,200,FALSE))</f>
        <v>1 = veoma često</v>
      </c>
      <c r="GY43" s="18" t="str">
        <f>IF(LEN(VLOOKUP($G43,Baseline!$G:$HT,201,FALSE))=0,"",VLOOKUP($G43,Baseline!$G:$HT,201,FALSE))</f>
        <v xml:space="preserve">2 = često </v>
      </c>
      <c r="GZ43" s="18" t="str">
        <f>IF(LEN(VLOOKUP($G43,Baseline!$G:$HT,202,FALSE))=0,"",VLOOKUP($G43,Baseline!$G:$HT,202,FALSE))</f>
        <v>3 = ponekad</v>
      </c>
      <c r="HA43" s="93" t="str">
        <f>IF(LEN(VLOOKUP($G43,Baseline!$G:$HT,203,FALSE))=0,"",VLOOKUP($G43,Baseline!$G:$HT,203,FALSE))</f>
        <v>4 = retko</v>
      </c>
      <c r="HB43" s="93" t="str">
        <f>IF(LEN(VLOOKUP($G43,Baseline!$G:$HT,204,FALSE))=0,"",VLOOKUP($G43,Baseline!$G:$HT,204,FALSE))</f>
        <v>5 = nikada</v>
      </c>
      <c r="HC43" s="93" t="str">
        <f>IF(LEN(VLOOKUP($G43,Baseline!$G:$HT,205,FALSE))=0,"",VLOOKUP($G43,Baseline!$G:$HT,205,FALSE))</f>
        <v/>
      </c>
      <c r="HD43" s="93" t="str">
        <f>IF(LEN(VLOOKUP($G43,Baseline!$G:$HT,206,FALSE))=0,"",VLOOKUP($G43,Baseline!$G:$HT,206,FALSE))</f>
        <v/>
      </c>
      <c r="HE43" s="93" t="str">
        <f>IF(LEN(VLOOKUP($G43,Baseline!$G:$HT,207,FALSE))=0,"",VLOOKUP($G43,Baseline!$G:$HT,207,FALSE))</f>
        <v/>
      </c>
      <c r="HF43" s="93" t="str">
        <f>IF(LEN(VLOOKUP($G43,Baseline!$G:$HT,208,FALSE))=0,"",VLOOKUP($G43,Baseline!$G:$HT,208,FALSE))</f>
        <v/>
      </c>
      <c r="HG43" s="93" t="str">
        <f>IF(LEN(VLOOKUP($G43,Baseline!$G:$HT,209,FALSE))=0,"",VLOOKUP($G43,Baseline!$G:$HT,209,FALSE))</f>
        <v/>
      </c>
      <c r="HH43" s="11" t="str">
        <f>IF(LEN(VLOOKUP($G43,Baseline!$G:$HT,210,FALSE))=0,"",VLOOKUP($G43,Baseline!$G:$HT,210,FALSE))</f>
        <v/>
      </c>
      <c r="HI43" s="11" t="str">
        <f>IF(LEN(VLOOKUP($G43,Baseline!$G:$HT,211,FALSE))=0,"",VLOOKUP($G43,Baseline!$G:$HT,211,FALSE))</f>
        <v/>
      </c>
      <c r="HJ43" s="11" t="str">
        <f>IF(LEN(VLOOKUP($G43,Baseline!$G:$HT,212,FALSE))=0,"",VLOOKUP($G43,Baseline!$G:$HT,212,FALSE))</f>
        <v/>
      </c>
      <c r="HK43" s="11" t="str">
        <f>IF(LEN(VLOOKUP($G43,Baseline!$G:$HT,213,FALSE))=0,"",VLOOKUP($G43,Baseline!$G:$HT,213,FALSE))</f>
        <v/>
      </c>
      <c r="HL43" s="94" t="str">
        <f>IF(LEN(VLOOKUP($G43,Baseline!$G:$HT,214,FALSE))=0,"",VLOOKUP($G43,Baseline!$G:$HT,214,FALSE))</f>
        <v/>
      </c>
      <c r="HM43" s="11" t="str">
        <f>IF(LEN(VLOOKUP($G43,Baseline!$G:$HT,215,FALSE))=0,"",VLOOKUP($G43,Baseline!$G:$HT,215,FALSE))</f>
        <v/>
      </c>
      <c r="HN43" s="11" t="str">
        <f>IF(LEN(VLOOKUP($G43,Baseline!$G:$HT,216,FALSE))=0,"",VLOOKUP($G43,Baseline!$G:$HT,216,FALSE))</f>
        <v/>
      </c>
      <c r="HO43" s="11" t="str">
        <f>IF(LEN(VLOOKUP($G43,Baseline!$G:$HT,217,FALSE))=0,"",VLOOKUP($G43,Baseline!$G:$HT,217,FALSE))</f>
        <v/>
      </c>
      <c r="HP43" s="11" t="str">
        <f>IF(LEN(VLOOKUP($G43,Baseline!$G:$HT,218,FALSE))=0,"",VLOOKUP($G43,Baseline!$G:$HT,218,FALSE))</f>
        <v/>
      </c>
      <c r="HQ43" s="11" t="str">
        <f>IF(LEN(VLOOKUP($G43,Baseline!$G:$HT,219,FALSE))=0,"",VLOOKUP($G43,Baseline!$G:$HT,219,FALSE))</f>
        <v/>
      </c>
      <c r="HR43" s="11" t="str">
        <f>IF(LEN(VLOOKUP($G43,Baseline!$G:$HT,220,FALSE))=0,"",VLOOKUP($G43,Baseline!$G:$HT,220,FALSE))</f>
        <v/>
      </c>
      <c r="HS43" s="11" t="str">
        <f>IF(LEN(VLOOKUP($G43,Baseline!$G:$HT,221,FALSE))=0,"",VLOOKUP($G43,Baseline!$G:$HT,221,FALSE))</f>
        <v/>
      </c>
      <c r="HT43" s="11" t="str">
        <f>IF(LEN(VLOOKUP($G43,Baseline!$G:$HT,222,FALSE))=0,"",VLOOKUP($G43,Baseline!$G:$HT,222,FALSE))</f>
        <v/>
      </c>
      <c r="HU43" s="11"/>
      <c r="HV43" s="11"/>
      <c r="HW43" s="11"/>
      <c r="HX43" s="11"/>
    </row>
    <row r="44" spans="1:232" s="63" customFormat="1" ht="79.5" thickBot="1">
      <c r="A44" s="61" t="s">
        <v>316</v>
      </c>
      <c r="B44" s="13"/>
      <c r="C44" s="13"/>
      <c r="D44" s="13"/>
      <c r="E44" s="13"/>
      <c r="F44" s="13"/>
      <c r="G44" s="13"/>
      <c r="H44" s="13"/>
      <c r="I44" s="13" t="s">
        <v>409</v>
      </c>
      <c r="J44" s="13"/>
      <c r="K44" s="13"/>
      <c r="L44" s="13"/>
      <c r="M44" s="13"/>
      <c r="N44" s="13"/>
      <c r="O44" s="13"/>
      <c r="P44" s="13"/>
      <c r="Q44" s="13"/>
      <c r="R44" s="13"/>
      <c r="S44" s="13"/>
      <c r="T44" s="13"/>
      <c r="U44" s="13"/>
      <c r="V44" s="13"/>
      <c r="W44" s="13"/>
      <c r="X44" s="13"/>
      <c r="Y44" s="13"/>
      <c r="Z44" s="13"/>
      <c r="AA44" s="13"/>
      <c r="AB44" s="13"/>
      <c r="AC44" s="64"/>
      <c r="AD44" s="13"/>
      <c r="AE44" s="13"/>
      <c r="AF44" s="64"/>
      <c r="AG44" s="61"/>
      <c r="AH44" s="13" t="s">
        <v>410</v>
      </c>
      <c r="AI44" s="13" t="s">
        <v>366</v>
      </c>
      <c r="AJ44" s="64" t="s">
        <v>367</v>
      </c>
      <c r="AK44" s="13" t="s">
        <v>411</v>
      </c>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64"/>
      <c r="BM44" s="14" t="s">
        <v>68</v>
      </c>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t="s">
        <v>3315</v>
      </c>
      <c r="CP44" s="14"/>
      <c r="CQ44" s="14"/>
      <c r="CR44" s="14"/>
      <c r="CS44" s="14"/>
      <c r="CT44" s="14"/>
      <c r="CU44" s="14"/>
      <c r="CV44" s="14"/>
      <c r="CW44" s="14"/>
      <c r="CX44" s="14"/>
      <c r="CY44" s="13"/>
      <c r="CZ44" s="13"/>
      <c r="DA44" s="13"/>
      <c r="DB44" s="13"/>
      <c r="DC44" s="13"/>
      <c r="DD44" s="13"/>
      <c r="DE44" s="13"/>
      <c r="DF44" s="13"/>
      <c r="DG44" s="13"/>
      <c r="DH44" s="13"/>
      <c r="DI44" s="13"/>
      <c r="DJ44" s="13"/>
      <c r="DK44" s="13"/>
      <c r="DL44" s="13"/>
      <c r="DM44" s="13"/>
      <c r="DN44" s="13"/>
      <c r="DO44" s="13"/>
      <c r="DP44" s="13"/>
      <c r="DQ44" s="14" t="s">
        <v>3550</v>
      </c>
      <c r="DR44" s="14"/>
      <c r="DS44" s="14"/>
      <c r="DT44" s="14"/>
      <c r="DU44" s="14"/>
      <c r="DV44" s="14"/>
      <c r="DW44" s="14"/>
      <c r="DX44" s="14"/>
      <c r="DY44" s="14"/>
      <c r="DZ44" s="14"/>
      <c r="EA44" s="14"/>
      <c r="EB44" s="13"/>
      <c r="EC44" s="13"/>
      <c r="ED44" s="13"/>
      <c r="EE44" s="13"/>
      <c r="EF44" s="13"/>
      <c r="EG44" s="13"/>
      <c r="EH44" s="13"/>
      <c r="EI44" s="13"/>
      <c r="EJ44" s="13"/>
      <c r="EK44" s="13"/>
      <c r="EL44" s="13"/>
      <c r="EM44" s="13"/>
      <c r="EN44" s="13"/>
      <c r="EO44" s="13"/>
      <c r="EP44" s="13"/>
      <c r="EQ44" s="13"/>
      <c r="ER44" s="13"/>
      <c r="ES44" s="14" t="s">
        <v>3384</v>
      </c>
      <c r="ET44" s="14"/>
      <c r="EU44" s="14"/>
      <c r="EV44" s="14"/>
      <c r="EW44" s="14"/>
      <c r="EX44" s="14"/>
      <c r="EY44" s="14"/>
      <c r="EZ44" s="14"/>
      <c r="FA44" s="14"/>
      <c r="FB44" s="14"/>
      <c r="FC44" s="14"/>
      <c r="FD44" s="13"/>
      <c r="FE44" s="13"/>
      <c r="FF44" s="13"/>
      <c r="FG44" s="13"/>
      <c r="FH44" s="13"/>
      <c r="FI44" s="13"/>
      <c r="FJ44" s="13"/>
      <c r="FK44" s="13"/>
      <c r="FL44" s="13"/>
      <c r="FM44" s="13"/>
      <c r="FN44" s="13"/>
      <c r="FO44" s="13"/>
      <c r="FP44" s="13"/>
      <c r="FQ44" s="13"/>
      <c r="FR44" s="13"/>
      <c r="FS44" s="13"/>
      <c r="FT44" s="13"/>
      <c r="FU44" s="14" t="s">
        <v>3475</v>
      </c>
      <c r="FV44" s="14"/>
      <c r="FW44" s="14"/>
      <c r="FX44" s="14"/>
      <c r="FY44" s="14"/>
      <c r="FZ44" s="14"/>
      <c r="GA44" s="14"/>
      <c r="GB44" s="14"/>
      <c r="GC44" s="14"/>
      <c r="GD44" s="14"/>
      <c r="GE44" s="14"/>
      <c r="GF44" s="13"/>
      <c r="GG44" s="13"/>
      <c r="GH44" s="13"/>
      <c r="GI44" s="13"/>
      <c r="GJ44" s="13"/>
      <c r="GK44" s="13"/>
      <c r="GL44" s="13"/>
      <c r="GM44" s="13"/>
      <c r="GN44" s="13"/>
      <c r="GO44" s="13"/>
      <c r="GP44" s="13"/>
      <c r="GQ44" s="13"/>
      <c r="GR44" s="13"/>
      <c r="GS44" s="13"/>
      <c r="GT44" s="13"/>
      <c r="GU44" s="13"/>
      <c r="GV44" s="13"/>
      <c r="GW44" s="14" t="s">
        <v>3490</v>
      </c>
      <c r="GX44" s="14"/>
      <c r="GY44" s="14"/>
      <c r="GZ44" s="14"/>
      <c r="HA44" s="67"/>
      <c r="HB44" s="67"/>
      <c r="HC44" s="67"/>
      <c r="HD44" s="67"/>
      <c r="HE44" s="67"/>
      <c r="HF44" s="67"/>
      <c r="HG44" s="67"/>
      <c r="HH44" s="13"/>
      <c r="HI44" s="13"/>
      <c r="HJ44" s="13"/>
      <c r="HK44" s="13"/>
      <c r="HL44" s="13"/>
      <c r="HM44" s="13"/>
      <c r="HN44" s="13"/>
      <c r="HO44" s="13"/>
      <c r="HP44" s="13"/>
      <c r="HQ44" s="13"/>
      <c r="HR44" s="13"/>
      <c r="HS44" s="13"/>
      <c r="HT44" s="13"/>
      <c r="HU44" s="13"/>
      <c r="HV44" s="13"/>
      <c r="HW44" s="13"/>
      <c r="HX44" s="13"/>
    </row>
    <row r="45" spans="1:232" s="28" customFormat="1" ht="47.25" hidden="1">
      <c r="A45" s="76" t="s">
        <v>331</v>
      </c>
      <c r="B45" s="76" t="s">
        <v>332</v>
      </c>
      <c r="C45" s="76"/>
      <c r="D45" s="76"/>
      <c r="E45" s="76"/>
      <c r="F45" s="76" t="s">
        <v>333</v>
      </c>
      <c r="G45" s="76" t="s">
        <v>412</v>
      </c>
      <c r="H45" s="76" t="s">
        <v>413</v>
      </c>
      <c r="I45" s="78" t="str">
        <f>IF(LEN(VLOOKUP($G45,Baseline!$G:$BH,3,FALSE))=0,"",VLOOKUP($G45,Baseline!$G:$BH,3,FALSE))</f>
        <v>Wenig Interesse oder Freude an Ihren Tätigkeiten</v>
      </c>
      <c r="J45" s="76" t="str">
        <f>IF(LEN(VLOOKUP($G45,Baseline!$G:$BH,4,FALSE))=0,"",VLOOKUP($G45,Baseline!$G:$BH,4,FALSE))</f>
        <v>0 = Überhaupt nicht</v>
      </c>
      <c r="K45" s="76" t="str">
        <f>IF(LEN(VLOOKUP($G45,Baseline!$G:$BH,5,FALSE))=0,"",VLOOKUP($G45,Baseline!$G:$BH,5,FALSE))</f>
        <v>1 = An einzelnen Tagen</v>
      </c>
      <c r="L45" s="76" t="str">
        <f>IF(LEN(VLOOKUP($G45,Baseline!$G:$BH,6,FALSE))=0,"",VLOOKUP($G45,Baseline!$G:$BH,6,FALSE))</f>
        <v>2 = An mehr als der Hälfte der Tage</v>
      </c>
      <c r="M45" s="76" t="str">
        <f>IF(LEN(VLOOKUP($G45,Baseline!$G:$BH,7,FALSE))=0,"",VLOOKUP($G45,Baseline!$G:$BH,7,FALSE))</f>
        <v>3 = Beinahe jeden Tag</v>
      </c>
      <c r="N45" s="76" t="str">
        <f>IF(LEN(VLOOKUP($G45,Baseline!$G:$BH,8,FALSE))=0,"",VLOOKUP($G45,Baseline!$G:$BH,8,FALSE))</f>
        <v/>
      </c>
      <c r="O45" s="76" t="str">
        <f>IF(LEN(VLOOKUP($G45,Baseline!$G:$BH,9,FALSE))=0,"",VLOOKUP($G45,Baseline!$G:$BH,9,FALSE))</f>
        <v/>
      </c>
      <c r="P45" s="76" t="str">
        <f>IF(LEN(VLOOKUP($G45,Baseline!$G:$BH,10,FALSE))=0,"",VLOOKUP($G45,Baseline!$G:$BH,10,FALSE))</f>
        <v/>
      </c>
      <c r="Q45" s="76" t="str">
        <f>IF(LEN(VLOOKUP($G45,Baseline!$G:$BH,11,FALSE))=0,"",VLOOKUP($G45,Baseline!$G:$BH,11,FALSE))</f>
        <v/>
      </c>
      <c r="R45" s="76" t="str">
        <f>IF(LEN(VLOOKUP($G45,Baseline!$G:$BH,12,FALSE))=0,"",VLOOKUP($G45,Baseline!$G:$BH,12,FALSE))</f>
        <v/>
      </c>
      <c r="S45" s="76" t="str">
        <f>IF(LEN(VLOOKUP($G45,Baseline!$G:$BH,13,FALSE))=0,"",VLOOKUP($G45,Baseline!$G:$BH,13,FALSE))</f>
        <v/>
      </c>
      <c r="T45" s="76" t="str">
        <f>IF(LEN(VLOOKUP($G45,Baseline!$G:$BH,14,FALSE))=0,"",VLOOKUP($G45,Baseline!$G:$BH,14,FALSE))</f>
        <v/>
      </c>
      <c r="U45" s="76" t="str">
        <f>IF(LEN(VLOOKUP($G45,Baseline!$G:$BH,15,FALSE))=0,"",VLOOKUP($G45,Baseline!$G:$BH,15,FALSE))</f>
        <v/>
      </c>
      <c r="V45" s="76" t="str">
        <f>IF(LEN(VLOOKUP($G45,Baseline!$G:$BH,16,FALSE))=0,"",VLOOKUP($G45,Baseline!$G:$BH,16,FALSE))</f>
        <v/>
      </c>
      <c r="W45" s="76" t="str">
        <f>IF(LEN(VLOOKUP($G45,Baseline!$G:$BH,17,FALSE))=0,"",VLOOKUP($G45,Baseline!$G:$BH,17,FALSE))</f>
        <v/>
      </c>
      <c r="X45" s="76" t="str">
        <f>IF(LEN(VLOOKUP($G45,Baseline!$G:$BH,18,FALSE))=0,"",VLOOKUP($G45,Baseline!$G:$BH,18,FALSE))</f>
        <v/>
      </c>
      <c r="Y45" s="76" t="str">
        <f>IF(LEN(VLOOKUP($G45,Baseline!$G:$BH,19,FALSE))=0,"",VLOOKUP($G45,Baseline!$G:$BH,19,FALSE))</f>
        <v/>
      </c>
      <c r="Z45" s="76" t="str">
        <f>IF(LEN(VLOOKUP($G45,Baseline!$G:$BH,20,FALSE))=0,"",VLOOKUP($G45,Baseline!$G:$BH,20,FALSE))</f>
        <v/>
      </c>
      <c r="AA45" s="76" t="str">
        <f>IF(LEN(VLOOKUP($G45,Baseline!$G:$BH,21,FALSE))=0,"",VLOOKUP($G45,Baseline!$G:$BH,21,FALSE))</f>
        <v/>
      </c>
      <c r="AB45" s="76" t="str">
        <f>IF(LEN(VLOOKUP($G45,Baseline!$G:$BH,22,FALSE))=0,"",VLOOKUP($G45,Baseline!$G:$BH,22,FALSE))</f>
        <v/>
      </c>
      <c r="AC45" s="76" t="str">
        <f>IF(LEN(VLOOKUP($G45,Baseline!$G:$BH,23,FALSE))=0,"",VLOOKUP($G45,Baseline!$G:$BH,23,FALSE))</f>
        <v/>
      </c>
      <c r="AD45" s="76" t="str">
        <f>IF(LEN(VLOOKUP($G45,Baseline!$G:$BH,24,FALSE))=0,"",VLOOKUP($G45,Baseline!$G:$BH,24,FALSE))</f>
        <v/>
      </c>
      <c r="AE45" s="76" t="str">
        <f>IF(LEN(VLOOKUP($G45,Baseline!$G:$BH,25,FALSE))=0,"",VLOOKUP($G45,Baseline!$G:$BH,25,FALSE))</f>
        <v/>
      </c>
      <c r="AF45" s="76" t="str">
        <f>IF(LEN(VLOOKUP($G45,Baseline!$G:$BH,26,FALSE))=0,"",VLOOKUP($G45,Baseline!$G:$BH,26,FALSE))</f>
        <v/>
      </c>
      <c r="AG45" s="99"/>
      <c r="AH45" s="76"/>
      <c r="AI45" s="76"/>
      <c r="AJ45" s="81"/>
      <c r="AK45" s="76" t="str">
        <f>IF(LEN(VLOOKUP($G45,Baseline!$G:$BH,31,FALSE))=0,"",VLOOKUP($G45,Baseline!$G:$BH,31,FALSE))</f>
        <v>Little interest or pleasure in doing things</v>
      </c>
      <c r="AL45" s="76" t="str">
        <f>IF(LEN(VLOOKUP($G45,Baseline!$G:$BH,32,FALSE))=0,"",VLOOKUP($G45,Baseline!$G:$BH,32,FALSE))</f>
        <v>0 = Not at all</v>
      </c>
      <c r="AM45" s="76" t="str">
        <f>IF(LEN(VLOOKUP($G45,Baseline!$G:$BH,33,FALSE))=0,"",VLOOKUP($G45,Baseline!$G:$BH,33,FALSE))</f>
        <v>1 = Several days</v>
      </c>
      <c r="AN45" s="76" t="str">
        <f>IF(LEN(VLOOKUP($G45,Baseline!$G:$BH,34,FALSE))=0,"",VLOOKUP($G45,Baseline!$G:$BH,34,FALSE))</f>
        <v>2 = More than half the days</v>
      </c>
      <c r="AO45" s="76" t="str">
        <f>IF(LEN(VLOOKUP($G45,Baseline!$G:$BH,35,FALSE))=0,"",VLOOKUP($G45,Baseline!$G:$BH,35,FALSE))</f>
        <v>3 = Nearly every day</v>
      </c>
      <c r="AP45" s="76" t="str">
        <f>IF(LEN(VLOOKUP($G45,Baseline!$G:$BH,36,FALSE))=0,"",VLOOKUP($G45,Baseline!$G:$BH,36,FALSE))</f>
        <v/>
      </c>
      <c r="AQ45" s="76" t="str">
        <f>IF(LEN(VLOOKUP($G45,Baseline!$G:$BH,37,FALSE))=0,"",VLOOKUP($G45,Baseline!$G:$BH,37,FALSE))</f>
        <v/>
      </c>
      <c r="AR45" s="76" t="str">
        <f>IF(LEN(VLOOKUP($G45,Baseline!$G:$BH,38,FALSE))=0,"",VLOOKUP($G45,Baseline!$G:$BH,38,FALSE))</f>
        <v/>
      </c>
      <c r="AS45" s="76" t="str">
        <f>IF(LEN(VLOOKUP($G45,Baseline!$G:$BH,39,FALSE))=0,"",VLOOKUP($G45,Baseline!$G:$BH,39,FALSE))</f>
        <v/>
      </c>
      <c r="AT45" s="76" t="str">
        <f>IF(LEN(VLOOKUP($G45,Baseline!$G:$BH,40,FALSE))=0,"",VLOOKUP($G45,Baseline!$G:$BH,40,FALSE))</f>
        <v/>
      </c>
      <c r="AU45" s="76" t="str">
        <f>IF(LEN(VLOOKUP($G45,Baseline!$G:$BH,41,FALSE))=0,"",VLOOKUP($G45,Baseline!$G:$BH,41,FALSE))</f>
        <v/>
      </c>
      <c r="AV45" s="76" t="str">
        <f>IF(LEN(VLOOKUP($G45,Baseline!$G:$BH,42,FALSE))=0,"",VLOOKUP($G45,Baseline!$G:$BH,42,FALSE))</f>
        <v/>
      </c>
      <c r="AW45" s="76" t="str">
        <f>IF(LEN(VLOOKUP($G45,Baseline!$G:$BH,43,FALSE))=0,"",VLOOKUP($G45,Baseline!$G:$BH,43,FALSE))</f>
        <v/>
      </c>
      <c r="AX45" s="76" t="str">
        <f>IF(LEN(VLOOKUP($G45,Baseline!$G:$BH,44,FALSE))=0,"",VLOOKUP($G45,Baseline!$G:$BH,44,FALSE))</f>
        <v/>
      </c>
      <c r="AY45" s="76" t="str">
        <f>IF(LEN(VLOOKUP($G45,Baseline!$G:$BH,45,FALSE))=0,"",VLOOKUP($G45,Baseline!$G:$BH,45,FALSE))</f>
        <v/>
      </c>
      <c r="AZ45" s="76" t="str">
        <f>IF(LEN(VLOOKUP($G45,Baseline!$G:$BH,46,FALSE))=0,"",VLOOKUP($G45,Baseline!$G:$BH,46,FALSE))</f>
        <v/>
      </c>
      <c r="BA45" s="76" t="str">
        <f>IF(LEN(VLOOKUP($G45,Baseline!$G:$BH,47,FALSE))=0,"",VLOOKUP($G45,Baseline!$G:$BH,47,FALSE))</f>
        <v/>
      </c>
      <c r="BB45" s="76" t="str">
        <f>IF(LEN(VLOOKUP($G45,Baseline!$G:$BH,48,FALSE))=0,"",VLOOKUP($G45,Baseline!$G:$BH,48,FALSE))</f>
        <v/>
      </c>
      <c r="BC45" s="76" t="str">
        <f>IF(LEN(VLOOKUP($G45,Baseline!$G:$BH,49,FALSE))=0,"",VLOOKUP($G45,Baseline!$G:$BH,49,FALSE))</f>
        <v/>
      </c>
      <c r="BD45" s="76" t="str">
        <f>IF(LEN(VLOOKUP($G45,Baseline!$G:$BH,50,FALSE))=0,"",VLOOKUP($G45,Baseline!$G:$BH,50,FALSE))</f>
        <v/>
      </c>
      <c r="BE45" s="76" t="str">
        <f>IF(LEN(VLOOKUP($G45,Baseline!$G:$BH,51,FALSE))=0,"",VLOOKUP($G45,Baseline!$G:$BH,51,FALSE))</f>
        <v/>
      </c>
      <c r="BF45" s="76" t="str">
        <f>IF(LEN(VLOOKUP($G45,Baseline!$G:$BH,52,FALSE))=0,"",VLOOKUP($G45,Baseline!$G:$BH,52,FALSE))</f>
        <v/>
      </c>
      <c r="BG45" s="76" t="str">
        <f>IF(LEN(VLOOKUP($G45,Baseline!$G:$BH,53,FALSE))=0,"",VLOOKUP($G45,Baseline!$G:$BH,53,FALSE))</f>
        <v/>
      </c>
      <c r="BH45" s="76" t="str">
        <f>IF(LEN(VLOOKUP($G45,Baseline!$G:$BH,54,FALSE))=0,"",VLOOKUP($G45,Baseline!$G:$BH,54,FALSE))</f>
        <v/>
      </c>
      <c r="BI45" s="76"/>
      <c r="BJ45" s="76"/>
      <c r="BK45" s="76"/>
      <c r="BL45" s="81"/>
      <c r="BM45" s="12" t="str">
        <f>IF(LEN(VLOOKUP($G45,Baseline!$G:$CJ,59,FALSE))=0,"",VLOOKUP($G45,Baseline!$G:$CJ,59,FALSE))</f>
        <v>Poco interés o alegría por hacer cosas</v>
      </c>
      <c r="BN45" s="12" t="str">
        <f>IF(LEN(VLOOKUP($G45,Baseline!$G:$CJ,60,FALSE))=0,"",VLOOKUP($G45,Baseline!$G:$CJ,60,FALSE))</f>
        <v>0 = Nunca</v>
      </c>
      <c r="BO45" s="12" t="str">
        <f>IF(LEN(VLOOKUP($G45,Baseline!$G:$CJ,61,FALSE))=0,"",VLOOKUP($G45,Baseline!$G:$CJ,61,FALSE))</f>
        <v>1 = Varios días</v>
      </c>
      <c r="BP45" s="12" t="str">
        <f>IF(LEN(VLOOKUP($G45,Baseline!$G:$CJ,62,FALSE))=0,"",VLOOKUP($G45,Baseline!$G:$CJ,62,FALSE))</f>
        <v>2 = Más de la mitad de los días</v>
      </c>
      <c r="BQ45" s="12" t="str">
        <f>IF(LEN(VLOOKUP($G45,Baseline!$G:$CJ,63,FALSE))=0,"",VLOOKUP($G45,Baseline!$G:$CJ,63,FALSE))</f>
        <v>3 = Casi cada día</v>
      </c>
      <c r="BR45" s="12" t="str">
        <f>IF(LEN(VLOOKUP($G45,Baseline!$G:$CJ,64,FALSE))=0,"",VLOOKUP($G45,Baseline!$G:$CJ,64,FALSE))</f>
        <v/>
      </c>
      <c r="BS45" s="12" t="str">
        <f>IF(LEN(VLOOKUP($G45,Baseline!$G:$CJ,65,FALSE))=0,"",VLOOKUP($G45,Baseline!$G:$CJ,65,FALSE))</f>
        <v/>
      </c>
      <c r="BT45" s="12" t="str">
        <f>IF(LEN(VLOOKUP($G45,Baseline!$G:$CJ,66,FALSE))=0,"",VLOOKUP($G45,Baseline!$G:$CJ,66,FALSE))</f>
        <v/>
      </c>
      <c r="BU45" s="12" t="str">
        <f>IF(LEN(VLOOKUP($G45,Baseline!$G:$CJ,67,FALSE))=0,"",VLOOKUP($G45,Baseline!$G:$CJ,67,FALSE))</f>
        <v/>
      </c>
      <c r="BV45" s="12" t="str">
        <f>IF(LEN(VLOOKUP($G45,Baseline!$G:$CJ,68,FALSE))=0,"",VLOOKUP($G45,Baseline!$G:$CJ,68,FALSE))</f>
        <v/>
      </c>
      <c r="BW45" s="12" t="str">
        <f>IF(LEN(VLOOKUP($G45,Baseline!$G:$CJ,69,FALSE))=0,"",VLOOKUP($G45,Baseline!$G:$CJ,69,FALSE))</f>
        <v/>
      </c>
      <c r="BX45" s="12" t="str">
        <f>IF(LEN(VLOOKUP($G45,Baseline!$G:$CJ,70,FALSE))=0,"",VLOOKUP($G45,Baseline!$G:$CJ,70,FALSE))</f>
        <v/>
      </c>
      <c r="BY45" s="12" t="str">
        <f>IF(LEN(VLOOKUP($G45,Baseline!$G:$CJ,71,FALSE))=0,"",VLOOKUP($G45,Baseline!$G:$CJ,71,FALSE))</f>
        <v/>
      </c>
      <c r="BZ45" s="12" t="str">
        <f>IF(LEN(VLOOKUP($G45,Baseline!$G:$CJ,72,FALSE))=0,"",VLOOKUP($G45,Baseline!$G:$CJ,72,FALSE))</f>
        <v/>
      </c>
      <c r="CA45" s="12" t="str">
        <f>IF(LEN(VLOOKUP($G45,Baseline!$G:$CJ,73,FALSE))=0,"",VLOOKUP($G45,Baseline!$G:$CJ,73,FALSE))</f>
        <v/>
      </c>
      <c r="CB45" s="12" t="str">
        <f>IF(LEN(VLOOKUP($G45,Baseline!$G:$CJ,74,FALSE))=0,"",VLOOKUP($G45,Baseline!$G:$CJ,74,FALSE))</f>
        <v/>
      </c>
      <c r="CC45" s="12" t="str">
        <f>IF(LEN(VLOOKUP($G45,Baseline!$G:$CJ,75,FALSE))=0,"",VLOOKUP($G45,Baseline!$G:$CJ,75,FALSE))</f>
        <v/>
      </c>
      <c r="CD45" s="12" t="str">
        <f>IF(LEN(VLOOKUP($G45,Baseline!$G:$CJ,76,FALSE))=0,"",VLOOKUP($G45,Baseline!$G:$CJ,76,FALSE))</f>
        <v/>
      </c>
      <c r="CE45" s="12" t="str">
        <f>IF(LEN(VLOOKUP($G45,Baseline!$G:$CJ,77,FALSE))=0,"",VLOOKUP($G45,Baseline!$G:$CJ,77,FALSE))</f>
        <v/>
      </c>
      <c r="CF45" s="12" t="str">
        <f>IF(LEN(VLOOKUP($G45,Baseline!$G:$CJ,78,FALSE))=0,"",VLOOKUP($G45,Baseline!$G:$CJ,78,FALSE))</f>
        <v/>
      </c>
      <c r="CG45" s="12" t="str">
        <f>IF(LEN(VLOOKUP($G45,Baseline!$G:$CJ,79,FALSE))=0,"",VLOOKUP($G45,Baseline!$G:$CJ,79,FALSE))</f>
        <v/>
      </c>
      <c r="CH45" s="12" t="str">
        <f>IF(LEN(VLOOKUP($G45,Baseline!$G:$CJ,80,FALSE))=0,"",VLOOKUP($G45,Baseline!$G:$CJ,80,FALSE))</f>
        <v/>
      </c>
      <c r="CI45" s="12" t="str">
        <f>IF(LEN(VLOOKUP($G45,Baseline!$G:$CJ,81,FALSE))=0,"",VLOOKUP($G45,Baseline!$G:$CJ,81,FALSE))</f>
        <v/>
      </c>
      <c r="CJ45" s="12" t="str">
        <f>IF(LEN(VLOOKUP($G45,Baseline!$G:$CJ,82,FALSE))=0,"",VLOOKUP($G45,Baseline!$G:$CJ,82,FALSE))</f>
        <v/>
      </c>
      <c r="CK45" s="12"/>
      <c r="CL45" s="12"/>
      <c r="CM45" s="12"/>
      <c r="CN45" s="12"/>
      <c r="CO45" s="206" t="str">
        <f>IF(LEN(VLOOKUP($G45,Baseline!$G:$DL,87,FALSE))=0,"",VLOOKUP($G45,Baseline!$G:$DL,87,FALSE))</f>
        <v>Peu d‟intérêt ou de plaisir à faire les choses</v>
      </c>
      <c r="CP45" s="12" t="str">
        <f>IF(LEN(VLOOKUP($G45,Baseline!$G:$DL,88,FALSE))=0,"",VLOOKUP($G45,Baseline!$G:$DL,88,FALSE))</f>
        <v>0 = Jamais</v>
      </c>
      <c r="CQ45" s="12" t="str">
        <f>IF(LEN(VLOOKUP($G45,Baseline!$G:$DL,89,FALSE))=0,"",VLOOKUP($G45,Baseline!$G:$DL,89,FALSE))</f>
        <v>1 = Plusieurs jours</v>
      </c>
      <c r="CR45" s="83" t="str">
        <f>IF(LEN(VLOOKUP($G45,Baseline!$G:$DL,90,FALSE))=0,"",VLOOKUP($G45,Baseline!$G:$DL,90,FALSE))</f>
        <v>2 = Plus de la moitié du temps</v>
      </c>
      <c r="CS45" s="12" t="str">
        <f>IF(LEN(VLOOKUP($G45,Baseline!$G:$DL,91,FALSE))=0,"",VLOOKUP($G45,Baseline!$G:$DL,91,FALSE))</f>
        <v>3 = Presque tous les jours</v>
      </c>
      <c r="CT45" s="12" t="str">
        <f>IF(LEN(VLOOKUP($G45,Baseline!$G:$DL,92,FALSE))=0,"",VLOOKUP($G45,Baseline!$G:$DL,92,FALSE))</f>
        <v/>
      </c>
      <c r="CU45" s="12" t="str">
        <f>IF(LEN(VLOOKUP($G45,Baseline!$G:$DL,93,FALSE))=0,"",VLOOKUP($G45,Baseline!$G:$DL,93,FALSE))</f>
        <v/>
      </c>
      <c r="CV45" s="12" t="str">
        <f>IF(LEN(VLOOKUP($G45,Baseline!$G:$DL,94,FALSE))=0,"",VLOOKUP($G45,Baseline!$G:$DL,94,FALSE))</f>
        <v/>
      </c>
      <c r="CW45" s="12" t="str">
        <f>IF(LEN(VLOOKUP($G45,Baseline!$G:$DL,95,FALSE))=0,"",VLOOKUP($G45,Baseline!$G:$DL,95,FALSE))</f>
        <v/>
      </c>
      <c r="CX45" s="12" t="str">
        <f>IF(LEN(VLOOKUP($G45,Baseline!$G:$DL,96,FALSE))=0,"",VLOOKUP($G45,Baseline!$G:$DL,96,FALSE))</f>
        <v/>
      </c>
      <c r="CY45" s="76" t="str">
        <f>IF(LEN(VLOOKUP($G45,Baseline!$G:$DL,97,FALSE))=0,"",VLOOKUP($G45,Baseline!$G:$DL,97,FALSE))</f>
        <v/>
      </c>
      <c r="CZ45" s="76" t="str">
        <f>IF(LEN(VLOOKUP($G45,Baseline!$G:$DL,98,FALSE))=0,"",VLOOKUP($G45,Baseline!$G:$DL,98,FALSE))</f>
        <v/>
      </c>
      <c r="DA45" s="76" t="str">
        <f>IF(LEN(VLOOKUP($G45,Baseline!$G:$DL,99,FALSE))=0,"",VLOOKUP($G45,Baseline!$G:$DL,99,FALSE))</f>
        <v/>
      </c>
      <c r="DB45" s="76" t="str">
        <f>IF(LEN(VLOOKUP($G45,Baseline!$G:$DL,100,FALSE))=0,"",VLOOKUP($G45,Baseline!$G:$DL,100,FALSE))</f>
        <v/>
      </c>
      <c r="DC45" s="76" t="str">
        <f>IF(LEN(VLOOKUP($G45,Baseline!$G:$DL,101,FALSE))=0,"",VLOOKUP($G45,Baseline!$G:$DL,101,FALSE))</f>
        <v/>
      </c>
      <c r="DD45" s="76" t="str">
        <f>IF(LEN(VLOOKUP($G45,Baseline!$G:$DL,102,FALSE))=0,"",VLOOKUP($G45,Baseline!$G:$DL,102,FALSE))</f>
        <v/>
      </c>
      <c r="DE45" s="76" t="str">
        <f>IF(LEN(VLOOKUP($G45,Baseline!$G:$DL,103,FALSE))=0,"",VLOOKUP($G45,Baseline!$G:$DL,103,FALSE))</f>
        <v/>
      </c>
      <c r="DF45" s="76" t="str">
        <f>IF(LEN(VLOOKUP($G45,Baseline!$G:$DL,104,FALSE))=0,"",VLOOKUP($G45,Baseline!$G:$DL,104,FALSE))</f>
        <v/>
      </c>
      <c r="DG45" s="76" t="str">
        <f>IF(LEN(VLOOKUP($G45,Baseline!$G:$DL,105,FALSE))=0,"",VLOOKUP($G45,Baseline!$G:$DL,105,FALSE))</f>
        <v/>
      </c>
      <c r="DH45" s="76" t="str">
        <f>IF(LEN(VLOOKUP($G45,Baseline!$G:$DL,106,FALSE))=0,"",VLOOKUP($G45,Baseline!$G:$DL,106,FALSE))</f>
        <v/>
      </c>
      <c r="DI45" s="76" t="str">
        <f>IF(LEN(VLOOKUP($G45,Baseline!$G:$DL,107,FALSE))=0,"",VLOOKUP($G45,Baseline!$G:$DL,107,FALSE))</f>
        <v/>
      </c>
      <c r="DJ45" s="76" t="str">
        <f>IF(LEN(VLOOKUP($G45,Baseline!$G:$DL,108,FALSE))=0,"",VLOOKUP($G45,Baseline!$G:$DL,108,FALSE))</f>
        <v/>
      </c>
      <c r="DK45" s="76" t="str">
        <f>IF(LEN(VLOOKUP($G45,Baseline!$G:$DL,109,FALSE))=0,"",VLOOKUP($G45,Baseline!$G:$DL,109,FALSE))</f>
        <v/>
      </c>
      <c r="DL45" s="76" t="str">
        <f>IF(LEN(VLOOKUP($G45,Baseline!$G:$DL,110,FALSE))=0,"",VLOOKUP($G45,Baseline!$G:$DL,110,FALSE))</f>
        <v/>
      </c>
      <c r="DM45" s="76"/>
      <c r="DN45" s="76"/>
      <c r="DO45" s="76"/>
      <c r="DP45" s="76"/>
      <c r="DQ45" s="12" t="str">
        <f>IF(LEN(VLOOKUP($G45,Baseline!$G:$EN,115,FALSE))=0,"",VLOOKUP($G45,Baseline!$G:$EN,115,FALSE))</f>
        <v>Kevés érdeklődés vagy örömérzés tevékenységei során</v>
      </c>
      <c r="DR45" s="12" t="str">
        <f>IF(LEN(VLOOKUP($G45,Baseline!$G:$EN,116,FALSE))=0,"",VLOOKUP($G45,Baseline!$G:$EN,116,FALSE))</f>
        <v>0 = Egyszer sem</v>
      </c>
      <c r="DS45" s="12" t="str">
        <f>IF(LEN(VLOOKUP($G45,Baseline!$G:$EN,117,FALSE))=0,"",VLOOKUP($G45,Baseline!$G:$EN,117,FALSE))</f>
        <v>1 = Néhány napig</v>
      </c>
      <c r="DT45" s="12" t="str">
        <f>IF(LEN(VLOOKUP($G45,Baseline!$G:$EN,118,FALSE))=0,"",VLOOKUP($G45,Baseline!$G:$EN,118,FALSE))</f>
        <v>2 = A napok több mint felében</v>
      </c>
      <c r="DU45" s="12" t="str">
        <f>IF(LEN(VLOOKUP($G45,Baseline!$G:$EN,119,FALSE))=0,"",VLOOKUP($G45,Baseline!$G:$EN,119,FALSE))</f>
        <v>3 = Majdnem minden nap</v>
      </c>
      <c r="DV45" s="12" t="str">
        <f>IF(LEN(VLOOKUP($G45,Baseline!$G:$EN,120,FALSE))=0,"",VLOOKUP($G45,Baseline!$G:$EN,120,FALSE))</f>
        <v/>
      </c>
      <c r="DW45" s="83" t="str">
        <f>IF(LEN(VLOOKUP($G45,Baseline!$G:$EN,121,FALSE))=0,"",VLOOKUP($G45,Baseline!$G:$EN,121,FALSE))</f>
        <v/>
      </c>
      <c r="DX45" s="12" t="str">
        <f>IF(LEN(VLOOKUP($G45,Baseline!$G:$EN,122,FALSE))=0,"",VLOOKUP($G45,Baseline!$G:$EN,122,FALSE))</f>
        <v/>
      </c>
      <c r="DY45" s="12" t="str">
        <f>IF(LEN(VLOOKUP($G45,Baseline!$G:$EN,123,FALSE))=0,"",VLOOKUP($G45,Baseline!$G:$EN,123,FALSE))</f>
        <v/>
      </c>
      <c r="DZ45" s="12" t="str">
        <f>IF(LEN(VLOOKUP($G45,Baseline!$G:$EN,124,FALSE))=0,"",VLOOKUP($G45,Baseline!$G:$EN,124,FALSE))</f>
        <v/>
      </c>
      <c r="EA45" s="12" t="str">
        <f>IF(LEN(VLOOKUP($G45,Baseline!$G:$EN,125,FALSE))=0,"",VLOOKUP($G45,Baseline!$G:$EN,125,FALSE))</f>
        <v/>
      </c>
      <c r="EB45" s="76" t="str">
        <f>IF(LEN(VLOOKUP($G45,Baseline!$G:$EN,126,FALSE))=0,"",VLOOKUP($G45,Baseline!$G:$EN,126,FALSE))</f>
        <v/>
      </c>
      <c r="EC45" s="76" t="str">
        <f>IF(LEN(VLOOKUP($G45,Baseline!$G:$EN,127,FALSE))=0,"",VLOOKUP($G45,Baseline!$G:$EN,127,FALSE))</f>
        <v/>
      </c>
      <c r="ED45" s="76" t="str">
        <f>IF(LEN(VLOOKUP($G45,Baseline!$G:$EN,128,FALSE))=0,"",VLOOKUP($G45,Baseline!$G:$EN,128,FALSE))</f>
        <v/>
      </c>
      <c r="EE45" s="76" t="str">
        <f>IF(LEN(VLOOKUP($G45,Baseline!$G:$EN,129,FALSE))=0,"",VLOOKUP($G45,Baseline!$G:$EN,129,FALSE))</f>
        <v/>
      </c>
      <c r="EF45" s="76" t="str">
        <f>IF(LEN(VLOOKUP($G45,Baseline!$G:$EN,130,FALSE))=0,"",VLOOKUP($G45,Baseline!$G:$EN,130,FALSE))</f>
        <v/>
      </c>
      <c r="EG45" s="76" t="str">
        <f>IF(LEN(VLOOKUP($G45,Baseline!$G:$EN,131,FALSE))=0,"",VLOOKUP($G45,Baseline!$G:$EN,131,FALSE))</f>
        <v/>
      </c>
      <c r="EH45" s="76" t="str">
        <f>IF(LEN(VLOOKUP($G45,Baseline!$G:$EN,132,FALSE))=0,"",VLOOKUP($G45,Baseline!$G:$EN,132,FALSE))</f>
        <v/>
      </c>
      <c r="EI45" s="76" t="str">
        <f>IF(LEN(VLOOKUP($G45,Baseline!$G:$EN,133,FALSE))=0,"",VLOOKUP($G45,Baseline!$G:$EN,133,FALSE))</f>
        <v/>
      </c>
      <c r="EJ45" s="76" t="str">
        <f>IF(LEN(VLOOKUP($G45,Baseline!$G:$EN,134,FALSE))=0,"",VLOOKUP($G45,Baseline!$G:$EN,134,FALSE))</f>
        <v/>
      </c>
      <c r="EK45" s="76" t="str">
        <f>IF(LEN(VLOOKUP($G45,Baseline!$G:$EN,135,FALSE))=0,"",VLOOKUP($G45,Baseline!$G:$EN,135,FALSE))</f>
        <v/>
      </c>
      <c r="EL45" s="76" t="str">
        <f>IF(LEN(VLOOKUP($G45,Baseline!$G:$EN,136,FALSE))=0,"",VLOOKUP($G45,Baseline!$G:$EN,136,FALSE))</f>
        <v/>
      </c>
      <c r="EM45" s="76" t="str">
        <f>IF(LEN(VLOOKUP($G45,Baseline!$G:$EN,137,FALSE))=0,"",VLOOKUP($G45,Baseline!$G:$EN,137,FALSE))</f>
        <v/>
      </c>
      <c r="EN45" s="76" t="str">
        <f>IF(LEN(VLOOKUP($G45,Baseline!$G:$EN,138,FALSE))=0,"",VLOOKUP($G45,Baseline!$G:$EN,138,FALSE))</f>
        <v/>
      </c>
      <c r="EO45" s="76"/>
      <c r="EP45" s="76"/>
      <c r="EQ45" s="76"/>
      <c r="ER45" s="76"/>
      <c r="ES45" s="12" t="str">
        <f>IF(LEN(VLOOKUP($G45,Baseline!$G:$FP,143,FALSE))=0,"",VLOOKUP($G45,Baseline!$G:$FP,143,FALSE))</f>
        <v>Scarso interesse o piacere nel fare le cose</v>
      </c>
      <c r="ET45" s="12" t="str">
        <f>IF(LEN(VLOOKUP($G45,Baseline!$G:$FP,144,FALSE))=0,"",VLOOKUP($G45,Baseline!$G:$FP,144,FALSE))</f>
        <v>0 = Mai</v>
      </c>
      <c r="EU45" s="12" t="str">
        <f>IF(LEN(VLOOKUP($G45,Baseline!$G:$FP,145,FALSE))=0,"",VLOOKUP($G45,Baseline!$G:$FP,145,FALSE))</f>
        <v>1 = Alcuni giorni</v>
      </c>
      <c r="EV45" s="12" t="str">
        <f>IF(LEN(VLOOKUP($G45,Baseline!$G:$FP,146,FALSE))=0,"",VLOOKUP($G45,Baseline!$G:$FP,146,FALSE))</f>
        <v>2 = Oltre la metà dei giorni</v>
      </c>
      <c r="EW45" s="12" t="str">
        <f>IF(LEN(VLOOKUP($G45,Baseline!$G:$FP,147,FALSE))=0,"",VLOOKUP($G45,Baseline!$G:$FP,147,FALSE))</f>
        <v>3 = Quasi ogni giorno</v>
      </c>
      <c r="EX45" s="12" t="str">
        <f>IF(LEN(VLOOKUP($G45,Baseline!$G:$FP,148,FALSE))=0,"",VLOOKUP($G45,Baseline!$G:$FP,148,FALSE))</f>
        <v/>
      </c>
      <c r="EY45" s="12" t="str">
        <f>IF(LEN(VLOOKUP($G45,Baseline!$G:$FP,149,FALSE))=0,"",VLOOKUP($G45,Baseline!$G:$FP,149,FALSE))</f>
        <v/>
      </c>
      <c r="EZ45" s="12" t="str">
        <f>IF(LEN(VLOOKUP($G45,Baseline!$G:$FP,150,FALSE))=0,"",VLOOKUP($G45,Baseline!$G:$FP,150,FALSE))</f>
        <v/>
      </c>
      <c r="FA45" s="12" t="str">
        <f>IF(LEN(VLOOKUP($G45,Baseline!$G:$FP,151,FALSE))=0,"",VLOOKUP($G45,Baseline!$G:$FP,151,FALSE))</f>
        <v/>
      </c>
      <c r="FB45" s="83" t="str">
        <f>IF(LEN(VLOOKUP($G45,Baseline!$G:$FP,152,FALSE))=0,"",VLOOKUP($G45,Baseline!$G:$FP,152,FALSE))</f>
        <v/>
      </c>
      <c r="FC45" s="12" t="str">
        <f>IF(LEN(VLOOKUP($G45,Baseline!$G:$FP,153,FALSE))=0,"",VLOOKUP($G45,Baseline!$G:$FP,153,FALSE))</f>
        <v/>
      </c>
      <c r="FD45" s="76" t="str">
        <f>IF(LEN(VLOOKUP($G45,Baseline!$G:$FP,154,FALSE))=0,"",VLOOKUP($G45,Baseline!$G:$FP,154,FALSE))</f>
        <v/>
      </c>
      <c r="FE45" s="76" t="str">
        <f>IF(LEN(VLOOKUP($G45,Baseline!$G:$FP,155,FALSE))=0,"",VLOOKUP($G45,Baseline!$G:$FP,155,FALSE))</f>
        <v/>
      </c>
      <c r="FF45" s="76" t="str">
        <f>IF(LEN(VLOOKUP($G45,Baseline!$G:$FP,156,FALSE))=0,"",VLOOKUP($G45,Baseline!$G:$FP,156,FALSE))</f>
        <v/>
      </c>
      <c r="FG45" s="76" t="str">
        <f>IF(LEN(VLOOKUP($G45,Baseline!$G:$FP,157,FALSE))=0,"",VLOOKUP($G45,Baseline!$G:$FP,157,FALSE))</f>
        <v/>
      </c>
      <c r="FH45" s="76" t="str">
        <f>IF(LEN(VLOOKUP($G45,Baseline!$G:$FP,158,FALSE))=0,"",VLOOKUP($G45,Baseline!$G:$FP,158,FALSE))</f>
        <v/>
      </c>
      <c r="FI45" s="76" t="str">
        <f>IF(LEN(VLOOKUP($G45,Baseline!$G:$FP,159,FALSE))=0,"",VLOOKUP($G45,Baseline!$G:$FP,159,FALSE))</f>
        <v/>
      </c>
      <c r="FJ45" s="76" t="str">
        <f>IF(LEN(VLOOKUP($G45,Baseline!$G:$FP,160,FALSE))=0,"",VLOOKUP($G45,Baseline!$G:$FP,160,FALSE))</f>
        <v/>
      </c>
      <c r="FK45" s="76" t="str">
        <f>IF(LEN(VLOOKUP($G45,Baseline!$G:$FP,161,FALSE))=0,"",VLOOKUP($G45,Baseline!$G:$FP,161,FALSE))</f>
        <v/>
      </c>
      <c r="FL45" s="76" t="str">
        <f>IF(LEN(VLOOKUP($G45,Baseline!$G:$FP,162,FALSE))=0,"",VLOOKUP($G45,Baseline!$G:$FP,162,FALSE))</f>
        <v/>
      </c>
      <c r="FM45" s="76" t="str">
        <f>IF(LEN(VLOOKUP($G45,Baseline!$G:$FP,163,FALSE))=0,"",VLOOKUP($G45,Baseline!$G:$FP,163,FALSE))</f>
        <v/>
      </c>
      <c r="FN45" s="76" t="str">
        <f>IF(LEN(VLOOKUP($G45,Baseline!$G:$FP,164,FALSE))=0,"",VLOOKUP($G45,Baseline!$G:$FP,164,FALSE))</f>
        <v/>
      </c>
      <c r="FO45" s="76" t="str">
        <f>IF(LEN(VLOOKUP($G45,Baseline!$G:$FP,165,FALSE))=0,"",VLOOKUP($G45,Baseline!$G:$FP,165,FALSE))</f>
        <v/>
      </c>
      <c r="FP45" s="76" t="str">
        <f>IF(LEN(VLOOKUP($G45,Baseline!$G:$FP,166,FALSE))=0,"",VLOOKUP($G45,Baseline!$G:$FP,166,FALSE))</f>
        <v/>
      </c>
      <c r="FQ45" s="76"/>
      <c r="FR45" s="76"/>
      <c r="FS45" s="76"/>
      <c r="FT45" s="76"/>
      <c r="FU45" s="12" t="str">
        <f>IF(LEN(VLOOKUP($G45,Baseline!$G:$GR,171,FALSE))=0,"",VLOOKUP($G45,Baseline!$G:$GR,171,FALSE))</f>
        <v>Вам не хотелось ничего делать</v>
      </c>
      <c r="FV45" s="12" t="str">
        <f>IF(LEN(VLOOKUP($G45,Baseline!$G:$GR,172,FALSE))=0,"",VLOOKUP($G45,Baseline!$G:$GR,172,FALSE))</f>
        <v>0 = Ни разу</v>
      </c>
      <c r="FW45" s="12" t="str">
        <f>IF(LEN(VLOOKUP($G45,Baseline!$G:$GR,173,FALSE))=0,"",VLOOKUP($G45,Baseline!$G:$GR,173,FALSE))</f>
        <v>1 = Несколько дней</v>
      </c>
      <c r="FX45" s="12" t="str">
        <f>IF(LEN(VLOOKUP($G45,Baseline!$G:$GR,174,FALSE))=0,"",VLOOKUP($G45,Baseline!$G:$GR,174,FALSE))</f>
        <v>2 = Более половины дней</v>
      </c>
      <c r="FY45" s="12" t="str">
        <f>IF(LEN(VLOOKUP($G45,Baseline!$G:$GR,175,FALSE))=0,"",VLOOKUP($G45,Baseline!$G:$GR,175,FALSE))</f>
        <v>3 = Почти каждый день</v>
      </c>
      <c r="FZ45" s="12" t="str">
        <f>IF(LEN(VLOOKUP($G45,Baseline!$G:$GR,176,FALSE))=0,"",VLOOKUP($G45,Baseline!$G:$GR,176,FALSE))</f>
        <v/>
      </c>
      <c r="GA45" s="12" t="str">
        <f>IF(LEN(VLOOKUP($G45,Baseline!$G:$GR,177,FALSE))=0,"",VLOOKUP($G45,Baseline!$G:$GR,177,FALSE))</f>
        <v/>
      </c>
      <c r="GB45" s="12" t="str">
        <f>IF(LEN(VLOOKUP($G45,Baseline!$G:$GR,178,FALSE))=0,"",VLOOKUP($G45,Baseline!$G:$GR,178,FALSE))</f>
        <v/>
      </c>
      <c r="GC45" s="12" t="str">
        <f>IF(LEN(VLOOKUP($G45,Baseline!$G:$GR,179,FALSE))=0,"",VLOOKUP($G45,Baseline!$G:$GR,179,FALSE))</f>
        <v/>
      </c>
      <c r="GD45" s="12" t="str">
        <f>IF(LEN(VLOOKUP($G45,Baseline!$G:$GR,180,FALSE))=0,"",VLOOKUP($G45,Baseline!$G:$GR,180,FALSE))</f>
        <v/>
      </c>
      <c r="GE45" s="12" t="str">
        <f>IF(LEN(VLOOKUP($G45,Baseline!$G:$GR,181,FALSE))=0,"",VLOOKUP($G45,Baseline!$G:$GR,181,FALSE))</f>
        <v/>
      </c>
      <c r="GF45" s="76" t="str">
        <f>IF(LEN(VLOOKUP($G45,Baseline!$G:$GR,182,FALSE))=0,"",VLOOKUP($G45,Baseline!$G:$GR,182,FALSE))</f>
        <v/>
      </c>
      <c r="GG45" s="83" t="str">
        <f>IF(LEN(VLOOKUP($G45,Baseline!$G:$GR,183,FALSE))=0,"",VLOOKUP($G45,Baseline!$G:$GR,183,FALSE))</f>
        <v/>
      </c>
      <c r="GH45" s="76" t="str">
        <f>IF(LEN(VLOOKUP($G45,Baseline!$G:$GR,184,FALSE))=0,"",VLOOKUP($G45,Baseline!$G:$GR,184,FALSE))</f>
        <v/>
      </c>
      <c r="GI45" s="76" t="str">
        <f>IF(LEN(VLOOKUP($G45,Baseline!$G:$GR,185,FALSE))=0,"",VLOOKUP($G45,Baseline!$G:$GR,185,FALSE))</f>
        <v/>
      </c>
      <c r="GJ45" s="76" t="str">
        <f>IF(LEN(VLOOKUP($G45,Baseline!$G:$GR,186,FALSE))=0,"",VLOOKUP($G45,Baseline!$G:$GR,186,FALSE))</f>
        <v/>
      </c>
      <c r="GK45" s="76" t="str">
        <f>IF(LEN(VLOOKUP($G45,Baseline!$G:$GR,187,FALSE))=0,"",VLOOKUP($G45,Baseline!$G:$GR,187,FALSE))</f>
        <v/>
      </c>
      <c r="GL45" s="76" t="str">
        <f>IF(LEN(VLOOKUP($G45,Baseline!$G:$GR,188,FALSE))=0,"",VLOOKUP($G45,Baseline!$G:$GR,188,FALSE))</f>
        <v/>
      </c>
      <c r="GM45" s="76" t="str">
        <f>IF(LEN(VLOOKUP($G45,Baseline!$G:$GR,189,FALSE))=0,"",VLOOKUP($G45,Baseline!$G:$GR,189,FALSE))</f>
        <v/>
      </c>
      <c r="GN45" s="76" t="str">
        <f>IF(LEN(VLOOKUP($G45,Baseline!$G:$GR,190,FALSE))=0,"",VLOOKUP($G45,Baseline!$G:$GR,190,FALSE))</f>
        <v/>
      </c>
      <c r="GO45" s="76" t="str">
        <f>IF(LEN(VLOOKUP($G45,Baseline!$G:$GR,191,FALSE))=0,"",VLOOKUP($G45,Baseline!$G:$GR,191,FALSE))</f>
        <v/>
      </c>
      <c r="GP45" s="76" t="str">
        <f>IF(LEN(VLOOKUP($G45,Baseline!$G:$GR,192,FALSE))=0,"",VLOOKUP($G45,Baseline!$G:$GR,192,FALSE))</f>
        <v/>
      </c>
      <c r="GQ45" s="76" t="str">
        <f>IF(LEN(VLOOKUP($G45,Baseline!$G:$GR,193,FALSE))=0,"",VLOOKUP($G45,Baseline!$G:$GR,193,FALSE))</f>
        <v/>
      </c>
      <c r="GR45" s="76" t="str">
        <f>IF(LEN(VLOOKUP($G45,Baseline!$G:$GR,194,FALSE))=0,"",VLOOKUP($G45,Baseline!$G:$GR,194,FALSE))</f>
        <v/>
      </c>
      <c r="GS45" s="76"/>
      <c r="GT45" s="76"/>
      <c r="GU45" s="76"/>
      <c r="GV45" s="76"/>
      <c r="GW45" s="12" t="str">
        <f>IF(LEN(VLOOKUP($G45,Baseline!$G:$HT,199,FALSE))=0,"",VLOOKUP($G45,Baseline!$G:$HT,199,FALSE))</f>
        <v>Slabo interesovanje ili zadovoljstvo da radite nešto</v>
      </c>
      <c r="GX45" s="12" t="str">
        <f>IF(LEN(VLOOKUP($G45,Baseline!$G:$HT,200,FALSE))=0,"",VLOOKUP($G45,Baseline!$G:$HT,200,FALSE))</f>
        <v>0 = Uopšte ne</v>
      </c>
      <c r="GY45" s="12" t="str">
        <f>IF(LEN(VLOOKUP($G45,Baseline!$G:$HT,201,FALSE))=0,"",VLOOKUP($G45,Baseline!$G:$HT,201,FALSE))</f>
        <v>1 = Nekoliko dana</v>
      </c>
      <c r="GZ45" s="12" t="str">
        <f>IF(LEN(VLOOKUP($G45,Baseline!$G:$HT,202,FALSE))=0,"",VLOOKUP($G45,Baseline!$G:$HT,202,FALSE))</f>
        <v>2 = Više od polovine dana</v>
      </c>
      <c r="HA45" s="82" t="str">
        <f>IF(LEN(VLOOKUP($G45,Baseline!$G:$HT,203,FALSE))=0,"",VLOOKUP($G45,Baseline!$G:$HT,203,FALSE))</f>
        <v>3 = Skoro svaki dan</v>
      </c>
      <c r="HB45" s="82" t="str">
        <f>IF(LEN(VLOOKUP($G45,Baseline!$G:$HT,204,FALSE))=0,"",VLOOKUP($G45,Baseline!$G:$HT,204,FALSE))</f>
        <v/>
      </c>
      <c r="HC45" s="82" t="str">
        <f>IF(LEN(VLOOKUP($G45,Baseline!$G:$HT,205,FALSE))=0,"",VLOOKUP($G45,Baseline!$G:$HT,205,FALSE))</f>
        <v/>
      </c>
      <c r="HD45" s="82" t="str">
        <f>IF(LEN(VLOOKUP($G45,Baseline!$G:$HT,206,FALSE))=0,"",VLOOKUP($G45,Baseline!$G:$HT,206,FALSE))</f>
        <v/>
      </c>
      <c r="HE45" s="82" t="str">
        <f>IF(LEN(VLOOKUP($G45,Baseline!$G:$HT,207,FALSE))=0,"",VLOOKUP($G45,Baseline!$G:$HT,207,FALSE))</f>
        <v/>
      </c>
      <c r="HF45" s="82" t="str">
        <f>IF(LEN(VLOOKUP($G45,Baseline!$G:$HT,208,FALSE))=0,"",VLOOKUP($G45,Baseline!$G:$HT,208,FALSE))</f>
        <v/>
      </c>
      <c r="HG45" s="82" t="str">
        <f>IF(LEN(VLOOKUP($G45,Baseline!$G:$HT,209,FALSE))=0,"",VLOOKUP($G45,Baseline!$G:$HT,209,FALSE))</f>
        <v/>
      </c>
      <c r="HH45" s="76" t="str">
        <f>IF(LEN(VLOOKUP($G45,Baseline!$G:$HT,210,FALSE))=0,"",VLOOKUP($G45,Baseline!$G:$HT,210,FALSE))</f>
        <v/>
      </c>
      <c r="HI45" s="76" t="str">
        <f>IF(LEN(VLOOKUP($G45,Baseline!$G:$HT,211,FALSE))=0,"",VLOOKUP($G45,Baseline!$G:$HT,211,FALSE))</f>
        <v/>
      </c>
      <c r="HJ45" s="76" t="str">
        <f>IF(LEN(VLOOKUP($G45,Baseline!$G:$HT,212,FALSE))=0,"",VLOOKUP($G45,Baseline!$G:$HT,212,FALSE))</f>
        <v/>
      </c>
      <c r="HK45" s="76" t="str">
        <f>IF(LEN(VLOOKUP($G45,Baseline!$G:$HT,213,FALSE))=0,"",VLOOKUP($G45,Baseline!$G:$HT,213,FALSE))</f>
        <v/>
      </c>
      <c r="HL45" s="83" t="str">
        <f>IF(LEN(VLOOKUP($G45,Baseline!$G:$HT,214,FALSE))=0,"",VLOOKUP($G45,Baseline!$G:$HT,214,FALSE))</f>
        <v/>
      </c>
      <c r="HM45" s="76" t="str">
        <f>IF(LEN(VLOOKUP($G45,Baseline!$G:$HT,215,FALSE))=0,"",VLOOKUP($G45,Baseline!$G:$HT,215,FALSE))</f>
        <v/>
      </c>
      <c r="HN45" s="76" t="str">
        <f>IF(LEN(VLOOKUP($G45,Baseline!$G:$HT,216,FALSE))=0,"",VLOOKUP($G45,Baseline!$G:$HT,216,FALSE))</f>
        <v/>
      </c>
      <c r="HO45" s="76" t="str">
        <f>IF(LEN(VLOOKUP($G45,Baseline!$G:$HT,217,FALSE))=0,"",VLOOKUP($G45,Baseline!$G:$HT,217,FALSE))</f>
        <v/>
      </c>
      <c r="HP45" s="76" t="str">
        <f>IF(LEN(VLOOKUP($G45,Baseline!$G:$HT,218,FALSE))=0,"",VLOOKUP($G45,Baseline!$G:$HT,218,FALSE))</f>
        <v/>
      </c>
      <c r="HQ45" s="76" t="str">
        <f>IF(LEN(VLOOKUP($G45,Baseline!$G:$HT,219,FALSE))=0,"",VLOOKUP($G45,Baseline!$G:$HT,219,FALSE))</f>
        <v/>
      </c>
      <c r="HR45" s="76" t="str">
        <f>IF(LEN(VLOOKUP($G45,Baseline!$G:$HT,220,FALSE))=0,"",VLOOKUP($G45,Baseline!$G:$HT,220,FALSE))</f>
        <v/>
      </c>
      <c r="HS45" s="76" t="str">
        <f>IF(LEN(VLOOKUP($G45,Baseline!$G:$HT,221,FALSE))=0,"",VLOOKUP($G45,Baseline!$G:$HT,221,FALSE))</f>
        <v/>
      </c>
      <c r="HT45" s="76" t="str">
        <f>IF(LEN(VLOOKUP($G45,Baseline!$G:$HT,222,FALSE))=0,"",VLOOKUP($G45,Baseline!$G:$HT,222,FALSE))</f>
        <v/>
      </c>
      <c r="HU45" s="76"/>
      <c r="HV45" s="76"/>
      <c r="HW45" s="76"/>
      <c r="HX45" s="76"/>
    </row>
    <row r="46" spans="1:232" s="28" customFormat="1" ht="78.75" hidden="1">
      <c r="A46" s="5" t="s">
        <v>331</v>
      </c>
      <c r="B46" s="5" t="s">
        <v>332</v>
      </c>
      <c r="C46" s="5"/>
      <c r="D46" s="5"/>
      <c r="E46" s="5"/>
      <c r="F46" s="5" t="s">
        <v>333</v>
      </c>
      <c r="G46" s="5" t="s">
        <v>414</v>
      </c>
      <c r="H46" s="5" t="s">
        <v>413</v>
      </c>
      <c r="I46" s="84" t="str">
        <f>IF(LEN(VLOOKUP($G46,Baseline!$G:$BH,3,FALSE))=0,"",VLOOKUP($G46,Baseline!$G:$BH,3,FALSE))</f>
        <v>Niedergeschlagenheit, Schwermut oder Hoffnungslosigkeit</v>
      </c>
      <c r="J46" s="5" t="str">
        <f>IF(LEN(VLOOKUP($G46,Baseline!$G:$BH,4,FALSE))=0,"",VLOOKUP($G46,Baseline!$G:$BH,4,FALSE))</f>
        <v>0 = Überhaupt nicht</v>
      </c>
      <c r="K46" s="5" t="str">
        <f>IF(LEN(VLOOKUP($G46,Baseline!$G:$BH,5,FALSE))=0,"",VLOOKUP($G46,Baseline!$G:$BH,5,FALSE))</f>
        <v>1 = An einzelnen Tagen</v>
      </c>
      <c r="L46" s="5" t="str">
        <f>IF(LEN(VLOOKUP($G46,Baseline!$G:$BH,6,FALSE))=0,"",VLOOKUP($G46,Baseline!$G:$BH,6,FALSE))</f>
        <v>2 = An mehr als der Hälfte der Tage</v>
      </c>
      <c r="M46" s="5" t="str">
        <f>IF(LEN(VLOOKUP($G46,Baseline!$G:$BH,7,FALSE))=0,"",VLOOKUP($G46,Baseline!$G:$BH,7,FALSE))</f>
        <v>3 = Beinahe jeden Tag</v>
      </c>
      <c r="N46" s="5" t="str">
        <f>IF(LEN(VLOOKUP($G46,Baseline!$G:$BH,8,FALSE))=0,"",VLOOKUP($G46,Baseline!$G:$BH,8,FALSE))</f>
        <v/>
      </c>
      <c r="O46" s="5" t="str">
        <f>IF(LEN(VLOOKUP($G46,Baseline!$G:$BH,9,FALSE))=0,"",VLOOKUP($G46,Baseline!$G:$BH,9,FALSE))</f>
        <v/>
      </c>
      <c r="P46" s="5" t="str">
        <f>IF(LEN(VLOOKUP($G46,Baseline!$G:$BH,10,FALSE))=0,"",VLOOKUP($G46,Baseline!$G:$BH,10,FALSE))</f>
        <v/>
      </c>
      <c r="Q46" s="5" t="str">
        <f>IF(LEN(VLOOKUP($G46,Baseline!$G:$BH,11,FALSE))=0,"",VLOOKUP($G46,Baseline!$G:$BH,11,FALSE))</f>
        <v/>
      </c>
      <c r="R46" s="5" t="str">
        <f>IF(LEN(VLOOKUP($G46,Baseline!$G:$BH,12,FALSE))=0,"",VLOOKUP($G46,Baseline!$G:$BH,12,FALSE))</f>
        <v/>
      </c>
      <c r="S46" s="5" t="str">
        <f>IF(LEN(VLOOKUP($G46,Baseline!$G:$BH,13,FALSE))=0,"",VLOOKUP($G46,Baseline!$G:$BH,13,FALSE))</f>
        <v/>
      </c>
      <c r="T46" s="5" t="str">
        <f>IF(LEN(VLOOKUP($G46,Baseline!$G:$BH,14,FALSE))=0,"",VLOOKUP($G46,Baseline!$G:$BH,14,FALSE))</f>
        <v/>
      </c>
      <c r="U46" s="5" t="str">
        <f>IF(LEN(VLOOKUP($G46,Baseline!$G:$BH,15,FALSE))=0,"",VLOOKUP($G46,Baseline!$G:$BH,15,FALSE))</f>
        <v/>
      </c>
      <c r="V46" s="5" t="str">
        <f>IF(LEN(VLOOKUP($G46,Baseline!$G:$BH,16,FALSE))=0,"",VLOOKUP($G46,Baseline!$G:$BH,16,FALSE))</f>
        <v/>
      </c>
      <c r="W46" s="5" t="str">
        <f>IF(LEN(VLOOKUP($G46,Baseline!$G:$BH,17,FALSE))=0,"",VLOOKUP($G46,Baseline!$G:$BH,17,FALSE))</f>
        <v/>
      </c>
      <c r="X46" s="5" t="str">
        <f>IF(LEN(VLOOKUP($G46,Baseline!$G:$BH,18,FALSE))=0,"",VLOOKUP($G46,Baseline!$G:$BH,18,FALSE))</f>
        <v/>
      </c>
      <c r="Y46" s="5" t="str">
        <f>IF(LEN(VLOOKUP($G46,Baseline!$G:$BH,19,FALSE))=0,"",VLOOKUP($G46,Baseline!$G:$BH,19,FALSE))</f>
        <v/>
      </c>
      <c r="Z46" s="5" t="str">
        <f>IF(LEN(VLOOKUP($G46,Baseline!$G:$BH,20,FALSE))=0,"",VLOOKUP($G46,Baseline!$G:$BH,20,FALSE))</f>
        <v/>
      </c>
      <c r="AA46" s="5" t="str">
        <f>IF(LEN(VLOOKUP($G46,Baseline!$G:$BH,21,FALSE))=0,"",VLOOKUP($G46,Baseline!$G:$BH,21,FALSE))</f>
        <v/>
      </c>
      <c r="AB46" s="5" t="str">
        <f>IF(LEN(VLOOKUP($G46,Baseline!$G:$BH,22,FALSE))=0,"",VLOOKUP($G46,Baseline!$G:$BH,22,FALSE))</f>
        <v/>
      </c>
      <c r="AC46" s="5" t="str">
        <f>IF(LEN(VLOOKUP($G46,Baseline!$G:$BH,23,FALSE))=0,"",VLOOKUP($G46,Baseline!$G:$BH,23,FALSE))</f>
        <v/>
      </c>
      <c r="AD46" s="5" t="str">
        <f>IF(LEN(VLOOKUP($G46,Baseline!$G:$BH,24,FALSE))=0,"",VLOOKUP($G46,Baseline!$G:$BH,24,FALSE))</f>
        <v/>
      </c>
      <c r="AE46" s="5" t="str">
        <f>IF(LEN(VLOOKUP($G46,Baseline!$G:$BH,25,FALSE))=0,"",VLOOKUP($G46,Baseline!$G:$BH,25,FALSE))</f>
        <v/>
      </c>
      <c r="AF46" s="5" t="str">
        <f>IF(LEN(VLOOKUP($G46,Baseline!$G:$BH,26,FALSE))=0,"",VLOOKUP($G46,Baseline!$G:$BH,26,FALSE))</f>
        <v/>
      </c>
      <c r="AG46" s="100"/>
      <c r="AH46" s="5"/>
      <c r="AI46" s="5"/>
      <c r="AJ46" s="87"/>
      <c r="AK46" s="5" t="str">
        <f>IF(LEN(VLOOKUP($G46,Baseline!$G:$BH,31,FALSE))=0,"",VLOOKUP($G46,Baseline!$G:$BH,31,FALSE))</f>
        <v>Feeling down, depressed, or hopeless</v>
      </c>
      <c r="AL46" s="5" t="str">
        <f>IF(LEN(VLOOKUP($G46,Baseline!$G:$BH,32,FALSE))=0,"",VLOOKUP($G46,Baseline!$G:$BH,32,FALSE))</f>
        <v>0 = Not at all</v>
      </c>
      <c r="AM46" s="5" t="str">
        <f>IF(LEN(VLOOKUP($G46,Baseline!$G:$BH,33,FALSE))=0,"",VLOOKUP($G46,Baseline!$G:$BH,33,FALSE))</f>
        <v>1 = Several days</v>
      </c>
      <c r="AN46" s="5" t="str">
        <f>IF(LEN(VLOOKUP($G46,Baseline!$G:$BH,34,FALSE))=0,"",VLOOKUP($G46,Baseline!$G:$BH,34,FALSE))</f>
        <v>2 = More than half the days</v>
      </c>
      <c r="AO46" s="5" t="str">
        <f>IF(LEN(VLOOKUP($G46,Baseline!$G:$BH,35,FALSE))=0,"",VLOOKUP($G46,Baseline!$G:$BH,35,FALSE))</f>
        <v>3 = Nearly every day</v>
      </c>
      <c r="AP46" s="5" t="str">
        <f>IF(LEN(VLOOKUP($G46,Baseline!$G:$BH,36,FALSE))=0,"",VLOOKUP($G46,Baseline!$G:$BH,36,FALSE))</f>
        <v/>
      </c>
      <c r="AQ46" s="5" t="str">
        <f>IF(LEN(VLOOKUP($G46,Baseline!$G:$BH,37,FALSE))=0,"",VLOOKUP($G46,Baseline!$G:$BH,37,FALSE))</f>
        <v/>
      </c>
      <c r="AR46" s="5" t="str">
        <f>IF(LEN(VLOOKUP($G46,Baseline!$G:$BH,38,FALSE))=0,"",VLOOKUP($G46,Baseline!$G:$BH,38,FALSE))</f>
        <v/>
      </c>
      <c r="AS46" s="5" t="str">
        <f>IF(LEN(VLOOKUP($G46,Baseline!$G:$BH,39,FALSE))=0,"",VLOOKUP($G46,Baseline!$G:$BH,39,FALSE))</f>
        <v/>
      </c>
      <c r="AT46" s="5" t="str">
        <f>IF(LEN(VLOOKUP($G46,Baseline!$G:$BH,40,FALSE))=0,"",VLOOKUP($G46,Baseline!$G:$BH,40,FALSE))</f>
        <v/>
      </c>
      <c r="AU46" s="5" t="str">
        <f>IF(LEN(VLOOKUP($G46,Baseline!$G:$BH,41,FALSE))=0,"",VLOOKUP($G46,Baseline!$G:$BH,41,FALSE))</f>
        <v/>
      </c>
      <c r="AV46" s="5" t="str">
        <f>IF(LEN(VLOOKUP($G46,Baseline!$G:$BH,42,FALSE))=0,"",VLOOKUP($G46,Baseline!$G:$BH,42,FALSE))</f>
        <v/>
      </c>
      <c r="AW46" s="5" t="str">
        <f>IF(LEN(VLOOKUP($G46,Baseline!$G:$BH,43,FALSE))=0,"",VLOOKUP($G46,Baseline!$G:$BH,43,FALSE))</f>
        <v/>
      </c>
      <c r="AX46" s="5" t="str">
        <f>IF(LEN(VLOOKUP($G46,Baseline!$G:$BH,44,FALSE))=0,"",VLOOKUP($G46,Baseline!$G:$BH,44,FALSE))</f>
        <v/>
      </c>
      <c r="AY46" s="5" t="str">
        <f>IF(LEN(VLOOKUP($G46,Baseline!$G:$BH,45,FALSE))=0,"",VLOOKUP($G46,Baseline!$G:$BH,45,FALSE))</f>
        <v/>
      </c>
      <c r="AZ46" s="5" t="str">
        <f>IF(LEN(VLOOKUP($G46,Baseline!$G:$BH,46,FALSE))=0,"",VLOOKUP($G46,Baseline!$G:$BH,46,FALSE))</f>
        <v/>
      </c>
      <c r="BA46" s="5" t="str">
        <f>IF(LEN(VLOOKUP($G46,Baseline!$G:$BH,47,FALSE))=0,"",VLOOKUP($G46,Baseline!$G:$BH,47,FALSE))</f>
        <v/>
      </c>
      <c r="BB46" s="5" t="str">
        <f>IF(LEN(VLOOKUP($G46,Baseline!$G:$BH,48,FALSE))=0,"",VLOOKUP($G46,Baseline!$G:$BH,48,FALSE))</f>
        <v/>
      </c>
      <c r="BC46" s="5" t="str">
        <f>IF(LEN(VLOOKUP($G46,Baseline!$G:$BH,49,FALSE))=0,"",VLOOKUP($G46,Baseline!$G:$BH,49,FALSE))</f>
        <v/>
      </c>
      <c r="BD46" s="5" t="str">
        <f>IF(LEN(VLOOKUP($G46,Baseline!$G:$BH,50,FALSE))=0,"",VLOOKUP($G46,Baseline!$G:$BH,50,FALSE))</f>
        <v/>
      </c>
      <c r="BE46" s="5" t="str">
        <f>IF(LEN(VLOOKUP($G46,Baseline!$G:$BH,51,FALSE))=0,"",VLOOKUP($G46,Baseline!$G:$BH,51,FALSE))</f>
        <v/>
      </c>
      <c r="BF46" s="5" t="str">
        <f>IF(LEN(VLOOKUP($G46,Baseline!$G:$BH,52,FALSE))=0,"",VLOOKUP($G46,Baseline!$G:$BH,52,FALSE))</f>
        <v/>
      </c>
      <c r="BG46" s="5" t="str">
        <f>IF(LEN(VLOOKUP($G46,Baseline!$G:$BH,53,FALSE))=0,"",VLOOKUP($G46,Baseline!$G:$BH,53,FALSE))</f>
        <v/>
      </c>
      <c r="BH46" s="5" t="str">
        <f>IF(LEN(VLOOKUP($G46,Baseline!$G:$BH,54,FALSE))=0,"",VLOOKUP($G46,Baseline!$G:$BH,54,FALSE))</f>
        <v/>
      </c>
      <c r="BI46" s="5"/>
      <c r="BJ46" s="5"/>
      <c r="BK46" s="5"/>
      <c r="BL46" s="87"/>
      <c r="BM46" s="1" t="str">
        <f>IF(LEN(VLOOKUP($G46,Baseline!$G:$CJ,59,FALSE))=0,"",VLOOKUP($G46,Baseline!$G:$CJ,59,FALSE))</f>
        <v>Sensación de estar decaído/a, deprimido/a o desesperanzado/a</v>
      </c>
      <c r="BN46" s="1" t="str">
        <f>IF(LEN(VLOOKUP($G46,Baseline!$G:$CJ,60,FALSE))=0,"",VLOOKUP($G46,Baseline!$G:$CJ,60,FALSE))</f>
        <v>0 = Nunca</v>
      </c>
      <c r="BO46" s="1" t="str">
        <f>IF(LEN(VLOOKUP($G46,Baseline!$G:$CJ,61,FALSE))=0,"",VLOOKUP($G46,Baseline!$G:$CJ,61,FALSE))</f>
        <v>1 = Varios días</v>
      </c>
      <c r="BP46" s="1" t="str">
        <f>IF(LEN(VLOOKUP($G46,Baseline!$G:$CJ,62,FALSE))=0,"",VLOOKUP($G46,Baseline!$G:$CJ,62,FALSE))</f>
        <v>2 = Más de la mitad de los días</v>
      </c>
      <c r="BQ46" s="1" t="str">
        <f>IF(LEN(VLOOKUP($G46,Baseline!$G:$CJ,63,FALSE))=0,"",VLOOKUP($G46,Baseline!$G:$CJ,63,FALSE))</f>
        <v>3 = Casi cada día</v>
      </c>
      <c r="BR46" s="1" t="str">
        <f>IF(LEN(VLOOKUP($G46,Baseline!$G:$CJ,64,FALSE))=0,"",VLOOKUP($G46,Baseline!$G:$CJ,64,FALSE))</f>
        <v/>
      </c>
      <c r="BS46" s="1" t="str">
        <f>IF(LEN(VLOOKUP($G46,Baseline!$G:$CJ,65,FALSE))=0,"",VLOOKUP($G46,Baseline!$G:$CJ,65,FALSE))</f>
        <v/>
      </c>
      <c r="BT46" s="1" t="str">
        <f>IF(LEN(VLOOKUP($G46,Baseline!$G:$CJ,66,FALSE))=0,"",VLOOKUP($G46,Baseline!$G:$CJ,66,FALSE))</f>
        <v/>
      </c>
      <c r="BU46" s="1" t="str">
        <f>IF(LEN(VLOOKUP($G46,Baseline!$G:$CJ,67,FALSE))=0,"",VLOOKUP($G46,Baseline!$G:$CJ,67,FALSE))</f>
        <v/>
      </c>
      <c r="BV46" s="1" t="str">
        <f>IF(LEN(VLOOKUP($G46,Baseline!$G:$CJ,68,FALSE))=0,"",VLOOKUP($G46,Baseline!$G:$CJ,68,FALSE))</f>
        <v/>
      </c>
      <c r="BW46" s="1" t="str">
        <f>IF(LEN(VLOOKUP($G46,Baseline!$G:$CJ,69,FALSE))=0,"",VLOOKUP($G46,Baseline!$G:$CJ,69,FALSE))</f>
        <v/>
      </c>
      <c r="BX46" s="1" t="str">
        <f>IF(LEN(VLOOKUP($G46,Baseline!$G:$CJ,70,FALSE))=0,"",VLOOKUP($G46,Baseline!$G:$CJ,70,FALSE))</f>
        <v/>
      </c>
      <c r="BY46" s="1" t="str">
        <f>IF(LEN(VLOOKUP($G46,Baseline!$G:$CJ,71,FALSE))=0,"",VLOOKUP($G46,Baseline!$G:$CJ,71,FALSE))</f>
        <v/>
      </c>
      <c r="BZ46" s="1" t="str">
        <f>IF(LEN(VLOOKUP($G46,Baseline!$G:$CJ,72,FALSE))=0,"",VLOOKUP($G46,Baseline!$G:$CJ,72,FALSE))</f>
        <v/>
      </c>
      <c r="CA46" s="1" t="str">
        <f>IF(LEN(VLOOKUP($G46,Baseline!$G:$CJ,73,FALSE))=0,"",VLOOKUP($G46,Baseline!$G:$CJ,73,FALSE))</f>
        <v/>
      </c>
      <c r="CB46" s="1" t="str">
        <f>IF(LEN(VLOOKUP($G46,Baseline!$G:$CJ,74,FALSE))=0,"",VLOOKUP($G46,Baseline!$G:$CJ,74,FALSE))</f>
        <v/>
      </c>
      <c r="CC46" s="1" t="str">
        <f>IF(LEN(VLOOKUP($G46,Baseline!$G:$CJ,75,FALSE))=0,"",VLOOKUP($G46,Baseline!$G:$CJ,75,FALSE))</f>
        <v/>
      </c>
      <c r="CD46" s="1" t="str">
        <f>IF(LEN(VLOOKUP($G46,Baseline!$G:$CJ,76,FALSE))=0,"",VLOOKUP($G46,Baseline!$G:$CJ,76,FALSE))</f>
        <v/>
      </c>
      <c r="CE46" s="1" t="str">
        <f>IF(LEN(VLOOKUP($G46,Baseline!$G:$CJ,77,FALSE))=0,"",VLOOKUP($G46,Baseline!$G:$CJ,77,FALSE))</f>
        <v/>
      </c>
      <c r="CF46" s="1" t="str">
        <f>IF(LEN(VLOOKUP($G46,Baseline!$G:$CJ,78,FALSE))=0,"",VLOOKUP($G46,Baseline!$G:$CJ,78,FALSE))</f>
        <v/>
      </c>
      <c r="CG46" s="1" t="str">
        <f>IF(LEN(VLOOKUP($G46,Baseline!$G:$CJ,79,FALSE))=0,"",VLOOKUP($G46,Baseline!$G:$CJ,79,FALSE))</f>
        <v/>
      </c>
      <c r="CH46" s="1" t="str">
        <f>IF(LEN(VLOOKUP($G46,Baseline!$G:$CJ,80,FALSE))=0,"",VLOOKUP($G46,Baseline!$G:$CJ,80,FALSE))</f>
        <v/>
      </c>
      <c r="CI46" s="1" t="str">
        <f>IF(LEN(VLOOKUP($G46,Baseline!$G:$CJ,81,FALSE))=0,"",VLOOKUP($G46,Baseline!$G:$CJ,81,FALSE))</f>
        <v/>
      </c>
      <c r="CJ46" s="1" t="str">
        <f>IF(LEN(VLOOKUP($G46,Baseline!$G:$CJ,82,FALSE))=0,"",VLOOKUP($G46,Baseline!$G:$CJ,82,FALSE))</f>
        <v/>
      </c>
      <c r="CK46" s="1"/>
      <c r="CL46" s="1"/>
      <c r="CM46" s="1"/>
      <c r="CN46" s="1"/>
      <c r="CO46" s="198" t="str">
        <f>IF(LEN(VLOOKUP($G46,Baseline!$G:$DL,87,FALSE))=0,"",VLOOKUP($G46,Baseline!$G:$DL,87,FALSE))</f>
        <v>Être triste, déprimé(e) ou désespéré(e)</v>
      </c>
      <c r="CP46" s="1" t="str">
        <f>IF(LEN(VLOOKUP($G46,Baseline!$G:$DL,88,FALSE))=0,"",VLOOKUP($G46,Baseline!$G:$DL,88,FALSE))</f>
        <v>0 = Jamais</v>
      </c>
      <c r="CQ46" s="1" t="str">
        <f>IF(LEN(VLOOKUP($G46,Baseline!$G:$DL,89,FALSE))=0,"",VLOOKUP($G46,Baseline!$G:$DL,89,FALSE))</f>
        <v>1 = Plusieurs jours</v>
      </c>
      <c r="CR46" s="4" t="str">
        <f>IF(LEN(VLOOKUP($G46,Baseline!$G:$DL,90,FALSE))=0,"",VLOOKUP($G46,Baseline!$G:$DL,90,FALSE))</f>
        <v>2 = Plus de la moitié du temps</v>
      </c>
      <c r="CS46" s="1" t="str">
        <f>IF(LEN(VLOOKUP($G46,Baseline!$G:$DL,91,FALSE))=0,"",VLOOKUP($G46,Baseline!$G:$DL,91,FALSE))</f>
        <v>3 = Presque tous les jours</v>
      </c>
      <c r="CT46" s="1" t="str">
        <f>IF(LEN(VLOOKUP($G46,Baseline!$G:$DL,92,FALSE))=0,"",VLOOKUP($G46,Baseline!$G:$DL,92,FALSE))</f>
        <v/>
      </c>
      <c r="CU46" s="1" t="str">
        <f>IF(LEN(VLOOKUP($G46,Baseline!$G:$DL,93,FALSE))=0,"",VLOOKUP($G46,Baseline!$G:$DL,93,FALSE))</f>
        <v/>
      </c>
      <c r="CV46" s="1" t="str">
        <f>IF(LEN(VLOOKUP($G46,Baseline!$G:$DL,94,FALSE))=0,"",VLOOKUP($G46,Baseline!$G:$DL,94,FALSE))</f>
        <v/>
      </c>
      <c r="CW46" s="1" t="str">
        <f>IF(LEN(VLOOKUP($G46,Baseline!$G:$DL,95,FALSE))=0,"",VLOOKUP($G46,Baseline!$G:$DL,95,FALSE))</f>
        <v/>
      </c>
      <c r="CX46" s="1" t="str">
        <f>IF(LEN(VLOOKUP($G46,Baseline!$G:$DL,96,FALSE))=0,"",VLOOKUP($G46,Baseline!$G:$DL,96,FALSE))</f>
        <v/>
      </c>
      <c r="CY46" s="5" t="str">
        <f>IF(LEN(VLOOKUP($G46,Baseline!$G:$DL,97,FALSE))=0,"",VLOOKUP($G46,Baseline!$G:$DL,97,FALSE))</f>
        <v/>
      </c>
      <c r="CZ46" s="5" t="str">
        <f>IF(LEN(VLOOKUP($G46,Baseline!$G:$DL,98,FALSE))=0,"",VLOOKUP($G46,Baseline!$G:$DL,98,FALSE))</f>
        <v/>
      </c>
      <c r="DA46" s="5" t="str">
        <f>IF(LEN(VLOOKUP($G46,Baseline!$G:$DL,99,FALSE))=0,"",VLOOKUP($G46,Baseline!$G:$DL,99,FALSE))</f>
        <v/>
      </c>
      <c r="DB46" s="5" t="str">
        <f>IF(LEN(VLOOKUP($G46,Baseline!$G:$DL,100,FALSE))=0,"",VLOOKUP($G46,Baseline!$G:$DL,100,FALSE))</f>
        <v/>
      </c>
      <c r="DC46" s="5" t="str">
        <f>IF(LEN(VLOOKUP($G46,Baseline!$G:$DL,101,FALSE))=0,"",VLOOKUP($G46,Baseline!$G:$DL,101,FALSE))</f>
        <v/>
      </c>
      <c r="DD46" s="5" t="str">
        <f>IF(LEN(VLOOKUP($G46,Baseline!$G:$DL,102,FALSE))=0,"",VLOOKUP($G46,Baseline!$G:$DL,102,FALSE))</f>
        <v/>
      </c>
      <c r="DE46" s="5" t="str">
        <f>IF(LEN(VLOOKUP($G46,Baseline!$G:$DL,103,FALSE))=0,"",VLOOKUP($G46,Baseline!$G:$DL,103,FALSE))</f>
        <v/>
      </c>
      <c r="DF46" s="5" t="str">
        <f>IF(LEN(VLOOKUP($G46,Baseline!$G:$DL,104,FALSE))=0,"",VLOOKUP($G46,Baseline!$G:$DL,104,FALSE))</f>
        <v/>
      </c>
      <c r="DG46" s="5" t="str">
        <f>IF(LEN(VLOOKUP($G46,Baseline!$G:$DL,105,FALSE))=0,"",VLOOKUP($G46,Baseline!$G:$DL,105,FALSE))</f>
        <v/>
      </c>
      <c r="DH46" s="5" t="str">
        <f>IF(LEN(VLOOKUP($G46,Baseline!$G:$DL,106,FALSE))=0,"",VLOOKUP($G46,Baseline!$G:$DL,106,FALSE))</f>
        <v/>
      </c>
      <c r="DI46" s="5" t="str">
        <f>IF(LEN(VLOOKUP($G46,Baseline!$G:$DL,107,FALSE))=0,"",VLOOKUP($G46,Baseline!$G:$DL,107,FALSE))</f>
        <v/>
      </c>
      <c r="DJ46" s="5" t="str">
        <f>IF(LEN(VLOOKUP($G46,Baseline!$G:$DL,108,FALSE))=0,"",VLOOKUP($G46,Baseline!$G:$DL,108,FALSE))</f>
        <v/>
      </c>
      <c r="DK46" s="5" t="str">
        <f>IF(LEN(VLOOKUP($G46,Baseline!$G:$DL,109,FALSE))=0,"",VLOOKUP($G46,Baseline!$G:$DL,109,FALSE))</f>
        <v/>
      </c>
      <c r="DL46" s="5" t="str">
        <f>IF(LEN(VLOOKUP($G46,Baseline!$G:$DL,110,FALSE))=0,"",VLOOKUP($G46,Baseline!$G:$DL,110,FALSE))</f>
        <v/>
      </c>
      <c r="DM46" s="5"/>
      <c r="DN46" s="5"/>
      <c r="DO46" s="5"/>
      <c r="DP46" s="5"/>
      <c r="DQ46" s="1" t="str">
        <f>IF(LEN(VLOOKUP($G46,Baseline!$G:$EN,115,FALSE))=0,"",VLOOKUP($G46,Baseline!$G:$EN,115,FALSE))</f>
        <v>Szomorúság, lehangoltság vagy reménytelenség</v>
      </c>
      <c r="DR46" s="1" t="str">
        <f>IF(LEN(VLOOKUP($G46,Baseline!$G:$EN,116,FALSE))=0,"",VLOOKUP($G46,Baseline!$G:$EN,116,FALSE))</f>
        <v>0 = Egyszer sem</v>
      </c>
      <c r="DS46" s="1" t="str">
        <f>IF(LEN(VLOOKUP($G46,Baseline!$G:$EN,117,FALSE))=0,"",VLOOKUP($G46,Baseline!$G:$EN,117,FALSE))</f>
        <v>1 = Néhány napig</v>
      </c>
      <c r="DT46" s="1" t="str">
        <f>IF(LEN(VLOOKUP($G46,Baseline!$G:$EN,118,FALSE))=0,"",VLOOKUP($G46,Baseline!$G:$EN,118,FALSE))</f>
        <v>2 = A napok több mint felében</v>
      </c>
      <c r="DU46" s="1" t="str">
        <f>IF(LEN(VLOOKUP($G46,Baseline!$G:$EN,119,FALSE))=0,"",VLOOKUP($G46,Baseline!$G:$EN,119,FALSE))</f>
        <v>3 = Majdnem minden nap</v>
      </c>
      <c r="DV46" s="1" t="str">
        <f>IF(LEN(VLOOKUP($G46,Baseline!$G:$EN,120,FALSE))=0,"",VLOOKUP($G46,Baseline!$G:$EN,120,FALSE))</f>
        <v/>
      </c>
      <c r="DW46" s="4" t="str">
        <f>IF(LEN(VLOOKUP($G46,Baseline!$G:$EN,121,FALSE))=0,"",VLOOKUP($G46,Baseline!$G:$EN,121,FALSE))</f>
        <v/>
      </c>
      <c r="DX46" s="1" t="str">
        <f>IF(LEN(VLOOKUP($G46,Baseline!$G:$EN,122,FALSE))=0,"",VLOOKUP($G46,Baseline!$G:$EN,122,FALSE))</f>
        <v/>
      </c>
      <c r="DY46" s="1" t="str">
        <f>IF(LEN(VLOOKUP($G46,Baseline!$G:$EN,123,FALSE))=0,"",VLOOKUP($G46,Baseline!$G:$EN,123,FALSE))</f>
        <v/>
      </c>
      <c r="DZ46" s="1" t="str">
        <f>IF(LEN(VLOOKUP($G46,Baseline!$G:$EN,124,FALSE))=0,"",VLOOKUP($G46,Baseline!$G:$EN,124,FALSE))</f>
        <v/>
      </c>
      <c r="EA46" s="1" t="str">
        <f>IF(LEN(VLOOKUP($G46,Baseline!$G:$EN,125,FALSE))=0,"",VLOOKUP($G46,Baseline!$G:$EN,125,FALSE))</f>
        <v/>
      </c>
      <c r="EB46" s="5" t="str">
        <f>IF(LEN(VLOOKUP($G46,Baseline!$G:$EN,126,FALSE))=0,"",VLOOKUP($G46,Baseline!$G:$EN,126,FALSE))</f>
        <v/>
      </c>
      <c r="EC46" s="5" t="str">
        <f>IF(LEN(VLOOKUP($G46,Baseline!$G:$EN,127,FALSE))=0,"",VLOOKUP($G46,Baseline!$G:$EN,127,FALSE))</f>
        <v/>
      </c>
      <c r="ED46" s="5" t="str">
        <f>IF(LEN(VLOOKUP($G46,Baseline!$G:$EN,128,FALSE))=0,"",VLOOKUP($G46,Baseline!$G:$EN,128,FALSE))</f>
        <v/>
      </c>
      <c r="EE46" s="5" t="str">
        <f>IF(LEN(VLOOKUP($G46,Baseline!$G:$EN,129,FALSE))=0,"",VLOOKUP($G46,Baseline!$G:$EN,129,FALSE))</f>
        <v/>
      </c>
      <c r="EF46" s="5" t="str">
        <f>IF(LEN(VLOOKUP($G46,Baseline!$G:$EN,130,FALSE))=0,"",VLOOKUP($G46,Baseline!$G:$EN,130,FALSE))</f>
        <v/>
      </c>
      <c r="EG46" s="5" t="str">
        <f>IF(LEN(VLOOKUP($G46,Baseline!$G:$EN,131,FALSE))=0,"",VLOOKUP($G46,Baseline!$G:$EN,131,FALSE))</f>
        <v/>
      </c>
      <c r="EH46" s="5" t="str">
        <f>IF(LEN(VLOOKUP($G46,Baseline!$G:$EN,132,FALSE))=0,"",VLOOKUP($G46,Baseline!$G:$EN,132,FALSE))</f>
        <v/>
      </c>
      <c r="EI46" s="5" t="str">
        <f>IF(LEN(VLOOKUP($G46,Baseline!$G:$EN,133,FALSE))=0,"",VLOOKUP($G46,Baseline!$G:$EN,133,FALSE))</f>
        <v/>
      </c>
      <c r="EJ46" s="5" t="str">
        <f>IF(LEN(VLOOKUP($G46,Baseline!$G:$EN,134,FALSE))=0,"",VLOOKUP($G46,Baseline!$G:$EN,134,FALSE))</f>
        <v/>
      </c>
      <c r="EK46" s="5" t="str">
        <f>IF(LEN(VLOOKUP($G46,Baseline!$G:$EN,135,FALSE))=0,"",VLOOKUP($G46,Baseline!$G:$EN,135,FALSE))</f>
        <v/>
      </c>
      <c r="EL46" s="5" t="str">
        <f>IF(LEN(VLOOKUP($G46,Baseline!$G:$EN,136,FALSE))=0,"",VLOOKUP($G46,Baseline!$G:$EN,136,FALSE))</f>
        <v/>
      </c>
      <c r="EM46" s="5" t="str">
        <f>IF(LEN(VLOOKUP($G46,Baseline!$G:$EN,137,FALSE))=0,"",VLOOKUP($G46,Baseline!$G:$EN,137,FALSE))</f>
        <v/>
      </c>
      <c r="EN46" s="5" t="str">
        <f>IF(LEN(VLOOKUP($G46,Baseline!$G:$EN,138,FALSE))=0,"",VLOOKUP($G46,Baseline!$G:$EN,138,FALSE))</f>
        <v/>
      </c>
      <c r="EO46" s="5"/>
      <c r="EP46" s="5"/>
      <c r="EQ46" s="5"/>
      <c r="ER46" s="5"/>
      <c r="ES46" s="1" t="str">
        <f>IF(LEN(VLOOKUP($G46,Baseline!$G:$FP,143,FALSE))=0,"",VLOOKUP($G46,Baseline!$G:$FP,143,FALSE))</f>
        <v>Sentirsi giù, triste o disperato/a</v>
      </c>
      <c r="ET46" s="1" t="str">
        <f>IF(LEN(VLOOKUP($G46,Baseline!$G:$FP,144,FALSE))=0,"",VLOOKUP($G46,Baseline!$G:$FP,144,FALSE))</f>
        <v>0 = Mai</v>
      </c>
      <c r="EU46" s="1" t="str">
        <f>IF(LEN(VLOOKUP($G46,Baseline!$G:$FP,145,FALSE))=0,"",VLOOKUP($G46,Baseline!$G:$FP,145,FALSE))</f>
        <v>1 = Alcuni giorni</v>
      </c>
      <c r="EV46" s="1" t="str">
        <f>IF(LEN(VLOOKUP($G46,Baseline!$G:$FP,146,FALSE))=0,"",VLOOKUP($G46,Baseline!$G:$FP,146,FALSE))</f>
        <v>2 = Oltre la metà dei giorni</v>
      </c>
      <c r="EW46" s="1" t="str">
        <f>IF(LEN(VLOOKUP($G46,Baseline!$G:$FP,147,FALSE))=0,"",VLOOKUP($G46,Baseline!$G:$FP,147,FALSE))</f>
        <v>3 = Quasi ogni giorno</v>
      </c>
      <c r="EX46" s="1" t="str">
        <f>IF(LEN(VLOOKUP($G46,Baseline!$G:$FP,148,FALSE))=0,"",VLOOKUP($G46,Baseline!$G:$FP,148,FALSE))</f>
        <v/>
      </c>
      <c r="EY46" s="1" t="str">
        <f>IF(LEN(VLOOKUP($G46,Baseline!$G:$FP,149,FALSE))=0,"",VLOOKUP($G46,Baseline!$G:$FP,149,FALSE))</f>
        <v/>
      </c>
      <c r="EZ46" s="1" t="str">
        <f>IF(LEN(VLOOKUP($G46,Baseline!$G:$FP,150,FALSE))=0,"",VLOOKUP($G46,Baseline!$G:$FP,150,FALSE))</f>
        <v/>
      </c>
      <c r="FA46" s="1" t="str">
        <f>IF(LEN(VLOOKUP($G46,Baseline!$G:$FP,151,FALSE))=0,"",VLOOKUP($G46,Baseline!$G:$FP,151,FALSE))</f>
        <v/>
      </c>
      <c r="FB46" s="4" t="str">
        <f>IF(LEN(VLOOKUP($G46,Baseline!$G:$FP,152,FALSE))=0,"",VLOOKUP($G46,Baseline!$G:$FP,152,FALSE))</f>
        <v/>
      </c>
      <c r="FC46" s="1" t="str">
        <f>IF(LEN(VLOOKUP($G46,Baseline!$G:$FP,153,FALSE))=0,"",VLOOKUP($G46,Baseline!$G:$FP,153,FALSE))</f>
        <v/>
      </c>
      <c r="FD46" s="5" t="str">
        <f>IF(LEN(VLOOKUP($G46,Baseline!$G:$FP,154,FALSE))=0,"",VLOOKUP($G46,Baseline!$G:$FP,154,FALSE))</f>
        <v/>
      </c>
      <c r="FE46" s="5" t="str">
        <f>IF(LEN(VLOOKUP($G46,Baseline!$G:$FP,155,FALSE))=0,"",VLOOKUP($G46,Baseline!$G:$FP,155,FALSE))</f>
        <v/>
      </c>
      <c r="FF46" s="5" t="str">
        <f>IF(LEN(VLOOKUP($G46,Baseline!$G:$FP,156,FALSE))=0,"",VLOOKUP($G46,Baseline!$G:$FP,156,FALSE))</f>
        <v/>
      </c>
      <c r="FG46" s="5" t="str">
        <f>IF(LEN(VLOOKUP($G46,Baseline!$G:$FP,157,FALSE))=0,"",VLOOKUP($G46,Baseline!$G:$FP,157,FALSE))</f>
        <v/>
      </c>
      <c r="FH46" s="5" t="str">
        <f>IF(LEN(VLOOKUP($G46,Baseline!$G:$FP,158,FALSE))=0,"",VLOOKUP($G46,Baseline!$G:$FP,158,FALSE))</f>
        <v/>
      </c>
      <c r="FI46" s="5" t="str">
        <f>IF(LEN(VLOOKUP($G46,Baseline!$G:$FP,159,FALSE))=0,"",VLOOKUP($G46,Baseline!$G:$FP,159,FALSE))</f>
        <v/>
      </c>
      <c r="FJ46" s="5" t="str">
        <f>IF(LEN(VLOOKUP($G46,Baseline!$G:$FP,160,FALSE))=0,"",VLOOKUP($G46,Baseline!$G:$FP,160,FALSE))</f>
        <v/>
      </c>
      <c r="FK46" s="5" t="str">
        <f>IF(LEN(VLOOKUP($G46,Baseline!$G:$FP,161,FALSE))=0,"",VLOOKUP($G46,Baseline!$G:$FP,161,FALSE))</f>
        <v/>
      </c>
      <c r="FL46" s="5" t="str">
        <f>IF(LEN(VLOOKUP($G46,Baseline!$G:$FP,162,FALSE))=0,"",VLOOKUP($G46,Baseline!$G:$FP,162,FALSE))</f>
        <v/>
      </c>
      <c r="FM46" s="5" t="str">
        <f>IF(LEN(VLOOKUP($G46,Baseline!$G:$FP,163,FALSE))=0,"",VLOOKUP($G46,Baseline!$G:$FP,163,FALSE))</f>
        <v/>
      </c>
      <c r="FN46" s="5" t="str">
        <f>IF(LEN(VLOOKUP($G46,Baseline!$G:$FP,164,FALSE))=0,"",VLOOKUP($G46,Baseline!$G:$FP,164,FALSE))</f>
        <v/>
      </c>
      <c r="FO46" s="5" t="str">
        <f>IF(LEN(VLOOKUP($G46,Baseline!$G:$FP,165,FALSE))=0,"",VLOOKUP($G46,Baseline!$G:$FP,165,FALSE))</f>
        <v/>
      </c>
      <c r="FP46" s="5" t="str">
        <f>IF(LEN(VLOOKUP($G46,Baseline!$G:$FP,166,FALSE))=0,"",VLOOKUP($G46,Baseline!$G:$FP,166,FALSE))</f>
        <v/>
      </c>
      <c r="FQ46" s="5"/>
      <c r="FR46" s="5"/>
      <c r="FS46" s="5"/>
      <c r="FT46" s="5"/>
      <c r="FU46" s="1" t="str">
        <f>IF(LEN(VLOOKUP($G46,Baseline!$G:$GR,171,FALSE))=0,"",VLOOKUP($G46,Baseline!$G:$GR,171,FALSE))</f>
        <v>У Вас было плохое настроение, Вы были подавлены или испытывали чувство безысходности</v>
      </c>
      <c r="FV46" s="1" t="str">
        <f>IF(LEN(VLOOKUP($G46,Baseline!$G:$GR,172,FALSE))=0,"",VLOOKUP($G46,Baseline!$G:$GR,172,FALSE))</f>
        <v>0 = Ни разу</v>
      </c>
      <c r="FW46" s="1" t="str">
        <f>IF(LEN(VLOOKUP($G46,Baseline!$G:$GR,173,FALSE))=0,"",VLOOKUP($G46,Baseline!$G:$GR,173,FALSE))</f>
        <v>1 = Несколько дней</v>
      </c>
      <c r="FX46" s="1" t="str">
        <f>IF(LEN(VLOOKUP($G46,Baseline!$G:$GR,174,FALSE))=0,"",VLOOKUP($G46,Baseline!$G:$GR,174,FALSE))</f>
        <v>2 = Более половины дней</v>
      </c>
      <c r="FY46" s="1" t="str">
        <f>IF(LEN(VLOOKUP($G46,Baseline!$G:$GR,175,FALSE))=0,"",VLOOKUP($G46,Baseline!$G:$GR,175,FALSE))</f>
        <v>3 = Почти каждый день</v>
      </c>
      <c r="FZ46" s="1" t="str">
        <f>IF(LEN(VLOOKUP($G46,Baseline!$G:$GR,176,FALSE))=0,"",VLOOKUP($G46,Baseline!$G:$GR,176,FALSE))</f>
        <v/>
      </c>
      <c r="GA46" s="1" t="str">
        <f>IF(LEN(VLOOKUP($G46,Baseline!$G:$GR,177,FALSE))=0,"",VLOOKUP($G46,Baseline!$G:$GR,177,FALSE))</f>
        <v/>
      </c>
      <c r="GB46" s="1" t="str">
        <f>IF(LEN(VLOOKUP($G46,Baseline!$G:$GR,178,FALSE))=0,"",VLOOKUP($G46,Baseline!$G:$GR,178,FALSE))</f>
        <v/>
      </c>
      <c r="GC46" s="1" t="str">
        <f>IF(LEN(VLOOKUP($G46,Baseline!$G:$GR,179,FALSE))=0,"",VLOOKUP($G46,Baseline!$G:$GR,179,FALSE))</f>
        <v/>
      </c>
      <c r="GD46" s="1" t="str">
        <f>IF(LEN(VLOOKUP($G46,Baseline!$G:$GR,180,FALSE))=0,"",VLOOKUP($G46,Baseline!$G:$GR,180,FALSE))</f>
        <v/>
      </c>
      <c r="GE46" s="1" t="str">
        <f>IF(LEN(VLOOKUP($G46,Baseline!$G:$GR,181,FALSE))=0,"",VLOOKUP($G46,Baseline!$G:$GR,181,FALSE))</f>
        <v/>
      </c>
      <c r="GF46" s="5" t="str">
        <f>IF(LEN(VLOOKUP($G46,Baseline!$G:$GR,182,FALSE))=0,"",VLOOKUP($G46,Baseline!$G:$GR,182,FALSE))</f>
        <v/>
      </c>
      <c r="GG46" s="4" t="str">
        <f>IF(LEN(VLOOKUP($G46,Baseline!$G:$GR,183,FALSE))=0,"",VLOOKUP($G46,Baseline!$G:$GR,183,FALSE))</f>
        <v/>
      </c>
      <c r="GH46" s="5" t="str">
        <f>IF(LEN(VLOOKUP($G46,Baseline!$G:$GR,184,FALSE))=0,"",VLOOKUP($G46,Baseline!$G:$GR,184,FALSE))</f>
        <v/>
      </c>
      <c r="GI46" s="5" t="str">
        <f>IF(LEN(VLOOKUP($G46,Baseline!$G:$GR,185,FALSE))=0,"",VLOOKUP($G46,Baseline!$G:$GR,185,FALSE))</f>
        <v/>
      </c>
      <c r="GJ46" s="5" t="str">
        <f>IF(LEN(VLOOKUP($G46,Baseline!$G:$GR,186,FALSE))=0,"",VLOOKUP($G46,Baseline!$G:$GR,186,FALSE))</f>
        <v/>
      </c>
      <c r="GK46" s="5" t="str">
        <f>IF(LEN(VLOOKUP($G46,Baseline!$G:$GR,187,FALSE))=0,"",VLOOKUP($G46,Baseline!$G:$GR,187,FALSE))</f>
        <v/>
      </c>
      <c r="GL46" s="5" t="str">
        <f>IF(LEN(VLOOKUP($G46,Baseline!$G:$GR,188,FALSE))=0,"",VLOOKUP($G46,Baseline!$G:$GR,188,FALSE))</f>
        <v/>
      </c>
      <c r="GM46" s="5" t="str">
        <f>IF(LEN(VLOOKUP($G46,Baseline!$G:$GR,189,FALSE))=0,"",VLOOKUP($G46,Baseline!$G:$GR,189,FALSE))</f>
        <v/>
      </c>
      <c r="GN46" s="5" t="str">
        <f>IF(LEN(VLOOKUP($G46,Baseline!$G:$GR,190,FALSE))=0,"",VLOOKUP($G46,Baseline!$G:$GR,190,FALSE))</f>
        <v/>
      </c>
      <c r="GO46" s="5" t="str">
        <f>IF(LEN(VLOOKUP($G46,Baseline!$G:$GR,191,FALSE))=0,"",VLOOKUP($G46,Baseline!$G:$GR,191,FALSE))</f>
        <v/>
      </c>
      <c r="GP46" s="5" t="str">
        <f>IF(LEN(VLOOKUP($G46,Baseline!$G:$GR,192,FALSE))=0,"",VLOOKUP($G46,Baseline!$G:$GR,192,FALSE))</f>
        <v/>
      </c>
      <c r="GQ46" s="5" t="str">
        <f>IF(LEN(VLOOKUP($G46,Baseline!$G:$GR,193,FALSE))=0,"",VLOOKUP($G46,Baseline!$G:$GR,193,FALSE))</f>
        <v/>
      </c>
      <c r="GR46" s="5" t="str">
        <f>IF(LEN(VLOOKUP($G46,Baseline!$G:$GR,194,FALSE))=0,"",VLOOKUP($G46,Baseline!$G:$GR,194,FALSE))</f>
        <v/>
      </c>
      <c r="GS46" s="5"/>
      <c r="GT46" s="5"/>
      <c r="GU46" s="5"/>
      <c r="GV46" s="5"/>
      <c r="GW46" s="1" t="str">
        <f>IF(LEN(VLOOKUP($G46,Baseline!$G:$HT,199,FALSE))=0,"",VLOOKUP($G46,Baseline!$G:$HT,199,FALSE))</f>
        <v>Malodušnost, depresija ili beznadežnost</v>
      </c>
      <c r="GX46" s="1" t="str">
        <f>IF(LEN(VLOOKUP($G46,Baseline!$G:$HT,200,FALSE))=0,"",VLOOKUP($G46,Baseline!$G:$HT,200,FALSE))</f>
        <v>0 = Uopšte ne</v>
      </c>
      <c r="GY46" s="1" t="str">
        <f>IF(LEN(VLOOKUP($G46,Baseline!$G:$HT,201,FALSE))=0,"",VLOOKUP($G46,Baseline!$G:$HT,201,FALSE))</f>
        <v>1 = Nekoliko dana</v>
      </c>
      <c r="GZ46" s="1" t="str">
        <f>IF(LEN(VLOOKUP($G46,Baseline!$G:$HT,202,FALSE))=0,"",VLOOKUP($G46,Baseline!$G:$HT,202,FALSE))</f>
        <v>2 = Više od polovine dana</v>
      </c>
      <c r="HA46" s="10" t="str">
        <f>IF(LEN(VLOOKUP($G46,Baseline!$G:$HT,203,FALSE))=0,"",VLOOKUP($G46,Baseline!$G:$HT,203,FALSE))</f>
        <v>3 = Skoro svaki dan</v>
      </c>
      <c r="HB46" s="10" t="str">
        <f>IF(LEN(VLOOKUP($G46,Baseline!$G:$HT,204,FALSE))=0,"",VLOOKUP($G46,Baseline!$G:$HT,204,FALSE))</f>
        <v/>
      </c>
      <c r="HC46" s="10" t="str">
        <f>IF(LEN(VLOOKUP($G46,Baseline!$G:$HT,205,FALSE))=0,"",VLOOKUP($G46,Baseline!$G:$HT,205,FALSE))</f>
        <v/>
      </c>
      <c r="HD46" s="10" t="str">
        <f>IF(LEN(VLOOKUP($G46,Baseline!$G:$HT,206,FALSE))=0,"",VLOOKUP($G46,Baseline!$G:$HT,206,FALSE))</f>
        <v/>
      </c>
      <c r="HE46" s="10" t="str">
        <f>IF(LEN(VLOOKUP($G46,Baseline!$G:$HT,207,FALSE))=0,"",VLOOKUP($G46,Baseline!$G:$HT,207,FALSE))</f>
        <v/>
      </c>
      <c r="HF46" s="10" t="str">
        <f>IF(LEN(VLOOKUP($G46,Baseline!$G:$HT,208,FALSE))=0,"",VLOOKUP($G46,Baseline!$G:$HT,208,FALSE))</f>
        <v/>
      </c>
      <c r="HG46" s="10" t="str">
        <f>IF(LEN(VLOOKUP($G46,Baseline!$G:$HT,209,FALSE))=0,"",VLOOKUP($G46,Baseline!$G:$HT,209,FALSE))</f>
        <v/>
      </c>
      <c r="HH46" s="5" t="str">
        <f>IF(LEN(VLOOKUP($G46,Baseline!$G:$HT,210,FALSE))=0,"",VLOOKUP($G46,Baseline!$G:$HT,210,FALSE))</f>
        <v/>
      </c>
      <c r="HI46" s="5" t="str">
        <f>IF(LEN(VLOOKUP($G46,Baseline!$G:$HT,211,FALSE))=0,"",VLOOKUP($G46,Baseline!$G:$HT,211,FALSE))</f>
        <v/>
      </c>
      <c r="HJ46" s="5" t="str">
        <f>IF(LEN(VLOOKUP($G46,Baseline!$G:$HT,212,FALSE))=0,"",VLOOKUP($G46,Baseline!$G:$HT,212,FALSE))</f>
        <v/>
      </c>
      <c r="HK46" s="5" t="str">
        <f>IF(LEN(VLOOKUP($G46,Baseline!$G:$HT,213,FALSE))=0,"",VLOOKUP($G46,Baseline!$G:$HT,213,FALSE))</f>
        <v/>
      </c>
      <c r="HL46" s="4" t="str">
        <f>IF(LEN(VLOOKUP($G46,Baseline!$G:$HT,214,FALSE))=0,"",VLOOKUP($G46,Baseline!$G:$HT,214,FALSE))</f>
        <v/>
      </c>
      <c r="HM46" s="5" t="str">
        <f>IF(LEN(VLOOKUP($G46,Baseline!$G:$HT,215,FALSE))=0,"",VLOOKUP($G46,Baseline!$G:$HT,215,FALSE))</f>
        <v/>
      </c>
      <c r="HN46" s="5" t="str">
        <f>IF(LEN(VLOOKUP($G46,Baseline!$G:$HT,216,FALSE))=0,"",VLOOKUP($G46,Baseline!$G:$HT,216,FALSE))</f>
        <v/>
      </c>
      <c r="HO46" s="5" t="str">
        <f>IF(LEN(VLOOKUP($G46,Baseline!$G:$HT,217,FALSE))=0,"",VLOOKUP($G46,Baseline!$G:$HT,217,FALSE))</f>
        <v/>
      </c>
      <c r="HP46" s="5" t="str">
        <f>IF(LEN(VLOOKUP($G46,Baseline!$G:$HT,218,FALSE))=0,"",VLOOKUP($G46,Baseline!$G:$HT,218,FALSE))</f>
        <v/>
      </c>
      <c r="HQ46" s="5" t="str">
        <f>IF(LEN(VLOOKUP($G46,Baseline!$G:$HT,219,FALSE))=0,"",VLOOKUP($G46,Baseline!$G:$HT,219,FALSE))</f>
        <v/>
      </c>
      <c r="HR46" s="5" t="str">
        <f>IF(LEN(VLOOKUP($G46,Baseline!$G:$HT,220,FALSE))=0,"",VLOOKUP($G46,Baseline!$G:$HT,220,FALSE))</f>
        <v/>
      </c>
      <c r="HS46" s="5" t="str">
        <f>IF(LEN(VLOOKUP($G46,Baseline!$G:$HT,221,FALSE))=0,"",VLOOKUP($G46,Baseline!$G:$HT,221,FALSE))</f>
        <v/>
      </c>
      <c r="HT46" s="5" t="str">
        <f>IF(LEN(VLOOKUP($G46,Baseline!$G:$HT,222,FALSE))=0,"",VLOOKUP($G46,Baseline!$G:$HT,222,FALSE))</f>
        <v/>
      </c>
      <c r="HU46" s="5"/>
      <c r="HV46" s="5"/>
      <c r="HW46" s="5"/>
      <c r="HX46" s="5"/>
    </row>
    <row r="47" spans="1:232" s="28" customFormat="1" ht="63" hidden="1">
      <c r="A47" s="5" t="s">
        <v>331</v>
      </c>
      <c r="B47" s="5" t="s">
        <v>332</v>
      </c>
      <c r="C47" s="5"/>
      <c r="D47" s="5"/>
      <c r="E47" s="5"/>
      <c r="F47" s="5" t="s">
        <v>333</v>
      </c>
      <c r="G47" s="5" t="s">
        <v>415</v>
      </c>
      <c r="H47" s="5" t="s">
        <v>413</v>
      </c>
      <c r="I47" s="84" t="str">
        <f>IF(LEN(VLOOKUP($G47,Baseline!$G:$BH,3,FALSE))=0,"",VLOOKUP($G47,Baseline!$G:$BH,3,FALSE))</f>
        <v>Schwierigkeiten, ein- oder durchzuschlafen, oder vermehrter Schlaf</v>
      </c>
      <c r="J47" s="5" t="str">
        <f>IF(LEN(VLOOKUP($G47,Baseline!$G:$BH,4,FALSE))=0,"",VLOOKUP($G47,Baseline!$G:$BH,4,FALSE))</f>
        <v>0 = Überhaupt nicht</v>
      </c>
      <c r="K47" s="5" t="str">
        <f>IF(LEN(VLOOKUP($G47,Baseline!$G:$BH,5,FALSE))=0,"",VLOOKUP($G47,Baseline!$G:$BH,5,FALSE))</f>
        <v>1 = An einzelnen Tagen</v>
      </c>
      <c r="L47" s="5" t="str">
        <f>IF(LEN(VLOOKUP($G47,Baseline!$G:$BH,6,FALSE))=0,"",VLOOKUP($G47,Baseline!$G:$BH,6,FALSE))</f>
        <v>2 = An mehr als der Hälfte der Tage</v>
      </c>
      <c r="M47" s="5" t="str">
        <f>IF(LEN(VLOOKUP($G47,Baseline!$G:$BH,7,FALSE))=0,"",VLOOKUP($G47,Baseline!$G:$BH,7,FALSE))</f>
        <v>3 = Beinahe jeden Tag</v>
      </c>
      <c r="N47" s="5" t="str">
        <f>IF(LEN(VLOOKUP($G47,Baseline!$G:$BH,8,FALSE))=0,"",VLOOKUP($G47,Baseline!$G:$BH,8,FALSE))</f>
        <v/>
      </c>
      <c r="O47" s="5" t="str">
        <f>IF(LEN(VLOOKUP($G47,Baseline!$G:$BH,9,FALSE))=0,"",VLOOKUP($G47,Baseline!$G:$BH,9,FALSE))</f>
        <v/>
      </c>
      <c r="P47" s="5" t="str">
        <f>IF(LEN(VLOOKUP($G47,Baseline!$G:$BH,10,FALSE))=0,"",VLOOKUP($G47,Baseline!$G:$BH,10,FALSE))</f>
        <v/>
      </c>
      <c r="Q47" s="5" t="str">
        <f>IF(LEN(VLOOKUP($G47,Baseline!$G:$BH,11,FALSE))=0,"",VLOOKUP($G47,Baseline!$G:$BH,11,FALSE))</f>
        <v/>
      </c>
      <c r="R47" s="5" t="str">
        <f>IF(LEN(VLOOKUP($G47,Baseline!$G:$BH,12,FALSE))=0,"",VLOOKUP($G47,Baseline!$G:$BH,12,FALSE))</f>
        <v/>
      </c>
      <c r="S47" s="5" t="str">
        <f>IF(LEN(VLOOKUP($G47,Baseline!$G:$BH,13,FALSE))=0,"",VLOOKUP($G47,Baseline!$G:$BH,13,FALSE))</f>
        <v/>
      </c>
      <c r="T47" s="5" t="str">
        <f>IF(LEN(VLOOKUP($G47,Baseline!$G:$BH,14,FALSE))=0,"",VLOOKUP($G47,Baseline!$G:$BH,14,FALSE))</f>
        <v/>
      </c>
      <c r="U47" s="5" t="str">
        <f>IF(LEN(VLOOKUP($G47,Baseline!$G:$BH,15,FALSE))=0,"",VLOOKUP($G47,Baseline!$G:$BH,15,FALSE))</f>
        <v/>
      </c>
      <c r="V47" s="5" t="str">
        <f>IF(LEN(VLOOKUP($G47,Baseline!$G:$BH,16,FALSE))=0,"",VLOOKUP($G47,Baseline!$G:$BH,16,FALSE))</f>
        <v/>
      </c>
      <c r="W47" s="5" t="str">
        <f>IF(LEN(VLOOKUP($G47,Baseline!$G:$BH,17,FALSE))=0,"",VLOOKUP($G47,Baseline!$G:$BH,17,FALSE))</f>
        <v/>
      </c>
      <c r="X47" s="5" t="str">
        <f>IF(LEN(VLOOKUP($G47,Baseline!$G:$BH,18,FALSE))=0,"",VLOOKUP($G47,Baseline!$G:$BH,18,FALSE))</f>
        <v/>
      </c>
      <c r="Y47" s="5" t="str">
        <f>IF(LEN(VLOOKUP($G47,Baseline!$G:$BH,19,FALSE))=0,"",VLOOKUP($G47,Baseline!$G:$BH,19,FALSE))</f>
        <v/>
      </c>
      <c r="Z47" s="5" t="str">
        <f>IF(LEN(VLOOKUP($G47,Baseline!$G:$BH,20,FALSE))=0,"",VLOOKUP($G47,Baseline!$G:$BH,20,FALSE))</f>
        <v/>
      </c>
      <c r="AA47" s="5" t="str">
        <f>IF(LEN(VLOOKUP($G47,Baseline!$G:$BH,21,FALSE))=0,"",VLOOKUP($G47,Baseline!$G:$BH,21,FALSE))</f>
        <v/>
      </c>
      <c r="AB47" s="5" t="str">
        <f>IF(LEN(VLOOKUP($G47,Baseline!$G:$BH,22,FALSE))=0,"",VLOOKUP($G47,Baseline!$G:$BH,22,FALSE))</f>
        <v/>
      </c>
      <c r="AC47" s="5" t="str">
        <f>IF(LEN(VLOOKUP($G47,Baseline!$G:$BH,23,FALSE))=0,"",VLOOKUP($G47,Baseline!$G:$BH,23,FALSE))</f>
        <v/>
      </c>
      <c r="AD47" s="5" t="str">
        <f>IF(LEN(VLOOKUP($G47,Baseline!$G:$BH,24,FALSE))=0,"",VLOOKUP($G47,Baseline!$G:$BH,24,FALSE))</f>
        <v/>
      </c>
      <c r="AE47" s="5" t="str">
        <f>IF(LEN(VLOOKUP($G47,Baseline!$G:$BH,25,FALSE))=0,"",VLOOKUP($G47,Baseline!$G:$BH,25,FALSE))</f>
        <v/>
      </c>
      <c r="AF47" s="5" t="str">
        <f>IF(LEN(VLOOKUP($G47,Baseline!$G:$BH,26,FALSE))=0,"",VLOOKUP($G47,Baseline!$G:$BH,26,FALSE))</f>
        <v/>
      </c>
      <c r="AG47" s="100"/>
      <c r="AH47" s="5"/>
      <c r="AI47" s="5"/>
      <c r="AJ47" s="87"/>
      <c r="AK47" s="5" t="str">
        <f>IF(LEN(VLOOKUP($G47,Baseline!$G:$BH,31,FALSE))=0,"",VLOOKUP($G47,Baseline!$G:$BH,31,FALSE))</f>
        <v>Trouble falling or staying asleep,or sleeping too much</v>
      </c>
      <c r="AL47" s="5" t="str">
        <f>IF(LEN(VLOOKUP($G47,Baseline!$G:$BH,32,FALSE))=0,"",VLOOKUP($G47,Baseline!$G:$BH,32,FALSE))</f>
        <v>0 = Not at all</v>
      </c>
      <c r="AM47" s="5" t="str">
        <f>IF(LEN(VLOOKUP($G47,Baseline!$G:$BH,33,FALSE))=0,"",VLOOKUP($G47,Baseline!$G:$BH,33,FALSE))</f>
        <v>1 = Several days</v>
      </c>
      <c r="AN47" s="5" t="str">
        <f>IF(LEN(VLOOKUP($G47,Baseline!$G:$BH,34,FALSE))=0,"",VLOOKUP($G47,Baseline!$G:$BH,34,FALSE))</f>
        <v>2 = More than half the days</v>
      </c>
      <c r="AO47" s="5" t="str">
        <f>IF(LEN(VLOOKUP($G47,Baseline!$G:$BH,35,FALSE))=0,"",VLOOKUP($G47,Baseline!$G:$BH,35,FALSE))</f>
        <v>3 = Nearly every day</v>
      </c>
      <c r="AP47" s="5" t="str">
        <f>IF(LEN(VLOOKUP($G47,Baseline!$G:$BH,36,FALSE))=0,"",VLOOKUP($G47,Baseline!$G:$BH,36,FALSE))</f>
        <v/>
      </c>
      <c r="AQ47" s="5" t="str">
        <f>IF(LEN(VLOOKUP($G47,Baseline!$G:$BH,37,FALSE))=0,"",VLOOKUP($G47,Baseline!$G:$BH,37,FALSE))</f>
        <v/>
      </c>
      <c r="AR47" s="5" t="str">
        <f>IF(LEN(VLOOKUP($G47,Baseline!$G:$BH,38,FALSE))=0,"",VLOOKUP($G47,Baseline!$G:$BH,38,FALSE))</f>
        <v/>
      </c>
      <c r="AS47" s="5" t="str">
        <f>IF(LEN(VLOOKUP($G47,Baseline!$G:$BH,39,FALSE))=0,"",VLOOKUP($G47,Baseline!$G:$BH,39,FALSE))</f>
        <v/>
      </c>
      <c r="AT47" s="5" t="str">
        <f>IF(LEN(VLOOKUP($G47,Baseline!$G:$BH,40,FALSE))=0,"",VLOOKUP($G47,Baseline!$G:$BH,40,FALSE))</f>
        <v/>
      </c>
      <c r="AU47" s="5" t="str">
        <f>IF(LEN(VLOOKUP($G47,Baseline!$G:$BH,41,FALSE))=0,"",VLOOKUP($G47,Baseline!$G:$BH,41,FALSE))</f>
        <v/>
      </c>
      <c r="AV47" s="5" t="str">
        <f>IF(LEN(VLOOKUP($G47,Baseline!$G:$BH,42,FALSE))=0,"",VLOOKUP($G47,Baseline!$G:$BH,42,FALSE))</f>
        <v/>
      </c>
      <c r="AW47" s="5" t="str">
        <f>IF(LEN(VLOOKUP($G47,Baseline!$G:$BH,43,FALSE))=0,"",VLOOKUP($G47,Baseline!$G:$BH,43,FALSE))</f>
        <v/>
      </c>
      <c r="AX47" s="5" t="str">
        <f>IF(LEN(VLOOKUP($G47,Baseline!$G:$BH,44,FALSE))=0,"",VLOOKUP($G47,Baseline!$G:$BH,44,FALSE))</f>
        <v/>
      </c>
      <c r="AY47" s="5" t="str">
        <f>IF(LEN(VLOOKUP($G47,Baseline!$G:$BH,45,FALSE))=0,"",VLOOKUP($G47,Baseline!$G:$BH,45,FALSE))</f>
        <v/>
      </c>
      <c r="AZ47" s="5" t="str">
        <f>IF(LEN(VLOOKUP($G47,Baseline!$G:$BH,46,FALSE))=0,"",VLOOKUP($G47,Baseline!$G:$BH,46,FALSE))</f>
        <v/>
      </c>
      <c r="BA47" s="5" t="str">
        <f>IF(LEN(VLOOKUP($G47,Baseline!$G:$BH,47,FALSE))=0,"",VLOOKUP($G47,Baseline!$G:$BH,47,FALSE))</f>
        <v/>
      </c>
      <c r="BB47" s="5" t="str">
        <f>IF(LEN(VLOOKUP($G47,Baseline!$G:$BH,48,FALSE))=0,"",VLOOKUP($G47,Baseline!$G:$BH,48,FALSE))</f>
        <v/>
      </c>
      <c r="BC47" s="5" t="str">
        <f>IF(LEN(VLOOKUP($G47,Baseline!$G:$BH,49,FALSE))=0,"",VLOOKUP($G47,Baseline!$G:$BH,49,FALSE))</f>
        <v/>
      </c>
      <c r="BD47" s="5" t="str">
        <f>IF(LEN(VLOOKUP($G47,Baseline!$G:$BH,50,FALSE))=0,"",VLOOKUP($G47,Baseline!$G:$BH,50,FALSE))</f>
        <v/>
      </c>
      <c r="BE47" s="5" t="str">
        <f>IF(LEN(VLOOKUP($G47,Baseline!$G:$BH,51,FALSE))=0,"",VLOOKUP($G47,Baseline!$G:$BH,51,FALSE))</f>
        <v/>
      </c>
      <c r="BF47" s="5" t="str">
        <f>IF(LEN(VLOOKUP($G47,Baseline!$G:$BH,52,FALSE))=0,"",VLOOKUP($G47,Baseline!$G:$BH,52,FALSE))</f>
        <v/>
      </c>
      <c r="BG47" s="5" t="str">
        <f>IF(LEN(VLOOKUP($G47,Baseline!$G:$BH,53,FALSE))=0,"",VLOOKUP($G47,Baseline!$G:$BH,53,FALSE))</f>
        <v/>
      </c>
      <c r="BH47" s="5" t="str">
        <f>IF(LEN(VLOOKUP($G47,Baseline!$G:$BH,54,FALSE))=0,"",VLOOKUP($G47,Baseline!$G:$BH,54,FALSE))</f>
        <v/>
      </c>
      <c r="BI47" s="5"/>
      <c r="BJ47" s="5"/>
      <c r="BK47" s="5"/>
      <c r="BL47" s="87"/>
      <c r="BM47" s="1" t="str">
        <f>IF(LEN(VLOOKUP($G47,Baseline!$G:$CJ,59,FALSE))=0,"",VLOOKUP($G47,Baseline!$G:$CJ,59,FALSE))</f>
        <v>Problemas para quedarse dormido/a, para seguir durmiendo o dormir demasiado</v>
      </c>
      <c r="BN47" s="1" t="str">
        <f>IF(LEN(VLOOKUP($G47,Baseline!$G:$CJ,60,FALSE))=0,"",VLOOKUP($G47,Baseline!$G:$CJ,60,FALSE))</f>
        <v>0 = Nunca</v>
      </c>
      <c r="BO47" s="1" t="str">
        <f>IF(LEN(VLOOKUP($G47,Baseline!$G:$CJ,61,FALSE))=0,"",VLOOKUP($G47,Baseline!$G:$CJ,61,FALSE))</f>
        <v>1 = Varios días</v>
      </c>
      <c r="BP47" s="1" t="str">
        <f>IF(LEN(VLOOKUP($G47,Baseline!$G:$CJ,62,FALSE))=0,"",VLOOKUP($G47,Baseline!$G:$CJ,62,FALSE))</f>
        <v>2 = Más de la mitad de los días</v>
      </c>
      <c r="BQ47" s="1" t="str">
        <f>IF(LEN(VLOOKUP($G47,Baseline!$G:$CJ,63,FALSE))=0,"",VLOOKUP($G47,Baseline!$G:$CJ,63,FALSE))</f>
        <v>3 = Casi cada día</v>
      </c>
      <c r="BR47" s="1" t="str">
        <f>IF(LEN(VLOOKUP($G47,Baseline!$G:$CJ,64,FALSE))=0,"",VLOOKUP($G47,Baseline!$G:$CJ,64,FALSE))</f>
        <v/>
      </c>
      <c r="BS47" s="1" t="str">
        <f>IF(LEN(VLOOKUP($G47,Baseline!$G:$CJ,65,FALSE))=0,"",VLOOKUP($G47,Baseline!$G:$CJ,65,FALSE))</f>
        <v/>
      </c>
      <c r="BT47" s="1" t="str">
        <f>IF(LEN(VLOOKUP($G47,Baseline!$G:$CJ,66,FALSE))=0,"",VLOOKUP($G47,Baseline!$G:$CJ,66,FALSE))</f>
        <v/>
      </c>
      <c r="BU47" s="1" t="str">
        <f>IF(LEN(VLOOKUP($G47,Baseline!$G:$CJ,67,FALSE))=0,"",VLOOKUP($G47,Baseline!$G:$CJ,67,FALSE))</f>
        <v/>
      </c>
      <c r="BV47" s="1" t="str">
        <f>IF(LEN(VLOOKUP($G47,Baseline!$G:$CJ,68,FALSE))=0,"",VLOOKUP($G47,Baseline!$G:$CJ,68,FALSE))</f>
        <v/>
      </c>
      <c r="BW47" s="1" t="str">
        <f>IF(LEN(VLOOKUP($G47,Baseline!$G:$CJ,69,FALSE))=0,"",VLOOKUP($G47,Baseline!$G:$CJ,69,FALSE))</f>
        <v/>
      </c>
      <c r="BX47" s="1" t="str">
        <f>IF(LEN(VLOOKUP($G47,Baseline!$G:$CJ,70,FALSE))=0,"",VLOOKUP($G47,Baseline!$G:$CJ,70,FALSE))</f>
        <v/>
      </c>
      <c r="BY47" s="1" t="str">
        <f>IF(LEN(VLOOKUP($G47,Baseline!$G:$CJ,71,FALSE))=0,"",VLOOKUP($G47,Baseline!$G:$CJ,71,FALSE))</f>
        <v/>
      </c>
      <c r="BZ47" s="1" t="str">
        <f>IF(LEN(VLOOKUP($G47,Baseline!$G:$CJ,72,FALSE))=0,"",VLOOKUP($G47,Baseline!$G:$CJ,72,FALSE))</f>
        <v/>
      </c>
      <c r="CA47" s="1" t="str">
        <f>IF(LEN(VLOOKUP($G47,Baseline!$G:$CJ,73,FALSE))=0,"",VLOOKUP($G47,Baseline!$G:$CJ,73,FALSE))</f>
        <v/>
      </c>
      <c r="CB47" s="1" t="str">
        <f>IF(LEN(VLOOKUP($G47,Baseline!$G:$CJ,74,FALSE))=0,"",VLOOKUP($G47,Baseline!$G:$CJ,74,FALSE))</f>
        <v/>
      </c>
      <c r="CC47" s="1" t="str">
        <f>IF(LEN(VLOOKUP($G47,Baseline!$G:$CJ,75,FALSE))=0,"",VLOOKUP($G47,Baseline!$G:$CJ,75,FALSE))</f>
        <v/>
      </c>
      <c r="CD47" s="1" t="str">
        <f>IF(LEN(VLOOKUP($G47,Baseline!$G:$CJ,76,FALSE))=0,"",VLOOKUP($G47,Baseline!$G:$CJ,76,FALSE))</f>
        <v/>
      </c>
      <c r="CE47" s="1" t="str">
        <f>IF(LEN(VLOOKUP($G47,Baseline!$G:$CJ,77,FALSE))=0,"",VLOOKUP($G47,Baseline!$G:$CJ,77,FALSE))</f>
        <v/>
      </c>
      <c r="CF47" s="1" t="str">
        <f>IF(LEN(VLOOKUP($G47,Baseline!$G:$CJ,78,FALSE))=0,"",VLOOKUP($G47,Baseline!$G:$CJ,78,FALSE))</f>
        <v/>
      </c>
      <c r="CG47" s="1" t="str">
        <f>IF(LEN(VLOOKUP($G47,Baseline!$G:$CJ,79,FALSE))=0,"",VLOOKUP($G47,Baseline!$G:$CJ,79,FALSE))</f>
        <v/>
      </c>
      <c r="CH47" s="1" t="str">
        <f>IF(LEN(VLOOKUP($G47,Baseline!$G:$CJ,80,FALSE))=0,"",VLOOKUP($G47,Baseline!$G:$CJ,80,FALSE))</f>
        <v/>
      </c>
      <c r="CI47" s="1" t="str">
        <f>IF(LEN(VLOOKUP($G47,Baseline!$G:$CJ,81,FALSE))=0,"",VLOOKUP($G47,Baseline!$G:$CJ,81,FALSE))</f>
        <v/>
      </c>
      <c r="CJ47" s="1" t="str">
        <f>IF(LEN(VLOOKUP($G47,Baseline!$G:$CJ,82,FALSE))=0,"",VLOOKUP($G47,Baseline!$G:$CJ,82,FALSE))</f>
        <v/>
      </c>
      <c r="CK47" s="1"/>
      <c r="CL47" s="1"/>
      <c r="CM47" s="1"/>
      <c r="CN47" s="1"/>
      <c r="CO47" s="198" t="str">
        <f>IF(LEN(VLOOKUP($G47,Baseline!$G:$DL,87,FALSE))=0,"",VLOOKUP($G47,Baseline!$G:$DL,87,FALSE))</f>
        <v>Difficultés à s‟endormir ou à rester endormi(e), ou dormir trop</v>
      </c>
      <c r="CP47" s="1" t="str">
        <f>IF(LEN(VLOOKUP($G47,Baseline!$G:$DL,88,FALSE))=0,"",VLOOKUP($G47,Baseline!$G:$DL,88,FALSE))</f>
        <v>0 = Jamais</v>
      </c>
      <c r="CQ47" s="1" t="str">
        <f>IF(LEN(VLOOKUP($G47,Baseline!$G:$DL,89,FALSE))=0,"",VLOOKUP($G47,Baseline!$G:$DL,89,FALSE))</f>
        <v>1 = Plusieurs jours</v>
      </c>
      <c r="CR47" s="4" t="str">
        <f>IF(LEN(VLOOKUP($G47,Baseline!$G:$DL,90,FALSE))=0,"",VLOOKUP($G47,Baseline!$G:$DL,90,FALSE))</f>
        <v>2 = Plus de la moitié du temps</v>
      </c>
      <c r="CS47" s="1" t="str">
        <f>IF(LEN(VLOOKUP($G47,Baseline!$G:$DL,91,FALSE))=0,"",VLOOKUP($G47,Baseline!$G:$DL,91,FALSE))</f>
        <v>3 = Presque tous les jours</v>
      </c>
      <c r="CT47" s="1" t="str">
        <f>IF(LEN(VLOOKUP($G47,Baseline!$G:$DL,92,FALSE))=0,"",VLOOKUP($G47,Baseline!$G:$DL,92,FALSE))</f>
        <v/>
      </c>
      <c r="CU47" s="1" t="str">
        <f>IF(LEN(VLOOKUP($G47,Baseline!$G:$DL,93,FALSE))=0,"",VLOOKUP($G47,Baseline!$G:$DL,93,FALSE))</f>
        <v/>
      </c>
      <c r="CV47" s="1" t="str">
        <f>IF(LEN(VLOOKUP($G47,Baseline!$G:$DL,94,FALSE))=0,"",VLOOKUP($G47,Baseline!$G:$DL,94,FALSE))</f>
        <v/>
      </c>
      <c r="CW47" s="1" t="str">
        <f>IF(LEN(VLOOKUP($G47,Baseline!$G:$DL,95,FALSE))=0,"",VLOOKUP($G47,Baseline!$G:$DL,95,FALSE))</f>
        <v/>
      </c>
      <c r="CX47" s="1" t="str">
        <f>IF(LEN(VLOOKUP($G47,Baseline!$G:$DL,96,FALSE))=0,"",VLOOKUP($G47,Baseline!$G:$DL,96,FALSE))</f>
        <v/>
      </c>
      <c r="CY47" s="5" t="str">
        <f>IF(LEN(VLOOKUP($G47,Baseline!$G:$DL,97,FALSE))=0,"",VLOOKUP($G47,Baseline!$G:$DL,97,FALSE))</f>
        <v/>
      </c>
      <c r="CZ47" s="5" t="str">
        <f>IF(LEN(VLOOKUP($G47,Baseline!$G:$DL,98,FALSE))=0,"",VLOOKUP($G47,Baseline!$G:$DL,98,FALSE))</f>
        <v/>
      </c>
      <c r="DA47" s="5" t="str">
        <f>IF(LEN(VLOOKUP($G47,Baseline!$G:$DL,99,FALSE))=0,"",VLOOKUP($G47,Baseline!$G:$DL,99,FALSE))</f>
        <v/>
      </c>
      <c r="DB47" s="5" t="str">
        <f>IF(LEN(VLOOKUP($G47,Baseline!$G:$DL,100,FALSE))=0,"",VLOOKUP($G47,Baseline!$G:$DL,100,FALSE))</f>
        <v/>
      </c>
      <c r="DC47" s="5" t="str">
        <f>IF(LEN(VLOOKUP($G47,Baseline!$G:$DL,101,FALSE))=0,"",VLOOKUP($G47,Baseline!$G:$DL,101,FALSE))</f>
        <v/>
      </c>
      <c r="DD47" s="5" t="str">
        <f>IF(LEN(VLOOKUP($G47,Baseline!$G:$DL,102,FALSE))=0,"",VLOOKUP($G47,Baseline!$G:$DL,102,FALSE))</f>
        <v/>
      </c>
      <c r="DE47" s="5" t="str">
        <f>IF(LEN(VLOOKUP($G47,Baseline!$G:$DL,103,FALSE))=0,"",VLOOKUP($G47,Baseline!$G:$DL,103,FALSE))</f>
        <v/>
      </c>
      <c r="DF47" s="5" t="str">
        <f>IF(LEN(VLOOKUP($G47,Baseline!$G:$DL,104,FALSE))=0,"",VLOOKUP($G47,Baseline!$G:$DL,104,FALSE))</f>
        <v/>
      </c>
      <c r="DG47" s="5" t="str">
        <f>IF(LEN(VLOOKUP($G47,Baseline!$G:$DL,105,FALSE))=0,"",VLOOKUP($G47,Baseline!$G:$DL,105,FALSE))</f>
        <v/>
      </c>
      <c r="DH47" s="5" t="str">
        <f>IF(LEN(VLOOKUP($G47,Baseline!$G:$DL,106,FALSE))=0,"",VLOOKUP($G47,Baseline!$G:$DL,106,FALSE))</f>
        <v/>
      </c>
      <c r="DI47" s="5" t="str">
        <f>IF(LEN(VLOOKUP($G47,Baseline!$G:$DL,107,FALSE))=0,"",VLOOKUP($G47,Baseline!$G:$DL,107,FALSE))</f>
        <v/>
      </c>
      <c r="DJ47" s="5" t="str">
        <f>IF(LEN(VLOOKUP($G47,Baseline!$G:$DL,108,FALSE))=0,"",VLOOKUP($G47,Baseline!$G:$DL,108,FALSE))</f>
        <v/>
      </c>
      <c r="DK47" s="5" t="str">
        <f>IF(LEN(VLOOKUP($G47,Baseline!$G:$DL,109,FALSE))=0,"",VLOOKUP($G47,Baseline!$G:$DL,109,FALSE))</f>
        <v/>
      </c>
      <c r="DL47" s="5" t="str">
        <f>IF(LEN(VLOOKUP($G47,Baseline!$G:$DL,110,FALSE))=0,"",VLOOKUP($G47,Baseline!$G:$DL,110,FALSE))</f>
        <v/>
      </c>
      <c r="DM47" s="5"/>
      <c r="DN47" s="5"/>
      <c r="DO47" s="5"/>
      <c r="DP47" s="5"/>
      <c r="DQ47" s="1" t="str">
        <f>IF(LEN(VLOOKUP($G47,Baseline!$G:$EN,115,FALSE))=0,"",VLOOKUP($G47,Baseline!$G:$EN,115,FALSE))</f>
        <v>Nehezen tud elaludni, éjszaka könnyen felébred, vagy túl sokat alszik</v>
      </c>
      <c r="DR47" s="1" t="str">
        <f>IF(LEN(VLOOKUP($G47,Baseline!$G:$EN,116,FALSE))=0,"",VLOOKUP($G47,Baseline!$G:$EN,116,FALSE))</f>
        <v>0 = Egyszer sem</v>
      </c>
      <c r="DS47" s="1" t="str">
        <f>IF(LEN(VLOOKUP($G47,Baseline!$G:$EN,117,FALSE))=0,"",VLOOKUP($G47,Baseline!$G:$EN,117,FALSE))</f>
        <v>1 = Néhány napig</v>
      </c>
      <c r="DT47" s="1" t="str">
        <f>IF(LEN(VLOOKUP($G47,Baseline!$G:$EN,118,FALSE))=0,"",VLOOKUP($G47,Baseline!$G:$EN,118,FALSE))</f>
        <v>2 = A napok több mint felében</v>
      </c>
      <c r="DU47" s="1" t="str">
        <f>IF(LEN(VLOOKUP($G47,Baseline!$G:$EN,119,FALSE))=0,"",VLOOKUP($G47,Baseline!$G:$EN,119,FALSE))</f>
        <v>3 = Majdnem minden nap</v>
      </c>
      <c r="DV47" s="1" t="str">
        <f>IF(LEN(VLOOKUP($G47,Baseline!$G:$EN,120,FALSE))=0,"",VLOOKUP($G47,Baseline!$G:$EN,120,FALSE))</f>
        <v/>
      </c>
      <c r="DW47" s="4" t="str">
        <f>IF(LEN(VLOOKUP($G47,Baseline!$G:$EN,121,FALSE))=0,"",VLOOKUP($G47,Baseline!$G:$EN,121,FALSE))</f>
        <v/>
      </c>
      <c r="DX47" s="1" t="str">
        <f>IF(LEN(VLOOKUP($G47,Baseline!$G:$EN,122,FALSE))=0,"",VLOOKUP($G47,Baseline!$G:$EN,122,FALSE))</f>
        <v/>
      </c>
      <c r="DY47" s="1" t="str">
        <f>IF(LEN(VLOOKUP($G47,Baseline!$G:$EN,123,FALSE))=0,"",VLOOKUP($G47,Baseline!$G:$EN,123,FALSE))</f>
        <v/>
      </c>
      <c r="DZ47" s="1" t="str">
        <f>IF(LEN(VLOOKUP($G47,Baseline!$G:$EN,124,FALSE))=0,"",VLOOKUP($G47,Baseline!$G:$EN,124,FALSE))</f>
        <v/>
      </c>
      <c r="EA47" s="1" t="str">
        <f>IF(LEN(VLOOKUP($G47,Baseline!$G:$EN,125,FALSE))=0,"",VLOOKUP($G47,Baseline!$G:$EN,125,FALSE))</f>
        <v/>
      </c>
      <c r="EB47" s="5" t="str">
        <f>IF(LEN(VLOOKUP($G47,Baseline!$G:$EN,126,FALSE))=0,"",VLOOKUP($G47,Baseline!$G:$EN,126,FALSE))</f>
        <v/>
      </c>
      <c r="EC47" s="5" t="str">
        <f>IF(LEN(VLOOKUP($G47,Baseline!$G:$EN,127,FALSE))=0,"",VLOOKUP($G47,Baseline!$G:$EN,127,FALSE))</f>
        <v/>
      </c>
      <c r="ED47" s="5" t="str">
        <f>IF(LEN(VLOOKUP($G47,Baseline!$G:$EN,128,FALSE))=0,"",VLOOKUP($G47,Baseline!$G:$EN,128,FALSE))</f>
        <v/>
      </c>
      <c r="EE47" s="5" t="str">
        <f>IF(LEN(VLOOKUP($G47,Baseline!$G:$EN,129,FALSE))=0,"",VLOOKUP($G47,Baseline!$G:$EN,129,FALSE))</f>
        <v/>
      </c>
      <c r="EF47" s="5" t="str">
        <f>IF(LEN(VLOOKUP($G47,Baseline!$G:$EN,130,FALSE))=0,"",VLOOKUP($G47,Baseline!$G:$EN,130,FALSE))</f>
        <v/>
      </c>
      <c r="EG47" s="5" t="str">
        <f>IF(LEN(VLOOKUP($G47,Baseline!$G:$EN,131,FALSE))=0,"",VLOOKUP($G47,Baseline!$G:$EN,131,FALSE))</f>
        <v/>
      </c>
      <c r="EH47" s="5" t="str">
        <f>IF(LEN(VLOOKUP($G47,Baseline!$G:$EN,132,FALSE))=0,"",VLOOKUP($G47,Baseline!$G:$EN,132,FALSE))</f>
        <v/>
      </c>
      <c r="EI47" s="5" t="str">
        <f>IF(LEN(VLOOKUP($G47,Baseline!$G:$EN,133,FALSE))=0,"",VLOOKUP($G47,Baseline!$G:$EN,133,FALSE))</f>
        <v/>
      </c>
      <c r="EJ47" s="5" t="str">
        <f>IF(LEN(VLOOKUP($G47,Baseline!$G:$EN,134,FALSE))=0,"",VLOOKUP($G47,Baseline!$G:$EN,134,FALSE))</f>
        <v/>
      </c>
      <c r="EK47" s="5" t="str">
        <f>IF(LEN(VLOOKUP($G47,Baseline!$G:$EN,135,FALSE))=0,"",VLOOKUP($G47,Baseline!$G:$EN,135,FALSE))</f>
        <v/>
      </c>
      <c r="EL47" s="5" t="str">
        <f>IF(LEN(VLOOKUP($G47,Baseline!$G:$EN,136,FALSE))=0,"",VLOOKUP($G47,Baseline!$G:$EN,136,FALSE))</f>
        <v/>
      </c>
      <c r="EM47" s="5" t="str">
        <f>IF(LEN(VLOOKUP($G47,Baseline!$G:$EN,137,FALSE))=0,"",VLOOKUP($G47,Baseline!$G:$EN,137,FALSE))</f>
        <v/>
      </c>
      <c r="EN47" s="5" t="str">
        <f>IF(LEN(VLOOKUP($G47,Baseline!$G:$EN,138,FALSE))=0,"",VLOOKUP($G47,Baseline!$G:$EN,138,FALSE))</f>
        <v/>
      </c>
      <c r="EO47" s="5"/>
      <c r="EP47" s="5"/>
      <c r="EQ47" s="5"/>
      <c r="ER47" s="5"/>
      <c r="ES47" s="1" t="str">
        <f>IF(LEN(VLOOKUP($G47,Baseline!$G:$FP,143,FALSE))=0,"",VLOOKUP($G47,Baseline!$G:$FP,143,FALSE))</f>
        <v>Problemi ad addormentarsi o a dormire tutta la notte senza svegliarsi, o a dormire troppo</v>
      </c>
      <c r="ET47" s="1" t="str">
        <f>IF(LEN(VLOOKUP($G47,Baseline!$G:$FP,144,FALSE))=0,"",VLOOKUP($G47,Baseline!$G:$FP,144,FALSE))</f>
        <v>0 = Mai</v>
      </c>
      <c r="EU47" s="1" t="str">
        <f>IF(LEN(VLOOKUP($G47,Baseline!$G:$FP,145,FALSE))=0,"",VLOOKUP($G47,Baseline!$G:$FP,145,FALSE))</f>
        <v>1 = Alcuni giorni</v>
      </c>
      <c r="EV47" s="1" t="str">
        <f>IF(LEN(VLOOKUP($G47,Baseline!$G:$FP,146,FALSE))=0,"",VLOOKUP($G47,Baseline!$G:$FP,146,FALSE))</f>
        <v>2 = Oltre la metà dei giorni</v>
      </c>
      <c r="EW47" s="1" t="str">
        <f>IF(LEN(VLOOKUP($G47,Baseline!$G:$FP,147,FALSE))=0,"",VLOOKUP($G47,Baseline!$G:$FP,147,FALSE))</f>
        <v>3 = Quasi ogni giorno</v>
      </c>
      <c r="EX47" s="1" t="str">
        <f>IF(LEN(VLOOKUP($G47,Baseline!$G:$FP,148,FALSE))=0,"",VLOOKUP($G47,Baseline!$G:$FP,148,FALSE))</f>
        <v/>
      </c>
      <c r="EY47" s="1" t="str">
        <f>IF(LEN(VLOOKUP($G47,Baseline!$G:$FP,149,FALSE))=0,"",VLOOKUP($G47,Baseline!$G:$FP,149,FALSE))</f>
        <v/>
      </c>
      <c r="EZ47" s="1" t="str">
        <f>IF(LEN(VLOOKUP($G47,Baseline!$G:$FP,150,FALSE))=0,"",VLOOKUP($G47,Baseline!$G:$FP,150,FALSE))</f>
        <v/>
      </c>
      <c r="FA47" s="1" t="str">
        <f>IF(LEN(VLOOKUP($G47,Baseline!$G:$FP,151,FALSE))=0,"",VLOOKUP($G47,Baseline!$G:$FP,151,FALSE))</f>
        <v/>
      </c>
      <c r="FB47" s="4" t="str">
        <f>IF(LEN(VLOOKUP($G47,Baseline!$G:$FP,152,FALSE))=0,"",VLOOKUP($G47,Baseline!$G:$FP,152,FALSE))</f>
        <v/>
      </c>
      <c r="FC47" s="1" t="str">
        <f>IF(LEN(VLOOKUP($G47,Baseline!$G:$FP,153,FALSE))=0,"",VLOOKUP($G47,Baseline!$G:$FP,153,FALSE))</f>
        <v/>
      </c>
      <c r="FD47" s="5" t="str">
        <f>IF(LEN(VLOOKUP($G47,Baseline!$G:$FP,154,FALSE))=0,"",VLOOKUP($G47,Baseline!$G:$FP,154,FALSE))</f>
        <v/>
      </c>
      <c r="FE47" s="5" t="str">
        <f>IF(LEN(VLOOKUP($G47,Baseline!$G:$FP,155,FALSE))=0,"",VLOOKUP($G47,Baseline!$G:$FP,155,FALSE))</f>
        <v/>
      </c>
      <c r="FF47" s="5" t="str">
        <f>IF(LEN(VLOOKUP($G47,Baseline!$G:$FP,156,FALSE))=0,"",VLOOKUP($G47,Baseline!$G:$FP,156,FALSE))</f>
        <v/>
      </c>
      <c r="FG47" s="5" t="str">
        <f>IF(LEN(VLOOKUP($G47,Baseline!$G:$FP,157,FALSE))=0,"",VLOOKUP($G47,Baseline!$G:$FP,157,FALSE))</f>
        <v/>
      </c>
      <c r="FH47" s="5" t="str">
        <f>IF(LEN(VLOOKUP($G47,Baseline!$G:$FP,158,FALSE))=0,"",VLOOKUP($G47,Baseline!$G:$FP,158,FALSE))</f>
        <v/>
      </c>
      <c r="FI47" s="5" t="str">
        <f>IF(LEN(VLOOKUP($G47,Baseline!$G:$FP,159,FALSE))=0,"",VLOOKUP($G47,Baseline!$G:$FP,159,FALSE))</f>
        <v/>
      </c>
      <c r="FJ47" s="5" t="str">
        <f>IF(LEN(VLOOKUP($G47,Baseline!$G:$FP,160,FALSE))=0,"",VLOOKUP($G47,Baseline!$G:$FP,160,FALSE))</f>
        <v/>
      </c>
      <c r="FK47" s="5" t="str">
        <f>IF(LEN(VLOOKUP($G47,Baseline!$G:$FP,161,FALSE))=0,"",VLOOKUP($G47,Baseline!$G:$FP,161,FALSE))</f>
        <v/>
      </c>
      <c r="FL47" s="5" t="str">
        <f>IF(LEN(VLOOKUP($G47,Baseline!$G:$FP,162,FALSE))=0,"",VLOOKUP($G47,Baseline!$G:$FP,162,FALSE))</f>
        <v/>
      </c>
      <c r="FM47" s="5" t="str">
        <f>IF(LEN(VLOOKUP($G47,Baseline!$G:$FP,163,FALSE))=0,"",VLOOKUP($G47,Baseline!$G:$FP,163,FALSE))</f>
        <v/>
      </c>
      <c r="FN47" s="5" t="str">
        <f>IF(LEN(VLOOKUP($G47,Baseline!$G:$FP,164,FALSE))=0,"",VLOOKUP($G47,Baseline!$G:$FP,164,FALSE))</f>
        <v/>
      </c>
      <c r="FO47" s="5" t="str">
        <f>IF(LEN(VLOOKUP($G47,Baseline!$G:$FP,165,FALSE))=0,"",VLOOKUP($G47,Baseline!$G:$FP,165,FALSE))</f>
        <v/>
      </c>
      <c r="FP47" s="5" t="str">
        <f>IF(LEN(VLOOKUP($G47,Baseline!$G:$FP,166,FALSE))=0,"",VLOOKUP($G47,Baseline!$G:$FP,166,FALSE))</f>
        <v/>
      </c>
      <c r="FQ47" s="5"/>
      <c r="FR47" s="5"/>
      <c r="FS47" s="5"/>
      <c r="FT47" s="5"/>
      <c r="FU47" s="1" t="str">
        <f>IF(LEN(VLOOKUP($G47,Baseline!$G:$GR,171,FALSE))=0,"",VLOOKUP($G47,Baseline!$G:$GR,171,FALSE))</f>
        <v>Вам было трудно заснуть, у Вас был прерывистый сон, или Вы слишком много спали</v>
      </c>
      <c r="FV47" s="1" t="str">
        <f>IF(LEN(VLOOKUP($G47,Baseline!$G:$GR,172,FALSE))=0,"",VLOOKUP($G47,Baseline!$G:$GR,172,FALSE))</f>
        <v>0 = Ни разу</v>
      </c>
      <c r="FW47" s="1" t="str">
        <f>IF(LEN(VLOOKUP($G47,Baseline!$G:$GR,173,FALSE))=0,"",VLOOKUP($G47,Baseline!$G:$GR,173,FALSE))</f>
        <v>1 = Несколько дней</v>
      </c>
      <c r="FX47" s="1" t="str">
        <f>IF(LEN(VLOOKUP($G47,Baseline!$G:$GR,174,FALSE))=0,"",VLOOKUP($G47,Baseline!$G:$GR,174,FALSE))</f>
        <v>2 = Более половины дней</v>
      </c>
      <c r="FY47" s="1" t="str">
        <f>IF(LEN(VLOOKUP($G47,Baseline!$G:$GR,175,FALSE))=0,"",VLOOKUP($G47,Baseline!$G:$GR,175,FALSE))</f>
        <v>3 = Почти каждый день</v>
      </c>
      <c r="FZ47" s="1" t="str">
        <f>IF(LEN(VLOOKUP($G47,Baseline!$G:$GR,176,FALSE))=0,"",VLOOKUP($G47,Baseline!$G:$GR,176,FALSE))</f>
        <v/>
      </c>
      <c r="GA47" s="1" t="str">
        <f>IF(LEN(VLOOKUP($G47,Baseline!$G:$GR,177,FALSE))=0,"",VLOOKUP($G47,Baseline!$G:$GR,177,FALSE))</f>
        <v/>
      </c>
      <c r="GB47" s="1" t="str">
        <f>IF(LEN(VLOOKUP($G47,Baseline!$G:$GR,178,FALSE))=0,"",VLOOKUP($G47,Baseline!$G:$GR,178,FALSE))</f>
        <v/>
      </c>
      <c r="GC47" s="1" t="str">
        <f>IF(LEN(VLOOKUP($G47,Baseline!$G:$GR,179,FALSE))=0,"",VLOOKUP($G47,Baseline!$G:$GR,179,FALSE))</f>
        <v/>
      </c>
      <c r="GD47" s="1" t="str">
        <f>IF(LEN(VLOOKUP($G47,Baseline!$G:$GR,180,FALSE))=0,"",VLOOKUP($G47,Baseline!$G:$GR,180,FALSE))</f>
        <v/>
      </c>
      <c r="GE47" s="1" t="str">
        <f>IF(LEN(VLOOKUP($G47,Baseline!$G:$GR,181,FALSE))=0,"",VLOOKUP($G47,Baseline!$G:$GR,181,FALSE))</f>
        <v/>
      </c>
      <c r="GF47" s="5" t="str">
        <f>IF(LEN(VLOOKUP($G47,Baseline!$G:$GR,182,FALSE))=0,"",VLOOKUP($G47,Baseline!$G:$GR,182,FALSE))</f>
        <v/>
      </c>
      <c r="GG47" s="4" t="str">
        <f>IF(LEN(VLOOKUP($G47,Baseline!$G:$GR,183,FALSE))=0,"",VLOOKUP($G47,Baseline!$G:$GR,183,FALSE))</f>
        <v/>
      </c>
      <c r="GH47" s="5" t="str">
        <f>IF(LEN(VLOOKUP($G47,Baseline!$G:$GR,184,FALSE))=0,"",VLOOKUP($G47,Baseline!$G:$GR,184,FALSE))</f>
        <v/>
      </c>
      <c r="GI47" s="5" t="str">
        <f>IF(LEN(VLOOKUP($G47,Baseline!$G:$GR,185,FALSE))=0,"",VLOOKUP($G47,Baseline!$G:$GR,185,FALSE))</f>
        <v/>
      </c>
      <c r="GJ47" s="5" t="str">
        <f>IF(LEN(VLOOKUP($G47,Baseline!$G:$GR,186,FALSE))=0,"",VLOOKUP($G47,Baseline!$G:$GR,186,FALSE))</f>
        <v/>
      </c>
      <c r="GK47" s="5" t="str">
        <f>IF(LEN(VLOOKUP($G47,Baseline!$G:$GR,187,FALSE))=0,"",VLOOKUP($G47,Baseline!$G:$GR,187,FALSE))</f>
        <v/>
      </c>
      <c r="GL47" s="5" t="str">
        <f>IF(LEN(VLOOKUP($G47,Baseline!$G:$GR,188,FALSE))=0,"",VLOOKUP($G47,Baseline!$G:$GR,188,FALSE))</f>
        <v/>
      </c>
      <c r="GM47" s="5" t="str">
        <f>IF(LEN(VLOOKUP($G47,Baseline!$G:$GR,189,FALSE))=0,"",VLOOKUP($G47,Baseline!$G:$GR,189,FALSE))</f>
        <v/>
      </c>
      <c r="GN47" s="5" t="str">
        <f>IF(LEN(VLOOKUP($G47,Baseline!$G:$GR,190,FALSE))=0,"",VLOOKUP($G47,Baseline!$G:$GR,190,FALSE))</f>
        <v/>
      </c>
      <c r="GO47" s="5" t="str">
        <f>IF(LEN(VLOOKUP($G47,Baseline!$G:$GR,191,FALSE))=0,"",VLOOKUP($G47,Baseline!$G:$GR,191,FALSE))</f>
        <v/>
      </c>
      <c r="GP47" s="5" t="str">
        <f>IF(LEN(VLOOKUP($G47,Baseline!$G:$GR,192,FALSE))=0,"",VLOOKUP($G47,Baseline!$G:$GR,192,FALSE))</f>
        <v/>
      </c>
      <c r="GQ47" s="5" t="str">
        <f>IF(LEN(VLOOKUP($G47,Baseline!$G:$GR,193,FALSE))=0,"",VLOOKUP($G47,Baseline!$G:$GR,193,FALSE))</f>
        <v/>
      </c>
      <c r="GR47" s="5" t="str">
        <f>IF(LEN(VLOOKUP($G47,Baseline!$G:$GR,194,FALSE))=0,"",VLOOKUP($G47,Baseline!$G:$GR,194,FALSE))</f>
        <v/>
      </c>
      <c r="GS47" s="5"/>
      <c r="GT47" s="5"/>
      <c r="GU47" s="5"/>
      <c r="GV47" s="5"/>
      <c r="GW47" s="1" t="str">
        <f>IF(LEN(VLOOKUP($G47,Baseline!$G:$HT,199,FALSE))=0,"",VLOOKUP($G47,Baseline!$G:$HT,199,FALSE))</f>
        <v>Problemi da zaspite, spavate u kontinuitetu ili previše spavanja</v>
      </c>
      <c r="GX47" s="1" t="str">
        <f>IF(LEN(VLOOKUP($G47,Baseline!$G:$HT,200,FALSE))=0,"",VLOOKUP($G47,Baseline!$G:$HT,200,FALSE))</f>
        <v>0 = Uopšte ne</v>
      </c>
      <c r="GY47" s="1" t="str">
        <f>IF(LEN(VLOOKUP($G47,Baseline!$G:$HT,201,FALSE))=0,"",VLOOKUP($G47,Baseline!$G:$HT,201,FALSE))</f>
        <v>1 = Nekoliko dana</v>
      </c>
      <c r="GZ47" s="1" t="str">
        <f>IF(LEN(VLOOKUP($G47,Baseline!$G:$HT,202,FALSE))=0,"",VLOOKUP($G47,Baseline!$G:$HT,202,FALSE))</f>
        <v>2 = Više od polovine dana</v>
      </c>
      <c r="HA47" s="10" t="str">
        <f>IF(LEN(VLOOKUP($G47,Baseline!$G:$HT,203,FALSE))=0,"",VLOOKUP($G47,Baseline!$G:$HT,203,FALSE))</f>
        <v>3 = Skoro svaki dan</v>
      </c>
      <c r="HB47" s="10" t="str">
        <f>IF(LEN(VLOOKUP($G47,Baseline!$G:$HT,204,FALSE))=0,"",VLOOKUP($G47,Baseline!$G:$HT,204,FALSE))</f>
        <v/>
      </c>
      <c r="HC47" s="10" t="str">
        <f>IF(LEN(VLOOKUP($G47,Baseline!$G:$HT,205,FALSE))=0,"",VLOOKUP($G47,Baseline!$G:$HT,205,FALSE))</f>
        <v/>
      </c>
      <c r="HD47" s="10" t="str">
        <f>IF(LEN(VLOOKUP($G47,Baseline!$G:$HT,206,FALSE))=0,"",VLOOKUP($G47,Baseline!$G:$HT,206,FALSE))</f>
        <v/>
      </c>
      <c r="HE47" s="10" t="str">
        <f>IF(LEN(VLOOKUP($G47,Baseline!$G:$HT,207,FALSE))=0,"",VLOOKUP($G47,Baseline!$G:$HT,207,FALSE))</f>
        <v/>
      </c>
      <c r="HF47" s="10" t="str">
        <f>IF(LEN(VLOOKUP($G47,Baseline!$G:$HT,208,FALSE))=0,"",VLOOKUP($G47,Baseline!$G:$HT,208,FALSE))</f>
        <v/>
      </c>
      <c r="HG47" s="10" t="str">
        <f>IF(LEN(VLOOKUP($G47,Baseline!$G:$HT,209,FALSE))=0,"",VLOOKUP($G47,Baseline!$G:$HT,209,FALSE))</f>
        <v/>
      </c>
      <c r="HH47" s="5" t="str">
        <f>IF(LEN(VLOOKUP($G47,Baseline!$G:$HT,210,FALSE))=0,"",VLOOKUP($G47,Baseline!$G:$HT,210,FALSE))</f>
        <v/>
      </c>
      <c r="HI47" s="5" t="str">
        <f>IF(LEN(VLOOKUP($G47,Baseline!$G:$HT,211,FALSE))=0,"",VLOOKUP($G47,Baseline!$G:$HT,211,FALSE))</f>
        <v/>
      </c>
      <c r="HJ47" s="5" t="str">
        <f>IF(LEN(VLOOKUP($G47,Baseline!$G:$HT,212,FALSE))=0,"",VLOOKUP($G47,Baseline!$G:$HT,212,FALSE))</f>
        <v/>
      </c>
      <c r="HK47" s="5" t="str">
        <f>IF(LEN(VLOOKUP($G47,Baseline!$G:$HT,213,FALSE))=0,"",VLOOKUP($G47,Baseline!$G:$HT,213,FALSE))</f>
        <v/>
      </c>
      <c r="HL47" s="4" t="str">
        <f>IF(LEN(VLOOKUP($G47,Baseline!$G:$HT,214,FALSE))=0,"",VLOOKUP($G47,Baseline!$G:$HT,214,FALSE))</f>
        <v/>
      </c>
      <c r="HM47" s="5" t="str">
        <f>IF(LEN(VLOOKUP($G47,Baseline!$G:$HT,215,FALSE))=0,"",VLOOKUP($G47,Baseline!$G:$HT,215,FALSE))</f>
        <v/>
      </c>
      <c r="HN47" s="5" t="str">
        <f>IF(LEN(VLOOKUP($G47,Baseline!$G:$HT,216,FALSE))=0,"",VLOOKUP($G47,Baseline!$G:$HT,216,FALSE))</f>
        <v/>
      </c>
      <c r="HO47" s="5" t="str">
        <f>IF(LEN(VLOOKUP($G47,Baseline!$G:$HT,217,FALSE))=0,"",VLOOKUP($G47,Baseline!$G:$HT,217,FALSE))</f>
        <v/>
      </c>
      <c r="HP47" s="5" t="str">
        <f>IF(LEN(VLOOKUP($G47,Baseline!$G:$HT,218,FALSE))=0,"",VLOOKUP($G47,Baseline!$G:$HT,218,FALSE))</f>
        <v/>
      </c>
      <c r="HQ47" s="5" t="str">
        <f>IF(LEN(VLOOKUP($G47,Baseline!$G:$HT,219,FALSE))=0,"",VLOOKUP($G47,Baseline!$G:$HT,219,FALSE))</f>
        <v/>
      </c>
      <c r="HR47" s="5" t="str">
        <f>IF(LEN(VLOOKUP($G47,Baseline!$G:$HT,220,FALSE))=0,"",VLOOKUP($G47,Baseline!$G:$HT,220,FALSE))</f>
        <v/>
      </c>
      <c r="HS47" s="5" t="str">
        <f>IF(LEN(VLOOKUP($G47,Baseline!$G:$HT,221,FALSE))=0,"",VLOOKUP($G47,Baseline!$G:$HT,221,FALSE))</f>
        <v/>
      </c>
      <c r="HT47" s="5" t="str">
        <f>IF(LEN(VLOOKUP($G47,Baseline!$G:$HT,222,FALSE))=0,"",VLOOKUP($G47,Baseline!$G:$HT,222,FALSE))</f>
        <v/>
      </c>
      <c r="HU47" s="5"/>
      <c r="HV47" s="5"/>
      <c r="HW47" s="5"/>
      <c r="HX47" s="5"/>
    </row>
    <row r="48" spans="1:232" s="28" customFormat="1" ht="31.5" hidden="1">
      <c r="A48" s="5" t="s">
        <v>331</v>
      </c>
      <c r="B48" s="5" t="s">
        <v>332</v>
      </c>
      <c r="C48" s="5"/>
      <c r="D48" s="5"/>
      <c r="E48" s="5"/>
      <c r="F48" s="5" t="s">
        <v>333</v>
      </c>
      <c r="G48" s="5" t="s">
        <v>416</v>
      </c>
      <c r="H48" s="5" t="s">
        <v>413</v>
      </c>
      <c r="I48" s="84" t="str">
        <f>IF(LEN(VLOOKUP($G48,Baseline!$G:$BH,3,FALSE))=0,"",VLOOKUP($G48,Baseline!$G:$BH,3,FALSE))</f>
        <v>Müdigkeit oder Gefühl, keine Energie zu haben</v>
      </c>
      <c r="J48" s="5" t="str">
        <f>IF(LEN(VLOOKUP($G48,Baseline!$G:$BH,4,FALSE))=0,"",VLOOKUP($G48,Baseline!$G:$BH,4,FALSE))</f>
        <v>0 = Überhaupt nicht</v>
      </c>
      <c r="K48" s="5" t="str">
        <f>IF(LEN(VLOOKUP($G48,Baseline!$G:$BH,5,FALSE))=0,"",VLOOKUP($G48,Baseline!$G:$BH,5,FALSE))</f>
        <v>1 = An einzelnen Tagen</v>
      </c>
      <c r="L48" s="5" t="str">
        <f>IF(LEN(VLOOKUP($G48,Baseline!$G:$BH,6,FALSE))=0,"",VLOOKUP($G48,Baseline!$G:$BH,6,FALSE))</f>
        <v>2 = An mehr als der Hälfte der Tage</v>
      </c>
      <c r="M48" s="5" t="str">
        <f>IF(LEN(VLOOKUP($G48,Baseline!$G:$BH,7,FALSE))=0,"",VLOOKUP($G48,Baseline!$G:$BH,7,FALSE))</f>
        <v>3 = Beinahe jeden Tag</v>
      </c>
      <c r="N48" s="5" t="str">
        <f>IF(LEN(VLOOKUP($G48,Baseline!$G:$BH,8,FALSE))=0,"",VLOOKUP($G48,Baseline!$G:$BH,8,FALSE))</f>
        <v/>
      </c>
      <c r="O48" s="5" t="str">
        <f>IF(LEN(VLOOKUP($G48,Baseline!$G:$BH,9,FALSE))=0,"",VLOOKUP($G48,Baseline!$G:$BH,9,FALSE))</f>
        <v/>
      </c>
      <c r="P48" s="5" t="str">
        <f>IF(LEN(VLOOKUP($G48,Baseline!$G:$BH,10,FALSE))=0,"",VLOOKUP($G48,Baseline!$G:$BH,10,FALSE))</f>
        <v/>
      </c>
      <c r="Q48" s="5" t="str">
        <f>IF(LEN(VLOOKUP($G48,Baseline!$G:$BH,11,FALSE))=0,"",VLOOKUP($G48,Baseline!$G:$BH,11,FALSE))</f>
        <v/>
      </c>
      <c r="R48" s="5" t="str">
        <f>IF(LEN(VLOOKUP($G48,Baseline!$G:$BH,12,FALSE))=0,"",VLOOKUP($G48,Baseline!$G:$BH,12,FALSE))</f>
        <v/>
      </c>
      <c r="S48" s="5" t="str">
        <f>IF(LEN(VLOOKUP($G48,Baseline!$G:$BH,13,FALSE))=0,"",VLOOKUP($G48,Baseline!$G:$BH,13,FALSE))</f>
        <v/>
      </c>
      <c r="T48" s="5" t="str">
        <f>IF(LEN(VLOOKUP($G48,Baseline!$G:$BH,14,FALSE))=0,"",VLOOKUP($G48,Baseline!$G:$BH,14,FALSE))</f>
        <v/>
      </c>
      <c r="U48" s="5" t="str">
        <f>IF(LEN(VLOOKUP($G48,Baseline!$G:$BH,15,FALSE))=0,"",VLOOKUP($G48,Baseline!$G:$BH,15,FALSE))</f>
        <v/>
      </c>
      <c r="V48" s="5" t="str">
        <f>IF(LEN(VLOOKUP($G48,Baseline!$G:$BH,16,FALSE))=0,"",VLOOKUP($G48,Baseline!$G:$BH,16,FALSE))</f>
        <v/>
      </c>
      <c r="W48" s="5" t="str">
        <f>IF(LEN(VLOOKUP($G48,Baseline!$G:$BH,17,FALSE))=0,"",VLOOKUP($G48,Baseline!$G:$BH,17,FALSE))</f>
        <v/>
      </c>
      <c r="X48" s="5" t="str">
        <f>IF(LEN(VLOOKUP($G48,Baseline!$G:$BH,18,FALSE))=0,"",VLOOKUP($G48,Baseline!$G:$BH,18,FALSE))</f>
        <v/>
      </c>
      <c r="Y48" s="5" t="str">
        <f>IF(LEN(VLOOKUP($G48,Baseline!$G:$BH,19,FALSE))=0,"",VLOOKUP($G48,Baseline!$G:$BH,19,FALSE))</f>
        <v/>
      </c>
      <c r="Z48" s="5" t="str">
        <f>IF(LEN(VLOOKUP($G48,Baseline!$G:$BH,20,FALSE))=0,"",VLOOKUP($G48,Baseline!$G:$BH,20,FALSE))</f>
        <v/>
      </c>
      <c r="AA48" s="5" t="str">
        <f>IF(LEN(VLOOKUP($G48,Baseline!$G:$BH,21,FALSE))=0,"",VLOOKUP($G48,Baseline!$G:$BH,21,FALSE))</f>
        <v/>
      </c>
      <c r="AB48" s="5" t="str">
        <f>IF(LEN(VLOOKUP($G48,Baseline!$G:$BH,22,FALSE))=0,"",VLOOKUP($G48,Baseline!$G:$BH,22,FALSE))</f>
        <v/>
      </c>
      <c r="AC48" s="5" t="str">
        <f>IF(LEN(VLOOKUP($G48,Baseline!$G:$BH,23,FALSE))=0,"",VLOOKUP($G48,Baseline!$G:$BH,23,FALSE))</f>
        <v/>
      </c>
      <c r="AD48" s="5" t="str">
        <f>IF(LEN(VLOOKUP($G48,Baseline!$G:$BH,24,FALSE))=0,"",VLOOKUP($G48,Baseline!$G:$BH,24,FALSE))</f>
        <v/>
      </c>
      <c r="AE48" s="5" t="str">
        <f>IF(LEN(VLOOKUP($G48,Baseline!$G:$BH,25,FALSE))=0,"",VLOOKUP($G48,Baseline!$G:$BH,25,FALSE))</f>
        <v/>
      </c>
      <c r="AF48" s="5" t="str">
        <f>IF(LEN(VLOOKUP($G48,Baseline!$G:$BH,26,FALSE))=0,"",VLOOKUP($G48,Baseline!$G:$BH,26,FALSE))</f>
        <v/>
      </c>
      <c r="AG48" s="100"/>
      <c r="AH48" s="5"/>
      <c r="AI48" s="5"/>
      <c r="AJ48" s="87"/>
      <c r="AK48" s="5" t="str">
        <f>IF(LEN(VLOOKUP($G48,Baseline!$G:$BH,31,FALSE))=0,"",VLOOKUP($G48,Baseline!$G:$BH,31,FALSE))</f>
        <v>Feeling tired or having little energy</v>
      </c>
      <c r="AL48" s="5" t="str">
        <f>IF(LEN(VLOOKUP($G48,Baseline!$G:$BH,32,FALSE))=0,"",VLOOKUP($G48,Baseline!$G:$BH,32,FALSE))</f>
        <v>0 = Not at all</v>
      </c>
      <c r="AM48" s="5" t="str">
        <f>IF(LEN(VLOOKUP($G48,Baseline!$G:$BH,33,FALSE))=0,"",VLOOKUP($G48,Baseline!$G:$BH,33,FALSE))</f>
        <v>1 = Several days</v>
      </c>
      <c r="AN48" s="5" t="str">
        <f>IF(LEN(VLOOKUP($G48,Baseline!$G:$BH,34,FALSE))=0,"",VLOOKUP($G48,Baseline!$G:$BH,34,FALSE))</f>
        <v>2 = More than half the days</v>
      </c>
      <c r="AO48" s="5" t="str">
        <f>IF(LEN(VLOOKUP($G48,Baseline!$G:$BH,35,FALSE))=0,"",VLOOKUP($G48,Baseline!$G:$BH,35,FALSE))</f>
        <v>3 = Nearly every day</v>
      </c>
      <c r="AP48" s="5" t="str">
        <f>IF(LEN(VLOOKUP($G48,Baseline!$G:$BH,36,FALSE))=0,"",VLOOKUP($G48,Baseline!$G:$BH,36,FALSE))</f>
        <v/>
      </c>
      <c r="AQ48" s="5" t="str">
        <f>IF(LEN(VLOOKUP($G48,Baseline!$G:$BH,37,FALSE))=0,"",VLOOKUP($G48,Baseline!$G:$BH,37,FALSE))</f>
        <v/>
      </c>
      <c r="AR48" s="5" t="str">
        <f>IF(LEN(VLOOKUP($G48,Baseline!$G:$BH,38,FALSE))=0,"",VLOOKUP($G48,Baseline!$G:$BH,38,FALSE))</f>
        <v/>
      </c>
      <c r="AS48" s="5" t="str">
        <f>IF(LEN(VLOOKUP($G48,Baseline!$G:$BH,39,FALSE))=0,"",VLOOKUP($G48,Baseline!$G:$BH,39,FALSE))</f>
        <v/>
      </c>
      <c r="AT48" s="5" t="str">
        <f>IF(LEN(VLOOKUP($G48,Baseline!$G:$BH,40,FALSE))=0,"",VLOOKUP($G48,Baseline!$G:$BH,40,FALSE))</f>
        <v/>
      </c>
      <c r="AU48" s="5" t="str">
        <f>IF(LEN(VLOOKUP($G48,Baseline!$G:$BH,41,FALSE))=0,"",VLOOKUP($G48,Baseline!$G:$BH,41,FALSE))</f>
        <v/>
      </c>
      <c r="AV48" s="5" t="str">
        <f>IF(LEN(VLOOKUP($G48,Baseline!$G:$BH,42,FALSE))=0,"",VLOOKUP($G48,Baseline!$G:$BH,42,FALSE))</f>
        <v/>
      </c>
      <c r="AW48" s="5" t="str">
        <f>IF(LEN(VLOOKUP($G48,Baseline!$G:$BH,43,FALSE))=0,"",VLOOKUP($G48,Baseline!$G:$BH,43,FALSE))</f>
        <v/>
      </c>
      <c r="AX48" s="5" t="str">
        <f>IF(LEN(VLOOKUP($G48,Baseline!$G:$BH,44,FALSE))=0,"",VLOOKUP($G48,Baseline!$G:$BH,44,FALSE))</f>
        <v/>
      </c>
      <c r="AY48" s="5" t="str">
        <f>IF(LEN(VLOOKUP($G48,Baseline!$G:$BH,45,FALSE))=0,"",VLOOKUP($G48,Baseline!$G:$BH,45,FALSE))</f>
        <v/>
      </c>
      <c r="AZ48" s="5" t="str">
        <f>IF(LEN(VLOOKUP($G48,Baseline!$G:$BH,46,FALSE))=0,"",VLOOKUP($G48,Baseline!$G:$BH,46,FALSE))</f>
        <v/>
      </c>
      <c r="BA48" s="5" t="str">
        <f>IF(LEN(VLOOKUP($G48,Baseline!$G:$BH,47,FALSE))=0,"",VLOOKUP($G48,Baseline!$G:$BH,47,FALSE))</f>
        <v/>
      </c>
      <c r="BB48" s="5" t="str">
        <f>IF(LEN(VLOOKUP($G48,Baseline!$G:$BH,48,FALSE))=0,"",VLOOKUP($G48,Baseline!$G:$BH,48,FALSE))</f>
        <v/>
      </c>
      <c r="BC48" s="5" t="str">
        <f>IF(LEN(VLOOKUP($G48,Baseline!$G:$BH,49,FALSE))=0,"",VLOOKUP($G48,Baseline!$G:$BH,49,FALSE))</f>
        <v/>
      </c>
      <c r="BD48" s="5" t="str">
        <f>IF(LEN(VLOOKUP($G48,Baseline!$G:$BH,50,FALSE))=0,"",VLOOKUP($G48,Baseline!$G:$BH,50,FALSE))</f>
        <v/>
      </c>
      <c r="BE48" s="5" t="str">
        <f>IF(LEN(VLOOKUP($G48,Baseline!$G:$BH,51,FALSE))=0,"",VLOOKUP($G48,Baseline!$G:$BH,51,FALSE))</f>
        <v/>
      </c>
      <c r="BF48" s="5" t="str">
        <f>IF(LEN(VLOOKUP($G48,Baseline!$G:$BH,52,FALSE))=0,"",VLOOKUP($G48,Baseline!$G:$BH,52,FALSE))</f>
        <v/>
      </c>
      <c r="BG48" s="5" t="str">
        <f>IF(LEN(VLOOKUP($G48,Baseline!$G:$BH,53,FALSE))=0,"",VLOOKUP($G48,Baseline!$G:$BH,53,FALSE))</f>
        <v/>
      </c>
      <c r="BH48" s="5" t="str">
        <f>IF(LEN(VLOOKUP($G48,Baseline!$G:$BH,54,FALSE))=0,"",VLOOKUP($G48,Baseline!$G:$BH,54,FALSE))</f>
        <v/>
      </c>
      <c r="BI48" s="5"/>
      <c r="BJ48" s="5"/>
      <c r="BK48" s="5"/>
      <c r="BL48" s="87"/>
      <c r="BM48" s="1" t="str">
        <f>IF(LEN(VLOOKUP($G48,Baseline!$G:$CJ,59,FALSE))=0,"",VLOOKUP($G48,Baseline!$G:$CJ,59,FALSE))</f>
        <v>Sensación de cansancio o de tener poca energía</v>
      </c>
      <c r="BN48" s="1" t="str">
        <f>IF(LEN(VLOOKUP($G48,Baseline!$G:$CJ,60,FALSE))=0,"",VLOOKUP($G48,Baseline!$G:$CJ,60,FALSE))</f>
        <v>0 = Nunca</v>
      </c>
      <c r="BO48" s="1" t="str">
        <f>IF(LEN(VLOOKUP($G48,Baseline!$G:$CJ,61,FALSE))=0,"",VLOOKUP($G48,Baseline!$G:$CJ,61,FALSE))</f>
        <v>1 = Varios días</v>
      </c>
      <c r="BP48" s="1" t="str">
        <f>IF(LEN(VLOOKUP($G48,Baseline!$G:$CJ,62,FALSE))=0,"",VLOOKUP($G48,Baseline!$G:$CJ,62,FALSE))</f>
        <v>2 = Más de la mitad de los días</v>
      </c>
      <c r="BQ48" s="1" t="str">
        <f>IF(LEN(VLOOKUP($G48,Baseline!$G:$CJ,63,FALSE))=0,"",VLOOKUP($G48,Baseline!$G:$CJ,63,FALSE))</f>
        <v>3 = Casi cada día</v>
      </c>
      <c r="BR48" s="1" t="str">
        <f>IF(LEN(VLOOKUP($G48,Baseline!$G:$CJ,64,FALSE))=0,"",VLOOKUP($G48,Baseline!$G:$CJ,64,FALSE))</f>
        <v/>
      </c>
      <c r="BS48" s="1" t="str">
        <f>IF(LEN(VLOOKUP($G48,Baseline!$G:$CJ,65,FALSE))=0,"",VLOOKUP($G48,Baseline!$G:$CJ,65,FALSE))</f>
        <v/>
      </c>
      <c r="BT48" s="1" t="str">
        <f>IF(LEN(VLOOKUP($G48,Baseline!$G:$CJ,66,FALSE))=0,"",VLOOKUP($G48,Baseline!$G:$CJ,66,FALSE))</f>
        <v/>
      </c>
      <c r="BU48" s="1" t="str">
        <f>IF(LEN(VLOOKUP($G48,Baseline!$G:$CJ,67,FALSE))=0,"",VLOOKUP($G48,Baseline!$G:$CJ,67,FALSE))</f>
        <v/>
      </c>
      <c r="BV48" s="1" t="str">
        <f>IF(LEN(VLOOKUP($G48,Baseline!$G:$CJ,68,FALSE))=0,"",VLOOKUP($G48,Baseline!$G:$CJ,68,FALSE))</f>
        <v/>
      </c>
      <c r="BW48" s="1" t="str">
        <f>IF(LEN(VLOOKUP($G48,Baseline!$G:$CJ,69,FALSE))=0,"",VLOOKUP($G48,Baseline!$G:$CJ,69,FALSE))</f>
        <v/>
      </c>
      <c r="BX48" s="1" t="str">
        <f>IF(LEN(VLOOKUP($G48,Baseline!$G:$CJ,70,FALSE))=0,"",VLOOKUP($G48,Baseline!$G:$CJ,70,FALSE))</f>
        <v/>
      </c>
      <c r="BY48" s="1" t="str">
        <f>IF(LEN(VLOOKUP($G48,Baseline!$G:$CJ,71,FALSE))=0,"",VLOOKUP($G48,Baseline!$G:$CJ,71,FALSE))</f>
        <v/>
      </c>
      <c r="BZ48" s="1" t="str">
        <f>IF(LEN(VLOOKUP($G48,Baseline!$G:$CJ,72,FALSE))=0,"",VLOOKUP($G48,Baseline!$G:$CJ,72,FALSE))</f>
        <v/>
      </c>
      <c r="CA48" s="1" t="str">
        <f>IF(LEN(VLOOKUP($G48,Baseline!$G:$CJ,73,FALSE))=0,"",VLOOKUP($G48,Baseline!$G:$CJ,73,FALSE))</f>
        <v/>
      </c>
      <c r="CB48" s="1" t="str">
        <f>IF(LEN(VLOOKUP($G48,Baseline!$G:$CJ,74,FALSE))=0,"",VLOOKUP($G48,Baseline!$G:$CJ,74,FALSE))</f>
        <v/>
      </c>
      <c r="CC48" s="1" t="str">
        <f>IF(LEN(VLOOKUP($G48,Baseline!$G:$CJ,75,FALSE))=0,"",VLOOKUP($G48,Baseline!$G:$CJ,75,FALSE))</f>
        <v/>
      </c>
      <c r="CD48" s="1" t="str">
        <f>IF(LEN(VLOOKUP($G48,Baseline!$G:$CJ,76,FALSE))=0,"",VLOOKUP($G48,Baseline!$G:$CJ,76,FALSE))</f>
        <v/>
      </c>
      <c r="CE48" s="1" t="str">
        <f>IF(LEN(VLOOKUP($G48,Baseline!$G:$CJ,77,FALSE))=0,"",VLOOKUP($G48,Baseline!$G:$CJ,77,FALSE))</f>
        <v/>
      </c>
      <c r="CF48" s="1" t="str">
        <f>IF(LEN(VLOOKUP($G48,Baseline!$G:$CJ,78,FALSE))=0,"",VLOOKUP($G48,Baseline!$G:$CJ,78,FALSE))</f>
        <v/>
      </c>
      <c r="CG48" s="1" t="str">
        <f>IF(LEN(VLOOKUP($G48,Baseline!$G:$CJ,79,FALSE))=0,"",VLOOKUP($G48,Baseline!$G:$CJ,79,FALSE))</f>
        <v/>
      </c>
      <c r="CH48" s="1" t="str">
        <f>IF(LEN(VLOOKUP($G48,Baseline!$G:$CJ,80,FALSE))=0,"",VLOOKUP($G48,Baseline!$G:$CJ,80,FALSE))</f>
        <v/>
      </c>
      <c r="CI48" s="1" t="str">
        <f>IF(LEN(VLOOKUP($G48,Baseline!$G:$CJ,81,FALSE))=0,"",VLOOKUP($G48,Baseline!$G:$CJ,81,FALSE))</f>
        <v/>
      </c>
      <c r="CJ48" s="1" t="str">
        <f>IF(LEN(VLOOKUP($G48,Baseline!$G:$CJ,82,FALSE))=0,"",VLOOKUP($G48,Baseline!$G:$CJ,82,FALSE))</f>
        <v/>
      </c>
      <c r="CK48" s="1"/>
      <c r="CL48" s="1"/>
      <c r="CM48" s="1"/>
      <c r="CN48" s="1"/>
      <c r="CO48" s="198" t="str">
        <f>IF(LEN(VLOOKUP($G48,Baseline!$G:$DL,87,FALSE))=0,"",VLOOKUP($G48,Baseline!$G:$DL,87,FALSE))</f>
        <v>Se sentir fatigué(e) ou manquer d‟énergie</v>
      </c>
      <c r="CP48" s="1" t="str">
        <f>IF(LEN(VLOOKUP($G48,Baseline!$G:$DL,88,FALSE))=0,"",VLOOKUP($G48,Baseline!$G:$DL,88,FALSE))</f>
        <v>0 = Jamais</v>
      </c>
      <c r="CQ48" s="1" t="str">
        <f>IF(LEN(VLOOKUP($G48,Baseline!$G:$DL,89,FALSE))=0,"",VLOOKUP($G48,Baseline!$G:$DL,89,FALSE))</f>
        <v>1 = Plusieurs jours</v>
      </c>
      <c r="CR48" s="4" t="str">
        <f>IF(LEN(VLOOKUP($G48,Baseline!$G:$DL,90,FALSE))=0,"",VLOOKUP($G48,Baseline!$G:$DL,90,FALSE))</f>
        <v>2 = Plus de la moitié du temps</v>
      </c>
      <c r="CS48" s="1" t="str">
        <f>IF(LEN(VLOOKUP($G48,Baseline!$G:$DL,91,FALSE))=0,"",VLOOKUP($G48,Baseline!$G:$DL,91,FALSE))</f>
        <v>3 = Presque tous les jours</v>
      </c>
      <c r="CT48" s="1" t="str">
        <f>IF(LEN(VLOOKUP($G48,Baseline!$G:$DL,92,FALSE))=0,"",VLOOKUP($G48,Baseline!$G:$DL,92,FALSE))</f>
        <v/>
      </c>
      <c r="CU48" s="1" t="str">
        <f>IF(LEN(VLOOKUP($G48,Baseline!$G:$DL,93,FALSE))=0,"",VLOOKUP($G48,Baseline!$G:$DL,93,FALSE))</f>
        <v/>
      </c>
      <c r="CV48" s="1" t="str">
        <f>IF(LEN(VLOOKUP($G48,Baseline!$G:$DL,94,FALSE))=0,"",VLOOKUP($G48,Baseline!$G:$DL,94,FALSE))</f>
        <v/>
      </c>
      <c r="CW48" s="1" t="str">
        <f>IF(LEN(VLOOKUP($G48,Baseline!$G:$DL,95,FALSE))=0,"",VLOOKUP($G48,Baseline!$G:$DL,95,FALSE))</f>
        <v/>
      </c>
      <c r="CX48" s="1" t="str">
        <f>IF(LEN(VLOOKUP($G48,Baseline!$G:$DL,96,FALSE))=0,"",VLOOKUP($G48,Baseline!$G:$DL,96,FALSE))</f>
        <v/>
      </c>
      <c r="CY48" s="5" t="str">
        <f>IF(LEN(VLOOKUP($G48,Baseline!$G:$DL,97,FALSE))=0,"",VLOOKUP($G48,Baseline!$G:$DL,97,FALSE))</f>
        <v/>
      </c>
      <c r="CZ48" s="5" t="str">
        <f>IF(LEN(VLOOKUP($G48,Baseline!$G:$DL,98,FALSE))=0,"",VLOOKUP($G48,Baseline!$G:$DL,98,FALSE))</f>
        <v/>
      </c>
      <c r="DA48" s="5" t="str">
        <f>IF(LEN(VLOOKUP($G48,Baseline!$G:$DL,99,FALSE))=0,"",VLOOKUP($G48,Baseline!$G:$DL,99,FALSE))</f>
        <v/>
      </c>
      <c r="DB48" s="5" t="str">
        <f>IF(LEN(VLOOKUP($G48,Baseline!$G:$DL,100,FALSE))=0,"",VLOOKUP($G48,Baseline!$G:$DL,100,FALSE))</f>
        <v/>
      </c>
      <c r="DC48" s="5" t="str">
        <f>IF(LEN(VLOOKUP($G48,Baseline!$G:$DL,101,FALSE))=0,"",VLOOKUP($G48,Baseline!$G:$DL,101,FALSE))</f>
        <v/>
      </c>
      <c r="DD48" s="5" t="str">
        <f>IF(LEN(VLOOKUP($G48,Baseline!$G:$DL,102,FALSE))=0,"",VLOOKUP($G48,Baseline!$G:$DL,102,FALSE))</f>
        <v/>
      </c>
      <c r="DE48" s="5" t="str">
        <f>IF(LEN(VLOOKUP($G48,Baseline!$G:$DL,103,FALSE))=0,"",VLOOKUP($G48,Baseline!$G:$DL,103,FALSE))</f>
        <v/>
      </c>
      <c r="DF48" s="5" t="str">
        <f>IF(LEN(VLOOKUP($G48,Baseline!$G:$DL,104,FALSE))=0,"",VLOOKUP($G48,Baseline!$G:$DL,104,FALSE))</f>
        <v/>
      </c>
      <c r="DG48" s="5" t="str">
        <f>IF(LEN(VLOOKUP($G48,Baseline!$G:$DL,105,FALSE))=0,"",VLOOKUP($G48,Baseline!$G:$DL,105,FALSE))</f>
        <v/>
      </c>
      <c r="DH48" s="5" t="str">
        <f>IF(LEN(VLOOKUP($G48,Baseline!$G:$DL,106,FALSE))=0,"",VLOOKUP($G48,Baseline!$G:$DL,106,FALSE))</f>
        <v/>
      </c>
      <c r="DI48" s="5" t="str">
        <f>IF(LEN(VLOOKUP($G48,Baseline!$G:$DL,107,FALSE))=0,"",VLOOKUP($G48,Baseline!$G:$DL,107,FALSE))</f>
        <v/>
      </c>
      <c r="DJ48" s="5" t="str">
        <f>IF(LEN(VLOOKUP($G48,Baseline!$G:$DL,108,FALSE))=0,"",VLOOKUP($G48,Baseline!$G:$DL,108,FALSE))</f>
        <v/>
      </c>
      <c r="DK48" s="5" t="str">
        <f>IF(LEN(VLOOKUP($G48,Baseline!$G:$DL,109,FALSE))=0,"",VLOOKUP($G48,Baseline!$G:$DL,109,FALSE))</f>
        <v/>
      </c>
      <c r="DL48" s="5" t="str">
        <f>IF(LEN(VLOOKUP($G48,Baseline!$G:$DL,110,FALSE))=0,"",VLOOKUP($G48,Baseline!$G:$DL,110,FALSE))</f>
        <v/>
      </c>
      <c r="DM48" s="5"/>
      <c r="DN48" s="5"/>
      <c r="DO48" s="5"/>
      <c r="DP48" s="5"/>
      <c r="DQ48" s="1" t="str">
        <f>IF(LEN(VLOOKUP($G48,Baseline!$G:$EN,115,FALSE))=0,"",VLOOKUP($G48,Baseline!$G:$EN,115,FALSE))</f>
        <v>Fáradtság vagy kevés energia</v>
      </c>
      <c r="DR48" s="1" t="str">
        <f>IF(LEN(VLOOKUP($G48,Baseline!$G:$EN,116,FALSE))=0,"",VLOOKUP($G48,Baseline!$G:$EN,116,FALSE))</f>
        <v>0 = Egyszer sem</v>
      </c>
      <c r="DS48" s="1" t="str">
        <f>IF(LEN(VLOOKUP($G48,Baseline!$G:$EN,117,FALSE))=0,"",VLOOKUP($G48,Baseline!$G:$EN,117,FALSE))</f>
        <v>1 = Néhány napig</v>
      </c>
      <c r="DT48" s="1" t="str">
        <f>IF(LEN(VLOOKUP($G48,Baseline!$G:$EN,118,FALSE))=0,"",VLOOKUP($G48,Baseline!$G:$EN,118,FALSE))</f>
        <v>2 = A napok több mint felében</v>
      </c>
      <c r="DU48" s="1" t="str">
        <f>IF(LEN(VLOOKUP($G48,Baseline!$G:$EN,119,FALSE))=0,"",VLOOKUP($G48,Baseline!$G:$EN,119,FALSE))</f>
        <v>3 = Majdnem minden nap</v>
      </c>
      <c r="DV48" s="1" t="str">
        <f>IF(LEN(VLOOKUP($G48,Baseline!$G:$EN,120,FALSE))=0,"",VLOOKUP($G48,Baseline!$G:$EN,120,FALSE))</f>
        <v/>
      </c>
      <c r="DW48" s="4" t="str">
        <f>IF(LEN(VLOOKUP($G48,Baseline!$G:$EN,121,FALSE))=0,"",VLOOKUP($G48,Baseline!$G:$EN,121,FALSE))</f>
        <v/>
      </c>
      <c r="DX48" s="1" t="str">
        <f>IF(LEN(VLOOKUP($G48,Baseline!$G:$EN,122,FALSE))=0,"",VLOOKUP($G48,Baseline!$G:$EN,122,FALSE))</f>
        <v/>
      </c>
      <c r="DY48" s="1" t="str">
        <f>IF(LEN(VLOOKUP($G48,Baseline!$G:$EN,123,FALSE))=0,"",VLOOKUP($G48,Baseline!$G:$EN,123,FALSE))</f>
        <v/>
      </c>
      <c r="DZ48" s="1" t="str">
        <f>IF(LEN(VLOOKUP($G48,Baseline!$G:$EN,124,FALSE))=0,"",VLOOKUP($G48,Baseline!$G:$EN,124,FALSE))</f>
        <v/>
      </c>
      <c r="EA48" s="1" t="str">
        <f>IF(LEN(VLOOKUP($G48,Baseline!$G:$EN,125,FALSE))=0,"",VLOOKUP($G48,Baseline!$G:$EN,125,FALSE))</f>
        <v/>
      </c>
      <c r="EB48" s="5" t="str">
        <f>IF(LEN(VLOOKUP($G48,Baseline!$G:$EN,126,FALSE))=0,"",VLOOKUP($G48,Baseline!$G:$EN,126,FALSE))</f>
        <v/>
      </c>
      <c r="EC48" s="5" t="str">
        <f>IF(LEN(VLOOKUP($G48,Baseline!$G:$EN,127,FALSE))=0,"",VLOOKUP($G48,Baseline!$G:$EN,127,FALSE))</f>
        <v/>
      </c>
      <c r="ED48" s="5" t="str">
        <f>IF(LEN(VLOOKUP($G48,Baseline!$G:$EN,128,FALSE))=0,"",VLOOKUP($G48,Baseline!$G:$EN,128,FALSE))</f>
        <v/>
      </c>
      <c r="EE48" s="5" t="str">
        <f>IF(LEN(VLOOKUP($G48,Baseline!$G:$EN,129,FALSE))=0,"",VLOOKUP($G48,Baseline!$G:$EN,129,FALSE))</f>
        <v/>
      </c>
      <c r="EF48" s="5" t="str">
        <f>IF(LEN(VLOOKUP($G48,Baseline!$G:$EN,130,FALSE))=0,"",VLOOKUP($G48,Baseline!$G:$EN,130,FALSE))</f>
        <v/>
      </c>
      <c r="EG48" s="5" t="str">
        <f>IF(LEN(VLOOKUP($G48,Baseline!$G:$EN,131,FALSE))=0,"",VLOOKUP($G48,Baseline!$G:$EN,131,FALSE))</f>
        <v/>
      </c>
      <c r="EH48" s="5" t="str">
        <f>IF(LEN(VLOOKUP($G48,Baseline!$G:$EN,132,FALSE))=0,"",VLOOKUP($G48,Baseline!$G:$EN,132,FALSE))</f>
        <v/>
      </c>
      <c r="EI48" s="5" t="str">
        <f>IF(LEN(VLOOKUP($G48,Baseline!$G:$EN,133,FALSE))=0,"",VLOOKUP($G48,Baseline!$G:$EN,133,FALSE))</f>
        <v/>
      </c>
      <c r="EJ48" s="5" t="str">
        <f>IF(LEN(VLOOKUP($G48,Baseline!$G:$EN,134,FALSE))=0,"",VLOOKUP($G48,Baseline!$G:$EN,134,FALSE))</f>
        <v/>
      </c>
      <c r="EK48" s="5" t="str">
        <f>IF(LEN(VLOOKUP($G48,Baseline!$G:$EN,135,FALSE))=0,"",VLOOKUP($G48,Baseline!$G:$EN,135,FALSE))</f>
        <v/>
      </c>
      <c r="EL48" s="5" t="str">
        <f>IF(LEN(VLOOKUP($G48,Baseline!$G:$EN,136,FALSE))=0,"",VLOOKUP($G48,Baseline!$G:$EN,136,FALSE))</f>
        <v/>
      </c>
      <c r="EM48" s="5" t="str">
        <f>IF(LEN(VLOOKUP($G48,Baseline!$G:$EN,137,FALSE))=0,"",VLOOKUP($G48,Baseline!$G:$EN,137,FALSE))</f>
        <v/>
      </c>
      <c r="EN48" s="5" t="str">
        <f>IF(LEN(VLOOKUP($G48,Baseline!$G:$EN,138,FALSE))=0,"",VLOOKUP($G48,Baseline!$G:$EN,138,FALSE))</f>
        <v/>
      </c>
      <c r="EO48" s="5"/>
      <c r="EP48" s="5"/>
      <c r="EQ48" s="5"/>
      <c r="ER48" s="5"/>
      <c r="ES48" s="1" t="str">
        <f>IF(LEN(VLOOKUP($G48,Baseline!$G:$FP,143,FALSE))=0,"",VLOOKUP($G48,Baseline!$G:$FP,143,FALSE))</f>
        <v>Sentirsi stanco/a o avere poca energia</v>
      </c>
      <c r="ET48" s="1" t="str">
        <f>IF(LEN(VLOOKUP($G48,Baseline!$G:$FP,144,FALSE))=0,"",VLOOKUP($G48,Baseline!$G:$FP,144,FALSE))</f>
        <v>0 = Mai</v>
      </c>
      <c r="EU48" s="1" t="str">
        <f>IF(LEN(VLOOKUP($G48,Baseline!$G:$FP,145,FALSE))=0,"",VLOOKUP($G48,Baseline!$G:$FP,145,FALSE))</f>
        <v>1 = Alcuni giorni</v>
      </c>
      <c r="EV48" s="1" t="str">
        <f>IF(LEN(VLOOKUP($G48,Baseline!$G:$FP,146,FALSE))=0,"",VLOOKUP($G48,Baseline!$G:$FP,146,FALSE))</f>
        <v>2 = Oltre la metà dei giorni</v>
      </c>
      <c r="EW48" s="1" t="str">
        <f>IF(LEN(VLOOKUP($G48,Baseline!$G:$FP,147,FALSE))=0,"",VLOOKUP($G48,Baseline!$G:$FP,147,FALSE))</f>
        <v>3 = Quasi ogni giorno</v>
      </c>
      <c r="EX48" s="1" t="str">
        <f>IF(LEN(VLOOKUP($G48,Baseline!$G:$FP,148,FALSE))=0,"",VLOOKUP($G48,Baseline!$G:$FP,148,FALSE))</f>
        <v/>
      </c>
      <c r="EY48" s="1" t="str">
        <f>IF(LEN(VLOOKUP($G48,Baseline!$G:$FP,149,FALSE))=0,"",VLOOKUP($G48,Baseline!$G:$FP,149,FALSE))</f>
        <v/>
      </c>
      <c r="EZ48" s="1" t="str">
        <f>IF(LEN(VLOOKUP($G48,Baseline!$G:$FP,150,FALSE))=0,"",VLOOKUP($G48,Baseline!$G:$FP,150,FALSE))</f>
        <v/>
      </c>
      <c r="FA48" s="1" t="str">
        <f>IF(LEN(VLOOKUP($G48,Baseline!$G:$FP,151,FALSE))=0,"",VLOOKUP($G48,Baseline!$G:$FP,151,FALSE))</f>
        <v/>
      </c>
      <c r="FB48" s="4" t="str">
        <f>IF(LEN(VLOOKUP($G48,Baseline!$G:$FP,152,FALSE))=0,"",VLOOKUP($G48,Baseline!$G:$FP,152,FALSE))</f>
        <v/>
      </c>
      <c r="FC48" s="1" t="str">
        <f>IF(LEN(VLOOKUP($G48,Baseline!$G:$FP,153,FALSE))=0,"",VLOOKUP($G48,Baseline!$G:$FP,153,FALSE))</f>
        <v/>
      </c>
      <c r="FD48" s="5" t="str">
        <f>IF(LEN(VLOOKUP($G48,Baseline!$G:$FP,154,FALSE))=0,"",VLOOKUP($G48,Baseline!$G:$FP,154,FALSE))</f>
        <v/>
      </c>
      <c r="FE48" s="5" t="str">
        <f>IF(LEN(VLOOKUP($G48,Baseline!$G:$FP,155,FALSE))=0,"",VLOOKUP($G48,Baseline!$G:$FP,155,FALSE))</f>
        <v/>
      </c>
      <c r="FF48" s="5" t="str">
        <f>IF(LEN(VLOOKUP($G48,Baseline!$G:$FP,156,FALSE))=0,"",VLOOKUP($G48,Baseline!$G:$FP,156,FALSE))</f>
        <v/>
      </c>
      <c r="FG48" s="5" t="str">
        <f>IF(LEN(VLOOKUP($G48,Baseline!$G:$FP,157,FALSE))=0,"",VLOOKUP($G48,Baseline!$G:$FP,157,FALSE))</f>
        <v/>
      </c>
      <c r="FH48" s="5" t="str">
        <f>IF(LEN(VLOOKUP($G48,Baseline!$G:$FP,158,FALSE))=0,"",VLOOKUP($G48,Baseline!$G:$FP,158,FALSE))</f>
        <v/>
      </c>
      <c r="FI48" s="5" t="str">
        <f>IF(LEN(VLOOKUP($G48,Baseline!$G:$FP,159,FALSE))=0,"",VLOOKUP($G48,Baseline!$G:$FP,159,FALSE))</f>
        <v/>
      </c>
      <c r="FJ48" s="5" t="str">
        <f>IF(LEN(VLOOKUP($G48,Baseline!$G:$FP,160,FALSE))=0,"",VLOOKUP($G48,Baseline!$G:$FP,160,FALSE))</f>
        <v/>
      </c>
      <c r="FK48" s="5" t="str">
        <f>IF(LEN(VLOOKUP($G48,Baseline!$G:$FP,161,FALSE))=0,"",VLOOKUP($G48,Baseline!$G:$FP,161,FALSE))</f>
        <v/>
      </c>
      <c r="FL48" s="5" t="str">
        <f>IF(LEN(VLOOKUP($G48,Baseline!$G:$FP,162,FALSE))=0,"",VLOOKUP($G48,Baseline!$G:$FP,162,FALSE))</f>
        <v/>
      </c>
      <c r="FM48" s="5" t="str">
        <f>IF(LEN(VLOOKUP($G48,Baseline!$G:$FP,163,FALSE))=0,"",VLOOKUP($G48,Baseline!$G:$FP,163,FALSE))</f>
        <v/>
      </c>
      <c r="FN48" s="5" t="str">
        <f>IF(LEN(VLOOKUP($G48,Baseline!$G:$FP,164,FALSE))=0,"",VLOOKUP($G48,Baseline!$G:$FP,164,FALSE))</f>
        <v/>
      </c>
      <c r="FO48" s="5" t="str">
        <f>IF(LEN(VLOOKUP($G48,Baseline!$G:$FP,165,FALSE))=0,"",VLOOKUP($G48,Baseline!$G:$FP,165,FALSE))</f>
        <v/>
      </c>
      <c r="FP48" s="5" t="str">
        <f>IF(LEN(VLOOKUP($G48,Baseline!$G:$FP,166,FALSE))=0,"",VLOOKUP($G48,Baseline!$G:$FP,166,FALSE))</f>
        <v/>
      </c>
      <c r="FQ48" s="5"/>
      <c r="FR48" s="5"/>
      <c r="FS48" s="5"/>
      <c r="FT48" s="5"/>
      <c r="FU48" s="1" t="str">
        <f>IF(LEN(VLOOKUP($G48,Baseline!$G:$GR,171,FALSE))=0,"",VLOOKUP($G48,Baseline!$G:$GR,171,FALSE))</f>
        <v>Вы были утомлены, или у Вас было мало сил</v>
      </c>
      <c r="FV48" s="1" t="str">
        <f>IF(LEN(VLOOKUP($G48,Baseline!$G:$GR,172,FALSE))=0,"",VLOOKUP($G48,Baseline!$G:$GR,172,FALSE))</f>
        <v>0 = Ни разу</v>
      </c>
      <c r="FW48" s="1" t="str">
        <f>IF(LEN(VLOOKUP($G48,Baseline!$G:$GR,173,FALSE))=0,"",VLOOKUP($G48,Baseline!$G:$GR,173,FALSE))</f>
        <v>1 = Несколько дней</v>
      </c>
      <c r="FX48" s="1" t="str">
        <f>IF(LEN(VLOOKUP($G48,Baseline!$G:$GR,174,FALSE))=0,"",VLOOKUP($G48,Baseline!$G:$GR,174,FALSE))</f>
        <v>2 = Более половины дней</v>
      </c>
      <c r="FY48" s="1" t="str">
        <f>IF(LEN(VLOOKUP($G48,Baseline!$G:$GR,175,FALSE))=0,"",VLOOKUP($G48,Baseline!$G:$GR,175,FALSE))</f>
        <v>3 = Почти каждый день</v>
      </c>
      <c r="FZ48" s="1" t="str">
        <f>IF(LEN(VLOOKUP($G48,Baseline!$G:$GR,176,FALSE))=0,"",VLOOKUP($G48,Baseline!$G:$GR,176,FALSE))</f>
        <v/>
      </c>
      <c r="GA48" s="1" t="str">
        <f>IF(LEN(VLOOKUP($G48,Baseline!$G:$GR,177,FALSE))=0,"",VLOOKUP($G48,Baseline!$G:$GR,177,FALSE))</f>
        <v/>
      </c>
      <c r="GB48" s="1" t="str">
        <f>IF(LEN(VLOOKUP($G48,Baseline!$G:$GR,178,FALSE))=0,"",VLOOKUP($G48,Baseline!$G:$GR,178,FALSE))</f>
        <v/>
      </c>
      <c r="GC48" s="1" t="str">
        <f>IF(LEN(VLOOKUP($G48,Baseline!$G:$GR,179,FALSE))=0,"",VLOOKUP($G48,Baseline!$G:$GR,179,FALSE))</f>
        <v/>
      </c>
      <c r="GD48" s="1" t="str">
        <f>IF(LEN(VLOOKUP($G48,Baseline!$G:$GR,180,FALSE))=0,"",VLOOKUP($G48,Baseline!$G:$GR,180,FALSE))</f>
        <v/>
      </c>
      <c r="GE48" s="1" t="str">
        <f>IF(LEN(VLOOKUP($G48,Baseline!$G:$GR,181,FALSE))=0,"",VLOOKUP($G48,Baseline!$G:$GR,181,FALSE))</f>
        <v/>
      </c>
      <c r="GF48" s="5" t="str">
        <f>IF(LEN(VLOOKUP($G48,Baseline!$G:$GR,182,FALSE))=0,"",VLOOKUP($G48,Baseline!$G:$GR,182,FALSE))</f>
        <v/>
      </c>
      <c r="GG48" s="4" t="str">
        <f>IF(LEN(VLOOKUP($G48,Baseline!$G:$GR,183,FALSE))=0,"",VLOOKUP($G48,Baseline!$G:$GR,183,FALSE))</f>
        <v/>
      </c>
      <c r="GH48" s="5" t="str">
        <f>IF(LEN(VLOOKUP($G48,Baseline!$G:$GR,184,FALSE))=0,"",VLOOKUP($G48,Baseline!$G:$GR,184,FALSE))</f>
        <v/>
      </c>
      <c r="GI48" s="5" t="str">
        <f>IF(LEN(VLOOKUP($G48,Baseline!$G:$GR,185,FALSE))=0,"",VLOOKUP($G48,Baseline!$G:$GR,185,FALSE))</f>
        <v/>
      </c>
      <c r="GJ48" s="5" t="str">
        <f>IF(LEN(VLOOKUP($G48,Baseline!$G:$GR,186,FALSE))=0,"",VLOOKUP($G48,Baseline!$G:$GR,186,FALSE))</f>
        <v/>
      </c>
      <c r="GK48" s="5" t="str">
        <f>IF(LEN(VLOOKUP($G48,Baseline!$G:$GR,187,FALSE))=0,"",VLOOKUP($G48,Baseline!$G:$GR,187,FALSE))</f>
        <v/>
      </c>
      <c r="GL48" s="5" t="str">
        <f>IF(LEN(VLOOKUP($G48,Baseline!$G:$GR,188,FALSE))=0,"",VLOOKUP($G48,Baseline!$G:$GR,188,FALSE))</f>
        <v/>
      </c>
      <c r="GM48" s="5" t="str">
        <f>IF(LEN(VLOOKUP($G48,Baseline!$G:$GR,189,FALSE))=0,"",VLOOKUP($G48,Baseline!$G:$GR,189,FALSE))</f>
        <v/>
      </c>
      <c r="GN48" s="5" t="str">
        <f>IF(LEN(VLOOKUP($G48,Baseline!$G:$GR,190,FALSE))=0,"",VLOOKUP($G48,Baseline!$G:$GR,190,FALSE))</f>
        <v/>
      </c>
      <c r="GO48" s="5" t="str">
        <f>IF(LEN(VLOOKUP($G48,Baseline!$G:$GR,191,FALSE))=0,"",VLOOKUP($G48,Baseline!$G:$GR,191,FALSE))</f>
        <v/>
      </c>
      <c r="GP48" s="5" t="str">
        <f>IF(LEN(VLOOKUP($G48,Baseline!$G:$GR,192,FALSE))=0,"",VLOOKUP($G48,Baseline!$G:$GR,192,FALSE))</f>
        <v/>
      </c>
      <c r="GQ48" s="5" t="str">
        <f>IF(LEN(VLOOKUP($G48,Baseline!$G:$GR,193,FALSE))=0,"",VLOOKUP($G48,Baseline!$G:$GR,193,FALSE))</f>
        <v/>
      </c>
      <c r="GR48" s="5" t="str">
        <f>IF(LEN(VLOOKUP($G48,Baseline!$G:$GR,194,FALSE))=0,"",VLOOKUP($G48,Baseline!$G:$GR,194,FALSE))</f>
        <v/>
      </c>
      <c r="GS48" s="5"/>
      <c r="GT48" s="5"/>
      <c r="GU48" s="5"/>
      <c r="GV48" s="5"/>
      <c r="GW48" s="1" t="str">
        <f>IF(LEN(VLOOKUP($G48,Baseline!$G:$HT,199,FALSE))=0,"",VLOOKUP($G48,Baseline!$G:$HT,199,FALSE))</f>
        <v>Osećaj zamora ili nedostatka energije</v>
      </c>
      <c r="GX48" s="1" t="str">
        <f>IF(LEN(VLOOKUP($G48,Baseline!$G:$HT,200,FALSE))=0,"",VLOOKUP($G48,Baseline!$G:$HT,200,FALSE))</f>
        <v>0 = Uopšte ne</v>
      </c>
      <c r="GY48" s="1" t="str">
        <f>IF(LEN(VLOOKUP($G48,Baseline!$G:$HT,201,FALSE))=0,"",VLOOKUP($G48,Baseline!$G:$HT,201,FALSE))</f>
        <v>1 = Nekoliko dana</v>
      </c>
      <c r="GZ48" s="1" t="str">
        <f>IF(LEN(VLOOKUP($G48,Baseline!$G:$HT,202,FALSE))=0,"",VLOOKUP($G48,Baseline!$G:$HT,202,FALSE))</f>
        <v>2 = Više od polovine dana</v>
      </c>
      <c r="HA48" s="10" t="str">
        <f>IF(LEN(VLOOKUP($G48,Baseline!$G:$HT,203,FALSE))=0,"",VLOOKUP($G48,Baseline!$G:$HT,203,FALSE))</f>
        <v>3 = Skoro svaki dan</v>
      </c>
      <c r="HB48" s="10" t="str">
        <f>IF(LEN(VLOOKUP($G48,Baseline!$G:$HT,204,FALSE))=0,"",VLOOKUP($G48,Baseline!$G:$HT,204,FALSE))</f>
        <v/>
      </c>
      <c r="HC48" s="10" t="str">
        <f>IF(LEN(VLOOKUP($G48,Baseline!$G:$HT,205,FALSE))=0,"",VLOOKUP($G48,Baseline!$G:$HT,205,FALSE))</f>
        <v/>
      </c>
      <c r="HD48" s="10" t="str">
        <f>IF(LEN(VLOOKUP($G48,Baseline!$G:$HT,206,FALSE))=0,"",VLOOKUP($G48,Baseline!$G:$HT,206,FALSE))</f>
        <v/>
      </c>
      <c r="HE48" s="10" t="str">
        <f>IF(LEN(VLOOKUP($G48,Baseline!$G:$HT,207,FALSE))=0,"",VLOOKUP($G48,Baseline!$G:$HT,207,FALSE))</f>
        <v/>
      </c>
      <c r="HF48" s="10" t="str">
        <f>IF(LEN(VLOOKUP($G48,Baseline!$G:$HT,208,FALSE))=0,"",VLOOKUP($G48,Baseline!$G:$HT,208,FALSE))</f>
        <v/>
      </c>
      <c r="HG48" s="10" t="str">
        <f>IF(LEN(VLOOKUP($G48,Baseline!$G:$HT,209,FALSE))=0,"",VLOOKUP($G48,Baseline!$G:$HT,209,FALSE))</f>
        <v/>
      </c>
      <c r="HH48" s="5" t="str">
        <f>IF(LEN(VLOOKUP($G48,Baseline!$G:$HT,210,FALSE))=0,"",VLOOKUP($G48,Baseline!$G:$HT,210,FALSE))</f>
        <v/>
      </c>
      <c r="HI48" s="5" t="str">
        <f>IF(LEN(VLOOKUP($G48,Baseline!$G:$HT,211,FALSE))=0,"",VLOOKUP($G48,Baseline!$G:$HT,211,FALSE))</f>
        <v/>
      </c>
      <c r="HJ48" s="5" t="str">
        <f>IF(LEN(VLOOKUP($G48,Baseline!$G:$HT,212,FALSE))=0,"",VLOOKUP($G48,Baseline!$G:$HT,212,FALSE))</f>
        <v/>
      </c>
      <c r="HK48" s="5" t="str">
        <f>IF(LEN(VLOOKUP($G48,Baseline!$G:$HT,213,FALSE))=0,"",VLOOKUP($G48,Baseline!$G:$HT,213,FALSE))</f>
        <v/>
      </c>
      <c r="HL48" s="4" t="str">
        <f>IF(LEN(VLOOKUP($G48,Baseline!$G:$HT,214,FALSE))=0,"",VLOOKUP($G48,Baseline!$G:$HT,214,FALSE))</f>
        <v/>
      </c>
      <c r="HM48" s="5" t="str">
        <f>IF(LEN(VLOOKUP($G48,Baseline!$G:$HT,215,FALSE))=0,"",VLOOKUP($G48,Baseline!$G:$HT,215,FALSE))</f>
        <v/>
      </c>
      <c r="HN48" s="5" t="str">
        <f>IF(LEN(VLOOKUP($G48,Baseline!$G:$HT,216,FALSE))=0,"",VLOOKUP($G48,Baseline!$G:$HT,216,FALSE))</f>
        <v/>
      </c>
      <c r="HO48" s="5" t="str">
        <f>IF(LEN(VLOOKUP($G48,Baseline!$G:$HT,217,FALSE))=0,"",VLOOKUP($G48,Baseline!$G:$HT,217,FALSE))</f>
        <v/>
      </c>
      <c r="HP48" s="5" t="str">
        <f>IF(LEN(VLOOKUP($G48,Baseline!$G:$HT,218,FALSE))=0,"",VLOOKUP($G48,Baseline!$G:$HT,218,FALSE))</f>
        <v/>
      </c>
      <c r="HQ48" s="5" t="str">
        <f>IF(LEN(VLOOKUP($G48,Baseline!$G:$HT,219,FALSE))=0,"",VLOOKUP($G48,Baseline!$G:$HT,219,FALSE))</f>
        <v/>
      </c>
      <c r="HR48" s="5" t="str">
        <f>IF(LEN(VLOOKUP($G48,Baseline!$G:$HT,220,FALSE))=0,"",VLOOKUP($G48,Baseline!$G:$HT,220,FALSE))</f>
        <v/>
      </c>
      <c r="HS48" s="5" t="str">
        <f>IF(LEN(VLOOKUP($G48,Baseline!$G:$HT,221,FALSE))=0,"",VLOOKUP($G48,Baseline!$G:$HT,221,FALSE))</f>
        <v/>
      </c>
      <c r="HT48" s="5" t="str">
        <f>IF(LEN(VLOOKUP($G48,Baseline!$G:$HT,222,FALSE))=0,"",VLOOKUP($G48,Baseline!$G:$HT,222,FALSE))</f>
        <v/>
      </c>
      <c r="HU48" s="5"/>
      <c r="HV48" s="5"/>
      <c r="HW48" s="5"/>
      <c r="HX48" s="5"/>
    </row>
    <row r="49" spans="1:232" s="28" customFormat="1" ht="47.25" hidden="1">
      <c r="A49" s="5" t="s">
        <v>331</v>
      </c>
      <c r="B49" s="5" t="s">
        <v>332</v>
      </c>
      <c r="C49" s="5"/>
      <c r="D49" s="5"/>
      <c r="E49" s="5"/>
      <c r="F49" s="5" t="s">
        <v>333</v>
      </c>
      <c r="G49" s="5" t="s">
        <v>417</v>
      </c>
      <c r="H49" s="5" t="s">
        <v>413</v>
      </c>
      <c r="I49" s="84" t="str">
        <f>IF(LEN(VLOOKUP($G49,Baseline!$G:$BH,3,FALSE))=0,"",VLOOKUP($G49,Baseline!$G:$BH,3,FALSE))</f>
        <v>Verminderter Appetit oder übermäßiges Bedürfnis zu essen</v>
      </c>
      <c r="J49" s="5" t="str">
        <f>IF(LEN(VLOOKUP($G49,Baseline!$G:$BH,4,FALSE))=0,"",VLOOKUP($G49,Baseline!$G:$BH,4,FALSE))</f>
        <v>0 = Überhaupt nicht</v>
      </c>
      <c r="K49" s="5" t="str">
        <f>IF(LEN(VLOOKUP($G49,Baseline!$G:$BH,5,FALSE))=0,"",VLOOKUP($G49,Baseline!$G:$BH,5,FALSE))</f>
        <v>1 = An einzelnen Tagen</v>
      </c>
      <c r="L49" s="5" t="str">
        <f>IF(LEN(VLOOKUP($G49,Baseline!$G:$BH,6,FALSE))=0,"",VLOOKUP($G49,Baseline!$G:$BH,6,FALSE))</f>
        <v>2 = An mehr als der Hälfte der Tage</v>
      </c>
      <c r="M49" s="5" t="str">
        <f>IF(LEN(VLOOKUP($G49,Baseline!$G:$BH,7,FALSE))=0,"",VLOOKUP($G49,Baseline!$G:$BH,7,FALSE))</f>
        <v>3 = Beinahe jeden Tag</v>
      </c>
      <c r="N49" s="5" t="str">
        <f>IF(LEN(VLOOKUP($G49,Baseline!$G:$BH,8,FALSE))=0,"",VLOOKUP($G49,Baseline!$G:$BH,8,FALSE))</f>
        <v/>
      </c>
      <c r="O49" s="5" t="str">
        <f>IF(LEN(VLOOKUP($G49,Baseline!$G:$BH,9,FALSE))=0,"",VLOOKUP($G49,Baseline!$G:$BH,9,FALSE))</f>
        <v/>
      </c>
      <c r="P49" s="5" t="str">
        <f>IF(LEN(VLOOKUP($G49,Baseline!$G:$BH,10,FALSE))=0,"",VLOOKUP($G49,Baseline!$G:$BH,10,FALSE))</f>
        <v/>
      </c>
      <c r="Q49" s="5" t="str">
        <f>IF(LEN(VLOOKUP($G49,Baseline!$G:$BH,11,FALSE))=0,"",VLOOKUP($G49,Baseline!$G:$BH,11,FALSE))</f>
        <v/>
      </c>
      <c r="R49" s="5" t="str">
        <f>IF(LEN(VLOOKUP($G49,Baseline!$G:$BH,12,FALSE))=0,"",VLOOKUP($G49,Baseline!$G:$BH,12,FALSE))</f>
        <v/>
      </c>
      <c r="S49" s="5" t="str">
        <f>IF(LEN(VLOOKUP($G49,Baseline!$G:$BH,13,FALSE))=0,"",VLOOKUP($G49,Baseline!$G:$BH,13,FALSE))</f>
        <v/>
      </c>
      <c r="T49" s="5" t="str">
        <f>IF(LEN(VLOOKUP($G49,Baseline!$G:$BH,14,FALSE))=0,"",VLOOKUP($G49,Baseline!$G:$BH,14,FALSE))</f>
        <v/>
      </c>
      <c r="U49" s="5" t="str">
        <f>IF(LEN(VLOOKUP($G49,Baseline!$G:$BH,15,FALSE))=0,"",VLOOKUP($G49,Baseline!$G:$BH,15,FALSE))</f>
        <v/>
      </c>
      <c r="V49" s="5" t="str">
        <f>IF(LEN(VLOOKUP($G49,Baseline!$G:$BH,16,FALSE))=0,"",VLOOKUP($G49,Baseline!$G:$BH,16,FALSE))</f>
        <v/>
      </c>
      <c r="W49" s="5" t="str">
        <f>IF(LEN(VLOOKUP($G49,Baseline!$G:$BH,17,FALSE))=0,"",VLOOKUP($G49,Baseline!$G:$BH,17,FALSE))</f>
        <v/>
      </c>
      <c r="X49" s="5" t="str">
        <f>IF(LEN(VLOOKUP($G49,Baseline!$G:$BH,18,FALSE))=0,"",VLOOKUP($G49,Baseline!$G:$BH,18,FALSE))</f>
        <v/>
      </c>
      <c r="Y49" s="5" t="str">
        <f>IF(LEN(VLOOKUP($G49,Baseline!$G:$BH,19,FALSE))=0,"",VLOOKUP($G49,Baseline!$G:$BH,19,FALSE))</f>
        <v/>
      </c>
      <c r="Z49" s="5" t="str">
        <f>IF(LEN(VLOOKUP($G49,Baseline!$G:$BH,20,FALSE))=0,"",VLOOKUP($G49,Baseline!$G:$BH,20,FALSE))</f>
        <v/>
      </c>
      <c r="AA49" s="5" t="str">
        <f>IF(LEN(VLOOKUP($G49,Baseline!$G:$BH,21,FALSE))=0,"",VLOOKUP($G49,Baseline!$G:$BH,21,FALSE))</f>
        <v/>
      </c>
      <c r="AB49" s="5" t="str">
        <f>IF(LEN(VLOOKUP($G49,Baseline!$G:$BH,22,FALSE))=0,"",VLOOKUP($G49,Baseline!$G:$BH,22,FALSE))</f>
        <v/>
      </c>
      <c r="AC49" s="5" t="str">
        <f>IF(LEN(VLOOKUP($G49,Baseline!$G:$BH,23,FALSE))=0,"",VLOOKUP($G49,Baseline!$G:$BH,23,FALSE))</f>
        <v/>
      </c>
      <c r="AD49" s="5" t="str">
        <f>IF(LEN(VLOOKUP($G49,Baseline!$G:$BH,24,FALSE))=0,"",VLOOKUP($G49,Baseline!$G:$BH,24,FALSE))</f>
        <v/>
      </c>
      <c r="AE49" s="5" t="str">
        <f>IF(LEN(VLOOKUP($G49,Baseline!$G:$BH,25,FALSE))=0,"",VLOOKUP($G49,Baseline!$G:$BH,25,FALSE))</f>
        <v/>
      </c>
      <c r="AF49" s="5" t="str">
        <f>IF(LEN(VLOOKUP($G49,Baseline!$G:$BH,26,FALSE))=0,"",VLOOKUP($G49,Baseline!$G:$BH,26,FALSE))</f>
        <v/>
      </c>
      <c r="AG49" s="100"/>
      <c r="AH49" s="5"/>
      <c r="AI49" s="5"/>
      <c r="AJ49" s="87"/>
      <c r="AK49" s="5" t="str">
        <f>IF(LEN(VLOOKUP($G49,Baseline!$G:$BH,31,FALSE))=0,"",VLOOKUP($G49,Baseline!$G:$BH,31,FALSE))</f>
        <v>Poor appetite or overeating</v>
      </c>
      <c r="AL49" s="5" t="str">
        <f>IF(LEN(VLOOKUP($G49,Baseline!$G:$BH,32,FALSE))=0,"",VLOOKUP($G49,Baseline!$G:$BH,32,FALSE))</f>
        <v>0 = Not at all</v>
      </c>
      <c r="AM49" s="5" t="str">
        <f>IF(LEN(VLOOKUP($G49,Baseline!$G:$BH,33,FALSE))=0,"",VLOOKUP($G49,Baseline!$G:$BH,33,FALSE))</f>
        <v>1 = Several days</v>
      </c>
      <c r="AN49" s="5" t="str">
        <f>IF(LEN(VLOOKUP($G49,Baseline!$G:$BH,34,FALSE))=0,"",VLOOKUP($G49,Baseline!$G:$BH,34,FALSE))</f>
        <v>2 = More than half the days</v>
      </c>
      <c r="AO49" s="5" t="str">
        <f>IF(LEN(VLOOKUP($G49,Baseline!$G:$BH,35,FALSE))=0,"",VLOOKUP($G49,Baseline!$G:$BH,35,FALSE))</f>
        <v>3 = Nearly every day</v>
      </c>
      <c r="AP49" s="5" t="str">
        <f>IF(LEN(VLOOKUP($G49,Baseline!$G:$BH,36,FALSE))=0,"",VLOOKUP($G49,Baseline!$G:$BH,36,FALSE))</f>
        <v/>
      </c>
      <c r="AQ49" s="5" t="str">
        <f>IF(LEN(VLOOKUP($G49,Baseline!$G:$BH,37,FALSE))=0,"",VLOOKUP($G49,Baseline!$G:$BH,37,FALSE))</f>
        <v/>
      </c>
      <c r="AR49" s="5" t="str">
        <f>IF(LEN(VLOOKUP($G49,Baseline!$G:$BH,38,FALSE))=0,"",VLOOKUP($G49,Baseline!$G:$BH,38,FALSE))</f>
        <v/>
      </c>
      <c r="AS49" s="5" t="str">
        <f>IF(LEN(VLOOKUP($G49,Baseline!$G:$BH,39,FALSE))=0,"",VLOOKUP($G49,Baseline!$G:$BH,39,FALSE))</f>
        <v/>
      </c>
      <c r="AT49" s="5" t="str">
        <f>IF(LEN(VLOOKUP($G49,Baseline!$G:$BH,40,FALSE))=0,"",VLOOKUP($G49,Baseline!$G:$BH,40,FALSE))</f>
        <v/>
      </c>
      <c r="AU49" s="5" t="str">
        <f>IF(LEN(VLOOKUP($G49,Baseline!$G:$BH,41,FALSE))=0,"",VLOOKUP($G49,Baseline!$G:$BH,41,FALSE))</f>
        <v/>
      </c>
      <c r="AV49" s="5" t="str">
        <f>IF(LEN(VLOOKUP($G49,Baseline!$G:$BH,42,FALSE))=0,"",VLOOKUP($G49,Baseline!$G:$BH,42,FALSE))</f>
        <v/>
      </c>
      <c r="AW49" s="5" t="str">
        <f>IF(LEN(VLOOKUP($G49,Baseline!$G:$BH,43,FALSE))=0,"",VLOOKUP($G49,Baseline!$G:$BH,43,FALSE))</f>
        <v/>
      </c>
      <c r="AX49" s="5" t="str">
        <f>IF(LEN(VLOOKUP($G49,Baseline!$G:$BH,44,FALSE))=0,"",VLOOKUP($G49,Baseline!$G:$BH,44,FALSE))</f>
        <v/>
      </c>
      <c r="AY49" s="5" t="str">
        <f>IF(LEN(VLOOKUP($G49,Baseline!$G:$BH,45,FALSE))=0,"",VLOOKUP($G49,Baseline!$G:$BH,45,FALSE))</f>
        <v/>
      </c>
      <c r="AZ49" s="5" t="str">
        <f>IF(LEN(VLOOKUP($G49,Baseline!$G:$BH,46,FALSE))=0,"",VLOOKUP($G49,Baseline!$G:$BH,46,FALSE))</f>
        <v/>
      </c>
      <c r="BA49" s="5" t="str">
        <f>IF(LEN(VLOOKUP($G49,Baseline!$G:$BH,47,FALSE))=0,"",VLOOKUP($G49,Baseline!$G:$BH,47,FALSE))</f>
        <v/>
      </c>
      <c r="BB49" s="5" t="str">
        <f>IF(LEN(VLOOKUP($G49,Baseline!$G:$BH,48,FALSE))=0,"",VLOOKUP($G49,Baseline!$G:$BH,48,FALSE))</f>
        <v/>
      </c>
      <c r="BC49" s="5" t="str">
        <f>IF(LEN(VLOOKUP($G49,Baseline!$G:$BH,49,FALSE))=0,"",VLOOKUP($G49,Baseline!$G:$BH,49,FALSE))</f>
        <v/>
      </c>
      <c r="BD49" s="5" t="str">
        <f>IF(LEN(VLOOKUP($G49,Baseline!$G:$BH,50,FALSE))=0,"",VLOOKUP($G49,Baseline!$G:$BH,50,FALSE))</f>
        <v/>
      </c>
      <c r="BE49" s="5" t="str">
        <f>IF(LEN(VLOOKUP($G49,Baseline!$G:$BH,51,FALSE))=0,"",VLOOKUP($G49,Baseline!$G:$BH,51,FALSE))</f>
        <v/>
      </c>
      <c r="BF49" s="5" t="str">
        <f>IF(LEN(VLOOKUP($G49,Baseline!$G:$BH,52,FALSE))=0,"",VLOOKUP($G49,Baseline!$G:$BH,52,FALSE))</f>
        <v/>
      </c>
      <c r="BG49" s="5" t="str">
        <f>IF(LEN(VLOOKUP($G49,Baseline!$G:$BH,53,FALSE))=0,"",VLOOKUP($G49,Baseline!$G:$BH,53,FALSE))</f>
        <v/>
      </c>
      <c r="BH49" s="5" t="str">
        <f>IF(LEN(VLOOKUP($G49,Baseline!$G:$BH,54,FALSE))=0,"",VLOOKUP($G49,Baseline!$G:$BH,54,FALSE))</f>
        <v/>
      </c>
      <c r="BI49" s="5"/>
      <c r="BJ49" s="5"/>
      <c r="BK49" s="5"/>
      <c r="BL49" s="87"/>
      <c r="BM49" s="1" t="str">
        <f>IF(LEN(VLOOKUP($G49,Baseline!$G:$CJ,59,FALSE))=0,"",VLOOKUP($G49,Baseline!$G:$CJ,59,FALSE))</f>
        <v>Poco apetito o comer demasiado</v>
      </c>
      <c r="BN49" s="1" t="str">
        <f>IF(LEN(VLOOKUP($G49,Baseline!$G:$CJ,60,FALSE))=0,"",VLOOKUP($G49,Baseline!$G:$CJ,60,FALSE))</f>
        <v>0 = Nunca</v>
      </c>
      <c r="BO49" s="1" t="str">
        <f>IF(LEN(VLOOKUP($G49,Baseline!$G:$CJ,61,FALSE))=0,"",VLOOKUP($G49,Baseline!$G:$CJ,61,FALSE))</f>
        <v>1 = Varios días</v>
      </c>
      <c r="BP49" s="1" t="str">
        <f>IF(LEN(VLOOKUP($G49,Baseline!$G:$CJ,62,FALSE))=0,"",VLOOKUP($G49,Baseline!$G:$CJ,62,FALSE))</f>
        <v>2 = Más de la mitad de los días</v>
      </c>
      <c r="BQ49" s="1" t="str">
        <f>IF(LEN(VLOOKUP($G49,Baseline!$G:$CJ,63,FALSE))=0,"",VLOOKUP($G49,Baseline!$G:$CJ,63,FALSE))</f>
        <v>3 = Casi cada día</v>
      </c>
      <c r="BR49" s="1" t="str">
        <f>IF(LEN(VLOOKUP($G49,Baseline!$G:$CJ,64,FALSE))=0,"",VLOOKUP($G49,Baseline!$G:$CJ,64,FALSE))</f>
        <v/>
      </c>
      <c r="BS49" s="1" t="str">
        <f>IF(LEN(VLOOKUP($G49,Baseline!$G:$CJ,65,FALSE))=0,"",VLOOKUP($G49,Baseline!$G:$CJ,65,FALSE))</f>
        <v/>
      </c>
      <c r="BT49" s="1" t="str">
        <f>IF(LEN(VLOOKUP($G49,Baseline!$G:$CJ,66,FALSE))=0,"",VLOOKUP($G49,Baseline!$G:$CJ,66,FALSE))</f>
        <v/>
      </c>
      <c r="BU49" s="1" t="str">
        <f>IF(LEN(VLOOKUP($G49,Baseline!$G:$CJ,67,FALSE))=0,"",VLOOKUP($G49,Baseline!$G:$CJ,67,FALSE))</f>
        <v/>
      </c>
      <c r="BV49" s="1" t="str">
        <f>IF(LEN(VLOOKUP($G49,Baseline!$G:$CJ,68,FALSE))=0,"",VLOOKUP($G49,Baseline!$G:$CJ,68,FALSE))</f>
        <v/>
      </c>
      <c r="BW49" s="1" t="str">
        <f>IF(LEN(VLOOKUP($G49,Baseline!$G:$CJ,69,FALSE))=0,"",VLOOKUP($G49,Baseline!$G:$CJ,69,FALSE))</f>
        <v/>
      </c>
      <c r="BX49" s="1" t="str">
        <f>IF(LEN(VLOOKUP($G49,Baseline!$G:$CJ,70,FALSE))=0,"",VLOOKUP($G49,Baseline!$G:$CJ,70,FALSE))</f>
        <v/>
      </c>
      <c r="BY49" s="1" t="str">
        <f>IF(LEN(VLOOKUP($G49,Baseline!$G:$CJ,71,FALSE))=0,"",VLOOKUP($G49,Baseline!$G:$CJ,71,FALSE))</f>
        <v/>
      </c>
      <c r="BZ49" s="1" t="str">
        <f>IF(LEN(VLOOKUP($G49,Baseline!$G:$CJ,72,FALSE))=0,"",VLOOKUP($G49,Baseline!$G:$CJ,72,FALSE))</f>
        <v/>
      </c>
      <c r="CA49" s="1" t="str">
        <f>IF(LEN(VLOOKUP($G49,Baseline!$G:$CJ,73,FALSE))=0,"",VLOOKUP($G49,Baseline!$G:$CJ,73,FALSE))</f>
        <v/>
      </c>
      <c r="CB49" s="1" t="str">
        <f>IF(LEN(VLOOKUP($G49,Baseline!$G:$CJ,74,FALSE))=0,"",VLOOKUP($G49,Baseline!$G:$CJ,74,FALSE))</f>
        <v/>
      </c>
      <c r="CC49" s="1" t="str">
        <f>IF(LEN(VLOOKUP($G49,Baseline!$G:$CJ,75,FALSE))=0,"",VLOOKUP($G49,Baseline!$G:$CJ,75,FALSE))</f>
        <v/>
      </c>
      <c r="CD49" s="1" t="str">
        <f>IF(LEN(VLOOKUP($G49,Baseline!$G:$CJ,76,FALSE))=0,"",VLOOKUP($G49,Baseline!$G:$CJ,76,FALSE))</f>
        <v/>
      </c>
      <c r="CE49" s="1" t="str">
        <f>IF(LEN(VLOOKUP($G49,Baseline!$G:$CJ,77,FALSE))=0,"",VLOOKUP($G49,Baseline!$G:$CJ,77,FALSE))</f>
        <v/>
      </c>
      <c r="CF49" s="1" t="str">
        <f>IF(LEN(VLOOKUP($G49,Baseline!$G:$CJ,78,FALSE))=0,"",VLOOKUP($G49,Baseline!$G:$CJ,78,FALSE))</f>
        <v/>
      </c>
      <c r="CG49" s="1" t="str">
        <f>IF(LEN(VLOOKUP($G49,Baseline!$G:$CJ,79,FALSE))=0,"",VLOOKUP($G49,Baseline!$G:$CJ,79,FALSE))</f>
        <v/>
      </c>
      <c r="CH49" s="1" t="str">
        <f>IF(LEN(VLOOKUP($G49,Baseline!$G:$CJ,80,FALSE))=0,"",VLOOKUP($G49,Baseline!$G:$CJ,80,FALSE))</f>
        <v/>
      </c>
      <c r="CI49" s="1" t="str">
        <f>IF(LEN(VLOOKUP($G49,Baseline!$G:$CJ,81,FALSE))=0,"",VLOOKUP($G49,Baseline!$G:$CJ,81,FALSE))</f>
        <v/>
      </c>
      <c r="CJ49" s="1" t="str">
        <f>IF(LEN(VLOOKUP($G49,Baseline!$G:$CJ,82,FALSE))=0,"",VLOOKUP($G49,Baseline!$G:$CJ,82,FALSE))</f>
        <v/>
      </c>
      <c r="CK49" s="1"/>
      <c r="CL49" s="1"/>
      <c r="CM49" s="1"/>
      <c r="CN49" s="1"/>
      <c r="CO49" s="198" t="str">
        <f>IF(LEN(VLOOKUP($G49,Baseline!$G:$DL,87,FALSE))=0,"",VLOOKUP($G49,Baseline!$G:$DL,87,FALSE))</f>
        <v>Avoir peu d‟appétit ou manger trop</v>
      </c>
      <c r="CP49" s="1" t="str">
        <f>IF(LEN(VLOOKUP($G49,Baseline!$G:$DL,88,FALSE))=0,"",VLOOKUP($G49,Baseline!$G:$DL,88,FALSE))</f>
        <v>0 = Jamais</v>
      </c>
      <c r="CQ49" s="1" t="str">
        <f>IF(LEN(VLOOKUP($G49,Baseline!$G:$DL,89,FALSE))=0,"",VLOOKUP($G49,Baseline!$G:$DL,89,FALSE))</f>
        <v>1 = Plusieurs jours</v>
      </c>
      <c r="CR49" s="4" t="str">
        <f>IF(LEN(VLOOKUP($G49,Baseline!$G:$DL,90,FALSE))=0,"",VLOOKUP($G49,Baseline!$G:$DL,90,FALSE))</f>
        <v>2 = Plus de la moitié du temps</v>
      </c>
      <c r="CS49" s="1" t="str">
        <f>IF(LEN(VLOOKUP($G49,Baseline!$G:$DL,91,FALSE))=0,"",VLOOKUP($G49,Baseline!$G:$DL,91,FALSE))</f>
        <v>3 = Presque tous les jours</v>
      </c>
      <c r="CT49" s="1" t="str">
        <f>IF(LEN(VLOOKUP($G49,Baseline!$G:$DL,92,FALSE))=0,"",VLOOKUP($G49,Baseline!$G:$DL,92,FALSE))</f>
        <v/>
      </c>
      <c r="CU49" s="1" t="str">
        <f>IF(LEN(VLOOKUP($G49,Baseline!$G:$DL,93,FALSE))=0,"",VLOOKUP($G49,Baseline!$G:$DL,93,FALSE))</f>
        <v/>
      </c>
      <c r="CV49" s="1" t="str">
        <f>IF(LEN(VLOOKUP($G49,Baseline!$G:$DL,94,FALSE))=0,"",VLOOKUP($G49,Baseline!$G:$DL,94,FALSE))</f>
        <v/>
      </c>
      <c r="CW49" s="1" t="str">
        <f>IF(LEN(VLOOKUP($G49,Baseline!$G:$DL,95,FALSE))=0,"",VLOOKUP($G49,Baseline!$G:$DL,95,FALSE))</f>
        <v/>
      </c>
      <c r="CX49" s="1" t="str">
        <f>IF(LEN(VLOOKUP($G49,Baseline!$G:$DL,96,FALSE))=0,"",VLOOKUP($G49,Baseline!$G:$DL,96,FALSE))</f>
        <v/>
      </c>
      <c r="CY49" s="5" t="str">
        <f>IF(LEN(VLOOKUP($G49,Baseline!$G:$DL,97,FALSE))=0,"",VLOOKUP($G49,Baseline!$G:$DL,97,FALSE))</f>
        <v/>
      </c>
      <c r="CZ49" s="5" t="str">
        <f>IF(LEN(VLOOKUP($G49,Baseline!$G:$DL,98,FALSE))=0,"",VLOOKUP($G49,Baseline!$G:$DL,98,FALSE))</f>
        <v/>
      </c>
      <c r="DA49" s="5" t="str">
        <f>IF(LEN(VLOOKUP($G49,Baseline!$G:$DL,99,FALSE))=0,"",VLOOKUP($G49,Baseline!$G:$DL,99,FALSE))</f>
        <v/>
      </c>
      <c r="DB49" s="5" t="str">
        <f>IF(LEN(VLOOKUP($G49,Baseline!$G:$DL,100,FALSE))=0,"",VLOOKUP($G49,Baseline!$G:$DL,100,FALSE))</f>
        <v/>
      </c>
      <c r="DC49" s="5" t="str">
        <f>IF(LEN(VLOOKUP($G49,Baseline!$G:$DL,101,FALSE))=0,"",VLOOKUP($G49,Baseline!$G:$DL,101,FALSE))</f>
        <v/>
      </c>
      <c r="DD49" s="5" t="str">
        <f>IF(LEN(VLOOKUP($G49,Baseline!$G:$DL,102,FALSE))=0,"",VLOOKUP($G49,Baseline!$G:$DL,102,FALSE))</f>
        <v/>
      </c>
      <c r="DE49" s="5" t="str">
        <f>IF(LEN(VLOOKUP($G49,Baseline!$G:$DL,103,FALSE))=0,"",VLOOKUP($G49,Baseline!$G:$DL,103,FALSE))</f>
        <v/>
      </c>
      <c r="DF49" s="5" t="str">
        <f>IF(LEN(VLOOKUP($G49,Baseline!$G:$DL,104,FALSE))=0,"",VLOOKUP($G49,Baseline!$G:$DL,104,FALSE))</f>
        <v/>
      </c>
      <c r="DG49" s="5" t="str">
        <f>IF(LEN(VLOOKUP($G49,Baseline!$G:$DL,105,FALSE))=0,"",VLOOKUP($G49,Baseline!$G:$DL,105,FALSE))</f>
        <v/>
      </c>
      <c r="DH49" s="5" t="str">
        <f>IF(LEN(VLOOKUP($G49,Baseline!$G:$DL,106,FALSE))=0,"",VLOOKUP($G49,Baseline!$G:$DL,106,FALSE))</f>
        <v/>
      </c>
      <c r="DI49" s="5" t="str">
        <f>IF(LEN(VLOOKUP($G49,Baseline!$G:$DL,107,FALSE))=0,"",VLOOKUP($G49,Baseline!$G:$DL,107,FALSE))</f>
        <v/>
      </c>
      <c r="DJ49" s="5" t="str">
        <f>IF(LEN(VLOOKUP($G49,Baseline!$G:$DL,108,FALSE))=0,"",VLOOKUP($G49,Baseline!$G:$DL,108,FALSE))</f>
        <v/>
      </c>
      <c r="DK49" s="5" t="str">
        <f>IF(LEN(VLOOKUP($G49,Baseline!$G:$DL,109,FALSE))=0,"",VLOOKUP($G49,Baseline!$G:$DL,109,FALSE))</f>
        <v/>
      </c>
      <c r="DL49" s="5" t="str">
        <f>IF(LEN(VLOOKUP($G49,Baseline!$G:$DL,110,FALSE))=0,"",VLOOKUP($G49,Baseline!$G:$DL,110,FALSE))</f>
        <v/>
      </c>
      <c r="DM49" s="5"/>
      <c r="DN49" s="5"/>
      <c r="DO49" s="5"/>
      <c r="DP49" s="5"/>
      <c r="DQ49" s="1" t="str">
        <f>IF(LEN(VLOOKUP($G49,Baseline!$G:$EN,115,FALSE))=0,"",VLOOKUP($G49,Baseline!$G:$EN,115,FALSE))</f>
        <v>Rossz étvágy vagy túlzott evés</v>
      </c>
      <c r="DR49" s="1" t="str">
        <f>IF(LEN(VLOOKUP($G49,Baseline!$G:$EN,116,FALSE))=0,"",VLOOKUP($G49,Baseline!$G:$EN,116,FALSE))</f>
        <v>0 = Egyszer sem</v>
      </c>
      <c r="DS49" s="1" t="str">
        <f>IF(LEN(VLOOKUP($G49,Baseline!$G:$EN,117,FALSE))=0,"",VLOOKUP($G49,Baseline!$G:$EN,117,FALSE))</f>
        <v>1 = Néhány napig</v>
      </c>
      <c r="DT49" s="1" t="str">
        <f>IF(LEN(VLOOKUP($G49,Baseline!$G:$EN,118,FALSE))=0,"",VLOOKUP($G49,Baseline!$G:$EN,118,FALSE))</f>
        <v>2 = A napok több mint felében</v>
      </c>
      <c r="DU49" s="1" t="str">
        <f>IF(LEN(VLOOKUP($G49,Baseline!$G:$EN,119,FALSE))=0,"",VLOOKUP($G49,Baseline!$G:$EN,119,FALSE))</f>
        <v>3 = Majdnem minden nap</v>
      </c>
      <c r="DV49" s="1" t="str">
        <f>IF(LEN(VLOOKUP($G49,Baseline!$G:$EN,120,FALSE))=0,"",VLOOKUP($G49,Baseline!$G:$EN,120,FALSE))</f>
        <v/>
      </c>
      <c r="DW49" s="4" t="str">
        <f>IF(LEN(VLOOKUP($G49,Baseline!$G:$EN,121,FALSE))=0,"",VLOOKUP($G49,Baseline!$G:$EN,121,FALSE))</f>
        <v/>
      </c>
      <c r="DX49" s="1" t="str">
        <f>IF(LEN(VLOOKUP($G49,Baseline!$G:$EN,122,FALSE))=0,"",VLOOKUP($G49,Baseline!$G:$EN,122,FALSE))</f>
        <v/>
      </c>
      <c r="DY49" s="1" t="str">
        <f>IF(LEN(VLOOKUP($G49,Baseline!$G:$EN,123,FALSE))=0,"",VLOOKUP($G49,Baseline!$G:$EN,123,FALSE))</f>
        <v/>
      </c>
      <c r="DZ49" s="1" t="str">
        <f>IF(LEN(VLOOKUP($G49,Baseline!$G:$EN,124,FALSE))=0,"",VLOOKUP($G49,Baseline!$G:$EN,124,FALSE))</f>
        <v/>
      </c>
      <c r="EA49" s="1" t="str">
        <f>IF(LEN(VLOOKUP($G49,Baseline!$G:$EN,125,FALSE))=0,"",VLOOKUP($G49,Baseline!$G:$EN,125,FALSE))</f>
        <v/>
      </c>
      <c r="EB49" s="5" t="str">
        <f>IF(LEN(VLOOKUP($G49,Baseline!$G:$EN,126,FALSE))=0,"",VLOOKUP($G49,Baseline!$G:$EN,126,FALSE))</f>
        <v/>
      </c>
      <c r="EC49" s="5" t="str">
        <f>IF(LEN(VLOOKUP($G49,Baseline!$G:$EN,127,FALSE))=0,"",VLOOKUP($G49,Baseline!$G:$EN,127,FALSE))</f>
        <v/>
      </c>
      <c r="ED49" s="5" t="str">
        <f>IF(LEN(VLOOKUP($G49,Baseline!$G:$EN,128,FALSE))=0,"",VLOOKUP($G49,Baseline!$G:$EN,128,FALSE))</f>
        <v/>
      </c>
      <c r="EE49" s="5" t="str">
        <f>IF(LEN(VLOOKUP($G49,Baseline!$G:$EN,129,FALSE))=0,"",VLOOKUP($G49,Baseline!$G:$EN,129,FALSE))</f>
        <v/>
      </c>
      <c r="EF49" s="5" t="str">
        <f>IF(LEN(VLOOKUP($G49,Baseline!$G:$EN,130,FALSE))=0,"",VLOOKUP($G49,Baseline!$G:$EN,130,FALSE))</f>
        <v/>
      </c>
      <c r="EG49" s="5" t="str">
        <f>IF(LEN(VLOOKUP($G49,Baseline!$G:$EN,131,FALSE))=0,"",VLOOKUP($G49,Baseline!$G:$EN,131,FALSE))</f>
        <v/>
      </c>
      <c r="EH49" s="5" t="str">
        <f>IF(LEN(VLOOKUP($G49,Baseline!$G:$EN,132,FALSE))=0,"",VLOOKUP($G49,Baseline!$G:$EN,132,FALSE))</f>
        <v/>
      </c>
      <c r="EI49" s="5" t="str">
        <f>IF(LEN(VLOOKUP($G49,Baseline!$G:$EN,133,FALSE))=0,"",VLOOKUP($G49,Baseline!$G:$EN,133,FALSE))</f>
        <v/>
      </c>
      <c r="EJ49" s="5" t="str">
        <f>IF(LEN(VLOOKUP($G49,Baseline!$G:$EN,134,FALSE))=0,"",VLOOKUP($G49,Baseline!$G:$EN,134,FALSE))</f>
        <v/>
      </c>
      <c r="EK49" s="5" t="str">
        <f>IF(LEN(VLOOKUP($G49,Baseline!$G:$EN,135,FALSE))=0,"",VLOOKUP($G49,Baseline!$G:$EN,135,FALSE))</f>
        <v/>
      </c>
      <c r="EL49" s="5" t="str">
        <f>IF(LEN(VLOOKUP($G49,Baseline!$G:$EN,136,FALSE))=0,"",VLOOKUP($G49,Baseline!$G:$EN,136,FALSE))</f>
        <v/>
      </c>
      <c r="EM49" s="5" t="str">
        <f>IF(LEN(VLOOKUP($G49,Baseline!$G:$EN,137,FALSE))=0,"",VLOOKUP($G49,Baseline!$G:$EN,137,FALSE))</f>
        <v/>
      </c>
      <c r="EN49" s="5" t="str">
        <f>IF(LEN(VLOOKUP($G49,Baseline!$G:$EN,138,FALSE))=0,"",VLOOKUP($G49,Baseline!$G:$EN,138,FALSE))</f>
        <v/>
      </c>
      <c r="EO49" s="5"/>
      <c r="EP49" s="5"/>
      <c r="EQ49" s="5"/>
      <c r="ER49" s="5"/>
      <c r="ES49" s="1" t="str">
        <f>IF(LEN(VLOOKUP($G49,Baseline!$G:$FP,143,FALSE))=0,"",VLOOKUP($G49,Baseline!$G:$FP,143,FALSE))</f>
        <v>Scarso appetito o mangiare troppo</v>
      </c>
      <c r="ET49" s="1" t="str">
        <f>IF(LEN(VLOOKUP($G49,Baseline!$G:$FP,144,FALSE))=0,"",VLOOKUP($G49,Baseline!$G:$FP,144,FALSE))</f>
        <v>0 = Mai</v>
      </c>
      <c r="EU49" s="1" t="str">
        <f>IF(LEN(VLOOKUP($G49,Baseline!$G:$FP,145,FALSE))=0,"",VLOOKUP($G49,Baseline!$G:$FP,145,FALSE))</f>
        <v>1 = Alcuni giorni</v>
      </c>
      <c r="EV49" s="1" t="str">
        <f>IF(LEN(VLOOKUP($G49,Baseline!$G:$FP,146,FALSE))=0,"",VLOOKUP($G49,Baseline!$G:$FP,146,FALSE))</f>
        <v>2 = Oltre la metà dei giorni</v>
      </c>
      <c r="EW49" s="1" t="str">
        <f>IF(LEN(VLOOKUP($G49,Baseline!$G:$FP,147,FALSE))=0,"",VLOOKUP($G49,Baseline!$G:$FP,147,FALSE))</f>
        <v>3 = Quasi ogni giorno</v>
      </c>
      <c r="EX49" s="1" t="str">
        <f>IF(LEN(VLOOKUP($G49,Baseline!$G:$FP,148,FALSE))=0,"",VLOOKUP($G49,Baseline!$G:$FP,148,FALSE))</f>
        <v/>
      </c>
      <c r="EY49" s="1" t="str">
        <f>IF(LEN(VLOOKUP($G49,Baseline!$G:$FP,149,FALSE))=0,"",VLOOKUP($G49,Baseline!$G:$FP,149,FALSE))</f>
        <v/>
      </c>
      <c r="EZ49" s="1" t="str">
        <f>IF(LEN(VLOOKUP($G49,Baseline!$G:$FP,150,FALSE))=0,"",VLOOKUP($G49,Baseline!$G:$FP,150,FALSE))</f>
        <v/>
      </c>
      <c r="FA49" s="1" t="str">
        <f>IF(LEN(VLOOKUP($G49,Baseline!$G:$FP,151,FALSE))=0,"",VLOOKUP($G49,Baseline!$G:$FP,151,FALSE))</f>
        <v/>
      </c>
      <c r="FB49" s="4" t="str">
        <f>IF(LEN(VLOOKUP($G49,Baseline!$G:$FP,152,FALSE))=0,"",VLOOKUP($G49,Baseline!$G:$FP,152,FALSE))</f>
        <v/>
      </c>
      <c r="FC49" s="1" t="str">
        <f>IF(LEN(VLOOKUP($G49,Baseline!$G:$FP,153,FALSE))=0,"",VLOOKUP($G49,Baseline!$G:$FP,153,FALSE))</f>
        <v/>
      </c>
      <c r="FD49" s="5" t="str">
        <f>IF(LEN(VLOOKUP($G49,Baseline!$G:$FP,154,FALSE))=0,"",VLOOKUP($G49,Baseline!$G:$FP,154,FALSE))</f>
        <v/>
      </c>
      <c r="FE49" s="5" t="str">
        <f>IF(LEN(VLOOKUP($G49,Baseline!$G:$FP,155,FALSE))=0,"",VLOOKUP($G49,Baseline!$G:$FP,155,FALSE))</f>
        <v/>
      </c>
      <c r="FF49" s="5" t="str">
        <f>IF(LEN(VLOOKUP($G49,Baseline!$G:$FP,156,FALSE))=0,"",VLOOKUP($G49,Baseline!$G:$FP,156,FALSE))</f>
        <v/>
      </c>
      <c r="FG49" s="5" t="str">
        <f>IF(LEN(VLOOKUP($G49,Baseline!$G:$FP,157,FALSE))=0,"",VLOOKUP($G49,Baseline!$G:$FP,157,FALSE))</f>
        <v/>
      </c>
      <c r="FH49" s="5" t="str">
        <f>IF(LEN(VLOOKUP($G49,Baseline!$G:$FP,158,FALSE))=0,"",VLOOKUP($G49,Baseline!$G:$FP,158,FALSE))</f>
        <v/>
      </c>
      <c r="FI49" s="5" t="str">
        <f>IF(LEN(VLOOKUP($G49,Baseline!$G:$FP,159,FALSE))=0,"",VLOOKUP($G49,Baseline!$G:$FP,159,FALSE))</f>
        <v/>
      </c>
      <c r="FJ49" s="5" t="str">
        <f>IF(LEN(VLOOKUP($G49,Baseline!$G:$FP,160,FALSE))=0,"",VLOOKUP($G49,Baseline!$G:$FP,160,FALSE))</f>
        <v/>
      </c>
      <c r="FK49" s="5" t="str">
        <f>IF(LEN(VLOOKUP($G49,Baseline!$G:$FP,161,FALSE))=0,"",VLOOKUP($G49,Baseline!$G:$FP,161,FALSE))</f>
        <v/>
      </c>
      <c r="FL49" s="5" t="str">
        <f>IF(LEN(VLOOKUP($G49,Baseline!$G:$FP,162,FALSE))=0,"",VLOOKUP($G49,Baseline!$G:$FP,162,FALSE))</f>
        <v/>
      </c>
      <c r="FM49" s="5" t="str">
        <f>IF(LEN(VLOOKUP($G49,Baseline!$G:$FP,163,FALSE))=0,"",VLOOKUP($G49,Baseline!$G:$FP,163,FALSE))</f>
        <v/>
      </c>
      <c r="FN49" s="5" t="str">
        <f>IF(LEN(VLOOKUP($G49,Baseline!$G:$FP,164,FALSE))=0,"",VLOOKUP($G49,Baseline!$G:$FP,164,FALSE))</f>
        <v/>
      </c>
      <c r="FO49" s="5" t="str">
        <f>IF(LEN(VLOOKUP($G49,Baseline!$G:$FP,165,FALSE))=0,"",VLOOKUP($G49,Baseline!$G:$FP,165,FALSE))</f>
        <v/>
      </c>
      <c r="FP49" s="5" t="str">
        <f>IF(LEN(VLOOKUP($G49,Baseline!$G:$FP,166,FALSE))=0,"",VLOOKUP($G49,Baseline!$G:$FP,166,FALSE))</f>
        <v/>
      </c>
      <c r="FQ49" s="5"/>
      <c r="FR49" s="5"/>
      <c r="FS49" s="5"/>
      <c r="FT49" s="5"/>
      <c r="FU49" s="1" t="str">
        <f>IF(LEN(VLOOKUP($G49,Baseline!$G:$GR,171,FALSE))=0,"",VLOOKUP($G49,Baseline!$G:$GR,171,FALSE))</f>
        <v>У Вас был плохой аппетит, или Вы переедали</v>
      </c>
      <c r="FV49" s="1" t="str">
        <f>IF(LEN(VLOOKUP($G49,Baseline!$G:$GR,172,FALSE))=0,"",VLOOKUP($G49,Baseline!$G:$GR,172,FALSE))</f>
        <v>0 = Ни разу</v>
      </c>
      <c r="FW49" s="1" t="str">
        <f>IF(LEN(VLOOKUP($G49,Baseline!$G:$GR,173,FALSE))=0,"",VLOOKUP($G49,Baseline!$G:$GR,173,FALSE))</f>
        <v>1 = Несколько дней</v>
      </c>
      <c r="FX49" s="1" t="str">
        <f>IF(LEN(VLOOKUP($G49,Baseline!$G:$GR,174,FALSE))=0,"",VLOOKUP($G49,Baseline!$G:$GR,174,FALSE))</f>
        <v>2 = Более половины дней</v>
      </c>
      <c r="FY49" s="1" t="str">
        <f>IF(LEN(VLOOKUP($G49,Baseline!$G:$GR,175,FALSE))=0,"",VLOOKUP($G49,Baseline!$G:$GR,175,FALSE))</f>
        <v>3 = Почти каждый день</v>
      </c>
      <c r="FZ49" s="1" t="str">
        <f>IF(LEN(VLOOKUP($G49,Baseline!$G:$GR,176,FALSE))=0,"",VLOOKUP($G49,Baseline!$G:$GR,176,FALSE))</f>
        <v/>
      </c>
      <c r="GA49" s="1" t="str">
        <f>IF(LEN(VLOOKUP($G49,Baseline!$G:$GR,177,FALSE))=0,"",VLOOKUP($G49,Baseline!$G:$GR,177,FALSE))</f>
        <v/>
      </c>
      <c r="GB49" s="1" t="str">
        <f>IF(LEN(VLOOKUP($G49,Baseline!$G:$GR,178,FALSE))=0,"",VLOOKUP($G49,Baseline!$G:$GR,178,FALSE))</f>
        <v/>
      </c>
      <c r="GC49" s="1" t="str">
        <f>IF(LEN(VLOOKUP($G49,Baseline!$G:$GR,179,FALSE))=0,"",VLOOKUP($G49,Baseline!$G:$GR,179,FALSE))</f>
        <v/>
      </c>
      <c r="GD49" s="1" t="str">
        <f>IF(LEN(VLOOKUP($G49,Baseline!$G:$GR,180,FALSE))=0,"",VLOOKUP($G49,Baseline!$G:$GR,180,FALSE))</f>
        <v/>
      </c>
      <c r="GE49" s="1" t="str">
        <f>IF(LEN(VLOOKUP($G49,Baseline!$G:$GR,181,FALSE))=0,"",VLOOKUP($G49,Baseline!$G:$GR,181,FALSE))</f>
        <v/>
      </c>
      <c r="GF49" s="5" t="str">
        <f>IF(LEN(VLOOKUP($G49,Baseline!$G:$GR,182,FALSE))=0,"",VLOOKUP($G49,Baseline!$G:$GR,182,FALSE))</f>
        <v/>
      </c>
      <c r="GG49" s="4" t="str">
        <f>IF(LEN(VLOOKUP($G49,Baseline!$G:$GR,183,FALSE))=0,"",VLOOKUP($G49,Baseline!$G:$GR,183,FALSE))</f>
        <v/>
      </c>
      <c r="GH49" s="5" t="str">
        <f>IF(LEN(VLOOKUP($G49,Baseline!$G:$GR,184,FALSE))=0,"",VLOOKUP($G49,Baseline!$G:$GR,184,FALSE))</f>
        <v/>
      </c>
      <c r="GI49" s="5" t="str">
        <f>IF(LEN(VLOOKUP($G49,Baseline!$G:$GR,185,FALSE))=0,"",VLOOKUP($G49,Baseline!$G:$GR,185,FALSE))</f>
        <v/>
      </c>
      <c r="GJ49" s="5" t="str">
        <f>IF(LEN(VLOOKUP($G49,Baseline!$G:$GR,186,FALSE))=0,"",VLOOKUP($G49,Baseline!$G:$GR,186,FALSE))</f>
        <v/>
      </c>
      <c r="GK49" s="5" t="str">
        <f>IF(LEN(VLOOKUP($G49,Baseline!$G:$GR,187,FALSE))=0,"",VLOOKUP($G49,Baseline!$G:$GR,187,FALSE))</f>
        <v/>
      </c>
      <c r="GL49" s="5" t="str">
        <f>IF(LEN(VLOOKUP($G49,Baseline!$G:$GR,188,FALSE))=0,"",VLOOKUP($G49,Baseline!$G:$GR,188,FALSE))</f>
        <v/>
      </c>
      <c r="GM49" s="5" t="str">
        <f>IF(LEN(VLOOKUP($G49,Baseline!$G:$GR,189,FALSE))=0,"",VLOOKUP($G49,Baseline!$G:$GR,189,FALSE))</f>
        <v/>
      </c>
      <c r="GN49" s="5" t="str">
        <f>IF(LEN(VLOOKUP($G49,Baseline!$G:$GR,190,FALSE))=0,"",VLOOKUP($G49,Baseline!$G:$GR,190,FALSE))</f>
        <v/>
      </c>
      <c r="GO49" s="5" t="str">
        <f>IF(LEN(VLOOKUP($G49,Baseline!$G:$GR,191,FALSE))=0,"",VLOOKUP($G49,Baseline!$G:$GR,191,FALSE))</f>
        <v/>
      </c>
      <c r="GP49" s="5" t="str">
        <f>IF(LEN(VLOOKUP($G49,Baseline!$G:$GR,192,FALSE))=0,"",VLOOKUP($G49,Baseline!$G:$GR,192,FALSE))</f>
        <v/>
      </c>
      <c r="GQ49" s="5" t="str">
        <f>IF(LEN(VLOOKUP($G49,Baseline!$G:$GR,193,FALSE))=0,"",VLOOKUP($G49,Baseline!$G:$GR,193,FALSE))</f>
        <v/>
      </c>
      <c r="GR49" s="5" t="str">
        <f>IF(LEN(VLOOKUP($G49,Baseline!$G:$GR,194,FALSE))=0,"",VLOOKUP($G49,Baseline!$G:$GR,194,FALSE))</f>
        <v/>
      </c>
      <c r="GS49" s="5"/>
      <c r="GT49" s="5"/>
      <c r="GU49" s="5"/>
      <c r="GV49" s="5"/>
      <c r="GW49" s="1" t="str">
        <f>IF(LEN(VLOOKUP($G49,Baseline!$G:$HT,199,FALSE))=0,"",VLOOKUP($G49,Baseline!$G:$HT,199,FALSE))</f>
        <v>Loš apetit ili prejedanje</v>
      </c>
      <c r="GX49" s="1" t="str">
        <f>IF(LEN(VLOOKUP($G49,Baseline!$G:$HT,200,FALSE))=0,"",VLOOKUP($G49,Baseline!$G:$HT,200,FALSE))</f>
        <v>0 = Uopšte ne</v>
      </c>
      <c r="GY49" s="1" t="str">
        <f>IF(LEN(VLOOKUP($G49,Baseline!$G:$HT,201,FALSE))=0,"",VLOOKUP($G49,Baseline!$G:$HT,201,FALSE))</f>
        <v>1 = Nekoliko dana</v>
      </c>
      <c r="GZ49" s="1" t="str">
        <f>IF(LEN(VLOOKUP($G49,Baseline!$G:$HT,202,FALSE))=0,"",VLOOKUP($G49,Baseline!$G:$HT,202,FALSE))</f>
        <v>2 = Više od polovine dana</v>
      </c>
      <c r="HA49" s="10" t="str">
        <f>IF(LEN(VLOOKUP($G49,Baseline!$G:$HT,203,FALSE))=0,"",VLOOKUP($G49,Baseline!$G:$HT,203,FALSE))</f>
        <v>3 = Skoro svaki dan</v>
      </c>
      <c r="HB49" s="10" t="str">
        <f>IF(LEN(VLOOKUP($G49,Baseline!$G:$HT,204,FALSE))=0,"",VLOOKUP($G49,Baseline!$G:$HT,204,FALSE))</f>
        <v/>
      </c>
      <c r="HC49" s="10" t="str">
        <f>IF(LEN(VLOOKUP($G49,Baseline!$G:$HT,205,FALSE))=0,"",VLOOKUP($G49,Baseline!$G:$HT,205,FALSE))</f>
        <v/>
      </c>
      <c r="HD49" s="10" t="str">
        <f>IF(LEN(VLOOKUP($G49,Baseline!$G:$HT,206,FALSE))=0,"",VLOOKUP($G49,Baseline!$G:$HT,206,FALSE))</f>
        <v/>
      </c>
      <c r="HE49" s="10" t="str">
        <f>IF(LEN(VLOOKUP($G49,Baseline!$G:$HT,207,FALSE))=0,"",VLOOKUP($G49,Baseline!$G:$HT,207,FALSE))</f>
        <v/>
      </c>
      <c r="HF49" s="10" t="str">
        <f>IF(LEN(VLOOKUP($G49,Baseline!$G:$HT,208,FALSE))=0,"",VLOOKUP($G49,Baseline!$G:$HT,208,FALSE))</f>
        <v/>
      </c>
      <c r="HG49" s="10" t="str">
        <f>IF(LEN(VLOOKUP($G49,Baseline!$G:$HT,209,FALSE))=0,"",VLOOKUP($G49,Baseline!$G:$HT,209,FALSE))</f>
        <v/>
      </c>
      <c r="HH49" s="5" t="str">
        <f>IF(LEN(VLOOKUP($G49,Baseline!$G:$HT,210,FALSE))=0,"",VLOOKUP($G49,Baseline!$G:$HT,210,FALSE))</f>
        <v/>
      </c>
      <c r="HI49" s="5" t="str">
        <f>IF(LEN(VLOOKUP($G49,Baseline!$G:$HT,211,FALSE))=0,"",VLOOKUP($G49,Baseline!$G:$HT,211,FALSE))</f>
        <v/>
      </c>
      <c r="HJ49" s="5" t="str">
        <f>IF(LEN(VLOOKUP($G49,Baseline!$G:$HT,212,FALSE))=0,"",VLOOKUP($G49,Baseline!$G:$HT,212,FALSE))</f>
        <v/>
      </c>
      <c r="HK49" s="5" t="str">
        <f>IF(LEN(VLOOKUP($G49,Baseline!$G:$HT,213,FALSE))=0,"",VLOOKUP($G49,Baseline!$G:$HT,213,FALSE))</f>
        <v/>
      </c>
      <c r="HL49" s="4" t="str">
        <f>IF(LEN(VLOOKUP($G49,Baseline!$G:$HT,214,FALSE))=0,"",VLOOKUP($G49,Baseline!$G:$HT,214,FALSE))</f>
        <v/>
      </c>
      <c r="HM49" s="5" t="str">
        <f>IF(LEN(VLOOKUP($G49,Baseline!$G:$HT,215,FALSE))=0,"",VLOOKUP($G49,Baseline!$G:$HT,215,FALSE))</f>
        <v/>
      </c>
      <c r="HN49" s="5" t="str">
        <f>IF(LEN(VLOOKUP($G49,Baseline!$G:$HT,216,FALSE))=0,"",VLOOKUP($G49,Baseline!$G:$HT,216,FALSE))</f>
        <v/>
      </c>
      <c r="HO49" s="5" t="str">
        <f>IF(LEN(VLOOKUP($G49,Baseline!$G:$HT,217,FALSE))=0,"",VLOOKUP($G49,Baseline!$G:$HT,217,FALSE))</f>
        <v/>
      </c>
      <c r="HP49" s="5" t="str">
        <f>IF(LEN(VLOOKUP($G49,Baseline!$G:$HT,218,FALSE))=0,"",VLOOKUP($G49,Baseline!$G:$HT,218,FALSE))</f>
        <v/>
      </c>
      <c r="HQ49" s="5" t="str">
        <f>IF(LEN(VLOOKUP($G49,Baseline!$G:$HT,219,FALSE))=0,"",VLOOKUP($G49,Baseline!$G:$HT,219,FALSE))</f>
        <v/>
      </c>
      <c r="HR49" s="5" t="str">
        <f>IF(LEN(VLOOKUP($G49,Baseline!$G:$HT,220,FALSE))=0,"",VLOOKUP($G49,Baseline!$G:$HT,220,FALSE))</f>
        <v/>
      </c>
      <c r="HS49" s="5" t="str">
        <f>IF(LEN(VLOOKUP($G49,Baseline!$G:$HT,221,FALSE))=0,"",VLOOKUP($G49,Baseline!$G:$HT,221,FALSE))</f>
        <v/>
      </c>
      <c r="HT49" s="5" t="str">
        <f>IF(LEN(VLOOKUP($G49,Baseline!$G:$HT,222,FALSE))=0,"",VLOOKUP($G49,Baseline!$G:$HT,222,FALSE))</f>
        <v/>
      </c>
      <c r="HU49" s="5"/>
      <c r="HV49" s="5"/>
      <c r="HW49" s="5"/>
      <c r="HX49" s="5"/>
    </row>
    <row r="50" spans="1:232" s="28" customFormat="1" ht="94.5" hidden="1">
      <c r="A50" s="5" t="s">
        <v>331</v>
      </c>
      <c r="B50" s="5" t="s">
        <v>332</v>
      </c>
      <c r="C50" s="5"/>
      <c r="D50" s="5"/>
      <c r="E50" s="5"/>
      <c r="F50" s="5" t="s">
        <v>333</v>
      </c>
      <c r="G50" s="5" t="s">
        <v>418</v>
      </c>
      <c r="H50" s="5" t="s">
        <v>413</v>
      </c>
      <c r="I50" s="84" t="str">
        <f>IF(LEN(VLOOKUP($G50,Baseline!$G:$BH,3,FALSE))=0,"",VLOOKUP($G50,Baseline!$G:$BH,3,FALSE))</f>
        <v>Schlechte Meinung von sich selbst; Gefühl, ein Versager zu sein oder die Familie enttäuscht zu haben</v>
      </c>
      <c r="J50" s="5" t="str">
        <f>IF(LEN(VLOOKUP($G50,Baseline!$G:$BH,4,FALSE))=0,"",VLOOKUP($G50,Baseline!$G:$BH,4,FALSE))</f>
        <v>0 = Überhaupt nicht</v>
      </c>
      <c r="K50" s="5" t="str">
        <f>IF(LEN(VLOOKUP($G50,Baseline!$G:$BH,5,FALSE))=0,"",VLOOKUP($G50,Baseline!$G:$BH,5,FALSE))</f>
        <v>1 = An einzelnen Tagen</v>
      </c>
      <c r="L50" s="5" t="str">
        <f>IF(LEN(VLOOKUP($G50,Baseline!$G:$BH,6,FALSE))=0,"",VLOOKUP($G50,Baseline!$G:$BH,6,FALSE))</f>
        <v>2 = An mehr als der Hälfte der Tage</v>
      </c>
      <c r="M50" s="5" t="str">
        <f>IF(LEN(VLOOKUP($G50,Baseline!$G:$BH,7,FALSE))=0,"",VLOOKUP($G50,Baseline!$G:$BH,7,FALSE))</f>
        <v>3 = Beinahe jeden Tag</v>
      </c>
      <c r="N50" s="5" t="str">
        <f>IF(LEN(VLOOKUP($G50,Baseline!$G:$BH,8,FALSE))=0,"",VLOOKUP($G50,Baseline!$G:$BH,8,FALSE))</f>
        <v/>
      </c>
      <c r="O50" s="5" t="str">
        <f>IF(LEN(VLOOKUP($G50,Baseline!$G:$BH,9,FALSE))=0,"",VLOOKUP($G50,Baseline!$G:$BH,9,FALSE))</f>
        <v/>
      </c>
      <c r="P50" s="5" t="str">
        <f>IF(LEN(VLOOKUP($G50,Baseline!$G:$BH,10,FALSE))=0,"",VLOOKUP($G50,Baseline!$G:$BH,10,FALSE))</f>
        <v/>
      </c>
      <c r="Q50" s="5" t="str">
        <f>IF(LEN(VLOOKUP($G50,Baseline!$G:$BH,11,FALSE))=0,"",VLOOKUP($G50,Baseline!$G:$BH,11,FALSE))</f>
        <v/>
      </c>
      <c r="R50" s="5" t="str">
        <f>IF(LEN(VLOOKUP($G50,Baseline!$G:$BH,12,FALSE))=0,"",VLOOKUP($G50,Baseline!$G:$BH,12,FALSE))</f>
        <v/>
      </c>
      <c r="S50" s="5" t="str">
        <f>IF(LEN(VLOOKUP($G50,Baseline!$G:$BH,13,FALSE))=0,"",VLOOKUP($G50,Baseline!$G:$BH,13,FALSE))</f>
        <v/>
      </c>
      <c r="T50" s="5" t="str">
        <f>IF(LEN(VLOOKUP($G50,Baseline!$G:$BH,14,FALSE))=0,"",VLOOKUP($G50,Baseline!$G:$BH,14,FALSE))</f>
        <v/>
      </c>
      <c r="U50" s="5" t="str">
        <f>IF(LEN(VLOOKUP($G50,Baseline!$G:$BH,15,FALSE))=0,"",VLOOKUP($G50,Baseline!$G:$BH,15,FALSE))</f>
        <v/>
      </c>
      <c r="V50" s="5" t="str">
        <f>IF(LEN(VLOOKUP($G50,Baseline!$G:$BH,16,FALSE))=0,"",VLOOKUP($G50,Baseline!$G:$BH,16,FALSE))</f>
        <v/>
      </c>
      <c r="W50" s="5" t="str">
        <f>IF(LEN(VLOOKUP($G50,Baseline!$G:$BH,17,FALSE))=0,"",VLOOKUP($G50,Baseline!$G:$BH,17,FALSE))</f>
        <v/>
      </c>
      <c r="X50" s="5" t="str">
        <f>IF(LEN(VLOOKUP($G50,Baseline!$G:$BH,18,FALSE))=0,"",VLOOKUP($G50,Baseline!$G:$BH,18,FALSE))</f>
        <v/>
      </c>
      <c r="Y50" s="5" t="str">
        <f>IF(LEN(VLOOKUP($G50,Baseline!$G:$BH,19,FALSE))=0,"",VLOOKUP($G50,Baseline!$G:$BH,19,FALSE))</f>
        <v/>
      </c>
      <c r="Z50" s="5" t="str">
        <f>IF(LEN(VLOOKUP($G50,Baseline!$G:$BH,20,FALSE))=0,"",VLOOKUP($G50,Baseline!$G:$BH,20,FALSE))</f>
        <v/>
      </c>
      <c r="AA50" s="5" t="str">
        <f>IF(LEN(VLOOKUP($G50,Baseline!$G:$BH,21,FALSE))=0,"",VLOOKUP($G50,Baseline!$G:$BH,21,FALSE))</f>
        <v/>
      </c>
      <c r="AB50" s="5" t="str">
        <f>IF(LEN(VLOOKUP($G50,Baseline!$G:$BH,22,FALSE))=0,"",VLOOKUP($G50,Baseline!$G:$BH,22,FALSE))</f>
        <v/>
      </c>
      <c r="AC50" s="5" t="str">
        <f>IF(LEN(VLOOKUP($G50,Baseline!$G:$BH,23,FALSE))=0,"",VLOOKUP($G50,Baseline!$G:$BH,23,FALSE))</f>
        <v/>
      </c>
      <c r="AD50" s="5" t="str">
        <f>IF(LEN(VLOOKUP($G50,Baseline!$G:$BH,24,FALSE))=0,"",VLOOKUP($G50,Baseline!$G:$BH,24,FALSE))</f>
        <v/>
      </c>
      <c r="AE50" s="5" t="str">
        <f>IF(LEN(VLOOKUP($G50,Baseline!$G:$BH,25,FALSE))=0,"",VLOOKUP($G50,Baseline!$G:$BH,25,FALSE))</f>
        <v/>
      </c>
      <c r="AF50" s="5" t="str">
        <f>IF(LEN(VLOOKUP($G50,Baseline!$G:$BH,26,FALSE))=0,"",VLOOKUP($G50,Baseline!$G:$BH,26,FALSE))</f>
        <v/>
      </c>
      <c r="AG50" s="100"/>
      <c r="AH50" s="5"/>
      <c r="AI50" s="5"/>
      <c r="AJ50" s="87"/>
      <c r="AK50" s="5" t="str">
        <f>IF(LEN(VLOOKUP($G50,Baseline!$G:$BH,31,FALSE))=0,"",VLOOKUP($G50,Baseline!$G:$BH,31,FALSE))</f>
        <v>Feeling bad about yourself — or thatyou are a failure or have let yourselforyour family down</v>
      </c>
      <c r="AL50" s="5" t="str">
        <f>IF(LEN(VLOOKUP($G50,Baseline!$G:$BH,32,FALSE))=0,"",VLOOKUP($G50,Baseline!$G:$BH,32,FALSE))</f>
        <v>0 = Not at all</v>
      </c>
      <c r="AM50" s="5" t="str">
        <f>IF(LEN(VLOOKUP($G50,Baseline!$G:$BH,33,FALSE))=0,"",VLOOKUP($G50,Baseline!$G:$BH,33,FALSE))</f>
        <v>1 = Several days</v>
      </c>
      <c r="AN50" s="5" t="str">
        <f>IF(LEN(VLOOKUP($G50,Baseline!$G:$BH,34,FALSE))=0,"",VLOOKUP($G50,Baseline!$G:$BH,34,FALSE))</f>
        <v>2 = More than half the days</v>
      </c>
      <c r="AO50" s="5" t="str">
        <f>IF(LEN(VLOOKUP($G50,Baseline!$G:$BH,35,FALSE))=0,"",VLOOKUP($G50,Baseline!$G:$BH,35,FALSE))</f>
        <v>3 = Nearly every day</v>
      </c>
      <c r="AP50" s="5" t="str">
        <f>IF(LEN(VLOOKUP($G50,Baseline!$G:$BH,36,FALSE))=0,"",VLOOKUP($G50,Baseline!$G:$BH,36,FALSE))</f>
        <v/>
      </c>
      <c r="AQ50" s="5" t="str">
        <f>IF(LEN(VLOOKUP($G50,Baseline!$G:$BH,37,FALSE))=0,"",VLOOKUP($G50,Baseline!$G:$BH,37,FALSE))</f>
        <v/>
      </c>
      <c r="AR50" s="5" t="str">
        <f>IF(LEN(VLOOKUP($G50,Baseline!$G:$BH,38,FALSE))=0,"",VLOOKUP($G50,Baseline!$G:$BH,38,FALSE))</f>
        <v/>
      </c>
      <c r="AS50" s="5" t="str">
        <f>IF(LEN(VLOOKUP($G50,Baseline!$G:$BH,39,FALSE))=0,"",VLOOKUP($G50,Baseline!$G:$BH,39,FALSE))</f>
        <v/>
      </c>
      <c r="AT50" s="5" t="str">
        <f>IF(LEN(VLOOKUP($G50,Baseline!$G:$BH,40,FALSE))=0,"",VLOOKUP($G50,Baseline!$G:$BH,40,FALSE))</f>
        <v/>
      </c>
      <c r="AU50" s="5" t="str">
        <f>IF(LEN(VLOOKUP($G50,Baseline!$G:$BH,41,FALSE))=0,"",VLOOKUP($G50,Baseline!$G:$BH,41,FALSE))</f>
        <v/>
      </c>
      <c r="AV50" s="5" t="str">
        <f>IF(LEN(VLOOKUP($G50,Baseline!$G:$BH,42,FALSE))=0,"",VLOOKUP($G50,Baseline!$G:$BH,42,FALSE))</f>
        <v/>
      </c>
      <c r="AW50" s="5" t="str">
        <f>IF(LEN(VLOOKUP($G50,Baseline!$G:$BH,43,FALSE))=0,"",VLOOKUP($G50,Baseline!$G:$BH,43,FALSE))</f>
        <v/>
      </c>
      <c r="AX50" s="5" t="str">
        <f>IF(LEN(VLOOKUP($G50,Baseline!$G:$BH,44,FALSE))=0,"",VLOOKUP($G50,Baseline!$G:$BH,44,FALSE))</f>
        <v/>
      </c>
      <c r="AY50" s="5" t="str">
        <f>IF(LEN(VLOOKUP($G50,Baseline!$G:$BH,45,FALSE))=0,"",VLOOKUP($G50,Baseline!$G:$BH,45,FALSE))</f>
        <v/>
      </c>
      <c r="AZ50" s="5" t="str">
        <f>IF(LEN(VLOOKUP($G50,Baseline!$G:$BH,46,FALSE))=0,"",VLOOKUP($G50,Baseline!$G:$BH,46,FALSE))</f>
        <v/>
      </c>
      <c r="BA50" s="5" t="str">
        <f>IF(LEN(VLOOKUP($G50,Baseline!$G:$BH,47,FALSE))=0,"",VLOOKUP($G50,Baseline!$G:$BH,47,FALSE))</f>
        <v/>
      </c>
      <c r="BB50" s="5" t="str">
        <f>IF(LEN(VLOOKUP($G50,Baseline!$G:$BH,48,FALSE))=0,"",VLOOKUP($G50,Baseline!$G:$BH,48,FALSE))</f>
        <v/>
      </c>
      <c r="BC50" s="5" t="str">
        <f>IF(LEN(VLOOKUP($G50,Baseline!$G:$BH,49,FALSE))=0,"",VLOOKUP($G50,Baseline!$G:$BH,49,FALSE))</f>
        <v/>
      </c>
      <c r="BD50" s="5" t="str">
        <f>IF(LEN(VLOOKUP($G50,Baseline!$G:$BH,50,FALSE))=0,"",VLOOKUP($G50,Baseline!$G:$BH,50,FALSE))</f>
        <v/>
      </c>
      <c r="BE50" s="5" t="str">
        <f>IF(LEN(VLOOKUP($G50,Baseline!$G:$BH,51,FALSE))=0,"",VLOOKUP($G50,Baseline!$G:$BH,51,FALSE))</f>
        <v/>
      </c>
      <c r="BF50" s="5" t="str">
        <f>IF(LEN(VLOOKUP($G50,Baseline!$G:$BH,52,FALSE))=0,"",VLOOKUP($G50,Baseline!$G:$BH,52,FALSE))</f>
        <v/>
      </c>
      <c r="BG50" s="5" t="str">
        <f>IF(LEN(VLOOKUP($G50,Baseline!$G:$BH,53,FALSE))=0,"",VLOOKUP($G50,Baseline!$G:$BH,53,FALSE))</f>
        <v/>
      </c>
      <c r="BH50" s="5" t="str">
        <f>IF(LEN(VLOOKUP($G50,Baseline!$G:$BH,54,FALSE))=0,"",VLOOKUP($G50,Baseline!$G:$BH,54,FALSE))</f>
        <v/>
      </c>
      <c r="BI50" s="5"/>
      <c r="BJ50" s="5"/>
      <c r="BK50" s="5"/>
      <c r="BL50" s="87"/>
      <c r="BM50" s="1" t="str">
        <f>IF(LEN(VLOOKUP($G50,Baseline!$G:$CJ,59,FALSE))=0,"",VLOOKUP($G50,Baseline!$G:$CJ,59,FALSE))</f>
        <v>Sentirse mal consigo mismo/a; sentir que es un/a fracasado/a o que ha decepcionado a su familia o a sí mismo/a</v>
      </c>
      <c r="BN50" s="1" t="str">
        <f>IF(LEN(VLOOKUP($G50,Baseline!$G:$CJ,60,FALSE))=0,"",VLOOKUP($G50,Baseline!$G:$CJ,60,FALSE))</f>
        <v>0 = Nunca</v>
      </c>
      <c r="BO50" s="1" t="str">
        <f>IF(LEN(VLOOKUP($G50,Baseline!$G:$CJ,61,FALSE))=0,"",VLOOKUP($G50,Baseline!$G:$CJ,61,FALSE))</f>
        <v>1 = Varios días</v>
      </c>
      <c r="BP50" s="1" t="str">
        <f>IF(LEN(VLOOKUP($G50,Baseline!$G:$CJ,62,FALSE))=0,"",VLOOKUP($G50,Baseline!$G:$CJ,62,FALSE))</f>
        <v>2 = Más de la mitad de los días</v>
      </c>
      <c r="BQ50" s="1" t="str">
        <f>IF(LEN(VLOOKUP($G50,Baseline!$G:$CJ,63,FALSE))=0,"",VLOOKUP($G50,Baseline!$G:$CJ,63,FALSE))</f>
        <v>3 = Casi cada día</v>
      </c>
      <c r="BR50" s="1" t="str">
        <f>IF(LEN(VLOOKUP($G50,Baseline!$G:$CJ,64,FALSE))=0,"",VLOOKUP($G50,Baseline!$G:$CJ,64,FALSE))</f>
        <v/>
      </c>
      <c r="BS50" s="1" t="str">
        <f>IF(LEN(VLOOKUP($G50,Baseline!$G:$CJ,65,FALSE))=0,"",VLOOKUP($G50,Baseline!$G:$CJ,65,FALSE))</f>
        <v/>
      </c>
      <c r="BT50" s="1" t="str">
        <f>IF(LEN(VLOOKUP($G50,Baseline!$G:$CJ,66,FALSE))=0,"",VLOOKUP($G50,Baseline!$G:$CJ,66,FALSE))</f>
        <v/>
      </c>
      <c r="BU50" s="1" t="str">
        <f>IF(LEN(VLOOKUP($G50,Baseline!$G:$CJ,67,FALSE))=0,"",VLOOKUP($G50,Baseline!$G:$CJ,67,FALSE))</f>
        <v/>
      </c>
      <c r="BV50" s="1" t="str">
        <f>IF(LEN(VLOOKUP($G50,Baseline!$G:$CJ,68,FALSE))=0,"",VLOOKUP($G50,Baseline!$G:$CJ,68,FALSE))</f>
        <v/>
      </c>
      <c r="BW50" s="1" t="str">
        <f>IF(LEN(VLOOKUP($G50,Baseline!$G:$CJ,69,FALSE))=0,"",VLOOKUP($G50,Baseline!$G:$CJ,69,FALSE))</f>
        <v/>
      </c>
      <c r="BX50" s="1" t="str">
        <f>IF(LEN(VLOOKUP($G50,Baseline!$G:$CJ,70,FALSE))=0,"",VLOOKUP($G50,Baseline!$G:$CJ,70,FALSE))</f>
        <v/>
      </c>
      <c r="BY50" s="1" t="str">
        <f>IF(LEN(VLOOKUP($G50,Baseline!$G:$CJ,71,FALSE))=0,"",VLOOKUP($G50,Baseline!$G:$CJ,71,FALSE))</f>
        <v/>
      </c>
      <c r="BZ50" s="1" t="str">
        <f>IF(LEN(VLOOKUP($G50,Baseline!$G:$CJ,72,FALSE))=0,"",VLOOKUP($G50,Baseline!$G:$CJ,72,FALSE))</f>
        <v/>
      </c>
      <c r="CA50" s="1" t="str">
        <f>IF(LEN(VLOOKUP($G50,Baseline!$G:$CJ,73,FALSE))=0,"",VLOOKUP($G50,Baseline!$G:$CJ,73,FALSE))</f>
        <v/>
      </c>
      <c r="CB50" s="1" t="str">
        <f>IF(LEN(VLOOKUP($G50,Baseline!$G:$CJ,74,FALSE))=0,"",VLOOKUP($G50,Baseline!$G:$CJ,74,FALSE))</f>
        <v/>
      </c>
      <c r="CC50" s="1" t="str">
        <f>IF(LEN(VLOOKUP($G50,Baseline!$G:$CJ,75,FALSE))=0,"",VLOOKUP($G50,Baseline!$G:$CJ,75,FALSE))</f>
        <v/>
      </c>
      <c r="CD50" s="1" t="str">
        <f>IF(LEN(VLOOKUP($G50,Baseline!$G:$CJ,76,FALSE))=0,"",VLOOKUP($G50,Baseline!$G:$CJ,76,FALSE))</f>
        <v/>
      </c>
      <c r="CE50" s="1" t="str">
        <f>IF(LEN(VLOOKUP($G50,Baseline!$G:$CJ,77,FALSE))=0,"",VLOOKUP($G50,Baseline!$G:$CJ,77,FALSE))</f>
        <v/>
      </c>
      <c r="CF50" s="1" t="str">
        <f>IF(LEN(VLOOKUP($G50,Baseline!$G:$CJ,78,FALSE))=0,"",VLOOKUP($G50,Baseline!$G:$CJ,78,FALSE))</f>
        <v/>
      </c>
      <c r="CG50" s="1" t="str">
        <f>IF(LEN(VLOOKUP($G50,Baseline!$G:$CJ,79,FALSE))=0,"",VLOOKUP($G50,Baseline!$G:$CJ,79,FALSE))</f>
        <v/>
      </c>
      <c r="CH50" s="1" t="str">
        <f>IF(LEN(VLOOKUP($G50,Baseline!$G:$CJ,80,FALSE))=0,"",VLOOKUP($G50,Baseline!$G:$CJ,80,FALSE))</f>
        <v/>
      </c>
      <c r="CI50" s="1" t="str">
        <f>IF(LEN(VLOOKUP($G50,Baseline!$G:$CJ,81,FALSE))=0,"",VLOOKUP($G50,Baseline!$G:$CJ,81,FALSE))</f>
        <v/>
      </c>
      <c r="CJ50" s="1" t="str">
        <f>IF(LEN(VLOOKUP($G50,Baseline!$G:$CJ,82,FALSE))=0,"",VLOOKUP($G50,Baseline!$G:$CJ,82,FALSE))</f>
        <v/>
      </c>
      <c r="CK50" s="1"/>
      <c r="CL50" s="1"/>
      <c r="CM50" s="1"/>
      <c r="CN50" s="1"/>
      <c r="CO50" s="198" t="str">
        <f>IF(LEN(VLOOKUP($G50,Baseline!$G:$DL,87,FALSE))=0,"",VLOOKUP($G50,Baseline!$G:$DL,87,FALSE))</f>
        <v>Avoir une mauvaise opinion de soi-même, ou avoir le sentiment d‟être nul(le), ou d‟avoir déçu sa famille ou s‟être déçu(e) soi-même</v>
      </c>
      <c r="CP50" s="1" t="str">
        <f>IF(LEN(VLOOKUP($G50,Baseline!$G:$DL,88,FALSE))=0,"",VLOOKUP($G50,Baseline!$G:$DL,88,FALSE))</f>
        <v>0 = Jamais</v>
      </c>
      <c r="CQ50" s="1" t="str">
        <f>IF(LEN(VLOOKUP($G50,Baseline!$G:$DL,89,FALSE))=0,"",VLOOKUP($G50,Baseline!$G:$DL,89,FALSE))</f>
        <v>1 = Plusieurs jours</v>
      </c>
      <c r="CR50" s="4" t="str">
        <f>IF(LEN(VLOOKUP($G50,Baseline!$G:$DL,90,FALSE))=0,"",VLOOKUP($G50,Baseline!$G:$DL,90,FALSE))</f>
        <v>2 = Plus de la moitié du temps</v>
      </c>
      <c r="CS50" s="1" t="str">
        <f>IF(LEN(VLOOKUP($G50,Baseline!$G:$DL,91,FALSE))=0,"",VLOOKUP($G50,Baseline!$G:$DL,91,FALSE))</f>
        <v>3 = Presque tous les jours</v>
      </c>
      <c r="CT50" s="1" t="str">
        <f>IF(LEN(VLOOKUP($G50,Baseline!$G:$DL,92,FALSE))=0,"",VLOOKUP($G50,Baseline!$G:$DL,92,FALSE))</f>
        <v/>
      </c>
      <c r="CU50" s="1" t="str">
        <f>IF(LEN(VLOOKUP($G50,Baseline!$G:$DL,93,FALSE))=0,"",VLOOKUP($G50,Baseline!$G:$DL,93,FALSE))</f>
        <v/>
      </c>
      <c r="CV50" s="1" t="str">
        <f>IF(LEN(VLOOKUP($G50,Baseline!$G:$DL,94,FALSE))=0,"",VLOOKUP($G50,Baseline!$G:$DL,94,FALSE))</f>
        <v/>
      </c>
      <c r="CW50" s="1" t="str">
        <f>IF(LEN(VLOOKUP($G50,Baseline!$G:$DL,95,FALSE))=0,"",VLOOKUP($G50,Baseline!$G:$DL,95,FALSE))</f>
        <v/>
      </c>
      <c r="CX50" s="1" t="str">
        <f>IF(LEN(VLOOKUP($G50,Baseline!$G:$DL,96,FALSE))=0,"",VLOOKUP($G50,Baseline!$G:$DL,96,FALSE))</f>
        <v/>
      </c>
      <c r="CY50" s="5" t="str">
        <f>IF(LEN(VLOOKUP($G50,Baseline!$G:$DL,97,FALSE))=0,"",VLOOKUP($G50,Baseline!$G:$DL,97,FALSE))</f>
        <v/>
      </c>
      <c r="CZ50" s="5" t="str">
        <f>IF(LEN(VLOOKUP($G50,Baseline!$G:$DL,98,FALSE))=0,"",VLOOKUP($G50,Baseline!$G:$DL,98,FALSE))</f>
        <v/>
      </c>
      <c r="DA50" s="5" t="str">
        <f>IF(LEN(VLOOKUP($G50,Baseline!$G:$DL,99,FALSE))=0,"",VLOOKUP($G50,Baseline!$G:$DL,99,FALSE))</f>
        <v/>
      </c>
      <c r="DB50" s="5" t="str">
        <f>IF(LEN(VLOOKUP($G50,Baseline!$G:$DL,100,FALSE))=0,"",VLOOKUP($G50,Baseline!$G:$DL,100,FALSE))</f>
        <v/>
      </c>
      <c r="DC50" s="5" t="str">
        <f>IF(LEN(VLOOKUP($G50,Baseline!$G:$DL,101,FALSE))=0,"",VLOOKUP($G50,Baseline!$G:$DL,101,FALSE))</f>
        <v/>
      </c>
      <c r="DD50" s="5" t="str">
        <f>IF(LEN(VLOOKUP($G50,Baseline!$G:$DL,102,FALSE))=0,"",VLOOKUP($G50,Baseline!$G:$DL,102,FALSE))</f>
        <v/>
      </c>
      <c r="DE50" s="5" t="str">
        <f>IF(LEN(VLOOKUP($G50,Baseline!$G:$DL,103,FALSE))=0,"",VLOOKUP($G50,Baseline!$G:$DL,103,FALSE))</f>
        <v/>
      </c>
      <c r="DF50" s="5" t="str">
        <f>IF(LEN(VLOOKUP($G50,Baseline!$G:$DL,104,FALSE))=0,"",VLOOKUP($G50,Baseline!$G:$DL,104,FALSE))</f>
        <v/>
      </c>
      <c r="DG50" s="5" t="str">
        <f>IF(LEN(VLOOKUP($G50,Baseline!$G:$DL,105,FALSE))=0,"",VLOOKUP($G50,Baseline!$G:$DL,105,FALSE))</f>
        <v/>
      </c>
      <c r="DH50" s="5" t="str">
        <f>IF(LEN(VLOOKUP($G50,Baseline!$G:$DL,106,FALSE))=0,"",VLOOKUP($G50,Baseline!$G:$DL,106,FALSE))</f>
        <v/>
      </c>
      <c r="DI50" s="5" t="str">
        <f>IF(LEN(VLOOKUP($G50,Baseline!$G:$DL,107,FALSE))=0,"",VLOOKUP($G50,Baseline!$G:$DL,107,FALSE))</f>
        <v/>
      </c>
      <c r="DJ50" s="5" t="str">
        <f>IF(LEN(VLOOKUP($G50,Baseline!$G:$DL,108,FALSE))=0,"",VLOOKUP($G50,Baseline!$G:$DL,108,FALSE))</f>
        <v/>
      </c>
      <c r="DK50" s="5" t="str">
        <f>IF(LEN(VLOOKUP($G50,Baseline!$G:$DL,109,FALSE))=0,"",VLOOKUP($G50,Baseline!$G:$DL,109,FALSE))</f>
        <v/>
      </c>
      <c r="DL50" s="5" t="str">
        <f>IF(LEN(VLOOKUP($G50,Baseline!$G:$DL,110,FALSE))=0,"",VLOOKUP($G50,Baseline!$G:$DL,110,FALSE))</f>
        <v/>
      </c>
      <c r="DM50" s="5"/>
      <c r="DN50" s="5"/>
      <c r="DO50" s="5"/>
      <c r="DP50" s="5"/>
      <c r="DQ50" s="1" t="str">
        <f>IF(LEN(VLOOKUP($G50,Baseline!$G:$EN,115,FALSE))=0,"",VLOOKUP($G50,Baseline!$G:$EN,115,FALSE))</f>
        <v>Rossz érzések saját magával kapcsolatban, vagy olyan gondolatok, hogy Ön sikertelen, vagy csalódást okozott önmaga vagy családja számára</v>
      </c>
      <c r="DR50" s="1" t="str">
        <f>IF(LEN(VLOOKUP($G50,Baseline!$G:$EN,116,FALSE))=0,"",VLOOKUP($G50,Baseline!$G:$EN,116,FALSE))</f>
        <v>0 = Egyszer sem</v>
      </c>
      <c r="DS50" s="1" t="str">
        <f>IF(LEN(VLOOKUP($G50,Baseline!$G:$EN,117,FALSE))=0,"",VLOOKUP($G50,Baseline!$G:$EN,117,FALSE))</f>
        <v>1 = Néhány napig</v>
      </c>
      <c r="DT50" s="1" t="str">
        <f>IF(LEN(VLOOKUP($G50,Baseline!$G:$EN,118,FALSE))=0,"",VLOOKUP($G50,Baseline!$G:$EN,118,FALSE))</f>
        <v>2 = A napok több mint felében</v>
      </c>
      <c r="DU50" s="1" t="str">
        <f>IF(LEN(VLOOKUP($G50,Baseline!$G:$EN,119,FALSE))=0,"",VLOOKUP($G50,Baseline!$G:$EN,119,FALSE))</f>
        <v>3 = Majdnem minden nap</v>
      </c>
      <c r="DV50" s="1" t="str">
        <f>IF(LEN(VLOOKUP($G50,Baseline!$G:$EN,120,FALSE))=0,"",VLOOKUP($G50,Baseline!$G:$EN,120,FALSE))</f>
        <v/>
      </c>
      <c r="DW50" s="4" t="str">
        <f>IF(LEN(VLOOKUP($G50,Baseline!$G:$EN,121,FALSE))=0,"",VLOOKUP($G50,Baseline!$G:$EN,121,FALSE))</f>
        <v/>
      </c>
      <c r="DX50" s="1" t="str">
        <f>IF(LEN(VLOOKUP($G50,Baseline!$G:$EN,122,FALSE))=0,"",VLOOKUP($G50,Baseline!$G:$EN,122,FALSE))</f>
        <v/>
      </c>
      <c r="DY50" s="1" t="str">
        <f>IF(LEN(VLOOKUP($G50,Baseline!$G:$EN,123,FALSE))=0,"",VLOOKUP($G50,Baseline!$G:$EN,123,FALSE))</f>
        <v/>
      </c>
      <c r="DZ50" s="1" t="str">
        <f>IF(LEN(VLOOKUP($G50,Baseline!$G:$EN,124,FALSE))=0,"",VLOOKUP($G50,Baseline!$G:$EN,124,FALSE))</f>
        <v/>
      </c>
      <c r="EA50" s="1" t="str">
        <f>IF(LEN(VLOOKUP($G50,Baseline!$G:$EN,125,FALSE))=0,"",VLOOKUP($G50,Baseline!$G:$EN,125,FALSE))</f>
        <v/>
      </c>
      <c r="EB50" s="5" t="str">
        <f>IF(LEN(VLOOKUP($G50,Baseline!$G:$EN,126,FALSE))=0,"",VLOOKUP($G50,Baseline!$G:$EN,126,FALSE))</f>
        <v/>
      </c>
      <c r="EC50" s="5" t="str">
        <f>IF(LEN(VLOOKUP($G50,Baseline!$G:$EN,127,FALSE))=0,"",VLOOKUP($G50,Baseline!$G:$EN,127,FALSE))</f>
        <v/>
      </c>
      <c r="ED50" s="5" t="str">
        <f>IF(LEN(VLOOKUP($G50,Baseline!$G:$EN,128,FALSE))=0,"",VLOOKUP($G50,Baseline!$G:$EN,128,FALSE))</f>
        <v/>
      </c>
      <c r="EE50" s="5" t="str">
        <f>IF(LEN(VLOOKUP($G50,Baseline!$G:$EN,129,FALSE))=0,"",VLOOKUP($G50,Baseline!$G:$EN,129,FALSE))</f>
        <v/>
      </c>
      <c r="EF50" s="5" t="str">
        <f>IF(LEN(VLOOKUP($G50,Baseline!$G:$EN,130,FALSE))=0,"",VLOOKUP($G50,Baseline!$G:$EN,130,FALSE))</f>
        <v/>
      </c>
      <c r="EG50" s="5" t="str">
        <f>IF(LEN(VLOOKUP($G50,Baseline!$G:$EN,131,FALSE))=0,"",VLOOKUP($G50,Baseline!$G:$EN,131,FALSE))</f>
        <v/>
      </c>
      <c r="EH50" s="5" t="str">
        <f>IF(LEN(VLOOKUP($G50,Baseline!$G:$EN,132,FALSE))=0,"",VLOOKUP($G50,Baseline!$G:$EN,132,FALSE))</f>
        <v/>
      </c>
      <c r="EI50" s="5" t="str">
        <f>IF(LEN(VLOOKUP($G50,Baseline!$G:$EN,133,FALSE))=0,"",VLOOKUP($G50,Baseline!$G:$EN,133,FALSE))</f>
        <v/>
      </c>
      <c r="EJ50" s="5" t="str">
        <f>IF(LEN(VLOOKUP($G50,Baseline!$G:$EN,134,FALSE))=0,"",VLOOKUP($G50,Baseline!$G:$EN,134,FALSE))</f>
        <v/>
      </c>
      <c r="EK50" s="5" t="str">
        <f>IF(LEN(VLOOKUP($G50,Baseline!$G:$EN,135,FALSE))=0,"",VLOOKUP($G50,Baseline!$G:$EN,135,FALSE))</f>
        <v/>
      </c>
      <c r="EL50" s="5" t="str">
        <f>IF(LEN(VLOOKUP($G50,Baseline!$G:$EN,136,FALSE))=0,"",VLOOKUP($G50,Baseline!$G:$EN,136,FALSE))</f>
        <v/>
      </c>
      <c r="EM50" s="5" t="str">
        <f>IF(LEN(VLOOKUP($G50,Baseline!$G:$EN,137,FALSE))=0,"",VLOOKUP($G50,Baseline!$G:$EN,137,FALSE))</f>
        <v/>
      </c>
      <c r="EN50" s="5" t="str">
        <f>IF(LEN(VLOOKUP($G50,Baseline!$G:$EN,138,FALSE))=0,"",VLOOKUP($G50,Baseline!$G:$EN,138,FALSE))</f>
        <v/>
      </c>
      <c r="EO50" s="5"/>
      <c r="EP50" s="5"/>
      <c r="EQ50" s="5"/>
      <c r="ER50" s="5"/>
      <c r="ES50" s="1" t="str">
        <f>IF(LEN(VLOOKUP($G50,Baseline!$G:$FP,143,FALSE))=0,"",VLOOKUP($G50,Baseline!$G:$FP,143,FALSE))</f>
        <v>Avere una scarsa opinione di sé, o sentirsi un/una fallito/a o aver deluso se stesso/a o i propri familiari</v>
      </c>
      <c r="ET50" s="1" t="str">
        <f>IF(LEN(VLOOKUP($G50,Baseline!$G:$FP,144,FALSE))=0,"",VLOOKUP($G50,Baseline!$G:$FP,144,FALSE))</f>
        <v>0 = Mai</v>
      </c>
      <c r="EU50" s="1" t="str">
        <f>IF(LEN(VLOOKUP($G50,Baseline!$G:$FP,145,FALSE))=0,"",VLOOKUP($G50,Baseline!$G:$FP,145,FALSE))</f>
        <v>1 = Alcuni giorni</v>
      </c>
      <c r="EV50" s="1" t="str">
        <f>IF(LEN(VLOOKUP($G50,Baseline!$G:$FP,146,FALSE))=0,"",VLOOKUP($G50,Baseline!$G:$FP,146,FALSE))</f>
        <v>2 = Oltre la metà dei giorni</v>
      </c>
      <c r="EW50" s="1" t="str">
        <f>IF(LEN(VLOOKUP($G50,Baseline!$G:$FP,147,FALSE))=0,"",VLOOKUP($G50,Baseline!$G:$FP,147,FALSE))</f>
        <v>3 = Quasi ogni giorno</v>
      </c>
      <c r="EX50" s="1" t="str">
        <f>IF(LEN(VLOOKUP($G50,Baseline!$G:$FP,148,FALSE))=0,"",VLOOKUP($G50,Baseline!$G:$FP,148,FALSE))</f>
        <v/>
      </c>
      <c r="EY50" s="1" t="str">
        <f>IF(LEN(VLOOKUP($G50,Baseline!$G:$FP,149,FALSE))=0,"",VLOOKUP($G50,Baseline!$G:$FP,149,FALSE))</f>
        <v/>
      </c>
      <c r="EZ50" s="1" t="str">
        <f>IF(LEN(VLOOKUP($G50,Baseline!$G:$FP,150,FALSE))=0,"",VLOOKUP($G50,Baseline!$G:$FP,150,FALSE))</f>
        <v/>
      </c>
      <c r="FA50" s="1" t="str">
        <f>IF(LEN(VLOOKUP($G50,Baseline!$G:$FP,151,FALSE))=0,"",VLOOKUP($G50,Baseline!$G:$FP,151,FALSE))</f>
        <v/>
      </c>
      <c r="FB50" s="4" t="str">
        <f>IF(LEN(VLOOKUP($G50,Baseline!$G:$FP,152,FALSE))=0,"",VLOOKUP($G50,Baseline!$G:$FP,152,FALSE))</f>
        <v/>
      </c>
      <c r="FC50" s="1" t="str">
        <f>IF(LEN(VLOOKUP($G50,Baseline!$G:$FP,153,FALSE))=0,"",VLOOKUP($G50,Baseline!$G:$FP,153,FALSE))</f>
        <v/>
      </c>
      <c r="FD50" s="5" t="str">
        <f>IF(LEN(VLOOKUP($G50,Baseline!$G:$FP,154,FALSE))=0,"",VLOOKUP($G50,Baseline!$G:$FP,154,FALSE))</f>
        <v/>
      </c>
      <c r="FE50" s="5" t="str">
        <f>IF(LEN(VLOOKUP($G50,Baseline!$G:$FP,155,FALSE))=0,"",VLOOKUP($G50,Baseline!$G:$FP,155,FALSE))</f>
        <v/>
      </c>
      <c r="FF50" s="5" t="str">
        <f>IF(LEN(VLOOKUP($G50,Baseline!$G:$FP,156,FALSE))=0,"",VLOOKUP($G50,Baseline!$G:$FP,156,FALSE))</f>
        <v/>
      </c>
      <c r="FG50" s="5" t="str">
        <f>IF(LEN(VLOOKUP($G50,Baseline!$G:$FP,157,FALSE))=0,"",VLOOKUP($G50,Baseline!$G:$FP,157,FALSE))</f>
        <v/>
      </c>
      <c r="FH50" s="5" t="str">
        <f>IF(LEN(VLOOKUP($G50,Baseline!$G:$FP,158,FALSE))=0,"",VLOOKUP($G50,Baseline!$G:$FP,158,FALSE))</f>
        <v/>
      </c>
      <c r="FI50" s="5" t="str">
        <f>IF(LEN(VLOOKUP($G50,Baseline!$G:$FP,159,FALSE))=0,"",VLOOKUP($G50,Baseline!$G:$FP,159,FALSE))</f>
        <v/>
      </c>
      <c r="FJ50" s="5" t="str">
        <f>IF(LEN(VLOOKUP($G50,Baseline!$G:$FP,160,FALSE))=0,"",VLOOKUP($G50,Baseline!$G:$FP,160,FALSE))</f>
        <v/>
      </c>
      <c r="FK50" s="5" t="str">
        <f>IF(LEN(VLOOKUP($G50,Baseline!$G:$FP,161,FALSE))=0,"",VLOOKUP($G50,Baseline!$G:$FP,161,FALSE))</f>
        <v/>
      </c>
      <c r="FL50" s="5" t="str">
        <f>IF(LEN(VLOOKUP($G50,Baseline!$G:$FP,162,FALSE))=0,"",VLOOKUP($G50,Baseline!$G:$FP,162,FALSE))</f>
        <v/>
      </c>
      <c r="FM50" s="5" t="str">
        <f>IF(LEN(VLOOKUP($G50,Baseline!$G:$FP,163,FALSE))=0,"",VLOOKUP($G50,Baseline!$G:$FP,163,FALSE))</f>
        <v/>
      </c>
      <c r="FN50" s="5" t="str">
        <f>IF(LEN(VLOOKUP($G50,Baseline!$G:$FP,164,FALSE))=0,"",VLOOKUP($G50,Baseline!$G:$FP,164,FALSE))</f>
        <v/>
      </c>
      <c r="FO50" s="5" t="str">
        <f>IF(LEN(VLOOKUP($G50,Baseline!$G:$FP,165,FALSE))=0,"",VLOOKUP($G50,Baseline!$G:$FP,165,FALSE))</f>
        <v/>
      </c>
      <c r="FP50" s="5" t="str">
        <f>IF(LEN(VLOOKUP($G50,Baseline!$G:$FP,166,FALSE))=0,"",VLOOKUP($G50,Baseline!$G:$FP,166,FALSE))</f>
        <v/>
      </c>
      <c r="FQ50" s="5"/>
      <c r="FR50" s="5"/>
      <c r="FS50" s="5"/>
      <c r="FT50" s="5"/>
      <c r="FU50" s="1" t="str">
        <f>IF(LEN(VLOOKUP($G50,Baseline!$G:$GR,171,FALSE))=0,"",VLOOKUP($G50,Baseline!$G:$GR,171,FALSE))</f>
        <v>Вы плохо о себе думали: Вы считали себя неудачником (неудачницей), или были в себе разочарованы, или считали, что подвели свою семью</v>
      </c>
      <c r="FV50" s="1" t="str">
        <f>IF(LEN(VLOOKUP($G50,Baseline!$G:$GR,172,FALSE))=0,"",VLOOKUP($G50,Baseline!$G:$GR,172,FALSE))</f>
        <v>0 = Ни разу</v>
      </c>
      <c r="FW50" s="1" t="str">
        <f>IF(LEN(VLOOKUP($G50,Baseline!$G:$GR,173,FALSE))=0,"",VLOOKUP($G50,Baseline!$G:$GR,173,FALSE))</f>
        <v>1 = Несколько дней</v>
      </c>
      <c r="FX50" s="1" t="str">
        <f>IF(LEN(VLOOKUP($G50,Baseline!$G:$GR,174,FALSE))=0,"",VLOOKUP($G50,Baseline!$G:$GR,174,FALSE))</f>
        <v>2 = Более половины дней</v>
      </c>
      <c r="FY50" s="1" t="str">
        <f>IF(LEN(VLOOKUP($G50,Baseline!$G:$GR,175,FALSE))=0,"",VLOOKUP($G50,Baseline!$G:$GR,175,FALSE))</f>
        <v>3 = Почти каждый день</v>
      </c>
      <c r="FZ50" s="1" t="str">
        <f>IF(LEN(VLOOKUP($G50,Baseline!$G:$GR,176,FALSE))=0,"",VLOOKUP($G50,Baseline!$G:$GR,176,FALSE))</f>
        <v/>
      </c>
      <c r="GA50" s="1" t="str">
        <f>IF(LEN(VLOOKUP($G50,Baseline!$G:$GR,177,FALSE))=0,"",VLOOKUP($G50,Baseline!$G:$GR,177,FALSE))</f>
        <v/>
      </c>
      <c r="GB50" s="1" t="str">
        <f>IF(LEN(VLOOKUP($G50,Baseline!$G:$GR,178,FALSE))=0,"",VLOOKUP($G50,Baseline!$G:$GR,178,FALSE))</f>
        <v/>
      </c>
      <c r="GC50" s="1" t="str">
        <f>IF(LEN(VLOOKUP($G50,Baseline!$G:$GR,179,FALSE))=0,"",VLOOKUP($G50,Baseline!$G:$GR,179,FALSE))</f>
        <v/>
      </c>
      <c r="GD50" s="1" t="str">
        <f>IF(LEN(VLOOKUP($G50,Baseline!$G:$GR,180,FALSE))=0,"",VLOOKUP($G50,Baseline!$G:$GR,180,FALSE))</f>
        <v/>
      </c>
      <c r="GE50" s="1" t="str">
        <f>IF(LEN(VLOOKUP($G50,Baseline!$G:$GR,181,FALSE))=0,"",VLOOKUP($G50,Baseline!$G:$GR,181,FALSE))</f>
        <v/>
      </c>
      <c r="GF50" s="5" t="str">
        <f>IF(LEN(VLOOKUP($G50,Baseline!$G:$GR,182,FALSE))=0,"",VLOOKUP($G50,Baseline!$G:$GR,182,FALSE))</f>
        <v/>
      </c>
      <c r="GG50" s="4" t="str">
        <f>IF(LEN(VLOOKUP($G50,Baseline!$G:$GR,183,FALSE))=0,"",VLOOKUP($G50,Baseline!$G:$GR,183,FALSE))</f>
        <v/>
      </c>
      <c r="GH50" s="5" t="str">
        <f>IF(LEN(VLOOKUP($G50,Baseline!$G:$GR,184,FALSE))=0,"",VLOOKUP($G50,Baseline!$G:$GR,184,FALSE))</f>
        <v/>
      </c>
      <c r="GI50" s="5" t="str">
        <f>IF(LEN(VLOOKUP($G50,Baseline!$G:$GR,185,FALSE))=0,"",VLOOKUP($G50,Baseline!$G:$GR,185,FALSE))</f>
        <v/>
      </c>
      <c r="GJ50" s="5" t="str">
        <f>IF(LEN(VLOOKUP($G50,Baseline!$G:$GR,186,FALSE))=0,"",VLOOKUP($G50,Baseline!$G:$GR,186,FALSE))</f>
        <v/>
      </c>
      <c r="GK50" s="5" t="str">
        <f>IF(LEN(VLOOKUP($G50,Baseline!$G:$GR,187,FALSE))=0,"",VLOOKUP($G50,Baseline!$G:$GR,187,FALSE))</f>
        <v/>
      </c>
      <c r="GL50" s="5" t="str">
        <f>IF(LEN(VLOOKUP($G50,Baseline!$G:$GR,188,FALSE))=0,"",VLOOKUP($G50,Baseline!$G:$GR,188,FALSE))</f>
        <v/>
      </c>
      <c r="GM50" s="5" t="str">
        <f>IF(LEN(VLOOKUP($G50,Baseline!$G:$GR,189,FALSE))=0,"",VLOOKUP($G50,Baseline!$G:$GR,189,FALSE))</f>
        <v/>
      </c>
      <c r="GN50" s="5" t="str">
        <f>IF(LEN(VLOOKUP($G50,Baseline!$G:$GR,190,FALSE))=0,"",VLOOKUP($G50,Baseline!$G:$GR,190,FALSE))</f>
        <v/>
      </c>
      <c r="GO50" s="5" t="str">
        <f>IF(LEN(VLOOKUP($G50,Baseline!$G:$GR,191,FALSE))=0,"",VLOOKUP($G50,Baseline!$G:$GR,191,FALSE))</f>
        <v/>
      </c>
      <c r="GP50" s="5" t="str">
        <f>IF(LEN(VLOOKUP($G50,Baseline!$G:$GR,192,FALSE))=0,"",VLOOKUP($G50,Baseline!$G:$GR,192,FALSE))</f>
        <v/>
      </c>
      <c r="GQ50" s="5" t="str">
        <f>IF(LEN(VLOOKUP($G50,Baseline!$G:$GR,193,FALSE))=0,"",VLOOKUP($G50,Baseline!$G:$GR,193,FALSE))</f>
        <v/>
      </c>
      <c r="GR50" s="5" t="str">
        <f>IF(LEN(VLOOKUP($G50,Baseline!$G:$GR,194,FALSE))=0,"",VLOOKUP($G50,Baseline!$G:$GR,194,FALSE))</f>
        <v/>
      </c>
      <c r="GS50" s="5"/>
      <c r="GT50" s="5"/>
      <c r="GU50" s="5"/>
      <c r="GV50" s="5"/>
      <c r="GW50" s="1" t="str">
        <f>IF(LEN(VLOOKUP($G50,Baseline!$G:$HT,199,FALSE))=0,"",VLOOKUP($G50,Baseline!$G:$HT,199,FALSE))</f>
        <v>Loše mišljenje o sebi — ili osećaj da ste promašaj ili da ste razočarali sebe ili svoju porodicu</v>
      </c>
      <c r="GX50" s="1" t="str">
        <f>IF(LEN(VLOOKUP($G50,Baseline!$G:$HT,200,FALSE))=0,"",VLOOKUP($G50,Baseline!$G:$HT,200,FALSE))</f>
        <v>0 = Uopšte ne</v>
      </c>
      <c r="GY50" s="1" t="str">
        <f>IF(LEN(VLOOKUP($G50,Baseline!$G:$HT,201,FALSE))=0,"",VLOOKUP($G50,Baseline!$G:$HT,201,FALSE))</f>
        <v>1 = Nekoliko dana</v>
      </c>
      <c r="GZ50" s="1" t="str">
        <f>IF(LEN(VLOOKUP($G50,Baseline!$G:$HT,202,FALSE))=0,"",VLOOKUP($G50,Baseline!$G:$HT,202,FALSE))</f>
        <v>2 = Više od polovine dana</v>
      </c>
      <c r="HA50" s="10" t="str">
        <f>IF(LEN(VLOOKUP($G50,Baseline!$G:$HT,203,FALSE))=0,"",VLOOKUP($G50,Baseline!$G:$HT,203,FALSE))</f>
        <v>3 = Skoro svaki dan</v>
      </c>
      <c r="HB50" s="10" t="str">
        <f>IF(LEN(VLOOKUP($G50,Baseline!$G:$HT,204,FALSE))=0,"",VLOOKUP($G50,Baseline!$G:$HT,204,FALSE))</f>
        <v/>
      </c>
      <c r="HC50" s="10" t="str">
        <f>IF(LEN(VLOOKUP($G50,Baseline!$G:$HT,205,FALSE))=0,"",VLOOKUP($G50,Baseline!$G:$HT,205,FALSE))</f>
        <v/>
      </c>
      <c r="HD50" s="10" t="str">
        <f>IF(LEN(VLOOKUP($G50,Baseline!$G:$HT,206,FALSE))=0,"",VLOOKUP($G50,Baseline!$G:$HT,206,FALSE))</f>
        <v/>
      </c>
      <c r="HE50" s="10" t="str">
        <f>IF(LEN(VLOOKUP($G50,Baseline!$G:$HT,207,FALSE))=0,"",VLOOKUP($G50,Baseline!$G:$HT,207,FALSE))</f>
        <v/>
      </c>
      <c r="HF50" s="10" t="str">
        <f>IF(LEN(VLOOKUP($G50,Baseline!$G:$HT,208,FALSE))=0,"",VLOOKUP($G50,Baseline!$G:$HT,208,FALSE))</f>
        <v/>
      </c>
      <c r="HG50" s="10" t="str">
        <f>IF(LEN(VLOOKUP($G50,Baseline!$G:$HT,209,FALSE))=0,"",VLOOKUP($G50,Baseline!$G:$HT,209,FALSE))</f>
        <v/>
      </c>
      <c r="HH50" s="5" t="str">
        <f>IF(LEN(VLOOKUP($G50,Baseline!$G:$HT,210,FALSE))=0,"",VLOOKUP($G50,Baseline!$G:$HT,210,FALSE))</f>
        <v/>
      </c>
      <c r="HI50" s="5" t="str">
        <f>IF(LEN(VLOOKUP($G50,Baseline!$G:$HT,211,FALSE))=0,"",VLOOKUP($G50,Baseline!$G:$HT,211,FALSE))</f>
        <v/>
      </c>
      <c r="HJ50" s="5" t="str">
        <f>IF(LEN(VLOOKUP($G50,Baseline!$G:$HT,212,FALSE))=0,"",VLOOKUP($G50,Baseline!$G:$HT,212,FALSE))</f>
        <v/>
      </c>
      <c r="HK50" s="5" t="str">
        <f>IF(LEN(VLOOKUP($G50,Baseline!$G:$HT,213,FALSE))=0,"",VLOOKUP($G50,Baseline!$G:$HT,213,FALSE))</f>
        <v/>
      </c>
      <c r="HL50" s="4" t="str">
        <f>IF(LEN(VLOOKUP($G50,Baseline!$G:$HT,214,FALSE))=0,"",VLOOKUP($G50,Baseline!$G:$HT,214,FALSE))</f>
        <v/>
      </c>
      <c r="HM50" s="5" t="str">
        <f>IF(LEN(VLOOKUP($G50,Baseline!$G:$HT,215,FALSE))=0,"",VLOOKUP($G50,Baseline!$G:$HT,215,FALSE))</f>
        <v/>
      </c>
      <c r="HN50" s="5" t="str">
        <f>IF(LEN(VLOOKUP($G50,Baseline!$G:$HT,216,FALSE))=0,"",VLOOKUP($G50,Baseline!$G:$HT,216,FALSE))</f>
        <v/>
      </c>
      <c r="HO50" s="5" t="str">
        <f>IF(LEN(VLOOKUP($G50,Baseline!$G:$HT,217,FALSE))=0,"",VLOOKUP($G50,Baseline!$G:$HT,217,FALSE))</f>
        <v/>
      </c>
      <c r="HP50" s="5" t="str">
        <f>IF(LEN(VLOOKUP($G50,Baseline!$G:$HT,218,FALSE))=0,"",VLOOKUP($G50,Baseline!$G:$HT,218,FALSE))</f>
        <v/>
      </c>
      <c r="HQ50" s="5" t="str">
        <f>IF(LEN(VLOOKUP($G50,Baseline!$G:$HT,219,FALSE))=0,"",VLOOKUP($G50,Baseline!$G:$HT,219,FALSE))</f>
        <v/>
      </c>
      <c r="HR50" s="5" t="str">
        <f>IF(LEN(VLOOKUP($G50,Baseline!$G:$HT,220,FALSE))=0,"",VLOOKUP($G50,Baseline!$G:$HT,220,FALSE))</f>
        <v/>
      </c>
      <c r="HS50" s="5" t="str">
        <f>IF(LEN(VLOOKUP($G50,Baseline!$G:$HT,221,FALSE))=0,"",VLOOKUP($G50,Baseline!$G:$HT,221,FALSE))</f>
        <v/>
      </c>
      <c r="HT50" s="5" t="str">
        <f>IF(LEN(VLOOKUP($G50,Baseline!$G:$HT,222,FALSE))=0,"",VLOOKUP($G50,Baseline!$G:$HT,222,FALSE))</f>
        <v/>
      </c>
      <c r="HU50" s="5"/>
      <c r="HV50" s="5"/>
      <c r="HW50" s="5"/>
      <c r="HX50" s="5"/>
    </row>
    <row r="51" spans="1:232" s="28" customFormat="1" ht="78.75" hidden="1">
      <c r="A51" s="5" t="s">
        <v>331</v>
      </c>
      <c r="B51" s="5" t="s">
        <v>332</v>
      </c>
      <c r="C51" s="5"/>
      <c r="D51" s="5"/>
      <c r="E51" s="5"/>
      <c r="F51" s="5" t="s">
        <v>333</v>
      </c>
      <c r="G51" s="5" t="s">
        <v>419</v>
      </c>
      <c r="H51" s="5" t="s">
        <v>413</v>
      </c>
      <c r="I51" s="84" t="str">
        <f>IF(LEN(VLOOKUP($G51,Baseline!$G:$BH,3,FALSE))=0,"",VLOOKUP($G51,Baseline!$G:$BH,3,FALSE))</f>
        <v>Schwierigkeiten, sich auf etwas zu konzentrieren, z.B. beim Zeitunglesen oder Fernsehen</v>
      </c>
      <c r="J51" s="5" t="str">
        <f>IF(LEN(VLOOKUP($G51,Baseline!$G:$BH,4,FALSE))=0,"",VLOOKUP($G51,Baseline!$G:$BH,4,FALSE))</f>
        <v>0 = Überhaupt nicht</v>
      </c>
      <c r="K51" s="5" t="str">
        <f>IF(LEN(VLOOKUP($G51,Baseline!$G:$BH,5,FALSE))=0,"",VLOOKUP($G51,Baseline!$G:$BH,5,FALSE))</f>
        <v>1 = An einzelnen Tagen</v>
      </c>
      <c r="L51" s="5" t="str">
        <f>IF(LEN(VLOOKUP($G51,Baseline!$G:$BH,6,FALSE))=0,"",VLOOKUP($G51,Baseline!$G:$BH,6,FALSE))</f>
        <v>2 = An mehr als der Hälfte der Tage</v>
      </c>
      <c r="M51" s="5" t="str">
        <f>IF(LEN(VLOOKUP($G51,Baseline!$G:$BH,7,FALSE))=0,"",VLOOKUP($G51,Baseline!$G:$BH,7,FALSE))</f>
        <v>3 = Beinahe jeden Tag</v>
      </c>
      <c r="N51" s="5" t="str">
        <f>IF(LEN(VLOOKUP($G51,Baseline!$G:$BH,8,FALSE))=0,"",VLOOKUP($G51,Baseline!$G:$BH,8,FALSE))</f>
        <v/>
      </c>
      <c r="O51" s="5" t="str">
        <f>IF(LEN(VLOOKUP($G51,Baseline!$G:$BH,9,FALSE))=0,"",VLOOKUP($G51,Baseline!$G:$BH,9,FALSE))</f>
        <v/>
      </c>
      <c r="P51" s="5" t="str">
        <f>IF(LEN(VLOOKUP($G51,Baseline!$G:$BH,10,FALSE))=0,"",VLOOKUP($G51,Baseline!$G:$BH,10,FALSE))</f>
        <v/>
      </c>
      <c r="Q51" s="5" t="str">
        <f>IF(LEN(VLOOKUP($G51,Baseline!$G:$BH,11,FALSE))=0,"",VLOOKUP($G51,Baseline!$G:$BH,11,FALSE))</f>
        <v/>
      </c>
      <c r="R51" s="5" t="str">
        <f>IF(LEN(VLOOKUP($G51,Baseline!$G:$BH,12,FALSE))=0,"",VLOOKUP($G51,Baseline!$G:$BH,12,FALSE))</f>
        <v/>
      </c>
      <c r="S51" s="5" t="str">
        <f>IF(LEN(VLOOKUP($G51,Baseline!$G:$BH,13,FALSE))=0,"",VLOOKUP($G51,Baseline!$G:$BH,13,FALSE))</f>
        <v/>
      </c>
      <c r="T51" s="5" t="str">
        <f>IF(LEN(VLOOKUP($G51,Baseline!$G:$BH,14,FALSE))=0,"",VLOOKUP($G51,Baseline!$G:$BH,14,FALSE))</f>
        <v/>
      </c>
      <c r="U51" s="5" t="str">
        <f>IF(LEN(VLOOKUP($G51,Baseline!$G:$BH,15,FALSE))=0,"",VLOOKUP($G51,Baseline!$G:$BH,15,FALSE))</f>
        <v/>
      </c>
      <c r="V51" s="5" t="str">
        <f>IF(LEN(VLOOKUP($G51,Baseline!$G:$BH,16,FALSE))=0,"",VLOOKUP($G51,Baseline!$G:$BH,16,FALSE))</f>
        <v/>
      </c>
      <c r="W51" s="5" t="str">
        <f>IF(LEN(VLOOKUP($G51,Baseline!$G:$BH,17,FALSE))=0,"",VLOOKUP($G51,Baseline!$G:$BH,17,FALSE))</f>
        <v/>
      </c>
      <c r="X51" s="5" t="str">
        <f>IF(LEN(VLOOKUP($G51,Baseline!$G:$BH,18,FALSE))=0,"",VLOOKUP($G51,Baseline!$G:$BH,18,FALSE))</f>
        <v/>
      </c>
      <c r="Y51" s="5" t="str">
        <f>IF(LEN(VLOOKUP($G51,Baseline!$G:$BH,19,FALSE))=0,"",VLOOKUP($G51,Baseline!$G:$BH,19,FALSE))</f>
        <v/>
      </c>
      <c r="Z51" s="5" t="str">
        <f>IF(LEN(VLOOKUP($G51,Baseline!$G:$BH,20,FALSE))=0,"",VLOOKUP($G51,Baseline!$G:$BH,20,FALSE))</f>
        <v/>
      </c>
      <c r="AA51" s="5" t="str">
        <f>IF(LEN(VLOOKUP($G51,Baseline!$G:$BH,21,FALSE))=0,"",VLOOKUP($G51,Baseline!$G:$BH,21,FALSE))</f>
        <v/>
      </c>
      <c r="AB51" s="5" t="str">
        <f>IF(LEN(VLOOKUP($G51,Baseline!$G:$BH,22,FALSE))=0,"",VLOOKUP($G51,Baseline!$G:$BH,22,FALSE))</f>
        <v/>
      </c>
      <c r="AC51" s="5" t="str">
        <f>IF(LEN(VLOOKUP($G51,Baseline!$G:$BH,23,FALSE))=0,"",VLOOKUP($G51,Baseline!$G:$BH,23,FALSE))</f>
        <v/>
      </c>
      <c r="AD51" s="5" t="str">
        <f>IF(LEN(VLOOKUP($G51,Baseline!$G:$BH,24,FALSE))=0,"",VLOOKUP($G51,Baseline!$G:$BH,24,FALSE))</f>
        <v/>
      </c>
      <c r="AE51" s="5" t="str">
        <f>IF(LEN(VLOOKUP($G51,Baseline!$G:$BH,25,FALSE))=0,"",VLOOKUP($G51,Baseline!$G:$BH,25,FALSE))</f>
        <v/>
      </c>
      <c r="AF51" s="5" t="str">
        <f>IF(LEN(VLOOKUP($G51,Baseline!$G:$BH,26,FALSE))=0,"",VLOOKUP($G51,Baseline!$G:$BH,26,FALSE))</f>
        <v/>
      </c>
      <c r="AG51" s="100"/>
      <c r="AH51" s="5"/>
      <c r="AI51" s="5"/>
      <c r="AJ51" s="87"/>
      <c r="AK51" s="5" t="str">
        <f>IF(LEN(VLOOKUP($G51,Baseline!$G:$BH,31,FALSE))=0,"",VLOOKUP($G51,Baseline!$G:$BH,31,FALSE))</f>
        <v>Trouble concentrating on things, such as reading thenewspaper or watching television</v>
      </c>
      <c r="AL51" s="5" t="str">
        <f>IF(LEN(VLOOKUP($G51,Baseline!$G:$BH,32,FALSE))=0,"",VLOOKUP($G51,Baseline!$G:$BH,32,FALSE))</f>
        <v>0 = Not at all</v>
      </c>
      <c r="AM51" s="5" t="str">
        <f>IF(LEN(VLOOKUP($G51,Baseline!$G:$BH,33,FALSE))=0,"",VLOOKUP($G51,Baseline!$G:$BH,33,FALSE))</f>
        <v>1 = Several days</v>
      </c>
      <c r="AN51" s="5" t="str">
        <f>IF(LEN(VLOOKUP($G51,Baseline!$G:$BH,34,FALSE))=0,"",VLOOKUP($G51,Baseline!$G:$BH,34,FALSE))</f>
        <v>2 = More than half the days</v>
      </c>
      <c r="AO51" s="5" t="str">
        <f>IF(LEN(VLOOKUP($G51,Baseline!$G:$BH,35,FALSE))=0,"",VLOOKUP($G51,Baseline!$G:$BH,35,FALSE))</f>
        <v>3 = Nearly every day</v>
      </c>
      <c r="AP51" s="5" t="str">
        <f>IF(LEN(VLOOKUP($G51,Baseline!$G:$BH,36,FALSE))=0,"",VLOOKUP($G51,Baseline!$G:$BH,36,FALSE))</f>
        <v/>
      </c>
      <c r="AQ51" s="5" t="str">
        <f>IF(LEN(VLOOKUP($G51,Baseline!$G:$BH,37,FALSE))=0,"",VLOOKUP($G51,Baseline!$G:$BH,37,FALSE))</f>
        <v/>
      </c>
      <c r="AR51" s="5" t="str">
        <f>IF(LEN(VLOOKUP($G51,Baseline!$G:$BH,38,FALSE))=0,"",VLOOKUP($G51,Baseline!$G:$BH,38,FALSE))</f>
        <v/>
      </c>
      <c r="AS51" s="5" t="str">
        <f>IF(LEN(VLOOKUP($G51,Baseline!$G:$BH,39,FALSE))=0,"",VLOOKUP($G51,Baseline!$G:$BH,39,FALSE))</f>
        <v/>
      </c>
      <c r="AT51" s="5" t="str">
        <f>IF(LEN(VLOOKUP($G51,Baseline!$G:$BH,40,FALSE))=0,"",VLOOKUP($G51,Baseline!$G:$BH,40,FALSE))</f>
        <v/>
      </c>
      <c r="AU51" s="5" t="str">
        <f>IF(LEN(VLOOKUP($G51,Baseline!$G:$BH,41,FALSE))=0,"",VLOOKUP($G51,Baseline!$G:$BH,41,FALSE))</f>
        <v/>
      </c>
      <c r="AV51" s="5" t="str">
        <f>IF(LEN(VLOOKUP($G51,Baseline!$G:$BH,42,FALSE))=0,"",VLOOKUP($G51,Baseline!$G:$BH,42,FALSE))</f>
        <v/>
      </c>
      <c r="AW51" s="5" t="str">
        <f>IF(LEN(VLOOKUP($G51,Baseline!$G:$BH,43,FALSE))=0,"",VLOOKUP($G51,Baseline!$G:$BH,43,FALSE))</f>
        <v/>
      </c>
      <c r="AX51" s="5" t="str">
        <f>IF(LEN(VLOOKUP($G51,Baseline!$G:$BH,44,FALSE))=0,"",VLOOKUP($G51,Baseline!$G:$BH,44,FALSE))</f>
        <v/>
      </c>
      <c r="AY51" s="5" t="str">
        <f>IF(LEN(VLOOKUP($G51,Baseline!$G:$BH,45,FALSE))=0,"",VLOOKUP($G51,Baseline!$G:$BH,45,FALSE))</f>
        <v/>
      </c>
      <c r="AZ51" s="5" t="str">
        <f>IF(LEN(VLOOKUP($G51,Baseline!$G:$BH,46,FALSE))=0,"",VLOOKUP($G51,Baseline!$G:$BH,46,FALSE))</f>
        <v/>
      </c>
      <c r="BA51" s="5" t="str">
        <f>IF(LEN(VLOOKUP($G51,Baseline!$G:$BH,47,FALSE))=0,"",VLOOKUP($G51,Baseline!$G:$BH,47,FALSE))</f>
        <v/>
      </c>
      <c r="BB51" s="5" t="str">
        <f>IF(LEN(VLOOKUP($G51,Baseline!$G:$BH,48,FALSE))=0,"",VLOOKUP($G51,Baseline!$G:$BH,48,FALSE))</f>
        <v/>
      </c>
      <c r="BC51" s="5" t="str">
        <f>IF(LEN(VLOOKUP($G51,Baseline!$G:$BH,49,FALSE))=0,"",VLOOKUP($G51,Baseline!$G:$BH,49,FALSE))</f>
        <v/>
      </c>
      <c r="BD51" s="5" t="str">
        <f>IF(LEN(VLOOKUP($G51,Baseline!$G:$BH,50,FALSE))=0,"",VLOOKUP($G51,Baseline!$G:$BH,50,FALSE))</f>
        <v/>
      </c>
      <c r="BE51" s="5" t="str">
        <f>IF(LEN(VLOOKUP($G51,Baseline!$G:$BH,51,FALSE))=0,"",VLOOKUP($G51,Baseline!$G:$BH,51,FALSE))</f>
        <v/>
      </c>
      <c r="BF51" s="5" t="str">
        <f>IF(LEN(VLOOKUP($G51,Baseline!$G:$BH,52,FALSE))=0,"",VLOOKUP($G51,Baseline!$G:$BH,52,FALSE))</f>
        <v/>
      </c>
      <c r="BG51" s="5" t="str">
        <f>IF(LEN(VLOOKUP($G51,Baseline!$G:$BH,53,FALSE))=0,"",VLOOKUP($G51,Baseline!$G:$BH,53,FALSE))</f>
        <v/>
      </c>
      <c r="BH51" s="5" t="str">
        <f>IF(LEN(VLOOKUP($G51,Baseline!$G:$BH,54,FALSE))=0,"",VLOOKUP($G51,Baseline!$G:$BH,54,FALSE))</f>
        <v/>
      </c>
      <c r="BI51" s="5"/>
      <c r="BJ51" s="5"/>
      <c r="BK51" s="5"/>
      <c r="BL51" s="87"/>
      <c r="BM51" s="1" t="str">
        <f>IF(LEN(VLOOKUP($G51,Baseline!$G:$CJ,59,FALSE))=0,"",VLOOKUP($G51,Baseline!$G:$CJ,59,FALSE))</f>
        <v>Problemas para concentrarse en algo, como leer el periódico o ver la televisión</v>
      </c>
      <c r="BN51" s="1" t="str">
        <f>IF(LEN(VLOOKUP($G51,Baseline!$G:$CJ,60,FALSE))=0,"",VLOOKUP($G51,Baseline!$G:$CJ,60,FALSE))</f>
        <v>0 = Nunca</v>
      </c>
      <c r="BO51" s="1" t="str">
        <f>IF(LEN(VLOOKUP($G51,Baseline!$G:$CJ,61,FALSE))=0,"",VLOOKUP($G51,Baseline!$G:$CJ,61,FALSE))</f>
        <v>1 = Varios días</v>
      </c>
      <c r="BP51" s="1" t="str">
        <f>IF(LEN(VLOOKUP($G51,Baseline!$G:$CJ,62,FALSE))=0,"",VLOOKUP($G51,Baseline!$G:$CJ,62,FALSE))</f>
        <v>2 = Más de la mitad de los días</v>
      </c>
      <c r="BQ51" s="1" t="str">
        <f>IF(LEN(VLOOKUP($G51,Baseline!$G:$CJ,63,FALSE))=0,"",VLOOKUP($G51,Baseline!$G:$CJ,63,FALSE))</f>
        <v>3 = Casi cada día</v>
      </c>
      <c r="BR51" s="1" t="str">
        <f>IF(LEN(VLOOKUP($G51,Baseline!$G:$CJ,64,FALSE))=0,"",VLOOKUP($G51,Baseline!$G:$CJ,64,FALSE))</f>
        <v/>
      </c>
      <c r="BS51" s="1" t="str">
        <f>IF(LEN(VLOOKUP($G51,Baseline!$G:$CJ,65,FALSE))=0,"",VLOOKUP($G51,Baseline!$G:$CJ,65,FALSE))</f>
        <v/>
      </c>
      <c r="BT51" s="1" t="str">
        <f>IF(LEN(VLOOKUP($G51,Baseline!$G:$CJ,66,FALSE))=0,"",VLOOKUP($G51,Baseline!$G:$CJ,66,FALSE))</f>
        <v/>
      </c>
      <c r="BU51" s="1" t="str">
        <f>IF(LEN(VLOOKUP($G51,Baseline!$G:$CJ,67,FALSE))=0,"",VLOOKUP($G51,Baseline!$G:$CJ,67,FALSE))</f>
        <v/>
      </c>
      <c r="BV51" s="1" t="str">
        <f>IF(LEN(VLOOKUP($G51,Baseline!$G:$CJ,68,FALSE))=0,"",VLOOKUP($G51,Baseline!$G:$CJ,68,FALSE))</f>
        <v/>
      </c>
      <c r="BW51" s="1" t="str">
        <f>IF(LEN(VLOOKUP($G51,Baseline!$G:$CJ,69,FALSE))=0,"",VLOOKUP($G51,Baseline!$G:$CJ,69,FALSE))</f>
        <v/>
      </c>
      <c r="BX51" s="1" t="str">
        <f>IF(LEN(VLOOKUP($G51,Baseline!$G:$CJ,70,FALSE))=0,"",VLOOKUP($G51,Baseline!$G:$CJ,70,FALSE))</f>
        <v/>
      </c>
      <c r="BY51" s="1" t="str">
        <f>IF(LEN(VLOOKUP($G51,Baseline!$G:$CJ,71,FALSE))=0,"",VLOOKUP($G51,Baseline!$G:$CJ,71,FALSE))</f>
        <v/>
      </c>
      <c r="BZ51" s="1" t="str">
        <f>IF(LEN(VLOOKUP($G51,Baseline!$G:$CJ,72,FALSE))=0,"",VLOOKUP($G51,Baseline!$G:$CJ,72,FALSE))</f>
        <v/>
      </c>
      <c r="CA51" s="1" t="str">
        <f>IF(LEN(VLOOKUP($G51,Baseline!$G:$CJ,73,FALSE))=0,"",VLOOKUP($G51,Baseline!$G:$CJ,73,FALSE))</f>
        <v/>
      </c>
      <c r="CB51" s="1" t="str">
        <f>IF(LEN(VLOOKUP($G51,Baseline!$G:$CJ,74,FALSE))=0,"",VLOOKUP($G51,Baseline!$G:$CJ,74,FALSE))</f>
        <v/>
      </c>
      <c r="CC51" s="1" t="str">
        <f>IF(LEN(VLOOKUP($G51,Baseline!$G:$CJ,75,FALSE))=0,"",VLOOKUP($G51,Baseline!$G:$CJ,75,FALSE))</f>
        <v/>
      </c>
      <c r="CD51" s="1" t="str">
        <f>IF(LEN(VLOOKUP($G51,Baseline!$G:$CJ,76,FALSE))=0,"",VLOOKUP($G51,Baseline!$G:$CJ,76,FALSE))</f>
        <v/>
      </c>
      <c r="CE51" s="1" t="str">
        <f>IF(LEN(VLOOKUP($G51,Baseline!$G:$CJ,77,FALSE))=0,"",VLOOKUP($G51,Baseline!$G:$CJ,77,FALSE))</f>
        <v/>
      </c>
      <c r="CF51" s="1" t="str">
        <f>IF(LEN(VLOOKUP($G51,Baseline!$G:$CJ,78,FALSE))=0,"",VLOOKUP($G51,Baseline!$G:$CJ,78,FALSE))</f>
        <v/>
      </c>
      <c r="CG51" s="1" t="str">
        <f>IF(LEN(VLOOKUP($G51,Baseline!$G:$CJ,79,FALSE))=0,"",VLOOKUP($G51,Baseline!$G:$CJ,79,FALSE))</f>
        <v/>
      </c>
      <c r="CH51" s="1" t="str">
        <f>IF(LEN(VLOOKUP($G51,Baseline!$G:$CJ,80,FALSE))=0,"",VLOOKUP($G51,Baseline!$G:$CJ,80,FALSE))</f>
        <v/>
      </c>
      <c r="CI51" s="1" t="str">
        <f>IF(LEN(VLOOKUP($G51,Baseline!$G:$CJ,81,FALSE))=0,"",VLOOKUP($G51,Baseline!$G:$CJ,81,FALSE))</f>
        <v/>
      </c>
      <c r="CJ51" s="1" t="str">
        <f>IF(LEN(VLOOKUP($G51,Baseline!$G:$CJ,82,FALSE))=0,"",VLOOKUP($G51,Baseline!$G:$CJ,82,FALSE))</f>
        <v/>
      </c>
      <c r="CK51" s="1"/>
      <c r="CL51" s="1"/>
      <c r="CM51" s="1"/>
      <c r="CN51" s="1"/>
      <c r="CO51" s="198" t="str">
        <f>IF(LEN(VLOOKUP($G51,Baseline!$G:$DL,87,FALSE))=0,"",VLOOKUP($G51,Baseline!$G:$DL,87,FALSE))</f>
        <v>Avoir du mal à se concentrer, par exemple, pour lire le journal ou regarder la télévision</v>
      </c>
      <c r="CP51" s="1" t="str">
        <f>IF(LEN(VLOOKUP($G51,Baseline!$G:$DL,88,FALSE))=0,"",VLOOKUP($G51,Baseline!$G:$DL,88,FALSE))</f>
        <v>0 = Jamais</v>
      </c>
      <c r="CQ51" s="1" t="str">
        <f>IF(LEN(VLOOKUP($G51,Baseline!$G:$DL,89,FALSE))=0,"",VLOOKUP($G51,Baseline!$G:$DL,89,FALSE))</f>
        <v>1 = Plusieurs jours</v>
      </c>
      <c r="CR51" s="4" t="str">
        <f>IF(LEN(VLOOKUP($G51,Baseline!$G:$DL,90,FALSE))=0,"",VLOOKUP($G51,Baseline!$G:$DL,90,FALSE))</f>
        <v>2 = Plus de la moitié du temps</v>
      </c>
      <c r="CS51" s="1" t="str">
        <f>IF(LEN(VLOOKUP($G51,Baseline!$G:$DL,91,FALSE))=0,"",VLOOKUP($G51,Baseline!$G:$DL,91,FALSE))</f>
        <v>3 = Presque tous les jours</v>
      </c>
      <c r="CT51" s="1" t="str">
        <f>IF(LEN(VLOOKUP($G51,Baseline!$G:$DL,92,FALSE))=0,"",VLOOKUP($G51,Baseline!$G:$DL,92,FALSE))</f>
        <v/>
      </c>
      <c r="CU51" s="1" t="str">
        <f>IF(LEN(VLOOKUP($G51,Baseline!$G:$DL,93,FALSE))=0,"",VLOOKUP($G51,Baseline!$G:$DL,93,FALSE))</f>
        <v/>
      </c>
      <c r="CV51" s="1" t="str">
        <f>IF(LEN(VLOOKUP($G51,Baseline!$G:$DL,94,FALSE))=0,"",VLOOKUP($G51,Baseline!$G:$DL,94,FALSE))</f>
        <v/>
      </c>
      <c r="CW51" s="1" t="str">
        <f>IF(LEN(VLOOKUP($G51,Baseline!$G:$DL,95,FALSE))=0,"",VLOOKUP($G51,Baseline!$G:$DL,95,FALSE))</f>
        <v/>
      </c>
      <c r="CX51" s="1" t="str">
        <f>IF(LEN(VLOOKUP($G51,Baseline!$G:$DL,96,FALSE))=0,"",VLOOKUP($G51,Baseline!$G:$DL,96,FALSE))</f>
        <v/>
      </c>
      <c r="CY51" s="5" t="str">
        <f>IF(LEN(VLOOKUP($G51,Baseline!$G:$DL,97,FALSE))=0,"",VLOOKUP($G51,Baseline!$G:$DL,97,FALSE))</f>
        <v/>
      </c>
      <c r="CZ51" s="5" t="str">
        <f>IF(LEN(VLOOKUP($G51,Baseline!$G:$DL,98,FALSE))=0,"",VLOOKUP($G51,Baseline!$G:$DL,98,FALSE))</f>
        <v/>
      </c>
      <c r="DA51" s="5" t="str">
        <f>IF(LEN(VLOOKUP($G51,Baseline!$G:$DL,99,FALSE))=0,"",VLOOKUP($G51,Baseline!$G:$DL,99,FALSE))</f>
        <v/>
      </c>
      <c r="DB51" s="5" t="str">
        <f>IF(LEN(VLOOKUP($G51,Baseline!$G:$DL,100,FALSE))=0,"",VLOOKUP($G51,Baseline!$G:$DL,100,FALSE))</f>
        <v/>
      </c>
      <c r="DC51" s="5" t="str">
        <f>IF(LEN(VLOOKUP($G51,Baseline!$G:$DL,101,FALSE))=0,"",VLOOKUP($G51,Baseline!$G:$DL,101,FALSE))</f>
        <v/>
      </c>
      <c r="DD51" s="5" t="str">
        <f>IF(LEN(VLOOKUP($G51,Baseline!$G:$DL,102,FALSE))=0,"",VLOOKUP($G51,Baseline!$G:$DL,102,FALSE))</f>
        <v/>
      </c>
      <c r="DE51" s="5" t="str">
        <f>IF(LEN(VLOOKUP($G51,Baseline!$G:$DL,103,FALSE))=0,"",VLOOKUP($G51,Baseline!$G:$DL,103,FALSE))</f>
        <v/>
      </c>
      <c r="DF51" s="5" t="str">
        <f>IF(LEN(VLOOKUP($G51,Baseline!$G:$DL,104,FALSE))=0,"",VLOOKUP($G51,Baseline!$G:$DL,104,FALSE))</f>
        <v/>
      </c>
      <c r="DG51" s="5" t="str">
        <f>IF(LEN(VLOOKUP($G51,Baseline!$G:$DL,105,FALSE))=0,"",VLOOKUP($G51,Baseline!$G:$DL,105,FALSE))</f>
        <v/>
      </c>
      <c r="DH51" s="5" t="str">
        <f>IF(LEN(VLOOKUP($G51,Baseline!$G:$DL,106,FALSE))=0,"",VLOOKUP($G51,Baseline!$G:$DL,106,FALSE))</f>
        <v/>
      </c>
      <c r="DI51" s="5" t="str">
        <f>IF(LEN(VLOOKUP($G51,Baseline!$G:$DL,107,FALSE))=0,"",VLOOKUP($G51,Baseline!$G:$DL,107,FALSE))</f>
        <v/>
      </c>
      <c r="DJ51" s="5" t="str">
        <f>IF(LEN(VLOOKUP($G51,Baseline!$G:$DL,108,FALSE))=0,"",VLOOKUP($G51,Baseline!$G:$DL,108,FALSE))</f>
        <v/>
      </c>
      <c r="DK51" s="5" t="str">
        <f>IF(LEN(VLOOKUP($G51,Baseline!$G:$DL,109,FALSE))=0,"",VLOOKUP($G51,Baseline!$G:$DL,109,FALSE))</f>
        <v/>
      </c>
      <c r="DL51" s="5" t="str">
        <f>IF(LEN(VLOOKUP($G51,Baseline!$G:$DL,110,FALSE))=0,"",VLOOKUP($G51,Baseline!$G:$DL,110,FALSE))</f>
        <v/>
      </c>
      <c r="DM51" s="5"/>
      <c r="DN51" s="5"/>
      <c r="DO51" s="5"/>
      <c r="DP51" s="5"/>
      <c r="DQ51" s="1" t="str">
        <f>IF(LEN(VLOOKUP($G51,Baseline!$G:$EN,115,FALSE))=0,"",VLOOKUP($G51,Baseline!$G:$EN,115,FALSE))</f>
        <v>Koncentrálási nehézségek, pl. újságolvasás vagy tévénézés közben</v>
      </c>
      <c r="DR51" s="1" t="str">
        <f>IF(LEN(VLOOKUP($G51,Baseline!$G:$EN,116,FALSE))=0,"",VLOOKUP($G51,Baseline!$G:$EN,116,FALSE))</f>
        <v>0 = Egyszer sem</v>
      </c>
      <c r="DS51" s="1" t="str">
        <f>IF(LEN(VLOOKUP($G51,Baseline!$G:$EN,117,FALSE))=0,"",VLOOKUP($G51,Baseline!$G:$EN,117,FALSE))</f>
        <v>1 = Néhány napig</v>
      </c>
      <c r="DT51" s="1" t="str">
        <f>IF(LEN(VLOOKUP($G51,Baseline!$G:$EN,118,FALSE))=0,"",VLOOKUP($G51,Baseline!$G:$EN,118,FALSE))</f>
        <v>2 = A napok több mint felében</v>
      </c>
      <c r="DU51" s="1" t="str">
        <f>IF(LEN(VLOOKUP($G51,Baseline!$G:$EN,119,FALSE))=0,"",VLOOKUP($G51,Baseline!$G:$EN,119,FALSE))</f>
        <v>3 = Majdnem minden nap</v>
      </c>
      <c r="DV51" s="1" t="str">
        <f>IF(LEN(VLOOKUP($G51,Baseline!$G:$EN,120,FALSE))=0,"",VLOOKUP($G51,Baseline!$G:$EN,120,FALSE))</f>
        <v/>
      </c>
      <c r="DW51" s="4" t="str">
        <f>IF(LEN(VLOOKUP($G51,Baseline!$G:$EN,121,FALSE))=0,"",VLOOKUP($G51,Baseline!$G:$EN,121,FALSE))</f>
        <v/>
      </c>
      <c r="DX51" s="1" t="str">
        <f>IF(LEN(VLOOKUP($G51,Baseline!$G:$EN,122,FALSE))=0,"",VLOOKUP($G51,Baseline!$G:$EN,122,FALSE))</f>
        <v/>
      </c>
      <c r="DY51" s="1" t="str">
        <f>IF(LEN(VLOOKUP($G51,Baseline!$G:$EN,123,FALSE))=0,"",VLOOKUP($G51,Baseline!$G:$EN,123,FALSE))</f>
        <v/>
      </c>
      <c r="DZ51" s="1" t="str">
        <f>IF(LEN(VLOOKUP($G51,Baseline!$G:$EN,124,FALSE))=0,"",VLOOKUP($G51,Baseline!$G:$EN,124,FALSE))</f>
        <v/>
      </c>
      <c r="EA51" s="1" t="str">
        <f>IF(LEN(VLOOKUP($G51,Baseline!$G:$EN,125,FALSE))=0,"",VLOOKUP($G51,Baseline!$G:$EN,125,FALSE))</f>
        <v/>
      </c>
      <c r="EB51" s="5" t="str">
        <f>IF(LEN(VLOOKUP($G51,Baseline!$G:$EN,126,FALSE))=0,"",VLOOKUP($G51,Baseline!$G:$EN,126,FALSE))</f>
        <v/>
      </c>
      <c r="EC51" s="5" t="str">
        <f>IF(LEN(VLOOKUP($G51,Baseline!$G:$EN,127,FALSE))=0,"",VLOOKUP($G51,Baseline!$G:$EN,127,FALSE))</f>
        <v/>
      </c>
      <c r="ED51" s="5" t="str">
        <f>IF(LEN(VLOOKUP($G51,Baseline!$G:$EN,128,FALSE))=0,"",VLOOKUP($G51,Baseline!$G:$EN,128,FALSE))</f>
        <v/>
      </c>
      <c r="EE51" s="5" t="str">
        <f>IF(LEN(VLOOKUP($G51,Baseline!$G:$EN,129,FALSE))=0,"",VLOOKUP($G51,Baseline!$G:$EN,129,FALSE))</f>
        <v/>
      </c>
      <c r="EF51" s="5" t="str">
        <f>IF(LEN(VLOOKUP($G51,Baseline!$G:$EN,130,FALSE))=0,"",VLOOKUP($G51,Baseline!$G:$EN,130,FALSE))</f>
        <v/>
      </c>
      <c r="EG51" s="5" t="str">
        <f>IF(LEN(VLOOKUP($G51,Baseline!$G:$EN,131,FALSE))=0,"",VLOOKUP($G51,Baseline!$G:$EN,131,FALSE))</f>
        <v/>
      </c>
      <c r="EH51" s="5" t="str">
        <f>IF(LEN(VLOOKUP($G51,Baseline!$G:$EN,132,FALSE))=0,"",VLOOKUP($G51,Baseline!$G:$EN,132,FALSE))</f>
        <v/>
      </c>
      <c r="EI51" s="5" t="str">
        <f>IF(LEN(VLOOKUP($G51,Baseline!$G:$EN,133,FALSE))=0,"",VLOOKUP($G51,Baseline!$G:$EN,133,FALSE))</f>
        <v/>
      </c>
      <c r="EJ51" s="5" t="str">
        <f>IF(LEN(VLOOKUP($G51,Baseline!$G:$EN,134,FALSE))=0,"",VLOOKUP($G51,Baseline!$G:$EN,134,FALSE))</f>
        <v/>
      </c>
      <c r="EK51" s="5" t="str">
        <f>IF(LEN(VLOOKUP($G51,Baseline!$G:$EN,135,FALSE))=0,"",VLOOKUP($G51,Baseline!$G:$EN,135,FALSE))</f>
        <v/>
      </c>
      <c r="EL51" s="5" t="str">
        <f>IF(LEN(VLOOKUP($G51,Baseline!$G:$EN,136,FALSE))=0,"",VLOOKUP($G51,Baseline!$G:$EN,136,FALSE))</f>
        <v/>
      </c>
      <c r="EM51" s="5" t="str">
        <f>IF(LEN(VLOOKUP($G51,Baseline!$G:$EN,137,FALSE))=0,"",VLOOKUP($G51,Baseline!$G:$EN,137,FALSE))</f>
        <v/>
      </c>
      <c r="EN51" s="5" t="str">
        <f>IF(LEN(VLOOKUP($G51,Baseline!$G:$EN,138,FALSE))=0,"",VLOOKUP($G51,Baseline!$G:$EN,138,FALSE))</f>
        <v/>
      </c>
      <c r="EO51" s="5"/>
      <c r="EP51" s="5"/>
      <c r="EQ51" s="5"/>
      <c r="ER51" s="5"/>
      <c r="ES51" s="1" t="str">
        <f>IF(LEN(VLOOKUP($G51,Baseline!$G:$FP,143,FALSE))=0,"",VLOOKUP($G51,Baseline!$G:$FP,143,FALSE))</f>
        <v>Difficoltà a concentrarsi su qualcosa, per esempio leggere il giornale o guardare la televisione</v>
      </c>
      <c r="ET51" s="1" t="str">
        <f>IF(LEN(VLOOKUP($G51,Baseline!$G:$FP,144,FALSE))=0,"",VLOOKUP($G51,Baseline!$G:$FP,144,FALSE))</f>
        <v>0 = Mai</v>
      </c>
      <c r="EU51" s="1" t="str">
        <f>IF(LEN(VLOOKUP($G51,Baseline!$G:$FP,145,FALSE))=0,"",VLOOKUP($G51,Baseline!$G:$FP,145,FALSE))</f>
        <v>1 = Alcuni giorni</v>
      </c>
      <c r="EV51" s="1" t="str">
        <f>IF(LEN(VLOOKUP($G51,Baseline!$G:$FP,146,FALSE))=0,"",VLOOKUP($G51,Baseline!$G:$FP,146,FALSE))</f>
        <v>2 = Oltre la metà dei giorni</v>
      </c>
      <c r="EW51" s="1" t="str">
        <f>IF(LEN(VLOOKUP($G51,Baseline!$G:$FP,147,FALSE))=0,"",VLOOKUP($G51,Baseline!$G:$FP,147,FALSE))</f>
        <v>3 = Quasi ogni giorno</v>
      </c>
      <c r="EX51" s="1" t="str">
        <f>IF(LEN(VLOOKUP($G51,Baseline!$G:$FP,148,FALSE))=0,"",VLOOKUP($G51,Baseline!$G:$FP,148,FALSE))</f>
        <v/>
      </c>
      <c r="EY51" s="1" t="str">
        <f>IF(LEN(VLOOKUP($G51,Baseline!$G:$FP,149,FALSE))=0,"",VLOOKUP($G51,Baseline!$G:$FP,149,FALSE))</f>
        <v/>
      </c>
      <c r="EZ51" s="1" t="str">
        <f>IF(LEN(VLOOKUP($G51,Baseline!$G:$FP,150,FALSE))=0,"",VLOOKUP($G51,Baseline!$G:$FP,150,FALSE))</f>
        <v/>
      </c>
      <c r="FA51" s="1" t="str">
        <f>IF(LEN(VLOOKUP($G51,Baseline!$G:$FP,151,FALSE))=0,"",VLOOKUP($G51,Baseline!$G:$FP,151,FALSE))</f>
        <v/>
      </c>
      <c r="FB51" s="4" t="str">
        <f>IF(LEN(VLOOKUP($G51,Baseline!$G:$FP,152,FALSE))=0,"",VLOOKUP($G51,Baseline!$G:$FP,152,FALSE))</f>
        <v/>
      </c>
      <c r="FC51" s="1" t="str">
        <f>IF(LEN(VLOOKUP($G51,Baseline!$G:$FP,153,FALSE))=0,"",VLOOKUP($G51,Baseline!$G:$FP,153,FALSE))</f>
        <v/>
      </c>
      <c r="FD51" s="5" t="str">
        <f>IF(LEN(VLOOKUP($G51,Baseline!$G:$FP,154,FALSE))=0,"",VLOOKUP($G51,Baseline!$G:$FP,154,FALSE))</f>
        <v/>
      </c>
      <c r="FE51" s="5" t="str">
        <f>IF(LEN(VLOOKUP($G51,Baseline!$G:$FP,155,FALSE))=0,"",VLOOKUP($G51,Baseline!$G:$FP,155,FALSE))</f>
        <v/>
      </c>
      <c r="FF51" s="5" t="str">
        <f>IF(LEN(VLOOKUP($G51,Baseline!$G:$FP,156,FALSE))=0,"",VLOOKUP($G51,Baseline!$G:$FP,156,FALSE))</f>
        <v/>
      </c>
      <c r="FG51" s="5" t="str">
        <f>IF(LEN(VLOOKUP($G51,Baseline!$G:$FP,157,FALSE))=0,"",VLOOKUP($G51,Baseline!$G:$FP,157,FALSE))</f>
        <v/>
      </c>
      <c r="FH51" s="5" t="str">
        <f>IF(LEN(VLOOKUP($G51,Baseline!$G:$FP,158,FALSE))=0,"",VLOOKUP($G51,Baseline!$G:$FP,158,FALSE))</f>
        <v/>
      </c>
      <c r="FI51" s="5" t="str">
        <f>IF(LEN(VLOOKUP($G51,Baseline!$G:$FP,159,FALSE))=0,"",VLOOKUP($G51,Baseline!$G:$FP,159,FALSE))</f>
        <v/>
      </c>
      <c r="FJ51" s="5" t="str">
        <f>IF(LEN(VLOOKUP($G51,Baseline!$G:$FP,160,FALSE))=0,"",VLOOKUP($G51,Baseline!$G:$FP,160,FALSE))</f>
        <v/>
      </c>
      <c r="FK51" s="5" t="str">
        <f>IF(LEN(VLOOKUP($G51,Baseline!$G:$FP,161,FALSE))=0,"",VLOOKUP($G51,Baseline!$G:$FP,161,FALSE))</f>
        <v/>
      </c>
      <c r="FL51" s="5" t="str">
        <f>IF(LEN(VLOOKUP($G51,Baseline!$G:$FP,162,FALSE))=0,"",VLOOKUP($G51,Baseline!$G:$FP,162,FALSE))</f>
        <v/>
      </c>
      <c r="FM51" s="5" t="str">
        <f>IF(LEN(VLOOKUP($G51,Baseline!$G:$FP,163,FALSE))=0,"",VLOOKUP($G51,Baseline!$G:$FP,163,FALSE))</f>
        <v/>
      </c>
      <c r="FN51" s="5" t="str">
        <f>IF(LEN(VLOOKUP($G51,Baseline!$G:$FP,164,FALSE))=0,"",VLOOKUP($G51,Baseline!$G:$FP,164,FALSE))</f>
        <v/>
      </c>
      <c r="FO51" s="5" t="str">
        <f>IF(LEN(VLOOKUP($G51,Baseline!$G:$FP,165,FALSE))=0,"",VLOOKUP($G51,Baseline!$G:$FP,165,FALSE))</f>
        <v/>
      </c>
      <c r="FP51" s="5" t="str">
        <f>IF(LEN(VLOOKUP($G51,Baseline!$G:$FP,166,FALSE))=0,"",VLOOKUP($G51,Baseline!$G:$FP,166,FALSE))</f>
        <v/>
      </c>
      <c r="FQ51" s="5"/>
      <c r="FR51" s="5"/>
      <c r="FS51" s="5"/>
      <c r="FT51" s="5"/>
      <c r="FU51" s="1" t="str">
        <f>IF(LEN(VLOOKUP($G51,Baseline!$G:$GR,171,FALSE))=0,"",VLOOKUP($G51,Baseline!$G:$GR,171,FALSE))</f>
        <v>Вам было трудно сосредоточиться (например, на чтении газеты или на просмотре телепередач)</v>
      </c>
      <c r="FV51" s="1" t="str">
        <f>IF(LEN(VLOOKUP($G51,Baseline!$G:$GR,172,FALSE))=0,"",VLOOKUP($G51,Baseline!$G:$GR,172,FALSE))</f>
        <v>0 = Ни разу</v>
      </c>
      <c r="FW51" s="1" t="str">
        <f>IF(LEN(VLOOKUP($G51,Baseline!$G:$GR,173,FALSE))=0,"",VLOOKUP($G51,Baseline!$G:$GR,173,FALSE))</f>
        <v>1 = Несколько дней</v>
      </c>
      <c r="FX51" s="1" t="str">
        <f>IF(LEN(VLOOKUP($G51,Baseline!$G:$GR,174,FALSE))=0,"",VLOOKUP($G51,Baseline!$G:$GR,174,FALSE))</f>
        <v>2 = Более половины дней</v>
      </c>
      <c r="FY51" s="1" t="str">
        <f>IF(LEN(VLOOKUP($G51,Baseline!$G:$GR,175,FALSE))=0,"",VLOOKUP($G51,Baseline!$G:$GR,175,FALSE))</f>
        <v>3 = Почти каждый день</v>
      </c>
      <c r="FZ51" s="1" t="str">
        <f>IF(LEN(VLOOKUP($G51,Baseline!$G:$GR,176,FALSE))=0,"",VLOOKUP($G51,Baseline!$G:$GR,176,FALSE))</f>
        <v/>
      </c>
      <c r="GA51" s="1" t="str">
        <f>IF(LEN(VLOOKUP($G51,Baseline!$G:$GR,177,FALSE))=0,"",VLOOKUP($G51,Baseline!$G:$GR,177,FALSE))</f>
        <v/>
      </c>
      <c r="GB51" s="1" t="str">
        <f>IF(LEN(VLOOKUP($G51,Baseline!$G:$GR,178,FALSE))=0,"",VLOOKUP($G51,Baseline!$G:$GR,178,FALSE))</f>
        <v/>
      </c>
      <c r="GC51" s="1" t="str">
        <f>IF(LEN(VLOOKUP($G51,Baseline!$G:$GR,179,FALSE))=0,"",VLOOKUP($G51,Baseline!$G:$GR,179,FALSE))</f>
        <v/>
      </c>
      <c r="GD51" s="1" t="str">
        <f>IF(LEN(VLOOKUP($G51,Baseline!$G:$GR,180,FALSE))=0,"",VLOOKUP($G51,Baseline!$G:$GR,180,FALSE))</f>
        <v/>
      </c>
      <c r="GE51" s="1" t="str">
        <f>IF(LEN(VLOOKUP($G51,Baseline!$G:$GR,181,FALSE))=0,"",VLOOKUP($G51,Baseline!$G:$GR,181,FALSE))</f>
        <v/>
      </c>
      <c r="GF51" s="5" t="str">
        <f>IF(LEN(VLOOKUP($G51,Baseline!$G:$GR,182,FALSE))=0,"",VLOOKUP($G51,Baseline!$G:$GR,182,FALSE))</f>
        <v/>
      </c>
      <c r="GG51" s="4" t="str">
        <f>IF(LEN(VLOOKUP($G51,Baseline!$G:$GR,183,FALSE))=0,"",VLOOKUP($G51,Baseline!$G:$GR,183,FALSE))</f>
        <v/>
      </c>
      <c r="GH51" s="5" t="str">
        <f>IF(LEN(VLOOKUP($G51,Baseline!$G:$GR,184,FALSE))=0,"",VLOOKUP($G51,Baseline!$G:$GR,184,FALSE))</f>
        <v/>
      </c>
      <c r="GI51" s="5" t="str">
        <f>IF(LEN(VLOOKUP($G51,Baseline!$G:$GR,185,FALSE))=0,"",VLOOKUP($G51,Baseline!$G:$GR,185,FALSE))</f>
        <v/>
      </c>
      <c r="GJ51" s="5" t="str">
        <f>IF(LEN(VLOOKUP($G51,Baseline!$G:$GR,186,FALSE))=0,"",VLOOKUP($G51,Baseline!$G:$GR,186,FALSE))</f>
        <v/>
      </c>
      <c r="GK51" s="5" t="str">
        <f>IF(LEN(VLOOKUP($G51,Baseline!$G:$GR,187,FALSE))=0,"",VLOOKUP($G51,Baseline!$G:$GR,187,FALSE))</f>
        <v/>
      </c>
      <c r="GL51" s="5" t="str">
        <f>IF(LEN(VLOOKUP($G51,Baseline!$G:$GR,188,FALSE))=0,"",VLOOKUP($G51,Baseline!$G:$GR,188,FALSE))</f>
        <v/>
      </c>
      <c r="GM51" s="5" t="str">
        <f>IF(LEN(VLOOKUP($G51,Baseline!$G:$GR,189,FALSE))=0,"",VLOOKUP($G51,Baseline!$G:$GR,189,FALSE))</f>
        <v/>
      </c>
      <c r="GN51" s="5" t="str">
        <f>IF(LEN(VLOOKUP($G51,Baseline!$G:$GR,190,FALSE))=0,"",VLOOKUP($G51,Baseline!$G:$GR,190,FALSE))</f>
        <v/>
      </c>
      <c r="GO51" s="5" t="str">
        <f>IF(LEN(VLOOKUP($G51,Baseline!$G:$GR,191,FALSE))=0,"",VLOOKUP($G51,Baseline!$G:$GR,191,FALSE))</f>
        <v/>
      </c>
      <c r="GP51" s="5" t="str">
        <f>IF(LEN(VLOOKUP($G51,Baseline!$G:$GR,192,FALSE))=0,"",VLOOKUP($G51,Baseline!$G:$GR,192,FALSE))</f>
        <v/>
      </c>
      <c r="GQ51" s="5" t="str">
        <f>IF(LEN(VLOOKUP($G51,Baseline!$G:$GR,193,FALSE))=0,"",VLOOKUP($G51,Baseline!$G:$GR,193,FALSE))</f>
        <v/>
      </c>
      <c r="GR51" s="5" t="str">
        <f>IF(LEN(VLOOKUP($G51,Baseline!$G:$GR,194,FALSE))=0,"",VLOOKUP($G51,Baseline!$G:$GR,194,FALSE))</f>
        <v/>
      </c>
      <c r="GS51" s="5"/>
      <c r="GT51" s="5"/>
      <c r="GU51" s="5"/>
      <c r="GV51" s="5"/>
      <c r="GW51" s="1" t="str">
        <f>IF(LEN(VLOOKUP($G51,Baseline!$G:$HT,199,FALSE))=0,"",VLOOKUP($G51,Baseline!$G:$HT,199,FALSE))</f>
        <v>Teškoća da se koncentrišete na stvari, kao što su čitanje novina ili gledanje televizije</v>
      </c>
      <c r="GX51" s="1" t="str">
        <f>IF(LEN(VLOOKUP($G51,Baseline!$G:$HT,200,FALSE))=0,"",VLOOKUP($G51,Baseline!$G:$HT,200,FALSE))</f>
        <v>0 = Uopšte ne</v>
      </c>
      <c r="GY51" s="1" t="str">
        <f>IF(LEN(VLOOKUP($G51,Baseline!$G:$HT,201,FALSE))=0,"",VLOOKUP($G51,Baseline!$G:$HT,201,FALSE))</f>
        <v>1 = Nekoliko dana</v>
      </c>
      <c r="GZ51" s="1" t="str">
        <f>IF(LEN(VLOOKUP($G51,Baseline!$G:$HT,202,FALSE))=0,"",VLOOKUP($G51,Baseline!$G:$HT,202,FALSE))</f>
        <v>2 = Više od polovine dana</v>
      </c>
      <c r="HA51" s="10" t="str">
        <f>IF(LEN(VLOOKUP($G51,Baseline!$G:$HT,203,FALSE))=0,"",VLOOKUP($G51,Baseline!$G:$HT,203,FALSE))</f>
        <v>3 = Skoro svaki dan</v>
      </c>
      <c r="HB51" s="10" t="str">
        <f>IF(LEN(VLOOKUP($G51,Baseline!$G:$HT,204,FALSE))=0,"",VLOOKUP($G51,Baseline!$G:$HT,204,FALSE))</f>
        <v/>
      </c>
      <c r="HC51" s="10" t="str">
        <f>IF(LEN(VLOOKUP($G51,Baseline!$G:$HT,205,FALSE))=0,"",VLOOKUP($G51,Baseline!$G:$HT,205,FALSE))</f>
        <v/>
      </c>
      <c r="HD51" s="10" t="str">
        <f>IF(LEN(VLOOKUP($G51,Baseline!$G:$HT,206,FALSE))=0,"",VLOOKUP($G51,Baseline!$G:$HT,206,FALSE))</f>
        <v/>
      </c>
      <c r="HE51" s="10" t="str">
        <f>IF(LEN(VLOOKUP($G51,Baseline!$G:$HT,207,FALSE))=0,"",VLOOKUP($G51,Baseline!$G:$HT,207,FALSE))</f>
        <v/>
      </c>
      <c r="HF51" s="10" t="str">
        <f>IF(LEN(VLOOKUP($G51,Baseline!$G:$HT,208,FALSE))=0,"",VLOOKUP($G51,Baseline!$G:$HT,208,FALSE))</f>
        <v/>
      </c>
      <c r="HG51" s="10" t="str">
        <f>IF(LEN(VLOOKUP($G51,Baseline!$G:$HT,209,FALSE))=0,"",VLOOKUP($G51,Baseline!$G:$HT,209,FALSE))</f>
        <v/>
      </c>
      <c r="HH51" s="5" t="str">
        <f>IF(LEN(VLOOKUP($G51,Baseline!$G:$HT,210,FALSE))=0,"",VLOOKUP($G51,Baseline!$G:$HT,210,FALSE))</f>
        <v/>
      </c>
      <c r="HI51" s="5" t="str">
        <f>IF(LEN(VLOOKUP($G51,Baseline!$G:$HT,211,FALSE))=0,"",VLOOKUP($G51,Baseline!$G:$HT,211,FALSE))</f>
        <v/>
      </c>
      <c r="HJ51" s="5" t="str">
        <f>IF(LEN(VLOOKUP($G51,Baseline!$G:$HT,212,FALSE))=0,"",VLOOKUP($G51,Baseline!$G:$HT,212,FALSE))</f>
        <v/>
      </c>
      <c r="HK51" s="5" t="str">
        <f>IF(LEN(VLOOKUP($G51,Baseline!$G:$HT,213,FALSE))=0,"",VLOOKUP($G51,Baseline!$G:$HT,213,FALSE))</f>
        <v/>
      </c>
      <c r="HL51" s="4" t="str">
        <f>IF(LEN(VLOOKUP($G51,Baseline!$G:$HT,214,FALSE))=0,"",VLOOKUP($G51,Baseline!$G:$HT,214,FALSE))</f>
        <v/>
      </c>
      <c r="HM51" s="5" t="str">
        <f>IF(LEN(VLOOKUP($G51,Baseline!$G:$HT,215,FALSE))=0,"",VLOOKUP($G51,Baseline!$G:$HT,215,FALSE))</f>
        <v/>
      </c>
      <c r="HN51" s="5" t="str">
        <f>IF(LEN(VLOOKUP($G51,Baseline!$G:$HT,216,FALSE))=0,"",VLOOKUP($G51,Baseline!$G:$HT,216,FALSE))</f>
        <v/>
      </c>
      <c r="HO51" s="5" t="str">
        <f>IF(LEN(VLOOKUP($G51,Baseline!$G:$HT,217,FALSE))=0,"",VLOOKUP($G51,Baseline!$G:$HT,217,FALSE))</f>
        <v/>
      </c>
      <c r="HP51" s="5" t="str">
        <f>IF(LEN(VLOOKUP($G51,Baseline!$G:$HT,218,FALSE))=0,"",VLOOKUP($G51,Baseline!$G:$HT,218,FALSE))</f>
        <v/>
      </c>
      <c r="HQ51" s="5" t="str">
        <f>IF(LEN(VLOOKUP($G51,Baseline!$G:$HT,219,FALSE))=0,"",VLOOKUP($G51,Baseline!$G:$HT,219,FALSE))</f>
        <v/>
      </c>
      <c r="HR51" s="5" t="str">
        <f>IF(LEN(VLOOKUP($G51,Baseline!$G:$HT,220,FALSE))=0,"",VLOOKUP($G51,Baseline!$G:$HT,220,FALSE))</f>
        <v/>
      </c>
      <c r="HS51" s="5" t="str">
        <f>IF(LEN(VLOOKUP($G51,Baseline!$G:$HT,221,FALSE))=0,"",VLOOKUP($G51,Baseline!$G:$HT,221,FALSE))</f>
        <v/>
      </c>
      <c r="HT51" s="5" t="str">
        <f>IF(LEN(VLOOKUP($G51,Baseline!$G:$HT,222,FALSE))=0,"",VLOOKUP($G51,Baseline!$G:$HT,222,FALSE))</f>
        <v/>
      </c>
      <c r="HU51" s="5"/>
      <c r="HV51" s="5"/>
      <c r="HW51" s="5"/>
      <c r="HX51" s="5"/>
    </row>
    <row r="52" spans="1:232" s="28" customFormat="1" ht="126" hidden="1">
      <c r="A52" s="5" t="s">
        <v>331</v>
      </c>
      <c r="B52" s="5" t="s">
        <v>332</v>
      </c>
      <c r="C52" s="5"/>
      <c r="D52" s="5"/>
      <c r="E52" s="5"/>
      <c r="F52" s="5" t="s">
        <v>333</v>
      </c>
      <c r="G52" s="5" t="s">
        <v>420</v>
      </c>
      <c r="H52" s="5" t="s">
        <v>413</v>
      </c>
      <c r="I52" s="84" t="str">
        <f>IF(LEN(VLOOKUP($G52,Baseline!$G:$BH,3,FALSE))=0,"",VLOOKUP($G52,Baseline!$G:$BH,3,FALSE))</f>
        <v>Waren Ihre Bewegungen oder Ihre Sprache so verlangsamt, dass es auch anderen auffallen würde? Oder waren Sie im Gegenteil "zappelig" oder ruhelos und hatten dadurch einen stärkeren Bewegungsdrang als sonst?</v>
      </c>
      <c r="J52" s="5" t="str">
        <f>IF(LEN(VLOOKUP($G52,Baseline!$G:$BH,4,FALSE))=0,"",VLOOKUP($G52,Baseline!$G:$BH,4,FALSE))</f>
        <v>0 = Überhaupt nicht</v>
      </c>
      <c r="K52" s="5" t="str">
        <f>IF(LEN(VLOOKUP($G52,Baseline!$G:$BH,5,FALSE))=0,"",VLOOKUP($G52,Baseline!$G:$BH,5,FALSE))</f>
        <v>1 = An einzelnen Tagen</v>
      </c>
      <c r="L52" s="5" t="str">
        <f>IF(LEN(VLOOKUP($G52,Baseline!$G:$BH,6,FALSE))=0,"",VLOOKUP($G52,Baseline!$G:$BH,6,FALSE))</f>
        <v>2 = An mehr als der Hälfte der Tage</v>
      </c>
      <c r="M52" s="5" t="str">
        <f>IF(LEN(VLOOKUP($G52,Baseline!$G:$BH,7,FALSE))=0,"",VLOOKUP($G52,Baseline!$G:$BH,7,FALSE))</f>
        <v>3 = Beinahe jeden Tag</v>
      </c>
      <c r="N52" s="5" t="str">
        <f>IF(LEN(VLOOKUP($G52,Baseline!$G:$BH,8,FALSE))=0,"",VLOOKUP($G52,Baseline!$G:$BH,8,FALSE))</f>
        <v/>
      </c>
      <c r="O52" s="5" t="str">
        <f>IF(LEN(VLOOKUP($G52,Baseline!$G:$BH,9,FALSE))=0,"",VLOOKUP($G52,Baseline!$G:$BH,9,FALSE))</f>
        <v/>
      </c>
      <c r="P52" s="5" t="str">
        <f>IF(LEN(VLOOKUP($G52,Baseline!$G:$BH,10,FALSE))=0,"",VLOOKUP($G52,Baseline!$G:$BH,10,FALSE))</f>
        <v/>
      </c>
      <c r="Q52" s="5" t="str">
        <f>IF(LEN(VLOOKUP($G52,Baseline!$G:$BH,11,FALSE))=0,"",VLOOKUP($G52,Baseline!$G:$BH,11,FALSE))</f>
        <v/>
      </c>
      <c r="R52" s="5" t="str">
        <f>IF(LEN(VLOOKUP($G52,Baseline!$G:$BH,12,FALSE))=0,"",VLOOKUP($G52,Baseline!$G:$BH,12,FALSE))</f>
        <v/>
      </c>
      <c r="S52" s="5" t="str">
        <f>IF(LEN(VLOOKUP($G52,Baseline!$G:$BH,13,FALSE))=0,"",VLOOKUP($G52,Baseline!$G:$BH,13,FALSE))</f>
        <v/>
      </c>
      <c r="T52" s="5" t="str">
        <f>IF(LEN(VLOOKUP($G52,Baseline!$G:$BH,14,FALSE))=0,"",VLOOKUP($G52,Baseline!$G:$BH,14,FALSE))</f>
        <v/>
      </c>
      <c r="U52" s="5" t="str">
        <f>IF(LEN(VLOOKUP($G52,Baseline!$G:$BH,15,FALSE))=0,"",VLOOKUP($G52,Baseline!$G:$BH,15,FALSE))</f>
        <v/>
      </c>
      <c r="V52" s="5" t="str">
        <f>IF(LEN(VLOOKUP($G52,Baseline!$G:$BH,16,FALSE))=0,"",VLOOKUP($G52,Baseline!$G:$BH,16,FALSE))</f>
        <v/>
      </c>
      <c r="W52" s="5" t="str">
        <f>IF(LEN(VLOOKUP($G52,Baseline!$G:$BH,17,FALSE))=0,"",VLOOKUP($G52,Baseline!$G:$BH,17,FALSE))</f>
        <v/>
      </c>
      <c r="X52" s="5" t="str">
        <f>IF(LEN(VLOOKUP($G52,Baseline!$G:$BH,18,FALSE))=0,"",VLOOKUP($G52,Baseline!$G:$BH,18,FALSE))</f>
        <v/>
      </c>
      <c r="Y52" s="5" t="str">
        <f>IF(LEN(VLOOKUP($G52,Baseline!$G:$BH,19,FALSE))=0,"",VLOOKUP($G52,Baseline!$G:$BH,19,FALSE))</f>
        <v/>
      </c>
      <c r="Z52" s="5" t="str">
        <f>IF(LEN(VLOOKUP($G52,Baseline!$G:$BH,20,FALSE))=0,"",VLOOKUP($G52,Baseline!$G:$BH,20,FALSE))</f>
        <v/>
      </c>
      <c r="AA52" s="5" t="str">
        <f>IF(LEN(VLOOKUP($G52,Baseline!$G:$BH,21,FALSE))=0,"",VLOOKUP($G52,Baseline!$G:$BH,21,FALSE))</f>
        <v/>
      </c>
      <c r="AB52" s="5" t="str">
        <f>IF(LEN(VLOOKUP($G52,Baseline!$G:$BH,22,FALSE))=0,"",VLOOKUP($G52,Baseline!$G:$BH,22,FALSE))</f>
        <v/>
      </c>
      <c r="AC52" s="5" t="str">
        <f>IF(LEN(VLOOKUP($G52,Baseline!$G:$BH,23,FALSE))=0,"",VLOOKUP($G52,Baseline!$G:$BH,23,FALSE))</f>
        <v/>
      </c>
      <c r="AD52" s="5" t="str">
        <f>IF(LEN(VLOOKUP($G52,Baseline!$G:$BH,24,FALSE))=0,"",VLOOKUP($G52,Baseline!$G:$BH,24,FALSE))</f>
        <v/>
      </c>
      <c r="AE52" s="5" t="str">
        <f>IF(LEN(VLOOKUP($G52,Baseline!$G:$BH,25,FALSE))=0,"",VLOOKUP($G52,Baseline!$G:$BH,25,FALSE))</f>
        <v/>
      </c>
      <c r="AF52" s="5" t="str">
        <f>IF(LEN(VLOOKUP($G52,Baseline!$G:$BH,26,FALSE))=0,"",VLOOKUP($G52,Baseline!$G:$BH,26,FALSE))</f>
        <v/>
      </c>
      <c r="AG52" s="100"/>
      <c r="AH52" s="5"/>
      <c r="AI52" s="5"/>
      <c r="AJ52" s="87"/>
      <c r="AK52" s="5" t="str">
        <f>IF(LEN(VLOOKUP($G52,Baseline!$G:$BH,31,FALSE))=0,"",VLOOKUP($G52,Baseline!$G:$BH,31,FALSE))</f>
        <v>Moving or speaking so slowly that other people couldhave noticed. Or the opposite — being so fidgety or restless that you have been moving around a lot more than usual</v>
      </c>
      <c r="AL52" s="5" t="str">
        <f>IF(LEN(VLOOKUP($G52,Baseline!$G:$BH,32,FALSE))=0,"",VLOOKUP($G52,Baseline!$G:$BH,32,FALSE))</f>
        <v>0 = Not at all</v>
      </c>
      <c r="AM52" s="5" t="str">
        <f>IF(LEN(VLOOKUP($G52,Baseline!$G:$BH,33,FALSE))=0,"",VLOOKUP($G52,Baseline!$G:$BH,33,FALSE))</f>
        <v>1 = Several days</v>
      </c>
      <c r="AN52" s="5" t="str">
        <f>IF(LEN(VLOOKUP($G52,Baseline!$G:$BH,34,FALSE))=0,"",VLOOKUP($G52,Baseline!$G:$BH,34,FALSE))</f>
        <v>2 = More than half the days</v>
      </c>
      <c r="AO52" s="5" t="str">
        <f>IF(LEN(VLOOKUP($G52,Baseline!$G:$BH,35,FALSE))=0,"",VLOOKUP($G52,Baseline!$G:$BH,35,FALSE))</f>
        <v>3 = Nearly every day</v>
      </c>
      <c r="AP52" s="5" t="str">
        <f>IF(LEN(VLOOKUP($G52,Baseline!$G:$BH,36,FALSE))=0,"",VLOOKUP($G52,Baseline!$G:$BH,36,FALSE))</f>
        <v/>
      </c>
      <c r="AQ52" s="5" t="str">
        <f>IF(LEN(VLOOKUP($G52,Baseline!$G:$BH,37,FALSE))=0,"",VLOOKUP($G52,Baseline!$G:$BH,37,FALSE))</f>
        <v/>
      </c>
      <c r="AR52" s="5" t="str">
        <f>IF(LEN(VLOOKUP($G52,Baseline!$G:$BH,38,FALSE))=0,"",VLOOKUP($G52,Baseline!$G:$BH,38,FALSE))</f>
        <v/>
      </c>
      <c r="AS52" s="5" t="str">
        <f>IF(LEN(VLOOKUP($G52,Baseline!$G:$BH,39,FALSE))=0,"",VLOOKUP($G52,Baseline!$G:$BH,39,FALSE))</f>
        <v/>
      </c>
      <c r="AT52" s="5" t="str">
        <f>IF(LEN(VLOOKUP($G52,Baseline!$G:$BH,40,FALSE))=0,"",VLOOKUP($G52,Baseline!$G:$BH,40,FALSE))</f>
        <v/>
      </c>
      <c r="AU52" s="5" t="str">
        <f>IF(LEN(VLOOKUP($G52,Baseline!$G:$BH,41,FALSE))=0,"",VLOOKUP($G52,Baseline!$G:$BH,41,FALSE))</f>
        <v/>
      </c>
      <c r="AV52" s="5" t="str">
        <f>IF(LEN(VLOOKUP($G52,Baseline!$G:$BH,42,FALSE))=0,"",VLOOKUP($G52,Baseline!$G:$BH,42,FALSE))</f>
        <v/>
      </c>
      <c r="AW52" s="5" t="str">
        <f>IF(LEN(VLOOKUP($G52,Baseline!$G:$BH,43,FALSE))=0,"",VLOOKUP($G52,Baseline!$G:$BH,43,FALSE))</f>
        <v/>
      </c>
      <c r="AX52" s="5" t="str">
        <f>IF(LEN(VLOOKUP($G52,Baseline!$G:$BH,44,FALSE))=0,"",VLOOKUP($G52,Baseline!$G:$BH,44,FALSE))</f>
        <v/>
      </c>
      <c r="AY52" s="5" t="str">
        <f>IF(LEN(VLOOKUP($G52,Baseline!$G:$BH,45,FALSE))=0,"",VLOOKUP($G52,Baseline!$G:$BH,45,FALSE))</f>
        <v/>
      </c>
      <c r="AZ52" s="5" t="str">
        <f>IF(LEN(VLOOKUP($G52,Baseline!$G:$BH,46,FALSE))=0,"",VLOOKUP($G52,Baseline!$G:$BH,46,FALSE))</f>
        <v/>
      </c>
      <c r="BA52" s="5" t="str">
        <f>IF(LEN(VLOOKUP($G52,Baseline!$G:$BH,47,FALSE))=0,"",VLOOKUP($G52,Baseline!$G:$BH,47,FALSE))</f>
        <v/>
      </c>
      <c r="BB52" s="5" t="str">
        <f>IF(LEN(VLOOKUP($G52,Baseline!$G:$BH,48,FALSE))=0,"",VLOOKUP($G52,Baseline!$G:$BH,48,FALSE))</f>
        <v/>
      </c>
      <c r="BC52" s="5" t="str">
        <f>IF(LEN(VLOOKUP($G52,Baseline!$G:$BH,49,FALSE))=0,"",VLOOKUP($G52,Baseline!$G:$BH,49,FALSE))</f>
        <v/>
      </c>
      <c r="BD52" s="5" t="str">
        <f>IF(LEN(VLOOKUP($G52,Baseline!$G:$BH,50,FALSE))=0,"",VLOOKUP($G52,Baseline!$G:$BH,50,FALSE))</f>
        <v/>
      </c>
      <c r="BE52" s="5" t="str">
        <f>IF(LEN(VLOOKUP($G52,Baseline!$G:$BH,51,FALSE))=0,"",VLOOKUP($G52,Baseline!$G:$BH,51,FALSE))</f>
        <v/>
      </c>
      <c r="BF52" s="5" t="str">
        <f>IF(LEN(VLOOKUP($G52,Baseline!$G:$BH,52,FALSE))=0,"",VLOOKUP($G52,Baseline!$G:$BH,52,FALSE))</f>
        <v/>
      </c>
      <c r="BG52" s="5" t="str">
        <f>IF(LEN(VLOOKUP($G52,Baseline!$G:$BH,53,FALSE))=0,"",VLOOKUP($G52,Baseline!$G:$BH,53,FALSE))</f>
        <v/>
      </c>
      <c r="BH52" s="5" t="str">
        <f>IF(LEN(VLOOKUP($G52,Baseline!$G:$BH,54,FALSE))=0,"",VLOOKUP($G52,Baseline!$G:$BH,54,FALSE))</f>
        <v/>
      </c>
      <c r="BI52" s="5"/>
      <c r="BJ52" s="5"/>
      <c r="BK52" s="5"/>
      <c r="BL52" s="87"/>
      <c r="BM52" s="1" t="str">
        <f>IF(LEN(VLOOKUP($G52,Baseline!$G:$CJ,59,FALSE))=0,"",VLOOKUP($G52,Baseline!$G:$CJ,59,FALSE))</f>
        <v>Moverse o hablar tan despacio que los demás pueden haberlo notado. O lo contrario: estar tan inquieto/a o agitado/a que se ha estado moviendo de un lado a otro más de lo habitual</v>
      </c>
      <c r="BN52" s="1" t="str">
        <f>IF(LEN(VLOOKUP($G52,Baseline!$G:$CJ,60,FALSE))=0,"",VLOOKUP($G52,Baseline!$G:$CJ,60,FALSE))</f>
        <v>0 = Nunca</v>
      </c>
      <c r="BO52" s="1" t="str">
        <f>IF(LEN(VLOOKUP($G52,Baseline!$G:$CJ,61,FALSE))=0,"",VLOOKUP($G52,Baseline!$G:$CJ,61,FALSE))</f>
        <v>1 = Varios días</v>
      </c>
      <c r="BP52" s="1" t="str">
        <f>IF(LEN(VLOOKUP($G52,Baseline!$G:$CJ,62,FALSE))=0,"",VLOOKUP($G52,Baseline!$G:$CJ,62,FALSE))</f>
        <v>2 = Más de la mitad de los días</v>
      </c>
      <c r="BQ52" s="1" t="str">
        <f>IF(LEN(VLOOKUP($G52,Baseline!$G:$CJ,63,FALSE))=0,"",VLOOKUP($G52,Baseline!$G:$CJ,63,FALSE))</f>
        <v>3 = Casi cada día</v>
      </c>
      <c r="BR52" s="1" t="str">
        <f>IF(LEN(VLOOKUP($G52,Baseline!$G:$CJ,64,FALSE))=0,"",VLOOKUP($G52,Baseline!$G:$CJ,64,FALSE))</f>
        <v/>
      </c>
      <c r="BS52" s="1" t="str">
        <f>IF(LEN(VLOOKUP($G52,Baseline!$G:$CJ,65,FALSE))=0,"",VLOOKUP($G52,Baseline!$G:$CJ,65,FALSE))</f>
        <v/>
      </c>
      <c r="BT52" s="1" t="str">
        <f>IF(LEN(VLOOKUP($G52,Baseline!$G:$CJ,66,FALSE))=0,"",VLOOKUP($G52,Baseline!$G:$CJ,66,FALSE))</f>
        <v/>
      </c>
      <c r="BU52" s="1" t="str">
        <f>IF(LEN(VLOOKUP($G52,Baseline!$G:$CJ,67,FALSE))=0,"",VLOOKUP($G52,Baseline!$G:$CJ,67,FALSE))</f>
        <v/>
      </c>
      <c r="BV52" s="1" t="str">
        <f>IF(LEN(VLOOKUP($G52,Baseline!$G:$CJ,68,FALSE))=0,"",VLOOKUP($G52,Baseline!$G:$CJ,68,FALSE))</f>
        <v/>
      </c>
      <c r="BW52" s="1" t="str">
        <f>IF(LEN(VLOOKUP($G52,Baseline!$G:$CJ,69,FALSE))=0,"",VLOOKUP($G52,Baseline!$G:$CJ,69,FALSE))</f>
        <v/>
      </c>
      <c r="BX52" s="1" t="str">
        <f>IF(LEN(VLOOKUP($G52,Baseline!$G:$CJ,70,FALSE))=0,"",VLOOKUP($G52,Baseline!$G:$CJ,70,FALSE))</f>
        <v/>
      </c>
      <c r="BY52" s="1" t="str">
        <f>IF(LEN(VLOOKUP($G52,Baseline!$G:$CJ,71,FALSE))=0,"",VLOOKUP($G52,Baseline!$G:$CJ,71,FALSE))</f>
        <v/>
      </c>
      <c r="BZ52" s="1" t="str">
        <f>IF(LEN(VLOOKUP($G52,Baseline!$G:$CJ,72,FALSE))=0,"",VLOOKUP($G52,Baseline!$G:$CJ,72,FALSE))</f>
        <v/>
      </c>
      <c r="CA52" s="1" t="str">
        <f>IF(LEN(VLOOKUP($G52,Baseline!$G:$CJ,73,FALSE))=0,"",VLOOKUP($G52,Baseline!$G:$CJ,73,FALSE))</f>
        <v/>
      </c>
      <c r="CB52" s="1" t="str">
        <f>IF(LEN(VLOOKUP($G52,Baseline!$G:$CJ,74,FALSE))=0,"",VLOOKUP($G52,Baseline!$G:$CJ,74,FALSE))</f>
        <v/>
      </c>
      <c r="CC52" s="1" t="str">
        <f>IF(LEN(VLOOKUP($G52,Baseline!$G:$CJ,75,FALSE))=0,"",VLOOKUP($G52,Baseline!$G:$CJ,75,FALSE))</f>
        <v/>
      </c>
      <c r="CD52" s="1" t="str">
        <f>IF(LEN(VLOOKUP($G52,Baseline!$G:$CJ,76,FALSE))=0,"",VLOOKUP($G52,Baseline!$G:$CJ,76,FALSE))</f>
        <v/>
      </c>
      <c r="CE52" s="1" t="str">
        <f>IF(LEN(VLOOKUP($G52,Baseline!$G:$CJ,77,FALSE))=0,"",VLOOKUP($G52,Baseline!$G:$CJ,77,FALSE))</f>
        <v/>
      </c>
      <c r="CF52" s="1" t="str">
        <f>IF(LEN(VLOOKUP($G52,Baseline!$G:$CJ,78,FALSE))=0,"",VLOOKUP($G52,Baseline!$G:$CJ,78,FALSE))</f>
        <v/>
      </c>
      <c r="CG52" s="1" t="str">
        <f>IF(LEN(VLOOKUP($G52,Baseline!$G:$CJ,79,FALSE))=0,"",VLOOKUP($G52,Baseline!$G:$CJ,79,FALSE))</f>
        <v/>
      </c>
      <c r="CH52" s="1" t="str">
        <f>IF(LEN(VLOOKUP($G52,Baseline!$G:$CJ,80,FALSE))=0,"",VLOOKUP($G52,Baseline!$G:$CJ,80,FALSE))</f>
        <v/>
      </c>
      <c r="CI52" s="1" t="str">
        <f>IF(LEN(VLOOKUP($G52,Baseline!$G:$CJ,81,FALSE))=0,"",VLOOKUP($G52,Baseline!$G:$CJ,81,FALSE))</f>
        <v/>
      </c>
      <c r="CJ52" s="1" t="str">
        <f>IF(LEN(VLOOKUP($G52,Baseline!$G:$CJ,82,FALSE))=0,"",VLOOKUP($G52,Baseline!$G:$CJ,82,FALSE))</f>
        <v/>
      </c>
      <c r="CK52" s="1"/>
      <c r="CL52" s="1"/>
      <c r="CM52" s="1"/>
      <c r="CN52" s="1"/>
      <c r="CO52" s="198" t="str">
        <f>IF(LEN(VLOOKUP($G52,Baseline!$G:$DL,87,FALSE))=0,"",VLOOKUP($G52,Baseline!$G:$DL,87,FALSE))</f>
        <v>Bouger ou parler si lentement que les autres auraient pu le remarquer.  Ou au contraire, être si agité(e) que vous avez eu du mal à tenir en place par rapport à d‟habitude</v>
      </c>
      <c r="CP52" s="1" t="str">
        <f>IF(LEN(VLOOKUP($G52,Baseline!$G:$DL,88,FALSE))=0,"",VLOOKUP($G52,Baseline!$G:$DL,88,FALSE))</f>
        <v>0 = Jamais</v>
      </c>
      <c r="CQ52" s="1" t="str">
        <f>IF(LEN(VLOOKUP($G52,Baseline!$G:$DL,89,FALSE))=0,"",VLOOKUP($G52,Baseline!$G:$DL,89,FALSE))</f>
        <v>1 = Plusieurs jours</v>
      </c>
      <c r="CR52" s="4" t="str">
        <f>IF(LEN(VLOOKUP($G52,Baseline!$G:$DL,90,FALSE))=0,"",VLOOKUP($G52,Baseline!$G:$DL,90,FALSE))</f>
        <v>2 = Plus de la moitié du temps</v>
      </c>
      <c r="CS52" s="1" t="str">
        <f>IF(LEN(VLOOKUP($G52,Baseline!$G:$DL,91,FALSE))=0,"",VLOOKUP($G52,Baseline!$G:$DL,91,FALSE))</f>
        <v>3 = Presque tous les jours</v>
      </c>
      <c r="CT52" s="1" t="str">
        <f>IF(LEN(VLOOKUP($G52,Baseline!$G:$DL,92,FALSE))=0,"",VLOOKUP($G52,Baseline!$G:$DL,92,FALSE))</f>
        <v/>
      </c>
      <c r="CU52" s="1" t="str">
        <f>IF(LEN(VLOOKUP($G52,Baseline!$G:$DL,93,FALSE))=0,"",VLOOKUP($G52,Baseline!$G:$DL,93,FALSE))</f>
        <v/>
      </c>
      <c r="CV52" s="1" t="str">
        <f>IF(LEN(VLOOKUP($G52,Baseline!$G:$DL,94,FALSE))=0,"",VLOOKUP($G52,Baseline!$G:$DL,94,FALSE))</f>
        <v/>
      </c>
      <c r="CW52" s="1" t="str">
        <f>IF(LEN(VLOOKUP($G52,Baseline!$G:$DL,95,FALSE))=0,"",VLOOKUP($G52,Baseline!$G:$DL,95,FALSE))</f>
        <v/>
      </c>
      <c r="CX52" s="1" t="str">
        <f>IF(LEN(VLOOKUP($G52,Baseline!$G:$DL,96,FALSE))=0,"",VLOOKUP($G52,Baseline!$G:$DL,96,FALSE))</f>
        <v/>
      </c>
      <c r="CY52" s="5" t="str">
        <f>IF(LEN(VLOOKUP($G52,Baseline!$G:$DL,97,FALSE))=0,"",VLOOKUP($G52,Baseline!$G:$DL,97,FALSE))</f>
        <v/>
      </c>
      <c r="CZ52" s="5" t="str">
        <f>IF(LEN(VLOOKUP($G52,Baseline!$G:$DL,98,FALSE))=0,"",VLOOKUP($G52,Baseline!$G:$DL,98,FALSE))</f>
        <v/>
      </c>
      <c r="DA52" s="5" t="str">
        <f>IF(LEN(VLOOKUP($G52,Baseline!$G:$DL,99,FALSE))=0,"",VLOOKUP($G52,Baseline!$G:$DL,99,FALSE))</f>
        <v/>
      </c>
      <c r="DB52" s="5" t="str">
        <f>IF(LEN(VLOOKUP($G52,Baseline!$G:$DL,100,FALSE))=0,"",VLOOKUP($G52,Baseline!$G:$DL,100,FALSE))</f>
        <v/>
      </c>
      <c r="DC52" s="5" t="str">
        <f>IF(LEN(VLOOKUP($G52,Baseline!$G:$DL,101,FALSE))=0,"",VLOOKUP($G52,Baseline!$G:$DL,101,FALSE))</f>
        <v/>
      </c>
      <c r="DD52" s="5" t="str">
        <f>IF(LEN(VLOOKUP($G52,Baseline!$G:$DL,102,FALSE))=0,"",VLOOKUP($G52,Baseline!$G:$DL,102,FALSE))</f>
        <v/>
      </c>
      <c r="DE52" s="5" t="str">
        <f>IF(LEN(VLOOKUP($G52,Baseline!$G:$DL,103,FALSE))=0,"",VLOOKUP($G52,Baseline!$G:$DL,103,FALSE))</f>
        <v/>
      </c>
      <c r="DF52" s="5" t="str">
        <f>IF(LEN(VLOOKUP($G52,Baseline!$G:$DL,104,FALSE))=0,"",VLOOKUP($G52,Baseline!$G:$DL,104,FALSE))</f>
        <v/>
      </c>
      <c r="DG52" s="5" t="str">
        <f>IF(LEN(VLOOKUP($G52,Baseline!$G:$DL,105,FALSE))=0,"",VLOOKUP($G52,Baseline!$G:$DL,105,FALSE))</f>
        <v/>
      </c>
      <c r="DH52" s="5" t="str">
        <f>IF(LEN(VLOOKUP($G52,Baseline!$G:$DL,106,FALSE))=0,"",VLOOKUP($G52,Baseline!$G:$DL,106,FALSE))</f>
        <v/>
      </c>
      <c r="DI52" s="5" t="str">
        <f>IF(LEN(VLOOKUP($G52,Baseline!$G:$DL,107,FALSE))=0,"",VLOOKUP($G52,Baseline!$G:$DL,107,FALSE))</f>
        <v/>
      </c>
      <c r="DJ52" s="5" t="str">
        <f>IF(LEN(VLOOKUP($G52,Baseline!$G:$DL,108,FALSE))=0,"",VLOOKUP($G52,Baseline!$G:$DL,108,FALSE))</f>
        <v/>
      </c>
      <c r="DK52" s="5" t="str">
        <f>IF(LEN(VLOOKUP($G52,Baseline!$G:$DL,109,FALSE))=0,"",VLOOKUP($G52,Baseline!$G:$DL,109,FALSE))</f>
        <v/>
      </c>
      <c r="DL52" s="5" t="str">
        <f>IF(LEN(VLOOKUP($G52,Baseline!$G:$DL,110,FALSE))=0,"",VLOOKUP($G52,Baseline!$G:$DL,110,FALSE))</f>
        <v/>
      </c>
      <c r="DM52" s="5"/>
      <c r="DN52" s="5"/>
      <c r="DO52" s="5"/>
      <c r="DP52" s="5"/>
      <c r="DQ52" s="1" t="str">
        <f>IF(LEN(VLOOKUP($G52,Baseline!$G:$EN,115,FALSE))=0,"",VLOOKUP($G52,Baseline!$G:$EN,115,FALSE))</f>
        <v>Mozgása vagy beszéde annyira lelassult, hogy mások is észrevehették, vagy ellenkezőleg, olyan nyugtalan, hogy a szokásosnál sokkal többet mozgott</v>
      </c>
      <c r="DR52" s="1" t="str">
        <f>IF(LEN(VLOOKUP($G52,Baseline!$G:$EN,116,FALSE))=0,"",VLOOKUP($G52,Baseline!$G:$EN,116,FALSE))</f>
        <v>0 = Egyszer sem</v>
      </c>
      <c r="DS52" s="1" t="str">
        <f>IF(LEN(VLOOKUP($G52,Baseline!$G:$EN,117,FALSE))=0,"",VLOOKUP($G52,Baseline!$G:$EN,117,FALSE))</f>
        <v>1 = Néhány napig</v>
      </c>
      <c r="DT52" s="1" t="str">
        <f>IF(LEN(VLOOKUP($G52,Baseline!$G:$EN,118,FALSE))=0,"",VLOOKUP($G52,Baseline!$G:$EN,118,FALSE))</f>
        <v>2 = A napok több mint felében</v>
      </c>
      <c r="DU52" s="1" t="str">
        <f>IF(LEN(VLOOKUP($G52,Baseline!$G:$EN,119,FALSE))=0,"",VLOOKUP($G52,Baseline!$G:$EN,119,FALSE))</f>
        <v>3 = Majdnem minden nap</v>
      </c>
      <c r="DV52" s="1" t="str">
        <f>IF(LEN(VLOOKUP($G52,Baseline!$G:$EN,120,FALSE))=0,"",VLOOKUP($G52,Baseline!$G:$EN,120,FALSE))</f>
        <v/>
      </c>
      <c r="DW52" s="4" t="str">
        <f>IF(LEN(VLOOKUP($G52,Baseline!$G:$EN,121,FALSE))=0,"",VLOOKUP($G52,Baseline!$G:$EN,121,FALSE))</f>
        <v/>
      </c>
      <c r="DX52" s="1" t="str">
        <f>IF(LEN(VLOOKUP($G52,Baseline!$G:$EN,122,FALSE))=0,"",VLOOKUP($G52,Baseline!$G:$EN,122,FALSE))</f>
        <v/>
      </c>
      <c r="DY52" s="1" t="str">
        <f>IF(LEN(VLOOKUP($G52,Baseline!$G:$EN,123,FALSE))=0,"",VLOOKUP($G52,Baseline!$G:$EN,123,FALSE))</f>
        <v/>
      </c>
      <c r="DZ52" s="1" t="str">
        <f>IF(LEN(VLOOKUP($G52,Baseline!$G:$EN,124,FALSE))=0,"",VLOOKUP($G52,Baseline!$G:$EN,124,FALSE))</f>
        <v/>
      </c>
      <c r="EA52" s="1" t="str">
        <f>IF(LEN(VLOOKUP($G52,Baseline!$G:$EN,125,FALSE))=0,"",VLOOKUP($G52,Baseline!$G:$EN,125,FALSE))</f>
        <v/>
      </c>
      <c r="EB52" s="5" t="str">
        <f>IF(LEN(VLOOKUP($G52,Baseline!$G:$EN,126,FALSE))=0,"",VLOOKUP($G52,Baseline!$G:$EN,126,FALSE))</f>
        <v/>
      </c>
      <c r="EC52" s="5" t="str">
        <f>IF(LEN(VLOOKUP($G52,Baseline!$G:$EN,127,FALSE))=0,"",VLOOKUP($G52,Baseline!$G:$EN,127,FALSE))</f>
        <v/>
      </c>
      <c r="ED52" s="5" t="str">
        <f>IF(LEN(VLOOKUP($G52,Baseline!$G:$EN,128,FALSE))=0,"",VLOOKUP($G52,Baseline!$G:$EN,128,FALSE))</f>
        <v/>
      </c>
      <c r="EE52" s="5" t="str">
        <f>IF(LEN(VLOOKUP($G52,Baseline!$G:$EN,129,FALSE))=0,"",VLOOKUP($G52,Baseline!$G:$EN,129,FALSE))</f>
        <v/>
      </c>
      <c r="EF52" s="5" t="str">
        <f>IF(LEN(VLOOKUP($G52,Baseline!$G:$EN,130,FALSE))=0,"",VLOOKUP($G52,Baseline!$G:$EN,130,FALSE))</f>
        <v/>
      </c>
      <c r="EG52" s="5" t="str">
        <f>IF(LEN(VLOOKUP($G52,Baseline!$G:$EN,131,FALSE))=0,"",VLOOKUP($G52,Baseline!$G:$EN,131,FALSE))</f>
        <v/>
      </c>
      <c r="EH52" s="5" t="str">
        <f>IF(LEN(VLOOKUP($G52,Baseline!$G:$EN,132,FALSE))=0,"",VLOOKUP($G52,Baseline!$G:$EN,132,FALSE))</f>
        <v/>
      </c>
      <c r="EI52" s="5" t="str">
        <f>IF(LEN(VLOOKUP($G52,Baseline!$G:$EN,133,FALSE))=0,"",VLOOKUP($G52,Baseline!$G:$EN,133,FALSE))</f>
        <v/>
      </c>
      <c r="EJ52" s="5" t="str">
        <f>IF(LEN(VLOOKUP($G52,Baseline!$G:$EN,134,FALSE))=0,"",VLOOKUP($G52,Baseline!$G:$EN,134,FALSE))</f>
        <v/>
      </c>
      <c r="EK52" s="5" t="str">
        <f>IF(LEN(VLOOKUP($G52,Baseline!$G:$EN,135,FALSE))=0,"",VLOOKUP($G52,Baseline!$G:$EN,135,FALSE))</f>
        <v/>
      </c>
      <c r="EL52" s="5" t="str">
        <f>IF(LEN(VLOOKUP($G52,Baseline!$G:$EN,136,FALSE))=0,"",VLOOKUP($G52,Baseline!$G:$EN,136,FALSE))</f>
        <v/>
      </c>
      <c r="EM52" s="5" t="str">
        <f>IF(LEN(VLOOKUP($G52,Baseline!$G:$EN,137,FALSE))=0,"",VLOOKUP($G52,Baseline!$G:$EN,137,FALSE))</f>
        <v/>
      </c>
      <c r="EN52" s="5" t="str">
        <f>IF(LEN(VLOOKUP($G52,Baseline!$G:$EN,138,FALSE))=0,"",VLOOKUP($G52,Baseline!$G:$EN,138,FALSE))</f>
        <v/>
      </c>
      <c r="EO52" s="5"/>
      <c r="EP52" s="5"/>
      <c r="EQ52" s="5"/>
      <c r="ER52" s="5"/>
      <c r="ES52" s="1" t="str">
        <f>IF(LEN(VLOOKUP($G52,Baseline!$G:$FP,143,FALSE))=0,"",VLOOKUP($G52,Baseline!$G:$FP,143,FALSE))</f>
        <v>Muoversi o parlare così lentamente da poter essere notato/a da altre persone. O, al contrario, essere così irrequieto/a da muoversi molto più del solito</v>
      </c>
      <c r="ET52" s="1" t="str">
        <f>IF(LEN(VLOOKUP($G52,Baseline!$G:$FP,144,FALSE))=0,"",VLOOKUP($G52,Baseline!$G:$FP,144,FALSE))</f>
        <v>0 = Mai</v>
      </c>
      <c r="EU52" s="1" t="str">
        <f>IF(LEN(VLOOKUP($G52,Baseline!$G:$FP,145,FALSE))=0,"",VLOOKUP($G52,Baseline!$G:$FP,145,FALSE))</f>
        <v>1 = Alcuni giorni</v>
      </c>
      <c r="EV52" s="1" t="str">
        <f>IF(LEN(VLOOKUP($G52,Baseline!$G:$FP,146,FALSE))=0,"",VLOOKUP($G52,Baseline!$G:$FP,146,FALSE))</f>
        <v>2 = Oltre la metà dei giorni</v>
      </c>
      <c r="EW52" s="1" t="str">
        <f>IF(LEN(VLOOKUP($G52,Baseline!$G:$FP,147,FALSE))=0,"",VLOOKUP($G52,Baseline!$G:$FP,147,FALSE))</f>
        <v>3 = Quasi ogni giorno</v>
      </c>
      <c r="EX52" s="1" t="str">
        <f>IF(LEN(VLOOKUP($G52,Baseline!$G:$FP,148,FALSE))=0,"",VLOOKUP($G52,Baseline!$G:$FP,148,FALSE))</f>
        <v/>
      </c>
      <c r="EY52" s="1" t="str">
        <f>IF(LEN(VLOOKUP($G52,Baseline!$G:$FP,149,FALSE))=0,"",VLOOKUP($G52,Baseline!$G:$FP,149,FALSE))</f>
        <v/>
      </c>
      <c r="EZ52" s="1" t="str">
        <f>IF(LEN(VLOOKUP($G52,Baseline!$G:$FP,150,FALSE))=0,"",VLOOKUP($G52,Baseline!$G:$FP,150,FALSE))</f>
        <v/>
      </c>
      <c r="FA52" s="1" t="str">
        <f>IF(LEN(VLOOKUP($G52,Baseline!$G:$FP,151,FALSE))=0,"",VLOOKUP($G52,Baseline!$G:$FP,151,FALSE))</f>
        <v/>
      </c>
      <c r="FB52" s="4" t="str">
        <f>IF(LEN(VLOOKUP($G52,Baseline!$G:$FP,152,FALSE))=0,"",VLOOKUP($G52,Baseline!$G:$FP,152,FALSE))</f>
        <v/>
      </c>
      <c r="FC52" s="1" t="str">
        <f>IF(LEN(VLOOKUP($G52,Baseline!$G:$FP,153,FALSE))=0,"",VLOOKUP($G52,Baseline!$G:$FP,153,FALSE))</f>
        <v/>
      </c>
      <c r="FD52" s="5" t="str">
        <f>IF(LEN(VLOOKUP($G52,Baseline!$G:$FP,154,FALSE))=0,"",VLOOKUP($G52,Baseline!$G:$FP,154,FALSE))</f>
        <v/>
      </c>
      <c r="FE52" s="5" t="str">
        <f>IF(LEN(VLOOKUP($G52,Baseline!$G:$FP,155,FALSE))=0,"",VLOOKUP($G52,Baseline!$G:$FP,155,FALSE))</f>
        <v/>
      </c>
      <c r="FF52" s="5" t="str">
        <f>IF(LEN(VLOOKUP($G52,Baseline!$G:$FP,156,FALSE))=0,"",VLOOKUP($G52,Baseline!$G:$FP,156,FALSE))</f>
        <v/>
      </c>
      <c r="FG52" s="5" t="str">
        <f>IF(LEN(VLOOKUP($G52,Baseline!$G:$FP,157,FALSE))=0,"",VLOOKUP($G52,Baseline!$G:$FP,157,FALSE))</f>
        <v/>
      </c>
      <c r="FH52" s="5" t="str">
        <f>IF(LEN(VLOOKUP($G52,Baseline!$G:$FP,158,FALSE))=0,"",VLOOKUP($G52,Baseline!$G:$FP,158,FALSE))</f>
        <v/>
      </c>
      <c r="FI52" s="5" t="str">
        <f>IF(LEN(VLOOKUP($G52,Baseline!$G:$FP,159,FALSE))=0,"",VLOOKUP($G52,Baseline!$G:$FP,159,FALSE))</f>
        <v/>
      </c>
      <c r="FJ52" s="5" t="str">
        <f>IF(LEN(VLOOKUP($G52,Baseline!$G:$FP,160,FALSE))=0,"",VLOOKUP($G52,Baseline!$G:$FP,160,FALSE))</f>
        <v/>
      </c>
      <c r="FK52" s="5" t="str">
        <f>IF(LEN(VLOOKUP($G52,Baseline!$G:$FP,161,FALSE))=0,"",VLOOKUP($G52,Baseline!$G:$FP,161,FALSE))</f>
        <v/>
      </c>
      <c r="FL52" s="5" t="str">
        <f>IF(LEN(VLOOKUP($G52,Baseline!$G:$FP,162,FALSE))=0,"",VLOOKUP($G52,Baseline!$G:$FP,162,FALSE))</f>
        <v/>
      </c>
      <c r="FM52" s="5" t="str">
        <f>IF(LEN(VLOOKUP($G52,Baseline!$G:$FP,163,FALSE))=0,"",VLOOKUP($G52,Baseline!$G:$FP,163,FALSE))</f>
        <v/>
      </c>
      <c r="FN52" s="5" t="str">
        <f>IF(LEN(VLOOKUP($G52,Baseline!$G:$FP,164,FALSE))=0,"",VLOOKUP($G52,Baseline!$G:$FP,164,FALSE))</f>
        <v/>
      </c>
      <c r="FO52" s="5" t="str">
        <f>IF(LEN(VLOOKUP($G52,Baseline!$G:$FP,165,FALSE))=0,"",VLOOKUP($G52,Baseline!$G:$FP,165,FALSE))</f>
        <v/>
      </c>
      <c r="FP52" s="5" t="str">
        <f>IF(LEN(VLOOKUP($G52,Baseline!$G:$FP,166,FALSE))=0,"",VLOOKUP($G52,Baseline!$G:$FP,166,FALSE))</f>
        <v/>
      </c>
      <c r="FQ52" s="5"/>
      <c r="FR52" s="5"/>
      <c r="FS52" s="5"/>
      <c r="FT52" s="5"/>
      <c r="FU52" s="1" t="str">
        <f>IF(LEN(VLOOKUP($G52,Baseline!$G:$GR,171,FALSE))=0,"",VLOOKUP($G52,Baseline!$G:$GR,171,FALSE))</f>
        <v>Вы двигались или говорили настолько медленно, что окружающие это замечали? Или, наоборот, Вы были настолько суетливы или взбудоражены, что двигались гораздо больше обычного</v>
      </c>
      <c r="FV52" s="1" t="str">
        <f>IF(LEN(VLOOKUP($G52,Baseline!$G:$GR,172,FALSE))=0,"",VLOOKUP($G52,Baseline!$G:$GR,172,FALSE))</f>
        <v>0 = Ни разу</v>
      </c>
      <c r="FW52" s="1" t="str">
        <f>IF(LEN(VLOOKUP($G52,Baseline!$G:$GR,173,FALSE))=0,"",VLOOKUP($G52,Baseline!$G:$GR,173,FALSE))</f>
        <v>1 = Несколько дней</v>
      </c>
      <c r="FX52" s="1" t="str">
        <f>IF(LEN(VLOOKUP($G52,Baseline!$G:$GR,174,FALSE))=0,"",VLOOKUP($G52,Baseline!$G:$GR,174,FALSE))</f>
        <v>2 = Более половины дней</v>
      </c>
      <c r="FY52" s="1" t="str">
        <f>IF(LEN(VLOOKUP($G52,Baseline!$G:$GR,175,FALSE))=0,"",VLOOKUP($G52,Baseline!$G:$GR,175,FALSE))</f>
        <v>3 = Почти каждый день</v>
      </c>
      <c r="FZ52" s="1" t="str">
        <f>IF(LEN(VLOOKUP($G52,Baseline!$G:$GR,176,FALSE))=0,"",VLOOKUP($G52,Baseline!$G:$GR,176,FALSE))</f>
        <v/>
      </c>
      <c r="GA52" s="1" t="str">
        <f>IF(LEN(VLOOKUP($G52,Baseline!$G:$GR,177,FALSE))=0,"",VLOOKUP($G52,Baseline!$G:$GR,177,FALSE))</f>
        <v/>
      </c>
      <c r="GB52" s="1" t="str">
        <f>IF(LEN(VLOOKUP($G52,Baseline!$G:$GR,178,FALSE))=0,"",VLOOKUP($G52,Baseline!$G:$GR,178,FALSE))</f>
        <v/>
      </c>
      <c r="GC52" s="1" t="str">
        <f>IF(LEN(VLOOKUP($G52,Baseline!$G:$GR,179,FALSE))=0,"",VLOOKUP($G52,Baseline!$G:$GR,179,FALSE))</f>
        <v/>
      </c>
      <c r="GD52" s="1" t="str">
        <f>IF(LEN(VLOOKUP($G52,Baseline!$G:$GR,180,FALSE))=0,"",VLOOKUP($G52,Baseline!$G:$GR,180,FALSE))</f>
        <v/>
      </c>
      <c r="GE52" s="1" t="str">
        <f>IF(LEN(VLOOKUP($G52,Baseline!$G:$GR,181,FALSE))=0,"",VLOOKUP($G52,Baseline!$G:$GR,181,FALSE))</f>
        <v/>
      </c>
      <c r="GF52" s="5" t="str">
        <f>IF(LEN(VLOOKUP($G52,Baseline!$G:$GR,182,FALSE))=0,"",VLOOKUP($G52,Baseline!$G:$GR,182,FALSE))</f>
        <v/>
      </c>
      <c r="GG52" s="4" t="str">
        <f>IF(LEN(VLOOKUP($G52,Baseline!$G:$GR,183,FALSE))=0,"",VLOOKUP($G52,Baseline!$G:$GR,183,FALSE))</f>
        <v/>
      </c>
      <c r="GH52" s="5" t="str">
        <f>IF(LEN(VLOOKUP($G52,Baseline!$G:$GR,184,FALSE))=0,"",VLOOKUP($G52,Baseline!$G:$GR,184,FALSE))</f>
        <v/>
      </c>
      <c r="GI52" s="5" t="str">
        <f>IF(LEN(VLOOKUP($G52,Baseline!$G:$GR,185,FALSE))=0,"",VLOOKUP($G52,Baseline!$G:$GR,185,FALSE))</f>
        <v/>
      </c>
      <c r="GJ52" s="5" t="str">
        <f>IF(LEN(VLOOKUP($G52,Baseline!$G:$GR,186,FALSE))=0,"",VLOOKUP($G52,Baseline!$G:$GR,186,FALSE))</f>
        <v/>
      </c>
      <c r="GK52" s="5" t="str">
        <f>IF(LEN(VLOOKUP($G52,Baseline!$G:$GR,187,FALSE))=0,"",VLOOKUP($G52,Baseline!$G:$GR,187,FALSE))</f>
        <v/>
      </c>
      <c r="GL52" s="5" t="str">
        <f>IF(LEN(VLOOKUP($G52,Baseline!$G:$GR,188,FALSE))=0,"",VLOOKUP($G52,Baseline!$G:$GR,188,FALSE))</f>
        <v/>
      </c>
      <c r="GM52" s="5" t="str">
        <f>IF(LEN(VLOOKUP($G52,Baseline!$G:$GR,189,FALSE))=0,"",VLOOKUP($G52,Baseline!$G:$GR,189,FALSE))</f>
        <v/>
      </c>
      <c r="GN52" s="5" t="str">
        <f>IF(LEN(VLOOKUP($G52,Baseline!$G:$GR,190,FALSE))=0,"",VLOOKUP($G52,Baseline!$G:$GR,190,FALSE))</f>
        <v/>
      </c>
      <c r="GO52" s="5" t="str">
        <f>IF(LEN(VLOOKUP($G52,Baseline!$G:$GR,191,FALSE))=0,"",VLOOKUP($G52,Baseline!$G:$GR,191,FALSE))</f>
        <v/>
      </c>
      <c r="GP52" s="5" t="str">
        <f>IF(LEN(VLOOKUP($G52,Baseline!$G:$GR,192,FALSE))=0,"",VLOOKUP($G52,Baseline!$G:$GR,192,FALSE))</f>
        <v/>
      </c>
      <c r="GQ52" s="5" t="str">
        <f>IF(LEN(VLOOKUP($G52,Baseline!$G:$GR,193,FALSE))=0,"",VLOOKUP($G52,Baseline!$G:$GR,193,FALSE))</f>
        <v/>
      </c>
      <c r="GR52" s="5" t="str">
        <f>IF(LEN(VLOOKUP($G52,Baseline!$G:$GR,194,FALSE))=0,"",VLOOKUP($G52,Baseline!$G:$GR,194,FALSE))</f>
        <v/>
      </c>
      <c r="GS52" s="5"/>
      <c r="GT52" s="5"/>
      <c r="GU52" s="5"/>
      <c r="GV52" s="5"/>
      <c r="GW52" s="1" t="str">
        <f>IF(LEN(VLOOKUP($G52,Baseline!$G:$HT,199,FALSE))=0,"",VLOOKUP($G52,Baseline!$G:$HT,199,FALSE))</f>
        <v>Toliko usporeno kretanje ili govor da su drugi to mogli daprimete? Ili suprotno — toliko ste uzvrpoljeni ili nemirni da ste se kretali mnogo više nego obično</v>
      </c>
      <c r="GX52" s="1" t="str">
        <f>IF(LEN(VLOOKUP($G52,Baseline!$G:$HT,200,FALSE))=0,"",VLOOKUP($G52,Baseline!$G:$HT,200,FALSE))</f>
        <v>0 = Uopšte ne</v>
      </c>
      <c r="GY52" s="1" t="str">
        <f>IF(LEN(VLOOKUP($G52,Baseline!$G:$HT,201,FALSE))=0,"",VLOOKUP($G52,Baseline!$G:$HT,201,FALSE))</f>
        <v>1 = Nekoliko dana</v>
      </c>
      <c r="GZ52" s="1" t="str">
        <f>IF(LEN(VLOOKUP($G52,Baseline!$G:$HT,202,FALSE))=0,"",VLOOKUP($G52,Baseline!$G:$HT,202,FALSE))</f>
        <v>2 = Više od polovine dana</v>
      </c>
      <c r="HA52" s="10" t="str">
        <f>IF(LEN(VLOOKUP($G52,Baseline!$G:$HT,203,FALSE))=0,"",VLOOKUP($G52,Baseline!$G:$HT,203,FALSE))</f>
        <v>3 = Skoro svaki dan</v>
      </c>
      <c r="HB52" s="10" t="str">
        <f>IF(LEN(VLOOKUP($G52,Baseline!$G:$HT,204,FALSE))=0,"",VLOOKUP($G52,Baseline!$G:$HT,204,FALSE))</f>
        <v/>
      </c>
      <c r="HC52" s="10" t="str">
        <f>IF(LEN(VLOOKUP($G52,Baseline!$G:$HT,205,FALSE))=0,"",VLOOKUP($G52,Baseline!$G:$HT,205,FALSE))</f>
        <v/>
      </c>
      <c r="HD52" s="10" t="str">
        <f>IF(LEN(VLOOKUP($G52,Baseline!$G:$HT,206,FALSE))=0,"",VLOOKUP($G52,Baseline!$G:$HT,206,FALSE))</f>
        <v/>
      </c>
      <c r="HE52" s="10" t="str">
        <f>IF(LEN(VLOOKUP($G52,Baseline!$G:$HT,207,FALSE))=0,"",VLOOKUP($G52,Baseline!$G:$HT,207,FALSE))</f>
        <v/>
      </c>
      <c r="HF52" s="10" t="str">
        <f>IF(LEN(VLOOKUP($G52,Baseline!$G:$HT,208,FALSE))=0,"",VLOOKUP($G52,Baseline!$G:$HT,208,FALSE))</f>
        <v/>
      </c>
      <c r="HG52" s="10" t="str">
        <f>IF(LEN(VLOOKUP($G52,Baseline!$G:$HT,209,FALSE))=0,"",VLOOKUP($G52,Baseline!$G:$HT,209,FALSE))</f>
        <v/>
      </c>
      <c r="HH52" s="5" t="str">
        <f>IF(LEN(VLOOKUP($G52,Baseline!$G:$HT,210,FALSE))=0,"",VLOOKUP($G52,Baseline!$G:$HT,210,FALSE))</f>
        <v/>
      </c>
      <c r="HI52" s="5" t="str">
        <f>IF(LEN(VLOOKUP($G52,Baseline!$G:$HT,211,FALSE))=0,"",VLOOKUP($G52,Baseline!$G:$HT,211,FALSE))</f>
        <v/>
      </c>
      <c r="HJ52" s="5" t="str">
        <f>IF(LEN(VLOOKUP($G52,Baseline!$G:$HT,212,FALSE))=0,"",VLOOKUP($G52,Baseline!$G:$HT,212,FALSE))</f>
        <v/>
      </c>
      <c r="HK52" s="5" t="str">
        <f>IF(LEN(VLOOKUP($G52,Baseline!$G:$HT,213,FALSE))=0,"",VLOOKUP($G52,Baseline!$G:$HT,213,FALSE))</f>
        <v/>
      </c>
      <c r="HL52" s="4" t="str">
        <f>IF(LEN(VLOOKUP($G52,Baseline!$G:$HT,214,FALSE))=0,"",VLOOKUP($G52,Baseline!$G:$HT,214,FALSE))</f>
        <v/>
      </c>
      <c r="HM52" s="5" t="str">
        <f>IF(LEN(VLOOKUP($G52,Baseline!$G:$HT,215,FALSE))=0,"",VLOOKUP($G52,Baseline!$G:$HT,215,FALSE))</f>
        <v/>
      </c>
      <c r="HN52" s="5" t="str">
        <f>IF(LEN(VLOOKUP($G52,Baseline!$G:$HT,216,FALSE))=0,"",VLOOKUP($G52,Baseline!$G:$HT,216,FALSE))</f>
        <v/>
      </c>
      <c r="HO52" s="5" t="str">
        <f>IF(LEN(VLOOKUP($G52,Baseline!$G:$HT,217,FALSE))=0,"",VLOOKUP($G52,Baseline!$G:$HT,217,FALSE))</f>
        <v/>
      </c>
      <c r="HP52" s="5" t="str">
        <f>IF(LEN(VLOOKUP($G52,Baseline!$G:$HT,218,FALSE))=0,"",VLOOKUP($G52,Baseline!$G:$HT,218,FALSE))</f>
        <v/>
      </c>
      <c r="HQ52" s="5" t="str">
        <f>IF(LEN(VLOOKUP($G52,Baseline!$G:$HT,219,FALSE))=0,"",VLOOKUP($G52,Baseline!$G:$HT,219,FALSE))</f>
        <v/>
      </c>
      <c r="HR52" s="5" t="str">
        <f>IF(LEN(VLOOKUP($G52,Baseline!$G:$HT,220,FALSE))=0,"",VLOOKUP($G52,Baseline!$G:$HT,220,FALSE))</f>
        <v/>
      </c>
      <c r="HS52" s="5" t="str">
        <f>IF(LEN(VLOOKUP($G52,Baseline!$G:$HT,221,FALSE))=0,"",VLOOKUP($G52,Baseline!$G:$HT,221,FALSE))</f>
        <v/>
      </c>
      <c r="HT52" s="5" t="str">
        <f>IF(LEN(VLOOKUP($G52,Baseline!$G:$HT,222,FALSE))=0,"",VLOOKUP($G52,Baseline!$G:$HT,222,FALSE))</f>
        <v/>
      </c>
      <c r="HU52" s="5"/>
      <c r="HV52" s="5"/>
      <c r="HW52" s="5"/>
      <c r="HX52" s="5"/>
    </row>
    <row r="53" spans="1:232" s="28" customFormat="1" ht="78.75" hidden="1">
      <c r="A53" s="5" t="s">
        <v>331</v>
      </c>
      <c r="B53" s="5" t="s">
        <v>332</v>
      </c>
      <c r="C53" s="5"/>
      <c r="D53" s="5"/>
      <c r="E53" s="5"/>
      <c r="F53" s="5" t="s">
        <v>421</v>
      </c>
      <c r="G53" s="5" t="s">
        <v>422</v>
      </c>
      <c r="H53" s="5" t="s">
        <v>413</v>
      </c>
      <c r="I53" s="84" t="str">
        <f>IF(LEN(VLOOKUP($G53,Baseline!$G:$BH,3,FALSE))=0,"",VLOOKUP($G53,Baseline!$G:$BH,3,FALSE))</f>
        <v>Gedanken, dass Sie lieber tot wären oder sich Leid zufügen möchten</v>
      </c>
      <c r="J53" s="5" t="str">
        <f>IF(LEN(VLOOKUP($G53,Baseline!$G:$BH,4,FALSE))=0,"",VLOOKUP($G53,Baseline!$G:$BH,4,FALSE))</f>
        <v>0 = Überhaupt nicht</v>
      </c>
      <c r="K53" s="5" t="str">
        <f>IF(LEN(VLOOKUP($G53,Baseline!$G:$BH,5,FALSE))=0,"",VLOOKUP($G53,Baseline!$G:$BH,5,FALSE))</f>
        <v>1 = An einzelnen Tagen</v>
      </c>
      <c r="L53" s="5" t="str">
        <f>IF(LEN(VLOOKUP($G53,Baseline!$G:$BH,6,FALSE))=0,"",VLOOKUP($G53,Baseline!$G:$BH,6,FALSE))</f>
        <v>2 = An mehr als der Hälfte der Tage</v>
      </c>
      <c r="M53" s="5" t="str">
        <f>IF(LEN(VLOOKUP($G53,Baseline!$G:$BH,7,FALSE))=0,"",VLOOKUP($G53,Baseline!$G:$BH,7,FALSE))</f>
        <v>3 = Beinahe jeden Tag</v>
      </c>
      <c r="N53" s="5" t="str">
        <f>IF(LEN(VLOOKUP($G53,Baseline!$G:$BH,8,FALSE))=0,"",VLOOKUP($G53,Baseline!$G:$BH,8,FALSE))</f>
        <v/>
      </c>
      <c r="O53" s="5" t="str">
        <f>IF(LEN(VLOOKUP($G53,Baseline!$G:$BH,9,FALSE))=0,"",VLOOKUP($G53,Baseline!$G:$BH,9,FALSE))</f>
        <v/>
      </c>
      <c r="P53" s="5" t="str">
        <f>IF(LEN(VLOOKUP($G53,Baseline!$G:$BH,10,FALSE))=0,"",VLOOKUP($G53,Baseline!$G:$BH,10,FALSE))</f>
        <v/>
      </c>
      <c r="Q53" s="5" t="str">
        <f>IF(LEN(VLOOKUP($G53,Baseline!$G:$BH,11,FALSE))=0,"",VLOOKUP($G53,Baseline!$G:$BH,11,FALSE))</f>
        <v/>
      </c>
      <c r="R53" s="5" t="str">
        <f>IF(LEN(VLOOKUP($G53,Baseline!$G:$BH,12,FALSE))=0,"",VLOOKUP($G53,Baseline!$G:$BH,12,FALSE))</f>
        <v/>
      </c>
      <c r="S53" s="5" t="str">
        <f>IF(LEN(VLOOKUP($G53,Baseline!$G:$BH,13,FALSE))=0,"",VLOOKUP($G53,Baseline!$G:$BH,13,FALSE))</f>
        <v/>
      </c>
      <c r="T53" s="5" t="str">
        <f>IF(LEN(VLOOKUP($G53,Baseline!$G:$BH,14,FALSE))=0,"",VLOOKUP($G53,Baseline!$G:$BH,14,FALSE))</f>
        <v/>
      </c>
      <c r="U53" s="5" t="str">
        <f>IF(LEN(VLOOKUP($G53,Baseline!$G:$BH,15,FALSE))=0,"",VLOOKUP($G53,Baseline!$G:$BH,15,FALSE))</f>
        <v/>
      </c>
      <c r="V53" s="5" t="str">
        <f>IF(LEN(VLOOKUP($G53,Baseline!$G:$BH,16,FALSE))=0,"",VLOOKUP($G53,Baseline!$G:$BH,16,FALSE))</f>
        <v/>
      </c>
      <c r="W53" s="5" t="str">
        <f>IF(LEN(VLOOKUP($G53,Baseline!$G:$BH,17,FALSE))=0,"",VLOOKUP($G53,Baseline!$G:$BH,17,FALSE))</f>
        <v/>
      </c>
      <c r="X53" s="5" t="str">
        <f>IF(LEN(VLOOKUP($G53,Baseline!$G:$BH,18,FALSE))=0,"",VLOOKUP($G53,Baseline!$G:$BH,18,FALSE))</f>
        <v/>
      </c>
      <c r="Y53" s="5" t="str">
        <f>IF(LEN(VLOOKUP($G53,Baseline!$G:$BH,19,FALSE))=0,"",VLOOKUP($G53,Baseline!$G:$BH,19,FALSE))</f>
        <v/>
      </c>
      <c r="Z53" s="5" t="str">
        <f>IF(LEN(VLOOKUP($G53,Baseline!$G:$BH,20,FALSE))=0,"",VLOOKUP($G53,Baseline!$G:$BH,20,FALSE))</f>
        <v/>
      </c>
      <c r="AA53" s="5" t="str">
        <f>IF(LEN(VLOOKUP($G53,Baseline!$G:$BH,21,FALSE))=0,"",VLOOKUP($G53,Baseline!$G:$BH,21,FALSE))</f>
        <v/>
      </c>
      <c r="AB53" s="5" t="str">
        <f>IF(LEN(VLOOKUP($G53,Baseline!$G:$BH,22,FALSE))=0,"",VLOOKUP($G53,Baseline!$G:$BH,22,FALSE))</f>
        <v/>
      </c>
      <c r="AC53" s="5" t="str">
        <f>IF(LEN(VLOOKUP($G53,Baseline!$G:$BH,23,FALSE))=0,"",VLOOKUP($G53,Baseline!$G:$BH,23,FALSE))</f>
        <v/>
      </c>
      <c r="AD53" s="5" t="str">
        <f>IF(LEN(VLOOKUP($G53,Baseline!$G:$BH,24,FALSE))=0,"",VLOOKUP($G53,Baseline!$G:$BH,24,FALSE))</f>
        <v/>
      </c>
      <c r="AE53" s="5" t="str">
        <f>IF(LEN(VLOOKUP($G53,Baseline!$G:$BH,25,FALSE))=0,"",VLOOKUP($G53,Baseline!$G:$BH,25,FALSE))</f>
        <v/>
      </c>
      <c r="AF53" s="5" t="str">
        <f>IF(LEN(VLOOKUP($G53,Baseline!$G:$BH,26,FALSE))=0,"",VLOOKUP($G53,Baseline!$G:$BH,26,FALSE))</f>
        <v/>
      </c>
      <c r="AG53" s="100"/>
      <c r="AH53" s="5"/>
      <c r="AI53" s="5"/>
      <c r="AJ53" s="87"/>
      <c r="AK53" s="5" t="str">
        <f>IF(LEN(VLOOKUP($G53,Baseline!$G:$BH,31,FALSE))=0,"",VLOOKUP($G53,Baseline!$G:$BH,31,FALSE))</f>
        <v>Thoughts that you would be better off dead, or of hurting yourself in some way</v>
      </c>
      <c r="AL53" s="5" t="str">
        <f>IF(LEN(VLOOKUP($G53,Baseline!$G:$BH,32,FALSE))=0,"",VLOOKUP($G53,Baseline!$G:$BH,32,FALSE))</f>
        <v>0 = Not at all</v>
      </c>
      <c r="AM53" s="5" t="str">
        <f>IF(LEN(VLOOKUP($G53,Baseline!$G:$BH,33,FALSE))=0,"",VLOOKUP($G53,Baseline!$G:$BH,33,FALSE))</f>
        <v>1 = Several days</v>
      </c>
      <c r="AN53" s="5" t="str">
        <f>IF(LEN(VLOOKUP($G53,Baseline!$G:$BH,34,FALSE))=0,"",VLOOKUP($G53,Baseline!$G:$BH,34,FALSE))</f>
        <v>2 = More than half the days</v>
      </c>
      <c r="AO53" s="5" t="str">
        <f>IF(LEN(VLOOKUP($G53,Baseline!$G:$BH,35,FALSE))=0,"",VLOOKUP($G53,Baseline!$G:$BH,35,FALSE))</f>
        <v>3 = Nearly every day</v>
      </c>
      <c r="AP53" s="5" t="str">
        <f>IF(LEN(VLOOKUP($G53,Baseline!$G:$BH,36,FALSE))=0,"",VLOOKUP($G53,Baseline!$G:$BH,36,FALSE))</f>
        <v/>
      </c>
      <c r="AQ53" s="5" t="str">
        <f>IF(LEN(VLOOKUP($G53,Baseline!$G:$BH,37,FALSE))=0,"",VLOOKUP($G53,Baseline!$G:$BH,37,FALSE))</f>
        <v/>
      </c>
      <c r="AR53" s="5" t="str">
        <f>IF(LEN(VLOOKUP($G53,Baseline!$G:$BH,38,FALSE))=0,"",VLOOKUP($G53,Baseline!$G:$BH,38,FALSE))</f>
        <v/>
      </c>
      <c r="AS53" s="5" t="str">
        <f>IF(LEN(VLOOKUP($G53,Baseline!$G:$BH,39,FALSE))=0,"",VLOOKUP($G53,Baseline!$G:$BH,39,FALSE))</f>
        <v/>
      </c>
      <c r="AT53" s="5" t="str">
        <f>IF(LEN(VLOOKUP($G53,Baseline!$G:$BH,40,FALSE))=0,"",VLOOKUP($G53,Baseline!$G:$BH,40,FALSE))</f>
        <v/>
      </c>
      <c r="AU53" s="5" t="str">
        <f>IF(LEN(VLOOKUP($G53,Baseline!$G:$BH,41,FALSE))=0,"",VLOOKUP($G53,Baseline!$G:$BH,41,FALSE))</f>
        <v/>
      </c>
      <c r="AV53" s="5" t="str">
        <f>IF(LEN(VLOOKUP($G53,Baseline!$G:$BH,42,FALSE))=0,"",VLOOKUP($G53,Baseline!$G:$BH,42,FALSE))</f>
        <v/>
      </c>
      <c r="AW53" s="5" t="str">
        <f>IF(LEN(VLOOKUP($G53,Baseline!$G:$BH,43,FALSE))=0,"",VLOOKUP($G53,Baseline!$G:$BH,43,FALSE))</f>
        <v/>
      </c>
      <c r="AX53" s="5" t="str">
        <f>IF(LEN(VLOOKUP($G53,Baseline!$G:$BH,44,FALSE))=0,"",VLOOKUP($G53,Baseline!$G:$BH,44,FALSE))</f>
        <v/>
      </c>
      <c r="AY53" s="5" t="str">
        <f>IF(LEN(VLOOKUP($G53,Baseline!$G:$BH,45,FALSE))=0,"",VLOOKUP($G53,Baseline!$G:$BH,45,FALSE))</f>
        <v/>
      </c>
      <c r="AZ53" s="5" t="str">
        <f>IF(LEN(VLOOKUP($G53,Baseline!$G:$BH,46,FALSE))=0,"",VLOOKUP($G53,Baseline!$G:$BH,46,FALSE))</f>
        <v/>
      </c>
      <c r="BA53" s="5" t="str">
        <f>IF(LEN(VLOOKUP($G53,Baseline!$G:$BH,47,FALSE))=0,"",VLOOKUP($G53,Baseline!$G:$BH,47,FALSE))</f>
        <v/>
      </c>
      <c r="BB53" s="5" t="str">
        <f>IF(LEN(VLOOKUP($G53,Baseline!$G:$BH,48,FALSE))=0,"",VLOOKUP($G53,Baseline!$G:$BH,48,FALSE))</f>
        <v/>
      </c>
      <c r="BC53" s="5" t="str">
        <f>IF(LEN(VLOOKUP($G53,Baseline!$G:$BH,49,FALSE))=0,"",VLOOKUP($G53,Baseline!$G:$BH,49,FALSE))</f>
        <v/>
      </c>
      <c r="BD53" s="5" t="str">
        <f>IF(LEN(VLOOKUP($G53,Baseline!$G:$BH,50,FALSE))=0,"",VLOOKUP($G53,Baseline!$G:$BH,50,FALSE))</f>
        <v/>
      </c>
      <c r="BE53" s="5" t="str">
        <f>IF(LEN(VLOOKUP($G53,Baseline!$G:$BH,51,FALSE))=0,"",VLOOKUP($G53,Baseline!$G:$BH,51,FALSE))</f>
        <v/>
      </c>
      <c r="BF53" s="5" t="str">
        <f>IF(LEN(VLOOKUP($G53,Baseline!$G:$BH,52,FALSE))=0,"",VLOOKUP($G53,Baseline!$G:$BH,52,FALSE))</f>
        <v/>
      </c>
      <c r="BG53" s="5" t="str">
        <f>IF(LEN(VLOOKUP($G53,Baseline!$G:$BH,53,FALSE))=0,"",VLOOKUP($G53,Baseline!$G:$BH,53,FALSE))</f>
        <v/>
      </c>
      <c r="BH53" s="5" t="str">
        <f>IF(LEN(VLOOKUP($G53,Baseline!$G:$BH,54,FALSE))=0,"",VLOOKUP($G53,Baseline!$G:$BH,54,FALSE))</f>
        <v/>
      </c>
      <c r="BI53" s="5"/>
      <c r="BJ53" s="5"/>
      <c r="BK53" s="5"/>
      <c r="BL53" s="87"/>
      <c r="BM53" s="1" t="str">
        <f>IF(LEN(VLOOKUP($G53,Baseline!$G:$CJ,59,FALSE))=0,"",VLOOKUP($G53,Baseline!$G:$CJ,59,FALSE))</f>
        <v>Pensamientos de que estaría mejor muerto/a o de querer hacerse daño de algún modo</v>
      </c>
      <c r="BN53" s="1" t="str">
        <f>IF(LEN(VLOOKUP($G53,Baseline!$G:$CJ,60,FALSE))=0,"",VLOOKUP($G53,Baseline!$G:$CJ,60,FALSE))</f>
        <v>0 = Nunca</v>
      </c>
      <c r="BO53" s="1" t="str">
        <f>IF(LEN(VLOOKUP($G53,Baseline!$G:$CJ,61,FALSE))=0,"",VLOOKUP($G53,Baseline!$G:$CJ,61,FALSE))</f>
        <v>1 = Varios días</v>
      </c>
      <c r="BP53" s="1" t="str">
        <f>IF(LEN(VLOOKUP($G53,Baseline!$G:$CJ,62,FALSE))=0,"",VLOOKUP($G53,Baseline!$G:$CJ,62,FALSE))</f>
        <v>2 = Más de la mitad de los días</v>
      </c>
      <c r="BQ53" s="1" t="str">
        <f>IF(LEN(VLOOKUP($G53,Baseline!$G:$CJ,63,FALSE))=0,"",VLOOKUP($G53,Baseline!$G:$CJ,63,FALSE))</f>
        <v>3 = Casi cada día</v>
      </c>
      <c r="BR53" s="1" t="str">
        <f>IF(LEN(VLOOKUP($G53,Baseline!$G:$CJ,64,FALSE))=0,"",VLOOKUP($G53,Baseline!$G:$CJ,64,FALSE))</f>
        <v/>
      </c>
      <c r="BS53" s="1" t="str">
        <f>IF(LEN(VLOOKUP($G53,Baseline!$G:$CJ,65,FALSE))=0,"",VLOOKUP($G53,Baseline!$G:$CJ,65,FALSE))</f>
        <v/>
      </c>
      <c r="BT53" s="1" t="str">
        <f>IF(LEN(VLOOKUP($G53,Baseline!$G:$CJ,66,FALSE))=0,"",VLOOKUP($G53,Baseline!$G:$CJ,66,FALSE))</f>
        <v/>
      </c>
      <c r="BU53" s="1" t="str">
        <f>IF(LEN(VLOOKUP($G53,Baseline!$G:$CJ,67,FALSE))=0,"",VLOOKUP($G53,Baseline!$G:$CJ,67,FALSE))</f>
        <v/>
      </c>
      <c r="BV53" s="1" t="str">
        <f>IF(LEN(VLOOKUP($G53,Baseline!$G:$CJ,68,FALSE))=0,"",VLOOKUP($G53,Baseline!$G:$CJ,68,FALSE))</f>
        <v/>
      </c>
      <c r="BW53" s="1" t="str">
        <f>IF(LEN(VLOOKUP($G53,Baseline!$G:$CJ,69,FALSE))=0,"",VLOOKUP($G53,Baseline!$G:$CJ,69,FALSE))</f>
        <v/>
      </c>
      <c r="BX53" s="1" t="str">
        <f>IF(LEN(VLOOKUP($G53,Baseline!$G:$CJ,70,FALSE))=0,"",VLOOKUP($G53,Baseline!$G:$CJ,70,FALSE))</f>
        <v/>
      </c>
      <c r="BY53" s="1" t="str">
        <f>IF(LEN(VLOOKUP($G53,Baseline!$G:$CJ,71,FALSE))=0,"",VLOOKUP($G53,Baseline!$G:$CJ,71,FALSE))</f>
        <v/>
      </c>
      <c r="BZ53" s="1" t="str">
        <f>IF(LEN(VLOOKUP($G53,Baseline!$G:$CJ,72,FALSE))=0,"",VLOOKUP($G53,Baseline!$G:$CJ,72,FALSE))</f>
        <v/>
      </c>
      <c r="CA53" s="1" t="str">
        <f>IF(LEN(VLOOKUP($G53,Baseline!$G:$CJ,73,FALSE))=0,"",VLOOKUP($G53,Baseline!$G:$CJ,73,FALSE))</f>
        <v/>
      </c>
      <c r="CB53" s="1" t="str">
        <f>IF(LEN(VLOOKUP($G53,Baseline!$G:$CJ,74,FALSE))=0,"",VLOOKUP($G53,Baseline!$G:$CJ,74,FALSE))</f>
        <v/>
      </c>
      <c r="CC53" s="1" t="str">
        <f>IF(LEN(VLOOKUP($G53,Baseline!$G:$CJ,75,FALSE))=0,"",VLOOKUP($G53,Baseline!$G:$CJ,75,FALSE))</f>
        <v/>
      </c>
      <c r="CD53" s="1" t="str">
        <f>IF(LEN(VLOOKUP($G53,Baseline!$G:$CJ,76,FALSE))=0,"",VLOOKUP($G53,Baseline!$G:$CJ,76,FALSE))</f>
        <v/>
      </c>
      <c r="CE53" s="1" t="str">
        <f>IF(LEN(VLOOKUP($G53,Baseline!$G:$CJ,77,FALSE))=0,"",VLOOKUP($G53,Baseline!$G:$CJ,77,FALSE))</f>
        <v/>
      </c>
      <c r="CF53" s="1" t="str">
        <f>IF(LEN(VLOOKUP($G53,Baseline!$G:$CJ,78,FALSE))=0,"",VLOOKUP($G53,Baseline!$G:$CJ,78,FALSE))</f>
        <v/>
      </c>
      <c r="CG53" s="1" t="str">
        <f>IF(LEN(VLOOKUP($G53,Baseline!$G:$CJ,79,FALSE))=0,"",VLOOKUP($G53,Baseline!$G:$CJ,79,FALSE))</f>
        <v/>
      </c>
      <c r="CH53" s="1" t="str">
        <f>IF(LEN(VLOOKUP($G53,Baseline!$G:$CJ,80,FALSE))=0,"",VLOOKUP($G53,Baseline!$G:$CJ,80,FALSE))</f>
        <v/>
      </c>
      <c r="CI53" s="1" t="str">
        <f>IF(LEN(VLOOKUP($G53,Baseline!$G:$CJ,81,FALSE))=0,"",VLOOKUP($G53,Baseline!$G:$CJ,81,FALSE))</f>
        <v/>
      </c>
      <c r="CJ53" s="1" t="str">
        <f>IF(LEN(VLOOKUP($G53,Baseline!$G:$CJ,82,FALSE))=0,"",VLOOKUP($G53,Baseline!$G:$CJ,82,FALSE))</f>
        <v/>
      </c>
      <c r="CK53" s="1"/>
      <c r="CL53" s="1"/>
      <c r="CM53" s="1"/>
      <c r="CN53" s="1"/>
      <c r="CO53" s="198" t="str">
        <f>IF(LEN(VLOOKUP($G53,Baseline!$G:$DL,87,FALSE))=0,"",VLOOKUP($G53,Baseline!$G:$DL,87,FALSE))</f>
        <v>Penser qu‟il vaudrait mieux mourir ou envisager de vous faire du mal d‟une manière ou d‟une autre</v>
      </c>
      <c r="CP53" s="1" t="str">
        <f>IF(LEN(VLOOKUP($G53,Baseline!$G:$DL,88,FALSE))=0,"",VLOOKUP($G53,Baseline!$G:$DL,88,FALSE))</f>
        <v>0 = Jamais</v>
      </c>
      <c r="CQ53" s="1" t="str">
        <f>IF(LEN(VLOOKUP($G53,Baseline!$G:$DL,89,FALSE))=0,"",VLOOKUP($G53,Baseline!$G:$DL,89,FALSE))</f>
        <v>1 = Plusieurs jours</v>
      </c>
      <c r="CR53" s="4" t="str">
        <f>IF(LEN(VLOOKUP($G53,Baseline!$G:$DL,90,FALSE))=0,"",VLOOKUP($G53,Baseline!$G:$DL,90,FALSE))</f>
        <v>2 = Plus de la moitié du temps</v>
      </c>
      <c r="CS53" s="1" t="str">
        <f>IF(LEN(VLOOKUP($G53,Baseline!$G:$DL,91,FALSE))=0,"",VLOOKUP($G53,Baseline!$G:$DL,91,FALSE))</f>
        <v>3 = Presque tous les jours</v>
      </c>
      <c r="CT53" s="1" t="str">
        <f>IF(LEN(VLOOKUP($G53,Baseline!$G:$DL,92,FALSE))=0,"",VLOOKUP($G53,Baseline!$G:$DL,92,FALSE))</f>
        <v/>
      </c>
      <c r="CU53" s="1" t="str">
        <f>IF(LEN(VLOOKUP($G53,Baseline!$G:$DL,93,FALSE))=0,"",VLOOKUP($G53,Baseline!$G:$DL,93,FALSE))</f>
        <v/>
      </c>
      <c r="CV53" s="1" t="str">
        <f>IF(LEN(VLOOKUP($G53,Baseline!$G:$DL,94,FALSE))=0,"",VLOOKUP($G53,Baseline!$G:$DL,94,FALSE))</f>
        <v/>
      </c>
      <c r="CW53" s="1" t="str">
        <f>IF(LEN(VLOOKUP($G53,Baseline!$G:$DL,95,FALSE))=0,"",VLOOKUP($G53,Baseline!$G:$DL,95,FALSE))</f>
        <v/>
      </c>
      <c r="CX53" s="1" t="str">
        <f>IF(LEN(VLOOKUP($G53,Baseline!$G:$DL,96,FALSE))=0,"",VLOOKUP($G53,Baseline!$G:$DL,96,FALSE))</f>
        <v/>
      </c>
      <c r="CY53" s="5" t="str">
        <f>IF(LEN(VLOOKUP($G53,Baseline!$G:$DL,97,FALSE))=0,"",VLOOKUP($G53,Baseline!$G:$DL,97,FALSE))</f>
        <v/>
      </c>
      <c r="CZ53" s="5" t="str">
        <f>IF(LEN(VLOOKUP($G53,Baseline!$G:$DL,98,FALSE))=0,"",VLOOKUP($G53,Baseline!$G:$DL,98,FALSE))</f>
        <v/>
      </c>
      <c r="DA53" s="5" t="str">
        <f>IF(LEN(VLOOKUP($G53,Baseline!$G:$DL,99,FALSE))=0,"",VLOOKUP($G53,Baseline!$G:$DL,99,FALSE))</f>
        <v/>
      </c>
      <c r="DB53" s="5" t="str">
        <f>IF(LEN(VLOOKUP($G53,Baseline!$G:$DL,100,FALSE))=0,"",VLOOKUP($G53,Baseline!$G:$DL,100,FALSE))</f>
        <v/>
      </c>
      <c r="DC53" s="5" t="str">
        <f>IF(LEN(VLOOKUP($G53,Baseline!$G:$DL,101,FALSE))=0,"",VLOOKUP($G53,Baseline!$G:$DL,101,FALSE))</f>
        <v/>
      </c>
      <c r="DD53" s="5" t="str">
        <f>IF(LEN(VLOOKUP($G53,Baseline!$G:$DL,102,FALSE))=0,"",VLOOKUP($G53,Baseline!$G:$DL,102,FALSE))</f>
        <v/>
      </c>
      <c r="DE53" s="5" t="str">
        <f>IF(LEN(VLOOKUP($G53,Baseline!$G:$DL,103,FALSE))=0,"",VLOOKUP($G53,Baseline!$G:$DL,103,FALSE))</f>
        <v/>
      </c>
      <c r="DF53" s="5" t="str">
        <f>IF(LEN(VLOOKUP($G53,Baseline!$G:$DL,104,FALSE))=0,"",VLOOKUP($G53,Baseline!$G:$DL,104,FALSE))</f>
        <v/>
      </c>
      <c r="DG53" s="5" t="str">
        <f>IF(LEN(VLOOKUP($G53,Baseline!$G:$DL,105,FALSE))=0,"",VLOOKUP($G53,Baseline!$G:$DL,105,FALSE))</f>
        <v/>
      </c>
      <c r="DH53" s="5" t="str">
        <f>IF(LEN(VLOOKUP($G53,Baseline!$G:$DL,106,FALSE))=0,"",VLOOKUP($G53,Baseline!$G:$DL,106,FALSE))</f>
        <v/>
      </c>
      <c r="DI53" s="5" t="str">
        <f>IF(LEN(VLOOKUP($G53,Baseline!$G:$DL,107,FALSE))=0,"",VLOOKUP($G53,Baseline!$G:$DL,107,FALSE))</f>
        <v/>
      </c>
      <c r="DJ53" s="5" t="str">
        <f>IF(LEN(VLOOKUP($G53,Baseline!$G:$DL,108,FALSE))=0,"",VLOOKUP($G53,Baseline!$G:$DL,108,FALSE))</f>
        <v/>
      </c>
      <c r="DK53" s="5" t="str">
        <f>IF(LEN(VLOOKUP($G53,Baseline!$G:$DL,109,FALSE))=0,"",VLOOKUP($G53,Baseline!$G:$DL,109,FALSE))</f>
        <v/>
      </c>
      <c r="DL53" s="5" t="str">
        <f>IF(LEN(VLOOKUP($G53,Baseline!$G:$DL,110,FALSE))=0,"",VLOOKUP($G53,Baseline!$G:$DL,110,FALSE))</f>
        <v/>
      </c>
      <c r="DM53" s="5"/>
      <c r="DN53" s="5"/>
      <c r="DO53" s="5"/>
      <c r="DP53" s="5"/>
      <c r="DQ53" s="1" t="str">
        <f>IF(LEN(VLOOKUP($G53,Baseline!$G:$EN,115,FALSE))=0,"",VLOOKUP($G53,Baseline!$G:$EN,115,FALSE))</f>
        <v>Olyan gondolatok, hogy jobb lenne meghalni, vagy hogy valamilyen módon kárt tehetne önmagában</v>
      </c>
      <c r="DR53" s="1" t="str">
        <f>IF(LEN(VLOOKUP($G53,Baseline!$G:$EN,116,FALSE))=0,"",VLOOKUP($G53,Baseline!$G:$EN,116,FALSE))</f>
        <v>0 = Egyszer sem</v>
      </c>
      <c r="DS53" s="1" t="str">
        <f>IF(LEN(VLOOKUP($G53,Baseline!$G:$EN,117,FALSE))=0,"",VLOOKUP($G53,Baseline!$G:$EN,117,FALSE))</f>
        <v>1 = Néhány napig</v>
      </c>
      <c r="DT53" s="1" t="str">
        <f>IF(LEN(VLOOKUP($G53,Baseline!$G:$EN,118,FALSE))=0,"",VLOOKUP($G53,Baseline!$G:$EN,118,FALSE))</f>
        <v>2 = A napok több mint felében</v>
      </c>
      <c r="DU53" s="1" t="str">
        <f>IF(LEN(VLOOKUP($G53,Baseline!$G:$EN,119,FALSE))=0,"",VLOOKUP($G53,Baseline!$G:$EN,119,FALSE))</f>
        <v>3 = Majdnem minden nap</v>
      </c>
      <c r="DV53" s="1" t="str">
        <f>IF(LEN(VLOOKUP($G53,Baseline!$G:$EN,120,FALSE))=0,"",VLOOKUP($G53,Baseline!$G:$EN,120,FALSE))</f>
        <v/>
      </c>
      <c r="DW53" s="4" t="str">
        <f>IF(LEN(VLOOKUP($G53,Baseline!$G:$EN,121,FALSE))=0,"",VLOOKUP($G53,Baseline!$G:$EN,121,FALSE))</f>
        <v/>
      </c>
      <c r="DX53" s="1" t="str">
        <f>IF(LEN(VLOOKUP($G53,Baseline!$G:$EN,122,FALSE))=0,"",VLOOKUP($G53,Baseline!$G:$EN,122,FALSE))</f>
        <v/>
      </c>
      <c r="DY53" s="1" t="str">
        <f>IF(LEN(VLOOKUP($G53,Baseline!$G:$EN,123,FALSE))=0,"",VLOOKUP($G53,Baseline!$G:$EN,123,FALSE))</f>
        <v/>
      </c>
      <c r="DZ53" s="1" t="str">
        <f>IF(LEN(VLOOKUP($G53,Baseline!$G:$EN,124,FALSE))=0,"",VLOOKUP($G53,Baseline!$G:$EN,124,FALSE))</f>
        <v/>
      </c>
      <c r="EA53" s="1" t="str">
        <f>IF(LEN(VLOOKUP($G53,Baseline!$G:$EN,125,FALSE))=0,"",VLOOKUP($G53,Baseline!$G:$EN,125,FALSE))</f>
        <v/>
      </c>
      <c r="EB53" s="5" t="str">
        <f>IF(LEN(VLOOKUP($G53,Baseline!$G:$EN,126,FALSE))=0,"",VLOOKUP($G53,Baseline!$G:$EN,126,FALSE))</f>
        <v/>
      </c>
      <c r="EC53" s="5" t="str">
        <f>IF(LEN(VLOOKUP($G53,Baseline!$G:$EN,127,FALSE))=0,"",VLOOKUP($G53,Baseline!$G:$EN,127,FALSE))</f>
        <v/>
      </c>
      <c r="ED53" s="5" t="str">
        <f>IF(LEN(VLOOKUP($G53,Baseline!$G:$EN,128,FALSE))=0,"",VLOOKUP($G53,Baseline!$G:$EN,128,FALSE))</f>
        <v/>
      </c>
      <c r="EE53" s="5" t="str">
        <f>IF(LEN(VLOOKUP($G53,Baseline!$G:$EN,129,FALSE))=0,"",VLOOKUP($G53,Baseline!$G:$EN,129,FALSE))</f>
        <v/>
      </c>
      <c r="EF53" s="5" t="str">
        <f>IF(LEN(VLOOKUP($G53,Baseline!$G:$EN,130,FALSE))=0,"",VLOOKUP($G53,Baseline!$G:$EN,130,FALSE))</f>
        <v/>
      </c>
      <c r="EG53" s="5" t="str">
        <f>IF(LEN(VLOOKUP($G53,Baseline!$G:$EN,131,FALSE))=0,"",VLOOKUP($G53,Baseline!$G:$EN,131,FALSE))</f>
        <v/>
      </c>
      <c r="EH53" s="5" t="str">
        <f>IF(LEN(VLOOKUP($G53,Baseline!$G:$EN,132,FALSE))=0,"",VLOOKUP($G53,Baseline!$G:$EN,132,FALSE))</f>
        <v/>
      </c>
      <c r="EI53" s="5" t="str">
        <f>IF(LEN(VLOOKUP($G53,Baseline!$G:$EN,133,FALSE))=0,"",VLOOKUP($G53,Baseline!$G:$EN,133,FALSE))</f>
        <v/>
      </c>
      <c r="EJ53" s="5" t="str">
        <f>IF(LEN(VLOOKUP($G53,Baseline!$G:$EN,134,FALSE))=0,"",VLOOKUP($G53,Baseline!$G:$EN,134,FALSE))</f>
        <v/>
      </c>
      <c r="EK53" s="5" t="str">
        <f>IF(LEN(VLOOKUP($G53,Baseline!$G:$EN,135,FALSE))=0,"",VLOOKUP($G53,Baseline!$G:$EN,135,FALSE))</f>
        <v/>
      </c>
      <c r="EL53" s="5" t="str">
        <f>IF(LEN(VLOOKUP($G53,Baseline!$G:$EN,136,FALSE))=0,"",VLOOKUP($G53,Baseline!$G:$EN,136,FALSE))</f>
        <v/>
      </c>
      <c r="EM53" s="5" t="str">
        <f>IF(LEN(VLOOKUP($G53,Baseline!$G:$EN,137,FALSE))=0,"",VLOOKUP($G53,Baseline!$G:$EN,137,FALSE))</f>
        <v/>
      </c>
      <c r="EN53" s="5" t="str">
        <f>IF(LEN(VLOOKUP($G53,Baseline!$G:$EN,138,FALSE))=0,"",VLOOKUP($G53,Baseline!$G:$EN,138,FALSE))</f>
        <v/>
      </c>
      <c r="EO53" s="5"/>
      <c r="EP53" s="5"/>
      <c r="EQ53" s="5"/>
      <c r="ER53" s="5"/>
      <c r="ES53" s="1" t="str">
        <f>IF(LEN(VLOOKUP($G53,Baseline!$G:$FP,143,FALSE))=0,"",VLOOKUP($G53,Baseline!$G:$FP,143,FALSE))</f>
        <v>Pensare che sarebbe meglio morire o farsi del male in un modo o nell‟altro</v>
      </c>
      <c r="ET53" s="1" t="str">
        <f>IF(LEN(VLOOKUP($G53,Baseline!$G:$FP,144,FALSE))=0,"",VLOOKUP($G53,Baseline!$G:$FP,144,FALSE))</f>
        <v>0 = Mai</v>
      </c>
      <c r="EU53" s="1" t="str">
        <f>IF(LEN(VLOOKUP($G53,Baseline!$G:$FP,145,FALSE))=0,"",VLOOKUP($G53,Baseline!$G:$FP,145,FALSE))</f>
        <v>1 = Alcuni giorni</v>
      </c>
      <c r="EV53" s="1" t="str">
        <f>IF(LEN(VLOOKUP($G53,Baseline!$G:$FP,146,FALSE))=0,"",VLOOKUP($G53,Baseline!$G:$FP,146,FALSE))</f>
        <v>2 = Oltre la metà dei giorni</v>
      </c>
      <c r="EW53" s="1" t="str">
        <f>IF(LEN(VLOOKUP($G53,Baseline!$G:$FP,147,FALSE))=0,"",VLOOKUP($G53,Baseline!$G:$FP,147,FALSE))</f>
        <v>3 = Quasi ogni giorno</v>
      </c>
      <c r="EX53" s="1" t="str">
        <f>IF(LEN(VLOOKUP($G53,Baseline!$G:$FP,148,FALSE))=0,"",VLOOKUP($G53,Baseline!$G:$FP,148,FALSE))</f>
        <v/>
      </c>
      <c r="EY53" s="1" t="str">
        <f>IF(LEN(VLOOKUP($G53,Baseline!$G:$FP,149,FALSE))=0,"",VLOOKUP($G53,Baseline!$G:$FP,149,FALSE))</f>
        <v/>
      </c>
      <c r="EZ53" s="1" t="str">
        <f>IF(LEN(VLOOKUP($G53,Baseline!$G:$FP,150,FALSE))=0,"",VLOOKUP($G53,Baseline!$G:$FP,150,FALSE))</f>
        <v/>
      </c>
      <c r="FA53" s="1" t="str">
        <f>IF(LEN(VLOOKUP($G53,Baseline!$G:$FP,151,FALSE))=0,"",VLOOKUP($G53,Baseline!$G:$FP,151,FALSE))</f>
        <v/>
      </c>
      <c r="FB53" s="4" t="str">
        <f>IF(LEN(VLOOKUP($G53,Baseline!$G:$FP,152,FALSE))=0,"",VLOOKUP($G53,Baseline!$G:$FP,152,FALSE))</f>
        <v/>
      </c>
      <c r="FC53" s="1" t="str">
        <f>IF(LEN(VLOOKUP($G53,Baseline!$G:$FP,153,FALSE))=0,"",VLOOKUP($G53,Baseline!$G:$FP,153,FALSE))</f>
        <v/>
      </c>
      <c r="FD53" s="5" t="str">
        <f>IF(LEN(VLOOKUP($G53,Baseline!$G:$FP,154,FALSE))=0,"",VLOOKUP($G53,Baseline!$G:$FP,154,FALSE))</f>
        <v/>
      </c>
      <c r="FE53" s="5" t="str">
        <f>IF(LEN(VLOOKUP($G53,Baseline!$G:$FP,155,FALSE))=0,"",VLOOKUP($G53,Baseline!$G:$FP,155,FALSE))</f>
        <v/>
      </c>
      <c r="FF53" s="5" t="str">
        <f>IF(LEN(VLOOKUP($G53,Baseline!$G:$FP,156,FALSE))=0,"",VLOOKUP($G53,Baseline!$G:$FP,156,FALSE))</f>
        <v/>
      </c>
      <c r="FG53" s="5" t="str">
        <f>IF(LEN(VLOOKUP($G53,Baseline!$G:$FP,157,FALSE))=0,"",VLOOKUP($G53,Baseline!$G:$FP,157,FALSE))</f>
        <v/>
      </c>
      <c r="FH53" s="5" t="str">
        <f>IF(LEN(VLOOKUP($G53,Baseline!$G:$FP,158,FALSE))=0,"",VLOOKUP($G53,Baseline!$G:$FP,158,FALSE))</f>
        <v/>
      </c>
      <c r="FI53" s="5" t="str">
        <f>IF(LEN(VLOOKUP($G53,Baseline!$G:$FP,159,FALSE))=0,"",VLOOKUP($G53,Baseline!$G:$FP,159,FALSE))</f>
        <v/>
      </c>
      <c r="FJ53" s="5" t="str">
        <f>IF(LEN(VLOOKUP($G53,Baseline!$G:$FP,160,FALSE))=0,"",VLOOKUP($G53,Baseline!$G:$FP,160,FALSE))</f>
        <v/>
      </c>
      <c r="FK53" s="5" t="str">
        <f>IF(LEN(VLOOKUP($G53,Baseline!$G:$FP,161,FALSE))=0,"",VLOOKUP($G53,Baseline!$G:$FP,161,FALSE))</f>
        <v/>
      </c>
      <c r="FL53" s="5" t="str">
        <f>IF(LEN(VLOOKUP($G53,Baseline!$G:$FP,162,FALSE))=0,"",VLOOKUP($G53,Baseline!$G:$FP,162,FALSE))</f>
        <v/>
      </c>
      <c r="FM53" s="5" t="str">
        <f>IF(LEN(VLOOKUP($G53,Baseline!$G:$FP,163,FALSE))=0,"",VLOOKUP($G53,Baseline!$G:$FP,163,FALSE))</f>
        <v/>
      </c>
      <c r="FN53" s="5" t="str">
        <f>IF(LEN(VLOOKUP($G53,Baseline!$G:$FP,164,FALSE))=0,"",VLOOKUP($G53,Baseline!$G:$FP,164,FALSE))</f>
        <v/>
      </c>
      <c r="FO53" s="5" t="str">
        <f>IF(LEN(VLOOKUP($G53,Baseline!$G:$FP,165,FALSE))=0,"",VLOOKUP($G53,Baseline!$G:$FP,165,FALSE))</f>
        <v/>
      </c>
      <c r="FP53" s="5" t="str">
        <f>IF(LEN(VLOOKUP($G53,Baseline!$G:$FP,166,FALSE))=0,"",VLOOKUP($G53,Baseline!$G:$FP,166,FALSE))</f>
        <v/>
      </c>
      <c r="FQ53" s="5"/>
      <c r="FR53" s="5"/>
      <c r="FS53" s="5"/>
      <c r="FT53" s="5"/>
      <c r="FU53" s="1" t="str">
        <f>IF(LEN(VLOOKUP($G53,Baseline!$G:$GR,171,FALSE))=0,"",VLOOKUP($G53,Baseline!$G:$GR,171,FALSE))</f>
        <v>Вас посещали мысли о том, что Вам лучше было бы умереть, или о том, чтобы причинить себе какой-нибудь вред</v>
      </c>
      <c r="FV53" s="1" t="str">
        <f>IF(LEN(VLOOKUP($G53,Baseline!$G:$GR,172,FALSE))=0,"",VLOOKUP($G53,Baseline!$G:$GR,172,FALSE))</f>
        <v>0 = Ни разу</v>
      </c>
      <c r="FW53" s="1" t="str">
        <f>IF(LEN(VLOOKUP($G53,Baseline!$G:$GR,173,FALSE))=0,"",VLOOKUP($G53,Baseline!$G:$GR,173,FALSE))</f>
        <v>1 = Несколько дней</v>
      </c>
      <c r="FX53" s="1" t="str">
        <f>IF(LEN(VLOOKUP($G53,Baseline!$G:$GR,174,FALSE))=0,"",VLOOKUP($G53,Baseline!$G:$GR,174,FALSE))</f>
        <v>2 = Более половины дней</v>
      </c>
      <c r="FY53" s="1" t="str">
        <f>IF(LEN(VLOOKUP($G53,Baseline!$G:$GR,175,FALSE))=0,"",VLOOKUP($G53,Baseline!$G:$GR,175,FALSE))</f>
        <v>3 = Почти каждый день</v>
      </c>
      <c r="FZ53" s="1" t="str">
        <f>IF(LEN(VLOOKUP($G53,Baseline!$G:$GR,176,FALSE))=0,"",VLOOKUP($G53,Baseline!$G:$GR,176,FALSE))</f>
        <v/>
      </c>
      <c r="GA53" s="1" t="str">
        <f>IF(LEN(VLOOKUP($G53,Baseline!$G:$GR,177,FALSE))=0,"",VLOOKUP($G53,Baseline!$G:$GR,177,FALSE))</f>
        <v/>
      </c>
      <c r="GB53" s="1" t="str">
        <f>IF(LEN(VLOOKUP($G53,Baseline!$G:$GR,178,FALSE))=0,"",VLOOKUP($G53,Baseline!$G:$GR,178,FALSE))</f>
        <v/>
      </c>
      <c r="GC53" s="1" t="str">
        <f>IF(LEN(VLOOKUP($G53,Baseline!$G:$GR,179,FALSE))=0,"",VLOOKUP($G53,Baseline!$G:$GR,179,FALSE))</f>
        <v/>
      </c>
      <c r="GD53" s="1" t="str">
        <f>IF(LEN(VLOOKUP($G53,Baseline!$G:$GR,180,FALSE))=0,"",VLOOKUP($G53,Baseline!$G:$GR,180,FALSE))</f>
        <v/>
      </c>
      <c r="GE53" s="1" t="str">
        <f>IF(LEN(VLOOKUP($G53,Baseline!$G:$GR,181,FALSE))=0,"",VLOOKUP($G53,Baseline!$G:$GR,181,FALSE))</f>
        <v/>
      </c>
      <c r="GF53" s="5" t="str">
        <f>IF(LEN(VLOOKUP($G53,Baseline!$G:$GR,182,FALSE))=0,"",VLOOKUP($G53,Baseline!$G:$GR,182,FALSE))</f>
        <v/>
      </c>
      <c r="GG53" s="4" t="str">
        <f>IF(LEN(VLOOKUP($G53,Baseline!$G:$GR,183,FALSE))=0,"",VLOOKUP($G53,Baseline!$G:$GR,183,FALSE))</f>
        <v/>
      </c>
      <c r="GH53" s="5" t="str">
        <f>IF(LEN(VLOOKUP($G53,Baseline!$G:$GR,184,FALSE))=0,"",VLOOKUP($G53,Baseline!$G:$GR,184,FALSE))</f>
        <v/>
      </c>
      <c r="GI53" s="5" t="str">
        <f>IF(LEN(VLOOKUP($G53,Baseline!$G:$GR,185,FALSE))=0,"",VLOOKUP($G53,Baseline!$G:$GR,185,FALSE))</f>
        <v/>
      </c>
      <c r="GJ53" s="5" t="str">
        <f>IF(LEN(VLOOKUP($G53,Baseline!$G:$GR,186,FALSE))=0,"",VLOOKUP($G53,Baseline!$G:$GR,186,FALSE))</f>
        <v/>
      </c>
      <c r="GK53" s="5" t="str">
        <f>IF(LEN(VLOOKUP($G53,Baseline!$G:$GR,187,FALSE))=0,"",VLOOKUP($G53,Baseline!$G:$GR,187,FALSE))</f>
        <v/>
      </c>
      <c r="GL53" s="5" t="str">
        <f>IF(LEN(VLOOKUP($G53,Baseline!$G:$GR,188,FALSE))=0,"",VLOOKUP($G53,Baseline!$G:$GR,188,FALSE))</f>
        <v/>
      </c>
      <c r="GM53" s="5" t="str">
        <f>IF(LEN(VLOOKUP($G53,Baseline!$G:$GR,189,FALSE))=0,"",VLOOKUP($G53,Baseline!$G:$GR,189,FALSE))</f>
        <v/>
      </c>
      <c r="GN53" s="5" t="str">
        <f>IF(LEN(VLOOKUP($G53,Baseline!$G:$GR,190,FALSE))=0,"",VLOOKUP($G53,Baseline!$G:$GR,190,FALSE))</f>
        <v/>
      </c>
      <c r="GO53" s="5" t="str">
        <f>IF(LEN(VLOOKUP($G53,Baseline!$G:$GR,191,FALSE))=0,"",VLOOKUP($G53,Baseline!$G:$GR,191,FALSE))</f>
        <v/>
      </c>
      <c r="GP53" s="5" t="str">
        <f>IF(LEN(VLOOKUP($G53,Baseline!$G:$GR,192,FALSE))=0,"",VLOOKUP($G53,Baseline!$G:$GR,192,FALSE))</f>
        <v/>
      </c>
      <c r="GQ53" s="5" t="str">
        <f>IF(LEN(VLOOKUP($G53,Baseline!$G:$GR,193,FALSE))=0,"",VLOOKUP($G53,Baseline!$G:$GR,193,FALSE))</f>
        <v/>
      </c>
      <c r="GR53" s="5" t="str">
        <f>IF(LEN(VLOOKUP($G53,Baseline!$G:$GR,194,FALSE))=0,"",VLOOKUP($G53,Baseline!$G:$GR,194,FALSE))</f>
        <v/>
      </c>
      <c r="GS53" s="5"/>
      <c r="GT53" s="5"/>
      <c r="GU53" s="5"/>
      <c r="GV53" s="5"/>
      <c r="GW53" s="1" t="str">
        <f>IF(LEN(VLOOKUP($G53,Baseline!$G:$HT,199,FALSE))=0,"",VLOOKUP($G53,Baseline!$G:$HT,199,FALSE))</f>
        <v>Misli o tome da bi Vam bilo bolje da ste mrtvi ili o tome da se povredite na neki način</v>
      </c>
      <c r="GX53" s="1" t="str">
        <f>IF(LEN(VLOOKUP($G53,Baseline!$G:$HT,200,FALSE))=0,"",VLOOKUP($G53,Baseline!$G:$HT,200,FALSE))</f>
        <v>0 = Uopšte ne</v>
      </c>
      <c r="GY53" s="1" t="str">
        <f>IF(LEN(VLOOKUP($G53,Baseline!$G:$HT,201,FALSE))=0,"",VLOOKUP($G53,Baseline!$G:$HT,201,FALSE))</f>
        <v>1 = Nekoliko dana</v>
      </c>
      <c r="GZ53" s="1" t="str">
        <f>IF(LEN(VLOOKUP($G53,Baseline!$G:$HT,202,FALSE))=0,"",VLOOKUP($G53,Baseline!$G:$HT,202,FALSE))</f>
        <v>2 = Više od polovine dana</v>
      </c>
      <c r="HA53" s="10" t="str">
        <f>IF(LEN(VLOOKUP($G53,Baseline!$G:$HT,203,FALSE))=0,"",VLOOKUP($G53,Baseline!$G:$HT,203,FALSE))</f>
        <v>3 = Skoro svaki dan</v>
      </c>
      <c r="HB53" s="10" t="str">
        <f>IF(LEN(VLOOKUP($G53,Baseline!$G:$HT,204,FALSE))=0,"",VLOOKUP($G53,Baseline!$G:$HT,204,FALSE))</f>
        <v/>
      </c>
      <c r="HC53" s="10" t="str">
        <f>IF(LEN(VLOOKUP($G53,Baseline!$G:$HT,205,FALSE))=0,"",VLOOKUP($G53,Baseline!$G:$HT,205,FALSE))</f>
        <v/>
      </c>
      <c r="HD53" s="10" t="str">
        <f>IF(LEN(VLOOKUP($G53,Baseline!$G:$HT,206,FALSE))=0,"",VLOOKUP($G53,Baseline!$G:$HT,206,FALSE))</f>
        <v/>
      </c>
      <c r="HE53" s="10" t="str">
        <f>IF(LEN(VLOOKUP($G53,Baseline!$G:$HT,207,FALSE))=0,"",VLOOKUP($G53,Baseline!$G:$HT,207,FALSE))</f>
        <v/>
      </c>
      <c r="HF53" s="10" t="str">
        <f>IF(LEN(VLOOKUP($G53,Baseline!$G:$HT,208,FALSE))=0,"",VLOOKUP($G53,Baseline!$G:$HT,208,FALSE))</f>
        <v/>
      </c>
      <c r="HG53" s="10" t="str">
        <f>IF(LEN(VLOOKUP($G53,Baseline!$G:$HT,209,FALSE))=0,"",VLOOKUP($G53,Baseline!$G:$HT,209,FALSE))</f>
        <v/>
      </c>
      <c r="HH53" s="5" t="str">
        <f>IF(LEN(VLOOKUP($G53,Baseline!$G:$HT,210,FALSE))=0,"",VLOOKUP($G53,Baseline!$G:$HT,210,FALSE))</f>
        <v/>
      </c>
      <c r="HI53" s="5" t="str">
        <f>IF(LEN(VLOOKUP($G53,Baseline!$G:$HT,211,FALSE))=0,"",VLOOKUP($G53,Baseline!$G:$HT,211,FALSE))</f>
        <v/>
      </c>
      <c r="HJ53" s="5" t="str">
        <f>IF(LEN(VLOOKUP($G53,Baseline!$G:$HT,212,FALSE))=0,"",VLOOKUP($G53,Baseline!$G:$HT,212,FALSE))</f>
        <v/>
      </c>
      <c r="HK53" s="5" t="str">
        <f>IF(LEN(VLOOKUP($G53,Baseline!$G:$HT,213,FALSE))=0,"",VLOOKUP($G53,Baseline!$G:$HT,213,FALSE))</f>
        <v/>
      </c>
      <c r="HL53" s="4" t="str">
        <f>IF(LEN(VLOOKUP($G53,Baseline!$G:$HT,214,FALSE))=0,"",VLOOKUP($G53,Baseline!$G:$HT,214,FALSE))</f>
        <v/>
      </c>
      <c r="HM53" s="5" t="str">
        <f>IF(LEN(VLOOKUP($G53,Baseline!$G:$HT,215,FALSE))=0,"",VLOOKUP($G53,Baseline!$G:$HT,215,FALSE))</f>
        <v/>
      </c>
      <c r="HN53" s="5" t="str">
        <f>IF(LEN(VLOOKUP($G53,Baseline!$G:$HT,216,FALSE))=0,"",VLOOKUP($G53,Baseline!$G:$HT,216,FALSE))</f>
        <v/>
      </c>
      <c r="HO53" s="5" t="str">
        <f>IF(LEN(VLOOKUP($G53,Baseline!$G:$HT,217,FALSE))=0,"",VLOOKUP($G53,Baseline!$G:$HT,217,FALSE))</f>
        <v/>
      </c>
      <c r="HP53" s="5" t="str">
        <f>IF(LEN(VLOOKUP($G53,Baseline!$G:$HT,218,FALSE))=0,"",VLOOKUP($G53,Baseline!$G:$HT,218,FALSE))</f>
        <v/>
      </c>
      <c r="HQ53" s="5" t="str">
        <f>IF(LEN(VLOOKUP($G53,Baseline!$G:$HT,219,FALSE))=0,"",VLOOKUP($G53,Baseline!$G:$HT,219,FALSE))</f>
        <v/>
      </c>
      <c r="HR53" s="5" t="str">
        <f>IF(LEN(VLOOKUP($G53,Baseline!$G:$HT,220,FALSE))=0,"",VLOOKUP($G53,Baseline!$G:$HT,220,FALSE))</f>
        <v/>
      </c>
      <c r="HS53" s="5" t="str">
        <f>IF(LEN(VLOOKUP($G53,Baseline!$G:$HT,221,FALSE))=0,"",VLOOKUP($G53,Baseline!$G:$HT,221,FALSE))</f>
        <v/>
      </c>
      <c r="HT53" s="5" t="str">
        <f>IF(LEN(VLOOKUP($G53,Baseline!$G:$HT,222,FALSE))=0,"",VLOOKUP($G53,Baseline!$G:$HT,222,FALSE))</f>
        <v/>
      </c>
      <c r="HU53" s="5"/>
      <c r="HV53" s="5"/>
      <c r="HW53" s="5"/>
      <c r="HX53" s="5"/>
    </row>
    <row r="54" spans="1:232" s="28" customFormat="1" hidden="1">
      <c r="A54" s="11" t="s">
        <v>321</v>
      </c>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92"/>
      <c r="AD54" s="11"/>
      <c r="AE54" s="11"/>
      <c r="AF54" s="92"/>
      <c r="AG54" s="98"/>
      <c r="AH54" s="11"/>
      <c r="AI54" s="11"/>
      <c r="AJ54" s="92"/>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92"/>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207"/>
      <c r="CP54" s="18"/>
      <c r="CQ54" s="18"/>
      <c r="CR54" s="18"/>
      <c r="CS54" s="18"/>
      <c r="CT54" s="18"/>
      <c r="CU54" s="18"/>
      <c r="CV54" s="18"/>
      <c r="CW54" s="18"/>
      <c r="CX54" s="18"/>
      <c r="CY54" s="11"/>
      <c r="CZ54" s="11"/>
      <c r="DA54" s="11"/>
      <c r="DB54" s="11"/>
      <c r="DC54" s="11"/>
      <c r="DD54" s="11"/>
      <c r="DE54" s="11"/>
      <c r="DF54" s="11"/>
      <c r="DG54" s="11"/>
      <c r="DH54" s="11"/>
      <c r="DI54" s="11"/>
      <c r="DJ54" s="11"/>
      <c r="DK54" s="11"/>
      <c r="DL54" s="11"/>
      <c r="DM54" s="11"/>
      <c r="DN54" s="11"/>
      <c r="DO54" s="11"/>
      <c r="DP54" s="11"/>
      <c r="DQ54" s="18"/>
      <c r="DR54" s="18"/>
      <c r="DS54" s="18"/>
      <c r="DT54" s="18"/>
      <c r="DU54" s="18"/>
      <c r="DV54" s="18"/>
      <c r="DW54" s="18"/>
      <c r="DX54" s="18"/>
      <c r="DY54" s="18"/>
      <c r="DZ54" s="18"/>
      <c r="EA54" s="18"/>
      <c r="EB54" s="11"/>
      <c r="EC54" s="11"/>
      <c r="ED54" s="11"/>
      <c r="EE54" s="11"/>
      <c r="EF54" s="11"/>
      <c r="EG54" s="11"/>
      <c r="EH54" s="11"/>
      <c r="EI54" s="11"/>
      <c r="EJ54" s="11"/>
      <c r="EK54" s="11"/>
      <c r="EL54" s="11"/>
      <c r="EM54" s="11"/>
      <c r="EN54" s="11"/>
      <c r="EO54" s="11"/>
      <c r="EP54" s="11"/>
      <c r="EQ54" s="11"/>
      <c r="ER54" s="11"/>
      <c r="ES54" s="18"/>
      <c r="ET54" s="18"/>
      <c r="EU54" s="18"/>
      <c r="EV54" s="18"/>
      <c r="EW54" s="18"/>
      <c r="EX54" s="18"/>
      <c r="EY54" s="18"/>
      <c r="EZ54" s="18"/>
      <c r="FA54" s="18"/>
      <c r="FB54" s="18"/>
      <c r="FC54" s="18"/>
      <c r="FD54" s="11"/>
      <c r="FE54" s="11"/>
      <c r="FF54" s="11"/>
      <c r="FG54" s="11"/>
      <c r="FH54" s="11"/>
      <c r="FI54" s="11"/>
      <c r="FJ54" s="11"/>
      <c r="FK54" s="11"/>
      <c r="FL54" s="11"/>
      <c r="FM54" s="11"/>
      <c r="FN54" s="11"/>
      <c r="FO54" s="11"/>
      <c r="FP54" s="11"/>
      <c r="FQ54" s="11"/>
      <c r="FR54" s="11"/>
      <c r="FS54" s="11"/>
      <c r="FT54" s="11"/>
      <c r="FU54" s="18"/>
      <c r="FV54" s="18"/>
      <c r="FW54" s="18"/>
      <c r="FX54" s="18"/>
      <c r="FY54" s="18"/>
      <c r="FZ54" s="18"/>
      <c r="GA54" s="18"/>
      <c r="GB54" s="18"/>
      <c r="GC54" s="18"/>
      <c r="GD54" s="18"/>
      <c r="GE54" s="18"/>
      <c r="GF54" s="11"/>
      <c r="GG54" s="11"/>
      <c r="GH54" s="11"/>
      <c r="GI54" s="11"/>
      <c r="GJ54" s="11"/>
      <c r="GK54" s="11"/>
      <c r="GL54" s="11"/>
      <c r="GM54" s="11"/>
      <c r="GN54" s="11"/>
      <c r="GO54" s="11"/>
      <c r="GP54" s="11"/>
      <c r="GQ54" s="11"/>
      <c r="GR54" s="11"/>
      <c r="GS54" s="11"/>
      <c r="GT54" s="11"/>
      <c r="GU54" s="11"/>
      <c r="GV54" s="11"/>
      <c r="GW54" s="18"/>
      <c r="GX54" s="18"/>
      <c r="GY54" s="18"/>
      <c r="GZ54" s="18"/>
      <c r="HA54" s="93"/>
      <c r="HB54" s="93"/>
      <c r="HC54" s="93"/>
      <c r="HD54" s="93"/>
      <c r="HE54" s="93"/>
      <c r="HF54" s="93"/>
      <c r="HG54" s="93"/>
      <c r="HH54" s="11"/>
      <c r="HI54" s="11"/>
      <c r="HJ54" s="11"/>
      <c r="HK54" s="11"/>
      <c r="HL54" s="11"/>
      <c r="HM54" s="11"/>
      <c r="HN54" s="11"/>
      <c r="HO54" s="11"/>
      <c r="HP54" s="11"/>
      <c r="HQ54" s="11"/>
      <c r="HR54" s="11"/>
      <c r="HS54" s="11"/>
      <c r="HT54" s="11"/>
      <c r="HU54" s="11"/>
      <c r="HV54" s="11"/>
      <c r="HW54" s="11"/>
      <c r="HX54" s="11"/>
    </row>
    <row r="55" spans="1:232" s="16" customFormat="1" ht="78.75" hidden="1">
      <c r="A55" s="114" t="s">
        <v>331</v>
      </c>
      <c r="B55" s="16" t="s">
        <v>346</v>
      </c>
      <c r="F55" s="16" t="s">
        <v>333</v>
      </c>
      <c r="G55" s="209" t="s">
        <v>423</v>
      </c>
      <c r="H55" s="16" t="s">
        <v>424</v>
      </c>
      <c r="I55" s="16" t="s">
        <v>3603</v>
      </c>
      <c r="J55" s="16" t="s">
        <v>1113</v>
      </c>
      <c r="K55" s="16" t="s">
        <v>1222</v>
      </c>
      <c r="AG55" s="16" t="s">
        <v>426</v>
      </c>
      <c r="AH55" s="16" t="s">
        <v>366</v>
      </c>
      <c r="AI55" s="16" t="s">
        <v>367</v>
      </c>
      <c r="AK55" s="16" t="s">
        <v>427</v>
      </c>
      <c r="AL55" s="16" t="s">
        <v>14</v>
      </c>
      <c r="AM55" s="16" t="s">
        <v>1117</v>
      </c>
      <c r="BM55" s="209" t="s">
        <v>3604</v>
      </c>
      <c r="BN55" s="209" t="s">
        <v>14</v>
      </c>
      <c r="BO55" s="209" t="s">
        <v>48</v>
      </c>
      <c r="BP55" s="209"/>
      <c r="BQ55" s="209"/>
      <c r="BR55" s="209"/>
      <c r="BS55" s="209"/>
      <c r="BT55" s="209"/>
      <c r="BU55" s="209"/>
      <c r="BV55" s="209"/>
      <c r="BW55" s="209"/>
      <c r="BX55" s="209"/>
      <c r="BY55" s="209"/>
      <c r="BZ55" s="209"/>
      <c r="CA55" s="209"/>
      <c r="CB55" s="209"/>
      <c r="CC55" s="209"/>
      <c r="CD55" s="209"/>
      <c r="CE55" s="209"/>
      <c r="CF55" s="209"/>
      <c r="CG55" s="209"/>
      <c r="CH55" s="209"/>
      <c r="CI55" s="209"/>
      <c r="CJ55" s="209"/>
      <c r="CK55" s="209"/>
      <c r="CL55" s="209"/>
      <c r="CM55" s="209"/>
      <c r="CN55" s="209"/>
      <c r="CO55" s="209" t="s">
        <v>2259</v>
      </c>
      <c r="CP55" s="209" t="s">
        <v>2260</v>
      </c>
      <c r="CQ55" s="209" t="s">
        <v>2261</v>
      </c>
      <c r="CR55" s="209"/>
      <c r="CS55" s="209"/>
      <c r="CT55" s="209"/>
      <c r="CU55" s="209"/>
      <c r="CV55" s="209"/>
      <c r="CW55" s="209"/>
      <c r="CX55" s="209"/>
      <c r="DQ55" s="209" t="s">
        <v>2262</v>
      </c>
      <c r="DR55" s="209" t="s">
        <v>2263</v>
      </c>
      <c r="DS55" s="209" t="s">
        <v>2264</v>
      </c>
      <c r="DT55" s="209"/>
      <c r="DU55" s="209"/>
      <c r="DV55" s="209"/>
      <c r="DW55" s="209"/>
      <c r="DX55" s="209"/>
      <c r="DY55" s="209"/>
      <c r="DZ55" s="209"/>
      <c r="EA55" s="209"/>
      <c r="ES55" s="209" t="s">
        <v>2265</v>
      </c>
      <c r="ET55" s="209" t="s">
        <v>14</v>
      </c>
      <c r="EU55" s="209" t="s">
        <v>2266</v>
      </c>
      <c r="EV55" s="209"/>
      <c r="EW55" s="209"/>
      <c r="EX55" s="209"/>
      <c r="EY55" s="209"/>
      <c r="EZ55" s="209"/>
      <c r="FA55" s="209"/>
      <c r="FB55" s="209"/>
      <c r="FC55" s="209"/>
      <c r="FU55" s="209" t="s">
        <v>2267</v>
      </c>
      <c r="FV55" s="209" t="s">
        <v>2268</v>
      </c>
      <c r="FW55" s="209" t="s">
        <v>2269</v>
      </c>
      <c r="FX55" s="209"/>
      <c r="FY55" s="209"/>
      <c r="FZ55" s="209"/>
      <c r="GA55" s="209"/>
      <c r="GB55" s="209"/>
      <c r="GC55" s="209"/>
      <c r="GD55" s="209"/>
      <c r="GE55" s="209"/>
      <c r="GW55" s="209" t="s">
        <v>3605</v>
      </c>
      <c r="GX55" s="209" t="s">
        <v>3515</v>
      </c>
      <c r="GY55" s="209" t="s">
        <v>3523</v>
      </c>
      <c r="GZ55" s="209"/>
      <c r="HA55" s="209"/>
      <c r="HB55" s="209"/>
      <c r="HC55" s="209"/>
      <c r="HD55" s="209"/>
      <c r="HE55" s="209"/>
      <c r="HF55" s="209"/>
      <c r="HG55" s="209"/>
    </row>
    <row r="56" spans="1:232" s="17" customFormat="1" ht="48" thickBot="1">
      <c r="A56" s="120" t="s">
        <v>316</v>
      </c>
      <c r="I56" s="17" t="s">
        <v>428</v>
      </c>
      <c r="AK56" s="17" t="s">
        <v>429</v>
      </c>
      <c r="BM56" s="210" t="s">
        <v>49</v>
      </c>
      <c r="BN56" s="210"/>
      <c r="BO56" s="210"/>
      <c r="BP56" s="210"/>
      <c r="BQ56" s="210"/>
      <c r="BR56" s="210"/>
      <c r="BS56" s="210"/>
      <c r="BT56" s="210"/>
      <c r="BU56" s="210"/>
      <c r="BV56" s="210"/>
      <c r="BW56" s="210"/>
      <c r="BX56" s="210"/>
      <c r="BY56" s="210"/>
      <c r="BZ56" s="210"/>
      <c r="CA56" s="210"/>
      <c r="CB56" s="210"/>
      <c r="CC56" s="210"/>
      <c r="CD56" s="210"/>
      <c r="CE56" s="210"/>
      <c r="CF56" s="210"/>
      <c r="CG56" s="210"/>
      <c r="CH56" s="210"/>
      <c r="CI56" s="210"/>
      <c r="CJ56" s="210"/>
      <c r="CK56" s="210"/>
      <c r="CL56" s="210"/>
      <c r="CM56" s="210"/>
      <c r="CN56" s="210"/>
      <c r="CO56" s="210" t="s">
        <v>3316</v>
      </c>
      <c r="CP56" s="210"/>
      <c r="CQ56" s="210"/>
      <c r="CR56" s="210"/>
      <c r="CS56" s="210"/>
      <c r="CT56" s="210"/>
      <c r="CU56" s="210"/>
      <c r="CV56" s="210"/>
      <c r="CW56" s="210"/>
      <c r="CX56" s="210"/>
      <c r="DQ56" s="210" t="s">
        <v>3551</v>
      </c>
      <c r="DR56" s="210"/>
      <c r="DS56" s="210"/>
      <c r="DT56" s="210"/>
      <c r="DU56" s="210"/>
      <c r="DV56" s="210"/>
      <c r="DW56" s="210"/>
      <c r="DX56" s="210"/>
      <c r="DY56" s="210"/>
      <c r="DZ56" s="210"/>
      <c r="EA56" s="210"/>
      <c r="ES56" s="210" t="s">
        <v>3404</v>
      </c>
      <c r="ET56" s="210"/>
      <c r="EU56" s="210"/>
      <c r="EV56" s="210"/>
      <c r="EW56" s="210"/>
      <c r="EX56" s="210"/>
      <c r="EY56" s="210"/>
      <c r="EZ56" s="210"/>
      <c r="FA56" s="210"/>
      <c r="FB56" s="210"/>
      <c r="FC56" s="210"/>
      <c r="FU56" s="210" t="s">
        <v>3461</v>
      </c>
      <c r="FV56" s="210"/>
      <c r="FW56" s="210"/>
      <c r="FX56" s="210"/>
      <c r="FY56" s="210"/>
      <c r="FZ56" s="210"/>
      <c r="GA56" s="210"/>
      <c r="GB56" s="210"/>
      <c r="GC56" s="210"/>
      <c r="GD56" s="210"/>
      <c r="GE56" s="210"/>
      <c r="GW56" s="210" t="s">
        <v>3491</v>
      </c>
      <c r="GX56" s="210"/>
      <c r="GY56" s="210"/>
      <c r="GZ56" s="210"/>
      <c r="HA56" s="122"/>
      <c r="HB56" s="122"/>
      <c r="HC56" s="122"/>
      <c r="HD56" s="122"/>
      <c r="HE56" s="122"/>
      <c r="HF56" s="122"/>
      <c r="HG56" s="122"/>
    </row>
    <row r="57" spans="1:232" s="28" customFormat="1" ht="32.25" hidden="1" thickBot="1">
      <c r="A57" s="76" t="s">
        <v>331</v>
      </c>
      <c r="B57" s="76" t="s">
        <v>346</v>
      </c>
      <c r="C57" s="76"/>
      <c r="D57" s="76"/>
      <c r="E57" s="76"/>
      <c r="F57" s="76" t="s">
        <v>421</v>
      </c>
      <c r="G57" s="76" t="s">
        <v>430</v>
      </c>
      <c r="H57" s="76" t="s">
        <v>424</v>
      </c>
      <c r="I57" s="78" t="str">
        <f>IF(LEN(VLOOKUP($G57,Baseline!$G:$BH,3,FALSE))=0,"",VLOOKUP($G57,Baseline!$G:$BH,3,FALSE))</f>
        <v>1. Ist dies bereits früher einmal vorgekommen?</v>
      </c>
      <c r="J57" s="76" t="str">
        <f>IF(LEN(VLOOKUP($G57,Baseline!$G:$BH,4,FALSE))=0,"",VLOOKUP($G57,Baseline!$G:$BH,4,FALSE))</f>
        <v>0 = Nein</v>
      </c>
      <c r="K57" s="76" t="str">
        <f>IF(LEN(VLOOKUP($G57,Baseline!$G:$BH,5,FALSE))=0,"",VLOOKUP($G57,Baseline!$G:$BH,5,FALSE))</f>
        <v>1 = Ja</v>
      </c>
      <c r="L57" s="76" t="str">
        <f>IF(LEN(VLOOKUP($G57,Baseline!$G:$BH,6,FALSE))=0,"",VLOOKUP($G57,Baseline!$G:$BH,6,FALSE))</f>
        <v/>
      </c>
      <c r="M57" s="76" t="str">
        <f>IF(LEN(VLOOKUP($G57,Baseline!$G:$BH,7,FALSE))=0,"",VLOOKUP($G57,Baseline!$G:$BH,7,FALSE))</f>
        <v/>
      </c>
      <c r="N57" s="76" t="str">
        <f>IF(LEN(VLOOKUP($G57,Baseline!$G:$BH,8,FALSE))=0,"",VLOOKUP($G57,Baseline!$G:$BH,8,FALSE))</f>
        <v/>
      </c>
      <c r="O57" s="76" t="str">
        <f>IF(LEN(VLOOKUP($G57,Baseline!$G:$BH,9,FALSE))=0,"",VLOOKUP($G57,Baseline!$G:$BH,9,FALSE))</f>
        <v/>
      </c>
      <c r="P57" s="76" t="str">
        <f>IF(LEN(VLOOKUP($G57,Baseline!$G:$BH,10,FALSE))=0,"",VLOOKUP($G57,Baseline!$G:$BH,10,FALSE))</f>
        <v/>
      </c>
      <c r="Q57" s="76" t="str">
        <f>IF(LEN(VLOOKUP($G57,Baseline!$G:$BH,11,FALSE))=0,"",VLOOKUP($G57,Baseline!$G:$BH,11,FALSE))</f>
        <v/>
      </c>
      <c r="R57" s="76" t="str">
        <f>IF(LEN(VLOOKUP($G57,Baseline!$G:$BH,12,FALSE))=0,"",VLOOKUP($G57,Baseline!$G:$BH,12,FALSE))</f>
        <v/>
      </c>
      <c r="S57" s="76" t="str">
        <f>IF(LEN(VLOOKUP($G57,Baseline!$G:$BH,13,FALSE))=0,"",VLOOKUP($G57,Baseline!$G:$BH,13,FALSE))</f>
        <v/>
      </c>
      <c r="T57" s="76" t="str">
        <f>IF(LEN(VLOOKUP($G57,Baseline!$G:$BH,14,FALSE))=0,"",VLOOKUP($G57,Baseline!$G:$BH,14,FALSE))</f>
        <v/>
      </c>
      <c r="U57" s="76" t="str">
        <f>IF(LEN(VLOOKUP($G57,Baseline!$G:$BH,15,FALSE))=0,"",VLOOKUP($G57,Baseline!$G:$BH,15,FALSE))</f>
        <v/>
      </c>
      <c r="V57" s="76" t="str">
        <f>IF(LEN(VLOOKUP($G57,Baseline!$G:$BH,16,FALSE))=0,"",VLOOKUP($G57,Baseline!$G:$BH,16,FALSE))</f>
        <v/>
      </c>
      <c r="W57" s="76" t="str">
        <f>IF(LEN(VLOOKUP($G57,Baseline!$G:$BH,17,FALSE))=0,"",VLOOKUP($G57,Baseline!$G:$BH,17,FALSE))</f>
        <v/>
      </c>
      <c r="X57" s="76" t="str">
        <f>IF(LEN(VLOOKUP($G57,Baseline!$G:$BH,18,FALSE))=0,"",VLOOKUP($G57,Baseline!$G:$BH,18,FALSE))</f>
        <v/>
      </c>
      <c r="Y57" s="76" t="str">
        <f>IF(LEN(VLOOKUP($G57,Baseline!$G:$BH,19,FALSE))=0,"",VLOOKUP($G57,Baseline!$G:$BH,19,FALSE))</f>
        <v/>
      </c>
      <c r="Z57" s="76" t="str">
        <f>IF(LEN(VLOOKUP($G57,Baseline!$G:$BH,20,FALSE))=0,"",VLOOKUP($G57,Baseline!$G:$BH,20,FALSE))</f>
        <v/>
      </c>
      <c r="AA57" s="76" t="str">
        <f>IF(LEN(VLOOKUP($G57,Baseline!$G:$BH,21,FALSE))=0,"",VLOOKUP($G57,Baseline!$G:$BH,21,FALSE))</f>
        <v/>
      </c>
      <c r="AB57" s="76" t="str">
        <f>IF(LEN(VLOOKUP($G57,Baseline!$G:$BH,22,FALSE))=0,"",VLOOKUP($G57,Baseline!$G:$BH,22,FALSE))</f>
        <v/>
      </c>
      <c r="AC57" s="76" t="str">
        <f>IF(LEN(VLOOKUP($G57,Baseline!$G:$BH,23,FALSE))=0,"",VLOOKUP($G57,Baseline!$G:$BH,23,FALSE))</f>
        <v/>
      </c>
      <c r="AD57" s="76" t="str">
        <f>IF(LEN(VLOOKUP($G57,Baseline!$G:$BH,24,FALSE))=0,"",VLOOKUP($G57,Baseline!$G:$BH,24,FALSE))</f>
        <v/>
      </c>
      <c r="AE57" s="76" t="str">
        <f>IF(LEN(VLOOKUP($G57,Baseline!$G:$BH,25,FALSE))=0,"",VLOOKUP($G57,Baseline!$G:$BH,25,FALSE))</f>
        <v/>
      </c>
      <c r="AF57" s="76" t="str">
        <f>IF(LEN(VLOOKUP($G57,Baseline!$G:$BH,26,FALSE))=0,"",VLOOKUP($G57,Baseline!$G:$BH,26,FALSE))</f>
        <v/>
      </c>
      <c r="AG57" s="99"/>
      <c r="AH57" s="76"/>
      <c r="AI57" s="76"/>
      <c r="AJ57" s="81"/>
      <c r="AK57" s="76" t="str">
        <f>IF(LEN(VLOOKUP($G57,Baseline!$G:$BH,31,FALSE))=0,"",VLOOKUP($G57,Baseline!$G:$BH,31,FALSE))</f>
        <v>1. Has this ever happened before?</v>
      </c>
      <c r="AL57" s="76" t="str">
        <f>IF(LEN(VLOOKUP($G57,Baseline!$G:$BH,32,FALSE))=0,"",VLOOKUP($G57,Baseline!$G:$BH,32,FALSE))</f>
        <v>0 = No</v>
      </c>
      <c r="AM57" s="76" t="str">
        <f>IF(LEN(VLOOKUP($G57,Baseline!$G:$BH,33,FALSE))=0,"",VLOOKUP($G57,Baseline!$G:$BH,33,FALSE))</f>
        <v>1 = Yes</v>
      </c>
      <c r="AN57" s="76" t="str">
        <f>IF(LEN(VLOOKUP($G57,Baseline!$G:$BH,34,FALSE))=0,"",VLOOKUP($G57,Baseline!$G:$BH,34,FALSE))</f>
        <v/>
      </c>
      <c r="AO57" s="76" t="str">
        <f>IF(LEN(VLOOKUP($G57,Baseline!$G:$BH,35,FALSE))=0,"",VLOOKUP($G57,Baseline!$G:$BH,35,FALSE))</f>
        <v/>
      </c>
      <c r="AP57" s="76" t="str">
        <f>IF(LEN(VLOOKUP($G57,Baseline!$G:$BH,36,FALSE))=0,"",VLOOKUP($G57,Baseline!$G:$BH,36,FALSE))</f>
        <v/>
      </c>
      <c r="AQ57" s="76" t="str">
        <f>IF(LEN(VLOOKUP($G57,Baseline!$G:$BH,37,FALSE))=0,"",VLOOKUP($G57,Baseline!$G:$BH,37,FALSE))</f>
        <v/>
      </c>
      <c r="AR57" s="76" t="str">
        <f>IF(LEN(VLOOKUP($G57,Baseline!$G:$BH,38,FALSE))=0,"",VLOOKUP($G57,Baseline!$G:$BH,38,FALSE))</f>
        <v/>
      </c>
      <c r="AS57" s="76" t="str">
        <f>IF(LEN(VLOOKUP($G57,Baseline!$G:$BH,39,FALSE))=0,"",VLOOKUP($G57,Baseline!$G:$BH,39,FALSE))</f>
        <v/>
      </c>
      <c r="AT57" s="76" t="str">
        <f>IF(LEN(VLOOKUP($G57,Baseline!$G:$BH,40,FALSE))=0,"",VLOOKUP($G57,Baseline!$G:$BH,40,FALSE))</f>
        <v/>
      </c>
      <c r="AU57" s="76" t="str">
        <f>IF(LEN(VLOOKUP($G57,Baseline!$G:$BH,41,FALSE))=0,"",VLOOKUP($G57,Baseline!$G:$BH,41,FALSE))</f>
        <v/>
      </c>
      <c r="AV57" s="76" t="str">
        <f>IF(LEN(VLOOKUP($G57,Baseline!$G:$BH,42,FALSE))=0,"",VLOOKUP($G57,Baseline!$G:$BH,42,FALSE))</f>
        <v/>
      </c>
      <c r="AW57" s="76" t="str">
        <f>IF(LEN(VLOOKUP($G57,Baseline!$G:$BH,43,FALSE))=0,"",VLOOKUP($G57,Baseline!$G:$BH,43,FALSE))</f>
        <v/>
      </c>
      <c r="AX57" s="76" t="str">
        <f>IF(LEN(VLOOKUP($G57,Baseline!$G:$BH,44,FALSE))=0,"",VLOOKUP($G57,Baseline!$G:$BH,44,FALSE))</f>
        <v/>
      </c>
      <c r="AY57" s="76" t="str">
        <f>IF(LEN(VLOOKUP($G57,Baseline!$G:$BH,45,FALSE))=0,"",VLOOKUP($G57,Baseline!$G:$BH,45,FALSE))</f>
        <v/>
      </c>
      <c r="AZ57" s="76" t="str">
        <f>IF(LEN(VLOOKUP($G57,Baseline!$G:$BH,46,FALSE))=0,"",VLOOKUP($G57,Baseline!$G:$BH,46,FALSE))</f>
        <v/>
      </c>
      <c r="BA57" s="76" t="str">
        <f>IF(LEN(VLOOKUP($G57,Baseline!$G:$BH,47,FALSE))=0,"",VLOOKUP($G57,Baseline!$G:$BH,47,FALSE))</f>
        <v/>
      </c>
      <c r="BB57" s="76" t="str">
        <f>IF(LEN(VLOOKUP($G57,Baseline!$G:$BH,48,FALSE))=0,"",VLOOKUP($G57,Baseline!$G:$BH,48,FALSE))</f>
        <v/>
      </c>
      <c r="BC57" s="76" t="str">
        <f>IF(LEN(VLOOKUP($G57,Baseline!$G:$BH,49,FALSE))=0,"",VLOOKUP($G57,Baseline!$G:$BH,49,FALSE))</f>
        <v/>
      </c>
      <c r="BD57" s="76" t="str">
        <f>IF(LEN(VLOOKUP($G57,Baseline!$G:$BH,50,FALSE))=0,"",VLOOKUP($G57,Baseline!$G:$BH,50,FALSE))</f>
        <v/>
      </c>
      <c r="BE57" s="76" t="str">
        <f>IF(LEN(VLOOKUP($G57,Baseline!$G:$BH,51,FALSE))=0,"",VLOOKUP($G57,Baseline!$G:$BH,51,FALSE))</f>
        <v/>
      </c>
      <c r="BF57" s="76" t="str">
        <f>IF(LEN(VLOOKUP($G57,Baseline!$G:$BH,52,FALSE))=0,"",VLOOKUP($G57,Baseline!$G:$BH,52,FALSE))</f>
        <v/>
      </c>
      <c r="BG57" s="76" t="str">
        <f>IF(LEN(VLOOKUP($G57,Baseline!$G:$BH,53,FALSE))=0,"",VLOOKUP($G57,Baseline!$G:$BH,53,FALSE))</f>
        <v/>
      </c>
      <c r="BH57" s="76" t="str">
        <f>IF(LEN(VLOOKUP($G57,Baseline!$G:$BH,54,FALSE))=0,"",VLOOKUP($G57,Baseline!$G:$BH,54,FALSE))</f>
        <v/>
      </c>
      <c r="BI57" s="76"/>
      <c r="BJ57" s="76"/>
      <c r="BK57" s="76"/>
      <c r="BL57" s="81"/>
      <c r="BM57" s="12" t="str">
        <f>IF(LEN(VLOOKUP($G57,Baseline!$G:$CJ,59,FALSE))=0,"",VLOOKUP($G57,Baseline!$G:$CJ,59,FALSE))</f>
        <v>¿Alguna vez le había pasado antes?</v>
      </c>
      <c r="BN57" s="12" t="str">
        <f>IF(LEN(VLOOKUP($G57,Baseline!$G:$CJ,60,FALSE))=0,"",VLOOKUP($G57,Baseline!$G:$CJ,60,FALSE))</f>
        <v>0 = No</v>
      </c>
      <c r="BO57" s="12" t="str">
        <f>IF(LEN(VLOOKUP($G57,Baseline!$G:$CJ,61,FALSE))=0,"",VLOOKUP($G57,Baseline!$G:$CJ,61,FALSE))</f>
        <v>1 = Sí</v>
      </c>
      <c r="BP57" s="12" t="str">
        <f>IF(LEN(VLOOKUP($G57,Baseline!$G:$CJ,62,FALSE))=0,"",VLOOKUP($G57,Baseline!$G:$CJ,62,FALSE))</f>
        <v/>
      </c>
      <c r="BQ57" s="12" t="str">
        <f>IF(LEN(VLOOKUP($G57,Baseline!$G:$CJ,63,FALSE))=0,"",VLOOKUP($G57,Baseline!$G:$CJ,63,FALSE))</f>
        <v/>
      </c>
      <c r="BR57" s="12" t="str">
        <f>IF(LEN(VLOOKUP($G57,Baseline!$G:$CJ,64,FALSE))=0,"",VLOOKUP($G57,Baseline!$G:$CJ,64,FALSE))</f>
        <v/>
      </c>
      <c r="BS57" s="12" t="str">
        <f>IF(LEN(VLOOKUP($G57,Baseline!$G:$CJ,65,FALSE))=0,"",VLOOKUP($G57,Baseline!$G:$CJ,65,FALSE))</f>
        <v/>
      </c>
      <c r="BT57" s="12" t="str">
        <f>IF(LEN(VLOOKUP($G57,Baseline!$G:$CJ,66,FALSE))=0,"",VLOOKUP($G57,Baseline!$G:$CJ,66,FALSE))</f>
        <v/>
      </c>
      <c r="BU57" s="12" t="str">
        <f>IF(LEN(VLOOKUP($G57,Baseline!$G:$CJ,67,FALSE))=0,"",VLOOKUP($G57,Baseline!$G:$CJ,67,FALSE))</f>
        <v/>
      </c>
      <c r="BV57" s="12" t="str">
        <f>IF(LEN(VLOOKUP($G57,Baseline!$G:$CJ,68,FALSE))=0,"",VLOOKUP($G57,Baseline!$G:$CJ,68,FALSE))</f>
        <v/>
      </c>
      <c r="BW57" s="12" t="str">
        <f>IF(LEN(VLOOKUP($G57,Baseline!$G:$CJ,69,FALSE))=0,"",VLOOKUP($G57,Baseline!$G:$CJ,69,FALSE))</f>
        <v/>
      </c>
      <c r="BX57" s="12" t="str">
        <f>IF(LEN(VLOOKUP($G57,Baseline!$G:$CJ,70,FALSE))=0,"",VLOOKUP($G57,Baseline!$G:$CJ,70,FALSE))</f>
        <v/>
      </c>
      <c r="BY57" s="12" t="str">
        <f>IF(LEN(VLOOKUP($G57,Baseline!$G:$CJ,71,FALSE))=0,"",VLOOKUP($G57,Baseline!$G:$CJ,71,FALSE))</f>
        <v/>
      </c>
      <c r="BZ57" s="12" t="str">
        <f>IF(LEN(VLOOKUP($G57,Baseline!$G:$CJ,72,FALSE))=0,"",VLOOKUP($G57,Baseline!$G:$CJ,72,FALSE))</f>
        <v/>
      </c>
      <c r="CA57" s="12" t="str">
        <f>IF(LEN(VLOOKUP($G57,Baseline!$G:$CJ,73,FALSE))=0,"",VLOOKUP($G57,Baseline!$G:$CJ,73,FALSE))</f>
        <v/>
      </c>
      <c r="CB57" s="12" t="str">
        <f>IF(LEN(VLOOKUP($G57,Baseline!$G:$CJ,74,FALSE))=0,"",VLOOKUP($G57,Baseline!$G:$CJ,74,FALSE))</f>
        <v/>
      </c>
      <c r="CC57" s="12" t="str">
        <f>IF(LEN(VLOOKUP($G57,Baseline!$G:$CJ,75,FALSE))=0,"",VLOOKUP($G57,Baseline!$G:$CJ,75,FALSE))</f>
        <v/>
      </c>
      <c r="CD57" s="12" t="str">
        <f>IF(LEN(VLOOKUP($G57,Baseline!$G:$CJ,76,FALSE))=0,"",VLOOKUP($G57,Baseline!$G:$CJ,76,FALSE))</f>
        <v/>
      </c>
      <c r="CE57" s="12" t="str">
        <f>IF(LEN(VLOOKUP($G57,Baseline!$G:$CJ,77,FALSE))=0,"",VLOOKUP($G57,Baseline!$G:$CJ,77,FALSE))</f>
        <v/>
      </c>
      <c r="CF57" s="12" t="str">
        <f>IF(LEN(VLOOKUP($G57,Baseline!$G:$CJ,78,FALSE))=0,"",VLOOKUP($G57,Baseline!$G:$CJ,78,FALSE))</f>
        <v/>
      </c>
      <c r="CG57" s="12" t="str">
        <f>IF(LEN(VLOOKUP($G57,Baseline!$G:$CJ,79,FALSE))=0,"",VLOOKUP($G57,Baseline!$G:$CJ,79,FALSE))</f>
        <v/>
      </c>
      <c r="CH57" s="12" t="str">
        <f>IF(LEN(VLOOKUP($G57,Baseline!$G:$CJ,80,FALSE))=0,"",VLOOKUP($G57,Baseline!$G:$CJ,80,FALSE))</f>
        <v/>
      </c>
      <c r="CI57" s="12" t="str">
        <f>IF(LEN(VLOOKUP($G57,Baseline!$G:$CJ,81,FALSE))=0,"",VLOOKUP($G57,Baseline!$G:$CJ,81,FALSE))</f>
        <v/>
      </c>
      <c r="CJ57" s="12" t="str">
        <f>IF(LEN(VLOOKUP($G57,Baseline!$G:$CJ,82,FALSE))=0,"",VLOOKUP($G57,Baseline!$G:$CJ,82,FALSE))</f>
        <v/>
      </c>
      <c r="CK57" s="12"/>
      <c r="CL57" s="12"/>
      <c r="CM57" s="12"/>
      <c r="CN57" s="12"/>
      <c r="CO57" s="206" t="str">
        <f>IF(LEN(VLOOKUP($G57,Baseline!$G:$DL,87,FALSE))=0,"",VLOOKUP($G57,Baseline!$G:$DL,87,FALSE))</f>
        <v>1. Cela s‟est-il déjà produit avant ?</v>
      </c>
      <c r="CP57" s="12" t="str">
        <f>IF(LEN(VLOOKUP($G57,Baseline!$G:$DL,88,FALSE))=0,"",VLOOKUP($G57,Baseline!$G:$DL,88,FALSE))</f>
        <v>0 = Non</v>
      </c>
      <c r="CQ57" s="12" t="str">
        <f>IF(LEN(VLOOKUP($G57,Baseline!$G:$DL,89,FALSE))=0,"",VLOOKUP($G57,Baseline!$G:$DL,89,FALSE))</f>
        <v>1 = Oui</v>
      </c>
      <c r="CR57" s="83" t="str">
        <f>IF(LEN(VLOOKUP($G57,Baseline!$G:$DL,90,FALSE))=0,"",VLOOKUP($G57,Baseline!$G:$DL,90,FALSE))</f>
        <v/>
      </c>
      <c r="CS57" s="12" t="str">
        <f>IF(LEN(VLOOKUP($G57,Baseline!$G:$DL,91,FALSE))=0,"",VLOOKUP($G57,Baseline!$G:$DL,91,FALSE))</f>
        <v/>
      </c>
      <c r="CT57" s="12" t="str">
        <f>IF(LEN(VLOOKUP($G57,Baseline!$G:$DL,92,FALSE))=0,"",VLOOKUP($G57,Baseline!$G:$DL,92,FALSE))</f>
        <v/>
      </c>
      <c r="CU57" s="12" t="str">
        <f>IF(LEN(VLOOKUP($G57,Baseline!$G:$DL,93,FALSE))=0,"",VLOOKUP($G57,Baseline!$G:$DL,93,FALSE))</f>
        <v/>
      </c>
      <c r="CV57" s="12" t="str">
        <f>IF(LEN(VLOOKUP($G57,Baseline!$G:$DL,94,FALSE))=0,"",VLOOKUP($G57,Baseline!$G:$DL,94,FALSE))</f>
        <v/>
      </c>
      <c r="CW57" s="12" t="str">
        <f>IF(LEN(VLOOKUP($G57,Baseline!$G:$DL,95,FALSE))=0,"",VLOOKUP($G57,Baseline!$G:$DL,95,FALSE))</f>
        <v/>
      </c>
      <c r="CX57" s="12" t="str">
        <f>IF(LEN(VLOOKUP($G57,Baseline!$G:$DL,96,FALSE))=0,"",VLOOKUP($G57,Baseline!$G:$DL,96,FALSE))</f>
        <v/>
      </c>
      <c r="CY57" s="76" t="str">
        <f>IF(LEN(VLOOKUP($G57,Baseline!$G:$DL,97,FALSE))=0,"",VLOOKUP($G57,Baseline!$G:$DL,97,FALSE))</f>
        <v/>
      </c>
      <c r="CZ57" s="76" t="str">
        <f>IF(LEN(VLOOKUP($G57,Baseline!$G:$DL,98,FALSE))=0,"",VLOOKUP($G57,Baseline!$G:$DL,98,FALSE))</f>
        <v/>
      </c>
      <c r="DA57" s="76" t="str">
        <f>IF(LEN(VLOOKUP($G57,Baseline!$G:$DL,99,FALSE))=0,"",VLOOKUP($G57,Baseline!$G:$DL,99,FALSE))</f>
        <v/>
      </c>
      <c r="DB57" s="76" t="str">
        <f>IF(LEN(VLOOKUP($G57,Baseline!$G:$DL,100,FALSE))=0,"",VLOOKUP($G57,Baseline!$G:$DL,100,FALSE))</f>
        <v/>
      </c>
      <c r="DC57" s="76" t="str">
        <f>IF(LEN(VLOOKUP($G57,Baseline!$G:$DL,101,FALSE))=0,"",VLOOKUP($G57,Baseline!$G:$DL,101,FALSE))</f>
        <v/>
      </c>
      <c r="DD57" s="76" t="str">
        <f>IF(LEN(VLOOKUP($G57,Baseline!$G:$DL,102,FALSE))=0,"",VLOOKUP($G57,Baseline!$G:$DL,102,FALSE))</f>
        <v/>
      </c>
      <c r="DE57" s="76" t="str">
        <f>IF(LEN(VLOOKUP($G57,Baseline!$G:$DL,103,FALSE))=0,"",VLOOKUP($G57,Baseline!$G:$DL,103,FALSE))</f>
        <v/>
      </c>
      <c r="DF57" s="76" t="str">
        <f>IF(LEN(VLOOKUP($G57,Baseline!$G:$DL,104,FALSE))=0,"",VLOOKUP($G57,Baseline!$G:$DL,104,FALSE))</f>
        <v/>
      </c>
      <c r="DG57" s="76" t="str">
        <f>IF(LEN(VLOOKUP($G57,Baseline!$G:$DL,105,FALSE))=0,"",VLOOKUP($G57,Baseline!$G:$DL,105,FALSE))</f>
        <v/>
      </c>
      <c r="DH57" s="76" t="str">
        <f>IF(LEN(VLOOKUP($G57,Baseline!$G:$DL,106,FALSE))=0,"",VLOOKUP($G57,Baseline!$G:$DL,106,FALSE))</f>
        <v/>
      </c>
      <c r="DI57" s="76" t="str">
        <f>IF(LEN(VLOOKUP($G57,Baseline!$G:$DL,107,FALSE))=0,"",VLOOKUP($G57,Baseline!$G:$DL,107,FALSE))</f>
        <v/>
      </c>
      <c r="DJ57" s="76" t="str">
        <f>IF(LEN(VLOOKUP($G57,Baseline!$G:$DL,108,FALSE))=0,"",VLOOKUP($G57,Baseline!$G:$DL,108,FALSE))</f>
        <v/>
      </c>
      <c r="DK57" s="76" t="str">
        <f>IF(LEN(VLOOKUP($G57,Baseline!$G:$DL,109,FALSE))=0,"",VLOOKUP($G57,Baseline!$G:$DL,109,FALSE))</f>
        <v/>
      </c>
      <c r="DL57" s="76" t="str">
        <f>IF(LEN(VLOOKUP($G57,Baseline!$G:$DL,110,FALSE))=0,"",VLOOKUP($G57,Baseline!$G:$DL,110,FALSE))</f>
        <v/>
      </c>
      <c r="DM57" s="76"/>
      <c r="DN57" s="76"/>
      <c r="DO57" s="76"/>
      <c r="DP57" s="76"/>
      <c r="DQ57" s="12" t="str">
        <f>IF(LEN(VLOOKUP($G57,Baseline!$G:$EN,115,FALSE))=0,"",VLOOKUP($G57,Baseline!$G:$EN,115,FALSE))</f>
        <v>Előfordult ez már Önnel korábban?</v>
      </c>
      <c r="DR57" s="12" t="str">
        <f>IF(LEN(VLOOKUP($G57,Baseline!$G:$EN,116,FALSE))=0,"",VLOOKUP($G57,Baseline!$G:$EN,116,FALSE))</f>
        <v>0 = Nem</v>
      </c>
      <c r="DS57" s="12" t="str">
        <f>IF(LEN(VLOOKUP($G57,Baseline!$G:$EN,117,FALSE))=0,"",VLOOKUP($G57,Baseline!$G:$EN,117,FALSE))</f>
        <v>1 = Igen</v>
      </c>
      <c r="DT57" s="12" t="str">
        <f>IF(LEN(VLOOKUP($G57,Baseline!$G:$EN,118,FALSE))=0,"",VLOOKUP($G57,Baseline!$G:$EN,118,FALSE))</f>
        <v/>
      </c>
      <c r="DU57" s="12" t="str">
        <f>IF(LEN(VLOOKUP($G57,Baseline!$G:$EN,119,FALSE))=0,"",VLOOKUP($G57,Baseline!$G:$EN,119,FALSE))</f>
        <v/>
      </c>
      <c r="DV57" s="12" t="str">
        <f>IF(LEN(VLOOKUP($G57,Baseline!$G:$EN,120,FALSE))=0,"",VLOOKUP($G57,Baseline!$G:$EN,120,FALSE))</f>
        <v/>
      </c>
      <c r="DW57" s="83" t="str">
        <f>IF(LEN(VLOOKUP($G57,Baseline!$G:$EN,121,FALSE))=0,"",VLOOKUP($G57,Baseline!$G:$EN,121,FALSE))</f>
        <v/>
      </c>
      <c r="DX57" s="12" t="str">
        <f>IF(LEN(VLOOKUP($G57,Baseline!$G:$EN,122,FALSE))=0,"",VLOOKUP($G57,Baseline!$G:$EN,122,FALSE))</f>
        <v/>
      </c>
      <c r="DY57" s="12" t="str">
        <f>IF(LEN(VLOOKUP($G57,Baseline!$G:$EN,123,FALSE))=0,"",VLOOKUP($G57,Baseline!$G:$EN,123,FALSE))</f>
        <v/>
      </c>
      <c r="DZ57" s="12" t="str">
        <f>IF(LEN(VLOOKUP($G57,Baseline!$G:$EN,124,FALSE))=0,"",VLOOKUP($G57,Baseline!$G:$EN,124,FALSE))</f>
        <v/>
      </c>
      <c r="EA57" s="12" t="str">
        <f>IF(LEN(VLOOKUP($G57,Baseline!$G:$EN,125,FALSE))=0,"",VLOOKUP($G57,Baseline!$G:$EN,125,FALSE))</f>
        <v/>
      </c>
      <c r="EB57" s="76" t="str">
        <f>IF(LEN(VLOOKUP($G57,Baseline!$G:$EN,126,FALSE))=0,"",VLOOKUP($G57,Baseline!$G:$EN,126,FALSE))</f>
        <v/>
      </c>
      <c r="EC57" s="76" t="str">
        <f>IF(LEN(VLOOKUP($G57,Baseline!$G:$EN,127,FALSE))=0,"",VLOOKUP($G57,Baseline!$G:$EN,127,FALSE))</f>
        <v/>
      </c>
      <c r="ED57" s="76" t="str">
        <f>IF(LEN(VLOOKUP($G57,Baseline!$G:$EN,128,FALSE))=0,"",VLOOKUP($G57,Baseline!$G:$EN,128,FALSE))</f>
        <v/>
      </c>
      <c r="EE57" s="76" t="str">
        <f>IF(LEN(VLOOKUP($G57,Baseline!$G:$EN,129,FALSE))=0,"",VLOOKUP($G57,Baseline!$G:$EN,129,FALSE))</f>
        <v/>
      </c>
      <c r="EF57" s="76" t="str">
        <f>IF(LEN(VLOOKUP($G57,Baseline!$G:$EN,130,FALSE))=0,"",VLOOKUP($G57,Baseline!$G:$EN,130,FALSE))</f>
        <v/>
      </c>
      <c r="EG57" s="76" t="str">
        <f>IF(LEN(VLOOKUP($G57,Baseline!$G:$EN,131,FALSE))=0,"",VLOOKUP($G57,Baseline!$G:$EN,131,FALSE))</f>
        <v/>
      </c>
      <c r="EH57" s="76" t="str">
        <f>IF(LEN(VLOOKUP($G57,Baseline!$G:$EN,132,FALSE))=0,"",VLOOKUP($G57,Baseline!$G:$EN,132,FALSE))</f>
        <v/>
      </c>
      <c r="EI57" s="76" t="str">
        <f>IF(LEN(VLOOKUP($G57,Baseline!$G:$EN,133,FALSE))=0,"",VLOOKUP($G57,Baseline!$G:$EN,133,FALSE))</f>
        <v/>
      </c>
      <c r="EJ57" s="76" t="str">
        <f>IF(LEN(VLOOKUP($G57,Baseline!$G:$EN,134,FALSE))=0,"",VLOOKUP($G57,Baseline!$G:$EN,134,FALSE))</f>
        <v/>
      </c>
      <c r="EK57" s="76" t="str">
        <f>IF(LEN(VLOOKUP($G57,Baseline!$G:$EN,135,FALSE))=0,"",VLOOKUP($G57,Baseline!$G:$EN,135,FALSE))</f>
        <v/>
      </c>
      <c r="EL57" s="76" t="str">
        <f>IF(LEN(VLOOKUP($G57,Baseline!$G:$EN,136,FALSE))=0,"",VLOOKUP($G57,Baseline!$G:$EN,136,FALSE))</f>
        <v/>
      </c>
      <c r="EM57" s="76" t="str">
        <f>IF(LEN(VLOOKUP($G57,Baseline!$G:$EN,137,FALSE))=0,"",VLOOKUP($G57,Baseline!$G:$EN,137,FALSE))</f>
        <v/>
      </c>
      <c r="EN57" s="76" t="str">
        <f>IF(LEN(VLOOKUP($G57,Baseline!$G:$EN,138,FALSE))=0,"",VLOOKUP($G57,Baseline!$G:$EN,138,FALSE))</f>
        <v/>
      </c>
      <c r="EO57" s="76"/>
      <c r="EP57" s="76"/>
      <c r="EQ57" s="76"/>
      <c r="ER57" s="76"/>
      <c r="ES57" s="12" t="str">
        <f>IF(LEN(VLOOKUP($G57,Baseline!$G:$FP,143,FALSE))=0,"",VLOOKUP($G57,Baseline!$G:$FP,143,FALSE))</f>
        <v>Le è mai capitato prima?</v>
      </c>
      <c r="ET57" s="12" t="str">
        <f>IF(LEN(VLOOKUP($G57,Baseline!$G:$FP,144,FALSE))=0,"",VLOOKUP($G57,Baseline!$G:$FP,144,FALSE))</f>
        <v>0 = No</v>
      </c>
      <c r="EU57" s="12" t="str">
        <f>IF(LEN(VLOOKUP($G57,Baseline!$G:$FP,145,FALSE))=0,"",VLOOKUP($G57,Baseline!$G:$FP,145,FALSE))</f>
        <v>1 = Si</v>
      </c>
      <c r="EV57" s="12" t="str">
        <f>IF(LEN(VLOOKUP($G57,Baseline!$G:$FP,146,FALSE))=0,"",VLOOKUP($G57,Baseline!$G:$FP,146,FALSE))</f>
        <v/>
      </c>
      <c r="EW57" s="12" t="str">
        <f>IF(LEN(VLOOKUP($G57,Baseline!$G:$FP,147,FALSE))=0,"",VLOOKUP($G57,Baseline!$G:$FP,147,FALSE))</f>
        <v/>
      </c>
      <c r="EX57" s="12" t="str">
        <f>IF(LEN(VLOOKUP($G57,Baseline!$G:$FP,148,FALSE))=0,"",VLOOKUP($G57,Baseline!$G:$FP,148,FALSE))</f>
        <v/>
      </c>
      <c r="EY57" s="12" t="str">
        <f>IF(LEN(VLOOKUP($G57,Baseline!$G:$FP,149,FALSE))=0,"",VLOOKUP($G57,Baseline!$G:$FP,149,FALSE))</f>
        <v/>
      </c>
      <c r="EZ57" s="12" t="str">
        <f>IF(LEN(VLOOKUP($G57,Baseline!$G:$FP,150,FALSE))=0,"",VLOOKUP($G57,Baseline!$G:$FP,150,FALSE))</f>
        <v/>
      </c>
      <c r="FA57" s="12" t="str">
        <f>IF(LEN(VLOOKUP($G57,Baseline!$G:$FP,151,FALSE))=0,"",VLOOKUP($G57,Baseline!$G:$FP,151,FALSE))</f>
        <v/>
      </c>
      <c r="FB57" s="83" t="str">
        <f>IF(LEN(VLOOKUP($G57,Baseline!$G:$FP,152,FALSE))=0,"",VLOOKUP($G57,Baseline!$G:$FP,152,FALSE))</f>
        <v/>
      </c>
      <c r="FC57" s="12" t="str">
        <f>IF(LEN(VLOOKUP($G57,Baseline!$G:$FP,153,FALSE))=0,"",VLOOKUP($G57,Baseline!$G:$FP,153,FALSE))</f>
        <v/>
      </c>
      <c r="FD57" s="76" t="str">
        <f>IF(LEN(VLOOKUP($G57,Baseline!$G:$FP,154,FALSE))=0,"",VLOOKUP($G57,Baseline!$G:$FP,154,FALSE))</f>
        <v/>
      </c>
      <c r="FE57" s="76" t="str">
        <f>IF(LEN(VLOOKUP($G57,Baseline!$G:$FP,155,FALSE))=0,"",VLOOKUP($G57,Baseline!$G:$FP,155,FALSE))</f>
        <v/>
      </c>
      <c r="FF57" s="76" t="str">
        <f>IF(LEN(VLOOKUP($G57,Baseline!$G:$FP,156,FALSE))=0,"",VLOOKUP($G57,Baseline!$G:$FP,156,FALSE))</f>
        <v/>
      </c>
      <c r="FG57" s="76" t="str">
        <f>IF(LEN(VLOOKUP($G57,Baseline!$G:$FP,157,FALSE))=0,"",VLOOKUP($G57,Baseline!$G:$FP,157,FALSE))</f>
        <v/>
      </c>
      <c r="FH57" s="76" t="str">
        <f>IF(LEN(VLOOKUP($G57,Baseline!$G:$FP,158,FALSE))=0,"",VLOOKUP($G57,Baseline!$G:$FP,158,FALSE))</f>
        <v/>
      </c>
      <c r="FI57" s="76" t="str">
        <f>IF(LEN(VLOOKUP($G57,Baseline!$G:$FP,159,FALSE))=0,"",VLOOKUP($G57,Baseline!$G:$FP,159,FALSE))</f>
        <v/>
      </c>
      <c r="FJ57" s="76" t="str">
        <f>IF(LEN(VLOOKUP($G57,Baseline!$G:$FP,160,FALSE))=0,"",VLOOKUP($G57,Baseline!$G:$FP,160,FALSE))</f>
        <v/>
      </c>
      <c r="FK57" s="76" t="str">
        <f>IF(LEN(VLOOKUP($G57,Baseline!$G:$FP,161,FALSE))=0,"",VLOOKUP($G57,Baseline!$G:$FP,161,FALSE))</f>
        <v/>
      </c>
      <c r="FL57" s="76" t="str">
        <f>IF(LEN(VLOOKUP($G57,Baseline!$G:$FP,162,FALSE))=0,"",VLOOKUP($G57,Baseline!$G:$FP,162,FALSE))</f>
        <v/>
      </c>
      <c r="FM57" s="76" t="str">
        <f>IF(LEN(VLOOKUP($G57,Baseline!$G:$FP,163,FALSE))=0,"",VLOOKUP($G57,Baseline!$G:$FP,163,FALSE))</f>
        <v/>
      </c>
      <c r="FN57" s="76" t="str">
        <f>IF(LEN(VLOOKUP($G57,Baseline!$G:$FP,164,FALSE))=0,"",VLOOKUP($G57,Baseline!$G:$FP,164,FALSE))</f>
        <v/>
      </c>
      <c r="FO57" s="76" t="str">
        <f>IF(LEN(VLOOKUP($G57,Baseline!$G:$FP,165,FALSE))=0,"",VLOOKUP($G57,Baseline!$G:$FP,165,FALSE))</f>
        <v/>
      </c>
      <c r="FP57" s="76" t="str">
        <f>IF(LEN(VLOOKUP($G57,Baseline!$G:$FP,166,FALSE))=0,"",VLOOKUP($G57,Baseline!$G:$FP,166,FALSE))</f>
        <v/>
      </c>
      <c r="FQ57" s="76"/>
      <c r="FR57" s="76"/>
      <c r="FS57" s="76"/>
      <c r="FT57" s="76"/>
      <c r="FU57" s="12" t="str">
        <f>IF(LEN(VLOOKUP($G57,Baseline!$G:$GR,171,FALSE))=0,"",VLOOKUP($G57,Baseline!$G:$GR,171,FALSE))</f>
        <v>Случалось ли это раньше?</v>
      </c>
      <c r="FV57" s="12" t="str">
        <f>IF(LEN(VLOOKUP($G57,Baseline!$G:$GR,172,FALSE))=0,"",VLOOKUP($G57,Baseline!$G:$GR,172,FALSE))</f>
        <v>0 = НЕТ</v>
      </c>
      <c r="FW57" s="12" t="str">
        <f>IF(LEN(VLOOKUP($G57,Baseline!$G:$GR,173,FALSE))=0,"",VLOOKUP($G57,Baseline!$G:$GR,173,FALSE))</f>
        <v>1 = ДА</v>
      </c>
      <c r="FX57" s="12" t="str">
        <f>IF(LEN(VLOOKUP($G57,Baseline!$G:$GR,174,FALSE))=0,"",VLOOKUP($G57,Baseline!$G:$GR,174,FALSE))</f>
        <v/>
      </c>
      <c r="FY57" s="12" t="str">
        <f>IF(LEN(VLOOKUP($G57,Baseline!$G:$GR,175,FALSE))=0,"",VLOOKUP($G57,Baseline!$G:$GR,175,FALSE))</f>
        <v/>
      </c>
      <c r="FZ57" s="12" t="str">
        <f>IF(LEN(VLOOKUP($G57,Baseline!$G:$GR,176,FALSE))=0,"",VLOOKUP($G57,Baseline!$G:$GR,176,FALSE))</f>
        <v/>
      </c>
      <c r="GA57" s="12" t="str">
        <f>IF(LEN(VLOOKUP($G57,Baseline!$G:$GR,177,FALSE))=0,"",VLOOKUP($G57,Baseline!$G:$GR,177,FALSE))</f>
        <v/>
      </c>
      <c r="GB57" s="12" t="str">
        <f>IF(LEN(VLOOKUP($G57,Baseline!$G:$GR,178,FALSE))=0,"",VLOOKUP($G57,Baseline!$G:$GR,178,FALSE))</f>
        <v/>
      </c>
      <c r="GC57" s="12" t="str">
        <f>IF(LEN(VLOOKUP($G57,Baseline!$G:$GR,179,FALSE))=0,"",VLOOKUP($G57,Baseline!$G:$GR,179,FALSE))</f>
        <v/>
      </c>
      <c r="GD57" s="12" t="str">
        <f>IF(LEN(VLOOKUP($G57,Baseline!$G:$GR,180,FALSE))=0,"",VLOOKUP($G57,Baseline!$G:$GR,180,FALSE))</f>
        <v/>
      </c>
      <c r="GE57" s="12" t="str">
        <f>IF(LEN(VLOOKUP($G57,Baseline!$G:$GR,181,FALSE))=0,"",VLOOKUP($G57,Baseline!$G:$GR,181,FALSE))</f>
        <v/>
      </c>
      <c r="GF57" s="76" t="str">
        <f>IF(LEN(VLOOKUP($G57,Baseline!$G:$GR,182,FALSE))=0,"",VLOOKUP($G57,Baseline!$G:$GR,182,FALSE))</f>
        <v/>
      </c>
      <c r="GG57" s="83" t="str">
        <f>IF(LEN(VLOOKUP($G57,Baseline!$G:$GR,183,FALSE))=0,"",VLOOKUP($G57,Baseline!$G:$GR,183,FALSE))</f>
        <v/>
      </c>
      <c r="GH57" s="76" t="str">
        <f>IF(LEN(VLOOKUP($G57,Baseline!$G:$GR,184,FALSE))=0,"",VLOOKUP($G57,Baseline!$G:$GR,184,FALSE))</f>
        <v/>
      </c>
      <c r="GI57" s="76" t="str">
        <f>IF(LEN(VLOOKUP($G57,Baseline!$G:$GR,185,FALSE))=0,"",VLOOKUP($G57,Baseline!$G:$GR,185,FALSE))</f>
        <v/>
      </c>
      <c r="GJ57" s="76" t="str">
        <f>IF(LEN(VLOOKUP($G57,Baseline!$G:$GR,186,FALSE))=0,"",VLOOKUP($G57,Baseline!$G:$GR,186,FALSE))</f>
        <v/>
      </c>
      <c r="GK57" s="76" t="str">
        <f>IF(LEN(VLOOKUP($G57,Baseline!$G:$GR,187,FALSE))=0,"",VLOOKUP($G57,Baseline!$G:$GR,187,FALSE))</f>
        <v/>
      </c>
      <c r="GL57" s="76" t="str">
        <f>IF(LEN(VLOOKUP($G57,Baseline!$G:$GR,188,FALSE))=0,"",VLOOKUP($G57,Baseline!$G:$GR,188,FALSE))</f>
        <v/>
      </c>
      <c r="GM57" s="76" t="str">
        <f>IF(LEN(VLOOKUP($G57,Baseline!$G:$GR,189,FALSE))=0,"",VLOOKUP($G57,Baseline!$G:$GR,189,FALSE))</f>
        <v/>
      </c>
      <c r="GN57" s="76" t="str">
        <f>IF(LEN(VLOOKUP($G57,Baseline!$G:$GR,190,FALSE))=0,"",VLOOKUP($G57,Baseline!$G:$GR,190,FALSE))</f>
        <v/>
      </c>
      <c r="GO57" s="76" t="str">
        <f>IF(LEN(VLOOKUP($G57,Baseline!$G:$GR,191,FALSE))=0,"",VLOOKUP($G57,Baseline!$G:$GR,191,FALSE))</f>
        <v/>
      </c>
      <c r="GP57" s="76" t="str">
        <f>IF(LEN(VLOOKUP($G57,Baseline!$G:$GR,192,FALSE))=0,"",VLOOKUP($G57,Baseline!$G:$GR,192,FALSE))</f>
        <v/>
      </c>
      <c r="GQ57" s="76" t="str">
        <f>IF(LEN(VLOOKUP($G57,Baseline!$G:$GR,193,FALSE))=0,"",VLOOKUP($G57,Baseline!$G:$GR,193,FALSE))</f>
        <v/>
      </c>
      <c r="GR57" s="76" t="str">
        <f>IF(LEN(VLOOKUP($G57,Baseline!$G:$GR,194,FALSE))=0,"",VLOOKUP($G57,Baseline!$G:$GR,194,FALSE))</f>
        <v/>
      </c>
      <c r="GS57" s="76"/>
      <c r="GT57" s="76"/>
      <c r="GU57" s="76"/>
      <c r="GV57" s="76"/>
      <c r="GW57" s="12" t="str">
        <f>IF(LEN(VLOOKUP($G57,Baseline!$G:$HT,199,FALSE))=0,"",VLOOKUP($G57,Baseline!$G:$HT,199,FALSE))</f>
        <v>Da li se to ranije već dešavalo?</v>
      </c>
      <c r="GX57" s="12" t="str">
        <f>IF(LEN(VLOOKUP($G57,Baseline!$G:$HT,200,FALSE))=0,"",VLOOKUP($G57,Baseline!$G:$HT,200,FALSE))</f>
        <v>0 = Ne</v>
      </c>
      <c r="GY57" s="12" t="str">
        <f>IF(LEN(VLOOKUP($G57,Baseline!$G:$HT,201,FALSE))=0,"",VLOOKUP($G57,Baseline!$G:$HT,201,FALSE))</f>
        <v>1 = Da</v>
      </c>
      <c r="GZ57" s="12" t="str">
        <f>IF(LEN(VLOOKUP($G57,Baseline!$G:$HT,202,FALSE))=0,"",VLOOKUP($G57,Baseline!$G:$HT,202,FALSE))</f>
        <v/>
      </c>
      <c r="HA57" s="82" t="str">
        <f>IF(LEN(VLOOKUP($G57,Baseline!$G:$HT,203,FALSE))=0,"",VLOOKUP($G57,Baseline!$G:$HT,203,FALSE))</f>
        <v/>
      </c>
      <c r="HB57" s="82" t="str">
        <f>IF(LEN(VLOOKUP($G57,Baseline!$G:$HT,204,FALSE))=0,"",VLOOKUP($G57,Baseline!$G:$HT,204,FALSE))</f>
        <v/>
      </c>
      <c r="HC57" s="82" t="str">
        <f>IF(LEN(VLOOKUP($G57,Baseline!$G:$HT,205,FALSE))=0,"",VLOOKUP($G57,Baseline!$G:$HT,205,FALSE))</f>
        <v/>
      </c>
      <c r="HD57" s="82" t="str">
        <f>IF(LEN(VLOOKUP($G57,Baseline!$G:$HT,206,FALSE))=0,"",VLOOKUP($G57,Baseline!$G:$HT,206,FALSE))</f>
        <v/>
      </c>
      <c r="HE57" s="82" t="str">
        <f>IF(LEN(VLOOKUP($G57,Baseline!$G:$HT,207,FALSE))=0,"",VLOOKUP($G57,Baseline!$G:$HT,207,FALSE))</f>
        <v/>
      </c>
      <c r="HF57" s="82" t="str">
        <f>IF(LEN(VLOOKUP($G57,Baseline!$G:$HT,208,FALSE))=0,"",VLOOKUP($G57,Baseline!$G:$HT,208,FALSE))</f>
        <v/>
      </c>
      <c r="HG57" s="82" t="str">
        <f>IF(LEN(VLOOKUP($G57,Baseline!$G:$HT,209,FALSE))=0,"",VLOOKUP($G57,Baseline!$G:$HT,209,FALSE))</f>
        <v/>
      </c>
      <c r="HH57" s="76" t="str">
        <f>IF(LEN(VLOOKUP($G57,Baseline!$G:$HT,210,FALSE))=0,"",VLOOKUP($G57,Baseline!$G:$HT,210,FALSE))</f>
        <v/>
      </c>
      <c r="HI57" s="76" t="str">
        <f>IF(LEN(VLOOKUP($G57,Baseline!$G:$HT,211,FALSE))=0,"",VLOOKUP($G57,Baseline!$G:$HT,211,FALSE))</f>
        <v/>
      </c>
      <c r="HJ57" s="76" t="str">
        <f>IF(LEN(VLOOKUP($G57,Baseline!$G:$HT,212,FALSE))=0,"",VLOOKUP($G57,Baseline!$G:$HT,212,FALSE))</f>
        <v/>
      </c>
      <c r="HK57" s="76" t="str">
        <f>IF(LEN(VLOOKUP($G57,Baseline!$G:$HT,213,FALSE))=0,"",VLOOKUP($G57,Baseline!$G:$HT,213,FALSE))</f>
        <v/>
      </c>
      <c r="HL57" s="83" t="str">
        <f>IF(LEN(VLOOKUP($G57,Baseline!$G:$HT,214,FALSE))=0,"",VLOOKUP($G57,Baseline!$G:$HT,214,FALSE))</f>
        <v/>
      </c>
      <c r="HM57" s="76" t="str">
        <f>IF(LEN(VLOOKUP($G57,Baseline!$G:$HT,215,FALSE))=0,"",VLOOKUP($G57,Baseline!$G:$HT,215,FALSE))</f>
        <v/>
      </c>
      <c r="HN57" s="76" t="str">
        <f>IF(LEN(VLOOKUP($G57,Baseline!$G:$HT,216,FALSE))=0,"",VLOOKUP($G57,Baseline!$G:$HT,216,FALSE))</f>
        <v/>
      </c>
      <c r="HO57" s="76" t="str">
        <f>IF(LEN(VLOOKUP($G57,Baseline!$G:$HT,217,FALSE))=0,"",VLOOKUP($G57,Baseline!$G:$HT,217,FALSE))</f>
        <v/>
      </c>
      <c r="HP57" s="76" t="str">
        <f>IF(LEN(VLOOKUP($G57,Baseline!$G:$HT,218,FALSE))=0,"",VLOOKUP($G57,Baseline!$G:$HT,218,FALSE))</f>
        <v/>
      </c>
      <c r="HQ57" s="76" t="str">
        <f>IF(LEN(VLOOKUP($G57,Baseline!$G:$HT,219,FALSE))=0,"",VLOOKUP($G57,Baseline!$G:$HT,219,FALSE))</f>
        <v/>
      </c>
      <c r="HR57" s="76" t="str">
        <f>IF(LEN(VLOOKUP($G57,Baseline!$G:$HT,220,FALSE))=0,"",VLOOKUP($G57,Baseline!$G:$HT,220,FALSE))</f>
        <v/>
      </c>
      <c r="HS57" s="76" t="str">
        <f>IF(LEN(VLOOKUP($G57,Baseline!$G:$HT,221,FALSE))=0,"",VLOOKUP($G57,Baseline!$G:$HT,221,FALSE))</f>
        <v/>
      </c>
      <c r="HT57" s="76" t="str">
        <f>IF(LEN(VLOOKUP($G57,Baseline!$G:$HT,222,FALSE))=0,"",VLOOKUP($G57,Baseline!$G:$HT,222,FALSE))</f>
        <v/>
      </c>
      <c r="HU57" s="76"/>
      <c r="HV57" s="76"/>
      <c r="HW57" s="76"/>
      <c r="HX57" s="76"/>
    </row>
    <row r="58" spans="1:232" s="28" customFormat="1" ht="126.75" hidden="1" thickBot="1">
      <c r="A58" s="5" t="s">
        <v>331</v>
      </c>
      <c r="B58" s="5" t="s">
        <v>346</v>
      </c>
      <c r="C58" s="5"/>
      <c r="D58" s="5"/>
      <c r="E58" s="5"/>
      <c r="F58" s="5" t="s">
        <v>421</v>
      </c>
      <c r="G58" s="5" t="s">
        <v>431</v>
      </c>
      <c r="H58" s="5" t="s">
        <v>424</v>
      </c>
      <c r="I58" s="84" t="str">
        <f>IF(LEN(VLOOKUP($G58,Baseline!$G:$BH,3,FALSE))=0,"",VLOOKUP($G58,Baseline!$G:$BH,3,FALSE))</f>
        <v>2. Treten manche dieser Anfälle völlig unerwartet auf - d.h. in Situationen, in denen Sie nicht damit rechnen, dass Sie angespannt oder beunruhigt reagieren?</v>
      </c>
      <c r="J58" s="5" t="str">
        <f>IF(LEN(VLOOKUP($G58,Baseline!$G:$BH,4,FALSE))=0,"",VLOOKUP($G58,Baseline!$G:$BH,4,FALSE))</f>
        <v>0 = Nein</v>
      </c>
      <c r="K58" s="5" t="str">
        <f>IF(LEN(VLOOKUP($G58,Baseline!$G:$BH,5,FALSE))=0,"",VLOOKUP($G58,Baseline!$G:$BH,5,FALSE))</f>
        <v>1 = Ja</v>
      </c>
      <c r="L58" s="5" t="str">
        <f>IF(LEN(VLOOKUP($G58,Baseline!$G:$BH,6,FALSE))=0,"",VLOOKUP($G58,Baseline!$G:$BH,6,FALSE))</f>
        <v/>
      </c>
      <c r="M58" s="5" t="str">
        <f>IF(LEN(VLOOKUP($G58,Baseline!$G:$BH,7,FALSE))=0,"",VLOOKUP($G58,Baseline!$G:$BH,7,FALSE))</f>
        <v/>
      </c>
      <c r="N58" s="5" t="str">
        <f>IF(LEN(VLOOKUP($G58,Baseline!$G:$BH,8,FALSE))=0,"",VLOOKUP($G58,Baseline!$G:$BH,8,FALSE))</f>
        <v/>
      </c>
      <c r="O58" s="5" t="str">
        <f>IF(LEN(VLOOKUP($G58,Baseline!$G:$BH,9,FALSE))=0,"",VLOOKUP($G58,Baseline!$G:$BH,9,FALSE))</f>
        <v/>
      </c>
      <c r="P58" s="5" t="str">
        <f>IF(LEN(VLOOKUP($G58,Baseline!$G:$BH,10,FALSE))=0,"",VLOOKUP($G58,Baseline!$G:$BH,10,FALSE))</f>
        <v/>
      </c>
      <c r="Q58" s="5" t="str">
        <f>IF(LEN(VLOOKUP($G58,Baseline!$G:$BH,11,FALSE))=0,"",VLOOKUP($G58,Baseline!$G:$BH,11,FALSE))</f>
        <v/>
      </c>
      <c r="R58" s="5" t="str">
        <f>IF(LEN(VLOOKUP($G58,Baseline!$G:$BH,12,FALSE))=0,"",VLOOKUP($G58,Baseline!$G:$BH,12,FALSE))</f>
        <v/>
      </c>
      <c r="S58" s="5" t="str">
        <f>IF(LEN(VLOOKUP($G58,Baseline!$G:$BH,13,FALSE))=0,"",VLOOKUP($G58,Baseline!$G:$BH,13,FALSE))</f>
        <v/>
      </c>
      <c r="T58" s="5" t="str">
        <f>IF(LEN(VLOOKUP($G58,Baseline!$G:$BH,14,FALSE))=0,"",VLOOKUP($G58,Baseline!$G:$BH,14,FALSE))</f>
        <v/>
      </c>
      <c r="U58" s="5" t="str">
        <f>IF(LEN(VLOOKUP($G58,Baseline!$G:$BH,15,FALSE))=0,"",VLOOKUP($G58,Baseline!$G:$BH,15,FALSE))</f>
        <v/>
      </c>
      <c r="V58" s="5" t="str">
        <f>IF(LEN(VLOOKUP($G58,Baseline!$G:$BH,16,FALSE))=0,"",VLOOKUP($G58,Baseline!$G:$BH,16,FALSE))</f>
        <v/>
      </c>
      <c r="W58" s="5" t="str">
        <f>IF(LEN(VLOOKUP($G58,Baseline!$G:$BH,17,FALSE))=0,"",VLOOKUP($G58,Baseline!$G:$BH,17,FALSE))</f>
        <v/>
      </c>
      <c r="X58" s="5" t="str">
        <f>IF(LEN(VLOOKUP($G58,Baseline!$G:$BH,18,FALSE))=0,"",VLOOKUP($G58,Baseline!$G:$BH,18,FALSE))</f>
        <v/>
      </c>
      <c r="Y58" s="5" t="str">
        <f>IF(LEN(VLOOKUP($G58,Baseline!$G:$BH,19,FALSE))=0,"",VLOOKUP($G58,Baseline!$G:$BH,19,FALSE))</f>
        <v/>
      </c>
      <c r="Z58" s="5" t="str">
        <f>IF(LEN(VLOOKUP($G58,Baseline!$G:$BH,20,FALSE))=0,"",VLOOKUP($G58,Baseline!$G:$BH,20,FALSE))</f>
        <v/>
      </c>
      <c r="AA58" s="5" t="str">
        <f>IF(LEN(VLOOKUP($G58,Baseline!$G:$BH,21,FALSE))=0,"",VLOOKUP($G58,Baseline!$G:$BH,21,FALSE))</f>
        <v/>
      </c>
      <c r="AB58" s="5" t="str">
        <f>IF(LEN(VLOOKUP($G58,Baseline!$G:$BH,22,FALSE))=0,"",VLOOKUP($G58,Baseline!$G:$BH,22,FALSE))</f>
        <v/>
      </c>
      <c r="AC58" s="5" t="str">
        <f>IF(LEN(VLOOKUP($G58,Baseline!$G:$BH,23,FALSE))=0,"",VLOOKUP($G58,Baseline!$G:$BH,23,FALSE))</f>
        <v/>
      </c>
      <c r="AD58" s="5" t="str">
        <f>IF(LEN(VLOOKUP($G58,Baseline!$G:$BH,24,FALSE))=0,"",VLOOKUP($G58,Baseline!$G:$BH,24,FALSE))</f>
        <v/>
      </c>
      <c r="AE58" s="5" t="str">
        <f>IF(LEN(VLOOKUP($G58,Baseline!$G:$BH,25,FALSE))=0,"",VLOOKUP($G58,Baseline!$G:$BH,25,FALSE))</f>
        <v/>
      </c>
      <c r="AF58" s="5" t="str">
        <f>IF(LEN(VLOOKUP($G58,Baseline!$G:$BH,26,FALSE))=0,"",VLOOKUP($G58,Baseline!$G:$BH,26,FALSE))</f>
        <v/>
      </c>
      <c r="AG58" s="100"/>
      <c r="AH58" s="5"/>
      <c r="AI58" s="5"/>
      <c r="AJ58" s="87"/>
      <c r="AK58" s="5" t="str">
        <f>IF(LEN(VLOOKUP($G58,Baseline!$G:$BH,31,FALSE))=0,"",VLOOKUP($G58,Baseline!$G:$BH,31,FALSE))</f>
        <v>2. Do some of these attacks come suddenly out of the blue – that is, in situations where you don’t expect to be nervous or uncomfortable?</v>
      </c>
      <c r="AL58" s="5" t="str">
        <f>IF(LEN(VLOOKUP($G58,Baseline!$G:$BH,32,FALSE))=0,"",VLOOKUP($G58,Baseline!$G:$BH,32,FALSE))</f>
        <v>0 = No</v>
      </c>
      <c r="AM58" s="5" t="str">
        <f>IF(LEN(VLOOKUP($G58,Baseline!$G:$BH,33,FALSE))=0,"",VLOOKUP($G58,Baseline!$G:$BH,33,FALSE))</f>
        <v>1 = Yes</v>
      </c>
      <c r="AN58" s="5" t="str">
        <f>IF(LEN(VLOOKUP($G58,Baseline!$G:$BH,34,FALSE))=0,"",VLOOKUP($G58,Baseline!$G:$BH,34,FALSE))</f>
        <v/>
      </c>
      <c r="AO58" s="5" t="str">
        <f>IF(LEN(VLOOKUP($G58,Baseline!$G:$BH,35,FALSE))=0,"",VLOOKUP($G58,Baseline!$G:$BH,35,FALSE))</f>
        <v/>
      </c>
      <c r="AP58" s="5" t="str">
        <f>IF(LEN(VLOOKUP($G58,Baseline!$G:$BH,36,FALSE))=0,"",VLOOKUP($G58,Baseline!$G:$BH,36,FALSE))</f>
        <v/>
      </c>
      <c r="AQ58" s="5" t="str">
        <f>IF(LEN(VLOOKUP($G58,Baseline!$G:$BH,37,FALSE))=0,"",VLOOKUP($G58,Baseline!$G:$BH,37,FALSE))</f>
        <v/>
      </c>
      <c r="AR58" s="5" t="str">
        <f>IF(LEN(VLOOKUP($G58,Baseline!$G:$BH,38,FALSE))=0,"",VLOOKUP($G58,Baseline!$G:$BH,38,FALSE))</f>
        <v/>
      </c>
      <c r="AS58" s="5" t="str">
        <f>IF(LEN(VLOOKUP($G58,Baseline!$G:$BH,39,FALSE))=0,"",VLOOKUP($G58,Baseline!$G:$BH,39,FALSE))</f>
        <v/>
      </c>
      <c r="AT58" s="5" t="str">
        <f>IF(LEN(VLOOKUP($G58,Baseline!$G:$BH,40,FALSE))=0,"",VLOOKUP($G58,Baseline!$G:$BH,40,FALSE))</f>
        <v/>
      </c>
      <c r="AU58" s="5" t="str">
        <f>IF(LEN(VLOOKUP($G58,Baseline!$G:$BH,41,FALSE))=0,"",VLOOKUP($G58,Baseline!$G:$BH,41,FALSE))</f>
        <v/>
      </c>
      <c r="AV58" s="5" t="str">
        <f>IF(LEN(VLOOKUP($G58,Baseline!$G:$BH,42,FALSE))=0,"",VLOOKUP($G58,Baseline!$G:$BH,42,FALSE))</f>
        <v/>
      </c>
      <c r="AW58" s="5" t="str">
        <f>IF(LEN(VLOOKUP($G58,Baseline!$G:$BH,43,FALSE))=0,"",VLOOKUP($G58,Baseline!$G:$BH,43,FALSE))</f>
        <v/>
      </c>
      <c r="AX58" s="5" t="str">
        <f>IF(LEN(VLOOKUP($G58,Baseline!$G:$BH,44,FALSE))=0,"",VLOOKUP($G58,Baseline!$G:$BH,44,FALSE))</f>
        <v/>
      </c>
      <c r="AY58" s="5" t="str">
        <f>IF(LEN(VLOOKUP($G58,Baseline!$G:$BH,45,FALSE))=0,"",VLOOKUP($G58,Baseline!$G:$BH,45,FALSE))</f>
        <v/>
      </c>
      <c r="AZ58" s="5" t="str">
        <f>IF(LEN(VLOOKUP($G58,Baseline!$G:$BH,46,FALSE))=0,"",VLOOKUP($G58,Baseline!$G:$BH,46,FALSE))</f>
        <v/>
      </c>
      <c r="BA58" s="5" t="str">
        <f>IF(LEN(VLOOKUP($G58,Baseline!$G:$BH,47,FALSE))=0,"",VLOOKUP($G58,Baseline!$G:$BH,47,FALSE))</f>
        <v/>
      </c>
      <c r="BB58" s="5" t="str">
        <f>IF(LEN(VLOOKUP($G58,Baseline!$G:$BH,48,FALSE))=0,"",VLOOKUP($G58,Baseline!$G:$BH,48,FALSE))</f>
        <v/>
      </c>
      <c r="BC58" s="5" t="str">
        <f>IF(LEN(VLOOKUP($G58,Baseline!$G:$BH,49,FALSE))=0,"",VLOOKUP($G58,Baseline!$G:$BH,49,FALSE))</f>
        <v/>
      </c>
      <c r="BD58" s="5" t="str">
        <f>IF(LEN(VLOOKUP($G58,Baseline!$G:$BH,50,FALSE))=0,"",VLOOKUP($G58,Baseline!$G:$BH,50,FALSE))</f>
        <v/>
      </c>
      <c r="BE58" s="5" t="str">
        <f>IF(LEN(VLOOKUP($G58,Baseline!$G:$BH,51,FALSE))=0,"",VLOOKUP($G58,Baseline!$G:$BH,51,FALSE))</f>
        <v/>
      </c>
      <c r="BF58" s="5" t="str">
        <f>IF(LEN(VLOOKUP($G58,Baseline!$G:$BH,52,FALSE))=0,"",VLOOKUP($G58,Baseline!$G:$BH,52,FALSE))</f>
        <v/>
      </c>
      <c r="BG58" s="5" t="str">
        <f>IF(LEN(VLOOKUP($G58,Baseline!$G:$BH,53,FALSE))=0,"",VLOOKUP($G58,Baseline!$G:$BH,53,FALSE))</f>
        <v/>
      </c>
      <c r="BH58" s="5" t="str">
        <f>IF(LEN(VLOOKUP($G58,Baseline!$G:$BH,54,FALSE))=0,"",VLOOKUP($G58,Baseline!$G:$BH,54,FALSE))</f>
        <v/>
      </c>
      <c r="BI58" s="5"/>
      <c r="BJ58" s="5"/>
      <c r="BK58" s="5"/>
      <c r="BL58" s="87"/>
      <c r="BM58" s="1" t="str">
        <f>IF(LEN(VLOOKUP($G58,Baseline!$G:$CJ,59,FALSE))=0,"",VLOOKUP($G58,Baseline!$G:$CJ,59,FALSE))</f>
        <v>¿Algunos de estos ataques aparecen de repente cuando menos se lo espera, es decir, en situaciones en que aparentemente no está nervioso/a ni incómodo/a?</v>
      </c>
      <c r="BN58" s="1" t="str">
        <f>IF(LEN(VLOOKUP($G58,Baseline!$G:$CJ,60,FALSE))=0,"",VLOOKUP($G58,Baseline!$G:$CJ,60,FALSE))</f>
        <v>0 = No</v>
      </c>
      <c r="BO58" s="1" t="str">
        <f>IF(LEN(VLOOKUP($G58,Baseline!$G:$CJ,61,FALSE))=0,"",VLOOKUP($G58,Baseline!$G:$CJ,61,FALSE))</f>
        <v>1 = Sí</v>
      </c>
      <c r="BP58" s="1" t="str">
        <f>IF(LEN(VLOOKUP($G58,Baseline!$G:$CJ,62,FALSE))=0,"",VLOOKUP($G58,Baseline!$G:$CJ,62,FALSE))</f>
        <v/>
      </c>
      <c r="BQ58" s="1" t="str">
        <f>IF(LEN(VLOOKUP($G58,Baseline!$G:$CJ,63,FALSE))=0,"",VLOOKUP($G58,Baseline!$G:$CJ,63,FALSE))</f>
        <v/>
      </c>
      <c r="BR58" s="1" t="str">
        <f>IF(LEN(VLOOKUP($G58,Baseline!$G:$CJ,64,FALSE))=0,"",VLOOKUP($G58,Baseline!$G:$CJ,64,FALSE))</f>
        <v/>
      </c>
      <c r="BS58" s="1" t="str">
        <f>IF(LEN(VLOOKUP($G58,Baseline!$G:$CJ,65,FALSE))=0,"",VLOOKUP($G58,Baseline!$G:$CJ,65,FALSE))</f>
        <v/>
      </c>
      <c r="BT58" s="1" t="str">
        <f>IF(LEN(VLOOKUP($G58,Baseline!$G:$CJ,66,FALSE))=0,"",VLOOKUP($G58,Baseline!$G:$CJ,66,FALSE))</f>
        <v/>
      </c>
      <c r="BU58" s="1" t="str">
        <f>IF(LEN(VLOOKUP($G58,Baseline!$G:$CJ,67,FALSE))=0,"",VLOOKUP($G58,Baseline!$G:$CJ,67,FALSE))</f>
        <v/>
      </c>
      <c r="BV58" s="1" t="str">
        <f>IF(LEN(VLOOKUP($G58,Baseline!$G:$CJ,68,FALSE))=0,"",VLOOKUP($G58,Baseline!$G:$CJ,68,FALSE))</f>
        <v/>
      </c>
      <c r="BW58" s="1" t="str">
        <f>IF(LEN(VLOOKUP($G58,Baseline!$G:$CJ,69,FALSE))=0,"",VLOOKUP($G58,Baseline!$G:$CJ,69,FALSE))</f>
        <v/>
      </c>
      <c r="BX58" s="1" t="str">
        <f>IF(LEN(VLOOKUP($G58,Baseline!$G:$CJ,70,FALSE))=0,"",VLOOKUP($G58,Baseline!$G:$CJ,70,FALSE))</f>
        <v/>
      </c>
      <c r="BY58" s="1" t="str">
        <f>IF(LEN(VLOOKUP($G58,Baseline!$G:$CJ,71,FALSE))=0,"",VLOOKUP($G58,Baseline!$G:$CJ,71,FALSE))</f>
        <v/>
      </c>
      <c r="BZ58" s="1" t="str">
        <f>IF(LEN(VLOOKUP($G58,Baseline!$G:$CJ,72,FALSE))=0,"",VLOOKUP($G58,Baseline!$G:$CJ,72,FALSE))</f>
        <v/>
      </c>
      <c r="CA58" s="1" t="str">
        <f>IF(LEN(VLOOKUP($G58,Baseline!$G:$CJ,73,FALSE))=0,"",VLOOKUP($G58,Baseline!$G:$CJ,73,FALSE))</f>
        <v/>
      </c>
      <c r="CB58" s="1" t="str">
        <f>IF(LEN(VLOOKUP($G58,Baseline!$G:$CJ,74,FALSE))=0,"",VLOOKUP($G58,Baseline!$G:$CJ,74,FALSE))</f>
        <v/>
      </c>
      <c r="CC58" s="1" t="str">
        <f>IF(LEN(VLOOKUP($G58,Baseline!$G:$CJ,75,FALSE))=0,"",VLOOKUP($G58,Baseline!$G:$CJ,75,FALSE))</f>
        <v/>
      </c>
      <c r="CD58" s="1" t="str">
        <f>IF(LEN(VLOOKUP($G58,Baseline!$G:$CJ,76,FALSE))=0,"",VLOOKUP($G58,Baseline!$G:$CJ,76,FALSE))</f>
        <v/>
      </c>
      <c r="CE58" s="1" t="str">
        <f>IF(LEN(VLOOKUP($G58,Baseline!$G:$CJ,77,FALSE))=0,"",VLOOKUP($G58,Baseline!$G:$CJ,77,FALSE))</f>
        <v/>
      </c>
      <c r="CF58" s="1" t="str">
        <f>IF(LEN(VLOOKUP($G58,Baseline!$G:$CJ,78,FALSE))=0,"",VLOOKUP($G58,Baseline!$G:$CJ,78,FALSE))</f>
        <v/>
      </c>
      <c r="CG58" s="1" t="str">
        <f>IF(LEN(VLOOKUP($G58,Baseline!$G:$CJ,79,FALSE))=0,"",VLOOKUP($G58,Baseline!$G:$CJ,79,FALSE))</f>
        <v/>
      </c>
      <c r="CH58" s="1" t="str">
        <f>IF(LEN(VLOOKUP($G58,Baseline!$G:$CJ,80,FALSE))=0,"",VLOOKUP($G58,Baseline!$G:$CJ,80,FALSE))</f>
        <v/>
      </c>
      <c r="CI58" s="1" t="str">
        <f>IF(LEN(VLOOKUP($G58,Baseline!$G:$CJ,81,FALSE))=0,"",VLOOKUP($G58,Baseline!$G:$CJ,81,FALSE))</f>
        <v/>
      </c>
      <c r="CJ58" s="1" t="str">
        <f>IF(LEN(VLOOKUP($G58,Baseline!$G:$CJ,82,FALSE))=0,"",VLOOKUP($G58,Baseline!$G:$CJ,82,FALSE))</f>
        <v/>
      </c>
      <c r="CK58" s="1"/>
      <c r="CL58" s="1"/>
      <c r="CM58" s="1"/>
      <c r="CN58" s="1"/>
      <c r="CO58" s="198" t="str">
        <f>IF(LEN(VLOOKUP($G58,Baseline!$G:$DL,87,FALSE))=0,"",VLOOKUP($G58,Baseline!$G:$DL,87,FALSE))</f>
        <v>2. Certaines de ces crises surviennent-elles soudainement, de
façon inattendue, c‟est-à-dire dans des situations où vous ne vous attendez pas à être nerveux(se) ou mal à l‟aise ?</v>
      </c>
      <c r="CP58" s="1" t="str">
        <f>IF(LEN(VLOOKUP($G58,Baseline!$G:$DL,88,FALSE))=0,"",VLOOKUP($G58,Baseline!$G:$DL,88,FALSE))</f>
        <v>0 = Non</v>
      </c>
      <c r="CQ58" s="1" t="str">
        <f>IF(LEN(VLOOKUP($G58,Baseline!$G:$DL,89,FALSE))=0,"",VLOOKUP($G58,Baseline!$G:$DL,89,FALSE))</f>
        <v>1 = Oui</v>
      </c>
      <c r="CR58" s="4" t="str">
        <f>IF(LEN(VLOOKUP($G58,Baseline!$G:$DL,90,FALSE))=0,"",VLOOKUP($G58,Baseline!$G:$DL,90,FALSE))</f>
        <v/>
      </c>
      <c r="CS58" s="1" t="str">
        <f>IF(LEN(VLOOKUP($G58,Baseline!$G:$DL,91,FALSE))=0,"",VLOOKUP($G58,Baseline!$G:$DL,91,FALSE))</f>
        <v/>
      </c>
      <c r="CT58" s="1" t="str">
        <f>IF(LEN(VLOOKUP($G58,Baseline!$G:$DL,92,FALSE))=0,"",VLOOKUP($G58,Baseline!$G:$DL,92,FALSE))</f>
        <v/>
      </c>
      <c r="CU58" s="1" t="str">
        <f>IF(LEN(VLOOKUP($G58,Baseline!$G:$DL,93,FALSE))=0,"",VLOOKUP($G58,Baseline!$G:$DL,93,FALSE))</f>
        <v/>
      </c>
      <c r="CV58" s="1" t="str">
        <f>IF(LEN(VLOOKUP($G58,Baseline!$G:$DL,94,FALSE))=0,"",VLOOKUP($G58,Baseline!$G:$DL,94,FALSE))</f>
        <v/>
      </c>
      <c r="CW58" s="1" t="str">
        <f>IF(LEN(VLOOKUP($G58,Baseline!$G:$DL,95,FALSE))=0,"",VLOOKUP($G58,Baseline!$G:$DL,95,FALSE))</f>
        <v/>
      </c>
      <c r="CX58" s="1" t="str">
        <f>IF(LEN(VLOOKUP($G58,Baseline!$G:$DL,96,FALSE))=0,"",VLOOKUP($G58,Baseline!$G:$DL,96,FALSE))</f>
        <v/>
      </c>
      <c r="CY58" s="5" t="str">
        <f>IF(LEN(VLOOKUP($G58,Baseline!$G:$DL,97,FALSE))=0,"",VLOOKUP($G58,Baseline!$G:$DL,97,FALSE))</f>
        <v/>
      </c>
      <c r="CZ58" s="5" t="str">
        <f>IF(LEN(VLOOKUP($G58,Baseline!$G:$DL,98,FALSE))=0,"",VLOOKUP($G58,Baseline!$G:$DL,98,FALSE))</f>
        <v/>
      </c>
      <c r="DA58" s="5" t="str">
        <f>IF(LEN(VLOOKUP($G58,Baseline!$G:$DL,99,FALSE))=0,"",VLOOKUP($G58,Baseline!$G:$DL,99,FALSE))</f>
        <v/>
      </c>
      <c r="DB58" s="5" t="str">
        <f>IF(LEN(VLOOKUP($G58,Baseline!$G:$DL,100,FALSE))=0,"",VLOOKUP($G58,Baseline!$G:$DL,100,FALSE))</f>
        <v/>
      </c>
      <c r="DC58" s="5" t="str">
        <f>IF(LEN(VLOOKUP($G58,Baseline!$G:$DL,101,FALSE))=0,"",VLOOKUP($G58,Baseline!$G:$DL,101,FALSE))</f>
        <v/>
      </c>
      <c r="DD58" s="5" t="str">
        <f>IF(LEN(VLOOKUP($G58,Baseline!$G:$DL,102,FALSE))=0,"",VLOOKUP($G58,Baseline!$G:$DL,102,FALSE))</f>
        <v/>
      </c>
      <c r="DE58" s="5" t="str">
        <f>IF(LEN(VLOOKUP($G58,Baseline!$G:$DL,103,FALSE))=0,"",VLOOKUP($G58,Baseline!$G:$DL,103,FALSE))</f>
        <v/>
      </c>
      <c r="DF58" s="5" t="str">
        <f>IF(LEN(VLOOKUP($G58,Baseline!$G:$DL,104,FALSE))=0,"",VLOOKUP($G58,Baseline!$G:$DL,104,FALSE))</f>
        <v/>
      </c>
      <c r="DG58" s="5" t="str">
        <f>IF(LEN(VLOOKUP($G58,Baseline!$G:$DL,105,FALSE))=0,"",VLOOKUP($G58,Baseline!$G:$DL,105,FALSE))</f>
        <v/>
      </c>
      <c r="DH58" s="5" t="str">
        <f>IF(LEN(VLOOKUP($G58,Baseline!$G:$DL,106,FALSE))=0,"",VLOOKUP($G58,Baseline!$G:$DL,106,FALSE))</f>
        <v/>
      </c>
      <c r="DI58" s="5" t="str">
        <f>IF(LEN(VLOOKUP($G58,Baseline!$G:$DL,107,FALSE))=0,"",VLOOKUP($G58,Baseline!$G:$DL,107,FALSE))</f>
        <v/>
      </c>
      <c r="DJ58" s="5" t="str">
        <f>IF(LEN(VLOOKUP($G58,Baseline!$G:$DL,108,FALSE))=0,"",VLOOKUP($G58,Baseline!$G:$DL,108,FALSE))</f>
        <v/>
      </c>
      <c r="DK58" s="5" t="str">
        <f>IF(LEN(VLOOKUP($G58,Baseline!$G:$DL,109,FALSE))=0,"",VLOOKUP($G58,Baseline!$G:$DL,109,FALSE))</f>
        <v/>
      </c>
      <c r="DL58" s="5" t="str">
        <f>IF(LEN(VLOOKUP($G58,Baseline!$G:$DL,110,FALSE))=0,"",VLOOKUP($G58,Baseline!$G:$DL,110,FALSE))</f>
        <v/>
      </c>
      <c r="DM58" s="5"/>
      <c r="DN58" s="5"/>
      <c r="DO58" s="5"/>
      <c r="DP58" s="5"/>
      <c r="DQ58" s="1" t="str">
        <f>IF(LEN(VLOOKUP($G58,Baseline!$G:$EN,115,FALSE))=0,"",VLOOKUP($G58,Baseline!$G:$EN,115,FALSE))</f>
        <v>Előfordul, hogy ezek a rohamok hirtelen, váratlanul jönnek - tehát olyan helyzetekben, amikor nem várná, hogy ideges legyen, vagy kényelmetlenül érezze magát?</v>
      </c>
      <c r="DR58" s="1" t="str">
        <f>IF(LEN(VLOOKUP($G58,Baseline!$G:$EN,116,FALSE))=0,"",VLOOKUP($G58,Baseline!$G:$EN,116,FALSE))</f>
        <v>0 = Nem</v>
      </c>
      <c r="DS58" s="1" t="str">
        <f>IF(LEN(VLOOKUP($G58,Baseline!$G:$EN,117,FALSE))=0,"",VLOOKUP($G58,Baseline!$G:$EN,117,FALSE))</f>
        <v>1 = Igen</v>
      </c>
      <c r="DT58" s="1" t="str">
        <f>IF(LEN(VLOOKUP($G58,Baseline!$G:$EN,118,FALSE))=0,"",VLOOKUP($G58,Baseline!$G:$EN,118,FALSE))</f>
        <v/>
      </c>
      <c r="DU58" s="1" t="str">
        <f>IF(LEN(VLOOKUP($G58,Baseline!$G:$EN,119,FALSE))=0,"",VLOOKUP($G58,Baseline!$G:$EN,119,FALSE))</f>
        <v/>
      </c>
      <c r="DV58" s="1" t="str">
        <f>IF(LEN(VLOOKUP($G58,Baseline!$G:$EN,120,FALSE))=0,"",VLOOKUP($G58,Baseline!$G:$EN,120,FALSE))</f>
        <v/>
      </c>
      <c r="DW58" s="4" t="str">
        <f>IF(LEN(VLOOKUP($G58,Baseline!$G:$EN,121,FALSE))=0,"",VLOOKUP($G58,Baseline!$G:$EN,121,FALSE))</f>
        <v/>
      </c>
      <c r="DX58" s="1" t="str">
        <f>IF(LEN(VLOOKUP($G58,Baseline!$G:$EN,122,FALSE))=0,"",VLOOKUP($G58,Baseline!$G:$EN,122,FALSE))</f>
        <v/>
      </c>
      <c r="DY58" s="1" t="str">
        <f>IF(LEN(VLOOKUP($G58,Baseline!$G:$EN,123,FALSE))=0,"",VLOOKUP($G58,Baseline!$G:$EN,123,FALSE))</f>
        <v/>
      </c>
      <c r="DZ58" s="1" t="str">
        <f>IF(LEN(VLOOKUP($G58,Baseline!$G:$EN,124,FALSE))=0,"",VLOOKUP($G58,Baseline!$G:$EN,124,FALSE))</f>
        <v/>
      </c>
      <c r="EA58" s="1" t="str">
        <f>IF(LEN(VLOOKUP($G58,Baseline!$G:$EN,125,FALSE))=0,"",VLOOKUP($G58,Baseline!$G:$EN,125,FALSE))</f>
        <v/>
      </c>
      <c r="EB58" s="5" t="str">
        <f>IF(LEN(VLOOKUP($G58,Baseline!$G:$EN,126,FALSE))=0,"",VLOOKUP($G58,Baseline!$G:$EN,126,FALSE))</f>
        <v/>
      </c>
      <c r="EC58" s="5" t="str">
        <f>IF(LEN(VLOOKUP($G58,Baseline!$G:$EN,127,FALSE))=0,"",VLOOKUP($G58,Baseline!$G:$EN,127,FALSE))</f>
        <v/>
      </c>
      <c r="ED58" s="5" t="str">
        <f>IF(LEN(VLOOKUP($G58,Baseline!$G:$EN,128,FALSE))=0,"",VLOOKUP($G58,Baseline!$G:$EN,128,FALSE))</f>
        <v/>
      </c>
      <c r="EE58" s="5" t="str">
        <f>IF(LEN(VLOOKUP($G58,Baseline!$G:$EN,129,FALSE))=0,"",VLOOKUP($G58,Baseline!$G:$EN,129,FALSE))</f>
        <v/>
      </c>
      <c r="EF58" s="5" t="str">
        <f>IF(LEN(VLOOKUP($G58,Baseline!$G:$EN,130,FALSE))=0,"",VLOOKUP($G58,Baseline!$G:$EN,130,FALSE))</f>
        <v/>
      </c>
      <c r="EG58" s="5" t="str">
        <f>IF(LEN(VLOOKUP($G58,Baseline!$G:$EN,131,FALSE))=0,"",VLOOKUP($G58,Baseline!$G:$EN,131,FALSE))</f>
        <v/>
      </c>
      <c r="EH58" s="5" t="str">
        <f>IF(LEN(VLOOKUP($G58,Baseline!$G:$EN,132,FALSE))=0,"",VLOOKUP($G58,Baseline!$G:$EN,132,FALSE))</f>
        <v/>
      </c>
      <c r="EI58" s="5" t="str">
        <f>IF(LEN(VLOOKUP($G58,Baseline!$G:$EN,133,FALSE))=0,"",VLOOKUP($G58,Baseline!$G:$EN,133,FALSE))</f>
        <v/>
      </c>
      <c r="EJ58" s="5" t="str">
        <f>IF(LEN(VLOOKUP($G58,Baseline!$G:$EN,134,FALSE))=0,"",VLOOKUP($G58,Baseline!$G:$EN,134,FALSE))</f>
        <v/>
      </c>
      <c r="EK58" s="5" t="str">
        <f>IF(LEN(VLOOKUP($G58,Baseline!$G:$EN,135,FALSE))=0,"",VLOOKUP($G58,Baseline!$G:$EN,135,FALSE))</f>
        <v/>
      </c>
      <c r="EL58" s="5" t="str">
        <f>IF(LEN(VLOOKUP($G58,Baseline!$G:$EN,136,FALSE))=0,"",VLOOKUP($G58,Baseline!$G:$EN,136,FALSE))</f>
        <v/>
      </c>
      <c r="EM58" s="5" t="str">
        <f>IF(LEN(VLOOKUP($G58,Baseline!$G:$EN,137,FALSE))=0,"",VLOOKUP($G58,Baseline!$G:$EN,137,FALSE))</f>
        <v/>
      </c>
      <c r="EN58" s="5" t="str">
        <f>IF(LEN(VLOOKUP($G58,Baseline!$G:$EN,138,FALSE))=0,"",VLOOKUP($G58,Baseline!$G:$EN,138,FALSE))</f>
        <v/>
      </c>
      <c r="EO58" s="5"/>
      <c r="EP58" s="5"/>
      <c r="EQ58" s="5"/>
      <c r="ER58" s="5"/>
      <c r="ES58" s="1" t="str">
        <f>IF(LEN(VLOOKUP($G58,Baseline!$G:$FP,143,FALSE))=0,"",VLOOKUP($G58,Baseline!$G:$FP,143,FALSE))</f>
        <v>Alcuni di questi attacchi le capitano all‟improvviso, cioè in situazioni in cui non si aspetta di essere nervoso/a o a disagio?</v>
      </c>
      <c r="ET58" s="1" t="str">
        <f>IF(LEN(VLOOKUP($G58,Baseline!$G:$FP,144,FALSE))=0,"",VLOOKUP($G58,Baseline!$G:$FP,144,FALSE))</f>
        <v>0 = No</v>
      </c>
      <c r="EU58" s="1" t="str">
        <f>IF(LEN(VLOOKUP($G58,Baseline!$G:$FP,145,FALSE))=0,"",VLOOKUP($G58,Baseline!$G:$FP,145,FALSE))</f>
        <v>1 = Si</v>
      </c>
      <c r="EV58" s="1" t="str">
        <f>IF(LEN(VLOOKUP($G58,Baseline!$G:$FP,146,FALSE))=0,"",VLOOKUP($G58,Baseline!$G:$FP,146,FALSE))</f>
        <v/>
      </c>
      <c r="EW58" s="1" t="str">
        <f>IF(LEN(VLOOKUP($G58,Baseline!$G:$FP,147,FALSE))=0,"",VLOOKUP($G58,Baseline!$G:$FP,147,FALSE))</f>
        <v/>
      </c>
      <c r="EX58" s="1" t="str">
        <f>IF(LEN(VLOOKUP($G58,Baseline!$G:$FP,148,FALSE))=0,"",VLOOKUP($G58,Baseline!$G:$FP,148,FALSE))</f>
        <v/>
      </c>
      <c r="EY58" s="1" t="str">
        <f>IF(LEN(VLOOKUP($G58,Baseline!$G:$FP,149,FALSE))=0,"",VLOOKUP($G58,Baseline!$G:$FP,149,FALSE))</f>
        <v/>
      </c>
      <c r="EZ58" s="1" t="str">
        <f>IF(LEN(VLOOKUP($G58,Baseline!$G:$FP,150,FALSE))=0,"",VLOOKUP($G58,Baseline!$G:$FP,150,FALSE))</f>
        <v/>
      </c>
      <c r="FA58" s="1" t="str">
        <f>IF(LEN(VLOOKUP($G58,Baseline!$G:$FP,151,FALSE))=0,"",VLOOKUP($G58,Baseline!$G:$FP,151,FALSE))</f>
        <v/>
      </c>
      <c r="FB58" s="4" t="str">
        <f>IF(LEN(VLOOKUP($G58,Baseline!$G:$FP,152,FALSE))=0,"",VLOOKUP($G58,Baseline!$G:$FP,152,FALSE))</f>
        <v/>
      </c>
      <c r="FC58" s="1" t="str">
        <f>IF(LEN(VLOOKUP($G58,Baseline!$G:$FP,153,FALSE))=0,"",VLOOKUP($G58,Baseline!$G:$FP,153,FALSE))</f>
        <v/>
      </c>
      <c r="FD58" s="5" t="str">
        <f>IF(LEN(VLOOKUP($G58,Baseline!$G:$FP,154,FALSE))=0,"",VLOOKUP($G58,Baseline!$G:$FP,154,FALSE))</f>
        <v/>
      </c>
      <c r="FE58" s="5" t="str">
        <f>IF(LEN(VLOOKUP($G58,Baseline!$G:$FP,155,FALSE))=0,"",VLOOKUP($G58,Baseline!$G:$FP,155,FALSE))</f>
        <v/>
      </c>
      <c r="FF58" s="5" t="str">
        <f>IF(LEN(VLOOKUP($G58,Baseline!$G:$FP,156,FALSE))=0,"",VLOOKUP($G58,Baseline!$G:$FP,156,FALSE))</f>
        <v/>
      </c>
      <c r="FG58" s="5" t="str">
        <f>IF(LEN(VLOOKUP($G58,Baseline!$G:$FP,157,FALSE))=0,"",VLOOKUP($G58,Baseline!$G:$FP,157,FALSE))</f>
        <v/>
      </c>
      <c r="FH58" s="5" t="str">
        <f>IF(LEN(VLOOKUP($G58,Baseline!$G:$FP,158,FALSE))=0,"",VLOOKUP($G58,Baseline!$G:$FP,158,FALSE))</f>
        <v/>
      </c>
      <c r="FI58" s="5" t="str">
        <f>IF(LEN(VLOOKUP($G58,Baseline!$G:$FP,159,FALSE))=0,"",VLOOKUP($G58,Baseline!$G:$FP,159,FALSE))</f>
        <v/>
      </c>
      <c r="FJ58" s="5" t="str">
        <f>IF(LEN(VLOOKUP($G58,Baseline!$G:$FP,160,FALSE))=0,"",VLOOKUP($G58,Baseline!$G:$FP,160,FALSE))</f>
        <v/>
      </c>
      <c r="FK58" s="5" t="str">
        <f>IF(LEN(VLOOKUP($G58,Baseline!$G:$FP,161,FALSE))=0,"",VLOOKUP($G58,Baseline!$G:$FP,161,FALSE))</f>
        <v/>
      </c>
      <c r="FL58" s="5" t="str">
        <f>IF(LEN(VLOOKUP($G58,Baseline!$G:$FP,162,FALSE))=0,"",VLOOKUP($G58,Baseline!$G:$FP,162,FALSE))</f>
        <v/>
      </c>
      <c r="FM58" s="5" t="str">
        <f>IF(LEN(VLOOKUP($G58,Baseline!$G:$FP,163,FALSE))=0,"",VLOOKUP($G58,Baseline!$G:$FP,163,FALSE))</f>
        <v/>
      </c>
      <c r="FN58" s="5" t="str">
        <f>IF(LEN(VLOOKUP($G58,Baseline!$G:$FP,164,FALSE))=0,"",VLOOKUP($G58,Baseline!$G:$FP,164,FALSE))</f>
        <v/>
      </c>
      <c r="FO58" s="5" t="str">
        <f>IF(LEN(VLOOKUP($G58,Baseline!$G:$FP,165,FALSE))=0,"",VLOOKUP($G58,Baseline!$G:$FP,165,FALSE))</f>
        <v/>
      </c>
      <c r="FP58" s="5" t="str">
        <f>IF(LEN(VLOOKUP($G58,Baseline!$G:$FP,166,FALSE))=0,"",VLOOKUP($G58,Baseline!$G:$FP,166,FALSE))</f>
        <v/>
      </c>
      <c r="FQ58" s="5"/>
      <c r="FR58" s="5"/>
      <c r="FS58" s="5"/>
      <c r="FT58" s="5"/>
      <c r="FU58" s="1" t="str">
        <f>IF(LEN(VLOOKUP($G58,Baseline!$G:$GR,171,FALSE))=0,"",VLOOKUP($G58,Baseline!$G:$GR,171,FALSE))</f>
        <v>Происходят ли некоторые из этих приступов совершенно неожиданно – то есть в таких ситуациях, когда Вы вроде бы не должны нервничать или чувствовать себя некомфортно?</v>
      </c>
      <c r="FV58" s="1" t="str">
        <f>IF(LEN(VLOOKUP($G58,Baseline!$G:$GR,172,FALSE))=0,"",VLOOKUP($G58,Baseline!$G:$GR,172,FALSE))</f>
        <v>0 = НЕТ</v>
      </c>
      <c r="FW58" s="1" t="str">
        <f>IF(LEN(VLOOKUP($G58,Baseline!$G:$GR,173,FALSE))=0,"",VLOOKUP($G58,Baseline!$G:$GR,173,FALSE))</f>
        <v>1 = ДА</v>
      </c>
      <c r="FX58" s="1" t="str">
        <f>IF(LEN(VLOOKUP($G58,Baseline!$G:$GR,174,FALSE))=0,"",VLOOKUP($G58,Baseline!$G:$GR,174,FALSE))</f>
        <v/>
      </c>
      <c r="FY58" s="1" t="str">
        <f>IF(LEN(VLOOKUP($G58,Baseline!$G:$GR,175,FALSE))=0,"",VLOOKUP($G58,Baseline!$G:$GR,175,FALSE))</f>
        <v/>
      </c>
      <c r="FZ58" s="1" t="str">
        <f>IF(LEN(VLOOKUP($G58,Baseline!$G:$GR,176,FALSE))=0,"",VLOOKUP($G58,Baseline!$G:$GR,176,FALSE))</f>
        <v/>
      </c>
      <c r="GA58" s="1" t="str">
        <f>IF(LEN(VLOOKUP($G58,Baseline!$G:$GR,177,FALSE))=0,"",VLOOKUP($G58,Baseline!$G:$GR,177,FALSE))</f>
        <v/>
      </c>
      <c r="GB58" s="1" t="str">
        <f>IF(LEN(VLOOKUP($G58,Baseline!$G:$GR,178,FALSE))=0,"",VLOOKUP($G58,Baseline!$G:$GR,178,FALSE))</f>
        <v/>
      </c>
      <c r="GC58" s="1" t="str">
        <f>IF(LEN(VLOOKUP($G58,Baseline!$G:$GR,179,FALSE))=0,"",VLOOKUP($G58,Baseline!$G:$GR,179,FALSE))</f>
        <v/>
      </c>
      <c r="GD58" s="1" t="str">
        <f>IF(LEN(VLOOKUP($G58,Baseline!$G:$GR,180,FALSE))=0,"",VLOOKUP($G58,Baseline!$G:$GR,180,FALSE))</f>
        <v/>
      </c>
      <c r="GE58" s="1" t="str">
        <f>IF(LEN(VLOOKUP($G58,Baseline!$G:$GR,181,FALSE))=0,"",VLOOKUP($G58,Baseline!$G:$GR,181,FALSE))</f>
        <v/>
      </c>
      <c r="GF58" s="5" t="str">
        <f>IF(LEN(VLOOKUP($G58,Baseline!$G:$GR,182,FALSE))=0,"",VLOOKUP($G58,Baseline!$G:$GR,182,FALSE))</f>
        <v/>
      </c>
      <c r="GG58" s="4" t="str">
        <f>IF(LEN(VLOOKUP($G58,Baseline!$G:$GR,183,FALSE))=0,"",VLOOKUP($G58,Baseline!$G:$GR,183,FALSE))</f>
        <v/>
      </c>
      <c r="GH58" s="5" t="str">
        <f>IF(LEN(VLOOKUP($G58,Baseline!$G:$GR,184,FALSE))=0,"",VLOOKUP($G58,Baseline!$G:$GR,184,FALSE))</f>
        <v/>
      </c>
      <c r="GI58" s="5" t="str">
        <f>IF(LEN(VLOOKUP($G58,Baseline!$G:$GR,185,FALSE))=0,"",VLOOKUP($G58,Baseline!$G:$GR,185,FALSE))</f>
        <v/>
      </c>
      <c r="GJ58" s="5" t="str">
        <f>IF(LEN(VLOOKUP($G58,Baseline!$G:$GR,186,FALSE))=0,"",VLOOKUP($G58,Baseline!$G:$GR,186,FALSE))</f>
        <v/>
      </c>
      <c r="GK58" s="5" t="str">
        <f>IF(LEN(VLOOKUP($G58,Baseline!$G:$GR,187,FALSE))=0,"",VLOOKUP($G58,Baseline!$G:$GR,187,FALSE))</f>
        <v/>
      </c>
      <c r="GL58" s="5" t="str">
        <f>IF(LEN(VLOOKUP($G58,Baseline!$G:$GR,188,FALSE))=0,"",VLOOKUP($G58,Baseline!$G:$GR,188,FALSE))</f>
        <v/>
      </c>
      <c r="GM58" s="5" t="str">
        <f>IF(LEN(VLOOKUP($G58,Baseline!$G:$GR,189,FALSE))=0,"",VLOOKUP($G58,Baseline!$G:$GR,189,FALSE))</f>
        <v/>
      </c>
      <c r="GN58" s="5" t="str">
        <f>IF(LEN(VLOOKUP($G58,Baseline!$G:$GR,190,FALSE))=0,"",VLOOKUP($G58,Baseline!$G:$GR,190,FALSE))</f>
        <v/>
      </c>
      <c r="GO58" s="5" t="str">
        <f>IF(LEN(VLOOKUP($G58,Baseline!$G:$GR,191,FALSE))=0,"",VLOOKUP($G58,Baseline!$G:$GR,191,FALSE))</f>
        <v/>
      </c>
      <c r="GP58" s="5" t="str">
        <f>IF(LEN(VLOOKUP($G58,Baseline!$G:$GR,192,FALSE))=0,"",VLOOKUP($G58,Baseline!$G:$GR,192,FALSE))</f>
        <v/>
      </c>
      <c r="GQ58" s="5" t="str">
        <f>IF(LEN(VLOOKUP($G58,Baseline!$G:$GR,193,FALSE))=0,"",VLOOKUP($G58,Baseline!$G:$GR,193,FALSE))</f>
        <v/>
      </c>
      <c r="GR58" s="5" t="str">
        <f>IF(LEN(VLOOKUP($G58,Baseline!$G:$GR,194,FALSE))=0,"",VLOOKUP($G58,Baseline!$G:$GR,194,FALSE))</f>
        <v/>
      </c>
      <c r="GS58" s="5"/>
      <c r="GT58" s="5"/>
      <c r="GU58" s="5"/>
      <c r="GV58" s="5"/>
      <c r="GW58" s="1" t="str">
        <f>IF(LEN(VLOOKUP($G58,Baseline!$G:$HT,199,FALSE))=0,"",VLOOKUP($G58,Baseline!$G:$HT,199,FALSE))</f>
        <v>Da li se neki od tih napada javljaju potpuno neočekivano - tj. u situacijama, u kojima ne računate s tim da reagujete napeto ili uznemireno?</v>
      </c>
      <c r="GX58" s="1" t="str">
        <f>IF(LEN(VLOOKUP($G58,Baseline!$G:$HT,200,FALSE))=0,"",VLOOKUP($G58,Baseline!$G:$HT,200,FALSE))</f>
        <v>0 = Ne</v>
      </c>
      <c r="GY58" s="1" t="str">
        <f>IF(LEN(VLOOKUP($G58,Baseline!$G:$HT,201,FALSE))=0,"",VLOOKUP($G58,Baseline!$G:$HT,201,FALSE))</f>
        <v>1 = Da</v>
      </c>
      <c r="GZ58" s="1" t="str">
        <f>IF(LEN(VLOOKUP($G58,Baseline!$G:$HT,202,FALSE))=0,"",VLOOKUP($G58,Baseline!$G:$HT,202,FALSE))</f>
        <v/>
      </c>
      <c r="HA58" s="10" t="str">
        <f>IF(LEN(VLOOKUP($G58,Baseline!$G:$HT,203,FALSE))=0,"",VLOOKUP($G58,Baseline!$G:$HT,203,FALSE))</f>
        <v/>
      </c>
      <c r="HB58" s="10" t="str">
        <f>IF(LEN(VLOOKUP($G58,Baseline!$G:$HT,204,FALSE))=0,"",VLOOKUP($G58,Baseline!$G:$HT,204,FALSE))</f>
        <v/>
      </c>
      <c r="HC58" s="10" t="str">
        <f>IF(LEN(VLOOKUP($G58,Baseline!$G:$HT,205,FALSE))=0,"",VLOOKUP($G58,Baseline!$G:$HT,205,FALSE))</f>
        <v/>
      </c>
      <c r="HD58" s="10" t="str">
        <f>IF(LEN(VLOOKUP($G58,Baseline!$G:$HT,206,FALSE))=0,"",VLOOKUP($G58,Baseline!$G:$HT,206,FALSE))</f>
        <v/>
      </c>
      <c r="HE58" s="10" t="str">
        <f>IF(LEN(VLOOKUP($G58,Baseline!$G:$HT,207,FALSE))=0,"",VLOOKUP($G58,Baseline!$G:$HT,207,FALSE))</f>
        <v/>
      </c>
      <c r="HF58" s="10" t="str">
        <f>IF(LEN(VLOOKUP($G58,Baseline!$G:$HT,208,FALSE))=0,"",VLOOKUP($G58,Baseline!$G:$HT,208,FALSE))</f>
        <v/>
      </c>
      <c r="HG58" s="10" t="str">
        <f>IF(LEN(VLOOKUP($G58,Baseline!$G:$HT,209,FALSE))=0,"",VLOOKUP($G58,Baseline!$G:$HT,209,FALSE))</f>
        <v/>
      </c>
      <c r="HH58" s="5" t="str">
        <f>IF(LEN(VLOOKUP($G58,Baseline!$G:$HT,210,FALSE))=0,"",VLOOKUP($G58,Baseline!$G:$HT,210,FALSE))</f>
        <v/>
      </c>
      <c r="HI58" s="5" t="str">
        <f>IF(LEN(VLOOKUP($G58,Baseline!$G:$HT,211,FALSE))=0,"",VLOOKUP($G58,Baseline!$G:$HT,211,FALSE))</f>
        <v/>
      </c>
      <c r="HJ58" s="5" t="str">
        <f>IF(LEN(VLOOKUP($G58,Baseline!$G:$HT,212,FALSE))=0,"",VLOOKUP($G58,Baseline!$G:$HT,212,FALSE))</f>
        <v/>
      </c>
      <c r="HK58" s="5" t="str">
        <f>IF(LEN(VLOOKUP($G58,Baseline!$G:$HT,213,FALSE))=0,"",VLOOKUP($G58,Baseline!$G:$HT,213,FALSE))</f>
        <v/>
      </c>
      <c r="HL58" s="4" t="str">
        <f>IF(LEN(VLOOKUP($G58,Baseline!$G:$HT,214,FALSE))=0,"",VLOOKUP($G58,Baseline!$G:$HT,214,FALSE))</f>
        <v/>
      </c>
      <c r="HM58" s="5" t="str">
        <f>IF(LEN(VLOOKUP($G58,Baseline!$G:$HT,215,FALSE))=0,"",VLOOKUP($G58,Baseline!$G:$HT,215,FALSE))</f>
        <v/>
      </c>
      <c r="HN58" s="5" t="str">
        <f>IF(LEN(VLOOKUP($G58,Baseline!$G:$HT,216,FALSE))=0,"",VLOOKUP($G58,Baseline!$G:$HT,216,FALSE))</f>
        <v/>
      </c>
      <c r="HO58" s="5" t="str">
        <f>IF(LEN(VLOOKUP($G58,Baseline!$G:$HT,217,FALSE))=0,"",VLOOKUP($G58,Baseline!$G:$HT,217,FALSE))</f>
        <v/>
      </c>
      <c r="HP58" s="5" t="str">
        <f>IF(LEN(VLOOKUP($G58,Baseline!$G:$HT,218,FALSE))=0,"",VLOOKUP($G58,Baseline!$G:$HT,218,FALSE))</f>
        <v/>
      </c>
      <c r="HQ58" s="5" t="str">
        <f>IF(LEN(VLOOKUP($G58,Baseline!$G:$HT,219,FALSE))=0,"",VLOOKUP($G58,Baseline!$G:$HT,219,FALSE))</f>
        <v/>
      </c>
      <c r="HR58" s="5" t="str">
        <f>IF(LEN(VLOOKUP($G58,Baseline!$G:$HT,220,FALSE))=0,"",VLOOKUP($G58,Baseline!$G:$HT,220,FALSE))</f>
        <v/>
      </c>
      <c r="HS58" s="5" t="str">
        <f>IF(LEN(VLOOKUP($G58,Baseline!$G:$HT,221,FALSE))=0,"",VLOOKUP($G58,Baseline!$G:$HT,221,FALSE))</f>
        <v/>
      </c>
      <c r="HT58" s="5" t="str">
        <f>IF(LEN(VLOOKUP($G58,Baseline!$G:$HT,222,FALSE))=0,"",VLOOKUP($G58,Baseline!$G:$HT,222,FALSE))</f>
        <v/>
      </c>
      <c r="HU58" s="5"/>
      <c r="HV58" s="5"/>
      <c r="HW58" s="5"/>
      <c r="HX58" s="5"/>
    </row>
    <row r="59" spans="1:232" s="28" customFormat="1" ht="79.5" hidden="1" thickBot="1">
      <c r="A59" s="11" t="s">
        <v>331</v>
      </c>
      <c r="B59" s="11" t="s">
        <v>346</v>
      </c>
      <c r="C59" s="11"/>
      <c r="D59" s="11"/>
      <c r="E59" s="11"/>
      <c r="F59" s="11" t="s">
        <v>421</v>
      </c>
      <c r="G59" s="11" t="s">
        <v>432</v>
      </c>
      <c r="H59" s="11" t="s">
        <v>424</v>
      </c>
      <c r="I59" s="90" t="str">
        <f>IF(LEN(VLOOKUP($G59,Baseline!$G:$BH,3,FALSE))=0,"",VLOOKUP($G59,Baseline!$G:$BH,3,FALSE))</f>
        <v>3. Empfinden Sie diese Anfälle als stark beeinträchtigend, und/ oder haben Sie Angst vor erneuten Anfällen?</v>
      </c>
      <c r="J59" s="11" t="str">
        <f>IF(LEN(VLOOKUP($G59,Baseline!$G:$BH,4,FALSE))=0,"",VLOOKUP($G59,Baseline!$G:$BH,4,FALSE))</f>
        <v>0 = Nein</v>
      </c>
      <c r="K59" s="11" t="str">
        <f>IF(LEN(VLOOKUP($G59,Baseline!$G:$BH,5,FALSE))=0,"",VLOOKUP($G59,Baseline!$G:$BH,5,FALSE))</f>
        <v>1 = Ja</v>
      </c>
      <c r="L59" s="11" t="str">
        <f>IF(LEN(VLOOKUP($G59,Baseline!$G:$BH,6,FALSE))=0,"",VLOOKUP($G59,Baseline!$G:$BH,6,FALSE))</f>
        <v/>
      </c>
      <c r="M59" s="11" t="str">
        <f>IF(LEN(VLOOKUP($G59,Baseline!$G:$BH,7,FALSE))=0,"",VLOOKUP($G59,Baseline!$G:$BH,7,FALSE))</f>
        <v/>
      </c>
      <c r="N59" s="11" t="str">
        <f>IF(LEN(VLOOKUP($G59,Baseline!$G:$BH,8,FALSE))=0,"",VLOOKUP($G59,Baseline!$G:$BH,8,FALSE))</f>
        <v/>
      </c>
      <c r="O59" s="11" t="str">
        <f>IF(LEN(VLOOKUP($G59,Baseline!$G:$BH,9,FALSE))=0,"",VLOOKUP($G59,Baseline!$G:$BH,9,FALSE))</f>
        <v/>
      </c>
      <c r="P59" s="11" t="str">
        <f>IF(LEN(VLOOKUP($G59,Baseline!$G:$BH,10,FALSE))=0,"",VLOOKUP($G59,Baseline!$G:$BH,10,FALSE))</f>
        <v/>
      </c>
      <c r="Q59" s="11" t="str">
        <f>IF(LEN(VLOOKUP($G59,Baseline!$G:$BH,11,FALSE))=0,"",VLOOKUP($G59,Baseline!$G:$BH,11,FALSE))</f>
        <v/>
      </c>
      <c r="R59" s="11" t="str">
        <f>IF(LEN(VLOOKUP($G59,Baseline!$G:$BH,12,FALSE))=0,"",VLOOKUP($G59,Baseline!$G:$BH,12,FALSE))</f>
        <v/>
      </c>
      <c r="S59" s="11" t="str">
        <f>IF(LEN(VLOOKUP($G59,Baseline!$G:$BH,13,FALSE))=0,"",VLOOKUP($G59,Baseline!$G:$BH,13,FALSE))</f>
        <v/>
      </c>
      <c r="T59" s="11" t="str">
        <f>IF(LEN(VLOOKUP($G59,Baseline!$G:$BH,14,FALSE))=0,"",VLOOKUP($G59,Baseline!$G:$BH,14,FALSE))</f>
        <v/>
      </c>
      <c r="U59" s="11" t="str">
        <f>IF(LEN(VLOOKUP($G59,Baseline!$G:$BH,15,FALSE))=0,"",VLOOKUP($G59,Baseline!$G:$BH,15,FALSE))</f>
        <v/>
      </c>
      <c r="V59" s="11" t="str">
        <f>IF(LEN(VLOOKUP($G59,Baseline!$G:$BH,16,FALSE))=0,"",VLOOKUP($G59,Baseline!$G:$BH,16,FALSE))</f>
        <v/>
      </c>
      <c r="W59" s="11" t="str">
        <f>IF(LEN(VLOOKUP($G59,Baseline!$G:$BH,17,FALSE))=0,"",VLOOKUP($G59,Baseline!$G:$BH,17,FALSE))</f>
        <v/>
      </c>
      <c r="X59" s="11" t="str">
        <f>IF(LEN(VLOOKUP($G59,Baseline!$G:$BH,18,FALSE))=0,"",VLOOKUP($G59,Baseline!$G:$BH,18,FALSE))</f>
        <v/>
      </c>
      <c r="Y59" s="11" t="str">
        <f>IF(LEN(VLOOKUP($G59,Baseline!$G:$BH,19,FALSE))=0,"",VLOOKUP($G59,Baseline!$G:$BH,19,FALSE))</f>
        <v/>
      </c>
      <c r="Z59" s="11" t="str">
        <f>IF(LEN(VLOOKUP($G59,Baseline!$G:$BH,20,FALSE))=0,"",VLOOKUP($G59,Baseline!$G:$BH,20,FALSE))</f>
        <v/>
      </c>
      <c r="AA59" s="11" t="str">
        <f>IF(LEN(VLOOKUP($G59,Baseline!$G:$BH,21,FALSE))=0,"",VLOOKUP($G59,Baseline!$G:$BH,21,FALSE))</f>
        <v/>
      </c>
      <c r="AB59" s="11" t="str">
        <f>IF(LEN(VLOOKUP($G59,Baseline!$G:$BH,22,FALSE))=0,"",VLOOKUP($G59,Baseline!$G:$BH,22,FALSE))</f>
        <v/>
      </c>
      <c r="AC59" s="11" t="str">
        <f>IF(LEN(VLOOKUP($G59,Baseline!$G:$BH,23,FALSE))=0,"",VLOOKUP($G59,Baseline!$G:$BH,23,FALSE))</f>
        <v/>
      </c>
      <c r="AD59" s="11" t="str">
        <f>IF(LEN(VLOOKUP($G59,Baseline!$G:$BH,24,FALSE))=0,"",VLOOKUP($G59,Baseline!$G:$BH,24,FALSE))</f>
        <v/>
      </c>
      <c r="AE59" s="11" t="str">
        <f>IF(LEN(VLOOKUP($G59,Baseline!$G:$BH,25,FALSE))=0,"",VLOOKUP($G59,Baseline!$G:$BH,25,FALSE))</f>
        <v/>
      </c>
      <c r="AF59" s="11" t="str">
        <f>IF(LEN(VLOOKUP($G59,Baseline!$G:$BH,26,FALSE))=0,"",VLOOKUP($G59,Baseline!$G:$BH,26,FALSE))</f>
        <v/>
      </c>
      <c r="AG59" s="98"/>
      <c r="AH59" s="11"/>
      <c r="AI59" s="11"/>
      <c r="AJ59" s="92"/>
      <c r="AK59" s="11" t="str">
        <f>IF(LEN(VLOOKUP($G59,Baseline!$G:$BH,31,FALSE))=0,"",VLOOKUP($G59,Baseline!$G:$BH,31,FALSE))</f>
        <v>3. Do these attacks bother you a lot or are you worried about having another attack?</v>
      </c>
      <c r="AL59" s="11" t="str">
        <f>IF(LEN(VLOOKUP($G59,Baseline!$G:$BH,32,FALSE))=0,"",VLOOKUP($G59,Baseline!$G:$BH,32,FALSE))</f>
        <v>0 = No</v>
      </c>
      <c r="AM59" s="11" t="str">
        <f>IF(LEN(VLOOKUP($G59,Baseline!$G:$BH,33,FALSE))=0,"",VLOOKUP($G59,Baseline!$G:$BH,33,FALSE))</f>
        <v>1 = Yes</v>
      </c>
      <c r="AN59" s="11" t="str">
        <f>IF(LEN(VLOOKUP($G59,Baseline!$G:$BH,34,FALSE))=0,"",VLOOKUP($G59,Baseline!$G:$BH,34,FALSE))</f>
        <v/>
      </c>
      <c r="AO59" s="11" t="str">
        <f>IF(LEN(VLOOKUP($G59,Baseline!$G:$BH,35,FALSE))=0,"",VLOOKUP($G59,Baseline!$G:$BH,35,FALSE))</f>
        <v/>
      </c>
      <c r="AP59" s="11" t="str">
        <f>IF(LEN(VLOOKUP($G59,Baseline!$G:$BH,36,FALSE))=0,"",VLOOKUP($G59,Baseline!$G:$BH,36,FALSE))</f>
        <v/>
      </c>
      <c r="AQ59" s="11" t="str">
        <f>IF(LEN(VLOOKUP($G59,Baseline!$G:$BH,37,FALSE))=0,"",VLOOKUP($G59,Baseline!$G:$BH,37,FALSE))</f>
        <v/>
      </c>
      <c r="AR59" s="11" t="str">
        <f>IF(LEN(VLOOKUP($G59,Baseline!$G:$BH,38,FALSE))=0,"",VLOOKUP($G59,Baseline!$G:$BH,38,FALSE))</f>
        <v/>
      </c>
      <c r="AS59" s="11" t="str">
        <f>IF(LEN(VLOOKUP($G59,Baseline!$G:$BH,39,FALSE))=0,"",VLOOKUP($G59,Baseline!$G:$BH,39,FALSE))</f>
        <v/>
      </c>
      <c r="AT59" s="11" t="str">
        <f>IF(LEN(VLOOKUP($G59,Baseline!$G:$BH,40,FALSE))=0,"",VLOOKUP($G59,Baseline!$G:$BH,40,FALSE))</f>
        <v/>
      </c>
      <c r="AU59" s="11" t="str">
        <f>IF(LEN(VLOOKUP($G59,Baseline!$G:$BH,41,FALSE))=0,"",VLOOKUP($G59,Baseline!$G:$BH,41,FALSE))</f>
        <v/>
      </c>
      <c r="AV59" s="11" t="str">
        <f>IF(LEN(VLOOKUP($G59,Baseline!$G:$BH,42,FALSE))=0,"",VLOOKUP($G59,Baseline!$G:$BH,42,FALSE))</f>
        <v/>
      </c>
      <c r="AW59" s="11" t="str">
        <f>IF(LEN(VLOOKUP($G59,Baseline!$G:$BH,43,FALSE))=0,"",VLOOKUP($G59,Baseline!$G:$BH,43,FALSE))</f>
        <v/>
      </c>
      <c r="AX59" s="11" t="str">
        <f>IF(LEN(VLOOKUP($G59,Baseline!$G:$BH,44,FALSE))=0,"",VLOOKUP($G59,Baseline!$G:$BH,44,FALSE))</f>
        <v/>
      </c>
      <c r="AY59" s="11" t="str">
        <f>IF(LEN(VLOOKUP($G59,Baseline!$G:$BH,45,FALSE))=0,"",VLOOKUP($G59,Baseline!$G:$BH,45,FALSE))</f>
        <v/>
      </c>
      <c r="AZ59" s="11" t="str">
        <f>IF(LEN(VLOOKUP($G59,Baseline!$G:$BH,46,FALSE))=0,"",VLOOKUP($G59,Baseline!$G:$BH,46,FALSE))</f>
        <v/>
      </c>
      <c r="BA59" s="11" t="str">
        <f>IF(LEN(VLOOKUP($G59,Baseline!$G:$BH,47,FALSE))=0,"",VLOOKUP($G59,Baseline!$G:$BH,47,FALSE))</f>
        <v/>
      </c>
      <c r="BB59" s="11" t="str">
        <f>IF(LEN(VLOOKUP($G59,Baseline!$G:$BH,48,FALSE))=0,"",VLOOKUP($G59,Baseline!$G:$BH,48,FALSE))</f>
        <v/>
      </c>
      <c r="BC59" s="11" t="str">
        <f>IF(LEN(VLOOKUP($G59,Baseline!$G:$BH,49,FALSE))=0,"",VLOOKUP($G59,Baseline!$G:$BH,49,FALSE))</f>
        <v/>
      </c>
      <c r="BD59" s="11" t="str">
        <f>IF(LEN(VLOOKUP($G59,Baseline!$G:$BH,50,FALSE))=0,"",VLOOKUP($G59,Baseline!$G:$BH,50,FALSE))</f>
        <v/>
      </c>
      <c r="BE59" s="11" t="str">
        <f>IF(LEN(VLOOKUP($G59,Baseline!$G:$BH,51,FALSE))=0,"",VLOOKUP($G59,Baseline!$G:$BH,51,FALSE))</f>
        <v/>
      </c>
      <c r="BF59" s="11" t="str">
        <f>IF(LEN(VLOOKUP($G59,Baseline!$G:$BH,52,FALSE))=0,"",VLOOKUP($G59,Baseline!$G:$BH,52,FALSE))</f>
        <v/>
      </c>
      <c r="BG59" s="11" t="str">
        <f>IF(LEN(VLOOKUP($G59,Baseline!$G:$BH,53,FALSE))=0,"",VLOOKUP($G59,Baseline!$G:$BH,53,FALSE))</f>
        <v/>
      </c>
      <c r="BH59" s="11" t="str">
        <f>IF(LEN(VLOOKUP($G59,Baseline!$G:$BH,54,FALSE))=0,"",VLOOKUP($G59,Baseline!$G:$BH,54,FALSE))</f>
        <v/>
      </c>
      <c r="BI59" s="11"/>
      <c r="BJ59" s="11"/>
      <c r="BK59" s="11"/>
      <c r="BL59" s="92"/>
      <c r="BM59" s="18" t="str">
        <f>IF(LEN(VLOOKUP($G59,Baseline!$G:$CJ,59,FALSE))=0,"",VLOOKUP($G59,Baseline!$G:$CJ,59,FALSE))</f>
        <v>¿Estos ataques le molestan mucho o le preocupa tener otro ataque?</v>
      </c>
      <c r="BN59" s="18" t="str">
        <f>IF(LEN(VLOOKUP($G59,Baseline!$G:$CJ,60,FALSE))=0,"",VLOOKUP($G59,Baseline!$G:$CJ,60,FALSE))</f>
        <v>0 = No</v>
      </c>
      <c r="BO59" s="18" t="str">
        <f>IF(LEN(VLOOKUP($G59,Baseline!$G:$CJ,61,FALSE))=0,"",VLOOKUP($G59,Baseline!$G:$CJ,61,FALSE))</f>
        <v>1 = Sí</v>
      </c>
      <c r="BP59" s="18" t="str">
        <f>IF(LEN(VLOOKUP($G59,Baseline!$G:$CJ,62,FALSE))=0,"",VLOOKUP($G59,Baseline!$G:$CJ,62,FALSE))</f>
        <v/>
      </c>
      <c r="BQ59" s="18" t="str">
        <f>IF(LEN(VLOOKUP($G59,Baseline!$G:$CJ,63,FALSE))=0,"",VLOOKUP($G59,Baseline!$G:$CJ,63,FALSE))</f>
        <v/>
      </c>
      <c r="BR59" s="18" t="str">
        <f>IF(LEN(VLOOKUP($G59,Baseline!$G:$CJ,64,FALSE))=0,"",VLOOKUP($G59,Baseline!$G:$CJ,64,FALSE))</f>
        <v/>
      </c>
      <c r="BS59" s="18" t="str">
        <f>IF(LEN(VLOOKUP($G59,Baseline!$G:$CJ,65,FALSE))=0,"",VLOOKUP($G59,Baseline!$G:$CJ,65,FALSE))</f>
        <v/>
      </c>
      <c r="BT59" s="18" t="str">
        <f>IF(LEN(VLOOKUP($G59,Baseline!$G:$CJ,66,FALSE))=0,"",VLOOKUP($G59,Baseline!$G:$CJ,66,FALSE))</f>
        <v/>
      </c>
      <c r="BU59" s="18" t="str">
        <f>IF(LEN(VLOOKUP($G59,Baseline!$G:$CJ,67,FALSE))=0,"",VLOOKUP($G59,Baseline!$G:$CJ,67,FALSE))</f>
        <v/>
      </c>
      <c r="BV59" s="18" t="str">
        <f>IF(LEN(VLOOKUP($G59,Baseline!$G:$CJ,68,FALSE))=0,"",VLOOKUP($G59,Baseline!$G:$CJ,68,FALSE))</f>
        <v/>
      </c>
      <c r="BW59" s="18" t="str">
        <f>IF(LEN(VLOOKUP($G59,Baseline!$G:$CJ,69,FALSE))=0,"",VLOOKUP($G59,Baseline!$G:$CJ,69,FALSE))</f>
        <v/>
      </c>
      <c r="BX59" s="18" t="str">
        <f>IF(LEN(VLOOKUP($G59,Baseline!$G:$CJ,70,FALSE))=0,"",VLOOKUP($G59,Baseline!$G:$CJ,70,FALSE))</f>
        <v/>
      </c>
      <c r="BY59" s="18" t="str">
        <f>IF(LEN(VLOOKUP($G59,Baseline!$G:$CJ,71,FALSE))=0,"",VLOOKUP($G59,Baseline!$G:$CJ,71,FALSE))</f>
        <v/>
      </c>
      <c r="BZ59" s="18" t="str">
        <f>IF(LEN(VLOOKUP($G59,Baseline!$G:$CJ,72,FALSE))=0,"",VLOOKUP($G59,Baseline!$G:$CJ,72,FALSE))</f>
        <v/>
      </c>
      <c r="CA59" s="18" t="str">
        <f>IF(LEN(VLOOKUP($G59,Baseline!$G:$CJ,73,FALSE))=0,"",VLOOKUP($G59,Baseline!$G:$CJ,73,FALSE))</f>
        <v/>
      </c>
      <c r="CB59" s="18" t="str">
        <f>IF(LEN(VLOOKUP($G59,Baseline!$G:$CJ,74,FALSE))=0,"",VLOOKUP($G59,Baseline!$G:$CJ,74,FALSE))</f>
        <v/>
      </c>
      <c r="CC59" s="18" t="str">
        <f>IF(LEN(VLOOKUP($G59,Baseline!$G:$CJ,75,FALSE))=0,"",VLOOKUP($G59,Baseline!$G:$CJ,75,FALSE))</f>
        <v/>
      </c>
      <c r="CD59" s="18" t="str">
        <f>IF(LEN(VLOOKUP($G59,Baseline!$G:$CJ,76,FALSE))=0,"",VLOOKUP($G59,Baseline!$G:$CJ,76,FALSE))</f>
        <v/>
      </c>
      <c r="CE59" s="18" t="str">
        <f>IF(LEN(VLOOKUP($G59,Baseline!$G:$CJ,77,FALSE))=0,"",VLOOKUP($G59,Baseline!$G:$CJ,77,FALSE))</f>
        <v/>
      </c>
      <c r="CF59" s="18" t="str">
        <f>IF(LEN(VLOOKUP($G59,Baseline!$G:$CJ,78,FALSE))=0,"",VLOOKUP($G59,Baseline!$G:$CJ,78,FALSE))</f>
        <v/>
      </c>
      <c r="CG59" s="18" t="str">
        <f>IF(LEN(VLOOKUP($G59,Baseline!$G:$CJ,79,FALSE))=0,"",VLOOKUP($G59,Baseline!$G:$CJ,79,FALSE))</f>
        <v/>
      </c>
      <c r="CH59" s="18" t="str">
        <f>IF(LEN(VLOOKUP($G59,Baseline!$G:$CJ,80,FALSE))=0,"",VLOOKUP($G59,Baseline!$G:$CJ,80,FALSE))</f>
        <v/>
      </c>
      <c r="CI59" s="18" t="str">
        <f>IF(LEN(VLOOKUP($G59,Baseline!$G:$CJ,81,FALSE))=0,"",VLOOKUP($G59,Baseline!$G:$CJ,81,FALSE))</f>
        <v/>
      </c>
      <c r="CJ59" s="18" t="str">
        <f>IF(LEN(VLOOKUP($G59,Baseline!$G:$CJ,82,FALSE))=0,"",VLOOKUP($G59,Baseline!$G:$CJ,82,FALSE))</f>
        <v/>
      </c>
      <c r="CK59" s="18"/>
      <c r="CL59" s="18"/>
      <c r="CM59" s="18"/>
      <c r="CN59" s="18"/>
      <c r="CO59" s="207" t="str">
        <f>IF(LEN(VLOOKUP($G59,Baseline!$G:$DL,87,FALSE))=0,"",VLOOKUP($G59,Baseline!$G:$DL,87,FALSE))</f>
        <v>3. Ces crises vous gênent-elles beaucoup ou êtes-vous inquiet(e)
à l‟idée d‟en avoir une autre ?</v>
      </c>
      <c r="CP59" s="18" t="str">
        <f>IF(LEN(VLOOKUP($G59,Baseline!$G:$DL,88,FALSE))=0,"",VLOOKUP($G59,Baseline!$G:$DL,88,FALSE))</f>
        <v>0 = Non</v>
      </c>
      <c r="CQ59" s="18" t="str">
        <f>IF(LEN(VLOOKUP($G59,Baseline!$G:$DL,89,FALSE))=0,"",VLOOKUP($G59,Baseline!$G:$DL,89,FALSE))</f>
        <v>1 = Oui</v>
      </c>
      <c r="CR59" s="94" t="str">
        <f>IF(LEN(VLOOKUP($G59,Baseline!$G:$DL,90,FALSE))=0,"",VLOOKUP($G59,Baseline!$G:$DL,90,FALSE))</f>
        <v/>
      </c>
      <c r="CS59" s="18" t="str">
        <f>IF(LEN(VLOOKUP($G59,Baseline!$G:$DL,91,FALSE))=0,"",VLOOKUP($G59,Baseline!$G:$DL,91,FALSE))</f>
        <v/>
      </c>
      <c r="CT59" s="18" t="str">
        <f>IF(LEN(VLOOKUP($G59,Baseline!$G:$DL,92,FALSE))=0,"",VLOOKUP($G59,Baseline!$G:$DL,92,FALSE))</f>
        <v/>
      </c>
      <c r="CU59" s="18" t="str">
        <f>IF(LEN(VLOOKUP($G59,Baseline!$G:$DL,93,FALSE))=0,"",VLOOKUP($G59,Baseline!$G:$DL,93,FALSE))</f>
        <v/>
      </c>
      <c r="CV59" s="18" t="str">
        <f>IF(LEN(VLOOKUP($G59,Baseline!$G:$DL,94,FALSE))=0,"",VLOOKUP($G59,Baseline!$G:$DL,94,FALSE))</f>
        <v/>
      </c>
      <c r="CW59" s="18" t="str">
        <f>IF(LEN(VLOOKUP($G59,Baseline!$G:$DL,95,FALSE))=0,"",VLOOKUP($G59,Baseline!$G:$DL,95,FALSE))</f>
        <v/>
      </c>
      <c r="CX59" s="18" t="str">
        <f>IF(LEN(VLOOKUP($G59,Baseline!$G:$DL,96,FALSE))=0,"",VLOOKUP($G59,Baseline!$G:$DL,96,FALSE))</f>
        <v/>
      </c>
      <c r="CY59" s="11" t="str">
        <f>IF(LEN(VLOOKUP($G59,Baseline!$G:$DL,97,FALSE))=0,"",VLOOKUP($G59,Baseline!$G:$DL,97,FALSE))</f>
        <v/>
      </c>
      <c r="CZ59" s="11" t="str">
        <f>IF(LEN(VLOOKUP($G59,Baseline!$G:$DL,98,FALSE))=0,"",VLOOKUP($G59,Baseline!$G:$DL,98,FALSE))</f>
        <v/>
      </c>
      <c r="DA59" s="11" t="str">
        <f>IF(LEN(VLOOKUP($G59,Baseline!$G:$DL,99,FALSE))=0,"",VLOOKUP($G59,Baseline!$G:$DL,99,FALSE))</f>
        <v/>
      </c>
      <c r="DB59" s="11" t="str">
        <f>IF(LEN(VLOOKUP($G59,Baseline!$G:$DL,100,FALSE))=0,"",VLOOKUP($G59,Baseline!$G:$DL,100,FALSE))</f>
        <v/>
      </c>
      <c r="DC59" s="11" t="str">
        <f>IF(LEN(VLOOKUP($G59,Baseline!$G:$DL,101,FALSE))=0,"",VLOOKUP($G59,Baseline!$G:$DL,101,FALSE))</f>
        <v/>
      </c>
      <c r="DD59" s="11" t="str">
        <f>IF(LEN(VLOOKUP($G59,Baseline!$G:$DL,102,FALSE))=0,"",VLOOKUP($G59,Baseline!$G:$DL,102,FALSE))</f>
        <v/>
      </c>
      <c r="DE59" s="11" t="str">
        <f>IF(LEN(VLOOKUP($G59,Baseline!$G:$DL,103,FALSE))=0,"",VLOOKUP($G59,Baseline!$G:$DL,103,FALSE))</f>
        <v/>
      </c>
      <c r="DF59" s="11" t="str">
        <f>IF(LEN(VLOOKUP($G59,Baseline!$G:$DL,104,FALSE))=0,"",VLOOKUP($G59,Baseline!$G:$DL,104,FALSE))</f>
        <v/>
      </c>
      <c r="DG59" s="11" t="str">
        <f>IF(LEN(VLOOKUP($G59,Baseline!$G:$DL,105,FALSE))=0,"",VLOOKUP($G59,Baseline!$G:$DL,105,FALSE))</f>
        <v/>
      </c>
      <c r="DH59" s="11" t="str">
        <f>IF(LEN(VLOOKUP($G59,Baseline!$G:$DL,106,FALSE))=0,"",VLOOKUP($G59,Baseline!$G:$DL,106,FALSE))</f>
        <v/>
      </c>
      <c r="DI59" s="11" t="str">
        <f>IF(LEN(VLOOKUP($G59,Baseline!$G:$DL,107,FALSE))=0,"",VLOOKUP($G59,Baseline!$G:$DL,107,FALSE))</f>
        <v/>
      </c>
      <c r="DJ59" s="11" t="str">
        <f>IF(LEN(VLOOKUP($G59,Baseline!$G:$DL,108,FALSE))=0,"",VLOOKUP($G59,Baseline!$G:$DL,108,FALSE))</f>
        <v/>
      </c>
      <c r="DK59" s="11" t="str">
        <f>IF(LEN(VLOOKUP($G59,Baseline!$G:$DL,109,FALSE))=0,"",VLOOKUP($G59,Baseline!$G:$DL,109,FALSE))</f>
        <v/>
      </c>
      <c r="DL59" s="11" t="str">
        <f>IF(LEN(VLOOKUP($G59,Baseline!$G:$DL,110,FALSE))=0,"",VLOOKUP($G59,Baseline!$G:$DL,110,FALSE))</f>
        <v/>
      </c>
      <c r="DM59" s="11"/>
      <c r="DN59" s="11"/>
      <c r="DO59" s="11"/>
      <c r="DP59" s="11"/>
      <c r="DQ59" s="18" t="str">
        <f>IF(LEN(VLOOKUP($G59,Baseline!$G:$EN,115,FALSE))=0,"",VLOOKUP($G59,Baseline!$G:$EN,115,FALSE))</f>
        <v>Nagyon zavarják Önt ezek a rohamok vagy aggódik amiatt, hogy újabb ilyen rohama lesz?</v>
      </c>
      <c r="DR59" s="18" t="str">
        <f>IF(LEN(VLOOKUP($G59,Baseline!$G:$EN,116,FALSE))=0,"",VLOOKUP($G59,Baseline!$G:$EN,116,FALSE))</f>
        <v>0 = Nem</v>
      </c>
      <c r="DS59" s="18" t="str">
        <f>IF(LEN(VLOOKUP($G59,Baseline!$G:$EN,117,FALSE))=0,"",VLOOKUP($G59,Baseline!$G:$EN,117,FALSE))</f>
        <v>1 = Igen</v>
      </c>
      <c r="DT59" s="18" t="str">
        <f>IF(LEN(VLOOKUP($G59,Baseline!$G:$EN,118,FALSE))=0,"",VLOOKUP($G59,Baseline!$G:$EN,118,FALSE))</f>
        <v/>
      </c>
      <c r="DU59" s="18" t="str">
        <f>IF(LEN(VLOOKUP($G59,Baseline!$G:$EN,119,FALSE))=0,"",VLOOKUP($G59,Baseline!$G:$EN,119,FALSE))</f>
        <v/>
      </c>
      <c r="DV59" s="18" t="str">
        <f>IF(LEN(VLOOKUP($G59,Baseline!$G:$EN,120,FALSE))=0,"",VLOOKUP($G59,Baseline!$G:$EN,120,FALSE))</f>
        <v/>
      </c>
      <c r="DW59" s="94" t="str">
        <f>IF(LEN(VLOOKUP($G59,Baseline!$G:$EN,121,FALSE))=0,"",VLOOKUP($G59,Baseline!$G:$EN,121,FALSE))</f>
        <v/>
      </c>
      <c r="DX59" s="18" t="str">
        <f>IF(LEN(VLOOKUP($G59,Baseline!$G:$EN,122,FALSE))=0,"",VLOOKUP($G59,Baseline!$G:$EN,122,FALSE))</f>
        <v/>
      </c>
      <c r="DY59" s="18" t="str">
        <f>IF(LEN(VLOOKUP($G59,Baseline!$G:$EN,123,FALSE))=0,"",VLOOKUP($G59,Baseline!$G:$EN,123,FALSE))</f>
        <v/>
      </c>
      <c r="DZ59" s="18" t="str">
        <f>IF(LEN(VLOOKUP($G59,Baseline!$G:$EN,124,FALSE))=0,"",VLOOKUP($G59,Baseline!$G:$EN,124,FALSE))</f>
        <v/>
      </c>
      <c r="EA59" s="18" t="str">
        <f>IF(LEN(VLOOKUP($G59,Baseline!$G:$EN,125,FALSE))=0,"",VLOOKUP($G59,Baseline!$G:$EN,125,FALSE))</f>
        <v/>
      </c>
      <c r="EB59" s="11" t="str">
        <f>IF(LEN(VLOOKUP($G59,Baseline!$G:$EN,126,FALSE))=0,"",VLOOKUP($G59,Baseline!$G:$EN,126,FALSE))</f>
        <v/>
      </c>
      <c r="EC59" s="11" t="str">
        <f>IF(LEN(VLOOKUP($G59,Baseline!$G:$EN,127,FALSE))=0,"",VLOOKUP($G59,Baseline!$G:$EN,127,FALSE))</f>
        <v/>
      </c>
      <c r="ED59" s="11" t="str">
        <f>IF(LEN(VLOOKUP($G59,Baseline!$G:$EN,128,FALSE))=0,"",VLOOKUP($G59,Baseline!$G:$EN,128,FALSE))</f>
        <v/>
      </c>
      <c r="EE59" s="11" t="str">
        <f>IF(LEN(VLOOKUP($G59,Baseline!$G:$EN,129,FALSE))=0,"",VLOOKUP($G59,Baseline!$G:$EN,129,FALSE))</f>
        <v/>
      </c>
      <c r="EF59" s="11" t="str">
        <f>IF(LEN(VLOOKUP($G59,Baseline!$G:$EN,130,FALSE))=0,"",VLOOKUP($G59,Baseline!$G:$EN,130,FALSE))</f>
        <v/>
      </c>
      <c r="EG59" s="11" t="str">
        <f>IF(LEN(VLOOKUP($G59,Baseline!$G:$EN,131,FALSE))=0,"",VLOOKUP($G59,Baseline!$G:$EN,131,FALSE))</f>
        <v/>
      </c>
      <c r="EH59" s="11" t="str">
        <f>IF(LEN(VLOOKUP($G59,Baseline!$G:$EN,132,FALSE))=0,"",VLOOKUP($G59,Baseline!$G:$EN,132,FALSE))</f>
        <v/>
      </c>
      <c r="EI59" s="11" t="str">
        <f>IF(LEN(VLOOKUP($G59,Baseline!$G:$EN,133,FALSE))=0,"",VLOOKUP($G59,Baseline!$G:$EN,133,FALSE))</f>
        <v/>
      </c>
      <c r="EJ59" s="11" t="str">
        <f>IF(LEN(VLOOKUP($G59,Baseline!$G:$EN,134,FALSE))=0,"",VLOOKUP($G59,Baseline!$G:$EN,134,FALSE))</f>
        <v/>
      </c>
      <c r="EK59" s="11" t="str">
        <f>IF(LEN(VLOOKUP($G59,Baseline!$G:$EN,135,FALSE))=0,"",VLOOKUP($G59,Baseline!$G:$EN,135,FALSE))</f>
        <v/>
      </c>
      <c r="EL59" s="11" t="str">
        <f>IF(LEN(VLOOKUP($G59,Baseline!$G:$EN,136,FALSE))=0,"",VLOOKUP($G59,Baseline!$G:$EN,136,FALSE))</f>
        <v/>
      </c>
      <c r="EM59" s="11" t="str">
        <f>IF(LEN(VLOOKUP($G59,Baseline!$G:$EN,137,FALSE))=0,"",VLOOKUP($G59,Baseline!$G:$EN,137,FALSE))</f>
        <v/>
      </c>
      <c r="EN59" s="11" t="str">
        <f>IF(LEN(VLOOKUP($G59,Baseline!$G:$EN,138,FALSE))=0,"",VLOOKUP($G59,Baseline!$G:$EN,138,FALSE))</f>
        <v/>
      </c>
      <c r="EO59" s="11"/>
      <c r="EP59" s="11"/>
      <c r="EQ59" s="11"/>
      <c r="ER59" s="11"/>
      <c r="ES59" s="18" t="str">
        <f>IF(LEN(VLOOKUP($G59,Baseline!$G:$FP,143,FALSE))=0,"",VLOOKUP($G59,Baseline!$G:$FP,143,FALSE))</f>
        <v>Questi attacchi le danno molto fastidio o è preoccupato/a di avere un altro attacco?</v>
      </c>
      <c r="ET59" s="18" t="str">
        <f>IF(LEN(VLOOKUP($G59,Baseline!$G:$FP,144,FALSE))=0,"",VLOOKUP($G59,Baseline!$G:$FP,144,FALSE))</f>
        <v>0 = No</v>
      </c>
      <c r="EU59" s="18" t="str">
        <f>IF(LEN(VLOOKUP($G59,Baseline!$G:$FP,145,FALSE))=0,"",VLOOKUP($G59,Baseline!$G:$FP,145,FALSE))</f>
        <v>1 = Si</v>
      </c>
      <c r="EV59" s="18" t="str">
        <f>IF(LEN(VLOOKUP($G59,Baseline!$G:$FP,146,FALSE))=0,"",VLOOKUP($G59,Baseline!$G:$FP,146,FALSE))</f>
        <v/>
      </c>
      <c r="EW59" s="18" t="str">
        <f>IF(LEN(VLOOKUP($G59,Baseline!$G:$FP,147,FALSE))=0,"",VLOOKUP($G59,Baseline!$G:$FP,147,FALSE))</f>
        <v/>
      </c>
      <c r="EX59" s="18" t="str">
        <f>IF(LEN(VLOOKUP($G59,Baseline!$G:$FP,148,FALSE))=0,"",VLOOKUP($G59,Baseline!$G:$FP,148,FALSE))</f>
        <v/>
      </c>
      <c r="EY59" s="18" t="str">
        <f>IF(LEN(VLOOKUP($G59,Baseline!$G:$FP,149,FALSE))=0,"",VLOOKUP($G59,Baseline!$G:$FP,149,FALSE))</f>
        <v/>
      </c>
      <c r="EZ59" s="18" t="str">
        <f>IF(LEN(VLOOKUP($G59,Baseline!$G:$FP,150,FALSE))=0,"",VLOOKUP($G59,Baseline!$G:$FP,150,FALSE))</f>
        <v/>
      </c>
      <c r="FA59" s="18" t="str">
        <f>IF(LEN(VLOOKUP($G59,Baseline!$G:$FP,151,FALSE))=0,"",VLOOKUP($G59,Baseline!$G:$FP,151,FALSE))</f>
        <v/>
      </c>
      <c r="FB59" s="94" t="str">
        <f>IF(LEN(VLOOKUP($G59,Baseline!$G:$FP,152,FALSE))=0,"",VLOOKUP($G59,Baseline!$G:$FP,152,FALSE))</f>
        <v/>
      </c>
      <c r="FC59" s="18" t="str">
        <f>IF(LEN(VLOOKUP($G59,Baseline!$G:$FP,153,FALSE))=0,"",VLOOKUP($G59,Baseline!$G:$FP,153,FALSE))</f>
        <v/>
      </c>
      <c r="FD59" s="11" t="str">
        <f>IF(LEN(VLOOKUP($G59,Baseline!$G:$FP,154,FALSE))=0,"",VLOOKUP($G59,Baseline!$G:$FP,154,FALSE))</f>
        <v/>
      </c>
      <c r="FE59" s="11" t="str">
        <f>IF(LEN(VLOOKUP($G59,Baseline!$G:$FP,155,FALSE))=0,"",VLOOKUP($G59,Baseline!$G:$FP,155,FALSE))</f>
        <v/>
      </c>
      <c r="FF59" s="11" t="str">
        <f>IF(LEN(VLOOKUP($G59,Baseline!$G:$FP,156,FALSE))=0,"",VLOOKUP($G59,Baseline!$G:$FP,156,FALSE))</f>
        <v/>
      </c>
      <c r="FG59" s="11" t="str">
        <f>IF(LEN(VLOOKUP($G59,Baseline!$G:$FP,157,FALSE))=0,"",VLOOKUP($G59,Baseline!$G:$FP,157,FALSE))</f>
        <v/>
      </c>
      <c r="FH59" s="11" t="str">
        <f>IF(LEN(VLOOKUP($G59,Baseline!$G:$FP,158,FALSE))=0,"",VLOOKUP($G59,Baseline!$G:$FP,158,FALSE))</f>
        <v/>
      </c>
      <c r="FI59" s="11" t="str">
        <f>IF(LEN(VLOOKUP($G59,Baseline!$G:$FP,159,FALSE))=0,"",VLOOKUP($G59,Baseline!$G:$FP,159,FALSE))</f>
        <v/>
      </c>
      <c r="FJ59" s="11" t="str">
        <f>IF(LEN(VLOOKUP($G59,Baseline!$G:$FP,160,FALSE))=0,"",VLOOKUP($G59,Baseline!$G:$FP,160,FALSE))</f>
        <v/>
      </c>
      <c r="FK59" s="11" t="str">
        <f>IF(LEN(VLOOKUP($G59,Baseline!$G:$FP,161,FALSE))=0,"",VLOOKUP($G59,Baseline!$G:$FP,161,FALSE))</f>
        <v/>
      </c>
      <c r="FL59" s="11" t="str">
        <f>IF(LEN(VLOOKUP($G59,Baseline!$G:$FP,162,FALSE))=0,"",VLOOKUP($G59,Baseline!$G:$FP,162,FALSE))</f>
        <v/>
      </c>
      <c r="FM59" s="11" t="str">
        <f>IF(LEN(VLOOKUP($G59,Baseline!$G:$FP,163,FALSE))=0,"",VLOOKUP($G59,Baseline!$G:$FP,163,FALSE))</f>
        <v/>
      </c>
      <c r="FN59" s="11" t="str">
        <f>IF(LEN(VLOOKUP($G59,Baseline!$G:$FP,164,FALSE))=0,"",VLOOKUP($G59,Baseline!$G:$FP,164,FALSE))</f>
        <v/>
      </c>
      <c r="FO59" s="11" t="str">
        <f>IF(LEN(VLOOKUP($G59,Baseline!$G:$FP,165,FALSE))=0,"",VLOOKUP($G59,Baseline!$G:$FP,165,FALSE))</f>
        <v/>
      </c>
      <c r="FP59" s="11" t="str">
        <f>IF(LEN(VLOOKUP($G59,Baseline!$G:$FP,166,FALSE))=0,"",VLOOKUP($G59,Baseline!$G:$FP,166,FALSE))</f>
        <v/>
      </c>
      <c r="FQ59" s="11"/>
      <c r="FR59" s="11"/>
      <c r="FS59" s="11"/>
      <c r="FT59" s="11"/>
      <c r="FU59" s="18" t="str">
        <f>IF(LEN(VLOOKUP($G59,Baseline!$G:$GR,171,FALSE))=0,"",VLOOKUP($G59,Baseline!$G:$GR,171,FALSE))</f>
        <v>Сильно ли Вас беспокоят эти приступы, боитесь ли Вы, что у Вас будет новый приступ?</v>
      </c>
      <c r="FV59" s="18" t="str">
        <f>IF(LEN(VLOOKUP($G59,Baseline!$G:$GR,172,FALSE))=0,"",VLOOKUP($G59,Baseline!$G:$GR,172,FALSE))</f>
        <v>0 = НЕТ</v>
      </c>
      <c r="FW59" s="18" t="str">
        <f>IF(LEN(VLOOKUP($G59,Baseline!$G:$GR,173,FALSE))=0,"",VLOOKUP($G59,Baseline!$G:$GR,173,FALSE))</f>
        <v>1 = ДА</v>
      </c>
      <c r="FX59" s="18" t="str">
        <f>IF(LEN(VLOOKUP($G59,Baseline!$G:$GR,174,FALSE))=0,"",VLOOKUP($G59,Baseline!$G:$GR,174,FALSE))</f>
        <v/>
      </c>
      <c r="FY59" s="18" t="str">
        <f>IF(LEN(VLOOKUP($G59,Baseline!$G:$GR,175,FALSE))=0,"",VLOOKUP($G59,Baseline!$G:$GR,175,FALSE))</f>
        <v/>
      </c>
      <c r="FZ59" s="18" t="str">
        <f>IF(LEN(VLOOKUP($G59,Baseline!$G:$GR,176,FALSE))=0,"",VLOOKUP($G59,Baseline!$G:$GR,176,FALSE))</f>
        <v/>
      </c>
      <c r="GA59" s="18" t="str">
        <f>IF(LEN(VLOOKUP($G59,Baseline!$G:$GR,177,FALSE))=0,"",VLOOKUP($G59,Baseline!$G:$GR,177,FALSE))</f>
        <v/>
      </c>
      <c r="GB59" s="18" t="str">
        <f>IF(LEN(VLOOKUP($G59,Baseline!$G:$GR,178,FALSE))=0,"",VLOOKUP($G59,Baseline!$G:$GR,178,FALSE))</f>
        <v/>
      </c>
      <c r="GC59" s="18" t="str">
        <f>IF(LEN(VLOOKUP($G59,Baseline!$G:$GR,179,FALSE))=0,"",VLOOKUP($G59,Baseline!$G:$GR,179,FALSE))</f>
        <v/>
      </c>
      <c r="GD59" s="18" t="str">
        <f>IF(LEN(VLOOKUP($G59,Baseline!$G:$GR,180,FALSE))=0,"",VLOOKUP($G59,Baseline!$G:$GR,180,FALSE))</f>
        <v/>
      </c>
      <c r="GE59" s="18" t="str">
        <f>IF(LEN(VLOOKUP($G59,Baseline!$G:$GR,181,FALSE))=0,"",VLOOKUP($G59,Baseline!$G:$GR,181,FALSE))</f>
        <v/>
      </c>
      <c r="GF59" s="11" t="str">
        <f>IF(LEN(VLOOKUP($G59,Baseline!$G:$GR,182,FALSE))=0,"",VLOOKUP($G59,Baseline!$G:$GR,182,FALSE))</f>
        <v/>
      </c>
      <c r="GG59" s="94" t="str">
        <f>IF(LEN(VLOOKUP($G59,Baseline!$G:$GR,183,FALSE))=0,"",VLOOKUP($G59,Baseline!$G:$GR,183,FALSE))</f>
        <v/>
      </c>
      <c r="GH59" s="11" t="str">
        <f>IF(LEN(VLOOKUP($G59,Baseline!$G:$GR,184,FALSE))=0,"",VLOOKUP($G59,Baseline!$G:$GR,184,FALSE))</f>
        <v/>
      </c>
      <c r="GI59" s="11" t="str">
        <f>IF(LEN(VLOOKUP($G59,Baseline!$G:$GR,185,FALSE))=0,"",VLOOKUP($G59,Baseline!$G:$GR,185,FALSE))</f>
        <v/>
      </c>
      <c r="GJ59" s="11" t="str">
        <f>IF(LEN(VLOOKUP($G59,Baseline!$G:$GR,186,FALSE))=0,"",VLOOKUP($G59,Baseline!$G:$GR,186,FALSE))</f>
        <v/>
      </c>
      <c r="GK59" s="11" t="str">
        <f>IF(LEN(VLOOKUP($G59,Baseline!$G:$GR,187,FALSE))=0,"",VLOOKUP($G59,Baseline!$G:$GR,187,FALSE))</f>
        <v/>
      </c>
      <c r="GL59" s="11" t="str">
        <f>IF(LEN(VLOOKUP($G59,Baseline!$G:$GR,188,FALSE))=0,"",VLOOKUP($G59,Baseline!$G:$GR,188,FALSE))</f>
        <v/>
      </c>
      <c r="GM59" s="11" t="str">
        <f>IF(LEN(VLOOKUP($G59,Baseline!$G:$GR,189,FALSE))=0,"",VLOOKUP($G59,Baseline!$G:$GR,189,FALSE))</f>
        <v/>
      </c>
      <c r="GN59" s="11" t="str">
        <f>IF(LEN(VLOOKUP($G59,Baseline!$G:$GR,190,FALSE))=0,"",VLOOKUP($G59,Baseline!$G:$GR,190,FALSE))</f>
        <v/>
      </c>
      <c r="GO59" s="11" t="str">
        <f>IF(LEN(VLOOKUP($G59,Baseline!$G:$GR,191,FALSE))=0,"",VLOOKUP($G59,Baseline!$G:$GR,191,FALSE))</f>
        <v/>
      </c>
      <c r="GP59" s="11" t="str">
        <f>IF(LEN(VLOOKUP($G59,Baseline!$G:$GR,192,FALSE))=0,"",VLOOKUP($G59,Baseline!$G:$GR,192,FALSE))</f>
        <v/>
      </c>
      <c r="GQ59" s="11" t="str">
        <f>IF(LEN(VLOOKUP($G59,Baseline!$G:$GR,193,FALSE))=0,"",VLOOKUP($G59,Baseline!$G:$GR,193,FALSE))</f>
        <v/>
      </c>
      <c r="GR59" s="11" t="str">
        <f>IF(LEN(VLOOKUP($G59,Baseline!$G:$GR,194,FALSE))=0,"",VLOOKUP($G59,Baseline!$G:$GR,194,FALSE))</f>
        <v/>
      </c>
      <c r="GS59" s="11"/>
      <c r="GT59" s="11"/>
      <c r="GU59" s="11"/>
      <c r="GV59" s="11"/>
      <c r="GW59" s="18" t="str">
        <f>IF(LEN(VLOOKUP($G59,Baseline!$G:$HT,199,FALSE))=0,"",VLOOKUP($G59,Baseline!$G:$HT,199,FALSE))</f>
        <v>Da li osećate takve napade kao jako sputavajuće, i/ili da li se plašite novih napada?</v>
      </c>
      <c r="GX59" s="18" t="str">
        <f>IF(LEN(VLOOKUP($G59,Baseline!$G:$HT,200,FALSE))=0,"",VLOOKUP($G59,Baseline!$G:$HT,200,FALSE))</f>
        <v>0 = Ne</v>
      </c>
      <c r="GY59" s="18" t="str">
        <f>IF(LEN(VLOOKUP($G59,Baseline!$G:$HT,201,FALSE))=0,"",VLOOKUP($G59,Baseline!$G:$HT,201,FALSE))</f>
        <v>1 = Da</v>
      </c>
      <c r="GZ59" s="18" t="str">
        <f>IF(LEN(VLOOKUP($G59,Baseline!$G:$HT,202,FALSE))=0,"",VLOOKUP($G59,Baseline!$G:$HT,202,FALSE))</f>
        <v/>
      </c>
      <c r="HA59" s="93" t="str">
        <f>IF(LEN(VLOOKUP($G59,Baseline!$G:$HT,203,FALSE))=0,"",VLOOKUP($G59,Baseline!$G:$HT,203,FALSE))</f>
        <v/>
      </c>
      <c r="HB59" s="93" t="str">
        <f>IF(LEN(VLOOKUP($G59,Baseline!$G:$HT,204,FALSE))=0,"",VLOOKUP($G59,Baseline!$G:$HT,204,FALSE))</f>
        <v/>
      </c>
      <c r="HC59" s="93" t="str">
        <f>IF(LEN(VLOOKUP($G59,Baseline!$G:$HT,205,FALSE))=0,"",VLOOKUP($G59,Baseline!$G:$HT,205,FALSE))</f>
        <v/>
      </c>
      <c r="HD59" s="93" t="str">
        <f>IF(LEN(VLOOKUP($G59,Baseline!$G:$HT,206,FALSE))=0,"",VLOOKUP($G59,Baseline!$G:$HT,206,FALSE))</f>
        <v/>
      </c>
      <c r="HE59" s="93" t="str">
        <f>IF(LEN(VLOOKUP($G59,Baseline!$G:$HT,207,FALSE))=0,"",VLOOKUP($G59,Baseline!$G:$HT,207,FALSE))</f>
        <v/>
      </c>
      <c r="HF59" s="93" t="str">
        <f>IF(LEN(VLOOKUP($G59,Baseline!$G:$HT,208,FALSE))=0,"",VLOOKUP($G59,Baseline!$G:$HT,208,FALSE))</f>
        <v/>
      </c>
      <c r="HG59" s="93" t="str">
        <f>IF(LEN(VLOOKUP($G59,Baseline!$G:$HT,209,FALSE))=0,"",VLOOKUP($G59,Baseline!$G:$HT,209,FALSE))</f>
        <v/>
      </c>
      <c r="HH59" s="11" t="str">
        <f>IF(LEN(VLOOKUP($G59,Baseline!$G:$HT,210,FALSE))=0,"",VLOOKUP($G59,Baseline!$G:$HT,210,FALSE))</f>
        <v/>
      </c>
      <c r="HI59" s="11" t="str">
        <f>IF(LEN(VLOOKUP($G59,Baseline!$G:$HT,211,FALSE))=0,"",VLOOKUP($G59,Baseline!$G:$HT,211,FALSE))</f>
        <v/>
      </c>
      <c r="HJ59" s="11" t="str">
        <f>IF(LEN(VLOOKUP($G59,Baseline!$G:$HT,212,FALSE))=0,"",VLOOKUP($G59,Baseline!$G:$HT,212,FALSE))</f>
        <v/>
      </c>
      <c r="HK59" s="11" t="str">
        <f>IF(LEN(VLOOKUP($G59,Baseline!$G:$HT,213,FALSE))=0,"",VLOOKUP($G59,Baseline!$G:$HT,213,FALSE))</f>
        <v/>
      </c>
      <c r="HL59" s="94" t="str">
        <f>IF(LEN(VLOOKUP($G59,Baseline!$G:$HT,214,FALSE))=0,"",VLOOKUP($G59,Baseline!$G:$HT,214,FALSE))</f>
        <v/>
      </c>
      <c r="HM59" s="11" t="str">
        <f>IF(LEN(VLOOKUP($G59,Baseline!$G:$HT,215,FALSE))=0,"",VLOOKUP($G59,Baseline!$G:$HT,215,FALSE))</f>
        <v/>
      </c>
      <c r="HN59" s="11" t="str">
        <f>IF(LEN(VLOOKUP($G59,Baseline!$G:$HT,216,FALSE))=0,"",VLOOKUP($G59,Baseline!$G:$HT,216,FALSE))</f>
        <v/>
      </c>
      <c r="HO59" s="11" t="str">
        <f>IF(LEN(VLOOKUP($G59,Baseline!$G:$HT,217,FALSE))=0,"",VLOOKUP($G59,Baseline!$G:$HT,217,FALSE))</f>
        <v/>
      </c>
      <c r="HP59" s="11" t="str">
        <f>IF(LEN(VLOOKUP($G59,Baseline!$G:$HT,218,FALSE))=0,"",VLOOKUP($G59,Baseline!$G:$HT,218,FALSE))</f>
        <v/>
      </c>
      <c r="HQ59" s="11" t="str">
        <f>IF(LEN(VLOOKUP($G59,Baseline!$G:$HT,219,FALSE))=0,"",VLOOKUP($G59,Baseline!$G:$HT,219,FALSE))</f>
        <v/>
      </c>
      <c r="HR59" s="11" t="str">
        <f>IF(LEN(VLOOKUP($G59,Baseline!$G:$HT,220,FALSE))=0,"",VLOOKUP($G59,Baseline!$G:$HT,220,FALSE))</f>
        <v/>
      </c>
      <c r="HS59" s="11" t="str">
        <f>IF(LEN(VLOOKUP($G59,Baseline!$G:$HT,221,FALSE))=0,"",VLOOKUP($G59,Baseline!$G:$HT,221,FALSE))</f>
        <v/>
      </c>
      <c r="HT59" s="11" t="str">
        <f>IF(LEN(VLOOKUP($G59,Baseline!$G:$HT,222,FALSE))=0,"",VLOOKUP($G59,Baseline!$G:$HT,222,FALSE))</f>
        <v/>
      </c>
      <c r="HU59" s="11"/>
      <c r="HV59" s="11"/>
      <c r="HW59" s="11"/>
      <c r="HX59" s="11"/>
    </row>
    <row r="60" spans="1:232" s="63" customFormat="1" ht="79.5" thickBot="1">
      <c r="A60" s="61" t="s">
        <v>316</v>
      </c>
      <c r="B60" s="13"/>
      <c r="C60" s="13"/>
      <c r="D60" s="13"/>
      <c r="E60" s="13"/>
      <c r="F60" s="13"/>
      <c r="G60" s="13"/>
      <c r="H60" s="13"/>
      <c r="I60" s="13" t="s">
        <v>409</v>
      </c>
      <c r="J60" s="13"/>
      <c r="K60" s="13"/>
      <c r="L60" s="13"/>
      <c r="M60" s="13"/>
      <c r="N60" s="13"/>
      <c r="O60" s="13"/>
      <c r="P60" s="13"/>
      <c r="Q60" s="13"/>
      <c r="R60" s="13"/>
      <c r="S60" s="13"/>
      <c r="T60" s="13"/>
      <c r="U60" s="13"/>
      <c r="V60" s="13"/>
      <c r="W60" s="13"/>
      <c r="X60" s="13"/>
      <c r="Y60" s="13"/>
      <c r="Z60" s="13"/>
      <c r="AA60" s="13"/>
      <c r="AB60" s="13"/>
      <c r="AC60" s="64"/>
      <c r="AD60" s="13"/>
      <c r="AE60" s="13"/>
      <c r="AF60" s="64"/>
      <c r="AG60" s="61"/>
      <c r="AH60" s="13" t="s">
        <v>433</v>
      </c>
      <c r="AI60" s="13" t="s">
        <v>366</v>
      </c>
      <c r="AJ60" s="64" t="s">
        <v>367</v>
      </c>
      <c r="AK60" s="13" t="s">
        <v>434</v>
      </c>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64"/>
      <c r="BM60" s="14" t="s">
        <v>68</v>
      </c>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t="s">
        <v>3315</v>
      </c>
      <c r="CP60" s="14"/>
      <c r="CQ60" s="14"/>
      <c r="CR60" s="14"/>
      <c r="CS60" s="14"/>
      <c r="CT60" s="14"/>
      <c r="CU60" s="14"/>
      <c r="CV60" s="14"/>
      <c r="CW60" s="14"/>
      <c r="CX60" s="14"/>
      <c r="CY60" s="13"/>
      <c r="CZ60" s="13"/>
      <c r="DA60" s="13"/>
      <c r="DB60" s="13"/>
      <c r="DC60" s="13"/>
      <c r="DD60" s="13"/>
      <c r="DE60" s="13"/>
      <c r="DF60" s="13"/>
      <c r="DG60" s="13"/>
      <c r="DH60" s="13"/>
      <c r="DI60" s="13"/>
      <c r="DJ60" s="13"/>
      <c r="DK60" s="13"/>
      <c r="DL60" s="13"/>
      <c r="DM60" s="13"/>
      <c r="DN60" s="13"/>
      <c r="DO60" s="13"/>
      <c r="DP60" s="13"/>
      <c r="DQ60" s="14" t="s">
        <v>3550</v>
      </c>
      <c r="DR60" s="14"/>
      <c r="DS60" s="14"/>
      <c r="DT60" s="14"/>
      <c r="DU60" s="14"/>
      <c r="DV60" s="14"/>
      <c r="DW60" s="14"/>
      <c r="DX60" s="14"/>
      <c r="DY60" s="14"/>
      <c r="DZ60" s="14"/>
      <c r="EA60" s="14"/>
      <c r="EB60" s="13"/>
      <c r="EC60" s="13"/>
      <c r="ED60" s="13"/>
      <c r="EE60" s="13"/>
      <c r="EF60" s="13"/>
      <c r="EG60" s="13"/>
      <c r="EH60" s="13"/>
      <c r="EI60" s="13"/>
      <c r="EJ60" s="13"/>
      <c r="EK60" s="13"/>
      <c r="EL60" s="13"/>
      <c r="EM60" s="13"/>
      <c r="EN60" s="13"/>
      <c r="EO60" s="13"/>
      <c r="EP60" s="13"/>
      <c r="EQ60" s="13"/>
      <c r="ER60" s="13"/>
      <c r="ES60" s="14" t="s">
        <v>3384</v>
      </c>
      <c r="ET60" s="14"/>
      <c r="EU60" s="14"/>
      <c r="EV60" s="14"/>
      <c r="EW60" s="14"/>
      <c r="EX60" s="14"/>
      <c r="EY60" s="14"/>
      <c r="EZ60" s="14"/>
      <c r="FA60" s="14"/>
      <c r="FB60" s="14"/>
      <c r="FC60" s="14"/>
      <c r="FD60" s="13"/>
      <c r="FE60" s="13"/>
      <c r="FF60" s="13"/>
      <c r="FG60" s="13"/>
      <c r="FH60" s="13"/>
      <c r="FI60" s="13"/>
      <c r="FJ60" s="13"/>
      <c r="FK60" s="13"/>
      <c r="FL60" s="13"/>
      <c r="FM60" s="13"/>
      <c r="FN60" s="13"/>
      <c r="FO60" s="13"/>
      <c r="FP60" s="13"/>
      <c r="FQ60" s="13"/>
      <c r="FR60" s="13"/>
      <c r="FS60" s="13"/>
      <c r="FT60" s="13"/>
      <c r="FU60" s="14" t="s">
        <v>3475</v>
      </c>
      <c r="FV60" s="14"/>
      <c r="FW60" s="14"/>
      <c r="FX60" s="14"/>
      <c r="FY60" s="14"/>
      <c r="FZ60" s="14"/>
      <c r="GA60" s="14"/>
      <c r="GB60" s="14"/>
      <c r="GC60" s="14"/>
      <c r="GD60" s="14"/>
      <c r="GE60" s="14"/>
      <c r="GF60" s="13"/>
      <c r="GG60" s="13"/>
      <c r="GH60" s="13"/>
      <c r="GI60" s="13"/>
      <c r="GJ60" s="13"/>
      <c r="GK60" s="13"/>
      <c r="GL60" s="13"/>
      <c r="GM60" s="13"/>
      <c r="GN60" s="13"/>
      <c r="GO60" s="13"/>
      <c r="GP60" s="13"/>
      <c r="GQ60" s="13"/>
      <c r="GR60" s="13"/>
      <c r="GS60" s="13"/>
      <c r="GT60" s="13"/>
      <c r="GU60" s="13"/>
      <c r="GW60" s="14" t="s">
        <v>3490</v>
      </c>
      <c r="GX60" s="14"/>
      <c r="GY60" s="14"/>
      <c r="GZ60" s="14"/>
      <c r="HA60" s="67"/>
      <c r="HB60" s="67"/>
      <c r="HC60" s="67"/>
      <c r="HD60" s="67"/>
      <c r="HE60" s="67"/>
      <c r="HF60" s="67"/>
      <c r="HG60" s="67"/>
      <c r="HH60" s="13"/>
      <c r="HI60" s="13"/>
      <c r="HJ60" s="13"/>
      <c r="HK60" s="13"/>
      <c r="HL60" s="13"/>
      <c r="HM60" s="13"/>
      <c r="HN60" s="13"/>
      <c r="HO60" s="13"/>
      <c r="HP60" s="13"/>
      <c r="HQ60" s="13"/>
      <c r="HR60" s="13"/>
      <c r="HS60" s="13"/>
      <c r="HT60" s="13"/>
      <c r="HU60" s="13"/>
      <c r="HV60" s="13"/>
      <c r="HW60" s="13"/>
      <c r="HX60" s="13"/>
    </row>
    <row r="61" spans="1:232" s="28" customFormat="1" ht="63.75" hidden="1" thickBot="1">
      <c r="A61" s="76" t="s">
        <v>331</v>
      </c>
      <c r="B61" s="76" t="s">
        <v>332</v>
      </c>
      <c r="C61" s="76"/>
      <c r="D61" s="76"/>
      <c r="E61" s="76"/>
      <c r="F61" s="76" t="s">
        <v>333</v>
      </c>
      <c r="G61" s="76" t="s">
        <v>435</v>
      </c>
      <c r="H61" s="76" t="s">
        <v>436</v>
      </c>
      <c r="I61" s="78" t="str">
        <f>IF(LEN(VLOOKUP($G61,Baseline!$G:$BH,3,FALSE))=0,"",VLOOKUP($G61,Baseline!$G:$BH,3,FALSE))</f>
        <v>Nervosität, Ängstlichkeit, Anspannung oder übermäßige Besorgnis</v>
      </c>
      <c r="J61" s="76" t="str">
        <f>IF(LEN(VLOOKUP($G61,Baseline!$G:$BH,4,FALSE))=0,"",VLOOKUP($G61,Baseline!$G:$BH,4,FALSE))</f>
        <v>0 = Überhaupt nicht</v>
      </c>
      <c r="K61" s="76" t="str">
        <f>IF(LEN(VLOOKUP($G61,Baseline!$G:$BH,5,FALSE))=0,"",VLOOKUP($G61,Baseline!$G:$BH,5,FALSE))</f>
        <v>1 = An einzelnen Tagen</v>
      </c>
      <c r="L61" s="76" t="str">
        <f>IF(LEN(VLOOKUP($G61,Baseline!$G:$BH,6,FALSE))=0,"",VLOOKUP($G61,Baseline!$G:$BH,6,FALSE))</f>
        <v>2 = An mehr als der Hälfte der Tage</v>
      </c>
      <c r="M61" s="76" t="str">
        <f>IF(LEN(VLOOKUP($G61,Baseline!$G:$BH,7,FALSE))=0,"",VLOOKUP($G61,Baseline!$G:$BH,7,FALSE))</f>
        <v>3 = Beinahe jeden Tag</v>
      </c>
      <c r="N61" s="76" t="str">
        <f>IF(LEN(VLOOKUP($G61,Baseline!$G:$BH,8,FALSE))=0,"",VLOOKUP($G61,Baseline!$G:$BH,8,FALSE))</f>
        <v/>
      </c>
      <c r="O61" s="76" t="str">
        <f>IF(LEN(VLOOKUP($G61,Baseline!$G:$BH,9,FALSE))=0,"",VLOOKUP($G61,Baseline!$G:$BH,9,FALSE))</f>
        <v/>
      </c>
      <c r="P61" s="76" t="str">
        <f>IF(LEN(VLOOKUP($G61,Baseline!$G:$BH,10,FALSE))=0,"",VLOOKUP($G61,Baseline!$G:$BH,10,FALSE))</f>
        <v/>
      </c>
      <c r="Q61" s="76" t="str">
        <f>IF(LEN(VLOOKUP($G61,Baseline!$G:$BH,11,FALSE))=0,"",VLOOKUP($G61,Baseline!$G:$BH,11,FALSE))</f>
        <v/>
      </c>
      <c r="R61" s="76" t="str">
        <f>IF(LEN(VLOOKUP($G61,Baseline!$G:$BH,12,FALSE))=0,"",VLOOKUP($G61,Baseline!$G:$BH,12,FALSE))</f>
        <v/>
      </c>
      <c r="S61" s="76" t="str">
        <f>IF(LEN(VLOOKUP($G61,Baseline!$G:$BH,13,FALSE))=0,"",VLOOKUP($G61,Baseline!$G:$BH,13,FALSE))</f>
        <v/>
      </c>
      <c r="T61" s="76" t="str">
        <f>IF(LEN(VLOOKUP($G61,Baseline!$G:$BH,14,FALSE))=0,"",VLOOKUP($G61,Baseline!$G:$BH,14,FALSE))</f>
        <v/>
      </c>
      <c r="U61" s="76" t="str">
        <f>IF(LEN(VLOOKUP($G61,Baseline!$G:$BH,15,FALSE))=0,"",VLOOKUP($G61,Baseline!$G:$BH,15,FALSE))</f>
        <v/>
      </c>
      <c r="V61" s="76" t="str">
        <f>IF(LEN(VLOOKUP($G61,Baseline!$G:$BH,16,FALSE))=0,"",VLOOKUP($G61,Baseline!$G:$BH,16,FALSE))</f>
        <v/>
      </c>
      <c r="W61" s="76" t="str">
        <f>IF(LEN(VLOOKUP($G61,Baseline!$G:$BH,17,FALSE))=0,"",VLOOKUP($G61,Baseline!$G:$BH,17,FALSE))</f>
        <v/>
      </c>
      <c r="X61" s="76" t="str">
        <f>IF(LEN(VLOOKUP($G61,Baseline!$G:$BH,18,FALSE))=0,"",VLOOKUP($G61,Baseline!$G:$BH,18,FALSE))</f>
        <v/>
      </c>
      <c r="Y61" s="76" t="str">
        <f>IF(LEN(VLOOKUP($G61,Baseline!$G:$BH,19,FALSE))=0,"",VLOOKUP($G61,Baseline!$G:$BH,19,FALSE))</f>
        <v/>
      </c>
      <c r="Z61" s="76" t="str">
        <f>IF(LEN(VLOOKUP($G61,Baseline!$G:$BH,20,FALSE))=0,"",VLOOKUP($G61,Baseline!$G:$BH,20,FALSE))</f>
        <v/>
      </c>
      <c r="AA61" s="76" t="str">
        <f>IF(LEN(VLOOKUP($G61,Baseline!$G:$BH,21,FALSE))=0,"",VLOOKUP($G61,Baseline!$G:$BH,21,FALSE))</f>
        <v/>
      </c>
      <c r="AB61" s="76" t="str">
        <f>IF(LEN(VLOOKUP($G61,Baseline!$G:$BH,22,FALSE))=0,"",VLOOKUP($G61,Baseline!$G:$BH,22,FALSE))</f>
        <v/>
      </c>
      <c r="AC61" s="76" t="str">
        <f>IF(LEN(VLOOKUP($G61,Baseline!$G:$BH,23,FALSE))=0,"",VLOOKUP($G61,Baseline!$G:$BH,23,FALSE))</f>
        <v/>
      </c>
      <c r="AD61" s="76" t="str">
        <f>IF(LEN(VLOOKUP($G61,Baseline!$G:$BH,24,FALSE))=0,"",VLOOKUP($G61,Baseline!$G:$BH,24,FALSE))</f>
        <v/>
      </c>
      <c r="AE61" s="76" t="str">
        <f>IF(LEN(VLOOKUP($G61,Baseline!$G:$BH,25,FALSE))=0,"",VLOOKUP($G61,Baseline!$G:$BH,25,FALSE))</f>
        <v/>
      </c>
      <c r="AF61" s="76" t="str">
        <f>IF(LEN(VLOOKUP($G61,Baseline!$G:$BH,26,FALSE))=0,"",VLOOKUP($G61,Baseline!$G:$BH,26,FALSE))</f>
        <v/>
      </c>
      <c r="AG61" s="99"/>
      <c r="AH61" s="76"/>
      <c r="AI61" s="76"/>
      <c r="AJ61" s="81"/>
      <c r="AK61" s="76" t="str">
        <f>IF(LEN(VLOOKUP($G61,Baseline!$G:$BH,31,FALSE))=0,"",VLOOKUP($G61,Baseline!$G:$BH,31,FALSE))</f>
        <v>Feeling nervous, anxious, or on edge</v>
      </c>
      <c r="AL61" s="76" t="str">
        <f>IF(LEN(VLOOKUP($G61,Baseline!$G:$BH,32,FALSE))=0,"",VLOOKUP($G61,Baseline!$G:$BH,32,FALSE))</f>
        <v>0 = Not at all sure</v>
      </c>
      <c r="AM61" s="76" t="str">
        <f>IF(LEN(VLOOKUP($G61,Baseline!$G:$BH,33,FALSE))=0,"",VLOOKUP($G61,Baseline!$G:$BH,33,FALSE))</f>
        <v>1 = Several days</v>
      </c>
      <c r="AN61" s="76" t="str">
        <f>IF(LEN(VLOOKUP($G61,Baseline!$G:$BH,34,FALSE))=0,"",VLOOKUP($G61,Baseline!$G:$BH,34,FALSE))</f>
        <v>2 = Over half the days</v>
      </c>
      <c r="AO61" s="76" t="str">
        <f>IF(LEN(VLOOKUP($G61,Baseline!$G:$BH,35,FALSE))=0,"",VLOOKUP($G61,Baseline!$G:$BH,35,FALSE))</f>
        <v>3 = Nearly every day</v>
      </c>
      <c r="AP61" s="76" t="str">
        <f>IF(LEN(VLOOKUP($G61,Baseline!$G:$BH,36,FALSE))=0,"",VLOOKUP($G61,Baseline!$G:$BH,36,FALSE))</f>
        <v/>
      </c>
      <c r="AQ61" s="76" t="str">
        <f>IF(LEN(VLOOKUP($G61,Baseline!$G:$BH,37,FALSE))=0,"",VLOOKUP($G61,Baseline!$G:$BH,37,FALSE))</f>
        <v/>
      </c>
      <c r="AR61" s="76" t="str">
        <f>IF(LEN(VLOOKUP($G61,Baseline!$G:$BH,38,FALSE))=0,"",VLOOKUP($G61,Baseline!$G:$BH,38,FALSE))</f>
        <v/>
      </c>
      <c r="AS61" s="76" t="str">
        <f>IF(LEN(VLOOKUP($G61,Baseline!$G:$BH,39,FALSE))=0,"",VLOOKUP($G61,Baseline!$G:$BH,39,FALSE))</f>
        <v/>
      </c>
      <c r="AT61" s="76" t="str">
        <f>IF(LEN(VLOOKUP($G61,Baseline!$G:$BH,40,FALSE))=0,"",VLOOKUP($G61,Baseline!$G:$BH,40,FALSE))</f>
        <v/>
      </c>
      <c r="AU61" s="76" t="str">
        <f>IF(LEN(VLOOKUP($G61,Baseline!$G:$BH,41,FALSE))=0,"",VLOOKUP($G61,Baseline!$G:$BH,41,FALSE))</f>
        <v/>
      </c>
      <c r="AV61" s="76" t="str">
        <f>IF(LEN(VLOOKUP($G61,Baseline!$G:$BH,42,FALSE))=0,"",VLOOKUP($G61,Baseline!$G:$BH,42,FALSE))</f>
        <v/>
      </c>
      <c r="AW61" s="76" t="str">
        <f>IF(LEN(VLOOKUP($G61,Baseline!$G:$BH,43,FALSE))=0,"",VLOOKUP($G61,Baseline!$G:$BH,43,FALSE))</f>
        <v/>
      </c>
      <c r="AX61" s="76" t="str">
        <f>IF(LEN(VLOOKUP($G61,Baseline!$G:$BH,44,FALSE))=0,"",VLOOKUP($G61,Baseline!$G:$BH,44,FALSE))</f>
        <v/>
      </c>
      <c r="AY61" s="76" t="str">
        <f>IF(LEN(VLOOKUP($G61,Baseline!$G:$BH,45,FALSE))=0,"",VLOOKUP($G61,Baseline!$G:$BH,45,FALSE))</f>
        <v/>
      </c>
      <c r="AZ61" s="76" t="str">
        <f>IF(LEN(VLOOKUP($G61,Baseline!$G:$BH,46,FALSE))=0,"",VLOOKUP($G61,Baseline!$G:$BH,46,FALSE))</f>
        <v/>
      </c>
      <c r="BA61" s="76" t="str">
        <f>IF(LEN(VLOOKUP($G61,Baseline!$G:$BH,47,FALSE))=0,"",VLOOKUP($G61,Baseline!$G:$BH,47,FALSE))</f>
        <v/>
      </c>
      <c r="BB61" s="76" t="str">
        <f>IF(LEN(VLOOKUP($G61,Baseline!$G:$BH,48,FALSE))=0,"",VLOOKUP($G61,Baseline!$G:$BH,48,FALSE))</f>
        <v/>
      </c>
      <c r="BC61" s="76" t="str">
        <f>IF(LEN(VLOOKUP($G61,Baseline!$G:$BH,49,FALSE))=0,"",VLOOKUP($G61,Baseline!$G:$BH,49,FALSE))</f>
        <v/>
      </c>
      <c r="BD61" s="76" t="str">
        <f>IF(LEN(VLOOKUP($G61,Baseline!$G:$BH,50,FALSE))=0,"",VLOOKUP($G61,Baseline!$G:$BH,50,FALSE))</f>
        <v/>
      </c>
      <c r="BE61" s="76" t="str">
        <f>IF(LEN(VLOOKUP($G61,Baseline!$G:$BH,51,FALSE))=0,"",VLOOKUP($G61,Baseline!$G:$BH,51,FALSE))</f>
        <v/>
      </c>
      <c r="BF61" s="76" t="str">
        <f>IF(LEN(VLOOKUP($G61,Baseline!$G:$BH,52,FALSE))=0,"",VLOOKUP($G61,Baseline!$G:$BH,52,FALSE))</f>
        <v/>
      </c>
      <c r="BG61" s="76" t="str">
        <f>IF(LEN(VLOOKUP($G61,Baseline!$G:$BH,53,FALSE))=0,"",VLOOKUP($G61,Baseline!$G:$BH,53,FALSE))</f>
        <v/>
      </c>
      <c r="BH61" s="76" t="str">
        <f>IF(LEN(VLOOKUP($G61,Baseline!$G:$BH,54,FALSE))=0,"",VLOOKUP($G61,Baseline!$G:$BH,54,FALSE))</f>
        <v/>
      </c>
      <c r="BI61" s="76"/>
      <c r="BJ61" s="76"/>
      <c r="BK61" s="76"/>
      <c r="BL61" s="81"/>
      <c r="BM61" s="12" t="str">
        <f>IF(LEN(VLOOKUP($G61,Baseline!$G:$CJ,59,FALSE))=0,"",VLOOKUP($G61,Baseline!$G:$CJ,59,FALSE))</f>
        <v>Sentirse nervioso/a, ansioso/a, con los nervios de punta o preocuparse mucho por distintas cosas.</v>
      </c>
      <c r="BN61" s="12" t="str">
        <f>IF(LEN(VLOOKUP($G61,Baseline!$G:$CJ,60,FALSE))=0,"",VLOOKUP($G61,Baseline!$G:$CJ,60,FALSE))</f>
        <v>0 = Nunca</v>
      </c>
      <c r="BO61" s="12" t="str">
        <f>IF(LEN(VLOOKUP($G61,Baseline!$G:$CJ,61,FALSE))=0,"",VLOOKUP($G61,Baseline!$G:$CJ,61,FALSE))</f>
        <v>1 = Varios días</v>
      </c>
      <c r="BP61" s="12" t="str">
        <f>IF(LEN(VLOOKUP($G61,Baseline!$G:$CJ,62,FALSE))=0,"",VLOOKUP($G61,Baseline!$G:$CJ,62,FALSE))</f>
        <v>2 = Más de la mitad de los días</v>
      </c>
      <c r="BQ61" s="12" t="str">
        <f>IF(LEN(VLOOKUP($G61,Baseline!$G:$CJ,63,FALSE))=0,"",VLOOKUP($G61,Baseline!$G:$CJ,63,FALSE))</f>
        <v>3 = Casi cada día</v>
      </c>
      <c r="BR61" s="12" t="str">
        <f>IF(LEN(VLOOKUP($G61,Baseline!$G:$CJ,64,FALSE))=0,"",VLOOKUP($G61,Baseline!$G:$CJ,64,FALSE))</f>
        <v/>
      </c>
      <c r="BS61" s="12" t="str">
        <f>IF(LEN(VLOOKUP($G61,Baseline!$G:$CJ,65,FALSE))=0,"",VLOOKUP($G61,Baseline!$G:$CJ,65,FALSE))</f>
        <v/>
      </c>
      <c r="BT61" s="12" t="str">
        <f>IF(LEN(VLOOKUP($G61,Baseline!$G:$CJ,66,FALSE))=0,"",VLOOKUP($G61,Baseline!$G:$CJ,66,FALSE))</f>
        <v/>
      </c>
      <c r="BU61" s="12" t="str">
        <f>IF(LEN(VLOOKUP($G61,Baseline!$G:$CJ,67,FALSE))=0,"",VLOOKUP($G61,Baseline!$G:$CJ,67,FALSE))</f>
        <v/>
      </c>
      <c r="BV61" s="12" t="str">
        <f>IF(LEN(VLOOKUP($G61,Baseline!$G:$CJ,68,FALSE))=0,"",VLOOKUP($G61,Baseline!$G:$CJ,68,FALSE))</f>
        <v/>
      </c>
      <c r="BW61" s="12" t="str">
        <f>IF(LEN(VLOOKUP($G61,Baseline!$G:$CJ,69,FALSE))=0,"",VLOOKUP($G61,Baseline!$G:$CJ,69,FALSE))</f>
        <v/>
      </c>
      <c r="BX61" s="12" t="str">
        <f>IF(LEN(VLOOKUP($G61,Baseline!$G:$CJ,70,FALSE))=0,"",VLOOKUP($G61,Baseline!$G:$CJ,70,FALSE))</f>
        <v/>
      </c>
      <c r="BY61" s="12" t="str">
        <f>IF(LEN(VLOOKUP($G61,Baseline!$G:$CJ,71,FALSE))=0,"",VLOOKUP($G61,Baseline!$G:$CJ,71,FALSE))</f>
        <v/>
      </c>
      <c r="BZ61" s="12" t="str">
        <f>IF(LEN(VLOOKUP($G61,Baseline!$G:$CJ,72,FALSE))=0,"",VLOOKUP($G61,Baseline!$G:$CJ,72,FALSE))</f>
        <v/>
      </c>
      <c r="CA61" s="12" t="str">
        <f>IF(LEN(VLOOKUP($G61,Baseline!$G:$CJ,73,FALSE))=0,"",VLOOKUP($G61,Baseline!$G:$CJ,73,FALSE))</f>
        <v/>
      </c>
      <c r="CB61" s="12" t="str">
        <f>IF(LEN(VLOOKUP($G61,Baseline!$G:$CJ,74,FALSE))=0,"",VLOOKUP($G61,Baseline!$G:$CJ,74,FALSE))</f>
        <v/>
      </c>
      <c r="CC61" s="12" t="str">
        <f>IF(LEN(VLOOKUP($G61,Baseline!$G:$CJ,75,FALSE))=0,"",VLOOKUP($G61,Baseline!$G:$CJ,75,FALSE))</f>
        <v/>
      </c>
      <c r="CD61" s="12" t="str">
        <f>IF(LEN(VLOOKUP($G61,Baseline!$G:$CJ,76,FALSE))=0,"",VLOOKUP($G61,Baseline!$G:$CJ,76,FALSE))</f>
        <v/>
      </c>
      <c r="CE61" s="12" t="str">
        <f>IF(LEN(VLOOKUP($G61,Baseline!$G:$CJ,77,FALSE))=0,"",VLOOKUP($G61,Baseline!$G:$CJ,77,FALSE))</f>
        <v/>
      </c>
      <c r="CF61" s="12" t="str">
        <f>IF(LEN(VLOOKUP($G61,Baseline!$G:$CJ,78,FALSE))=0,"",VLOOKUP($G61,Baseline!$G:$CJ,78,FALSE))</f>
        <v/>
      </c>
      <c r="CG61" s="12" t="str">
        <f>IF(LEN(VLOOKUP($G61,Baseline!$G:$CJ,79,FALSE))=0,"",VLOOKUP($G61,Baseline!$G:$CJ,79,FALSE))</f>
        <v/>
      </c>
      <c r="CH61" s="12" t="str">
        <f>IF(LEN(VLOOKUP($G61,Baseline!$G:$CJ,80,FALSE))=0,"",VLOOKUP($G61,Baseline!$G:$CJ,80,FALSE))</f>
        <v/>
      </c>
      <c r="CI61" s="12" t="str">
        <f>IF(LEN(VLOOKUP($G61,Baseline!$G:$CJ,81,FALSE))=0,"",VLOOKUP($G61,Baseline!$G:$CJ,81,FALSE))</f>
        <v/>
      </c>
      <c r="CJ61" s="12" t="str">
        <f>IF(LEN(VLOOKUP($G61,Baseline!$G:$CJ,82,FALSE))=0,"",VLOOKUP($G61,Baseline!$G:$CJ,82,FALSE))</f>
        <v/>
      </c>
      <c r="CK61" s="12"/>
      <c r="CL61" s="12"/>
      <c r="CM61" s="12"/>
      <c r="CN61" s="12"/>
      <c r="CO61" s="206" t="str">
        <f>IF(LEN(VLOOKUP($G61,Baseline!$G:$DL,87,FALSE))=0,"",VLOOKUP($G61,Baseline!$G:$DL,87,FALSE))</f>
        <v>Se sentir nerveux(se), anxieux(se), tendu(e) ou être très inquiet(e) à propos de différentes choses.</v>
      </c>
      <c r="CP61" s="12" t="str">
        <f>IF(LEN(VLOOKUP($G61,Baseline!$G:$DL,88,FALSE))=0,"",VLOOKUP($G61,Baseline!$G:$DL,88,FALSE))</f>
        <v>0 = Jamais</v>
      </c>
      <c r="CQ61" s="12" t="str">
        <f>IF(LEN(VLOOKUP($G61,Baseline!$G:$DL,89,FALSE))=0,"",VLOOKUP($G61,Baseline!$G:$DL,89,FALSE))</f>
        <v>1 = Plusieurs jours</v>
      </c>
      <c r="CR61" s="83" t="str">
        <f>IF(LEN(VLOOKUP($G61,Baseline!$G:$DL,90,FALSE))=0,"",VLOOKUP($G61,Baseline!$G:$DL,90,FALSE))</f>
        <v>2 = Plus de la moitié du temps</v>
      </c>
      <c r="CS61" s="12" t="str">
        <f>IF(LEN(VLOOKUP($G61,Baseline!$G:$DL,91,FALSE))=0,"",VLOOKUP($G61,Baseline!$G:$DL,91,FALSE))</f>
        <v>3 = Presque tous les jours</v>
      </c>
      <c r="CT61" s="12" t="str">
        <f>IF(LEN(VLOOKUP($G61,Baseline!$G:$DL,92,FALSE))=0,"",VLOOKUP($G61,Baseline!$G:$DL,92,FALSE))</f>
        <v/>
      </c>
      <c r="CU61" s="12" t="str">
        <f>IF(LEN(VLOOKUP($G61,Baseline!$G:$DL,93,FALSE))=0,"",VLOOKUP($G61,Baseline!$G:$DL,93,FALSE))</f>
        <v/>
      </c>
      <c r="CV61" s="12" t="str">
        <f>IF(LEN(VLOOKUP($G61,Baseline!$G:$DL,94,FALSE))=0,"",VLOOKUP($G61,Baseline!$G:$DL,94,FALSE))</f>
        <v/>
      </c>
      <c r="CW61" s="12" t="str">
        <f>IF(LEN(VLOOKUP($G61,Baseline!$G:$DL,95,FALSE))=0,"",VLOOKUP($G61,Baseline!$G:$DL,95,FALSE))</f>
        <v/>
      </c>
      <c r="CX61" s="12" t="str">
        <f>IF(LEN(VLOOKUP($G61,Baseline!$G:$DL,96,FALSE))=0,"",VLOOKUP($G61,Baseline!$G:$DL,96,FALSE))</f>
        <v/>
      </c>
      <c r="CY61" s="76" t="str">
        <f>IF(LEN(VLOOKUP($G61,Baseline!$G:$DL,97,FALSE))=0,"",VLOOKUP($G61,Baseline!$G:$DL,97,FALSE))</f>
        <v/>
      </c>
      <c r="CZ61" s="76" t="str">
        <f>IF(LEN(VLOOKUP($G61,Baseline!$G:$DL,98,FALSE))=0,"",VLOOKUP($G61,Baseline!$G:$DL,98,FALSE))</f>
        <v/>
      </c>
      <c r="DA61" s="76" t="str">
        <f>IF(LEN(VLOOKUP($G61,Baseline!$G:$DL,99,FALSE))=0,"",VLOOKUP($G61,Baseline!$G:$DL,99,FALSE))</f>
        <v/>
      </c>
      <c r="DB61" s="76" t="str">
        <f>IF(LEN(VLOOKUP($G61,Baseline!$G:$DL,100,FALSE))=0,"",VLOOKUP($G61,Baseline!$G:$DL,100,FALSE))</f>
        <v/>
      </c>
      <c r="DC61" s="76" t="str">
        <f>IF(LEN(VLOOKUP($G61,Baseline!$G:$DL,101,FALSE))=0,"",VLOOKUP($G61,Baseline!$G:$DL,101,FALSE))</f>
        <v/>
      </c>
      <c r="DD61" s="76" t="str">
        <f>IF(LEN(VLOOKUP($G61,Baseline!$G:$DL,102,FALSE))=0,"",VLOOKUP($G61,Baseline!$G:$DL,102,FALSE))</f>
        <v/>
      </c>
      <c r="DE61" s="76" t="str">
        <f>IF(LEN(VLOOKUP($G61,Baseline!$G:$DL,103,FALSE))=0,"",VLOOKUP($G61,Baseline!$G:$DL,103,FALSE))</f>
        <v/>
      </c>
      <c r="DF61" s="76" t="str">
        <f>IF(LEN(VLOOKUP($G61,Baseline!$G:$DL,104,FALSE))=0,"",VLOOKUP($G61,Baseline!$G:$DL,104,FALSE))</f>
        <v/>
      </c>
      <c r="DG61" s="76" t="str">
        <f>IF(LEN(VLOOKUP($G61,Baseline!$G:$DL,105,FALSE))=0,"",VLOOKUP($G61,Baseline!$G:$DL,105,FALSE))</f>
        <v/>
      </c>
      <c r="DH61" s="76" t="str">
        <f>IF(LEN(VLOOKUP($G61,Baseline!$G:$DL,106,FALSE))=0,"",VLOOKUP($G61,Baseline!$G:$DL,106,FALSE))</f>
        <v/>
      </c>
      <c r="DI61" s="76" t="str">
        <f>IF(LEN(VLOOKUP($G61,Baseline!$G:$DL,107,FALSE))=0,"",VLOOKUP($G61,Baseline!$G:$DL,107,FALSE))</f>
        <v/>
      </c>
      <c r="DJ61" s="76" t="str">
        <f>IF(LEN(VLOOKUP($G61,Baseline!$G:$DL,108,FALSE))=0,"",VLOOKUP($G61,Baseline!$G:$DL,108,FALSE))</f>
        <v/>
      </c>
      <c r="DK61" s="76" t="str">
        <f>IF(LEN(VLOOKUP($G61,Baseline!$G:$DL,109,FALSE))=0,"",VLOOKUP($G61,Baseline!$G:$DL,109,FALSE))</f>
        <v/>
      </c>
      <c r="DL61" s="76" t="str">
        <f>IF(LEN(VLOOKUP($G61,Baseline!$G:$DL,110,FALSE))=0,"",VLOOKUP($G61,Baseline!$G:$DL,110,FALSE))</f>
        <v/>
      </c>
      <c r="DM61" s="76"/>
      <c r="DN61" s="76"/>
      <c r="DO61" s="76"/>
      <c r="DP61" s="76"/>
      <c r="DQ61" s="12" t="str">
        <f>IF(LEN(VLOOKUP($G61,Baseline!$G:$EN,115,FALSE))=0,"",VLOOKUP($G61,Baseline!$G:$EN,115,FALSE))</f>
        <v>Idegesség, szorongás, nyugtalanság vagy túlzott aggodalom különböző dolgok miatt</v>
      </c>
      <c r="DR61" s="12" t="str">
        <f>IF(LEN(VLOOKUP($G61,Baseline!$G:$EN,116,FALSE))=0,"",VLOOKUP($G61,Baseline!$G:$EN,116,FALSE))</f>
        <v>0 = Egyszer sem</v>
      </c>
      <c r="DS61" s="12" t="str">
        <f>IF(LEN(VLOOKUP($G61,Baseline!$G:$EN,117,FALSE))=0,"",VLOOKUP($G61,Baseline!$G:$EN,117,FALSE))</f>
        <v>1 = Néhány napig</v>
      </c>
      <c r="DT61" s="12" t="str">
        <f>IF(LEN(VLOOKUP($G61,Baseline!$G:$EN,118,FALSE))=0,"",VLOOKUP($G61,Baseline!$G:$EN,118,FALSE))</f>
        <v>2 = A napok több mint felében</v>
      </c>
      <c r="DU61" s="12" t="str">
        <f>IF(LEN(VLOOKUP($G61,Baseline!$G:$EN,119,FALSE))=0,"",VLOOKUP($G61,Baseline!$G:$EN,119,FALSE))</f>
        <v>3 = Majdnem minden nap</v>
      </c>
      <c r="DV61" s="12" t="str">
        <f>IF(LEN(VLOOKUP($G61,Baseline!$G:$EN,120,FALSE))=0,"",VLOOKUP($G61,Baseline!$G:$EN,120,FALSE))</f>
        <v/>
      </c>
      <c r="DW61" s="83" t="str">
        <f>IF(LEN(VLOOKUP($G61,Baseline!$G:$EN,121,FALSE))=0,"",VLOOKUP($G61,Baseline!$G:$EN,121,FALSE))</f>
        <v/>
      </c>
      <c r="DX61" s="12" t="str">
        <f>IF(LEN(VLOOKUP($G61,Baseline!$G:$EN,122,FALSE))=0,"",VLOOKUP($G61,Baseline!$G:$EN,122,FALSE))</f>
        <v/>
      </c>
      <c r="DY61" s="12" t="str">
        <f>IF(LEN(VLOOKUP($G61,Baseline!$G:$EN,123,FALSE))=0,"",VLOOKUP($G61,Baseline!$G:$EN,123,FALSE))</f>
        <v/>
      </c>
      <c r="DZ61" s="12" t="str">
        <f>IF(LEN(VLOOKUP($G61,Baseline!$G:$EN,124,FALSE))=0,"",VLOOKUP($G61,Baseline!$G:$EN,124,FALSE))</f>
        <v/>
      </c>
      <c r="EA61" s="12" t="str">
        <f>IF(LEN(VLOOKUP($G61,Baseline!$G:$EN,125,FALSE))=0,"",VLOOKUP($G61,Baseline!$G:$EN,125,FALSE))</f>
        <v/>
      </c>
      <c r="EB61" s="76" t="str">
        <f>IF(LEN(VLOOKUP($G61,Baseline!$G:$EN,126,FALSE))=0,"",VLOOKUP($G61,Baseline!$G:$EN,126,FALSE))</f>
        <v/>
      </c>
      <c r="EC61" s="76" t="str">
        <f>IF(LEN(VLOOKUP($G61,Baseline!$G:$EN,127,FALSE))=0,"",VLOOKUP($G61,Baseline!$G:$EN,127,FALSE))</f>
        <v/>
      </c>
      <c r="ED61" s="76" t="str">
        <f>IF(LEN(VLOOKUP($G61,Baseline!$G:$EN,128,FALSE))=0,"",VLOOKUP($G61,Baseline!$G:$EN,128,FALSE))</f>
        <v/>
      </c>
      <c r="EE61" s="76" t="str">
        <f>IF(LEN(VLOOKUP($G61,Baseline!$G:$EN,129,FALSE))=0,"",VLOOKUP($G61,Baseline!$G:$EN,129,FALSE))</f>
        <v/>
      </c>
      <c r="EF61" s="76" t="str">
        <f>IF(LEN(VLOOKUP($G61,Baseline!$G:$EN,130,FALSE))=0,"",VLOOKUP($G61,Baseline!$G:$EN,130,FALSE))</f>
        <v/>
      </c>
      <c r="EG61" s="76" t="str">
        <f>IF(LEN(VLOOKUP($G61,Baseline!$G:$EN,131,FALSE))=0,"",VLOOKUP($G61,Baseline!$G:$EN,131,FALSE))</f>
        <v/>
      </c>
      <c r="EH61" s="76" t="str">
        <f>IF(LEN(VLOOKUP($G61,Baseline!$G:$EN,132,FALSE))=0,"",VLOOKUP($G61,Baseline!$G:$EN,132,FALSE))</f>
        <v/>
      </c>
      <c r="EI61" s="76" t="str">
        <f>IF(LEN(VLOOKUP($G61,Baseline!$G:$EN,133,FALSE))=0,"",VLOOKUP($G61,Baseline!$G:$EN,133,FALSE))</f>
        <v/>
      </c>
      <c r="EJ61" s="76" t="str">
        <f>IF(LEN(VLOOKUP($G61,Baseline!$G:$EN,134,FALSE))=0,"",VLOOKUP($G61,Baseline!$G:$EN,134,FALSE))</f>
        <v/>
      </c>
      <c r="EK61" s="76" t="str">
        <f>IF(LEN(VLOOKUP($G61,Baseline!$G:$EN,135,FALSE))=0,"",VLOOKUP($G61,Baseline!$G:$EN,135,FALSE))</f>
        <v/>
      </c>
      <c r="EL61" s="76" t="str">
        <f>IF(LEN(VLOOKUP($G61,Baseline!$G:$EN,136,FALSE))=0,"",VLOOKUP($G61,Baseline!$G:$EN,136,FALSE))</f>
        <v/>
      </c>
      <c r="EM61" s="76" t="str">
        <f>IF(LEN(VLOOKUP($G61,Baseline!$G:$EN,137,FALSE))=0,"",VLOOKUP($G61,Baseline!$G:$EN,137,FALSE))</f>
        <v/>
      </c>
      <c r="EN61" s="76" t="str">
        <f>IF(LEN(VLOOKUP($G61,Baseline!$G:$EN,138,FALSE))=0,"",VLOOKUP($G61,Baseline!$G:$EN,138,FALSE))</f>
        <v/>
      </c>
      <c r="EO61" s="76"/>
      <c r="EP61" s="76"/>
      <c r="EQ61" s="76"/>
      <c r="ER61" s="76"/>
      <c r="ES61" s="12" t="str">
        <f>IF(LEN(VLOOKUP($G61,Baseline!$G:$FP,143,FALSE))=0,"",VLOOKUP($G61,Baseline!$G:$FP,143,FALSE))</f>
        <v>Sentirsi nervoso/a, ansioso/a, teso/a, o molto preoccupato/a per vari motivi.</v>
      </c>
      <c r="ET61" s="12" t="str">
        <f>IF(LEN(VLOOKUP($G61,Baseline!$G:$FP,144,FALSE))=0,"",VLOOKUP($G61,Baseline!$G:$FP,144,FALSE))</f>
        <v>0 = Mai</v>
      </c>
      <c r="EU61" s="12" t="str">
        <f>IF(LEN(VLOOKUP($G61,Baseline!$G:$FP,145,FALSE))=0,"",VLOOKUP($G61,Baseline!$G:$FP,145,FALSE))</f>
        <v>1 = Alcuni giorni</v>
      </c>
      <c r="EV61" s="12" t="str">
        <f>IF(LEN(VLOOKUP($G61,Baseline!$G:$FP,146,FALSE))=0,"",VLOOKUP($G61,Baseline!$G:$FP,146,FALSE))</f>
        <v>2 = Oltre la metà dei giorni</v>
      </c>
      <c r="EW61" s="12" t="str">
        <f>IF(LEN(VLOOKUP($G61,Baseline!$G:$FP,147,FALSE))=0,"",VLOOKUP($G61,Baseline!$G:$FP,147,FALSE))</f>
        <v>3 = Quasi ogni giorno</v>
      </c>
      <c r="EX61" s="12" t="str">
        <f>IF(LEN(VLOOKUP($G61,Baseline!$G:$FP,148,FALSE))=0,"",VLOOKUP($G61,Baseline!$G:$FP,148,FALSE))</f>
        <v/>
      </c>
      <c r="EY61" s="12" t="str">
        <f>IF(LEN(VLOOKUP($G61,Baseline!$G:$FP,149,FALSE))=0,"",VLOOKUP($G61,Baseline!$G:$FP,149,FALSE))</f>
        <v/>
      </c>
      <c r="EZ61" s="12" t="str">
        <f>IF(LEN(VLOOKUP($G61,Baseline!$G:$FP,150,FALSE))=0,"",VLOOKUP($G61,Baseline!$G:$FP,150,FALSE))</f>
        <v/>
      </c>
      <c r="FA61" s="12" t="str">
        <f>IF(LEN(VLOOKUP($G61,Baseline!$G:$FP,151,FALSE))=0,"",VLOOKUP($G61,Baseline!$G:$FP,151,FALSE))</f>
        <v/>
      </c>
      <c r="FB61" s="83" t="str">
        <f>IF(LEN(VLOOKUP($G61,Baseline!$G:$FP,152,FALSE))=0,"",VLOOKUP($G61,Baseline!$G:$FP,152,FALSE))</f>
        <v/>
      </c>
      <c r="FC61" s="12" t="str">
        <f>IF(LEN(VLOOKUP($G61,Baseline!$G:$FP,153,FALSE))=0,"",VLOOKUP($G61,Baseline!$G:$FP,153,FALSE))</f>
        <v/>
      </c>
      <c r="FD61" s="76" t="str">
        <f>IF(LEN(VLOOKUP($G61,Baseline!$G:$FP,154,FALSE))=0,"",VLOOKUP($G61,Baseline!$G:$FP,154,FALSE))</f>
        <v/>
      </c>
      <c r="FE61" s="76" t="str">
        <f>IF(LEN(VLOOKUP($G61,Baseline!$G:$FP,155,FALSE))=0,"",VLOOKUP($G61,Baseline!$G:$FP,155,FALSE))</f>
        <v/>
      </c>
      <c r="FF61" s="76" t="str">
        <f>IF(LEN(VLOOKUP($G61,Baseline!$G:$FP,156,FALSE))=0,"",VLOOKUP($G61,Baseline!$G:$FP,156,FALSE))</f>
        <v/>
      </c>
      <c r="FG61" s="76" t="str">
        <f>IF(LEN(VLOOKUP($G61,Baseline!$G:$FP,157,FALSE))=0,"",VLOOKUP($G61,Baseline!$G:$FP,157,FALSE))</f>
        <v/>
      </c>
      <c r="FH61" s="76" t="str">
        <f>IF(LEN(VLOOKUP($G61,Baseline!$G:$FP,158,FALSE))=0,"",VLOOKUP($G61,Baseline!$G:$FP,158,FALSE))</f>
        <v/>
      </c>
      <c r="FI61" s="76" t="str">
        <f>IF(LEN(VLOOKUP($G61,Baseline!$G:$FP,159,FALSE))=0,"",VLOOKUP($G61,Baseline!$G:$FP,159,FALSE))</f>
        <v/>
      </c>
      <c r="FJ61" s="76" t="str">
        <f>IF(LEN(VLOOKUP($G61,Baseline!$G:$FP,160,FALSE))=0,"",VLOOKUP($G61,Baseline!$G:$FP,160,FALSE))</f>
        <v/>
      </c>
      <c r="FK61" s="76" t="str">
        <f>IF(LEN(VLOOKUP($G61,Baseline!$G:$FP,161,FALSE))=0,"",VLOOKUP($G61,Baseline!$G:$FP,161,FALSE))</f>
        <v/>
      </c>
      <c r="FL61" s="76" t="str">
        <f>IF(LEN(VLOOKUP($G61,Baseline!$G:$FP,162,FALSE))=0,"",VLOOKUP($G61,Baseline!$G:$FP,162,FALSE))</f>
        <v/>
      </c>
      <c r="FM61" s="76" t="str">
        <f>IF(LEN(VLOOKUP($G61,Baseline!$G:$FP,163,FALSE))=0,"",VLOOKUP($G61,Baseline!$G:$FP,163,FALSE))</f>
        <v/>
      </c>
      <c r="FN61" s="76" t="str">
        <f>IF(LEN(VLOOKUP($G61,Baseline!$G:$FP,164,FALSE))=0,"",VLOOKUP($G61,Baseline!$G:$FP,164,FALSE))</f>
        <v/>
      </c>
      <c r="FO61" s="76" t="str">
        <f>IF(LEN(VLOOKUP($G61,Baseline!$G:$FP,165,FALSE))=0,"",VLOOKUP($G61,Baseline!$G:$FP,165,FALSE))</f>
        <v/>
      </c>
      <c r="FP61" s="76" t="str">
        <f>IF(LEN(VLOOKUP($G61,Baseline!$G:$FP,166,FALSE))=0,"",VLOOKUP($G61,Baseline!$G:$FP,166,FALSE))</f>
        <v/>
      </c>
      <c r="FQ61" s="76"/>
      <c r="FR61" s="76"/>
      <c r="FS61" s="76"/>
      <c r="FT61" s="76"/>
      <c r="FU61" s="12" t="str">
        <f>IF(LEN(VLOOKUP($G61,Baseline!$G:$GR,171,FALSE))=0,"",VLOOKUP($G61,Baseline!$G:$GR,171,FALSE))</f>
        <v>Вы нервничали, тревожились или сильно переживали по разным причинам.</v>
      </c>
      <c r="FV61" s="12" t="str">
        <f>IF(LEN(VLOOKUP($G61,Baseline!$G:$GR,172,FALSE))=0,"",VLOOKUP($G61,Baseline!$G:$GR,172,FALSE))</f>
        <v>0 = Ни разу</v>
      </c>
      <c r="FW61" s="12" t="str">
        <f>IF(LEN(VLOOKUP($G61,Baseline!$G:$GR,173,FALSE))=0,"",VLOOKUP($G61,Baseline!$G:$GR,173,FALSE))</f>
        <v>1 = Несколько дней</v>
      </c>
      <c r="FX61" s="12" t="str">
        <f>IF(LEN(VLOOKUP($G61,Baseline!$G:$GR,174,FALSE))=0,"",VLOOKUP($G61,Baseline!$G:$GR,174,FALSE))</f>
        <v>2 = Более половины дней</v>
      </c>
      <c r="FY61" s="12" t="str">
        <f>IF(LEN(VLOOKUP($G61,Baseline!$G:$GR,175,FALSE))=0,"",VLOOKUP($G61,Baseline!$G:$GR,175,FALSE))</f>
        <v>3 = Почти каждый день</v>
      </c>
      <c r="FZ61" s="12" t="str">
        <f>IF(LEN(VLOOKUP($G61,Baseline!$G:$GR,176,FALSE))=0,"",VLOOKUP($G61,Baseline!$G:$GR,176,FALSE))</f>
        <v/>
      </c>
      <c r="GA61" s="12" t="str">
        <f>IF(LEN(VLOOKUP($G61,Baseline!$G:$GR,177,FALSE))=0,"",VLOOKUP($G61,Baseline!$G:$GR,177,FALSE))</f>
        <v/>
      </c>
      <c r="GB61" s="12" t="str">
        <f>IF(LEN(VLOOKUP($G61,Baseline!$G:$GR,178,FALSE))=0,"",VLOOKUP($G61,Baseline!$G:$GR,178,FALSE))</f>
        <v/>
      </c>
      <c r="GC61" s="12" t="str">
        <f>IF(LEN(VLOOKUP($G61,Baseline!$G:$GR,179,FALSE))=0,"",VLOOKUP($G61,Baseline!$G:$GR,179,FALSE))</f>
        <v/>
      </c>
      <c r="GD61" s="12" t="str">
        <f>IF(LEN(VLOOKUP($G61,Baseline!$G:$GR,180,FALSE))=0,"",VLOOKUP($G61,Baseline!$G:$GR,180,FALSE))</f>
        <v/>
      </c>
      <c r="GE61" s="12" t="str">
        <f>IF(LEN(VLOOKUP($G61,Baseline!$G:$GR,181,FALSE))=0,"",VLOOKUP($G61,Baseline!$G:$GR,181,FALSE))</f>
        <v/>
      </c>
      <c r="GF61" s="76" t="str">
        <f>IF(LEN(VLOOKUP($G61,Baseline!$G:$GR,182,FALSE))=0,"",VLOOKUP($G61,Baseline!$G:$GR,182,FALSE))</f>
        <v/>
      </c>
      <c r="GG61" s="83" t="str">
        <f>IF(LEN(VLOOKUP($G61,Baseline!$G:$GR,183,FALSE))=0,"",VLOOKUP($G61,Baseline!$G:$GR,183,FALSE))</f>
        <v/>
      </c>
      <c r="GH61" s="76" t="str">
        <f>IF(LEN(VLOOKUP($G61,Baseline!$G:$GR,184,FALSE))=0,"",VLOOKUP($G61,Baseline!$G:$GR,184,FALSE))</f>
        <v/>
      </c>
      <c r="GI61" s="76" t="str">
        <f>IF(LEN(VLOOKUP($G61,Baseline!$G:$GR,185,FALSE))=0,"",VLOOKUP($G61,Baseline!$G:$GR,185,FALSE))</f>
        <v/>
      </c>
      <c r="GJ61" s="76" t="str">
        <f>IF(LEN(VLOOKUP($G61,Baseline!$G:$GR,186,FALSE))=0,"",VLOOKUP($G61,Baseline!$G:$GR,186,FALSE))</f>
        <v/>
      </c>
      <c r="GK61" s="76" t="str">
        <f>IF(LEN(VLOOKUP($G61,Baseline!$G:$GR,187,FALSE))=0,"",VLOOKUP($G61,Baseline!$G:$GR,187,FALSE))</f>
        <v/>
      </c>
      <c r="GL61" s="76" t="str">
        <f>IF(LEN(VLOOKUP($G61,Baseline!$G:$GR,188,FALSE))=0,"",VLOOKUP($G61,Baseline!$G:$GR,188,FALSE))</f>
        <v/>
      </c>
      <c r="GM61" s="76" t="str">
        <f>IF(LEN(VLOOKUP($G61,Baseline!$G:$GR,189,FALSE))=0,"",VLOOKUP($G61,Baseline!$G:$GR,189,FALSE))</f>
        <v/>
      </c>
      <c r="GN61" s="76" t="str">
        <f>IF(LEN(VLOOKUP($G61,Baseline!$G:$GR,190,FALSE))=0,"",VLOOKUP($G61,Baseline!$G:$GR,190,FALSE))</f>
        <v/>
      </c>
      <c r="GO61" s="76" t="str">
        <f>IF(LEN(VLOOKUP($G61,Baseline!$G:$GR,191,FALSE))=0,"",VLOOKUP($G61,Baseline!$G:$GR,191,FALSE))</f>
        <v/>
      </c>
      <c r="GP61" s="76" t="str">
        <f>IF(LEN(VLOOKUP($G61,Baseline!$G:$GR,192,FALSE))=0,"",VLOOKUP($G61,Baseline!$G:$GR,192,FALSE))</f>
        <v/>
      </c>
      <c r="GQ61" s="76" t="str">
        <f>IF(LEN(VLOOKUP($G61,Baseline!$G:$GR,193,FALSE))=0,"",VLOOKUP($G61,Baseline!$G:$GR,193,FALSE))</f>
        <v/>
      </c>
      <c r="GR61" s="76" t="str">
        <f>IF(LEN(VLOOKUP($G61,Baseline!$G:$GR,194,FALSE))=0,"",VLOOKUP($G61,Baseline!$G:$GR,194,FALSE))</f>
        <v/>
      </c>
      <c r="GS61" s="76"/>
      <c r="GT61" s="76"/>
      <c r="GU61" s="76"/>
      <c r="GV61" s="76"/>
      <c r="GW61" s="12" t="str">
        <f>IF(LEN(VLOOKUP($G61,Baseline!$G:$HT,199,FALSE))=0,"",VLOOKUP($G61,Baseline!$G:$HT,199,FALSE))</f>
        <v>Nervoza, uplašenost, napetost ili prekomerna zabrinutost</v>
      </c>
      <c r="GX61" s="12" t="str">
        <f>IF(LEN(VLOOKUP($G61,Baseline!$G:$HT,200,FALSE))=0,"",VLOOKUP($G61,Baseline!$G:$HT,200,FALSE))</f>
        <v>0 = Uopšte ne</v>
      </c>
      <c r="GY61" s="12" t="str">
        <f>IF(LEN(VLOOKUP($G61,Baseline!$G:$HT,201,FALSE))=0,"",VLOOKUP($G61,Baseline!$G:$HT,201,FALSE))</f>
        <v>1 = Pojedinim danima</v>
      </c>
      <c r="GZ61" s="12" t="str">
        <f>IF(LEN(VLOOKUP($G61,Baseline!$G:$HT,202,FALSE))=0,"",VLOOKUP($G61,Baseline!$G:$HT,202,FALSE))</f>
        <v>2 = Češće nego svakog drugog dana</v>
      </c>
      <c r="HA61" s="82" t="str">
        <f>IF(LEN(VLOOKUP($G61,Baseline!$G:$HT,203,FALSE))=0,"",VLOOKUP($G61,Baseline!$G:$HT,203,FALSE))</f>
        <v>3 = Skoro svakog dana</v>
      </c>
      <c r="HB61" s="82" t="str">
        <f>IF(LEN(VLOOKUP($G61,Baseline!$G:$HT,204,FALSE))=0,"",VLOOKUP($G61,Baseline!$G:$HT,204,FALSE))</f>
        <v/>
      </c>
      <c r="HC61" s="82" t="str">
        <f>IF(LEN(VLOOKUP($G61,Baseline!$G:$HT,205,FALSE))=0,"",VLOOKUP($G61,Baseline!$G:$HT,205,FALSE))</f>
        <v/>
      </c>
      <c r="HD61" s="82" t="str">
        <f>IF(LEN(VLOOKUP($G61,Baseline!$G:$HT,206,FALSE))=0,"",VLOOKUP($G61,Baseline!$G:$HT,206,FALSE))</f>
        <v/>
      </c>
      <c r="HE61" s="82" t="str">
        <f>IF(LEN(VLOOKUP($G61,Baseline!$G:$HT,207,FALSE))=0,"",VLOOKUP($G61,Baseline!$G:$HT,207,FALSE))</f>
        <v/>
      </c>
      <c r="HF61" s="82" t="str">
        <f>IF(LEN(VLOOKUP($G61,Baseline!$G:$HT,208,FALSE))=0,"",VLOOKUP($G61,Baseline!$G:$HT,208,FALSE))</f>
        <v/>
      </c>
      <c r="HG61" s="82" t="str">
        <f>IF(LEN(VLOOKUP($G61,Baseline!$G:$HT,209,FALSE))=0,"",VLOOKUP($G61,Baseline!$G:$HT,209,FALSE))</f>
        <v/>
      </c>
      <c r="HH61" s="76" t="str">
        <f>IF(LEN(VLOOKUP($G61,Baseline!$G:$HT,210,FALSE))=0,"",VLOOKUP($G61,Baseline!$G:$HT,210,FALSE))</f>
        <v/>
      </c>
      <c r="HI61" s="76" t="str">
        <f>IF(LEN(VLOOKUP($G61,Baseline!$G:$HT,211,FALSE))=0,"",VLOOKUP($G61,Baseline!$G:$HT,211,FALSE))</f>
        <v/>
      </c>
      <c r="HJ61" s="76" t="str">
        <f>IF(LEN(VLOOKUP($G61,Baseline!$G:$HT,212,FALSE))=0,"",VLOOKUP($G61,Baseline!$G:$HT,212,FALSE))</f>
        <v/>
      </c>
      <c r="HK61" s="76" t="str">
        <f>IF(LEN(VLOOKUP($G61,Baseline!$G:$HT,213,FALSE))=0,"",VLOOKUP($G61,Baseline!$G:$HT,213,FALSE))</f>
        <v/>
      </c>
      <c r="HL61" s="83" t="str">
        <f>IF(LEN(VLOOKUP($G61,Baseline!$G:$HT,214,FALSE))=0,"",VLOOKUP($G61,Baseline!$G:$HT,214,FALSE))</f>
        <v/>
      </c>
      <c r="HM61" s="76" t="str">
        <f>IF(LEN(VLOOKUP($G61,Baseline!$G:$HT,215,FALSE))=0,"",VLOOKUP($G61,Baseline!$G:$HT,215,FALSE))</f>
        <v/>
      </c>
      <c r="HN61" s="76" t="str">
        <f>IF(LEN(VLOOKUP($G61,Baseline!$G:$HT,216,FALSE))=0,"",VLOOKUP($G61,Baseline!$G:$HT,216,FALSE))</f>
        <v/>
      </c>
      <c r="HO61" s="76" t="str">
        <f>IF(LEN(VLOOKUP($G61,Baseline!$G:$HT,217,FALSE))=0,"",VLOOKUP($G61,Baseline!$G:$HT,217,FALSE))</f>
        <v/>
      </c>
      <c r="HP61" s="76" t="str">
        <f>IF(LEN(VLOOKUP($G61,Baseline!$G:$HT,218,FALSE))=0,"",VLOOKUP($G61,Baseline!$G:$HT,218,FALSE))</f>
        <v/>
      </c>
      <c r="HQ61" s="76" t="str">
        <f>IF(LEN(VLOOKUP($G61,Baseline!$G:$HT,219,FALSE))=0,"",VLOOKUP($G61,Baseline!$G:$HT,219,FALSE))</f>
        <v/>
      </c>
      <c r="HR61" s="76" t="str">
        <f>IF(LEN(VLOOKUP($G61,Baseline!$G:$HT,220,FALSE))=0,"",VLOOKUP($G61,Baseline!$G:$HT,220,FALSE))</f>
        <v/>
      </c>
      <c r="HS61" s="76" t="str">
        <f>IF(LEN(VLOOKUP($G61,Baseline!$G:$HT,221,FALSE))=0,"",VLOOKUP($G61,Baseline!$G:$HT,221,FALSE))</f>
        <v/>
      </c>
      <c r="HT61" s="76" t="str">
        <f>IF(LEN(VLOOKUP($G61,Baseline!$G:$HT,222,FALSE))=0,"",VLOOKUP($G61,Baseline!$G:$HT,222,FALSE))</f>
        <v/>
      </c>
      <c r="HU61" s="76"/>
      <c r="HV61" s="76"/>
      <c r="HW61" s="76"/>
      <c r="HX61" s="76"/>
    </row>
    <row r="62" spans="1:232" s="28" customFormat="1" ht="48" hidden="1" thickBot="1">
      <c r="A62" s="5" t="s">
        <v>331</v>
      </c>
      <c r="B62" s="5" t="s">
        <v>332</v>
      </c>
      <c r="C62" s="5"/>
      <c r="D62" s="5"/>
      <c r="E62" s="5"/>
      <c r="F62" s="5" t="s">
        <v>333</v>
      </c>
      <c r="G62" s="5" t="s">
        <v>437</v>
      </c>
      <c r="H62" s="5" t="s">
        <v>436</v>
      </c>
      <c r="I62" s="84" t="str">
        <f>IF(LEN(VLOOKUP($G62,Baseline!$G:$BH,3,FALSE))=0,"",VLOOKUP($G62,Baseline!$G:$BH,3,FALSE))</f>
        <v>Gefühle der Unruhe, sodass Stillsitzen schwer fällt</v>
      </c>
      <c r="J62" s="5" t="str">
        <f>IF(LEN(VLOOKUP($G62,Baseline!$G:$BH,4,FALSE))=0,"",VLOOKUP($G62,Baseline!$G:$BH,4,FALSE))</f>
        <v>0 = Überhaupt nicht</v>
      </c>
      <c r="K62" s="5" t="str">
        <f>IF(LEN(VLOOKUP($G62,Baseline!$G:$BH,5,FALSE))=0,"",VLOOKUP($G62,Baseline!$G:$BH,5,FALSE))</f>
        <v>1 = An einzelnen Tagen</v>
      </c>
      <c r="L62" s="5" t="str">
        <f>IF(LEN(VLOOKUP($G62,Baseline!$G:$BH,6,FALSE))=0,"",VLOOKUP($G62,Baseline!$G:$BH,6,FALSE))</f>
        <v>2 = An mehr als der Hälfte der Tage</v>
      </c>
      <c r="M62" s="5" t="str">
        <f>IF(LEN(VLOOKUP($G62,Baseline!$G:$BH,7,FALSE))=0,"",VLOOKUP($G62,Baseline!$G:$BH,7,FALSE))</f>
        <v>3 = Beinahe jeden Tag</v>
      </c>
      <c r="N62" s="5" t="str">
        <f>IF(LEN(VLOOKUP($G62,Baseline!$G:$BH,8,FALSE))=0,"",VLOOKUP($G62,Baseline!$G:$BH,8,FALSE))</f>
        <v/>
      </c>
      <c r="O62" s="5" t="str">
        <f>IF(LEN(VLOOKUP($G62,Baseline!$G:$BH,9,FALSE))=0,"",VLOOKUP($G62,Baseline!$G:$BH,9,FALSE))</f>
        <v/>
      </c>
      <c r="P62" s="5" t="str">
        <f>IF(LEN(VLOOKUP($G62,Baseline!$G:$BH,10,FALSE))=0,"",VLOOKUP($G62,Baseline!$G:$BH,10,FALSE))</f>
        <v/>
      </c>
      <c r="Q62" s="5" t="str">
        <f>IF(LEN(VLOOKUP($G62,Baseline!$G:$BH,11,FALSE))=0,"",VLOOKUP($G62,Baseline!$G:$BH,11,FALSE))</f>
        <v/>
      </c>
      <c r="R62" s="5" t="str">
        <f>IF(LEN(VLOOKUP($G62,Baseline!$G:$BH,12,FALSE))=0,"",VLOOKUP($G62,Baseline!$G:$BH,12,FALSE))</f>
        <v/>
      </c>
      <c r="S62" s="5" t="str">
        <f>IF(LEN(VLOOKUP($G62,Baseline!$G:$BH,13,FALSE))=0,"",VLOOKUP($G62,Baseline!$G:$BH,13,FALSE))</f>
        <v/>
      </c>
      <c r="T62" s="5" t="str">
        <f>IF(LEN(VLOOKUP($G62,Baseline!$G:$BH,14,FALSE))=0,"",VLOOKUP($G62,Baseline!$G:$BH,14,FALSE))</f>
        <v/>
      </c>
      <c r="U62" s="5" t="str">
        <f>IF(LEN(VLOOKUP($G62,Baseline!$G:$BH,15,FALSE))=0,"",VLOOKUP($G62,Baseline!$G:$BH,15,FALSE))</f>
        <v/>
      </c>
      <c r="V62" s="5" t="str">
        <f>IF(LEN(VLOOKUP($G62,Baseline!$G:$BH,16,FALSE))=0,"",VLOOKUP($G62,Baseline!$G:$BH,16,FALSE))</f>
        <v/>
      </c>
      <c r="W62" s="5" t="str">
        <f>IF(LEN(VLOOKUP($G62,Baseline!$G:$BH,17,FALSE))=0,"",VLOOKUP($G62,Baseline!$G:$BH,17,FALSE))</f>
        <v/>
      </c>
      <c r="X62" s="5" t="str">
        <f>IF(LEN(VLOOKUP($G62,Baseline!$G:$BH,18,FALSE))=0,"",VLOOKUP($G62,Baseline!$G:$BH,18,FALSE))</f>
        <v/>
      </c>
      <c r="Y62" s="5" t="str">
        <f>IF(LEN(VLOOKUP($G62,Baseline!$G:$BH,19,FALSE))=0,"",VLOOKUP($G62,Baseline!$G:$BH,19,FALSE))</f>
        <v/>
      </c>
      <c r="Z62" s="5" t="str">
        <f>IF(LEN(VLOOKUP($G62,Baseline!$G:$BH,20,FALSE))=0,"",VLOOKUP($G62,Baseline!$G:$BH,20,FALSE))</f>
        <v/>
      </c>
      <c r="AA62" s="5" t="str">
        <f>IF(LEN(VLOOKUP($G62,Baseline!$G:$BH,21,FALSE))=0,"",VLOOKUP($G62,Baseline!$G:$BH,21,FALSE))</f>
        <v/>
      </c>
      <c r="AB62" s="5" t="str">
        <f>IF(LEN(VLOOKUP($G62,Baseline!$G:$BH,22,FALSE))=0,"",VLOOKUP($G62,Baseline!$G:$BH,22,FALSE))</f>
        <v/>
      </c>
      <c r="AC62" s="5" t="str">
        <f>IF(LEN(VLOOKUP($G62,Baseline!$G:$BH,23,FALSE))=0,"",VLOOKUP($G62,Baseline!$G:$BH,23,FALSE))</f>
        <v/>
      </c>
      <c r="AD62" s="5" t="str">
        <f>IF(LEN(VLOOKUP($G62,Baseline!$G:$BH,24,FALSE))=0,"",VLOOKUP($G62,Baseline!$G:$BH,24,FALSE))</f>
        <v/>
      </c>
      <c r="AE62" s="5" t="str">
        <f>IF(LEN(VLOOKUP($G62,Baseline!$G:$BH,25,FALSE))=0,"",VLOOKUP($G62,Baseline!$G:$BH,25,FALSE))</f>
        <v/>
      </c>
      <c r="AF62" s="5" t="str">
        <f>IF(LEN(VLOOKUP($G62,Baseline!$G:$BH,26,FALSE))=0,"",VLOOKUP($G62,Baseline!$G:$BH,26,FALSE))</f>
        <v/>
      </c>
      <c r="AG62" s="100"/>
      <c r="AH62" s="5"/>
      <c r="AI62" s="5"/>
      <c r="AJ62" s="87"/>
      <c r="AK62" s="5" t="str">
        <f>IF(LEN(VLOOKUP($G62,Baseline!$G:$BH,31,FALSE))=0,"",VLOOKUP($G62,Baseline!$G:$BH,31,FALSE))</f>
        <v>Not being able to stop or control worrying</v>
      </c>
      <c r="AL62" s="5" t="str">
        <f>IF(LEN(VLOOKUP($G62,Baseline!$G:$BH,32,FALSE))=0,"",VLOOKUP($G62,Baseline!$G:$BH,32,FALSE))</f>
        <v>0 = Not at all sure</v>
      </c>
      <c r="AM62" s="5" t="str">
        <f>IF(LEN(VLOOKUP($G62,Baseline!$G:$BH,33,FALSE))=0,"",VLOOKUP($G62,Baseline!$G:$BH,33,FALSE))</f>
        <v>1 = Several days</v>
      </c>
      <c r="AN62" s="5" t="str">
        <f>IF(LEN(VLOOKUP($G62,Baseline!$G:$BH,34,FALSE))=0,"",VLOOKUP($G62,Baseline!$G:$BH,34,FALSE))</f>
        <v>2 = Over half the days</v>
      </c>
      <c r="AO62" s="5" t="str">
        <f>IF(LEN(VLOOKUP($G62,Baseline!$G:$BH,35,FALSE))=0,"",VLOOKUP($G62,Baseline!$G:$BH,35,FALSE))</f>
        <v>3 = Nearly every day</v>
      </c>
      <c r="AP62" s="5" t="str">
        <f>IF(LEN(VLOOKUP($G62,Baseline!$G:$BH,36,FALSE))=0,"",VLOOKUP($G62,Baseline!$G:$BH,36,FALSE))</f>
        <v/>
      </c>
      <c r="AQ62" s="5" t="str">
        <f>IF(LEN(VLOOKUP($G62,Baseline!$G:$BH,37,FALSE))=0,"",VLOOKUP($G62,Baseline!$G:$BH,37,FALSE))</f>
        <v/>
      </c>
      <c r="AR62" s="5" t="str">
        <f>IF(LEN(VLOOKUP($G62,Baseline!$G:$BH,38,FALSE))=0,"",VLOOKUP($G62,Baseline!$G:$BH,38,FALSE))</f>
        <v/>
      </c>
      <c r="AS62" s="5" t="str">
        <f>IF(LEN(VLOOKUP($G62,Baseline!$G:$BH,39,FALSE))=0,"",VLOOKUP($G62,Baseline!$G:$BH,39,FALSE))</f>
        <v/>
      </c>
      <c r="AT62" s="5" t="str">
        <f>IF(LEN(VLOOKUP($G62,Baseline!$G:$BH,40,FALSE))=0,"",VLOOKUP($G62,Baseline!$G:$BH,40,FALSE))</f>
        <v/>
      </c>
      <c r="AU62" s="5" t="str">
        <f>IF(LEN(VLOOKUP($G62,Baseline!$G:$BH,41,FALSE))=0,"",VLOOKUP($G62,Baseline!$G:$BH,41,FALSE))</f>
        <v/>
      </c>
      <c r="AV62" s="5" t="str">
        <f>IF(LEN(VLOOKUP($G62,Baseline!$G:$BH,42,FALSE))=0,"",VLOOKUP($G62,Baseline!$G:$BH,42,FALSE))</f>
        <v/>
      </c>
      <c r="AW62" s="5" t="str">
        <f>IF(LEN(VLOOKUP($G62,Baseline!$G:$BH,43,FALSE))=0,"",VLOOKUP($G62,Baseline!$G:$BH,43,FALSE))</f>
        <v/>
      </c>
      <c r="AX62" s="5" t="str">
        <f>IF(LEN(VLOOKUP($G62,Baseline!$G:$BH,44,FALSE))=0,"",VLOOKUP($G62,Baseline!$G:$BH,44,FALSE))</f>
        <v/>
      </c>
      <c r="AY62" s="5" t="str">
        <f>IF(LEN(VLOOKUP($G62,Baseline!$G:$BH,45,FALSE))=0,"",VLOOKUP($G62,Baseline!$G:$BH,45,FALSE))</f>
        <v/>
      </c>
      <c r="AZ62" s="5" t="str">
        <f>IF(LEN(VLOOKUP($G62,Baseline!$G:$BH,46,FALSE))=0,"",VLOOKUP($G62,Baseline!$G:$BH,46,FALSE))</f>
        <v/>
      </c>
      <c r="BA62" s="5" t="str">
        <f>IF(LEN(VLOOKUP($G62,Baseline!$G:$BH,47,FALSE))=0,"",VLOOKUP($G62,Baseline!$G:$BH,47,FALSE))</f>
        <v/>
      </c>
      <c r="BB62" s="5" t="str">
        <f>IF(LEN(VLOOKUP($G62,Baseline!$G:$BH,48,FALSE))=0,"",VLOOKUP($G62,Baseline!$G:$BH,48,FALSE))</f>
        <v/>
      </c>
      <c r="BC62" s="5" t="str">
        <f>IF(LEN(VLOOKUP($G62,Baseline!$G:$BH,49,FALSE))=0,"",VLOOKUP($G62,Baseline!$G:$BH,49,FALSE))</f>
        <v/>
      </c>
      <c r="BD62" s="5" t="str">
        <f>IF(LEN(VLOOKUP($G62,Baseline!$G:$BH,50,FALSE))=0,"",VLOOKUP($G62,Baseline!$G:$BH,50,FALSE))</f>
        <v/>
      </c>
      <c r="BE62" s="5" t="str">
        <f>IF(LEN(VLOOKUP($G62,Baseline!$G:$BH,51,FALSE))=0,"",VLOOKUP($G62,Baseline!$G:$BH,51,FALSE))</f>
        <v/>
      </c>
      <c r="BF62" s="5" t="str">
        <f>IF(LEN(VLOOKUP($G62,Baseline!$G:$BH,52,FALSE))=0,"",VLOOKUP($G62,Baseline!$G:$BH,52,FALSE))</f>
        <v/>
      </c>
      <c r="BG62" s="5" t="str">
        <f>IF(LEN(VLOOKUP($G62,Baseline!$G:$BH,53,FALSE))=0,"",VLOOKUP($G62,Baseline!$G:$BH,53,FALSE))</f>
        <v/>
      </c>
      <c r="BH62" s="5" t="str">
        <f>IF(LEN(VLOOKUP($G62,Baseline!$G:$BH,54,FALSE))=0,"",VLOOKUP($G62,Baseline!$G:$BH,54,FALSE))</f>
        <v/>
      </c>
      <c r="BI62" s="5"/>
      <c r="BJ62" s="5"/>
      <c r="BK62" s="5"/>
      <c r="BL62" s="87"/>
      <c r="BM62" s="1" t="str">
        <f>IF(LEN(VLOOKUP($G62,Baseline!$G:$CJ,59,FALSE))=0,"",VLOOKUP($G62,Baseline!$G:$CJ,59,FALSE))</f>
        <v>Sentirse inquieto/a de tal forma que le cuesta quedarse sentado/a.</v>
      </c>
      <c r="BN62" s="1" t="str">
        <f>IF(LEN(VLOOKUP($G62,Baseline!$G:$CJ,60,FALSE))=0,"",VLOOKUP($G62,Baseline!$G:$CJ,60,FALSE))</f>
        <v>0 = Nunca</v>
      </c>
      <c r="BO62" s="1" t="str">
        <f>IF(LEN(VLOOKUP($G62,Baseline!$G:$CJ,61,FALSE))=0,"",VLOOKUP($G62,Baseline!$G:$CJ,61,FALSE))</f>
        <v>1 = Varios días</v>
      </c>
      <c r="BP62" s="1" t="str">
        <f>IF(LEN(VLOOKUP($G62,Baseline!$G:$CJ,62,FALSE))=0,"",VLOOKUP($G62,Baseline!$G:$CJ,62,FALSE))</f>
        <v>2 = Más de la mitad de los días</v>
      </c>
      <c r="BQ62" s="1" t="str">
        <f>IF(LEN(VLOOKUP($G62,Baseline!$G:$CJ,63,FALSE))=0,"",VLOOKUP($G62,Baseline!$G:$CJ,63,FALSE))</f>
        <v>3 = Casi cada día</v>
      </c>
      <c r="BR62" s="1" t="str">
        <f>IF(LEN(VLOOKUP($G62,Baseline!$G:$CJ,64,FALSE))=0,"",VLOOKUP($G62,Baseline!$G:$CJ,64,FALSE))</f>
        <v/>
      </c>
      <c r="BS62" s="1" t="str">
        <f>IF(LEN(VLOOKUP($G62,Baseline!$G:$CJ,65,FALSE))=0,"",VLOOKUP($G62,Baseline!$G:$CJ,65,FALSE))</f>
        <v/>
      </c>
      <c r="BT62" s="1" t="str">
        <f>IF(LEN(VLOOKUP($G62,Baseline!$G:$CJ,66,FALSE))=0,"",VLOOKUP($G62,Baseline!$G:$CJ,66,FALSE))</f>
        <v/>
      </c>
      <c r="BU62" s="1" t="str">
        <f>IF(LEN(VLOOKUP($G62,Baseline!$G:$CJ,67,FALSE))=0,"",VLOOKUP($G62,Baseline!$G:$CJ,67,FALSE))</f>
        <v/>
      </c>
      <c r="BV62" s="1" t="str">
        <f>IF(LEN(VLOOKUP($G62,Baseline!$G:$CJ,68,FALSE))=0,"",VLOOKUP($G62,Baseline!$G:$CJ,68,FALSE))</f>
        <v/>
      </c>
      <c r="BW62" s="1" t="str">
        <f>IF(LEN(VLOOKUP($G62,Baseline!$G:$CJ,69,FALSE))=0,"",VLOOKUP($G62,Baseline!$G:$CJ,69,FALSE))</f>
        <v/>
      </c>
      <c r="BX62" s="1" t="str">
        <f>IF(LEN(VLOOKUP($G62,Baseline!$G:$CJ,70,FALSE))=0,"",VLOOKUP($G62,Baseline!$G:$CJ,70,FALSE))</f>
        <v/>
      </c>
      <c r="BY62" s="1" t="str">
        <f>IF(LEN(VLOOKUP($G62,Baseline!$G:$CJ,71,FALSE))=0,"",VLOOKUP($G62,Baseline!$G:$CJ,71,FALSE))</f>
        <v/>
      </c>
      <c r="BZ62" s="1" t="str">
        <f>IF(LEN(VLOOKUP($G62,Baseline!$G:$CJ,72,FALSE))=0,"",VLOOKUP($G62,Baseline!$G:$CJ,72,FALSE))</f>
        <v/>
      </c>
      <c r="CA62" s="1" t="str">
        <f>IF(LEN(VLOOKUP($G62,Baseline!$G:$CJ,73,FALSE))=0,"",VLOOKUP($G62,Baseline!$G:$CJ,73,FALSE))</f>
        <v/>
      </c>
      <c r="CB62" s="1" t="str">
        <f>IF(LEN(VLOOKUP($G62,Baseline!$G:$CJ,74,FALSE))=0,"",VLOOKUP($G62,Baseline!$G:$CJ,74,FALSE))</f>
        <v/>
      </c>
      <c r="CC62" s="1" t="str">
        <f>IF(LEN(VLOOKUP($G62,Baseline!$G:$CJ,75,FALSE))=0,"",VLOOKUP($G62,Baseline!$G:$CJ,75,FALSE))</f>
        <v/>
      </c>
      <c r="CD62" s="1" t="str">
        <f>IF(LEN(VLOOKUP($G62,Baseline!$G:$CJ,76,FALSE))=0,"",VLOOKUP($G62,Baseline!$G:$CJ,76,FALSE))</f>
        <v/>
      </c>
      <c r="CE62" s="1" t="str">
        <f>IF(LEN(VLOOKUP($G62,Baseline!$G:$CJ,77,FALSE))=0,"",VLOOKUP($G62,Baseline!$G:$CJ,77,FALSE))</f>
        <v/>
      </c>
      <c r="CF62" s="1" t="str">
        <f>IF(LEN(VLOOKUP($G62,Baseline!$G:$CJ,78,FALSE))=0,"",VLOOKUP($G62,Baseline!$G:$CJ,78,FALSE))</f>
        <v/>
      </c>
      <c r="CG62" s="1" t="str">
        <f>IF(LEN(VLOOKUP($G62,Baseline!$G:$CJ,79,FALSE))=0,"",VLOOKUP($G62,Baseline!$G:$CJ,79,FALSE))</f>
        <v/>
      </c>
      <c r="CH62" s="1" t="str">
        <f>IF(LEN(VLOOKUP($G62,Baseline!$G:$CJ,80,FALSE))=0,"",VLOOKUP($G62,Baseline!$G:$CJ,80,FALSE))</f>
        <v/>
      </c>
      <c r="CI62" s="1" t="str">
        <f>IF(LEN(VLOOKUP($G62,Baseline!$G:$CJ,81,FALSE))=0,"",VLOOKUP($G62,Baseline!$G:$CJ,81,FALSE))</f>
        <v/>
      </c>
      <c r="CJ62" s="1" t="str">
        <f>IF(LEN(VLOOKUP($G62,Baseline!$G:$CJ,82,FALSE))=0,"",VLOOKUP($G62,Baseline!$G:$CJ,82,FALSE))</f>
        <v/>
      </c>
      <c r="CK62" s="1"/>
      <c r="CL62" s="1"/>
      <c r="CM62" s="1"/>
      <c r="CN62" s="1"/>
      <c r="CO62" s="198" t="str">
        <f>IF(LEN(VLOOKUP($G62,Baseline!$G:$DL,87,FALSE))=0,"",VLOOKUP($G62,Baseline!$G:$DL,87,FALSE))</f>
        <v>Se sentir agité(e) au point d‟avoir du mal à se tenir tranquille</v>
      </c>
      <c r="CP62" s="1" t="str">
        <f>IF(LEN(VLOOKUP($G62,Baseline!$G:$DL,88,FALSE))=0,"",VLOOKUP($G62,Baseline!$G:$DL,88,FALSE))</f>
        <v>0 = Jamais</v>
      </c>
      <c r="CQ62" s="1" t="str">
        <f>IF(LEN(VLOOKUP($G62,Baseline!$G:$DL,89,FALSE))=0,"",VLOOKUP($G62,Baseline!$G:$DL,89,FALSE))</f>
        <v>1 = Plusieurs jours</v>
      </c>
      <c r="CR62" s="4" t="str">
        <f>IF(LEN(VLOOKUP($G62,Baseline!$G:$DL,90,FALSE))=0,"",VLOOKUP($G62,Baseline!$G:$DL,90,FALSE))</f>
        <v>2 = Plus de la moitié du temps</v>
      </c>
      <c r="CS62" s="1" t="str">
        <f>IF(LEN(VLOOKUP($G62,Baseline!$G:$DL,91,FALSE))=0,"",VLOOKUP($G62,Baseline!$G:$DL,91,FALSE))</f>
        <v>3 = Presque tous les jours</v>
      </c>
      <c r="CT62" s="1" t="str">
        <f>IF(LEN(VLOOKUP($G62,Baseline!$G:$DL,92,FALSE))=0,"",VLOOKUP($G62,Baseline!$G:$DL,92,FALSE))</f>
        <v/>
      </c>
      <c r="CU62" s="1" t="str">
        <f>IF(LEN(VLOOKUP($G62,Baseline!$G:$DL,93,FALSE))=0,"",VLOOKUP($G62,Baseline!$G:$DL,93,FALSE))</f>
        <v/>
      </c>
      <c r="CV62" s="1" t="str">
        <f>IF(LEN(VLOOKUP($G62,Baseline!$G:$DL,94,FALSE))=0,"",VLOOKUP($G62,Baseline!$G:$DL,94,FALSE))</f>
        <v/>
      </c>
      <c r="CW62" s="1" t="str">
        <f>IF(LEN(VLOOKUP($G62,Baseline!$G:$DL,95,FALSE))=0,"",VLOOKUP($G62,Baseline!$G:$DL,95,FALSE))</f>
        <v/>
      </c>
      <c r="CX62" s="1" t="str">
        <f>IF(LEN(VLOOKUP($G62,Baseline!$G:$DL,96,FALSE))=0,"",VLOOKUP($G62,Baseline!$G:$DL,96,FALSE))</f>
        <v/>
      </c>
      <c r="CY62" s="5" t="str">
        <f>IF(LEN(VLOOKUP($G62,Baseline!$G:$DL,97,FALSE))=0,"",VLOOKUP($G62,Baseline!$G:$DL,97,FALSE))</f>
        <v/>
      </c>
      <c r="CZ62" s="5" t="str">
        <f>IF(LEN(VLOOKUP($G62,Baseline!$G:$DL,98,FALSE))=0,"",VLOOKUP($G62,Baseline!$G:$DL,98,FALSE))</f>
        <v/>
      </c>
      <c r="DA62" s="5" t="str">
        <f>IF(LEN(VLOOKUP($G62,Baseline!$G:$DL,99,FALSE))=0,"",VLOOKUP($G62,Baseline!$G:$DL,99,FALSE))</f>
        <v/>
      </c>
      <c r="DB62" s="5" t="str">
        <f>IF(LEN(VLOOKUP($G62,Baseline!$G:$DL,100,FALSE))=0,"",VLOOKUP($G62,Baseline!$G:$DL,100,FALSE))</f>
        <v/>
      </c>
      <c r="DC62" s="5" t="str">
        <f>IF(LEN(VLOOKUP($G62,Baseline!$G:$DL,101,FALSE))=0,"",VLOOKUP($G62,Baseline!$G:$DL,101,FALSE))</f>
        <v/>
      </c>
      <c r="DD62" s="5" t="str">
        <f>IF(LEN(VLOOKUP($G62,Baseline!$G:$DL,102,FALSE))=0,"",VLOOKUP($G62,Baseline!$G:$DL,102,FALSE))</f>
        <v/>
      </c>
      <c r="DE62" s="5" t="str">
        <f>IF(LEN(VLOOKUP($G62,Baseline!$G:$DL,103,FALSE))=0,"",VLOOKUP($G62,Baseline!$G:$DL,103,FALSE))</f>
        <v/>
      </c>
      <c r="DF62" s="5" t="str">
        <f>IF(LEN(VLOOKUP($G62,Baseline!$G:$DL,104,FALSE))=0,"",VLOOKUP($G62,Baseline!$G:$DL,104,FALSE))</f>
        <v/>
      </c>
      <c r="DG62" s="5" t="str">
        <f>IF(LEN(VLOOKUP($G62,Baseline!$G:$DL,105,FALSE))=0,"",VLOOKUP($G62,Baseline!$G:$DL,105,FALSE))</f>
        <v/>
      </c>
      <c r="DH62" s="5" t="str">
        <f>IF(LEN(VLOOKUP($G62,Baseline!$G:$DL,106,FALSE))=0,"",VLOOKUP($G62,Baseline!$G:$DL,106,FALSE))</f>
        <v/>
      </c>
      <c r="DI62" s="5" t="str">
        <f>IF(LEN(VLOOKUP($G62,Baseline!$G:$DL,107,FALSE))=0,"",VLOOKUP($G62,Baseline!$G:$DL,107,FALSE))</f>
        <v/>
      </c>
      <c r="DJ62" s="5" t="str">
        <f>IF(LEN(VLOOKUP($G62,Baseline!$G:$DL,108,FALSE))=0,"",VLOOKUP($G62,Baseline!$G:$DL,108,FALSE))</f>
        <v/>
      </c>
      <c r="DK62" s="5" t="str">
        <f>IF(LEN(VLOOKUP($G62,Baseline!$G:$DL,109,FALSE))=0,"",VLOOKUP($G62,Baseline!$G:$DL,109,FALSE))</f>
        <v/>
      </c>
      <c r="DL62" s="5" t="str">
        <f>IF(LEN(VLOOKUP($G62,Baseline!$G:$DL,110,FALSE))=0,"",VLOOKUP($G62,Baseline!$G:$DL,110,FALSE))</f>
        <v/>
      </c>
      <c r="DM62" s="5"/>
      <c r="DN62" s="5"/>
      <c r="DO62" s="5"/>
      <c r="DP62" s="5"/>
      <c r="DQ62" s="1" t="str">
        <f>IF(LEN(VLOOKUP($G62,Baseline!$G:$EN,115,FALSE))=0,"",VLOOKUP($G62,Baseline!$G:$EN,115,FALSE))</f>
        <v>Nyugtalanság, amely miatt nehezére esik egy helyben ülni.</v>
      </c>
      <c r="DR62" s="1" t="str">
        <f>IF(LEN(VLOOKUP($G62,Baseline!$G:$EN,116,FALSE))=0,"",VLOOKUP($G62,Baseline!$G:$EN,116,FALSE))</f>
        <v>0 = Egyszer sem</v>
      </c>
      <c r="DS62" s="1" t="str">
        <f>IF(LEN(VLOOKUP($G62,Baseline!$G:$EN,117,FALSE))=0,"",VLOOKUP($G62,Baseline!$G:$EN,117,FALSE))</f>
        <v>1 = Néhány napig</v>
      </c>
      <c r="DT62" s="1" t="str">
        <f>IF(LEN(VLOOKUP($G62,Baseline!$G:$EN,118,FALSE))=0,"",VLOOKUP($G62,Baseline!$G:$EN,118,FALSE))</f>
        <v>2 = A napok több mint felében</v>
      </c>
      <c r="DU62" s="1" t="str">
        <f>IF(LEN(VLOOKUP($G62,Baseline!$G:$EN,119,FALSE))=0,"",VLOOKUP($G62,Baseline!$G:$EN,119,FALSE))</f>
        <v>3 = Majdnem minden nap</v>
      </c>
      <c r="DV62" s="1" t="str">
        <f>IF(LEN(VLOOKUP($G62,Baseline!$G:$EN,120,FALSE))=0,"",VLOOKUP($G62,Baseline!$G:$EN,120,FALSE))</f>
        <v/>
      </c>
      <c r="DW62" s="4" t="str">
        <f>IF(LEN(VLOOKUP($G62,Baseline!$G:$EN,121,FALSE))=0,"",VLOOKUP($G62,Baseline!$G:$EN,121,FALSE))</f>
        <v/>
      </c>
      <c r="DX62" s="1" t="str">
        <f>IF(LEN(VLOOKUP($G62,Baseline!$G:$EN,122,FALSE))=0,"",VLOOKUP($G62,Baseline!$G:$EN,122,FALSE))</f>
        <v/>
      </c>
      <c r="DY62" s="1" t="str">
        <f>IF(LEN(VLOOKUP($G62,Baseline!$G:$EN,123,FALSE))=0,"",VLOOKUP($G62,Baseline!$G:$EN,123,FALSE))</f>
        <v/>
      </c>
      <c r="DZ62" s="1" t="str">
        <f>IF(LEN(VLOOKUP($G62,Baseline!$G:$EN,124,FALSE))=0,"",VLOOKUP($G62,Baseline!$G:$EN,124,FALSE))</f>
        <v/>
      </c>
      <c r="EA62" s="1" t="str">
        <f>IF(LEN(VLOOKUP($G62,Baseline!$G:$EN,125,FALSE))=0,"",VLOOKUP($G62,Baseline!$G:$EN,125,FALSE))</f>
        <v/>
      </c>
      <c r="EB62" s="5" t="str">
        <f>IF(LEN(VLOOKUP($G62,Baseline!$G:$EN,126,FALSE))=0,"",VLOOKUP($G62,Baseline!$G:$EN,126,FALSE))</f>
        <v/>
      </c>
      <c r="EC62" s="5" t="str">
        <f>IF(LEN(VLOOKUP($G62,Baseline!$G:$EN,127,FALSE))=0,"",VLOOKUP($G62,Baseline!$G:$EN,127,FALSE))</f>
        <v/>
      </c>
      <c r="ED62" s="5" t="str">
        <f>IF(LEN(VLOOKUP($G62,Baseline!$G:$EN,128,FALSE))=0,"",VLOOKUP($G62,Baseline!$G:$EN,128,FALSE))</f>
        <v/>
      </c>
      <c r="EE62" s="5" t="str">
        <f>IF(LEN(VLOOKUP($G62,Baseline!$G:$EN,129,FALSE))=0,"",VLOOKUP($G62,Baseline!$G:$EN,129,FALSE))</f>
        <v/>
      </c>
      <c r="EF62" s="5" t="str">
        <f>IF(LEN(VLOOKUP($G62,Baseline!$G:$EN,130,FALSE))=0,"",VLOOKUP($G62,Baseline!$G:$EN,130,FALSE))</f>
        <v/>
      </c>
      <c r="EG62" s="5" t="str">
        <f>IF(LEN(VLOOKUP($G62,Baseline!$G:$EN,131,FALSE))=0,"",VLOOKUP($G62,Baseline!$G:$EN,131,FALSE))</f>
        <v/>
      </c>
      <c r="EH62" s="5" t="str">
        <f>IF(LEN(VLOOKUP($G62,Baseline!$G:$EN,132,FALSE))=0,"",VLOOKUP($G62,Baseline!$G:$EN,132,FALSE))</f>
        <v/>
      </c>
      <c r="EI62" s="5" t="str">
        <f>IF(LEN(VLOOKUP($G62,Baseline!$G:$EN,133,FALSE))=0,"",VLOOKUP($G62,Baseline!$G:$EN,133,FALSE))</f>
        <v/>
      </c>
      <c r="EJ62" s="5" t="str">
        <f>IF(LEN(VLOOKUP($G62,Baseline!$G:$EN,134,FALSE))=0,"",VLOOKUP($G62,Baseline!$G:$EN,134,FALSE))</f>
        <v/>
      </c>
      <c r="EK62" s="5" t="str">
        <f>IF(LEN(VLOOKUP($G62,Baseline!$G:$EN,135,FALSE))=0,"",VLOOKUP($G62,Baseline!$G:$EN,135,FALSE))</f>
        <v/>
      </c>
      <c r="EL62" s="5" t="str">
        <f>IF(LEN(VLOOKUP($G62,Baseline!$G:$EN,136,FALSE))=0,"",VLOOKUP($G62,Baseline!$G:$EN,136,FALSE))</f>
        <v/>
      </c>
      <c r="EM62" s="5" t="str">
        <f>IF(LEN(VLOOKUP($G62,Baseline!$G:$EN,137,FALSE))=0,"",VLOOKUP($G62,Baseline!$G:$EN,137,FALSE))</f>
        <v/>
      </c>
      <c r="EN62" s="5" t="str">
        <f>IF(LEN(VLOOKUP($G62,Baseline!$G:$EN,138,FALSE))=0,"",VLOOKUP($G62,Baseline!$G:$EN,138,FALSE))</f>
        <v/>
      </c>
      <c r="EO62" s="5"/>
      <c r="EP62" s="5"/>
      <c r="EQ62" s="5"/>
      <c r="ER62" s="5"/>
      <c r="ES62" s="1" t="str">
        <f>IF(LEN(VLOOKUP($G62,Baseline!$G:$FP,143,FALSE))=0,"",VLOOKUP($G62,Baseline!$G:$FP,143,FALSE))</f>
        <v>Sentirsi talmente irrequieto/a da non riuscire a stare seduto/a fermo/a.</v>
      </c>
      <c r="ET62" s="1" t="str">
        <f>IF(LEN(VLOOKUP($G62,Baseline!$G:$FP,144,FALSE))=0,"",VLOOKUP($G62,Baseline!$G:$FP,144,FALSE))</f>
        <v>0 = Mai</v>
      </c>
      <c r="EU62" s="1" t="str">
        <f>IF(LEN(VLOOKUP($G62,Baseline!$G:$FP,145,FALSE))=0,"",VLOOKUP($G62,Baseline!$G:$FP,145,FALSE))</f>
        <v>1 = Alcuni giorni</v>
      </c>
      <c r="EV62" s="1" t="str">
        <f>IF(LEN(VLOOKUP($G62,Baseline!$G:$FP,146,FALSE))=0,"",VLOOKUP($G62,Baseline!$G:$FP,146,FALSE))</f>
        <v>2 = Oltre la metà dei giorni</v>
      </c>
      <c r="EW62" s="1" t="str">
        <f>IF(LEN(VLOOKUP($G62,Baseline!$G:$FP,147,FALSE))=0,"",VLOOKUP($G62,Baseline!$G:$FP,147,FALSE))</f>
        <v>3 = Quasi ogni giorno</v>
      </c>
      <c r="EX62" s="1" t="str">
        <f>IF(LEN(VLOOKUP($G62,Baseline!$G:$FP,148,FALSE))=0,"",VLOOKUP($G62,Baseline!$G:$FP,148,FALSE))</f>
        <v/>
      </c>
      <c r="EY62" s="1" t="str">
        <f>IF(LEN(VLOOKUP($G62,Baseline!$G:$FP,149,FALSE))=0,"",VLOOKUP($G62,Baseline!$G:$FP,149,FALSE))</f>
        <v/>
      </c>
      <c r="EZ62" s="1" t="str">
        <f>IF(LEN(VLOOKUP($G62,Baseline!$G:$FP,150,FALSE))=0,"",VLOOKUP($G62,Baseline!$G:$FP,150,FALSE))</f>
        <v/>
      </c>
      <c r="FA62" s="1" t="str">
        <f>IF(LEN(VLOOKUP($G62,Baseline!$G:$FP,151,FALSE))=0,"",VLOOKUP($G62,Baseline!$G:$FP,151,FALSE))</f>
        <v/>
      </c>
      <c r="FB62" s="4" t="str">
        <f>IF(LEN(VLOOKUP($G62,Baseline!$G:$FP,152,FALSE))=0,"",VLOOKUP($G62,Baseline!$G:$FP,152,FALSE))</f>
        <v/>
      </c>
      <c r="FC62" s="1" t="str">
        <f>IF(LEN(VLOOKUP($G62,Baseline!$G:$FP,153,FALSE))=0,"",VLOOKUP($G62,Baseline!$G:$FP,153,FALSE))</f>
        <v/>
      </c>
      <c r="FD62" s="5" t="str">
        <f>IF(LEN(VLOOKUP($G62,Baseline!$G:$FP,154,FALSE))=0,"",VLOOKUP($G62,Baseline!$G:$FP,154,FALSE))</f>
        <v/>
      </c>
      <c r="FE62" s="5" t="str">
        <f>IF(LEN(VLOOKUP($G62,Baseline!$G:$FP,155,FALSE))=0,"",VLOOKUP($G62,Baseline!$G:$FP,155,FALSE))</f>
        <v/>
      </c>
      <c r="FF62" s="5" t="str">
        <f>IF(LEN(VLOOKUP($G62,Baseline!$G:$FP,156,FALSE))=0,"",VLOOKUP($G62,Baseline!$G:$FP,156,FALSE))</f>
        <v/>
      </c>
      <c r="FG62" s="5" t="str">
        <f>IF(LEN(VLOOKUP($G62,Baseline!$G:$FP,157,FALSE))=0,"",VLOOKUP($G62,Baseline!$G:$FP,157,FALSE))</f>
        <v/>
      </c>
      <c r="FH62" s="5" t="str">
        <f>IF(LEN(VLOOKUP($G62,Baseline!$G:$FP,158,FALSE))=0,"",VLOOKUP($G62,Baseline!$G:$FP,158,FALSE))</f>
        <v/>
      </c>
      <c r="FI62" s="5" t="str">
        <f>IF(LEN(VLOOKUP($G62,Baseline!$G:$FP,159,FALSE))=0,"",VLOOKUP($G62,Baseline!$G:$FP,159,FALSE))</f>
        <v/>
      </c>
      <c r="FJ62" s="5" t="str">
        <f>IF(LEN(VLOOKUP($G62,Baseline!$G:$FP,160,FALSE))=0,"",VLOOKUP($G62,Baseline!$G:$FP,160,FALSE))</f>
        <v/>
      </c>
      <c r="FK62" s="5" t="str">
        <f>IF(LEN(VLOOKUP($G62,Baseline!$G:$FP,161,FALSE))=0,"",VLOOKUP($G62,Baseline!$G:$FP,161,FALSE))</f>
        <v/>
      </c>
      <c r="FL62" s="5" t="str">
        <f>IF(LEN(VLOOKUP($G62,Baseline!$G:$FP,162,FALSE))=0,"",VLOOKUP($G62,Baseline!$G:$FP,162,FALSE))</f>
        <v/>
      </c>
      <c r="FM62" s="5" t="str">
        <f>IF(LEN(VLOOKUP($G62,Baseline!$G:$FP,163,FALSE))=0,"",VLOOKUP($G62,Baseline!$G:$FP,163,FALSE))</f>
        <v/>
      </c>
      <c r="FN62" s="5" t="str">
        <f>IF(LEN(VLOOKUP($G62,Baseline!$G:$FP,164,FALSE))=0,"",VLOOKUP($G62,Baseline!$G:$FP,164,FALSE))</f>
        <v/>
      </c>
      <c r="FO62" s="5" t="str">
        <f>IF(LEN(VLOOKUP($G62,Baseline!$G:$FP,165,FALSE))=0,"",VLOOKUP($G62,Baseline!$G:$FP,165,FALSE))</f>
        <v/>
      </c>
      <c r="FP62" s="5" t="str">
        <f>IF(LEN(VLOOKUP($G62,Baseline!$G:$FP,166,FALSE))=0,"",VLOOKUP($G62,Baseline!$G:$FP,166,FALSE))</f>
        <v/>
      </c>
      <c r="FQ62" s="5"/>
      <c r="FR62" s="5"/>
      <c r="FS62" s="5"/>
      <c r="FT62" s="5"/>
      <c r="FU62" s="1" t="str">
        <f>IF(LEN(VLOOKUP($G62,Baseline!$G:$GR,171,FALSE))=0,"",VLOOKUP($G62,Baseline!$G:$GR,171,FALSE))</f>
        <v>Вы были взбудоражены, поэтому Вам было трудно усидеть на месте.</v>
      </c>
      <c r="FV62" s="1" t="str">
        <f>IF(LEN(VLOOKUP($G62,Baseline!$G:$GR,172,FALSE))=0,"",VLOOKUP($G62,Baseline!$G:$GR,172,FALSE))</f>
        <v>0 = Ни разу</v>
      </c>
      <c r="FW62" s="1" t="str">
        <f>IF(LEN(VLOOKUP($G62,Baseline!$G:$GR,173,FALSE))=0,"",VLOOKUP($G62,Baseline!$G:$GR,173,FALSE))</f>
        <v>1 = Несколько дней</v>
      </c>
      <c r="FX62" s="1" t="str">
        <f>IF(LEN(VLOOKUP($G62,Baseline!$G:$GR,174,FALSE))=0,"",VLOOKUP($G62,Baseline!$G:$GR,174,FALSE))</f>
        <v>2 = Более половины дней</v>
      </c>
      <c r="FY62" s="1" t="str">
        <f>IF(LEN(VLOOKUP($G62,Baseline!$G:$GR,175,FALSE))=0,"",VLOOKUP($G62,Baseline!$G:$GR,175,FALSE))</f>
        <v>3 = Почти каждый день</v>
      </c>
      <c r="FZ62" s="1" t="str">
        <f>IF(LEN(VLOOKUP($G62,Baseline!$G:$GR,176,FALSE))=0,"",VLOOKUP($G62,Baseline!$G:$GR,176,FALSE))</f>
        <v/>
      </c>
      <c r="GA62" s="1" t="str">
        <f>IF(LEN(VLOOKUP($G62,Baseline!$G:$GR,177,FALSE))=0,"",VLOOKUP($G62,Baseline!$G:$GR,177,FALSE))</f>
        <v/>
      </c>
      <c r="GB62" s="1" t="str">
        <f>IF(LEN(VLOOKUP($G62,Baseline!$G:$GR,178,FALSE))=0,"",VLOOKUP($G62,Baseline!$G:$GR,178,FALSE))</f>
        <v/>
      </c>
      <c r="GC62" s="1" t="str">
        <f>IF(LEN(VLOOKUP($G62,Baseline!$G:$GR,179,FALSE))=0,"",VLOOKUP($G62,Baseline!$G:$GR,179,FALSE))</f>
        <v/>
      </c>
      <c r="GD62" s="1" t="str">
        <f>IF(LEN(VLOOKUP($G62,Baseline!$G:$GR,180,FALSE))=0,"",VLOOKUP($G62,Baseline!$G:$GR,180,FALSE))</f>
        <v/>
      </c>
      <c r="GE62" s="1" t="str">
        <f>IF(LEN(VLOOKUP($G62,Baseline!$G:$GR,181,FALSE))=0,"",VLOOKUP($G62,Baseline!$G:$GR,181,FALSE))</f>
        <v/>
      </c>
      <c r="GF62" s="5" t="str">
        <f>IF(LEN(VLOOKUP($G62,Baseline!$G:$GR,182,FALSE))=0,"",VLOOKUP($G62,Baseline!$G:$GR,182,FALSE))</f>
        <v/>
      </c>
      <c r="GG62" s="4" t="str">
        <f>IF(LEN(VLOOKUP($G62,Baseline!$G:$GR,183,FALSE))=0,"",VLOOKUP($G62,Baseline!$G:$GR,183,FALSE))</f>
        <v/>
      </c>
      <c r="GH62" s="5" t="str">
        <f>IF(LEN(VLOOKUP($G62,Baseline!$G:$GR,184,FALSE))=0,"",VLOOKUP($G62,Baseline!$G:$GR,184,FALSE))</f>
        <v/>
      </c>
      <c r="GI62" s="5" t="str">
        <f>IF(LEN(VLOOKUP($G62,Baseline!$G:$GR,185,FALSE))=0,"",VLOOKUP($G62,Baseline!$G:$GR,185,FALSE))</f>
        <v/>
      </c>
      <c r="GJ62" s="5" t="str">
        <f>IF(LEN(VLOOKUP($G62,Baseline!$G:$GR,186,FALSE))=0,"",VLOOKUP($G62,Baseline!$G:$GR,186,FALSE))</f>
        <v/>
      </c>
      <c r="GK62" s="5" t="str">
        <f>IF(LEN(VLOOKUP($G62,Baseline!$G:$GR,187,FALSE))=0,"",VLOOKUP($G62,Baseline!$G:$GR,187,FALSE))</f>
        <v/>
      </c>
      <c r="GL62" s="5" t="str">
        <f>IF(LEN(VLOOKUP($G62,Baseline!$G:$GR,188,FALSE))=0,"",VLOOKUP($G62,Baseline!$G:$GR,188,FALSE))</f>
        <v/>
      </c>
      <c r="GM62" s="5" t="str">
        <f>IF(LEN(VLOOKUP($G62,Baseline!$G:$GR,189,FALSE))=0,"",VLOOKUP($G62,Baseline!$G:$GR,189,FALSE))</f>
        <v/>
      </c>
      <c r="GN62" s="5" t="str">
        <f>IF(LEN(VLOOKUP($G62,Baseline!$G:$GR,190,FALSE))=0,"",VLOOKUP($G62,Baseline!$G:$GR,190,FALSE))</f>
        <v/>
      </c>
      <c r="GO62" s="5" t="str">
        <f>IF(LEN(VLOOKUP($G62,Baseline!$G:$GR,191,FALSE))=0,"",VLOOKUP($G62,Baseline!$G:$GR,191,FALSE))</f>
        <v/>
      </c>
      <c r="GP62" s="5" t="str">
        <f>IF(LEN(VLOOKUP($G62,Baseline!$G:$GR,192,FALSE))=0,"",VLOOKUP($G62,Baseline!$G:$GR,192,FALSE))</f>
        <v/>
      </c>
      <c r="GQ62" s="5" t="str">
        <f>IF(LEN(VLOOKUP($G62,Baseline!$G:$GR,193,FALSE))=0,"",VLOOKUP($G62,Baseline!$G:$GR,193,FALSE))</f>
        <v/>
      </c>
      <c r="GR62" s="5" t="str">
        <f>IF(LEN(VLOOKUP($G62,Baseline!$G:$GR,194,FALSE))=0,"",VLOOKUP($G62,Baseline!$G:$GR,194,FALSE))</f>
        <v/>
      </c>
      <c r="GS62" s="5"/>
      <c r="GT62" s="5"/>
      <c r="GU62" s="5"/>
      <c r="GV62" s="5"/>
      <c r="GW62" s="1" t="str">
        <f>IF(LEN(VLOOKUP($G62,Baseline!$G:$HT,199,FALSE))=0,"",VLOOKUP($G62,Baseline!$G:$HT,199,FALSE))</f>
        <v>Osećanje nemira, tako da Vam mirno sedenje teško pada</v>
      </c>
      <c r="GX62" s="1" t="str">
        <f>IF(LEN(VLOOKUP($G62,Baseline!$G:$HT,200,FALSE))=0,"",VLOOKUP($G62,Baseline!$G:$HT,200,FALSE))</f>
        <v>0 = Uopšte ne</v>
      </c>
      <c r="GY62" s="1" t="str">
        <f>IF(LEN(VLOOKUP($G62,Baseline!$G:$HT,201,FALSE))=0,"",VLOOKUP($G62,Baseline!$G:$HT,201,FALSE))</f>
        <v>1 = Pojedinim danima</v>
      </c>
      <c r="GZ62" s="1" t="str">
        <f>IF(LEN(VLOOKUP($G62,Baseline!$G:$HT,202,FALSE))=0,"",VLOOKUP($G62,Baseline!$G:$HT,202,FALSE))</f>
        <v>2 = Češće nego svakog drugog dana</v>
      </c>
      <c r="HA62" s="10" t="str">
        <f>IF(LEN(VLOOKUP($G62,Baseline!$G:$HT,203,FALSE))=0,"",VLOOKUP($G62,Baseline!$G:$HT,203,FALSE))</f>
        <v>3 = Skoro svakog dana</v>
      </c>
      <c r="HB62" s="10" t="str">
        <f>IF(LEN(VLOOKUP($G62,Baseline!$G:$HT,204,FALSE))=0,"",VLOOKUP($G62,Baseline!$G:$HT,204,FALSE))</f>
        <v/>
      </c>
      <c r="HC62" s="10" t="str">
        <f>IF(LEN(VLOOKUP($G62,Baseline!$G:$HT,205,FALSE))=0,"",VLOOKUP($G62,Baseline!$G:$HT,205,FALSE))</f>
        <v/>
      </c>
      <c r="HD62" s="10" t="str">
        <f>IF(LEN(VLOOKUP($G62,Baseline!$G:$HT,206,FALSE))=0,"",VLOOKUP($G62,Baseline!$G:$HT,206,FALSE))</f>
        <v/>
      </c>
      <c r="HE62" s="10" t="str">
        <f>IF(LEN(VLOOKUP($G62,Baseline!$G:$HT,207,FALSE))=0,"",VLOOKUP($G62,Baseline!$G:$HT,207,FALSE))</f>
        <v/>
      </c>
      <c r="HF62" s="10" t="str">
        <f>IF(LEN(VLOOKUP($G62,Baseline!$G:$HT,208,FALSE))=0,"",VLOOKUP($G62,Baseline!$G:$HT,208,FALSE))</f>
        <v/>
      </c>
      <c r="HG62" s="10" t="str">
        <f>IF(LEN(VLOOKUP($G62,Baseline!$G:$HT,209,FALSE))=0,"",VLOOKUP($G62,Baseline!$G:$HT,209,FALSE))</f>
        <v/>
      </c>
      <c r="HH62" s="5" t="str">
        <f>IF(LEN(VLOOKUP($G62,Baseline!$G:$HT,210,FALSE))=0,"",VLOOKUP($G62,Baseline!$G:$HT,210,FALSE))</f>
        <v/>
      </c>
      <c r="HI62" s="5" t="str">
        <f>IF(LEN(VLOOKUP($G62,Baseline!$G:$HT,211,FALSE))=0,"",VLOOKUP($G62,Baseline!$G:$HT,211,FALSE))</f>
        <v/>
      </c>
      <c r="HJ62" s="5" t="str">
        <f>IF(LEN(VLOOKUP($G62,Baseline!$G:$HT,212,FALSE))=0,"",VLOOKUP($G62,Baseline!$G:$HT,212,FALSE))</f>
        <v/>
      </c>
      <c r="HK62" s="5" t="str">
        <f>IF(LEN(VLOOKUP($G62,Baseline!$G:$HT,213,FALSE))=0,"",VLOOKUP($G62,Baseline!$G:$HT,213,FALSE))</f>
        <v/>
      </c>
      <c r="HL62" s="4" t="str">
        <f>IF(LEN(VLOOKUP($G62,Baseline!$G:$HT,214,FALSE))=0,"",VLOOKUP($G62,Baseline!$G:$HT,214,FALSE))</f>
        <v/>
      </c>
      <c r="HM62" s="5" t="str">
        <f>IF(LEN(VLOOKUP($G62,Baseline!$G:$HT,215,FALSE))=0,"",VLOOKUP($G62,Baseline!$G:$HT,215,FALSE))</f>
        <v/>
      </c>
      <c r="HN62" s="5" t="str">
        <f>IF(LEN(VLOOKUP($G62,Baseline!$G:$HT,216,FALSE))=0,"",VLOOKUP($G62,Baseline!$G:$HT,216,FALSE))</f>
        <v/>
      </c>
      <c r="HO62" s="5" t="str">
        <f>IF(LEN(VLOOKUP($G62,Baseline!$G:$HT,217,FALSE))=0,"",VLOOKUP($G62,Baseline!$G:$HT,217,FALSE))</f>
        <v/>
      </c>
      <c r="HP62" s="5" t="str">
        <f>IF(LEN(VLOOKUP($G62,Baseline!$G:$HT,218,FALSE))=0,"",VLOOKUP($G62,Baseline!$G:$HT,218,FALSE))</f>
        <v/>
      </c>
      <c r="HQ62" s="5" t="str">
        <f>IF(LEN(VLOOKUP($G62,Baseline!$G:$HT,219,FALSE))=0,"",VLOOKUP($G62,Baseline!$G:$HT,219,FALSE))</f>
        <v/>
      </c>
      <c r="HR62" s="5" t="str">
        <f>IF(LEN(VLOOKUP($G62,Baseline!$G:$HT,220,FALSE))=0,"",VLOOKUP($G62,Baseline!$G:$HT,220,FALSE))</f>
        <v/>
      </c>
      <c r="HS62" s="5" t="str">
        <f>IF(LEN(VLOOKUP($G62,Baseline!$G:$HT,221,FALSE))=0,"",VLOOKUP($G62,Baseline!$G:$HT,221,FALSE))</f>
        <v/>
      </c>
      <c r="HT62" s="5" t="str">
        <f>IF(LEN(VLOOKUP($G62,Baseline!$G:$HT,222,FALSE))=0,"",VLOOKUP($G62,Baseline!$G:$HT,222,FALSE))</f>
        <v/>
      </c>
      <c r="HU62" s="5"/>
      <c r="HV62" s="5"/>
      <c r="HW62" s="5"/>
      <c r="HX62" s="5"/>
    </row>
    <row r="63" spans="1:232" s="28" customFormat="1" ht="32.25" hidden="1" thickBot="1">
      <c r="A63" s="5" t="s">
        <v>331</v>
      </c>
      <c r="B63" s="5" t="s">
        <v>332</v>
      </c>
      <c r="C63" s="5"/>
      <c r="D63" s="5"/>
      <c r="E63" s="5"/>
      <c r="F63" s="5" t="s">
        <v>333</v>
      </c>
      <c r="G63" s="5" t="s">
        <v>438</v>
      </c>
      <c r="H63" s="5" t="s">
        <v>436</v>
      </c>
      <c r="I63" s="84" t="str">
        <f>IF(LEN(VLOOKUP($G63,Baseline!$G:$BH,3,FALSE))=0,"",VLOOKUP($G63,Baseline!$G:$BH,3,FALSE))</f>
        <v>Leichte Ermüdbarkeit</v>
      </c>
      <c r="J63" s="5" t="str">
        <f>IF(LEN(VLOOKUP($G63,Baseline!$G:$BH,4,FALSE))=0,"",VLOOKUP($G63,Baseline!$G:$BH,4,FALSE))</f>
        <v>0 = Überhaupt nicht</v>
      </c>
      <c r="K63" s="5" t="str">
        <f>IF(LEN(VLOOKUP($G63,Baseline!$G:$BH,5,FALSE))=0,"",VLOOKUP($G63,Baseline!$G:$BH,5,FALSE))</f>
        <v>1 = An einzelnen Tagen</v>
      </c>
      <c r="L63" s="5" t="str">
        <f>IF(LEN(VLOOKUP($G63,Baseline!$G:$BH,6,FALSE))=0,"",VLOOKUP($G63,Baseline!$G:$BH,6,FALSE))</f>
        <v>2 = An mehr als der Hälfte der Tage</v>
      </c>
      <c r="M63" s="5" t="str">
        <f>IF(LEN(VLOOKUP($G63,Baseline!$G:$BH,7,FALSE))=0,"",VLOOKUP($G63,Baseline!$G:$BH,7,FALSE))</f>
        <v>3 = Beinahe jeden Tag</v>
      </c>
      <c r="N63" s="5" t="str">
        <f>IF(LEN(VLOOKUP($G63,Baseline!$G:$BH,8,FALSE))=0,"",VLOOKUP($G63,Baseline!$G:$BH,8,FALSE))</f>
        <v/>
      </c>
      <c r="O63" s="5" t="str">
        <f>IF(LEN(VLOOKUP($G63,Baseline!$G:$BH,9,FALSE))=0,"",VLOOKUP($G63,Baseline!$G:$BH,9,FALSE))</f>
        <v/>
      </c>
      <c r="P63" s="5" t="str">
        <f>IF(LEN(VLOOKUP($G63,Baseline!$G:$BH,10,FALSE))=0,"",VLOOKUP($G63,Baseline!$G:$BH,10,FALSE))</f>
        <v/>
      </c>
      <c r="Q63" s="5" t="str">
        <f>IF(LEN(VLOOKUP($G63,Baseline!$G:$BH,11,FALSE))=0,"",VLOOKUP($G63,Baseline!$G:$BH,11,FALSE))</f>
        <v/>
      </c>
      <c r="R63" s="5" t="str">
        <f>IF(LEN(VLOOKUP($G63,Baseline!$G:$BH,12,FALSE))=0,"",VLOOKUP($G63,Baseline!$G:$BH,12,FALSE))</f>
        <v/>
      </c>
      <c r="S63" s="5" t="str">
        <f>IF(LEN(VLOOKUP($G63,Baseline!$G:$BH,13,FALSE))=0,"",VLOOKUP($G63,Baseline!$G:$BH,13,FALSE))</f>
        <v/>
      </c>
      <c r="T63" s="5" t="str">
        <f>IF(LEN(VLOOKUP($G63,Baseline!$G:$BH,14,FALSE))=0,"",VLOOKUP($G63,Baseline!$G:$BH,14,FALSE))</f>
        <v/>
      </c>
      <c r="U63" s="5" t="str">
        <f>IF(LEN(VLOOKUP($G63,Baseline!$G:$BH,15,FALSE))=0,"",VLOOKUP($G63,Baseline!$G:$BH,15,FALSE))</f>
        <v/>
      </c>
      <c r="V63" s="5" t="str">
        <f>IF(LEN(VLOOKUP($G63,Baseline!$G:$BH,16,FALSE))=0,"",VLOOKUP($G63,Baseline!$G:$BH,16,FALSE))</f>
        <v/>
      </c>
      <c r="W63" s="5" t="str">
        <f>IF(LEN(VLOOKUP($G63,Baseline!$G:$BH,17,FALSE))=0,"",VLOOKUP($G63,Baseline!$G:$BH,17,FALSE))</f>
        <v/>
      </c>
      <c r="X63" s="5" t="str">
        <f>IF(LEN(VLOOKUP($G63,Baseline!$G:$BH,18,FALSE))=0,"",VLOOKUP($G63,Baseline!$G:$BH,18,FALSE))</f>
        <v/>
      </c>
      <c r="Y63" s="5" t="str">
        <f>IF(LEN(VLOOKUP($G63,Baseline!$G:$BH,19,FALSE))=0,"",VLOOKUP($G63,Baseline!$G:$BH,19,FALSE))</f>
        <v/>
      </c>
      <c r="Z63" s="5" t="str">
        <f>IF(LEN(VLOOKUP($G63,Baseline!$G:$BH,20,FALSE))=0,"",VLOOKUP($G63,Baseline!$G:$BH,20,FALSE))</f>
        <v/>
      </c>
      <c r="AA63" s="5" t="str">
        <f>IF(LEN(VLOOKUP($G63,Baseline!$G:$BH,21,FALSE))=0,"",VLOOKUP($G63,Baseline!$G:$BH,21,FALSE))</f>
        <v/>
      </c>
      <c r="AB63" s="5" t="str">
        <f>IF(LEN(VLOOKUP($G63,Baseline!$G:$BH,22,FALSE))=0,"",VLOOKUP($G63,Baseline!$G:$BH,22,FALSE))</f>
        <v/>
      </c>
      <c r="AC63" s="5" t="str">
        <f>IF(LEN(VLOOKUP($G63,Baseline!$G:$BH,23,FALSE))=0,"",VLOOKUP($G63,Baseline!$G:$BH,23,FALSE))</f>
        <v/>
      </c>
      <c r="AD63" s="5" t="str">
        <f>IF(LEN(VLOOKUP($G63,Baseline!$G:$BH,24,FALSE))=0,"",VLOOKUP($G63,Baseline!$G:$BH,24,FALSE))</f>
        <v/>
      </c>
      <c r="AE63" s="5" t="str">
        <f>IF(LEN(VLOOKUP($G63,Baseline!$G:$BH,25,FALSE))=0,"",VLOOKUP($G63,Baseline!$G:$BH,25,FALSE))</f>
        <v/>
      </c>
      <c r="AF63" s="5" t="str">
        <f>IF(LEN(VLOOKUP($G63,Baseline!$G:$BH,26,FALSE))=0,"",VLOOKUP($G63,Baseline!$G:$BH,26,FALSE))</f>
        <v/>
      </c>
      <c r="AG63" s="100"/>
      <c r="AH63" s="5"/>
      <c r="AI63" s="5"/>
      <c r="AJ63" s="87"/>
      <c r="AK63" s="5" t="str">
        <f>IF(LEN(VLOOKUP($G63,Baseline!$G:$BH,31,FALSE))=0,"",VLOOKUP($G63,Baseline!$G:$BH,31,FALSE))</f>
        <v xml:space="preserve">Worrying too much about different things </v>
      </c>
      <c r="AL63" s="5" t="str">
        <f>IF(LEN(VLOOKUP($G63,Baseline!$G:$BH,32,FALSE))=0,"",VLOOKUP($G63,Baseline!$G:$BH,32,FALSE))</f>
        <v>0 = Not at all sure</v>
      </c>
      <c r="AM63" s="5" t="str">
        <f>IF(LEN(VLOOKUP($G63,Baseline!$G:$BH,33,FALSE))=0,"",VLOOKUP($G63,Baseline!$G:$BH,33,FALSE))</f>
        <v>1 = Several days</v>
      </c>
      <c r="AN63" s="5" t="str">
        <f>IF(LEN(VLOOKUP($G63,Baseline!$G:$BH,34,FALSE))=0,"",VLOOKUP($G63,Baseline!$G:$BH,34,FALSE))</f>
        <v>2 = Over half the days</v>
      </c>
      <c r="AO63" s="5" t="str">
        <f>IF(LEN(VLOOKUP($G63,Baseline!$G:$BH,35,FALSE))=0,"",VLOOKUP($G63,Baseline!$G:$BH,35,FALSE))</f>
        <v>3 = Nearly every day</v>
      </c>
      <c r="AP63" s="5" t="str">
        <f>IF(LEN(VLOOKUP($G63,Baseline!$G:$BH,36,FALSE))=0,"",VLOOKUP($G63,Baseline!$G:$BH,36,FALSE))</f>
        <v/>
      </c>
      <c r="AQ63" s="5" t="str">
        <f>IF(LEN(VLOOKUP($G63,Baseline!$G:$BH,37,FALSE))=0,"",VLOOKUP($G63,Baseline!$G:$BH,37,FALSE))</f>
        <v/>
      </c>
      <c r="AR63" s="5" t="str">
        <f>IF(LEN(VLOOKUP($G63,Baseline!$G:$BH,38,FALSE))=0,"",VLOOKUP($G63,Baseline!$G:$BH,38,FALSE))</f>
        <v/>
      </c>
      <c r="AS63" s="5" t="str">
        <f>IF(LEN(VLOOKUP($G63,Baseline!$G:$BH,39,FALSE))=0,"",VLOOKUP($G63,Baseline!$G:$BH,39,FALSE))</f>
        <v/>
      </c>
      <c r="AT63" s="5" t="str">
        <f>IF(LEN(VLOOKUP($G63,Baseline!$G:$BH,40,FALSE))=0,"",VLOOKUP($G63,Baseline!$G:$BH,40,FALSE))</f>
        <v/>
      </c>
      <c r="AU63" s="5" t="str">
        <f>IF(LEN(VLOOKUP($G63,Baseline!$G:$BH,41,FALSE))=0,"",VLOOKUP($G63,Baseline!$G:$BH,41,FALSE))</f>
        <v/>
      </c>
      <c r="AV63" s="5" t="str">
        <f>IF(LEN(VLOOKUP($G63,Baseline!$G:$BH,42,FALSE))=0,"",VLOOKUP($G63,Baseline!$G:$BH,42,FALSE))</f>
        <v/>
      </c>
      <c r="AW63" s="5" t="str">
        <f>IF(LEN(VLOOKUP($G63,Baseline!$G:$BH,43,FALSE))=0,"",VLOOKUP($G63,Baseline!$G:$BH,43,FALSE))</f>
        <v/>
      </c>
      <c r="AX63" s="5" t="str">
        <f>IF(LEN(VLOOKUP($G63,Baseline!$G:$BH,44,FALSE))=0,"",VLOOKUP($G63,Baseline!$G:$BH,44,FALSE))</f>
        <v/>
      </c>
      <c r="AY63" s="5" t="str">
        <f>IF(LEN(VLOOKUP($G63,Baseline!$G:$BH,45,FALSE))=0,"",VLOOKUP($G63,Baseline!$G:$BH,45,FALSE))</f>
        <v/>
      </c>
      <c r="AZ63" s="5" t="str">
        <f>IF(LEN(VLOOKUP($G63,Baseline!$G:$BH,46,FALSE))=0,"",VLOOKUP($G63,Baseline!$G:$BH,46,FALSE))</f>
        <v/>
      </c>
      <c r="BA63" s="5" t="str">
        <f>IF(LEN(VLOOKUP($G63,Baseline!$G:$BH,47,FALSE))=0,"",VLOOKUP($G63,Baseline!$G:$BH,47,FALSE))</f>
        <v/>
      </c>
      <c r="BB63" s="5" t="str">
        <f>IF(LEN(VLOOKUP($G63,Baseline!$G:$BH,48,FALSE))=0,"",VLOOKUP($G63,Baseline!$G:$BH,48,FALSE))</f>
        <v/>
      </c>
      <c r="BC63" s="5" t="str">
        <f>IF(LEN(VLOOKUP($G63,Baseline!$G:$BH,49,FALSE))=0,"",VLOOKUP($G63,Baseline!$G:$BH,49,FALSE))</f>
        <v/>
      </c>
      <c r="BD63" s="5" t="str">
        <f>IF(LEN(VLOOKUP($G63,Baseline!$G:$BH,50,FALSE))=0,"",VLOOKUP($G63,Baseline!$G:$BH,50,FALSE))</f>
        <v/>
      </c>
      <c r="BE63" s="5" t="str">
        <f>IF(LEN(VLOOKUP($G63,Baseline!$G:$BH,51,FALSE))=0,"",VLOOKUP($G63,Baseline!$G:$BH,51,FALSE))</f>
        <v/>
      </c>
      <c r="BF63" s="5" t="str">
        <f>IF(LEN(VLOOKUP($G63,Baseline!$G:$BH,52,FALSE))=0,"",VLOOKUP($G63,Baseline!$G:$BH,52,FALSE))</f>
        <v/>
      </c>
      <c r="BG63" s="5" t="str">
        <f>IF(LEN(VLOOKUP($G63,Baseline!$G:$BH,53,FALSE))=0,"",VLOOKUP($G63,Baseline!$G:$BH,53,FALSE))</f>
        <v/>
      </c>
      <c r="BH63" s="5" t="str">
        <f>IF(LEN(VLOOKUP($G63,Baseline!$G:$BH,54,FALSE))=0,"",VLOOKUP($G63,Baseline!$G:$BH,54,FALSE))</f>
        <v/>
      </c>
      <c r="BI63" s="5"/>
      <c r="BJ63" s="5"/>
      <c r="BK63" s="5"/>
      <c r="BL63" s="87"/>
      <c r="BM63" s="1" t="str">
        <f>IF(LEN(VLOOKUP($G63,Baseline!$G:$CJ,59,FALSE))=0,"",VLOOKUP($G63,Baseline!$G:$CJ,59,FALSE))</f>
        <v>Cansarse con mucha facilidad.</v>
      </c>
      <c r="BN63" s="1" t="str">
        <f>IF(LEN(VLOOKUP($G63,Baseline!$G:$CJ,60,FALSE))=0,"",VLOOKUP($G63,Baseline!$G:$CJ,60,FALSE))</f>
        <v>0 = Nunca</v>
      </c>
      <c r="BO63" s="1" t="str">
        <f>IF(LEN(VLOOKUP($G63,Baseline!$G:$CJ,61,FALSE))=0,"",VLOOKUP($G63,Baseline!$G:$CJ,61,FALSE))</f>
        <v>1 = Varios días</v>
      </c>
      <c r="BP63" s="1" t="str">
        <f>IF(LEN(VLOOKUP($G63,Baseline!$G:$CJ,62,FALSE))=0,"",VLOOKUP($G63,Baseline!$G:$CJ,62,FALSE))</f>
        <v>2 = Más de la mitad de los días</v>
      </c>
      <c r="BQ63" s="1" t="str">
        <f>IF(LEN(VLOOKUP($G63,Baseline!$G:$CJ,63,FALSE))=0,"",VLOOKUP($G63,Baseline!$G:$CJ,63,FALSE))</f>
        <v>3 = Casi cada día</v>
      </c>
      <c r="BR63" s="1" t="str">
        <f>IF(LEN(VLOOKUP($G63,Baseline!$G:$CJ,64,FALSE))=0,"",VLOOKUP($G63,Baseline!$G:$CJ,64,FALSE))</f>
        <v/>
      </c>
      <c r="BS63" s="1" t="str">
        <f>IF(LEN(VLOOKUP($G63,Baseline!$G:$CJ,65,FALSE))=0,"",VLOOKUP($G63,Baseline!$G:$CJ,65,FALSE))</f>
        <v/>
      </c>
      <c r="BT63" s="1" t="str">
        <f>IF(LEN(VLOOKUP($G63,Baseline!$G:$CJ,66,FALSE))=0,"",VLOOKUP($G63,Baseline!$G:$CJ,66,FALSE))</f>
        <v/>
      </c>
      <c r="BU63" s="1" t="str">
        <f>IF(LEN(VLOOKUP($G63,Baseline!$G:$CJ,67,FALSE))=0,"",VLOOKUP($G63,Baseline!$G:$CJ,67,FALSE))</f>
        <v/>
      </c>
      <c r="BV63" s="1" t="str">
        <f>IF(LEN(VLOOKUP($G63,Baseline!$G:$CJ,68,FALSE))=0,"",VLOOKUP($G63,Baseline!$G:$CJ,68,FALSE))</f>
        <v/>
      </c>
      <c r="BW63" s="1" t="str">
        <f>IF(LEN(VLOOKUP($G63,Baseline!$G:$CJ,69,FALSE))=0,"",VLOOKUP($G63,Baseline!$G:$CJ,69,FALSE))</f>
        <v/>
      </c>
      <c r="BX63" s="1" t="str">
        <f>IF(LEN(VLOOKUP($G63,Baseline!$G:$CJ,70,FALSE))=0,"",VLOOKUP($G63,Baseline!$G:$CJ,70,FALSE))</f>
        <v/>
      </c>
      <c r="BY63" s="1" t="str">
        <f>IF(LEN(VLOOKUP($G63,Baseline!$G:$CJ,71,FALSE))=0,"",VLOOKUP($G63,Baseline!$G:$CJ,71,FALSE))</f>
        <v/>
      </c>
      <c r="BZ63" s="1" t="str">
        <f>IF(LEN(VLOOKUP($G63,Baseline!$G:$CJ,72,FALSE))=0,"",VLOOKUP($G63,Baseline!$G:$CJ,72,FALSE))</f>
        <v/>
      </c>
      <c r="CA63" s="1" t="str">
        <f>IF(LEN(VLOOKUP($G63,Baseline!$G:$CJ,73,FALSE))=0,"",VLOOKUP($G63,Baseline!$G:$CJ,73,FALSE))</f>
        <v/>
      </c>
      <c r="CB63" s="1" t="str">
        <f>IF(LEN(VLOOKUP($G63,Baseline!$G:$CJ,74,FALSE))=0,"",VLOOKUP($G63,Baseline!$G:$CJ,74,FALSE))</f>
        <v/>
      </c>
      <c r="CC63" s="1" t="str">
        <f>IF(LEN(VLOOKUP($G63,Baseline!$G:$CJ,75,FALSE))=0,"",VLOOKUP($G63,Baseline!$G:$CJ,75,FALSE))</f>
        <v/>
      </c>
      <c r="CD63" s="1" t="str">
        <f>IF(LEN(VLOOKUP($G63,Baseline!$G:$CJ,76,FALSE))=0,"",VLOOKUP($G63,Baseline!$G:$CJ,76,FALSE))</f>
        <v/>
      </c>
      <c r="CE63" s="1" t="str">
        <f>IF(LEN(VLOOKUP($G63,Baseline!$G:$CJ,77,FALSE))=0,"",VLOOKUP($G63,Baseline!$G:$CJ,77,FALSE))</f>
        <v/>
      </c>
      <c r="CF63" s="1" t="str">
        <f>IF(LEN(VLOOKUP($G63,Baseline!$G:$CJ,78,FALSE))=0,"",VLOOKUP($G63,Baseline!$G:$CJ,78,FALSE))</f>
        <v/>
      </c>
      <c r="CG63" s="1" t="str">
        <f>IF(LEN(VLOOKUP($G63,Baseline!$G:$CJ,79,FALSE))=0,"",VLOOKUP($G63,Baseline!$G:$CJ,79,FALSE))</f>
        <v/>
      </c>
      <c r="CH63" s="1" t="str">
        <f>IF(LEN(VLOOKUP($G63,Baseline!$G:$CJ,80,FALSE))=0,"",VLOOKUP($G63,Baseline!$G:$CJ,80,FALSE))</f>
        <v/>
      </c>
      <c r="CI63" s="1" t="str">
        <f>IF(LEN(VLOOKUP($G63,Baseline!$G:$CJ,81,FALSE))=0,"",VLOOKUP($G63,Baseline!$G:$CJ,81,FALSE))</f>
        <v/>
      </c>
      <c r="CJ63" s="1" t="str">
        <f>IF(LEN(VLOOKUP($G63,Baseline!$G:$CJ,82,FALSE))=0,"",VLOOKUP($G63,Baseline!$G:$CJ,82,FALSE))</f>
        <v/>
      </c>
      <c r="CK63" s="1"/>
      <c r="CL63" s="1"/>
      <c r="CM63" s="1"/>
      <c r="CN63" s="1"/>
      <c r="CO63" s="198" t="str">
        <f>IF(LEN(VLOOKUP($G63,Baseline!$G:$DL,87,FALSE))=0,"",VLOOKUP($G63,Baseline!$G:$DL,87,FALSE))</f>
        <v>Se fatiguer très facilement.</v>
      </c>
      <c r="CP63" s="1" t="str">
        <f>IF(LEN(VLOOKUP($G63,Baseline!$G:$DL,88,FALSE))=0,"",VLOOKUP($G63,Baseline!$G:$DL,88,FALSE))</f>
        <v>0 = Jamais</v>
      </c>
      <c r="CQ63" s="1" t="str">
        <f>IF(LEN(VLOOKUP($G63,Baseline!$G:$DL,89,FALSE))=0,"",VLOOKUP($G63,Baseline!$G:$DL,89,FALSE))</f>
        <v>1 = Plusieurs jours</v>
      </c>
      <c r="CR63" s="4" t="str">
        <f>IF(LEN(VLOOKUP($G63,Baseline!$G:$DL,90,FALSE))=0,"",VLOOKUP($G63,Baseline!$G:$DL,90,FALSE))</f>
        <v>2 = Plus de la moitié du temps</v>
      </c>
      <c r="CS63" s="1" t="str">
        <f>IF(LEN(VLOOKUP($G63,Baseline!$G:$DL,91,FALSE))=0,"",VLOOKUP($G63,Baseline!$G:$DL,91,FALSE))</f>
        <v>3 = Presque tous les jours</v>
      </c>
      <c r="CT63" s="1" t="str">
        <f>IF(LEN(VLOOKUP($G63,Baseline!$G:$DL,92,FALSE))=0,"",VLOOKUP($G63,Baseline!$G:$DL,92,FALSE))</f>
        <v/>
      </c>
      <c r="CU63" s="1" t="str">
        <f>IF(LEN(VLOOKUP($G63,Baseline!$G:$DL,93,FALSE))=0,"",VLOOKUP($G63,Baseline!$G:$DL,93,FALSE))</f>
        <v/>
      </c>
      <c r="CV63" s="1" t="str">
        <f>IF(LEN(VLOOKUP($G63,Baseline!$G:$DL,94,FALSE))=0,"",VLOOKUP($G63,Baseline!$G:$DL,94,FALSE))</f>
        <v/>
      </c>
      <c r="CW63" s="1" t="str">
        <f>IF(LEN(VLOOKUP($G63,Baseline!$G:$DL,95,FALSE))=0,"",VLOOKUP($G63,Baseline!$G:$DL,95,FALSE))</f>
        <v/>
      </c>
      <c r="CX63" s="1" t="str">
        <f>IF(LEN(VLOOKUP($G63,Baseline!$G:$DL,96,FALSE))=0,"",VLOOKUP($G63,Baseline!$G:$DL,96,FALSE))</f>
        <v/>
      </c>
      <c r="CY63" s="5" t="str">
        <f>IF(LEN(VLOOKUP($G63,Baseline!$G:$DL,97,FALSE))=0,"",VLOOKUP($G63,Baseline!$G:$DL,97,FALSE))</f>
        <v/>
      </c>
      <c r="CZ63" s="5" t="str">
        <f>IF(LEN(VLOOKUP($G63,Baseline!$G:$DL,98,FALSE))=0,"",VLOOKUP($G63,Baseline!$G:$DL,98,FALSE))</f>
        <v/>
      </c>
      <c r="DA63" s="5" t="str">
        <f>IF(LEN(VLOOKUP($G63,Baseline!$G:$DL,99,FALSE))=0,"",VLOOKUP($G63,Baseline!$G:$DL,99,FALSE))</f>
        <v/>
      </c>
      <c r="DB63" s="5" t="str">
        <f>IF(LEN(VLOOKUP($G63,Baseline!$G:$DL,100,FALSE))=0,"",VLOOKUP($G63,Baseline!$G:$DL,100,FALSE))</f>
        <v/>
      </c>
      <c r="DC63" s="5" t="str">
        <f>IF(LEN(VLOOKUP($G63,Baseline!$G:$DL,101,FALSE))=0,"",VLOOKUP($G63,Baseline!$G:$DL,101,FALSE))</f>
        <v/>
      </c>
      <c r="DD63" s="5" t="str">
        <f>IF(LEN(VLOOKUP($G63,Baseline!$G:$DL,102,FALSE))=0,"",VLOOKUP($G63,Baseline!$G:$DL,102,FALSE))</f>
        <v/>
      </c>
      <c r="DE63" s="5" t="str">
        <f>IF(LEN(VLOOKUP($G63,Baseline!$G:$DL,103,FALSE))=0,"",VLOOKUP($G63,Baseline!$G:$DL,103,FALSE))</f>
        <v/>
      </c>
      <c r="DF63" s="5" t="str">
        <f>IF(LEN(VLOOKUP($G63,Baseline!$G:$DL,104,FALSE))=0,"",VLOOKUP($G63,Baseline!$G:$DL,104,FALSE))</f>
        <v/>
      </c>
      <c r="DG63" s="5" t="str">
        <f>IF(LEN(VLOOKUP($G63,Baseline!$G:$DL,105,FALSE))=0,"",VLOOKUP($G63,Baseline!$G:$DL,105,FALSE))</f>
        <v/>
      </c>
      <c r="DH63" s="5" t="str">
        <f>IF(LEN(VLOOKUP($G63,Baseline!$G:$DL,106,FALSE))=0,"",VLOOKUP($G63,Baseline!$G:$DL,106,FALSE))</f>
        <v/>
      </c>
      <c r="DI63" s="5" t="str">
        <f>IF(LEN(VLOOKUP($G63,Baseline!$G:$DL,107,FALSE))=0,"",VLOOKUP($G63,Baseline!$G:$DL,107,FALSE))</f>
        <v/>
      </c>
      <c r="DJ63" s="5" t="str">
        <f>IF(LEN(VLOOKUP($G63,Baseline!$G:$DL,108,FALSE))=0,"",VLOOKUP($G63,Baseline!$G:$DL,108,FALSE))</f>
        <v/>
      </c>
      <c r="DK63" s="5" t="str">
        <f>IF(LEN(VLOOKUP($G63,Baseline!$G:$DL,109,FALSE))=0,"",VLOOKUP($G63,Baseline!$G:$DL,109,FALSE))</f>
        <v/>
      </c>
      <c r="DL63" s="5" t="str">
        <f>IF(LEN(VLOOKUP($G63,Baseline!$G:$DL,110,FALSE))=0,"",VLOOKUP($G63,Baseline!$G:$DL,110,FALSE))</f>
        <v/>
      </c>
      <c r="DM63" s="5"/>
      <c r="DN63" s="5"/>
      <c r="DO63" s="5"/>
      <c r="DP63" s="5"/>
      <c r="DQ63" s="1" t="str">
        <f>IF(LEN(VLOOKUP($G63,Baseline!$G:$EN,115,FALSE))=0,"",VLOOKUP($G63,Baseline!$G:$EN,115,FALSE))</f>
        <v>Nagyon könnyen elfárad.</v>
      </c>
      <c r="DR63" s="1" t="str">
        <f>IF(LEN(VLOOKUP($G63,Baseline!$G:$EN,116,FALSE))=0,"",VLOOKUP($G63,Baseline!$G:$EN,116,FALSE))</f>
        <v>0 = Egyszer sem</v>
      </c>
      <c r="DS63" s="1" t="str">
        <f>IF(LEN(VLOOKUP($G63,Baseline!$G:$EN,117,FALSE))=0,"",VLOOKUP($G63,Baseline!$G:$EN,117,FALSE))</f>
        <v>1 = Néhány napig</v>
      </c>
      <c r="DT63" s="1" t="str">
        <f>IF(LEN(VLOOKUP($G63,Baseline!$G:$EN,118,FALSE))=0,"",VLOOKUP($G63,Baseline!$G:$EN,118,FALSE))</f>
        <v>2 = A napok több mint felében</v>
      </c>
      <c r="DU63" s="1" t="str">
        <f>IF(LEN(VLOOKUP($G63,Baseline!$G:$EN,119,FALSE))=0,"",VLOOKUP($G63,Baseline!$G:$EN,119,FALSE))</f>
        <v>3 = Majdnem minden nap</v>
      </c>
      <c r="DV63" s="1" t="str">
        <f>IF(LEN(VLOOKUP($G63,Baseline!$G:$EN,120,FALSE))=0,"",VLOOKUP($G63,Baseline!$G:$EN,120,FALSE))</f>
        <v/>
      </c>
      <c r="DW63" s="4" t="str">
        <f>IF(LEN(VLOOKUP($G63,Baseline!$G:$EN,121,FALSE))=0,"",VLOOKUP($G63,Baseline!$G:$EN,121,FALSE))</f>
        <v/>
      </c>
      <c r="DX63" s="1" t="str">
        <f>IF(LEN(VLOOKUP($G63,Baseline!$G:$EN,122,FALSE))=0,"",VLOOKUP($G63,Baseline!$G:$EN,122,FALSE))</f>
        <v/>
      </c>
      <c r="DY63" s="1" t="str">
        <f>IF(LEN(VLOOKUP($G63,Baseline!$G:$EN,123,FALSE))=0,"",VLOOKUP($G63,Baseline!$G:$EN,123,FALSE))</f>
        <v/>
      </c>
      <c r="DZ63" s="1" t="str">
        <f>IF(LEN(VLOOKUP($G63,Baseline!$G:$EN,124,FALSE))=0,"",VLOOKUP($G63,Baseline!$G:$EN,124,FALSE))</f>
        <v/>
      </c>
      <c r="EA63" s="1" t="str">
        <f>IF(LEN(VLOOKUP($G63,Baseline!$G:$EN,125,FALSE))=0,"",VLOOKUP($G63,Baseline!$G:$EN,125,FALSE))</f>
        <v/>
      </c>
      <c r="EB63" s="5" t="str">
        <f>IF(LEN(VLOOKUP($G63,Baseline!$G:$EN,126,FALSE))=0,"",VLOOKUP($G63,Baseline!$G:$EN,126,FALSE))</f>
        <v/>
      </c>
      <c r="EC63" s="5" t="str">
        <f>IF(LEN(VLOOKUP($G63,Baseline!$G:$EN,127,FALSE))=0,"",VLOOKUP($G63,Baseline!$G:$EN,127,FALSE))</f>
        <v/>
      </c>
      <c r="ED63" s="5" t="str">
        <f>IF(LEN(VLOOKUP($G63,Baseline!$G:$EN,128,FALSE))=0,"",VLOOKUP($G63,Baseline!$G:$EN,128,FALSE))</f>
        <v/>
      </c>
      <c r="EE63" s="5" t="str">
        <f>IF(LEN(VLOOKUP($G63,Baseline!$G:$EN,129,FALSE))=0,"",VLOOKUP($G63,Baseline!$G:$EN,129,FALSE))</f>
        <v/>
      </c>
      <c r="EF63" s="5" t="str">
        <f>IF(LEN(VLOOKUP($G63,Baseline!$G:$EN,130,FALSE))=0,"",VLOOKUP($G63,Baseline!$G:$EN,130,FALSE))</f>
        <v/>
      </c>
      <c r="EG63" s="5" t="str">
        <f>IF(LEN(VLOOKUP($G63,Baseline!$G:$EN,131,FALSE))=0,"",VLOOKUP($G63,Baseline!$G:$EN,131,FALSE))</f>
        <v/>
      </c>
      <c r="EH63" s="5" t="str">
        <f>IF(LEN(VLOOKUP($G63,Baseline!$G:$EN,132,FALSE))=0,"",VLOOKUP($G63,Baseline!$G:$EN,132,FALSE))</f>
        <v/>
      </c>
      <c r="EI63" s="5" t="str">
        <f>IF(LEN(VLOOKUP($G63,Baseline!$G:$EN,133,FALSE))=0,"",VLOOKUP($G63,Baseline!$G:$EN,133,FALSE))</f>
        <v/>
      </c>
      <c r="EJ63" s="5" t="str">
        <f>IF(LEN(VLOOKUP($G63,Baseline!$G:$EN,134,FALSE))=0,"",VLOOKUP($G63,Baseline!$G:$EN,134,FALSE))</f>
        <v/>
      </c>
      <c r="EK63" s="5" t="str">
        <f>IF(LEN(VLOOKUP($G63,Baseline!$G:$EN,135,FALSE))=0,"",VLOOKUP($G63,Baseline!$G:$EN,135,FALSE))</f>
        <v/>
      </c>
      <c r="EL63" s="5" t="str">
        <f>IF(LEN(VLOOKUP($G63,Baseline!$G:$EN,136,FALSE))=0,"",VLOOKUP($G63,Baseline!$G:$EN,136,FALSE))</f>
        <v/>
      </c>
      <c r="EM63" s="5" t="str">
        <f>IF(LEN(VLOOKUP($G63,Baseline!$G:$EN,137,FALSE))=0,"",VLOOKUP($G63,Baseline!$G:$EN,137,FALSE))</f>
        <v/>
      </c>
      <c r="EN63" s="5" t="str">
        <f>IF(LEN(VLOOKUP($G63,Baseline!$G:$EN,138,FALSE))=0,"",VLOOKUP($G63,Baseline!$G:$EN,138,FALSE))</f>
        <v/>
      </c>
      <c r="EO63" s="5"/>
      <c r="EP63" s="5"/>
      <c r="EQ63" s="5"/>
      <c r="ER63" s="5"/>
      <c r="ES63" s="1" t="str">
        <f>IF(LEN(VLOOKUP($G63,Baseline!$G:$FP,143,FALSE))=0,"",VLOOKUP($G63,Baseline!$G:$FP,143,FALSE))</f>
        <v>Stancarsi molto facilmente.</v>
      </c>
      <c r="ET63" s="1" t="str">
        <f>IF(LEN(VLOOKUP($G63,Baseline!$G:$FP,144,FALSE))=0,"",VLOOKUP($G63,Baseline!$G:$FP,144,FALSE))</f>
        <v>0 = Mai</v>
      </c>
      <c r="EU63" s="1" t="str">
        <f>IF(LEN(VLOOKUP($G63,Baseline!$G:$FP,145,FALSE))=0,"",VLOOKUP($G63,Baseline!$G:$FP,145,FALSE))</f>
        <v>1 = Alcuni giorni</v>
      </c>
      <c r="EV63" s="1" t="str">
        <f>IF(LEN(VLOOKUP($G63,Baseline!$G:$FP,146,FALSE))=0,"",VLOOKUP($G63,Baseline!$G:$FP,146,FALSE))</f>
        <v>2 = Oltre la metà dei giorni</v>
      </c>
      <c r="EW63" s="1" t="str">
        <f>IF(LEN(VLOOKUP($G63,Baseline!$G:$FP,147,FALSE))=0,"",VLOOKUP($G63,Baseline!$G:$FP,147,FALSE))</f>
        <v>3 = Quasi ogni giorno</v>
      </c>
      <c r="EX63" s="1" t="str">
        <f>IF(LEN(VLOOKUP($G63,Baseline!$G:$FP,148,FALSE))=0,"",VLOOKUP($G63,Baseline!$G:$FP,148,FALSE))</f>
        <v/>
      </c>
      <c r="EY63" s="1" t="str">
        <f>IF(LEN(VLOOKUP($G63,Baseline!$G:$FP,149,FALSE))=0,"",VLOOKUP($G63,Baseline!$G:$FP,149,FALSE))</f>
        <v/>
      </c>
      <c r="EZ63" s="1" t="str">
        <f>IF(LEN(VLOOKUP($G63,Baseline!$G:$FP,150,FALSE))=0,"",VLOOKUP($G63,Baseline!$G:$FP,150,FALSE))</f>
        <v/>
      </c>
      <c r="FA63" s="1" t="str">
        <f>IF(LEN(VLOOKUP($G63,Baseline!$G:$FP,151,FALSE))=0,"",VLOOKUP($G63,Baseline!$G:$FP,151,FALSE))</f>
        <v/>
      </c>
      <c r="FB63" s="4" t="str">
        <f>IF(LEN(VLOOKUP($G63,Baseline!$G:$FP,152,FALSE))=0,"",VLOOKUP($G63,Baseline!$G:$FP,152,FALSE))</f>
        <v/>
      </c>
      <c r="FC63" s="1" t="str">
        <f>IF(LEN(VLOOKUP($G63,Baseline!$G:$FP,153,FALSE))=0,"",VLOOKUP($G63,Baseline!$G:$FP,153,FALSE))</f>
        <v/>
      </c>
      <c r="FD63" s="5" t="str">
        <f>IF(LEN(VLOOKUP($G63,Baseline!$G:$FP,154,FALSE))=0,"",VLOOKUP($G63,Baseline!$G:$FP,154,FALSE))</f>
        <v/>
      </c>
      <c r="FE63" s="5" t="str">
        <f>IF(LEN(VLOOKUP($G63,Baseline!$G:$FP,155,FALSE))=0,"",VLOOKUP($G63,Baseline!$G:$FP,155,FALSE))</f>
        <v/>
      </c>
      <c r="FF63" s="5" t="str">
        <f>IF(LEN(VLOOKUP($G63,Baseline!$G:$FP,156,FALSE))=0,"",VLOOKUP($G63,Baseline!$G:$FP,156,FALSE))</f>
        <v/>
      </c>
      <c r="FG63" s="5" t="str">
        <f>IF(LEN(VLOOKUP($G63,Baseline!$G:$FP,157,FALSE))=0,"",VLOOKUP($G63,Baseline!$G:$FP,157,FALSE))</f>
        <v/>
      </c>
      <c r="FH63" s="5" t="str">
        <f>IF(LEN(VLOOKUP($G63,Baseline!$G:$FP,158,FALSE))=0,"",VLOOKUP($G63,Baseline!$G:$FP,158,FALSE))</f>
        <v/>
      </c>
      <c r="FI63" s="5" t="str">
        <f>IF(LEN(VLOOKUP($G63,Baseline!$G:$FP,159,FALSE))=0,"",VLOOKUP($G63,Baseline!$G:$FP,159,FALSE))</f>
        <v/>
      </c>
      <c r="FJ63" s="5" t="str">
        <f>IF(LEN(VLOOKUP($G63,Baseline!$G:$FP,160,FALSE))=0,"",VLOOKUP($G63,Baseline!$G:$FP,160,FALSE))</f>
        <v/>
      </c>
      <c r="FK63" s="5" t="str">
        <f>IF(LEN(VLOOKUP($G63,Baseline!$G:$FP,161,FALSE))=0,"",VLOOKUP($G63,Baseline!$G:$FP,161,FALSE))</f>
        <v/>
      </c>
      <c r="FL63" s="5" t="str">
        <f>IF(LEN(VLOOKUP($G63,Baseline!$G:$FP,162,FALSE))=0,"",VLOOKUP($G63,Baseline!$G:$FP,162,FALSE))</f>
        <v/>
      </c>
      <c r="FM63" s="5" t="str">
        <f>IF(LEN(VLOOKUP($G63,Baseline!$G:$FP,163,FALSE))=0,"",VLOOKUP($G63,Baseline!$G:$FP,163,FALSE))</f>
        <v/>
      </c>
      <c r="FN63" s="5" t="str">
        <f>IF(LEN(VLOOKUP($G63,Baseline!$G:$FP,164,FALSE))=0,"",VLOOKUP($G63,Baseline!$G:$FP,164,FALSE))</f>
        <v/>
      </c>
      <c r="FO63" s="5" t="str">
        <f>IF(LEN(VLOOKUP($G63,Baseline!$G:$FP,165,FALSE))=0,"",VLOOKUP($G63,Baseline!$G:$FP,165,FALSE))</f>
        <v/>
      </c>
      <c r="FP63" s="5" t="str">
        <f>IF(LEN(VLOOKUP($G63,Baseline!$G:$FP,166,FALSE))=0,"",VLOOKUP($G63,Baseline!$G:$FP,166,FALSE))</f>
        <v/>
      </c>
      <c r="FQ63" s="5"/>
      <c r="FR63" s="5"/>
      <c r="FS63" s="5"/>
      <c r="FT63" s="5"/>
      <c r="FU63" s="1" t="str">
        <f>IF(LEN(VLOOKUP($G63,Baseline!$G:$GR,171,FALSE))=0,"",VLOOKUP($G63,Baseline!$G:$GR,171,FALSE))</f>
        <v>Вы очень быстро уставали.</v>
      </c>
      <c r="FV63" s="1" t="str">
        <f>IF(LEN(VLOOKUP($G63,Baseline!$G:$GR,172,FALSE))=0,"",VLOOKUP($G63,Baseline!$G:$GR,172,FALSE))</f>
        <v>0 = Ни разу</v>
      </c>
      <c r="FW63" s="1" t="str">
        <f>IF(LEN(VLOOKUP($G63,Baseline!$G:$GR,173,FALSE))=0,"",VLOOKUP($G63,Baseline!$G:$GR,173,FALSE))</f>
        <v>1 = Несколько дней</v>
      </c>
      <c r="FX63" s="1" t="str">
        <f>IF(LEN(VLOOKUP($G63,Baseline!$G:$GR,174,FALSE))=0,"",VLOOKUP($G63,Baseline!$G:$GR,174,FALSE))</f>
        <v>2 = Более половины дней</v>
      </c>
      <c r="FY63" s="1" t="str">
        <f>IF(LEN(VLOOKUP($G63,Baseline!$G:$GR,175,FALSE))=0,"",VLOOKUP($G63,Baseline!$G:$GR,175,FALSE))</f>
        <v>3 = Почти каждый день</v>
      </c>
      <c r="FZ63" s="1" t="str">
        <f>IF(LEN(VLOOKUP($G63,Baseline!$G:$GR,176,FALSE))=0,"",VLOOKUP($G63,Baseline!$G:$GR,176,FALSE))</f>
        <v/>
      </c>
      <c r="GA63" s="1" t="str">
        <f>IF(LEN(VLOOKUP($G63,Baseline!$G:$GR,177,FALSE))=0,"",VLOOKUP($G63,Baseline!$G:$GR,177,FALSE))</f>
        <v/>
      </c>
      <c r="GB63" s="1" t="str">
        <f>IF(LEN(VLOOKUP($G63,Baseline!$G:$GR,178,FALSE))=0,"",VLOOKUP($G63,Baseline!$G:$GR,178,FALSE))</f>
        <v/>
      </c>
      <c r="GC63" s="1" t="str">
        <f>IF(LEN(VLOOKUP($G63,Baseline!$G:$GR,179,FALSE))=0,"",VLOOKUP($G63,Baseline!$G:$GR,179,FALSE))</f>
        <v/>
      </c>
      <c r="GD63" s="1" t="str">
        <f>IF(LEN(VLOOKUP($G63,Baseline!$G:$GR,180,FALSE))=0,"",VLOOKUP($G63,Baseline!$G:$GR,180,FALSE))</f>
        <v/>
      </c>
      <c r="GE63" s="1" t="str">
        <f>IF(LEN(VLOOKUP($G63,Baseline!$G:$GR,181,FALSE))=0,"",VLOOKUP($G63,Baseline!$G:$GR,181,FALSE))</f>
        <v/>
      </c>
      <c r="GF63" s="5" t="str">
        <f>IF(LEN(VLOOKUP($G63,Baseline!$G:$GR,182,FALSE))=0,"",VLOOKUP($G63,Baseline!$G:$GR,182,FALSE))</f>
        <v/>
      </c>
      <c r="GG63" s="4" t="str">
        <f>IF(LEN(VLOOKUP($G63,Baseline!$G:$GR,183,FALSE))=0,"",VLOOKUP($G63,Baseline!$G:$GR,183,FALSE))</f>
        <v/>
      </c>
      <c r="GH63" s="5" t="str">
        <f>IF(LEN(VLOOKUP($G63,Baseline!$G:$GR,184,FALSE))=0,"",VLOOKUP($G63,Baseline!$G:$GR,184,FALSE))</f>
        <v/>
      </c>
      <c r="GI63" s="5" t="str">
        <f>IF(LEN(VLOOKUP($G63,Baseline!$G:$GR,185,FALSE))=0,"",VLOOKUP($G63,Baseline!$G:$GR,185,FALSE))</f>
        <v/>
      </c>
      <c r="GJ63" s="5" t="str">
        <f>IF(LEN(VLOOKUP($G63,Baseline!$G:$GR,186,FALSE))=0,"",VLOOKUP($G63,Baseline!$G:$GR,186,FALSE))</f>
        <v/>
      </c>
      <c r="GK63" s="5" t="str">
        <f>IF(LEN(VLOOKUP($G63,Baseline!$G:$GR,187,FALSE))=0,"",VLOOKUP($G63,Baseline!$G:$GR,187,FALSE))</f>
        <v/>
      </c>
      <c r="GL63" s="5" t="str">
        <f>IF(LEN(VLOOKUP($G63,Baseline!$G:$GR,188,FALSE))=0,"",VLOOKUP($G63,Baseline!$G:$GR,188,FALSE))</f>
        <v/>
      </c>
      <c r="GM63" s="5" t="str">
        <f>IF(LEN(VLOOKUP($G63,Baseline!$G:$GR,189,FALSE))=0,"",VLOOKUP($G63,Baseline!$G:$GR,189,FALSE))</f>
        <v/>
      </c>
      <c r="GN63" s="5" t="str">
        <f>IF(LEN(VLOOKUP($G63,Baseline!$G:$GR,190,FALSE))=0,"",VLOOKUP($G63,Baseline!$G:$GR,190,FALSE))</f>
        <v/>
      </c>
      <c r="GO63" s="5" t="str">
        <f>IF(LEN(VLOOKUP($G63,Baseline!$G:$GR,191,FALSE))=0,"",VLOOKUP($G63,Baseline!$G:$GR,191,FALSE))</f>
        <v/>
      </c>
      <c r="GP63" s="5" t="str">
        <f>IF(LEN(VLOOKUP($G63,Baseline!$G:$GR,192,FALSE))=0,"",VLOOKUP($G63,Baseline!$G:$GR,192,FALSE))</f>
        <v/>
      </c>
      <c r="GQ63" s="5" t="str">
        <f>IF(LEN(VLOOKUP($G63,Baseline!$G:$GR,193,FALSE))=0,"",VLOOKUP($G63,Baseline!$G:$GR,193,FALSE))</f>
        <v/>
      </c>
      <c r="GR63" s="5" t="str">
        <f>IF(LEN(VLOOKUP($G63,Baseline!$G:$GR,194,FALSE))=0,"",VLOOKUP($G63,Baseline!$G:$GR,194,FALSE))</f>
        <v/>
      </c>
      <c r="GS63" s="5"/>
      <c r="GT63" s="5"/>
      <c r="GU63" s="5"/>
      <c r="GV63" s="5"/>
      <c r="GW63" s="1" t="str">
        <f>IF(LEN(VLOOKUP($G63,Baseline!$G:$HT,199,FALSE))=0,"",VLOOKUP($G63,Baseline!$G:$HT,199,FALSE))</f>
        <v>Lako se zamarate</v>
      </c>
      <c r="GX63" s="1" t="str">
        <f>IF(LEN(VLOOKUP($G63,Baseline!$G:$HT,200,FALSE))=0,"",VLOOKUP($G63,Baseline!$G:$HT,200,FALSE))</f>
        <v>0 = Uopšte ne</v>
      </c>
      <c r="GY63" s="1" t="str">
        <f>IF(LEN(VLOOKUP($G63,Baseline!$G:$HT,201,FALSE))=0,"",VLOOKUP($G63,Baseline!$G:$HT,201,FALSE))</f>
        <v>1 = Pojedinim danima</v>
      </c>
      <c r="GZ63" s="1" t="str">
        <f>IF(LEN(VLOOKUP($G63,Baseline!$G:$HT,202,FALSE))=0,"",VLOOKUP($G63,Baseline!$G:$HT,202,FALSE))</f>
        <v>2 = Češće nego svakog drugog dana</v>
      </c>
      <c r="HA63" s="10" t="str">
        <f>IF(LEN(VLOOKUP($G63,Baseline!$G:$HT,203,FALSE))=0,"",VLOOKUP($G63,Baseline!$G:$HT,203,FALSE))</f>
        <v>3 = Skoro svakog dana</v>
      </c>
      <c r="HB63" s="10" t="str">
        <f>IF(LEN(VLOOKUP($G63,Baseline!$G:$HT,204,FALSE))=0,"",VLOOKUP($G63,Baseline!$G:$HT,204,FALSE))</f>
        <v/>
      </c>
      <c r="HC63" s="10" t="str">
        <f>IF(LEN(VLOOKUP($G63,Baseline!$G:$HT,205,FALSE))=0,"",VLOOKUP($G63,Baseline!$G:$HT,205,FALSE))</f>
        <v/>
      </c>
      <c r="HD63" s="10" t="str">
        <f>IF(LEN(VLOOKUP($G63,Baseline!$G:$HT,206,FALSE))=0,"",VLOOKUP($G63,Baseline!$G:$HT,206,FALSE))</f>
        <v/>
      </c>
      <c r="HE63" s="10" t="str">
        <f>IF(LEN(VLOOKUP($G63,Baseline!$G:$HT,207,FALSE))=0,"",VLOOKUP($G63,Baseline!$G:$HT,207,FALSE))</f>
        <v/>
      </c>
      <c r="HF63" s="10" t="str">
        <f>IF(LEN(VLOOKUP($G63,Baseline!$G:$HT,208,FALSE))=0,"",VLOOKUP($G63,Baseline!$G:$HT,208,FALSE))</f>
        <v/>
      </c>
      <c r="HG63" s="10" t="str">
        <f>IF(LEN(VLOOKUP($G63,Baseline!$G:$HT,209,FALSE))=0,"",VLOOKUP($G63,Baseline!$G:$HT,209,FALSE))</f>
        <v/>
      </c>
      <c r="HH63" s="5" t="str">
        <f>IF(LEN(VLOOKUP($G63,Baseline!$G:$HT,210,FALSE))=0,"",VLOOKUP($G63,Baseline!$G:$HT,210,FALSE))</f>
        <v/>
      </c>
      <c r="HI63" s="5" t="str">
        <f>IF(LEN(VLOOKUP($G63,Baseline!$G:$HT,211,FALSE))=0,"",VLOOKUP($G63,Baseline!$G:$HT,211,FALSE))</f>
        <v/>
      </c>
      <c r="HJ63" s="5" t="str">
        <f>IF(LEN(VLOOKUP($G63,Baseline!$G:$HT,212,FALSE))=0,"",VLOOKUP($G63,Baseline!$G:$HT,212,FALSE))</f>
        <v/>
      </c>
      <c r="HK63" s="5" t="str">
        <f>IF(LEN(VLOOKUP($G63,Baseline!$G:$HT,213,FALSE))=0,"",VLOOKUP($G63,Baseline!$G:$HT,213,FALSE))</f>
        <v/>
      </c>
      <c r="HL63" s="4" t="str">
        <f>IF(LEN(VLOOKUP($G63,Baseline!$G:$HT,214,FALSE))=0,"",VLOOKUP($G63,Baseline!$G:$HT,214,FALSE))</f>
        <v/>
      </c>
      <c r="HM63" s="5" t="str">
        <f>IF(LEN(VLOOKUP($G63,Baseline!$G:$HT,215,FALSE))=0,"",VLOOKUP($G63,Baseline!$G:$HT,215,FALSE))</f>
        <v/>
      </c>
      <c r="HN63" s="5" t="str">
        <f>IF(LEN(VLOOKUP($G63,Baseline!$G:$HT,216,FALSE))=0,"",VLOOKUP($G63,Baseline!$G:$HT,216,FALSE))</f>
        <v/>
      </c>
      <c r="HO63" s="5" t="str">
        <f>IF(LEN(VLOOKUP($G63,Baseline!$G:$HT,217,FALSE))=0,"",VLOOKUP($G63,Baseline!$G:$HT,217,FALSE))</f>
        <v/>
      </c>
      <c r="HP63" s="5" t="str">
        <f>IF(LEN(VLOOKUP($G63,Baseline!$G:$HT,218,FALSE))=0,"",VLOOKUP($G63,Baseline!$G:$HT,218,FALSE))</f>
        <v/>
      </c>
      <c r="HQ63" s="5" t="str">
        <f>IF(LEN(VLOOKUP($G63,Baseline!$G:$HT,219,FALSE))=0,"",VLOOKUP($G63,Baseline!$G:$HT,219,FALSE))</f>
        <v/>
      </c>
      <c r="HR63" s="5" t="str">
        <f>IF(LEN(VLOOKUP($G63,Baseline!$G:$HT,220,FALSE))=0,"",VLOOKUP($G63,Baseline!$G:$HT,220,FALSE))</f>
        <v/>
      </c>
      <c r="HS63" s="5" t="str">
        <f>IF(LEN(VLOOKUP($G63,Baseline!$G:$HT,221,FALSE))=0,"",VLOOKUP($G63,Baseline!$G:$HT,221,FALSE))</f>
        <v/>
      </c>
      <c r="HT63" s="5" t="str">
        <f>IF(LEN(VLOOKUP($G63,Baseline!$G:$HT,222,FALSE))=0,"",VLOOKUP($G63,Baseline!$G:$HT,222,FALSE))</f>
        <v/>
      </c>
      <c r="HU63" s="5"/>
      <c r="HV63" s="5"/>
      <c r="HW63" s="5"/>
      <c r="HX63" s="5"/>
    </row>
    <row r="64" spans="1:232" s="28" customFormat="1" ht="48" hidden="1" thickBot="1">
      <c r="A64" s="5" t="s">
        <v>331</v>
      </c>
      <c r="B64" s="5" t="s">
        <v>332</v>
      </c>
      <c r="C64" s="5"/>
      <c r="D64" s="5"/>
      <c r="E64" s="5"/>
      <c r="F64" s="5" t="s">
        <v>333</v>
      </c>
      <c r="G64" s="5" t="s">
        <v>439</v>
      </c>
      <c r="H64" s="5" t="s">
        <v>436</v>
      </c>
      <c r="I64" s="84" t="str">
        <f>IF(LEN(VLOOKUP($G64,Baseline!$G:$BH,3,FALSE))=0,"",VLOOKUP($G64,Baseline!$G:$BH,3,FALSE))</f>
        <v>Muskelverspannungen, Muskelschmerzen</v>
      </c>
      <c r="J64" s="5" t="str">
        <f>IF(LEN(VLOOKUP($G64,Baseline!$G:$BH,4,FALSE))=0,"",VLOOKUP($G64,Baseline!$G:$BH,4,FALSE))</f>
        <v>0 = Überhaupt nicht</v>
      </c>
      <c r="K64" s="5" t="str">
        <f>IF(LEN(VLOOKUP($G64,Baseline!$G:$BH,5,FALSE))=0,"",VLOOKUP($G64,Baseline!$G:$BH,5,FALSE))</f>
        <v>1 = An einzelnen Tagen</v>
      </c>
      <c r="L64" s="5" t="str">
        <f>IF(LEN(VLOOKUP($G64,Baseline!$G:$BH,6,FALSE))=0,"",VLOOKUP($G64,Baseline!$G:$BH,6,FALSE))</f>
        <v>2 = An mehr als der Hälfte der Tage</v>
      </c>
      <c r="M64" s="5" t="str">
        <f>IF(LEN(VLOOKUP($G64,Baseline!$G:$BH,7,FALSE))=0,"",VLOOKUP($G64,Baseline!$G:$BH,7,FALSE))</f>
        <v>3 = Beinahe jeden Tag</v>
      </c>
      <c r="N64" s="5" t="str">
        <f>IF(LEN(VLOOKUP($G64,Baseline!$G:$BH,8,FALSE))=0,"",VLOOKUP($G64,Baseline!$G:$BH,8,FALSE))</f>
        <v/>
      </c>
      <c r="O64" s="5" t="str">
        <f>IF(LEN(VLOOKUP($G64,Baseline!$G:$BH,9,FALSE))=0,"",VLOOKUP($G64,Baseline!$G:$BH,9,FALSE))</f>
        <v/>
      </c>
      <c r="P64" s="5" t="str">
        <f>IF(LEN(VLOOKUP($G64,Baseline!$G:$BH,10,FALSE))=0,"",VLOOKUP($G64,Baseline!$G:$BH,10,FALSE))</f>
        <v/>
      </c>
      <c r="Q64" s="5" t="str">
        <f>IF(LEN(VLOOKUP($G64,Baseline!$G:$BH,11,FALSE))=0,"",VLOOKUP($G64,Baseline!$G:$BH,11,FALSE))</f>
        <v/>
      </c>
      <c r="R64" s="5" t="str">
        <f>IF(LEN(VLOOKUP($G64,Baseline!$G:$BH,12,FALSE))=0,"",VLOOKUP($G64,Baseline!$G:$BH,12,FALSE))</f>
        <v/>
      </c>
      <c r="S64" s="5" t="str">
        <f>IF(LEN(VLOOKUP($G64,Baseline!$G:$BH,13,FALSE))=0,"",VLOOKUP($G64,Baseline!$G:$BH,13,FALSE))</f>
        <v/>
      </c>
      <c r="T64" s="5" t="str">
        <f>IF(LEN(VLOOKUP($G64,Baseline!$G:$BH,14,FALSE))=0,"",VLOOKUP($G64,Baseline!$G:$BH,14,FALSE))</f>
        <v/>
      </c>
      <c r="U64" s="5" t="str">
        <f>IF(LEN(VLOOKUP($G64,Baseline!$G:$BH,15,FALSE))=0,"",VLOOKUP($G64,Baseline!$G:$BH,15,FALSE))</f>
        <v/>
      </c>
      <c r="V64" s="5" t="str">
        <f>IF(LEN(VLOOKUP($G64,Baseline!$G:$BH,16,FALSE))=0,"",VLOOKUP($G64,Baseline!$G:$BH,16,FALSE))</f>
        <v/>
      </c>
      <c r="W64" s="5" t="str">
        <f>IF(LEN(VLOOKUP($G64,Baseline!$G:$BH,17,FALSE))=0,"",VLOOKUP($G64,Baseline!$G:$BH,17,FALSE))</f>
        <v/>
      </c>
      <c r="X64" s="5" t="str">
        <f>IF(LEN(VLOOKUP($G64,Baseline!$G:$BH,18,FALSE))=0,"",VLOOKUP($G64,Baseline!$G:$BH,18,FALSE))</f>
        <v/>
      </c>
      <c r="Y64" s="5" t="str">
        <f>IF(LEN(VLOOKUP($G64,Baseline!$G:$BH,19,FALSE))=0,"",VLOOKUP($G64,Baseline!$G:$BH,19,FALSE))</f>
        <v/>
      </c>
      <c r="Z64" s="5" t="str">
        <f>IF(LEN(VLOOKUP($G64,Baseline!$G:$BH,20,FALSE))=0,"",VLOOKUP($G64,Baseline!$G:$BH,20,FALSE))</f>
        <v/>
      </c>
      <c r="AA64" s="5" t="str">
        <f>IF(LEN(VLOOKUP($G64,Baseline!$G:$BH,21,FALSE))=0,"",VLOOKUP($G64,Baseline!$G:$BH,21,FALSE))</f>
        <v/>
      </c>
      <c r="AB64" s="5" t="str">
        <f>IF(LEN(VLOOKUP($G64,Baseline!$G:$BH,22,FALSE))=0,"",VLOOKUP($G64,Baseline!$G:$BH,22,FALSE))</f>
        <v/>
      </c>
      <c r="AC64" s="5" t="str">
        <f>IF(LEN(VLOOKUP($G64,Baseline!$G:$BH,23,FALSE))=0,"",VLOOKUP($G64,Baseline!$G:$BH,23,FALSE))</f>
        <v/>
      </c>
      <c r="AD64" s="5" t="str">
        <f>IF(LEN(VLOOKUP($G64,Baseline!$G:$BH,24,FALSE))=0,"",VLOOKUP($G64,Baseline!$G:$BH,24,FALSE))</f>
        <v/>
      </c>
      <c r="AE64" s="5" t="str">
        <f>IF(LEN(VLOOKUP($G64,Baseline!$G:$BH,25,FALSE))=0,"",VLOOKUP($G64,Baseline!$G:$BH,25,FALSE))</f>
        <v/>
      </c>
      <c r="AF64" s="5" t="str">
        <f>IF(LEN(VLOOKUP($G64,Baseline!$G:$BH,26,FALSE))=0,"",VLOOKUP($G64,Baseline!$G:$BH,26,FALSE))</f>
        <v/>
      </c>
      <c r="AG64" s="100"/>
      <c r="AH64" s="5"/>
      <c r="AI64" s="5"/>
      <c r="AJ64" s="87"/>
      <c r="AK64" s="5" t="str">
        <f>IF(LEN(VLOOKUP($G64,Baseline!$G:$BH,31,FALSE))=0,"",VLOOKUP($G64,Baseline!$G:$BH,31,FALSE))</f>
        <v xml:space="preserve">Trouble relaxing </v>
      </c>
      <c r="AL64" s="5" t="str">
        <f>IF(LEN(VLOOKUP($G64,Baseline!$G:$BH,32,FALSE))=0,"",VLOOKUP($G64,Baseline!$G:$BH,32,FALSE))</f>
        <v>0 = Not at all sure</v>
      </c>
      <c r="AM64" s="5" t="str">
        <f>IF(LEN(VLOOKUP($G64,Baseline!$G:$BH,33,FALSE))=0,"",VLOOKUP($G64,Baseline!$G:$BH,33,FALSE))</f>
        <v>1 = Several days</v>
      </c>
      <c r="AN64" s="5" t="str">
        <f>IF(LEN(VLOOKUP($G64,Baseline!$G:$BH,34,FALSE))=0,"",VLOOKUP($G64,Baseline!$G:$BH,34,FALSE))</f>
        <v>2 = Over half the days</v>
      </c>
      <c r="AO64" s="5" t="str">
        <f>IF(LEN(VLOOKUP($G64,Baseline!$G:$BH,35,FALSE))=0,"",VLOOKUP($G64,Baseline!$G:$BH,35,FALSE))</f>
        <v>3 = Nearly every day</v>
      </c>
      <c r="AP64" s="5" t="str">
        <f>IF(LEN(VLOOKUP($G64,Baseline!$G:$BH,36,FALSE))=0,"",VLOOKUP($G64,Baseline!$G:$BH,36,FALSE))</f>
        <v/>
      </c>
      <c r="AQ64" s="5" t="str">
        <f>IF(LEN(VLOOKUP($G64,Baseline!$G:$BH,37,FALSE))=0,"",VLOOKUP($G64,Baseline!$G:$BH,37,FALSE))</f>
        <v/>
      </c>
      <c r="AR64" s="5" t="str">
        <f>IF(LEN(VLOOKUP($G64,Baseline!$G:$BH,38,FALSE))=0,"",VLOOKUP($G64,Baseline!$G:$BH,38,FALSE))</f>
        <v/>
      </c>
      <c r="AS64" s="5" t="str">
        <f>IF(LEN(VLOOKUP($G64,Baseline!$G:$BH,39,FALSE))=0,"",VLOOKUP($G64,Baseline!$G:$BH,39,FALSE))</f>
        <v/>
      </c>
      <c r="AT64" s="5" t="str">
        <f>IF(LEN(VLOOKUP($G64,Baseline!$G:$BH,40,FALSE))=0,"",VLOOKUP($G64,Baseline!$G:$BH,40,FALSE))</f>
        <v/>
      </c>
      <c r="AU64" s="5" t="str">
        <f>IF(LEN(VLOOKUP($G64,Baseline!$G:$BH,41,FALSE))=0,"",VLOOKUP($G64,Baseline!$G:$BH,41,FALSE))</f>
        <v/>
      </c>
      <c r="AV64" s="5" t="str">
        <f>IF(LEN(VLOOKUP($G64,Baseline!$G:$BH,42,FALSE))=0,"",VLOOKUP($G64,Baseline!$G:$BH,42,FALSE))</f>
        <v/>
      </c>
      <c r="AW64" s="5" t="str">
        <f>IF(LEN(VLOOKUP($G64,Baseline!$G:$BH,43,FALSE))=0,"",VLOOKUP($G64,Baseline!$G:$BH,43,FALSE))</f>
        <v/>
      </c>
      <c r="AX64" s="5" t="str">
        <f>IF(LEN(VLOOKUP($G64,Baseline!$G:$BH,44,FALSE))=0,"",VLOOKUP($G64,Baseline!$G:$BH,44,FALSE))</f>
        <v/>
      </c>
      <c r="AY64" s="5" t="str">
        <f>IF(LEN(VLOOKUP($G64,Baseline!$G:$BH,45,FALSE))=0,"",VLOOKUP($G64,Baseline!$G:$BH,45,FALSE))</f>
        <v/>
      </c>
      <c r="AZ64" s="5" t="str">
        <f>IF(LEN(VLOOKUP($G64,Baseline!$G:$BH,46,FALSE))=0,"",VLOOKUP($G64,Baseline!$G:$BH,46,FALSE))</f>
        <v/>
      </c>
      <c r="BA64" s="5" t="str">
        <f>IF(LEN(VLOOKUP($G64,Baseline!$G:$BH,47,FALSE))=0,"",VLOOKUP($G64,Baseline!$G:$BH,47,FALSE))</f>
        <v/>
      </c>
      <c r="BB64" s="5" t="str">
        <f>IF(LEN(VLOOKUP($G64,Baseline!$G:$BH,48,FALSE))=0,"",VLOOKUP($G64,Baseline!$G:$BH,48,FALSE))</f>
        <v/>
      </c>
      <c r="BC64" s="5" t="str">
        <f>IF(LEN(VLOOKUP($G64,Baseline!$G:$BH,49,FALSE))=0,"",VLOOKUP($G64,Baseline!$G:$BH,49,FALSE))</f>
        <v/>
      </c>
      <c r="BD64" s="5" t="str">
        <f>IF(LEN(VLOOKUP($G64,Baseline!$G:$BH,50,FALSE))=0,"",VLOOKUP($G64,Baseline!$G:$BH,50,FALSE))</f>
        <v/>
      </c>
      <c r="BE64" s="5" t="str">
        <f>IF(LEN(VLOOKUP($G64,Baseline!$G:$BH,51,FALSE))=0,"",VLOOKUP($G64,Baseline!$G:$BH,51,FALSE))</f>
        <v/>
      </c>
      <c r="BF64" s="5" t="str">
        <f>IF(LEN(VLOOKUP($G64,Baseline!$G:$BH,52,FALSE))=0,"",VLOOKUP($G64,Baseline!$G:$BH,52,FALSE))</f>
        <v/>
      </c>
      <c r="BG64" s="5" t="str">
        <f>IF(LEN(VLOOKUP($G64,Baseline!$G:$BH,53,FALSE))=0,"",VLOOKUP($G64,Baseline!$G:$BH,53,FALSE))</f>
        <v/>
      </c>
      <c r="BH64" s="5" t="str">
        <f>IF(LEN(VLOOKUP($G64,Baseline!$G:$BH,54,FALSE))=0,"",VLOOKUP($G64,Baseline!$G:$BH,54,FALSE))</f>
        <v/>
      </c>
      <c r="BI64" s="5"/>
      <c r="BJ64" s="5"/>
      <c r="BK64" s="5"/>
      <c r="BL64" s="87"/>
      <c r="BM64" s="1" t="str">
        <f>IF(LEN(VLOOKUP($G64,Baseline!$G:$CJ,59,FALSE))=0,"",VLOOKUP($G64,Baseline!$G:$CJ,59,FALSE))</f>
        <v>Dolor o tensión muscular.</v>
      </c>
      <c r="BN64" s="1" t="str">
        <f>IF(LEN(VLOOKUP($G64,Baseline!$G:$CJ,60,FALSE))=0,"",VLOOKUP($G64,Baseline!$G:$CJ,60,FALSE))</f>
        <v>0 = Nunca</v>
      </c>
      <c r="BO64" s="1" t="str">
        <f>IF(LEN(VLOOKUP($G64,Baseline!$G:$CJ,61,FALSE))=0,"",VLOOKUP($G64,Baseline!$G:$CJ,61,FALSE))</f>
        <v>1 = Varios días</v>
      </c>
      <c r="BP64" s="1" t="str">
        <f>IF(LEN(VLOOKUP($G64,Baseline!$G:$CJ,62,FALSE))=0,"",VLOOKUP($G64,Baseline!$G:$CJ,62,FALSE))</f>
        <v>2 = Más de la mitad de los días</v>
      </c>
      <c r="BQ64" s="1" t="str">
        <f>IF(LEN(VLOOKUP($G64,Baseline!$G:$CJ,63,FALSE))=0,"",VLOOKUP($G64,Baseline!$G:$CJ,63,FALSE))</f>
        <v>3 = Casi cada día</v>
      </c>
      <c r="BR64" s="1" t="str">
        <f>IF(LEN(VLOOKUP($G64,Baseline!$G:$CJ,64,FALSE))=0,"",VLOOKUP($G64,Baseline!$G:$CJ,64,FALSE))</f>
        <v/>
      </c>
      <c r="BS64" s="1" t="str">
        <f>IF(LEN(VLOOKUP($G64,Baseline!$G:$CJ,65,FALSE))=0,"",VLOOKUP($G64,Baseline!$G:$CJ,65,FALSE))</f>
        <v/>
      </c>
      <c r="BT64" s="1" t="str">
        <f>IF(LEN(VLOOKUP($G64,Baseline!$G:$CJ,66,FALSE))=0,"",VLOOKUP($G64,Baseline!$G:$CJ,66,FALSE))</f>
        <v/>
      </c>
      <c r="BU64" s="1" t="str">
        <f>IF(LEN(VLOOKUP($G64,Baseline!$G:$CJ,67,FALSE))=0,"",VLOOKUP($G64,Baseline!$G:$CJ,67,FALSE))</f>
        <v/>
      </c>
      <c r="BV64" s="1" t="str">
        <f>IF(LEN(VLOOKUP($G64,Baseline!$G:$CJ,68,FALSE))=0,"",VLOOKUP($G64,Baseline!$G:$CJ,68,FALSE))</f>
        <v/>
      </c>
      <c r="BW64" s="1" t="str">
        <f>IF(LEN(VLOOKUP($G64,Baseline!$G:$CJ,69,FALSE))=0,"",VLOOKUP($G64,Baseline!$G:$CJ,69,FALSE))</f>
        <v/>
      </c>
      <c r="BX64" s="1" t="str">
        <f>IF(LEN(VLOOKUP($G64,Baseline!$G:$CJ,70,FALSE))=0,"",VLOOKUP($G64,Baseline!$G:$CJ,70,FALSE))</f>
        <v/>
      </c>
      <c r="BY64" s="1" t="str">
        <f>IF(LEN(VLOOKUP($G64,Baseline!$G:$CJ,71,FALSE))=0,"",VLOOKUP($G64,Baseline!$G:$CJ,71,FALSE))</f>
        <v/>
      </c>
      <c r="BZ64" s="1" t="str">
        <f>IF(LEN(VLOOKUP($G64,Baseline!$G:$CJ,72,FALSE))=0,"",VLOOKUP($G64,Baseline!$G:$CJ,72,FALSE))</f>
        <v/>
      </c>
      <c r="CA64" s="1" t="str">
        <f>IF(LEN(VLOOKUP($G64,Baseline!$G:$CJ,73,FALSE))=0,"",VLOOKUP($G64,Baseline!$G:$CJ,73,FALSE))</f>
        <v/>
      </c>
      <c r="CB64" s="1" t="str">
        <f>IF(LEN(VLOOKUP($G64,Baseline!$G:$CJ,74,FALSE))=0,"",VLOOKUP($G64,Baseline!$G:$CJ,74,FALSE))</f>
        <v/>
      </c>
      <c r="CC64" s="1" t="str">
        <f>IF(LEN(VLOOKUP($G64,Baseline!$G:$CJ,75,FALSE))=0,"",VLOOKUP($G64,Baseline!$G:$CJ,75,FALSE))</f>
        <v/>
      </c>
      <c r="CD64" s="1" t="str">
        <f>IF(LEN(VLOOKUP($G64,Baseline!$G:$CJ,76,FALSE))=0,"",VLOOKUP($G64,Baseline!$G:$CJ,76,FALSE))</f>
        <v/>
      </c>
      <c r="CE64" s="1" t="str">
        <f>IF(LEN(VLOOKUP($G64,Baseline!$G:$CJ,77,FALSE))=0,"",VLOOKUP($G64,Baseline!$G:$CJ,77,FALSE))</f>
        <v/>
      </c>
      <c r="CF64" s="1" t="str">
        <f>IF(LEN(VLOOKUP($G64,Baseline!$G:$CJ,78,FALSE))=0,"",VLOOKUP($G64,Baseline!$G:$CJ,78,FALSE))</f>
        <v/>
      </c>
      <c r="CG64" s="1" t="str">
        <f>IF(LEN(VLOOKUP($G64,Baseline!$G:$CJ,79,FALSE))=0,"",VLOOKUP($G64,Baseline!$G:$CJ,79,FALSE))</f>
        <v/>
      </c>
      <c r="CH64" s="1" t="str">
        <f>IF(LEN(VLOOKUP($G64,Baseline!$G:$CJ,80,FALSE))=0,"",VLOOKUP($G64,Baseline!$G:$CJ,80,FALSE))</f>
        <v/>
      </c>
      <c r="CI64" s="1" t="str">
        <f>IF(LEN(VLOOKUP($G64,Baseline!$G:$CJ,81,FALSE))=0,"",VLOOKUP($G64,Baseline!$G:$CJ,81,FALSE))</f>
        <v/>
      </c>
      <c r="CJ64" s="1" t="str">
        <f>IF(LEN(VLOOKUP($G64,Baseline!$G:$CJ,82,FALSE))=0,"",VLOOKUP($G64,Baseline!$G:$CJ,82,FALSE))</f>
        <v/>
      </c>
      <c r="CK64" s="1"/>
      <c r="CL64" s="1"/>
      <c r="CM64" s="1"/>
      <c r="CN64" s="1"/>
      <c r="CO64" s="198" t="str">
        <f>IF(LEN(VLOOKUP($G64,Baseline!$G:$DL,87,FALSE))=0,"",VLOOKUP($G64,Baseline!$G:$DL,87,FALSE))</f>
        <v>Avoir des tensions, des douleurs ou des courbatures musculaires.</v>
      </c>
      <c r="CP64" s="1" t="str">
        <f>IF(LEN(VLOOKUP($G64,Baseline!$G:$DL,88,FALSE))=0,"",VLOOKUP($G64,Baseline!$G:$DL,88,FALSE))</f>
        <v>0 = Jamais</v>
      </c>
      <c r="CQ64" s="1" t="str">
        <f>IF(LEN(VLOOKUP($G64,Baseline!$G:$DL,89,FALSE))=0,"",VLOOKUP($G64,Baseline!$G:$DL,89,FALSE))</f>
        <v>1 = Plusieurs jours</v>
      </c>
      <c r="CR64" s="4" t="str">
        <f>IF(LEN(VLOOKUP($G64,Baseline!$G:$DL,90,FALSE))=0,"",VLOOKUP($G64,Baseline!$G:$DL,90,FALSE))</f>
        <v>2 = Plus de la moitié du temps</v>
      </c>
      <c r="CS64" s="1" t="str">
        <f>IF(LEN(VLOOKUP($G64,Baseline!$G:$DL,91,FALSE))=0,"",VLOOKUP($G64,Baseline!$G:$DL,91,FALSE))</f>
        <v>3 = Presque tous les jours</v>
      </c>
      <c r="CT64" s="1" t="str">
        <f>IF(LEN(VLOOKUP($G64,Baseline!$G:$DL,92,FALSE))=0,"",VLOOKUP($G64,Baseline!$G:$DL,92,FALSE))</f>
        <v/>
      </c>
      <c r="CU64" s="1" t="str">
        <f>IF(LEN(VLOOKUP($G64,Baseline!$G:$DL,93,FALSE))=0,"",VLOOKUP($G64,Baseline!$G:$DL,93,FALSE))</f>
        <v/>
      </c>
      <c r="CV64" s="1" t="str">
        <f>IF(LEN(VLOOKUP($G64,Baseline!$G:$DL,94,FALSE))=0,"",VLOOKUP($G64,Baseline!$G:$DL,94,FALSE))</f>
        <v/>
      </c>
      <c r="CW64" s="1" t="str">
        <f>IF(LEN(VLOOKUP($G64,Baseline!$G:$DL,95,FALSE))=0,"",VLOOKUP($G64,Baseline!$G:$DL,95,FALSE))</f>
        <v/>
      </c>
      <c r="CX64" s="1" t="str">
        <f>IF(LEN(VLOOKUP($G64,Baseline!$G:$DL,96,FALSE))=0,"",VLOOKUP($G64,Baseline!$G:$DL,96,FALSE))</f>
        <v/>
      </c>
      <c r="CY64" s="5" t="str">
        <f>IF(LEN(VLOOKUP($G64,Baseline!$G:$DL,97,FALSE))=0,"",VLOOKUP($G64,Baseline!$G:$DL,97,FALSE))</f>
        <v/>
      </c>
      <c r="CZ64" s="5" t="str">
        <f>IF(LEN(VLOOKUP($G64,Baseline!$G:$DL,98,FALSE))=0,"",VLOOKUP($G64,Baseline!$G:$DL,98,FALSE))</f>
        <v/>
      </c>
      <c r="DA64" s="5" t="str">
        <f>IF(LEN(VLOOKUP($G64,Baseline!$G:$DL,99,FALSE))=0,"",VLOOKUP($G64,Baseline!$G:$DL,99,FALSE))</f>
        <v/>
      </c>
      <c r="DB64" s="5" t="str">
        <f>IF(LEN(VLOOKUP($G64,Baseline!$G:$DL,100,FALSE))=0,"",VLOOKUP($G64,Baseline!$G:$DL,100,FALSE))</f>
        <v/>
      </c>
      <c r="DC64" s="5" t="str">
        <f>IF(LEN(VLOOKUP($G64,Baseline!$G:$DL,101,FALSE))=0,"",VLOOKUP($G64,Baseline!$G:$DL,101,FALSE))</f>
        <v/>
      </c>
      <c r="DD64" s="5" t="str">
        <f>IF(LEN(VLOOKUP($G64,Baseline!$G:$DL,102,FALSE))=0,"",VLOOKUP($G64,Baseline!$G:$DL,102,FALSE))</f>
        <v/>
      </c>
      <c r="DE64" s="5" t="str">
        <f>IF(LEN(VLOOKUP($G64,Baseline!$G:$DL,103,FALSE))=0,"",VLOOKUP($G64,Baseline!$G:$DL,103,FALSE))</f>
        <v/>
      </c>
      <c r="DF64" s="5" t="str">
        <f>IF(LEN(VLOOKUP($G64,Baseline!$G:$DL,104,FALSE))=0,"",VLOOKUP($G64,Baseline!$G:$DL,104,FALSE))</f>
        <v/>
      </c>
      <c r="DG64" s="5" t="str">
        <f>IF(LEN(VLOOKUP($G64,Baseline!$G:$DL,105,FALSE))=0,"",VLOOKUP($G64,Baseline!$G:$DL,105,FALSE))</f>
        <v/>
      </c>
      <c r="DH64" s="5" t="str">
        <f>IF(LEN(VLOOKUP($G64,Baseline!$G:$DL,106,FALSE))=0,"",VLOOKUP($G64,Baseline!$G:$DL,106,FALSE))</f>
        <v/>
      </c>
      <c r="DI64" s="5" t="str">
        <f>IF(LEN(VLOOKUP($G64,Baseline!$G:$DL,107,FALSE))=0,"",VLOOKUP($G64,Baseline!$G:$DL,107,FALSE))</f>
        <v/>
      </c>
      <c r="DJ64" s="5" t="str">
        <f>IF(LEN(VLOOKUP($G64,Baseline!$G:$DL,108,FALSE))=0,"",VLOOKUP($G64,Baseline!$G:$DL,108,FALSE))</f>
        <v/>
      </c>
      <c r="DK64" s="5" t="str">
        <f>IF(LEN(VLOOKUP($G64,Baseline!$G:$DL,109,FALSE))=0,"",VLOOKUP($G64,Baseline!$G:$DL,109,FALSE))</f>
        <v/>
      </c>
      <c r="DL64" s="5" t="str">
        <f>IF(LEN(VLOOKUP($G64,Baseline!$G:$DL,110,FALSE))=0,"",VLOOKUP($G64,Baseline!$G:$DL,110,FALSE))</f>
        <v/>
      </c>
      <c r="DM64" s="5"/>
      <c r="DN64" s="5"/>
      <c r="DO64" s="5"/>
      <c r="DP64" s="5"/>
      <c r="DQ64" s="1" t="str">
        <f>IF(LEN(VLOOKUP($G64,Baseline!$G:$EN,115,FALSE))=0,"",VLOOKUP($G64,Baseline!$G:$EN,115,FALSE))</f>
        <v>Izomfeszülés, izomfájdalom vagy izomlázszerű érzés.</v>
      </c>
      <c r="DR64" s="1" t="str">
        <f>IF(LEN(VLOOKUP($G64,Baseline!$G:$EN,116,FALSE))=0,"",VLOOKUP($G64,Baseline!$G:$EN,116,FALSE))</f>
        <v>0 = Egyszer sem</v>
      </c>
      <c r="DS64" s="1" t="str">
        <f>IF(LEN(VLOOKUP($G64,Baseline!$G:$EN,117,FALSE))=0,"",VLOOKUP($G64,Baseline!$G:$EN,117,FALSE))</f>
        <v>1 = Néhány napig</v>
      </c>
      <c r="DT64" s="1" t="str">
        <f>IF(LEN(VLOOKUP($G64,Baseline!$G:$EN,118,FALSE))=0,"",VLOOKUP($G64,Baseline!$G:$EN,118,FALSE))</f>
        <v>2 = A napok több mint felében</v>
      </c>
      <c r="DU64" s="1" t="str">
        <f>IF(LEN(VLOOKUP($G64,Baseline!$G:$EN,119,FALSE))=0,"",VLOOKUP($G64,Baseline!$G:$EN,119,FALSE))</f>
        <v>3 = Majdnem minden nap</v>
      </c>
      <c r="DV64" s="1" t="str">
        <f>IF(LEN(VLOOKUP($G64,Baseline!$G:$EN,120,FALSE))=0,"",VLOOKUP($G64,Baseline!$G:$EN,120,FALSE))</f>
        <v/>
      </c>
      <c r="DW64" s="4" t="str">
        <f>IF(LEN(VLOOKUP($G64,Baseline!$G:$EN,121,FALSE))=0,"",VLOOKUP($G64,Baseline!$G:$EN,121,FALSE))</f>
        <v/>
      </c>
      <c r="DX64" s="1" t="str">
        <f>IF(LEN(VLOOKUP($G64,Baseline!$G:$EN,122,FALSE))=0,"",VLOOKUP($G64,Baseline!$G:$EN,122,FALSE))</f>
        <v/>
      </c>
      <c r="DY64" s="1" t="str">
        <f>IF(LEN(VLOOKUP($G64,Baseline!$G:$EN,123,FALSE))=0,"",VLOOKUP($G64,Baseline!$G:$EN,123,FALSE))</f>
        <v/>
      </c>
      <c r="DZ64" s="1" t="str">
        <f>IF(LEN(VLOOKUP($G64,Baseline!$G:$EN,124,FALSE))=0,"",VLOOKUP($G64,Baseline!$G:$EN,124,FALSE))</f>
        <v/>
      </c>
      <c r="EA64" s="1" t="str">
        <f>IF(LEN(VLOOKUP($G64,Baseline!$G:$EN,125,FALSE))=0,"",VLOOKUP($G64,Baseline!$G:$EN,125,FALSE))</f>
        <v/>
      </c>
      <c r="EB64" s="5" t="str">
        <f>IF(LEN(VLOOKUP($G64,Baseline!$G:$EN,126,FALSE))=0,"",VLOOKUP($G64,Baseline!$G:$EN,126,FALSE))</f>
        <v/>
      </c>
      <c r="EC64" s="5" t="str">
        <f>IF(LEN(VLOOKUP($G64,Baseline!$G:$EN,127,FALSE))=0,"",VLOOKUP($G64,Baseline!$G:$EN,127,FALSE))</f>
        <v/>
      </c>
      <c r="ED64" s="5" t="str">
        <f>IF(LEN(VLOOKUP($G64,Baseline!$G:$EN,128,FALSE))=0,"",VLOOKUP($G64,Baseline!$G:$EN,128,FALSE))</f>
        <v/>
      </c>
      <c r="EE64" s="5" t="str">
        <f>IF(LEN(VLOOKUP($G64,Baseline!$G:$EN,129,FALSE))=0,"",VLOOKUP($G64,Baseline!$G:$EN,129,FALSE))</f>
        <v/>
      </c>
      <c r="EF64" s="5" t="str">
        <f>IF(LEN(VLOOKUP($G64,Baseline!$G:$EN,130,FALSE))=0,"",VLOOKUP($G64,Baseline!$G:$EN,130,FALSE))</f>
        <v/>
      </c>
      <c r="EG64" s="5" t="str">
        <f>IF(LEN(VLOOKUP($G64,Baseline!$G:$EN,131,FALSE))=0,"",VLOOKUP($G64,Baseline!$G:$EN,131,FALSE))</f>
        <v/>
      </c>
      <c r="EH64" s="5" t="str">
        <f>IF(LEN(VLOOKUP($G64,Baseline!$G:$EN,132,FALSE))=0,"",VLOOKUP($G64,Baseline!$G:$EN,132,FALSE))</f>
        <v/>
      </c>
      <c r="EI64" s="5" t="str">
        <f>IF(LEN(VLOOKUP($G64,Baseline!$G:$EN,133,FALSE))=0,"",VLOOKUP($G64,Baseline!$G:$EN,133,FALSE))</f>
        <v/>
      </c>
      <c r="EJ64" s="5" t="str">
        <f>IF(LEN(VLOOKUP($G64,Baseline!$G:$EN,134,FALSE))=0,"",VLOOKUP($G64,Baseline!$G:$EN,134,FALSE))</f>
        <v/>
      </c>
      <c r="EK64" s="5" t="str">
        <f>IF(LEN(VLOOKUP($G64,Baseline!$G:$EN,135,FALSE))=0,"",VLOOKUP($G64,Baseline!$G:$EN,135,FALSE))</f>
        <v/>
      </c>
      <c r="EL64" s="5" t="str">
        <f>IF(LEN(VLOOKUP($G64,Baseline!$G:$EN,136,FALSE))=0,"",VLOOKUP($G64,Baseline!$G:$EN,136,FALSE))</f>
        <v/>
      </c>
      <c r="EM64" s="5" t="str">
        <f>IF(LEN(VLOOKUP($G64,Baseline!$G:$EN,137,FALSE))=0,"",VLOOKUP($G64,Baseline!$G:$EN,137,FALSE))</f>
        <v/>
      </c>
      <c r="EN64" s="5" t="str">
        <f>IF(LEN(VLOOKUP($G64,Baseline!$G:$EN,138,FALSE))=0,"",VLOOKUP($G64,Baseline!$G:$EN,138,FALSE))</f>
        <v/>
      </c>
      <c r="EO64" s="5"/>
      <c r="EP64" s="5"/>
      <c r="EQ64" s="5"/>
      <c r="ER64" s="5"/>
      <c r="ES64" s="1" t="str">
        <f>IF(LEN(VLOOKUP($G64,Baseline!$G:$FP,143,FALSE))=0,"",VLOOKUP($G64,Baseline!$G:$FP,143,FALSE))</f>
        <v>Tensione muscolare dolori o indolenzimento.</v>
      </c>
      <c r="ET64" s="1" t="str">
        <f>IF(LEN(VLOOKUP($G64,Baseline!$G:$FP,144,FALSE))=0,"",VLOOKUP($G64,Baseline!$G:$FP,144,FALSE))</f>
        <v>0 = Mai</v>
      </c>
      <c r="EU64" s="1" t="str">
        <f>IF(LEN(VLOOKUP($G64,Baseline!$G:$FP,145,FALSE))=0,"",VLOOKUP($G64,Baseline!$G:$FP,145,FALSE))</f>
        <v>1 = Alcuni giorni</v>
      </c>
      <c r="EV64" s="1" t="str">
        <f>IF(LEN(VLOOKUP($G64,Baseline!$G:$FP,146,FALSE))=0,"",VLOOKUP($G64,Baseline!$G:$FP,146,FALSE))</f>
        <v>2 = Oltre la metà dei giorni</v>
      </c>
      <c r="EW64" s="1" t="str">
        <f>IF(LEN(VLOOKUP($G64,Baseline!$G:$FP,147,FALSE))=0,"",VLOOKUP($G64,Baseline!$G:$FP,147,FALSE))</f>
        <v>3 = Quasi ogni giorno</v>
      </c>
      <c r="EX64" s="1" t="str">
        <f>IF(LEN(VLOOKUP($G64,Baseline!$G:$FP,148,FALSE))=0,"",VLOOKUP($G64,Baseline!$G:$FP,148,FALSE))</f>
        <v/>
      </c>
      <c r="EY64" s="1" t="str">
        <f>IF(LEN(VLOOKUP($G64,Baseline!$G:$FP,149,FALSE))=0,"",VLOOKUP($G64,Baseline!$G:$FP,149,FALSE))</f>
        <v/>
      </c>
      <c r="EZ64" s="1" t="str">
        <f>IF(LEN(VLOOKUP($G64,Baseline!$G:$FP,150,FALSE))=0,"",VLOOKUP($G64,Baseline!$G:$FP,150,FALSE))</f>
        <v/>
      </c>
      <c r="FA64" s="1" t="str">
        <f>IF(LEN(VLOOKUP($G64,Baseline!$G:$FP,151,FALSE))=0,"",VLOOKUP($G64,Baseline!$G:$FP,151,FALSE))</f>
        <v/>
      </c>
      <c r="FB64" s="4" t="str">
        <f>IF(LEN(VLOOKUP($G64,Baseline!$G:$FP,152,FALSE))=0,"",VLOOKUP($G64,Baseline!$G:$FP,152,FALSE))</f>
        <v/>
      </c>
      <c r="FC64" s="1" t="str">
        <f>IF(LEN(VLOOKUP($G64,Baseline!$G:$FP,153,FALSE))=0,"",VLOOKUP($G64,Baseline!$G:$FP,153,FALSE))</f>
        <v/>
      </c>
      <c r="FD64" s="5" t="str">
        <f>IF(LEN(VLOOKUP($G64,Baseline!$G:$FP,154,FALSE))=0,"",VLOOKUP($G64,Baseline!$G:$FP,154,FALSE))</f>
        <v/>
      </c>
      <c r="FE64" s="5" t="str">
        <f>IF(LEN(VLOOKUP($G64,Baseline!$G:$FP,155,FALSE))=0,"",VLOOKUP($G64,Baseline!$G:$FP,155,FALSE))</f>
        <v/>
      </c>
      <c r="FF64" s="5" t="str">
        <f>IF(LEN(VLOOKUP($G64,Baseline!$G:$FP,156,FALSE))=0,"",VLOOKUP($G64,Baseline!$G:$FP,156,FALSE))</f>
        <v/>
      </c>
      <c r="FG64" s="5" t="str">
        <f>IF(LEN(VLOOKUP($G64,Baseline!$G:$FP,157,FALSE))=0,"",VLOOKUP($G64,Baseline!$G:$FP,157,FALSE))</f>
        <v/>
      </c>
      <c r="FH64" s="5" t="str">
        <f>IF(LEN(VLOOKUP($G64,Baseline!$G:$FP,158,FALSE))=0,"",VLOOKUP($G64,Baseline!$G:$FP,158,FALSE))</f>
        <v/>
      </c>
      <c r="FI64" s="5" t="str">
        <f>IF(LEN(VLOOKUP($G64,Baseline!$G:$FP,159,FALSE))=0,"",VLOOKUP($G64,Baseline!$G:$FP,159,FALSE))</f>
        <v/>
      </c>
      <c r="FJ64" s="5" t="str">
        <f>IF(LEN(VLOOKUP($G64,Baseline!$G:$FP,160,FALSE))=0,"",VLOOKUP($G64,Baseline!$G:$FP,160,FALSE))</f>
        <v/>
      </c>
      <c r="FK64" s="5" t="str">
        <f>IF(LEN(VLOOKUP($G64,Baseline!$G:$FP,161,FALSE))=0,"",VLOOKUP($G64,Baseline!$G:$FP,161,FALSE))</f>
        <v/>
      </c>
      <c r="FL64" s="5" t="str">
        <f>IF(LEN(VLOOKUP($G64,Baseline!$G:$FP,162,FALSE))=0,"",VLOOKUP($G64,Baseline!$G:$FP,162,FALSE))</f>
        <v/>
      </c>
      <c r="FM64" s="5" t="str">
        <f>IF(LEN(VLOOKUP($G64,Baseline!$G:$FP,163,FALSE))=0,"",VLOOKUP($G64,Baseline!$G:$FP,163,FALSE))</f>
        <v/>
      </c>
      <c r="FN64" s="5" t="str">
        <f>IF(LEN(VLOOKUP($G64,Baseline!$G:$FP,164,FALSE))=0,"",VLOOKUP($G64,Baseline!$G:$FP,164,FALSE))</f>
        <v/>
      </c>
      <c r="FO64" s="5" t="str">
        <f>IF(LEN(VLOOKUP($G64,Baseline!$G:$FP,165,FALSE))=0,"",VLOOKUP($G64,Baseline!$G:$FP,165,FALSE))</f>
        <v/>
      </c>
      <c r="FP64" s="5" t="str">
        <f>IF(LEN(VLOOKUP($G64,Baseline!$G:$FP,166,FALSE))=0,"",VLOOKUP($G64,Baseline!$G:$FP,166,FALSE))</f>
        <v/>
      </c>
      <c r="FQ64" s="5"/>
      <c r="FR64" s="5"/>
      <c r="FS64" s="5"/>
      <c r="FT64" s="5"/>
      <c r="FU64" s="1" t="str">
        <f>IF(LEN(VLOOKUP($G64,Baseline!$G:$GR,171,FALSE))=0,"",VLOOKUP($G64,Baseline!$G:$GR,171,FALSE))</f>
        <v>Ваши мышцы были напряжены, болели или ныли.</v>
      </c>
      <c r="FV64" s="1" t="str">
        <f>IF(LEN(VLOOKUP($G64,Baseline!$G:$GR,172,FALSE))=0,"",VLOOKUP($G64,Baseline!$G:$GR,172,FALSE))</f>
        <v>0 = Ни разу</v>
      </c>
      <c r="FW64" s="1" t="str">
        <f>IF(LEN(VLOOKUP($G64,Baseline!$G:$GR,173,FALSE))=0,"",VLOOKUP($G64,Baseline!$G:$GR,173,FALSE))</f>
        <v>1 = Несколько дней</v>
      </c>
      <c r="FX64" s="1" t="str">
        <f>IF(LEN(VLOOKUP($G64,Baseline!$G:$GR,174,FALSE))=0,"",VLOOKUP($G64,Baseline!$G:$GR,174,FALSE))</f>
        <v>2 = Более половины дней</v>
      </c>
      <c r="FY64" s="1" t="str">
        <f>IF(LEN(VLOOKUP($G64,Baseline!$G:$GR,175,FALSE))=0,"",VLOOKUP($G64,Baseline!$G:$GR,175,FALSE))</f>
        <v>3 = Почти каждый день</v>
      </c>
      <c r="FZ64" s="1" t="str">
        <f>IF(LEN(VLOOKUP($G64,Baseline!$G:$GR,176,FALSE))=0,"",VLOOKUP($G64,Baseline!$G:$GR,176,FALSE))</f>
        <v/>
      </c>
      <c r="GA64" s="1" t="str">
        <f>IF(LEN(VLOOKUP($G64,Baseline!$G:$GR,177,FALSE))=0,"",VLOOKUP($G64,Baseline!$G:$GR,177,FALSE))</f>
        <v/>
      </c>
      <c r="GB64" s="1" t="str">
        <f>IF(LEN(VLOOKUP($G64,Baseline!$G:$GR,178,FALSE))=0,"",VLOOKUP($G64,Baseline!$G:$GR,178,FALSE))</f>
        <v/>
      </c>
      <c r="GC64" s="1" t="str">
        <f>IF(LEN(VLOOKUP($G64,Baseline!$G:$GR,179,FALSE))=0,"",VLOOKUP($G64,Baseline!$G:$GR,179,FALSE))</f>
        <v/>
      </c>
      <c r="GD64" s="1" t="str">
        <f>IF(LEN(VLOOKUP($G64,Baseline!$G:$GR,180,FALSE))=0,"",VLOOKUP($G64,Baseline!$G:$GR,180,FALSE))</f>
        <v/>
      </c>
      <c r="GE64" s="1" t="str">
        <f>IF(LEN(VLOOKUP($G64,Baseline!$G:$GR,181,FALSE))=0,"",VLOOKUP($G64,Baseline!$G:$GR,181,FALSE))</f>
        <v/>
      </c>
      <c r="GF64" s="5" t="str">
        <f>IF(LEN(VLOOKUP($G64,Baseline!$G:$GR,182,FALSE))=0,"",VLOOKUP($G64,Baseline!$G:$GR,182,FALSE))</f>
        <v/>
      </c>
      <c r="GG64" s="4" t="str">
        <f>IF(LEN(VLOOKUP($G64,Baseline!$G:$GR,183,FALSE))=0,"",VLOOKUP($G64,Baseline!$G:$GR,183,FALSE))</f>
        <v/>
      </c>
      <c r="GH64" s="5" t="str">
        <f>IF(LEN(VLOOKUP($G64,Baseline!$G:$GR,184,FALSE))=0,"",VLOOKUP($G64,Baseline!$G:$GR,184,FALSE))</f>
        <v/>
      </c>
      <c r="GI64" s="5" t="str">
        <f>IF(LEN(VLOOKUP($G64,Baseline!$G:$GR,185,FALSE))=0,"",VLOOKUP($G64,Baseline!$G:$GR,185,FALSE))</f>
        <v/>
      </c>
      <c r="GJ64" s="5" t="str">
        <f>IF(LEN(VLOOKUP($G64,Baseline!$G:$GR,186,FALSE))=0,"",VLOOKUP($G64,Baseline!$G:$GR,186,FALSE))</f>
        <v/>
      </c>
      <c r="GK64" s="5" t="str">
        <f>IF(LEN(VLOOKUP($G64,Baseline!$G:$GR,187,FALSE))=0,"",VLOOKUP($G64,Baseline!$G:$GR,187,FALSE))</f>
        <v/>
      </c>
      <c r="GL64" s="5" t="str">
        <f>IF(LEN(VLOOKUP($G64,Baseline!$G:$GR,188,FALSE))=0,"",VLOOKUP($G64,Baseline!$G:$GR,188,FALSE))</f>
        <v/>
      </c>
      <c r="GM64" s="5" t="str">
        <f>IF(LEN(VLOOKUP($G64,Baseline!$G:$GR,189,FALSE))=0,"",VLOOKUP($G64,Baseline!$G:$GR,189,FALSE))</f>
        <v/>
      </c>
      <c r="GN64" s="5" t="str">
        <f>IF(LEN(VLOOKUP($G64,Baseline!$G:$GR,190,FALSE))=0,"",VLOOKUP($G64,Baseline!$G:$GR,190,FALSE))</f>
        <v/>
      </c>
      <c r="GO64" s="5" t="str">
        <f>IF(LEN(VLOOKUP($G64,Baseline!$G:$GR,191,FALSE))=0,"",VLOOKUP($G64,Baseline!$G:$GR,191,FALSE))</f>
        <v/>
      </c>
      <c r="GP64" s="5" t="str">
        <f>IF(LEN(VLOOKUP($G64,Baseline!$G:$GR,192,FALSE))=0,"",VLOOKUP($G64,Baseline!$G:$GR,192,FALSE))</f>
        <v/>
      </c>
      <c r="GQ64" s="5" t="str">
        <f>IF(LEN(VLOOKUP($G64,Baseline!$G:$GR,193,FALSE))=0,"",VLOOKUP($G64,Baseline!$G:$GR,193,FALSE))</f>
        <v/>
      </c>
      <c r="GR64" s="5" t="str">
        <f>IF(LEN(VLOOKUP($G64,Baseline!$G:$GR,194,FALSE))=0,"",VLOOKUP($G64,Baseline!$G:$GR,194,FALSE))</f>
        <v/>
      </c>
      <c r="GS64" s="5"/>
      <c r="GT64" s="5"/>
      <c r="GU64" s="5"/>
      <c r="GV64" s="5"/>
      <c r="GW64" s="1" t="str">
        <f>IF(LEN(VLOOKUP($G64,Baseline!$G:$HT,199,FALSE))=0,"",VLOOKUP($G64,Baseline!$G:$HT,199,FALSE))</f>
        <v>Zgrčenost mišića, bolovi u mišićima</v>
      </c>
      <c r="GX64" s="1" t="str">
        <f>IF(LEN(VLOOKUP($G64,Baseline!$G:$HT,200,FALSE))=0,"",VLOOKUP($G64,Baseline!$G:$HT,200,FALSE))</f>
        <v>0 = Uopšte ne</v>
      </c>
      <c r="GY64" s="1" t="str">
        <f>IF(LEN(VLOOKUP($G64,Baseline!$G:$HT,201,FALSE))=0,"",VLOOKUP($G64,Baseline!$G:$HT,201,FALSE))</f>
        <v>1 = Pojedinim danima</v>
      </c>
      <c r="GZ64" s="1" t="str">
        <f>IF(LEN(VLOOKUP($G64,Baseline!$G:$HT,202,FALSE))=0,"",VLOOKUP($G64,Baseline!$G:$HT,202,FALSE))</f>
        <v>2 = Češće nego svakog drugog dana</v>
      </c>
      <c r="HA64" s="10" t="str">
        <f>IF(LEN(VLOOKUP($G64,Baseline!$G:$HT,203,FALSE))=0,"",VLOOKUP($G64,Baseline!$G:$HT,203,FALSE))</f>
        <v>3 = Skoro svakog dana</v>
      </c>
      <c r="HB64" s="10" t="str">
        <f>IF(LEN(VLOOKUP($G64,Baseline!$G:$HT,204,FALSE))=0,"",VLOOKUP($G64,Baseline!$G:$HT,204,FALSE))</f>
        <v/>
      </c>
      <c r="HC64" s="10" t="str">
        <f>IF(LEN(VLOOKUP($G64,Baseline!$G:$HT,205,FALSE))=0,"",VLOOKUP($G64,Baseline!$G:$HT,205,FALSE))</f>
        <v/>
      </c>
      <c r="HD64" s="10" t="str">
        <f>IF(LEN(VLOOKUP($G64,Baseline!$G:$HT,206,FALSE))=0,"",VLOOKUP($G64,Baseline!$G:$HT,206,FALSE))</f>
        <v/>
      </c>
      <c r="HE64" s="10" t="str">
        <f>IF(LEN(VLOOKUP($G64,Baseline!$G:$HT,207,FALSE))=0,"",VLOOKUP($G64,Baseline!$G:$HT,207,FALSE))</f>
        <v/>
      </c>
      <c r="HF64" s="10" t="str">
        <f>IF(LEN(VLOOKUP($G64,Baseline!$G:$HT,208,FALSE))=0,"",VLOOKUP($G64,Baseline!$G:$HT,208,FALSE))</f>
        <v/>
      </c>
      <c r="HG64" s="10" t="str">
        <f>IF(LEN(VLOOKUP($G64,Baseline!$G:$HT,209,FALSE))=0,"",VLOOKUP($G64,Baseline!$G:$HT,209,FALSE))</f>
        <v/>
      </c>
      <c r="HH64" s="5" t="str">
        <f>IF(LEN(VLOOKUP($G64,Baseline!$G:$HT,210,FALSE))=0,"",VLOOKUP($G64,Baseline!$G:$HT,210,FALSE))</f>
        <v/>
      </c>
      <c r="HI64" s="5" t="str">
        <f>IF(LEN(VLOOKUP($G64,Baseline!$G:$HT,211,FALSE))=0,"",VLOOKUP($G64,Baseline!$G:$HT,211,FALSE))</f>
        <v/>
      </c>
      <c r="HJ64" s="5" t="str">
        <f>IF(LEN(VLOOKUP($G64,Baseline!$G:$HT,212,FALSE))=0,"",VLOOKUP($G64,Baseline!$G:$HT,212,FALSE))</f>
        <v/>
      </c>
      <c r="HK64" s="5" t="str">
        <f>IF(LEN(VLOOKUP($G64,Baseline!$G:$HT,213,FALSE))=0,"",VLOOKUP($G64,Baseline!$G:$HT,213,FALSE))</f>
        <v/>
      </c>
      <c r="HL64" s="4" t="str">
        <f>IF(LEN(VLOOKUP($G64,Baseline!$G:$HT,214,FALSE))=0,"",VLOOKUP($G64,Baseline!$G:$HT,214,FALSE))</f>
        <v/>
      </c>
      <c r="HM64" s="5" t="str">
        <f>IF(LEN(VLOOKUP($G64,Baseline!$G:$HT,215,FALSE))=0,"",VLOOKUP($G64,Baseline!$G:$HT,215,FALSE))</f>
        <v/>
      </c>
      <c r="HN64" s="5" t="str">
        <f>IF(LEN(VLOOKUP($G64,Baseline!$G:$HT,216,FALSE))=0,"",VLOOKUP($G64,Baseline!$G:$HT,216,FALSE))</f>
        <v/>
      </c>
      <c r="HO64" s="5" t="str">
        <f>IF(LEN(VLOOKUP($G64,Baseline!$G:$HT,217,FALSE))=0,"",VLOOKUP($G64,Baseline!$G:$HT,217,FALSE))</f>
        <v/>
      </c>
      <c r="HP64" s="5" t="str">
        <f>IF(LEN(VLOOKUP($G64,Baseline!$G:$HT,218,FALSE))=0,"",VLOOKUP($G64,Baseline!$G:$HT,218,FALSE))</f>
        <v/>
      </c>
      <c r="HQ64" s="5" t="str">
        <f>IF(LEN(VLOOKUP($G64,Baseline!$G:$HT,219,FALSE))=0,"",VLOOKUP($G64,Baseline!$G:$HT,219,FALSE))</f>
        <v/>
      </c>
      <c r="HR64" s="5" t="str">
        <f>IF(LEN(VLOOKUP($G64,Baseline!$G:$HT,220,FALSE))=0,"",VLOOKUP($G64,Baseline!$G:$HT,220,FALSE))</f>
        <v/>
      </c>
      <c r="HS64" s="5" t="str">
        <f>IF(LEN(VLOOKUP($G64,Baseline!$G:$HT,221,FALSE))=0,"",VLOOKUP($G64,Baseline!$G:$HT,221,FALSE))</f>
        <v/>
      </c>
      <c r="HT64" s="5" t="str">
        <f>IF(LEN(VLOOKUP($G64,Baseline!$G:$HT,222,FALSE))=0,"",VLOOKUP($G64,Baseline!$G:$HT,222,FALSE))</f>
        <v/>
      </c>
      <c r="HU64" s="5"/>
      <c r="HV64" s="5"/>
      <c r="HW64" s="5"/>
      <c r="HX64" s="5"/>
    </row>
    <row r="65" spans="1:232" s="28" customFormat="1" ht="48" hidden="1" thickBot="1">
      <c r="A65" s="5" t="s">
        <v>331</v>
      </c>
      <c r="B65" s="5" t="s">
        <v>332</v>
      </c>
      <c r="C65" s="5"/>
      <c r="D65" s="5"/>
      <c r="E65" s="5"/>
      <c r="F65" s="5" t="s">
        <v>333</v>
      </c>
      <c r="G65" s="5" t="s">
        <v>440</v>
      </c>
      <c r="H65" s="5" t="s">
        <v>436</v>
      </c>
      <c r="I65" s="84" t="str">
        <f>IF(LEN(VLOOKUP($G65,Baseline!$G:$BH,3,FALSE))=0,"",VLOOKUP($G65,Baseline!$G:$BH,3,FALSE))</f>
        <v>Schwierigkeiten beim Ein- oder Durchschlafen</v>
      </c>
      <c r="J65" s="5" t="str">
        <f>IF(LEN(VLOOKUP($G65,Baseline!$G:$BH,4,FALSE))=0,"",VLOOKUP($G65,Baseline!$G:$BH,4,FALSE))</f>
        <v>0 = Überhaupt nicht</v>
      </c>
      <c r="K65" s="5" t="str">
        <f>IF(LEN(VLOOKUP($G65,Baseline!$G:$BH,5,FALSE))=0,"",VLOOKUP($G65,Baseline!$G:$BH,5,FALSE))</f>
        <v>1 = An einzelnen Tagen</v>
      </c>
      <c r="L65" s="5" t="str">
        <f>IF(LEN(VLOOKUP($G65,Baseline!$G:$BH,6,FALSE))=0,"",VLOOKUP($G65,Baseline!$G:$BH,6,FALSE))</f>
        <v>2 = An mehr als der Hälfte der Tage</v>
      </c>
      <c r="M65" s="5" t="str">
        <f>IF(LEN(VLOOKUP($G65,Baseline!$G:$BH,7,FALSE))=0,"",VLOOKUP($G65,Baseline!$G:$BH,7,FALSE))</f>
        <v>3 = Beinahe jeden Tag</v>
      </c>
      <c r="N65" s="5" t="str">
        <f>IF(LEN(VLOOKUP($G65,Baseline!$G:$BH,8,FALSE))=0,"",VLOOKUP($G65,Baseline!$G:$BH,8,FALSE))</f>
        <v/>
      </c>
      <c r="O65" s="5" t="str">
        <f>IF(LEN(VLOOKUP($G65,Baseline!$G:$BH,9,FALSE))=0,"",VLOOKUP($G65,Baseline!$G:$BH,9,FALSE))</f>
        <v/>
      </c>
      <c r="P65" s="5" t="str">
        <f>IF(LEN(VLOOKUP($G65,Baseline!$G:$BH,10,FALSE))=0,"",VLOOKUP($G65,Baseline!$G:$BH,10,FALSE))</f>
        <v/>
      </c>
      <c r="Q65" s="5" t="str">
        <f>IF(LEN(VLOOKUP($G65,Baseline!$G:$BH,11,FALSE))=0,"",VLOOKUP($G65,Baseline!$G:$BH,11,FALSE))</f>
        <v/>
      </c>
      <c r="R65" s="5" t="str">
        <f>IF(LEN(VLOOKUP($G65,Baseline!$G:$BH,12,FALSE))=0,"",VLOOKUP($G65,Baseline!$G:$BH,12,FALSE))</f>
        <v/>
      </c>
      <c r="S65" s="5" t="str">
        <f>IF(LEN(VLOOKUP($G65,Baseline!$G:$BH,13,FALSE))=0,"",VLOOKUP($G65,Baseline!$G:$BH,13,FALSE))</f>
        <v/>
      </c>
      <c r="T65" s="5" t="str">
        <f>IF(LEN(VLOOKUP($G65,Baseline!$G:$BH,14,FALSE))=0,"",VLOOKUP($G65,Baseline!$G:$BH,14,FALSE))</f>
        <v/>
      </c>
      <c r="U65" s="5" t="str">
        <f>IF(LEN(VLOOKUP($G65,Baseline!$G:$BH,15,FALSE))=0,"",VLOOKUP($G65,Baseline!$G:$BH,15,FALSE))</f>
        <v/>
      </c>
      <c r="V65" s="5" t="str">
        <f>IF(LEN(VLOOKUP($G65,Baseline!$G:$BH,16,FALSE))=0,"",VLOOKUP($G65,Baseline!$G:$BH,16,FALSE))</f>
        <v/>
      </c>
      <c r="W65" s="5" t="str">
        <f>IF(LEN(VLOOKUP($G65,Baseline!$G:$BH,17,FALSE))=0,"",VLOOKUP($G65,Baseline!$G:$BH,17,FALSE))</f>
        <v/>
      </c>
      <c r="X65" s="5" t="str">
        <f>IF(LEN(VLOOKUP($G65,Baseline!$G:$BH,18,FALSE))=0,"",VLOOKUP($G65,Baseline!$G:$BH,18,FALSE))</f>
        <v/>
      </c>
      <c r="Y65" s="5" t="str">
        <f>IF(LEN(VLOOKUP($G65,Baseline!$G:$BH,19,FALSE))=0,"",VLOOKUP($G65,Baseline!$G:$BH,19,FALSE))</f>
        <v/>
      </c>
      <c r="Z65" s="5" t="str">
        <f>IF(LEN(VLOOKUP($G65,Baseline!$G:$BH,20,FALSE))=0,"",VLOOKUP($G65,Baseline!$G:$BH,20,FALSE))</f>
        <v/>
      </c>
      <c r="AA65" s="5" t="str">
        <f>IF(LEN(VLOOKUP($G65,Baseline!$G:$BH,21,FALSE))=0,"",VLOOKUP($G65,Baseline!$G:$BH,21,FALSE))</f>
        <v/>
      </c>
      <c r="AB65" s="5" t="str">
        <f>IF(LEN(VLOOKUP($G65,Baseline!$G:$BH,22,FALSE))=0,"",VLOOKUP($G65,Baseline!$G:$BH,22,FALSE))</f>
        <v/>
      </c>
      <c r="AC65" s="5" t="str">
        <f>IF(LEN(VLOOKUP($G65,Baseline!$G:$BH,23,FALSE))=0,"",VLOOKUP($G65,Baseline!$G:$BH,23,FALSE))</f>
        <v/>
      </c>
      <c r="AD65" s="5" t="str">
        <f>IF(LEN(VLOOKUP($G65,Baseline!$G:$BH,24,FALSE))=0,"",VLOOKUP($G65,Baseline!$G:$BH,24,FALSE))</f>
        <v/>
      </c>
      <c r="AE65" s="5" t="str">
        <f>IF(LEN(VLOOKUP($G65,Baseline!$G:$BH,25,FALSE))=0,"",VLOOKUP($G65,Baseline!$G:$BH,25,FALSE))</f>
        <v/>
      </c>
      <c r="AF65" s="5" t="str">
        <f>IF(LEN(VLOOKUP($G65,Baseline!$G:$BH,26,FALSE))=0,"",VLOOKUP($G65,Baseline!$G:$BH,26,FALSE))</f>
        <v/>
      </c>
      <c r="AG65" s="100"/>
      <c r="AH65" s="5"/>
      <c r="AI65" s="5"/>
      <c r="AJ65" s="87"/>
      <c r="AK65" s="5" t="str">
        <f>IF(LEN(VLOOKUP($G65,Baseline!$G:$BH,31,FALSE))=0,"",VLOOKUP($G65,Baseline!$G:$BH,31,FALSE))</f>
        <v xml:space="preserve">Being so restless that it's hard to sit still </v>
      </c>
      <c r="AL65" s="5" t="str">
        <f>IF(LEN(VLOOKUP($G65,Baseline!$G:$BH,32,FALSE))=0,"",VLOOKUP($G65,Baseline!$G:$BH,32,FALSE))</f>
        <v>0 = Not at all sure</v>
      </c>
      <c r="AM65" s="5" t="str">
        <f>IF(LEN(VLOOKUP($G65,Baseline!$G:$BH,33,FALSE))=0,"",VLOOKUP($G65,Baseline!$G:$BH,33,FALSE))</f>
        <v>1 = Several days</v>
      </c>
      <c r="AN65" s="5" t="str">
        <f>IF(LEN(VLOOKUP($G65,Baseline!$G:$BH,34,FALSE))=0,"",VLOOKUP($G65,Baseline!$G:$BH,34,FALSE))</f>
        <v>2 = Over half the days</v>
      </c>
      <c r="AO65" s="5" t="str">
        <f>IF(LEN(VLOOKUP($G65,Baseline!$G:$BH,35,FALSE))=0,"",VLOOKUP($G65,Baseline!$G:$BH,35,FALSE))</f>
        <v>3 = Nearly every day</v>
      </c>
      <c r="AP65" s="5" t="str">
        <f>IF(LEN(VLOOKUP($G65,Baseline!$G:$BH,36,FALSE))=0,"",VLOOKUP($G65,Baseline!$G:$BH,36,FALSE))</f>
        <v/>
      </c>
      <c r="AQ65" s="5" t="str">
        <f>IF(LEN(VLOOKUP($G65,Baseline!$G:$BH,37,FALSE))=0,"",VLOOKUP($G65,Baseline!$G:$BH,37,FALSE))</f>
        <v/>
      </c>
      <c r="AR65" s="5" t="str">
        <f>IF(LEN(VLOOKUP($G65,Baseline!$G:$BH,38,FALSE))=0,"",VLOOKUP($G65,Baseline!$G:$BH,38,FALSE))</f>
        <v/>
      </c>
      <c r="AS65" s="5" t="str">
        <f>IF(LEN(VLOOKUP($G65,Baseline!$G:$BH,39,FALSE))=0,"",VLOOKUP($G65,Baseline!$G:$BH,39,FALSE))</f>
        <v/>
      </c>
      <c r="AT65" s="5" t="str">
        <f>IF(LEN(VLOOKUP($G65,Baseline!$G:$BH,40,FALSE))=0,"",VLOOKUP($G65,Baseline!$G:$BH,40,FALSE))</f>
        <v/>
      </c>
      <c r="AU65" s="5" t="str">
        <f>IF(LEN(VLOOKUP($G65,Baseline!$G:$BH,41,FALSE))=0,"",VLOOKUP($G65,Baseline!$G:$BH,41,FALSE))</f>
        <v/>
      </c>
      <c r="AV65" s="5" t="str">
        <f>IF(LEN(VLOOKUP($G65,Baseline!$G:$BH,42,FALSE))=0,"",VLOOKUP($G65,Baseline!$G:$BH,42,FALSE))</f>
        <v/>
      </c>
      <c r="AW65" s="5" t="str">
        <f>IF(LEN(VLOOKUP($G65,Baseline!$G:$BH,43,FALSE))=0,"",VLOOKUP($G65,Baseline!$G:$BH,43,FALSE))</f>
        <v/>
      </c>
      <c r="AX65" s="5" t="str">
        <f>IF(LEN(VLOOKUP($G65,Baseline!$G:$BH,44,FALSE))=0,"",VLOOKUP($G65,Baseline!$G:$BH,44,FALSE))</f>
        <v/>
      </c>
      <c r="AY65" s="5" t="str">
        <f>IF(LEN(VLOOKUP($G65,Baseline!$G:$BH,45,FALSE))=0,"",VLOOKUP($G65,Baseline!$G:$BH,45,FALSE))</f>
        <v/>
      </c>
      <c r="AZ65" s="5" t="str">
        <f>IF(LEN(VLOOKUP($G65,Baseline!$G:$BH,46,FALSE))=0,"",VLOOKUP($G65,Baseline!$G:$BH,46,FALSE))</f>
        <v/>
      </c>
      <c r="BA65" s="5" t="str">
        <f>IF(LEN(VLOOKUP($G65,Baseline!$G:$BH,47,FALSE))=0,"",VLOOKUP($G65,Baseline!$G:$BH,47,FALSE))</f>
        <v/>
      </c>
      <c r="BB65" s="5" t="str">
        <f>IF(LEN(VLOOKUP($G65,Baseline!$G:$BH,48,FALSE))=0,"",VLOOKUP($G65,Baseline!$G:$BH,48,FALSE))</f>
        <v/>
      </c>
      <c r="BC65" s="5" t="str">
        <f>IF(LEN(VLOOKUP($G65,Baseline!$G:$BH,49,FALSE))=0,"",VLOOKUP($G65,Baseline!$G:$BH,49,FALSE))</f>
        <v/>
      </c>
      <c r="BD65" s="5" t="str">
        <f>IF(LEN(VLOOKUP($G65,Baseline!$G:$BH,50,FALSE))=0,"",VLOOKUP($G65,Baseline!$G:$BH,50,FALSE))</f>
        <v/>
      </c>
      <c r="BE65" s="5" t="str">
        <f>IF(LEN(VLOOKUP($G65,Baseline!$G:$BH,51,FALSE))=0,"",VLOOKUP($G65,Baseline!$G:$BH,51,FALSE))</f>
        <v/>
      </c>
      <c r="BF65" s="5" t="str">
        <f>IF(LEN(VLOOKUP($G65,Baseline!$G:$BH,52,FALSE))=0,"",VLOOKUP($G65,Baseline!$G:$BH,52,FALSE))</f>
        <v/>
      </c>
      <c r="BG65" s="5" t="str">
        <f>IF(LEN(VLOOKUP($G65,Baseline!$G:$BH,53,FALSE))=0,"",VLOOKUP($G65,Baseline!$G:$BH,53,FALSE))</f>
        <v/>
      </c>
      <c r="BH65" s="5" t="str">
        <f>IF(LEN(VLOOKUP($G65,Baseline!$G:$BH,54,FALSE))=0,"",VLOOKUP($G65,Baseline!$G:$BH,54,FALSE))</f>
        <v/>
      </c>
      <c r="BI65" s="5"/>
      <c r="BJ65" s="5"/>
      <c r="BK65" s="5"/>
      <c r="BL65" s="87"/>
      <c r="BM65" s="1" t="str">
        <f>IF(LEN(VLOOKUP($G65,Baseline!$G:$CJ,59,FALSE))=0,"",VLOOKUP($G65,Baseline!$G:$CJ,59,FALSE))</f>
        <v>Problemas para quedarse dormido/a o para seguir durmiendo.</v>
      </c>
      <c r="BN65" s="1" t="str">
        <f>IF(LEN(VLOOKUP($G65,Baseline!$G:$CJ,60,FALSE))=0,"",VLOOKUP($G65,Baseline!$G:$CJ,60,FALSE))</f>
        <v>0 = Nunca</v>
      </c>
      <c r="BO65" s="1" t="str">
        <f>IF(LEN(VLOOKUP($G65,Baseline!$G:$CJ,61,FALSE))=0,"",VLOOKUP($G65,Baseline!$G:$CJ,61,FALSE))</f>
        <v>1 = Varios días</v>
      </c>
      <c r="BP65" s="1" t="str">
        <f>IF(LEN(VLOOKUP($G65,Baseline!$G:$CJ,62,FALSE))=0,"",VLOOKUP($G65,Baseline!$G:$CJ,62,FALSE))</f>
        <v>2 = Más de la mitad de los días</v>
      </c>
      <c r="BQ65" s="1" t="str">
        <f>IF(LEN(VLOOKUP($G65,Baseline!$G:$CJ,63,FALSE))=0,"",VLOOKUP($G65,Baseline!$G:$CJ,63,FALSE))</f>
        <v>3 = Casi cada día</v>
      </c>
      <c r="BR65" s="1" t="str">
        <f>IF(LEN(VLOOKUP($G65,Baseline!$G:$CJ,64,FALSE))=0,"",VLOOKUP($G65,Baseline!$G:$CJ,64,FALSE))</f>
        <v/>
      </c>
      <c r="BS65" s="1" t="str">
        <f>IF(LEN(VLOOKUP($G65,Baseline!$G:$CJ,65,FALSE))=0,"",VLOOKUP($G65,Baseline!$G:$CJ,65,FALSE))</f>
        <v/>
      </c>
      <c r="BT65" s="1" t="str">
        <f>IF(LEN(VLOOKUP($G65,Baseline!$G:$CJ,66,FALSE))=0,"",VLOOKUP($G65,Baseline!$G:$CJ,66,FALSE))</f>
        <v/>
      </c>
      <c r="BU65" s="1" t="str">
        <f>IF(LEN(VLOOKUP($G65,Baseline!$G:$CJ,67,FALSE))=0,"",VLOOKUP($G65,Baseline!$G:$CJ,67,FALSE))</f>
        <v/>
      </c>
      <c r="BV65" s="1" t="str">
        <f>IF(LEN(VLOOKUP($G65,Baseline!$G:$CJ,68,FALSE))=0,"",VLOOKUP($G65,Baseline!$G:$CJ,68,FALSE))</f>
        <v/>
      </c>
      <c r="BW65" s="1" t="str">
        <f>IF(LEN(VLOOKUP($G65,Baseline!$G:$CJ,69,FALSE))=0,"",VLOOKUP($G65,Baseline!$G:$CJ,69,FALSE))</f>
        <v/>
      </c>
      <c r="BX65" s="1" t="str">
        <f>IF(LEN(VLOOKUP($G65,Baseline!$G:$CJ,70,FALSE))=0,"",VLOOKUP($G65,Baseline!$G:$CJ,70,FALSE))</f>
        <v/>
      </c>
      <c r="BY65" s="1" t="str">
        <f>IF(LEN(VLOOKUP($G65,Baseline!$G:$CJ,71,FALSE))=0,"",VLOOKUP($G65,Baseline!$G:$CJ,71,FALSE))</f>
        <v/>
      </c>
      <c r="BZ65" s="1" t="str">
        <f>IF(LEN(VLOOKUP($G65,Baseline!$G:$CJ,72,FALSE))=0,"",VLOOKUP($G65,Baseline!$G:$CJ,72,FALSE))</f>
        <v/>
      </c>
      <c r="CA65" s="1" t="str">
        <f>IF(LEN(VLOOKUP($G65,Baseline!$G:$CJ,73,FALSE))=0,"",VLOOKUP($G65,Baseline!$G:$CJ,73,FALSE))</f>
        <v/>
      </c>
      <c r="CB65" s="1" t="str">
        <f>IF(LEN(VLOOKUP($G65,Baseline!$G:$CJ,74,FALSE))=0,"",VLOOKUP($G65,Baseline!$G:$CJ,74,FALSE))</f>
        <v/>
      </c>
      <c r="CC65" s="1" t="str">
        <f>IF(LEN(VLOOKUP($G65,Baseline!$G:$CJ,75,FALSE))=0,"",VLOOKUP($G65,Baseline!$G:$CJ,75,FALSE))</f>
        <v/>
      </c>
      <c r="CD65" s="1" t="str">
        <f>IF(LEN(VLOOKUP($G65,Baseline!$G:$CJ,76,FALSE))=0,"",VLOOKUP($G65,Baseline!$G:$CJ,76,FALSE))</f>
        <v/>
      </c>
      <c r="CE65" s="1" t="str">
        <f>IF(LEN(VLOOKUP($G65,Baseline!$G:$CJ,77,FALSE))=0,"",VLOOKUP($G65,Baseline!$G:$CJ,77,FALSE))</f>
        <v/>
      </c>
      <c r="CF65" s="1" t="str">
        <f>IF(LEN(VLOOKUP($G65,Baseline!$G:$CJ,78,FALSE))=0,"",VLOOKUP($G65,Baseline!$G:$CJ,78,FALSE))</f>
        <v/>
      </c>
      <c r="CG65" s="1" t="str">
        <f>IF(LEN(VLOOKUP($G65,Baseline!$G:$CJ,79,FALSE))=0,"",VLOOKUP($G65,Baseline!$G:$CJ,79,FALSE))</f>
        <v/>
      </c>
      <c r="CH65" s="1" t="str">
        <f>IF(LEN(VLOOKUP($G65,Baseline!$G:$CJ,80,FALSE))=0,"",VLOOKUP($G65,Baseline!$G:$CJ,80,FALSE))</f>
        <v/>
      </c>
      <c r="CI65" s="1" t="str">
        <f>IF(LEN(VLOOKUP($G65,Baseline!$G:$CJ,81,FALSE))=0,"",VLOOKUP($G65,Baseline!$G:$CJ,81,FALSE))</f>
        <v/>
      </c>
      <c r="CJ65" s="1" t="str">
        <f>IF(LEN(VLOOKUP($G65,Baseline!$G:$CJ,82,FALSE))=0,"",VLOOKUP($G65,Baseline!$G:$CJ,82,FALSE))</f>
        <v/>
      </c>
      <c r="CK65" s="1"/>
      <c r="CL65" s="1"/>
      <c r="CM65" s="1"/>
      <c r="CN65" s="1"/>
      <c r="CO65" s="198" t="str">
        <f>IF(LEN(VLOOKUP($G65,Baseline!$G:$DL,87,FALSE))=0,"",VLOOKUP($G65,Baseline!$G:$DL,87,FALSE))</f>
        <v>Difficultés à s‟endormir ou à rester endormi(e), ou dormir trop.</v>
      </c>
      <c r="CP65" s="1" t="str">
        <f>IF(LEN(VLOOKUP($G65,Baseline!$G:$DL,88,FALSE))=0,"",VLOOKUP($G65,Baseline!$G:$DL,88,FALSE))</f>
        <v>0 = Jamais</v>
      </c>
      <c r="CQ65" s="1" t="str">
        <f>IF(LEN(VLOOKUP($G65,Baseline!$G:$DL,89,FALSE))=0,"",VLOOKUP($G65,Baseline!$G:$DL,89,FALSE))</f>
        <v>1 = Plusieurs jours</v>
      </c>
      <c r="CR65" s="4" t="str">
        <f>IF(LEN(VLOOKUP($G65,Baseline!$G:$DL,90,FALSE))=0,"",VLOOKUP($G65,Baseline!$G:$DL,90,FALSE))</f>
        <v>2 = Plus de la moitié du temps</v>
      </c>
      <c r="CS65" s="1" t="str">
        <f>IF(LEN(VLOOKUP($G65,Baseline!$G:$DL,91,FALSE))=0,"",VLOOKUP($G65,Baseline!$G:$DL,91,FALSE))</f>
        <v>3 = Presque tous les jours</v>
      </c>
      <c r="CT65" s="1" t="str">
        <f>IF(LEN(VLOOKUP($G65,Baseline!$G:$DL,92,FALSE))=0,"",VLOOKUP($G65,Baseline!$G:$DL,92,FALSE))</f>
        <v/>
      </c>
      <c r="CU65" s="1" t="str">
        <f>IF(LEN(VLOOKUP($G65,Baseline!$G:$DL,93,FALSE))=0,"",VLOOKUP($G65,Baseline!$G:$DL,93,FALSE))</f>
        <v/>
      </c>
      <c r="CV65" s="1" t="str">
        <f>IF(LEN(VLOOKUP($G65,Baseline!$G:$DL,94,FALSE))=0,"",VLOOKUP($G65,Baseline!$G:$DL,94,FALSE))</f>
        <v/>
      </c>
      <c r="CW65" s="1" t="str">
        <f>IF(LEN(VLOOKUP($G65,Baseline!$G:$DL,95,FALSE))=0,"",VLOOKUP($G65,Baseline!$G:$DL,95,FALSE))</f>
        <v/>
      </c>
      <c r="CX65" s="1" t="str">
        <f>IF(LEN(VLOOKUP($G65,Baseline!$G:$DL,96,FALSE))=0,"",VLOOKUP($G65,Baseline!$G:$DL,96,FALSE))</f>
        <v/>
      </c>
      <c r="CY65" s="5" t="str">
        <f>IF(LEN(VLOOKUP($G65,Baseline!$G:$DL,97,FALSE))=0,"",VLOOKUP($G65,Baseline!$G:$DL,97,FALSE))</f>
        <v/>
      </c>
      <c r="CZ65" s="5" t="str">
        <f>IF(LEN(VLOOKUP($G65,Baseline!$G:$DL,98,FALSE))=0,"",VLOOKUP($G65,Baseline!$G:$DL,98,FALSE))</f>
        <v/>
      </c>
      <c r="DA65" s="5" t="str">
        <f>IF(LEN(VLOOKUP($G65,Baseline!$G:$DL,99,FALSE))=0,"",VLOOKUP($G65,Baseline!$G:$DL,99,FALSE))</f>
        <v/>
      </c>
      <c r="DB65" s="5" t="str">
        <f>IF(LEN(VLOOKUP($G65,Baseline!$G:$DL,100,FALSE))=0,"",VLOOKUP($G65,Baseline!$G:$DL,100,FALSE))</f>
        <v/>
      </c>
      <c r="DC65" s="5" t="str">
        <f>IF(LEN(VLOOKUP($G65,Baseline!$G:$DL,101,FALSE))=0,"",VLOOKUP($G65,Baseline!$G:$DL,101,FALSE))</f>
        <v/>
      </c>
      <c r="DD65" s="5" t="str">
        <f>IF(LEN(VLOOKUP($G65,Baseline!$G:$DL,102,FALSE))=0,"",VLOOKUP($G65,Baseline!$G:$DL,102,FALSE))</f>
        <v/>
      </c>
      <c r="DE65" s="5" t="str">
        <f>IF(LEN(VLOOKUP($G65,Baseline!$G:$DL,103,FALSE))=0,"",VLOOKUP($G65,Baseline!$G:$DL,103,FALSE))</f>
        <v/>
      </c>
      <c r="DF65" s="5" t="str">
        <f>IF(LEN(VLOOKUP($G65,Baseline!$G:$DL,104,FALSE))=0,"",VLOOKUP($G65,Baseline!$G:$DL,104,FALSE))</f>
        <v/>
      </c>
      <c r="DG65" s="5" t="str">
        <f>IF(LEN(VLOOKUP($G65,Baseline!$G:$DL,105,FALSE))=0,"",VLOOKUP($G65,Baseline!$G:$DL,105,FALSE))</f>
        <v/>
      </c>
      <c r="DH65" s="5" t="str">
        <f>IF(LEN(VLOOKUP($G65,Baseline!$G:$DL,106,FALSE))=0,"",VLOOKUP($G65,Baseline!$G:$DL,106,FALSE))</f>
        <v/>
      </c>
      <c r="DI65" s="5" t="str">
        <f>IF(LEN(VLOOKUP($G65,Baseline!$G:$DL,107,FALSE))=0,"",VLOOKUP($G65,Baseline!$G:$DL,107,FALSE))</f>
        <v/>
      </c>
      <c r="DJ65" s="5" t="str">
        <f>IF(LEN(VLOOKUP($G65,Baseline!$G:$DL,108,FALSE))=0,"",VLOOKUP($G65,Baseline!$G:$DL,108,FALSE))</f>
        <v/>
      </c>
      <c r="DK65" s="5" t="str">
        <f>IF(LEN(VLOOKUP($G65,Baseline!$G:$DL,109,FALSE))=0,"",VLOOKUP($G65,Baseline!$G:$DL,109,FALSE))</f>
        <v/>
      </c>
      <c r="DL65" s="5" t="str">
        <f>IF(LEN(VLOOKUP($G65,Baseline!$G:$DL,110,FALSE))=0,"",VLOOKUP($G65,Baseline!$G:$DL,110,FALSE))</f>
        <v/>
      </c>
      <c r="DM65" s="5"/>
      <c r="DN65" s="5"/>
      <c r="DO65" s="5"/>
      <c r="DP65" s="5"/>
      <c r="DQ65" s="1" t="str">
        <f>IF(LEN(VLOOKUP($G65,Baseline!$G:$EN,115,FALSE))=0,"",VLOOKUP($G65,Baseline!$G:$EN,115,FALSE))</f>
        <v>Nehezen tud elaludni, vagy éjszaka könnyen felébred.</v>
      </c>
      <c r="DR65" s="1" t="str">
        <f>IF(LEN(VLOOKUP($G65,Baseline!$G:$EN,116,FALSE))=0,"",VLOOKUP($G65,Baseline!$G:$EN,116,FALSE))</f>
        <v>0 = Egyszer sem</v>
      </c>
      <c r="DS65" s="1" t="str">
        <f>IF(LEN(VLOOKUP($G65,Baseline!$G:$EN,117,FALSE))=0,"",VLOOKUP($G65,Baseline!$G:$EN,117,FALSE))</f>
        <v>1 = Néhány napig</v>
      </c>
      <c r="DT65" s="1" t="str">
        <f>IF(LEN(VLOOKUP($G65,Baseline!$G:$EN,118,FALSE))=0,"",VLOOKUP($G65,Baseline!$G:$EN,118,FALSE))</f>
        <v>2 = A napok több mint felében</v>
      </c>
      <c r="DU65" s="1" t="str">
        <f>IF(LEN(VLOOKUP($G65,Baseline!$G:$EN,119,FALSE))=0,"",VLOOKUP($G65,Baseline!$G:$EN,119,FALSE))</f>
        <v>3 = Majdnem minden nap</v>
      </c>
      <c r="DV65" s="1" t="str">
        <f>IF(LEN(VLOOKUP($G65,Baseline!$G:$EN,120,FALSE))=0,"",VLOOKUP($G65,Baseline!$G:$EN,120,FALSE))</f>
        <v/>
      </c>
      <c r="DW65" s="4" t="str">
        <f>IF(LEN(VLOOKUP($G65,Baseline!$G:$EN,121,FALSE))=0,"",VLOOKUP($G65,Baseline!$G:$EN,121,FALSE))</f>
        <v/>
      </c>
      <c r="DX65" s="1" t="str">
        <f>IF(LEN(VLOOKUP($G65,Baseline!$G:$EN,122,FALSE))=0,"",VLOOKUP($G65,Baseline!$G:$EN,122,FALSE))</f>
        <v/>
      </c>
      <c r="DY65" s="1" t="str">
        <f>IF(LEN(VLOOKUP($G65,Baseline!$G:$EN,123,FALSE))=0,"",VLOOKUP($G65,Baseline!$G:$EN,123,FALSE))</f>
        <v/>
      </c>
      <c r="DZ65" s="1" t="str">
        <f>IF(LEN(VLOOKUP($G65,Baseline!$G:$EN,124,FALSE))=0,"",VLOOKUP($G65,Baseline!$G:$EN,124,FALSE))</f>
        <v/>
      </c>
      <c r="EA65" s="1" t="str">
        <f>IF(LEN(VLOOKUP($G65,Baseline!$G:$EN,125,FALSE))=0,"",VLOOKUP($G65,Baseline!$G:$EN,125,FALSE))</f>
        <v/>
      </c>
      <c r="EB65" s="5" t="str">
        <f>IF(LEN(VLOOKUP($G65,Baseline!$G:$EN,126,FALSE))=0,"",VLOOKUP($G65,Baseline!$G:$EN,126,FALSE))</f>
        <v/>
      </c>
      <c r="EC65" s="5" t="str">
        <f>IF(LEN(VLOOKUP($G65,Baseline!$G:$EN,127,FALSE))=0,"",VLOOKUP($G65,Baseline!$G:$EN,127,FALSE))</f>
        <v/>
      </c>
      <c r="ED65" s="5" t="str">
        <f>IF(LEN(VLOOKUP($G65,Baseline!$G:$EN,128,FALSE))=0,"",VLOOKUP($G65,Baseline!$G:$EN,128,FALSE))</f>
        <v/>
      </c>
      <c r="EE65" s="5" t="str">
        <f>IF(LEN(VLOOKUP($G65,Baseline!$G:$EN,129,FALSE))=0,"",VLOOKUP($G65,Baseline!$G:$EN,129,FALSE))</f>
        <v/>
      </c>
      <c r="EF65" s="5" t="str">
        <f>IF(LEN(VLOOKUP($G65,Baseline!$G:$EN,130,FALSE))=0,"",VLOOKUP($G65,Baseline!$G:$EN,130,FALSE))</f>
        <v/>
      </c>
      <c r="EG65" s="5" t="str">
        <f>IF(LEN(VLOOKUP($G65,Baseline!$G:$EN,131,FALSE))=0,"",VLOOKUP($G65,Baseline!$G:$EN,131,FALSE))</f>
        <v/>
      </c>
      <c r="EH65" s="5" t="str">
        <f>IF(LEN(VLOOKUP($G65,Baseline!$G:$EN,132,FALSE))=0,"",VLOOKUP($G65,Baseline!$G:$EN,132,FALSE))</f>
        <v/>
      </c>
      <c r="EI65" s="5" t="str">
        <f>IF(LEN(VLOOKUP($G65,Baseline!$G:$EN,133,FALSE))=0,"",VLOOKUP($G65,Baseline!$G:$EN,133,FALSE))</f>
        <v/>
      </c>
      <c r="EJ65" s="5" t="str">
        <f>IF(LEN(VLOOKUP($G65,Baseline!$G:$EN,134,FALSE))=0,"",VLOOKUP($G65,Baseline!$G:$EN,134,FALSE))</f>
        <v/>
      </c>
      <c r="EK65" s="5" t="str">
        <f>IF(LEN(VLOOKUP($G65,Baseline!$G:$EN,135,FALSE))=0,"",VLOOKUP($G65,Baseline!$G:$EN,135,FALSE))</f>
        <v/>
      </c>
      <c r="EL65" s="5" t="str">
        <f>IF(LEN(VLOOKUP($G65,Baseline!$G:$EN,136,FALSE))=0,"",VLOOKUP($G65,Baseline!$G:$EN,136,FALSE))</f>
        <v/>
      </c>
      <c r="EM65" s="5" t="str">
        <f>IF(LEN(VLOOKUP($G65,Baseline!$G:$EN,137,FALSE))=0,"",VLOOKUP($G65,Baseline!$G:$EN,137,FALSE))</f>
        <v/>
      </c>
      <c r="EN65" s="5" t="str">
        <f>IF(LEN(VLOOKUP($G65,Baseline!$G:$EN,138,FALSE))=0,"",VLOOKUP($G65,Baseline!$G:$EN,138,FALSE))</f>
        <v/>
      </c>
      <c r="EO65" s="5"/>
      <c r="EP65" s="5"/>
      <c r="EQ65" s="5"/>
      <c r="ER65" s="5"/>
      <c r="ES65" s="1" t="str">
        <f>IF(LEN(VLOOKUP($G65,Baseline!$G:$FP,143,FALSE))=0,"",VLOOKUP($G65,Baseline!$G:$FP,143,FALSE))</f>
        <v>Problemi ad addormentarsi o a dormire tutta la notte senza svegliarsi.</v>
      </c>
      <c r="ET65" s="1" t="str">
        <f>IF(LEN(VLOOKUP($G65,Baseline!$G:$FP,144,FALSE))=0,"",VLOOKUP($G65,Baseline!$G:$FP,144,FALSE))</f>
        <v>0 = Mai</v>
      </c>
      <c r="EU65" s="1" t="str">
        <f>IF(LEN(VLOOKUP($G65,Baseline!$G:$FP,145,FALSE))=0,"",VLOOKUP($G65,Baseline!$G:$FP,145,FALSE))</f>
        <v>1 = Alcuni giorni</v>
      </c>
      <c r="EV65" s="1" t="str">
        <f>IF(LEN(VLOOKUP($G65,Baseline!$G:$FP,146,FALSE))=0,"",VLOOKUP($G65,Baseline!$G:$FP,146,FALSE))</f>
        <v>2 = Oltre la metà dei giorni</v>
      </c>
      <c r="EW65" s="1" t="str">
        <f>IF(LEN(VLOOKUP($G65,Baseline!$G:$FP,147,FALSE))=0,"",VLOOKUP($G65,Baseline!$G:$FP,147,FALSE))</f>
        <v>3 = Quasi ogni giorno</v>
      </c>
      <c r="EX65" s="1" t="str">
        <f>IF(LEN(VLOOKUP($G65,Baseline!$G:$FP,148,FALSE))=0,"",VLOOKUP($G65,Baseline!$G:$FP,148,FALSE))</f>
        <v/>
      </c>
      <c r="EY65" s="1" t="str">
        <f>IF(LEN(VLOOKUP($G65,Baseline!$G:$FP,149,FALSE))=0,"",VLOOKUP($G65,Baseline!$G:$FP,149,FALSE))</f>
        <v/>
      </c>
      <c r="EZ65" s="1" t="str">
        <f>IF(LEN(VLOOKUP($G65,Baseline!$G:$FP,150,FALSE))=0,"",VLOOKUP($G65,Baseline!$G:$FP,150,FALSE))</f>
        <v/>
      </c>
      <c r="FA65" s="1" t="str">
        <f>IF(LEN(VLOOKUP($G65,Baseline!$G:$FP,151,FALSE))=0,"",VLOOKUP($G65,Baseline!$G:$FP,151,FALSE))</f>
        <v/>
      </c>
      <c r="FB65" s="4" t="str">
        <f>IF(LEN(VLOOKUP($G65,Baseline!$G:$FP,152,FALSE))=0,"",VLOOKUP($G65,Baseline!$G:$FP,152,FALSE))</f>
        <v/>
      </c>
      <c r="FC65" s="1" t="str">
        <f>IF(LEN(VLOOKUP($G65,Baseline!$G:$FP,153,FALSE))=0,"",VLOOKUP($G65,Baseline!$G:$FP,153,FALSE))</f>
        <v/>
      </c>
      <c r="FD65" s="5" t="str">
        <f>IF(LEN(VLOOKUP($G65,Baseline!$G:$FP,154,FALSE))=0,"",VLOOKUP($G65,Baseline!$G:$FP,154,FALSE))</f>
        <v/>
      </c>
      <c r="FE65" s="5" t="str">
        <f>IF(LEN(VLOOKUP($G65,Baseline!$G:$FP,155,FALSE))=0,"",VLOOKUP($G65,Baseline!$G:$FP,155,FALSE))</f>
        <v/>
      </c>
      <c r="FF65" s="5" t="str">
        <f>IF(LEN(VLOOKUP($G65,Baseline!$G:$FP,156,FALSE))=0,"",VLOOKUP($G65,Baseline!$G:$FP,156,FALSE))</f>
        <v/>
      </c>
      <c r="FG65" s="5" t="str">
        <f>IF(LEN(VLOOKUP($G65,Baseline!$G:$FP,157,FALSE))=0,"",VLOOKUP($G65,Baseline!$G:$FP,157,FALSE))</f>
        <v/>
      </c>
      <c r="FH65" s="5" t="str">
        <f>IF(LEN(VLOOKUP($G65,Baseline!$G:$FP,158,FALSE))=0,"",VLOOKUP($G65,Baseline!$G:$FP,158,FALSE))</f>
        <v/>
      </c>
      <c r="FI65" s="5" t="str">
        <f>IF(LEN(VLOOKUP($G65,Baseline!$G:$FP,159,FALSE))=0,"",VLOOKUP($G65,Baseline!$G:$FP,159,FALSE))</f>
        <v/>
      </c>
      <c r="FJ65" s="5" t="str">
        <f>IF(LEN(VLOOKUP($G65,Baseline!$G:$FP,160,FALSE))=0,"",VLOOKUP($G65,Baseline!$G:$FP,160,FALSE))</f>
        <v/>
      </c>
      <c r="FK65" s="5" t="str">
        <f>IF(LEN(VLOOKUP($G65,Baseline!$G:$FP,161,FALSE))=0,"",VLOOKUP($G65,Baseline!$G:$FP,161,FALSE))</f>
        <v/>
      </c>
      <c r="FL65" s="5" t="str">
        <f>IF(LEN(VLOOKUP($G65,Baseline!$G:$FP,162,FALSE))=0,"",VLOOKUP($G65,Baseline!$G:$FP,162,FALSE))</f>
        <v/>
      </c>
      <c r="FM65" s="5" t="str">
        <f>IF(LEN(VLOOKUP($G65,Baseline!$G:$FP,163,FALSE))=0,"",VLOOKUP($G65,Baseline!$G:$FP,163,FALSE))</f>
        <v/>
      </c>
      <c r="FN65" s="5" t="str">
        <f>IF(LEN(VLOOKUP($G65,Baseline!$G:$FP,164,FALSE))=0,"",VLOOKUP($G65,Baseline!$G:$FP,164,FALSE))</f>
        <v/>
      </c>
      <c r="FO65" s="5" t="str">
        <f>IF(LEN(VLOOKUP($G65,Baseline!$G:$FP,165,FALSE))=0,"",VLOOKUP($G65,Baseline!$G:$FP,165,FALSE))</f>
        <v/>
      </c>
      <c r="FP65" s="5" t="str">
        <f>IF(LEN(VLOOKUP($G65,Baseline!$G:$FP,166,FALSE))=0,"",VLOOKUP($G65,Baseline!$G:$FP,166,FALSE))</f>
        <v/>
      </c>
      <c r="FQ65" s="5"/>
      <c r="FR65" s="5"/>
      <c r="FS65" s="5"/>
      <c r="FT65" s="5"/>
      <c r="FU65" s="1" t="str">
        <f>IF(LEN(VLOOKUP($G65,Baseline!$G:$GR,171,FALSE))=0,"",VLOOKUP($G65,Baseline!$G:$GR,171,FALSE))</f>
        <v>Вам было трудно заснуть, или у Вас был прерывистый сон.</v>
      </c>
      <c r="FV65" s="1" t="str">
        <f>IF(LEN(VLOOKUP($G65,Baseline!$G:$GR,172,FALSE))=0,"",VLOOKUP($G65,Baseline!$G:$GR,172,FALSE))</f>
        <v>0 = Ни разу</v>
      </c>
      <c r="FW65" s="1" t="str">
        <f>IF(LEN(VLOOKUP($G65,Baseline!$G:$GR,173,FALSE))=0,"",VLOOKUP($G65,Baseline!$G:$GR,173,FALSE))</f>
        <v>1 = Несколько дней</v>
      </c>
      <c r="FX65" s="1" t="str">
        <f>IF(LEN(VLOOKUP($G65,Baseline!$G:$GR,174,FALSE))=0,"",VLOOKUP($G65,Baseline!$G:$GR,174,FALSE))</f>
        <v>2 = Более половины дней</v>
      </c>
      <c r="FY65" s="1" t="str">
        <f>IF(LEN(VLOOKUP($G65,Baseline!$G:$GR,175,FALSE))=0,"",VLOOKUP($G65,Baseline!$G:$GR,175,FALSE))</f>
        <v>3 = Почти каждый день</v>
      </c>
      <c r="FZ65" s="1" t="str">
        <f>IF(LEN(VLOOKUP($G65,Baseline!$G:$GR,176,FALSE))=0,"",VLOOKUP($G65,Baseline!$G:$GR,176,FALSE))</f>
        <v/>
      </c>
      <c r="GA65" s="1" t="str">
        <f>IF(LEN(VLOOKUP($G65,Baseline!$G:$GR,177,FALSE))=0,"",VLOOKUP($G65,Baseline!$G:$GR,177,FALSE))</f>
        <v/>
      </c>
      <c r="GB65" s="1" t="str">
        <f>IF(LEN(VLOOKUP($G65,Baseline!$G:$GR,178,FALSE))=0,"",VLOOKUP($G65,Baseline!$G:$GR,178,FALSE))</f>
        <v/>
      </c>
      <c r="GC65" s="1" t="str">
        <f>IF(LEN(VLOOKUP($G65,Baseline!$G:$GR,179,FALSE))=0,"",VLOOKUP($G65,Baseline!$G:$GR,179,FALSE))</f>
        <v/>
      </c>
      <c r="GD65" s="1" t="str">
        <f>IF(LEN(VLOOKUP($G65,Baseline!$G:$GR,180,FALSE))=0,"",VLOOKUP($G65,Baseline!$G:$GR,180,FALSE))</f>
        <v/>
      </c>
      <c r="GE65" s="1" t="str">
        <f>IF(LEN(VLOOKUP($G65,Baseline!$G:$GR,181,FALSE))=0,"",VLOOKUP($G65,Baseline!$G:$GR,181,FALSE))</f>
        <v/>
      </c>
      <c r="GF65" s="5" t="str">
        <f>IF(LEN(VLOOKUP($G65,Baseline!$G:$GR,182,FALSE))=0,"",VLOOKUP($G65,Baseline!$G:$GR,182,FALSE))</f>
        <v/>
      </c>
      <c r="GG65" s="4" t="str">
        <f>IF(LEN(VLOOKUP($G65,Baseline!$G:$GR,183,FALSE))=0,"",VLOOKUP($G65,Baseline!$G:$GR,183,FALSE))</f>
        <v/>
      </c>
      <c r="GH65" s="5" t="str">
        <f>IF(LEN(VLOOKUP($G65,Baseline!$G:$GR,184,FALSE))=0,"",VLOOKUP($G65,Baseline!$G:$GR,184,FALSE))</f>
        <v/>
      </c>
      <c r="GI65" s="5" t="str">
        <f>IF(LEN(VLOOKUP($G65,Baseline!$G:$GR,185,FALSE))=0,"",VLOOKUP($G65,Baseline!$G:$GR,185,FALSE))</f>
        <v/>
      </c>
      <c r="GJ65" s="5" t="str">
        <f>IF(LEN(VLOOKUP($G65,Baseline!$G:$GR,186,FALSE))=0,"",VLOOKUP($G65,Baseline!$G:$GR,186,FALSE))</f>
        <v/>
      </c>
      <c r="GK65" s="5" t="str">
        <f>IF(LEN(VLOOKUP($G65,Baseline!$G:$GR,187,FALSE))=0,"",VLOOKUP($G65,Baseline!$G:$GR,187,FALSE))</f>
        <v/>
      </c>
      <c r="GL65" s="5" t="str">
        <f>IF(LEN(VLOOKUP($G65,Baseline!$G:$GR,188,FALSE))=0,"",VLOOKUP($G65,Baseline!$G:$GR,188,FALSE))</f>
        <v/>
      </c>
      <c r="GM65" s="5" t="str">
        <f>IF(LEN(VLOOKUP($G65,Baseline!$G:$GR,189,FALSE))=0,"",VLOOKUP($G65,Baseline!$G:$GR,189,FALSE))</f>
        <v/>
      </c>
      <c r="GN65" s="5" t="str">
        <f>IF(LEN(VLOOKUP($G65,Baseline!$G:$GR,190,FALSE))=0,"",VLOOKUP($G65,Baseline!$G:$GR,190,FALSE))</f>
        <v/>
      </c>
      <c r="GO65" s="5" t="str">
        <f>IF(LEN(VLOOKUP($G65,Baseline!$G:$GR,191,FALSE))=0,"",VLOOKUP($G65,Baseline!$G:$GR,191,FALSE))</f>
        <v/>
      </c>
      <c r="GP65" s="5" t="str">
        <f>IF(LEN(VLOOKUP($G65,Baseline!$G:$GR,192,FALSE))=0,"",VLOOKUP($G65,Baseline!$G:$GR,192,FALSE))</f>
        <v/>
      </c>
      <c r="GQ65" s="5" t="str">
        <f>IF(LEN(VLOOKUP($G65,Baseline!$G:$GR,193,FALSE))=0,"",VLOOKUP($G65,Baseline!$G:$GR,193,FALSE))</f>
        <v/>
      </c>
      <c r="GR65" s="5" t="str">
        <f>IF(LEN(VLOOKUP($G65,Baseline!$G:$GR,194,FALSE))=0,"",VLOOKUP($G65,Baseline!$G:$GR,194,FALSE))</f>
        <v/>
      </c>
      <c r="GS65" s="5"/>
      <c r="GT65" s="5"/>
      <c r="GU65" s="5"/>
      <c r="GV65" s="5"/>
      <c r="GW65" s="1" t="str">
        <f>IF(LEN(VLOOKUP($G65,Baseline!$G:$HT,199,FALSE))=0,"",VLOOKUP($G65,Baseline!$G:$HT,199,FALSE))</f>
        <v>Teškoće pri zaspevanju ili kontinualnom spavanju</v>
      </c>
      <c r="GX65" s="1" t="str">
        <f>IF(LEN(VLOOKUP($G65,Baseline!$G:$HT,200,FALSE))=0,"",VLOOKUP($G65,Baseline!$G:$HT,200,FALSE))</f>
        <v>0 = Uopšte ne</v>
      </c>
      <c r="GY65" s="1" t="str">
        <f>IF(LEN(VLOOKUP($G65,Baseline!$G:$HT,201,FALSE))=0,"",VLOOKUP($G65,Baseline!$G:$HT,201,FALSE))</f>
        <v>1 = Pojedinim danima</v>
      </c>
      <c r="GZ65" s="1" t="str">
        <f>IF(LEN(VLOOKUP($G65,Baseline!$G:$HT,202,FALSE))=0,"",VLOOKUP($G65,Baseline!$G:$HT,202,FALSE))</f>
        <v>2 = Češće nego svakog drugog dana</v>
      </c>
      <c r="HA65" s="10" t="str">
        <f>IF(LEN(VLOOKUP($G65,Baseline!$G:$HT,203,FALSE))=0,"",VLOOKUP($G65,Baseline!$G:$HT,203,FALSE))</f>
        <v>3 = Skoro svakog dana</v>
      </c>
      <c r="HB65" s="10" t="str">
        <f>IF(LEN(VLOOKUP($G65,Baseline!$G:$HT,204,FALSE))=0,"",VLOOKUP($G65,Baseline!$G:$HT,204,FALSE))</f>
        <v/>
      </c>
      <c r="HC65" s="10" t="str">
        <f>IF(LEN(VLOOKUP($G65,Baseline!$G:$HT,205,FALSE))=0,"",VLOOKUP($G65,Baseline!$G:$HT,205,FALSE))</f>
        <v/>
      </c>
      <c r="HD65" s="10" t="str">
        <f>IF(LEN(VLOOKUP($G65,Baseline!$G:$HT,206,FALSE))=0,"",VLOOKUP($G65,Baseline!$G:$HT,206,FALSE))</f>
        <v/>
      </c>
      <c r="HE65" s="10" t="str">
        <f>IF(LEN(VLOOKUP($G65,Baseline!$G:$HT,207,FALSE))=0,"",VLOOKUP($G65,Baseline!$G:$HT,207,FALSE))</f>
        <v/>
      </c>
      <c r="HF65" s="10" t="str">
        <f>IF(LEN(VLOOKUP($G65,Baseline!$G:$HT,208,FALSE))=0,"",VLOOKUP($G65,Baseline!$G:$HT,208,FALSE))</f>
        <v/>
      </c>
      <c r="HG65" s="10" t="str">
        <f>IF(LEN(VLOOKUP($G65,Baseline!$G:$HT,209,FALSE))=0,"",VLOOKUP($G65,Baseline!$G:$HT,209,FALSE))</f>
        <v/>
      </c>
      <c r="HH65" s="5" t="str">
        <f>IF(LEN(VLOOKUP($G65,Baseline!$G:$HT,210,FALSE))=0,"",VLOOKUP($G65,Baseline!$G:$HT,210,FALSE))</f>
        <v/>
      </c>
      <c r="HI65" s="5" t="str">
        <f>IF(LEN(VLOOKUP($G65,Baseline!$G:$HT,211,FALSE))=0,"",VLOOKUP($G65,Baseline!$G:$HT,211,FALSE))</f>
        <v/>
      </c>
      <c r="HJ65" s="5" t="str">
        <f>IF(LEN(VLOOKUP($G65,Baseline!$G:$HT,212,FALSE))=0,"",VLOOKUP($G65,Baseline!$G:$HT,212,FALSE))</f>
        <v/>
      </c>
      <c r="HK65" s="5" t="str">
        <f>IF(LEN(VLOOKUP($G65,Baseline!$G:$HT,213,FALSE))=0,"",VLOOKUP($G65,Baseline!$G:$HT,213,FALSE))</f>
        <v/>
      </c>
      <c r="HL65" s="4" t="str">
        <f>IF(LEN(VLOOKUP($G65,Baseline!$G:$HT,214,FALSE))=0,"",VLOOKUP($G65,Baseline!$G:$HT,214,FALSE))</f>
        <v/>
      </c>
      <c r="HM65" s="5" t="str">
        <f>IF(LEN(VLOOKUP($G65,Baseline!$G:$HT,215,FALSE))=0,"",VLOOKUP($G65,Baseline!$G:$HT,215,FALSE))</f>
        <v/>
      </c>
      <c r="HN65" s="5" t="str">
        <f>IF(LEN(VLOOKUP($G65,Baseline!$G:$HT,216,FALSE))=0,"",VLOOKUP($G65,Baseline!$G:$HT,216,FALSE))</f>
        <v/>
      </c>
      <c r="HO65" s="5" t="str">
        <f>IF(LEN(VLOOKUP($G65,Baseline!$G:$HT,217,FALSE))=0,"",VLOOKUP($G65,Baseline!$G:$HT,217,FALSE))</f>
        <v/>
      </c>
      <c r="HP65" s="5" t="str">
        <f>IF(LEN(VLOOKUP($G65,Baseline!$G:$HT,218,FALSE))=0,"",VLOOKUP($G65,Baseline!$G:$HT,218,FALSE))</f>
        <v/>
      </c>
      <c r="HQ65" s="5" t="str">
        <f>IF(LEN(VLOOKUP($G65,Baseline!$G:$HT,219,FALSE))=0,"",VLOOKUP($G65,Baseline!$G:$HT,219,FALSE))</f>
        <v/>
      </c>
      <c r="HR65" s="5" t="str">
        <f>IF(LEN(VLOOKUP($G65,Baseline!$G:$HT,220,FALSE))=0,"",VLOOKUP($G65,Baseline!$G:$HT,220,FALSE))</f>
        <v/>
      </c>
      <c r="HS65" s="5" t="str">
        <f>IF(LEN(VLOOKUP($G65,Baseline!$G:$HT,221,FALSE))=0,"",VLOOKUP($G65,Baseline!$G:$HT,221,FALSE))</f>
        <v/>
      </c>
      <c r="HT65" s="5" t="str">
        <f>IF(LEN(VLOOKUP($G65,Baseline!$G:$HT,222,FALSE))=0,"",VLOOKUP($G65,Baseline!$G:$HT,222,FALSE))</f>
        <v/>
      </c>
      <c r="HU65" s="5"/>
      <c r="HV65" s="5"/>
      <c r="HW65" s="5"/>
      <c r="HX65" s="5"/>
    </row>
    <row r="66" spans="1:232" s="28" customFormat="1" ht="79.5" hidden="1" thickBot="1">
      <c r="A66" s="5" t="s">
        <v>331</v>
      </c>
      <c r="B66" s="5" t="s">
        <v>332</v>
      </c>
      <c r="C66" s="5"/>
      <c r="D66" s="5"/>
      <c r="E66" s="5"/>
      <c r="F66" s="5" t="s">
        <v>333</v>
      </c>
      <c r="G66" s="5" t="s">
        <v>441</v>
      </c>
      <c r="H66" s="5" t="s">
        <v>436</v>
      </c>
      <c r="I66" s="84" t="str">
        <f>IF(LEN(VLOOKUP($G66,Baseline!$G:$BH,3,FALSE))=0,"",VLOOKUP($G66,Baseline!$G:$BH,3,FALSE))</f>
        <v>Schwierigkeiten, sich auf etwas zu konzentrieren, z.B. beim Lesen oder beim Fernsehen</v>
      </c>
      <c r="J66" s="5" t="str">
        <f>IF(LEN(VLOOKUP($G66,Baseline!$G:$BH,4,FALSE))=0,"",VLOOKUP($G66,Baseline!$G:$BH,4,FALSE))</f>
        <v>0 = Überhaupt nicht</v>
      </c>
      <c r="K66" s="5" t="str">
        <f>IF(LEN(VLOOKUP($G66,Baseline!$G:$BH,5,FALSE))=0,"",VLOOKUP($G66,Baseline!$G:$BH,5,FALSE))</f>
        <v>1 = An einzelnen Tagen</v>
      </c>
      <c r="L66" s="5" t="str">
        <f>IF(LEN(VLOOKUP($G66,Baseline!$G:$BH,6,FALSE))=0,"",VLOOKUP($G66,Baseline!$G:$BH,6,FALSE))</f>
        <v>2 = An mehr als der Hälfte der Tage</v>
      </c>
      <c r="M66" s="5" t="str">
        <f>IF(LEN(VLOOKUP($G66,Baseline!$G:$BH,7,FALSE))=0,"",VLOOKUP($G66,Baseline!$G:$BH,7,FALSE))</f>
        <v>3 = Beinahe jeden Tag</v>
      </c>
      <c r="N66" s="5" t="str">
        <f>IF(LEN(VLOOKUP($G66,Baseline!$G:$BH,8,FALSE))=0,"",VLOOKUP($G66,Baseline!$G:$BH,8,FALSE))</f>
        <v/>
      </c>
      <c r="O66" s="5" t="str">
        <f>IF(LEN(VLOOKUP($G66,Baseline!$G:$BH,9,FALSE))=0,"",VLOOKUP($G66,Baseline!$G:$BH,9,FALSE))</f>
        <v/>
      </c>
      <c r="P66" s="5" t="str">
        <f>IF(LEN(VLOOKUP($G66,Baseline!$G:$BH,10,FALSE))=0,"",VLOOKUP($G66,Baseline!$G:$BH,10,FALSE))</f>
        <v/>
      </c>
      <c r="Q66" s="5" t="str">
        <f>IF(LEN(VLOOKUP($G66,Baseline!$G:$BH,11,FALSE))=0,"",VLOOKUP($G66,Baseline!$G:$BH,11,FALSE))</f>
        <v/>
      </c>
      <c r="R66" s="5" t="str">
        <f>IF(LEN(VLOOKUP($G66,Baseline!$G:$BH,12,FALSE))=0,"",VLOOKUP($G66,Baseline!$G:$BH,12,FALSE))</f>
        <v/>
      </c>
      <c r="S66" s="5" t="str">
        <f>IF(LEN(VLOOKUP($G66,Baseline!$G:$BH,13,FALSE))=0,"",VLOOKUP($G66,Baseline!$G:$BH,13,FALSE))</f>
        <v/>
      </c>
      <c r="T66" s="5" t="str">
        <f>IF(LEN(VLOOKUP($G66,Baseline!$G:$BH,14,FALSE))=0,"",VLOOKUP($G66,Baseline!$G:$BH,14,FALSE))</f>
        <v/>
      </c>
      <c r="U66" s="5" t="str">
        <f>IF(LEN(VLOOKUP($G66,Baseline!$G:$BH,15,FALSE))=0,"",VLOOKUP($G66,Baseline!$G:$BH,15,FALSE))</f>
        <v/>
      </c>
      <c r="V66" s="5" t="str">
        <f>IF(LEN(VLOOKUP($G66,Baseline!$G:$BH,16,FALSE))=0,"",VLOOKUP($G66,Baseline!$G:$BH,16,FALSE))</f>
        <v/>
      </c>
      <c r="W66" s="5" t="str">
        <f>IF(LEN(VLOOKUP($G66,Baseline!$G:$BH,17,FALSE))=0,"",VLOOKUP($G66,Baseline!$G:$BH,17,FALSE))</f>
        <v/>
      </c>
      <c r="X66" s="5" t="str">
        <f>IF(LEN(VLOOKUP($G66,Baseline!$G:$BH,18,FALSE))=0,"",VLOOKUP($G66,Baseline!$G:$BH,18,FALSE))</f>
        <v/>
      </c>
      <c r="Y66" s="5" t="str">
        <f>IF(LEN(VLOOKUP($G66,Baseline!$G:$BH,19,FALSE))=0,"",VLOOKUP($G66,Baseline!$G:$BH,19,FALSE))</f>
        <v/>
      </c>
      <c r="Z66" s="5" t="str">
        <f>IF(LEN(VLOOKUP($G66,Baseline!$G:$BH,20,FALSE))=0,"",VLOOKUP($G66,Baseline!$G:$BH,20,FALSE))</f>
        <v/>
      </c>
      <c r="AA66" s="5" t="str">
        <f>IF(LEN(VLOOKUP($G66,Baseline!$G:$BH,21,FALSE))=0,"",VLOOKUP($G66,Baseline!$G:$BH,21,FALSE))</f>
        <v/>
      </c>
      <c r="AB66" s="5" t="str">
        <f>IF(LEN(VLOOKUP($G66,Baseline!$G:$BH,22,FALSE))=0,"",VLOOKUP($G66,Baseline!$G:$BH,22,FALSE))</f>
        <v/>
      </c>
      <c r="AC66" s="5" t="str">
        <f>IF(LEN(VLOOKUP($G66,Baseline!$G:$BH,23,FALSE))=0,"",VLOOKUP($G66,Baseline!$G:$BH,23,FALSE))</f>
        <v/>
      </c>
      <c r="AD66" s="5" t="str">
        <f>IF(LEN(VLOOKUP($G66,Baseline!$G:$BH,24,FALSE))=0,"",VLOOKUP($G66,Baseline!$G:$BH,24,FALSE))</f>
        <v/>
      </c>
      <c r="AE66" s="5" t="str">
        <f>IF(LEN(VLOOKUP($G66,Baseline!$G:$BH,25,FALSE))=0,"",VLOOKUP($G66,Baseline!$G:$BH,25,FALSE))</f>
        <v/>
      </c>
      <c r="AF66" s="5" t="str">
        <f>IF(LEN(VLOOKUP($G66,Baseline!$G:$BH,26,FALSE))=0,"",VLOOKUP($G66,Baseline!$G:$BH,26,FALSE))</f>
        <v/>
      </c>
      <c r="AG66" s="100"/>
      <c r="AH66" s="5"/>
      <c r="AI66" s="5"/>
      <c r="AJ66" s="87"/>
      <c r="AK66" s="5" t="str">
        <f>IF(LEN(VLOOKUP($G66,Baseline!$G:$BH,31,FALSE))=0,"",VLOOKUP($G66,Baseline!$G:$BH,31,FALSE))</f>
        <v xml:space="preserve">Becoming easily annoyed or irritable </v>
      </c>
      <c r="AL66" s="5" t="str">
        <f>IF(LEN(VLOOKUP($G66,Baseline!$G:$BH,32,FALSE))=0,"",VLOOKUP($G66,Baseline!$G:$BH,32,FALSE))</f>
        <v>0 = Not at all sure</v>
      </c>
      <c r="AM66" s="5" t="str">
        <f>IF(LEN(VLOOKUP($G66,Baseline!$G:$BH,33,FALSE))=0,"",VLOOKUP($G66,Baseline!$G:$BH,33,FALSE))</f>
        <v>1 = Several days</v>
      </c>
      <c r="AN66" s="5" t="str">
        <f>IF(LEN(VLOOKUP($G66,Baseline!$G:$BH,34,FALSE))=0,"",VLOOKUP($G66,Baseline!$G:$BH,34,FALSE))</f>
        <v>2 = Over half the days</v>
      </c>
      <c r="AO66" s="5" t="str">
        <f>IF(LEN(VLOOKUP($G66,Baseline!$G:$BH,35,FALSE))=0,"",VLOOKUP($G66,Baseline!$G:$BH,35,FALSE))</f>
        <v>3 = Nearly every day</v>
      </c>
      <c r="AP66" s="5" t="str">
        <f>IF(LEN(VLOOKUP($G66,Baseline!$G:$BH,36,FALSE))=0,"",VLOOKUP($G66,Baseline!$G:$BH,36,FALSE))</f>
        <v/>
      </c>
      <c r="AQ66" s="5" t="str">
        <f>IF(LEN(VLOOKUP($G66,Baseline!$G:$BH,37,FALSE))=0,"",VLOOKUP($G66,Baseline!$G:$BH,37,FALSE))</f>
        <v/>
      </c>
      <c r="AR66" s="5" t="str">
        <f>IF(LEN(VLOOKUP($G66,Baseline!$G:$BH,38,FALSE))=0,"",VLOOKUP($G66,Baseline!$G:$BH,38,FALSE))</f>
        <v/>
      </c>
      <c r="AS66" s="5" t="str">
        <f>IF(LEN(VLOOKUP($G66,Baseline!$G:$BH,39,FALSE))=0,"",VLOOKUP($G66,Baseline!$G:$BH,39,FALSE))</f>
        <v/>
      </c>
      <c r="AT66" s="5" t="str">
        <f>IF(LEN(VLOOKUP($G66,Baseline!$G:$BH,40,FALSE))=0,"",VLOOKUP($G66,Baseline!$G:$BH,40,FALSE))</f>
        <v/>
      </c>
      <c r="AU66" s="5" t="str">
        <f>IF(LEN(VLOOKUP($G66,Baseline!$G:$BH,41,FALSE))=0,"",VLOOKUP($G66,Baseline!$G:$BH,41,FALSE))</f>
        <v/>
      </c>
      <c r="AV66" s="5" t="str">
        <f>IF(LEN(VLOOKUP($G66,Baseline!$G:$BH,42,FALSE))=0,"",VLOOKUP($G66,Baseline!$G:$BH,42,FALSE))</f>
        <v/>
      </c>
      <c r="AW66" s="5" t="str">
        <f>IF(LEN(VLOOKUP($G66,Baseline!$G:$BH,43,FALSE))=0,"",VLOOKUP($G66,Baseline!$G:$BH,43,FALSE))</f>
        <v/>
      </c>
      <c r="AX66" s="5" t="str">
        <f>IF(LEN(VLOOKUP($G66,Baseline!$G:$BH,44,FALSE))=0,"",VLOOKUP($G66,Baseline!$G:$BH,44,FALSE))</f>
        <v/>
      </c>
      <c r="AY66" s="5" t="str">
        <f>IF(LEN(VLOOKUP($G66,Baseline!$G:$BH,45,FALSE))=0,"",VLOOKUP($G66,Baseline!$G:$BH,45,FALSE))</f>
        <v/>
      </c>
      <c r="AZ66" s="5" t="str">
        <f>IF(LEN(VLOOKUP($G66,Baseline!$G:$BH,46,FALSE))=0,"",VLOOKUP($G66,Baseline!$G:$BH,46,FALSE))</f>
        <v/>
      </c>
      <c r="BA66" s="5" t="str">
        <f>IF(LEN(VLOOKUP($G66,Baseline!$G:$BH,47,FALSE))=0,"",VLOOKUP($G66,Baseline!$G:$BH,47,FALSE))</f>
        <v/>
      </c>
      <c r="BB66" s="5" t="str">
        <f>IF(LEN(VLOOKUP($G66,Baseline!$G:$BH,48,FALSE))=0,"",VLOOKUP($G66,Baseline!$G:$BH,48,FALSE))</f>
        <v/>
      </c>
      <c r="BC66" s="5" t="str">
        <f>IF(LEN(VLOOKUP($G66,Baseline!$G:$BH,49,FALSE))=0,"",VLOOKUP($G66,Baseline!$G:$BH,49,FALSE))</f>
        <v/>
      </c>
      <c r="BD66" s="5" t="str">
        <f>IF(LEN(VLOOKUP($G66,Baseline!$G:$BH,50,FALSE))=0,"",VLOOKUP($G66,Baseline!$G:$BH,50,FALSE))</f>
        <v/>
      </c>
      <c r="BE66" s="5" t="str">
        <f>IF(LEN(VLOOKUP($G66,Baseline!$G:$BH,51,FALSE))=0,"",VLOOKUP($G66,Baseline!$G:$BH,51,FALSE))</f>
        <v/>
      </c>
      <c r="BF66" s="5" t="str">
        <f>IF(LEN(VLOOKUP($G66,Baseline!$G:$BH,52,FALSE))=0,"",VLOOKUP($G66,Baseline!$G:$BH,52,FALSE))</f>
        <v/>
      </c>
      <c r="BG66" s="5" t="str">
        <f>IF(LEN(VLOOKUP($G66,Baseline!$G:$BH,53,FALSE))=0,"",VLOOKUP($G66,Baseline!$G:$BH,53,FALSE))</f>
        <v/>
      </c>
      <c r="BH66" s="5" t="str">
        <f>IF(LEN(VLOOKUP($G66,Baseline!$G:$BH,54,FALSE))=0,"",VLOOKUP($G66,Baseline!$G:$BH,54,FALSE))</f>
        <v/>
      </c>
      <c r="BI66" s="5"/>
      <c r="BJ66" s="5"/>
      <c r="BK66" s="5"/>
      <c r="BL66" s="87"/>
      <c r="BM66" s="1" t="str">
        <f>IF(LEN(VLOOKUP($G66,Baseline!$G:$CJ,59,FALSE))=0,"",VLOOKUP($G66,Baseline!$G:$CJ,59,FALSE))</f>
        <v>Problemas para concentrarse en algo, como leer un libro o ver la televisión.</v>
      </c>
      <c r="BN66" s="1" t="str">
        <f>IF(LEN(VLOOKUP($G66,Baseline!$G:$CJ,60,FALSE))=0,"",VLOOKUP($G66,Baseline!$G:$CJ,60,FALSE))</f>
        <v>0 = Nunca</v>
      </c>
      <c r="BO66" s="1" t="str">
        <f>IF(LEN(VLOOKUP($G66,Baseline!$G:$CJ,61,FALSE))=0,"",VLOOKUP($G66,Baseline!$G:$CJ,61,FALSE))</f>
        <v>1 = Varios días</v>
      </c>
      <c r="BP66" s="1" t="str">
        <f>IF(LEN(VLOOKUP($G66,Baseline!$G:$CJ,62,FALSE))=0,"",VLOOKUP($G66,Baseline!$G:$CJ,62,FALSE))</f>
        <v>2 = Más de la mitad de los días</v>
      </c>
      <c r="BQ66" s="1" t="str">
        <f>IF(LEN(VLOOKUP($G66,Baseline!$G:$CJ,63,FALSE))=0,"",VLOOKUP($G66,Baseline!$G:$CJ,63,FALSE))</f>
        <v>3 = Casi cada día</v>
      </c>
      <c r="BR66" s="1" t="str">
        <f>IF(LEN(VLOOKUP($G66,Baseline!$G:$CJ,64,FALSE))=0,"",VLOOKUP($G66,Baseline!$G:$CJ,64,FALSE))</f>
        <v/>
      </c>
      <c r="BS66" s="1" t="str">
        <f>IF(LEN(VLOOKUP($G66,Baseline!$G:$CJ,65,FALSE))=0,"",VLOOKUP($G66,Baseline!$G:$CJ,65,FALSE))</f>
        <v/>
      </c>
      <c r="BT66" s="1" t="str">
        <f>IF(LEN(VLOOKUP($G66,Baseline!$G:$CJ,66,FALSE))=0,"",VLOOKUP($G66,Baseline!$G:$CJ,66,FALSE))</f>
        <v/>
      </c>
      <c r="BU66" s="1" t="str">
        <f>IF(LEN(VLOOKUP($G66,Baseline!$G:$CJ,67,FALSE))=0,"",VLOOKUP($G66,Baseline!$G:$CJ,67,FALSE))</f>
        <v/>
      </c>
      <c r="BV66" s="1" t="str">
        <f>IF(LEN(VLOOKUP($G66,Baseline!$G:$CJ,68,FALSE))=0,"",VLOOKUP($G66,Baseline!$G:$CJ,68,FALSE))</f>
        <v/>
      </c>
      <c r="BW66" s="1" t="str">
        <f>IF(LEN(VLOOKUP($G66,Baseline!$G:$CJ,69,FALSE))=0,"",VLOOKUP($G66,Baseline!$G:$CJ,69,FALSE))</f>
        <v/>
      </c>
      <c r="BX66" s="1" t="str">
        <f>IF(LEN(VLOOKUP($G66,Baseline!$G:$CJ,70,FALSE))=0,"",VLOOKUP($G66,Baseline!$G:$CJ,70,FALSE))</f>
        <v/>
      </c>
      <c r="BY66" s="1" t="str">
        <f>IF(LEN(VLOOKUP($G66,Baseline!$G:$CJ,71,FALSE))=0,"",VLOOKUP($G66,Baseline!$G:$CJ,71,FALSE))</f>
        <v/>
      </c>
      <c r="BZ66" s="1" t="str">
        <f>IF(LEN(VLOOKUP($G66,Baseline!$G:$CJ,72,FALSE))=0,"",VLOOKUP($G66,Baseline!$G:$CJ,72,FALSE))</f>
        <v/>
      </c>
      <c r="CA66" s="1" t="str">
        <f>IF(LEN(VLOOKUP($G66,Baseline!$G:$CJ,73,FALSE))=0,"",VLOOKUP($G66,Baseline!$G:$CJ,73,FALSE))</f>
        <v/>
      </c>
      <c r="CB66" s="1" t="str">
        <f>IF(LEN(VLOOKUP($G66,Baseline!$G:$CJ,74,FALSE))=0,"",VLOOKUP($G66,Baseline!$G:$CJ,74,FALSE))</f>
        <v/>
      </c>
      <c r="CC66" s="1" t="str">
        <f>IF(LEN(VLOOKUP($G66,Baseline!$G:$CJ,75,FALSE))=0,"",VLOOKUP($G66,Baseline!$G:$CJ,75,FALSE))</f>
        <v/>
      </c>
      <c r="CD66" s="1" t="str">
        <f>IF(LEN(VLOOKUP($G66,Baseline!$G:$CJ,76,FALSE))=0,"",VLOOKUP($G66,Baseline!$G:$CJ,76,FALSE))</f>
        <v/>
      </c>
      <c r="CE66" s="1" t="str">
        <f>IF(LEN(VLOOKUP($G66,Baseline!$G:$CJ,77,FALSE))=0,"",VLOOKUP($G66,Baseline!$G:$CJ,77,FALSE))</f>
        <v/>
      </c>
      <c r="CF66" s="1" t="str">
        <f>IF(LEN(VLOOKUP($G66,Baseline!$G:$CJ,78,FALSE))=0,"",VLOOKUP($G66,Baseline!$G:$CJ,78,FALSE))</f>
        <v/>
      </c>
      <c r="CG66" s="1" t="str">
        <f>IF(LEN(VLOOKUP($G66,Baseline!$G:$CJ,79,FALSE))=0,"",VLOOKUP($G66,Baseline!$G:$CJ,79,FALSE))</f>
        <v/>
      </c>
      <c r="CH66" s="1" t="str">
        <f>IF(LEN(VLOOKUP($G66,Baseline!$G:$CJ,80,FALSE))=0,"",VLOOKUP($G66,Baseline!$G:$CJ,80,FALSE))</f>
        <v/>
      </c>
      <c r="CI66" s="1" t="str">
        <f>IF(LEN(VLOOKUP($G66,Baseline!$G:$CJ,81,FALSE))=0,"",VLOOKUP($G66,Baseline!$G:$CJ,81,FALSE))</f>
        <v/>
      </c>
      <c r="CJ66" s="1" t="str">
        <f>IF(LEN(VLOOKUP($G66,Baseline!$G:$CJ,82,FALSE))=0,"",VLOOKUP($G66,Baseline!$G:$CJ,82,FALSE))</f>
        <v/>
      </c>
      <c r="CK66" s="1"/>
      <c r="CL66" s="1"/>
      <c r="CM66" s="1"/>
      <c r="CN66" s="1"/>
      <c r="CO66" s="198" t="str">
        <f>IF(LEN(VLOOKUP($G66,Baseline!$G:$DL,87,FALSE))=0,"",VLOOKUP($G66,Baseline!$G:$DL,87,FALSE))</f>
        <v>Avoir du mal à se concentrer,  par exemple pour lire un livre ou regarder la télévision.</v>
      </c>
      <c r="CP66" s="1" t="str">
        <f>IF(LEN(VLOOKUP($G66,Baseline!$G:$DL,88,FALSE))=0,"",VLOOKUP($G66,Baseline!$G:$DL,88,FALSE))</f>
        <v>0 = Jamais</v>
      </c>
      <c r="CQ66" s="1" t="str">
        <f>IF(LEN(VLOOKUP($G66,Baseline!$G:$DL,89,FALSE))=0,"",VLOOKUP($G66,Baseline!$G:$DL,89,FALSE))</f>
        <v>1 = Plusieurs jours</v>
      </c>
      <c r="CR66" s="4" t="str">
        <f>IF(LEN(VLOOKUP($G66,Baseline!$G:$DL,90,FALSE))=0,"",VLOOKUP($G66,Baseline!$G:$DL,90,FALSE))</f>
        <v>2 = Plus de la moitié du temps</v>
      </c>
      <c r="CS66" s="1" t="str">
        <f>IF(LEN(VLOOKUP($G66,Baseline!$G:$DL,91,FALSE))=0,"",VLOOKUP($G66,Baseline!$G:$DL,91,FALSE))</f>
        <v>3 = Presque tous les jours</v>
      </c>
      <c r="CT66" s="1" t="str">
        <f>IF(LEN(VLOOKUP($G66,Baseline!$G:$DL,92,FALSE))=0,"",VLOOKUP($G66,Baseline!$G:$DL,92,FALSE))</f>
        <v/>
      </c>
      <c r="CU66" s="1" t="str">
        <f>IF(LEN(VLOOKUP($G66,Baseline!$G:$DL,93,FALSE))=0,"",VLOOKUP($G66,Baseline!$G:$DL,93,FALSE))</f>
        <v/>
      </c>
      <c r="CV66" s="1" t="str">
        <f>IF(LEN(VLOOKUP($G66,Baseline!$G:$DL,94,FALSE))=0,"",VLOOKUP($G66,Baseline!$G:$DL,94,FALSE))</f>
        <v/>
      </c>
      <c r="CW66" s="1" t="str">
        <f>IF(LEN(VLOOKUP($G66,Baseline!$G:$DL,95,FALSE))=0,"",VLOOKUP($G66,Baseline!$G:$DL,95,FALSE))</f>
        <v/>
      </c>
      <c r="CX66" s="1" t="str">
        <f>IF(LEN(VLOOKUP($G66,Baseline!$G:$DL,96,FALSE))=0,"",VLOOKUP($G66,Baseline!$G:$DL,96,FALSE))</f>
        <v/>
      </c>
      <c r="CY66" s="5" t="str">
        <f>IF(LEN(VLOOKUP($G66,Baseline!$G:$DL,97,FALSE))=0,"",VLOOKUP($G66,Baseline!$G:$DL,97,FALSE))</f>
        <v/>
      </c>
      <c r="CZ66" s="5" t="str">
        <f>IF(LEN(VLOOKUP($G66,Baseline!$G:$DL,98,FALSE))=0,"",VLOOKUP($G66,Baseline!$G:$DL,98,FALSE))</f>
        <v/>
      </c>
      <c r="DA66" s="5" t="str">
        <f>IF(LEN(VLOOKUP($G66,Baseline!$G:$DL,99,FALSE))=0,"",VLOOKUP($G66,Baseline!$G:$DL,99,FALSE))</f>
        <v/>
      </c>
      <c r="DB66" s="5" t="str">
        <f>IF(LEN(VLOOKUP($G66,Baseline!$G:$DL,100,FALSE))=0,"",VLOOKUP($G66,Baseline!$G:$DL,100,FALSE))</f>
        <v/>
      </c>
      <c r="DC66" s="5" t="str">
        <f>IF(LEN(VLOOKUP($G66,Baseline!$G:$DL,101,FALSE))=0,"",VLOOKUP($G66,Baseline!$G:$DL,101,FALSE))</f>
        <v/>
      </c>
      <c r="DD66" s="5" t="str">
        <f>IF(LEN(VLOOKUP($G66,Baseline!$G:$DL,102,FALSE))=0,"",VLOOKUP($G66,Baseline!$G:$DL,102,FALSE))</f>
        <v/>
      </c>
      <c r="DE66" s="5" t="str">
        <f>IF(LEN(VLOOKUP($G66,Baseline!$G:$DL,103,FALSE))=0,"",VLOOKUP($G66,Baseline!$G:$DL,103,FALSE))</f>
        <v/>
      </c>
      <c r="DF66" s="5" t="str">
        <f>IF(LEN(VLOOKUP($G66,Baseline!$G:$DL,104,FALSE))=0,"",VLOOKUP($G66,Baseline!$G:$DL,104,FALSE))</f>
        <v/>
      </c>
      <c r="DG66" s="5" t="str">
        <f>IF(LEN(VLOOKUP($G66,Baseline!$G:$DL,105,FALSE))=0,"",VLOOKUP($G66,Baseline!$G:$DL,105,FALSE))</f>
        <v/>
      </c>
      <c r="DH66" s="5" t="str">
        <f>IF(LEN(VLOOKUP($G66,Baseline!$G:$DL,106,FALSE))=0,"",VLOOKUP($G66,Baseline!$G:$DL,106,FALSE))</f>
        <v/>
      </c>
      <c r="DI66" s="5" t="str">
        <f>IF(LEN(VLOOKUP($G66,Baseline!$G:$DL,107,FALSE))=0,"",VLOOKUP($G66,Baseline!$G:$DL,107,FALSE))</f>
        <v/>
      </c>
      <c r="DJ66" s="5" t="str">
        <f>IF(LEN(VLOOKUP($G66,Baseline!$G:$DL,108,FALSE))=0,"",VLOOKUP($G66,Baseline!$G:$DL,108,FALSE))</f>
        <v/>
      </c>
      <c r="DK66" s="5" t="str">
        <f>IF(LEN(VLOOKUP($G66,Baseline!$G:$DL,109,FALSE))=0,"",VLOOKUP($G66,Baseline!$G:$DL,109,FALSE))</f>
        <v/>
      </c>
      <c r="DL66" s="5" t="str">
        <f>IF(LEN(VLOOKUP($G66,Baseline!$G:$DL,110,FALSE))=0,"",VLOOKUP($G66,Baseline!$G:$DL,110,FALSE))</f>
        <v/>
      </c>
      <c r="DM66" s="5"/>
      <c r="DN66" s="5"/>
      <c r="DO66" s="5"/>
      <c r="DP66" s="5"/>
      <c r="DQ66" s="1" t="str">
        <f>IF(LEN(VLOOKUP($G66,Baseline!$G:$EN,115,FALSE))=0,"",VLOOKUP($G66,Baseline!$G:$EN,115,FALSE))</f>
        <v>Koncentrálási nehézségek, pl. könyvolvasás vagy tévénézés közben.</v>
      </c>
      <c r="DR66" s="1" t="str">
        <f>IF(LEN(VLOOKUP($G66,Baseline!$G:$EN,116,FALSE))=0,"",VLOOKUP($G66,Baseline!$G:$EN,116,FALSE))</f>
        <v>0 = Egyszer sem</v>
      </c>
      <c r="DS66" s="1" t="str">
        <f>IF(LEN(VLOOKUP($G66,Baseline!$G:$EN,117,FALSE))=0,"",VLOOKUP($G66,Baseline!$G:$EN,117,FALSE))</f>
        <v>1 = Néhány napig</v>
      </c>
      <c r="DT66" s="1" t="str">
        <f>IF(LEN(VLOOKUP($G66,Baseline!$G:$EN,118,FALSE))=0,"",VLOOKUP($G66,Baseline!$G:$EN,118,FALSE))</f>
        <v>2 = A napok több mint felében</v>
      </c>
      <c r="DU66" s="1" t="str">
        <f>IF(LEN(VLOOKUP($G66,Baseline!$G:$EN,119,FALSE))=0,"",VLOOKUP($G66,Baseline!$G:$EN,119,FALSE))</f>
        <v>3 = Majdnem minden nap</v>
      </c>
      <c r="DV66" s="1" t="str">
        <f>IF(LEN(VLOOKUP($G66,Baseline!$G:$EN,120,FALSE))=0,"",VLOOKUP($G66,Baseline!$G:$EN,120,FALSE))</f>
        <v/>
      </c>
      <c r="DW66" s="4" t="str">
        <f>IF(LEN(VLOOKUP($G66,Baseline!$G:$EN,121,FALSE))=0,"",VLOOKUP($G66,Baseline!$G:$EN,121,FALSE))</f>
        <v/>
      </c>
      <c r="DX66" s="1" t="str">
        <f>IF(LEN(VLOOKUP($G66,Baseline!$G:$EN,122,FALSE))=0,"",VLOOKUP($G66,Baseline!$G:$EN,122,FALSE))</f>
        <v/>
      </c>
      <c r="DY66" s="1" t="str">
        <f>IF(LEN(VLOOKUP($G66,Baseline!$G:$EN,123,FALSE))=0,"",VLOOKUP($G66,Baseline!$G:$EN,123,FALSE))</f>
        <v/>
      </c>
      <c r="DZ66" s="1" t="str">
        <f>IF(LEN(VLOOKUP($G66,Baseline!$G:$EN,124,FALSE))=0,"",VLOOKUP($G66,Baseline!$G:$EN,124,FALSE))</f>
        <v/>
      </c>
      <c r="EA66" s="1" t="str">
        <f>IF(LEN(VLOOKUP($G66,Baseline!$G:$EN,125,FALSE))=0,"",VLOOKUP($G66,Baseline!$G:$EN,125,FALSE))</f>
        <v/>
      </c>
      <c r="EB66" s="5" t="str">
        <f>IF(LEN(VLOOKUP($G66,Baseline!$G:$EN,126,FALSE))=0,"",VLOOKUP($G66,Baseline!$G:$EN,126,FALSE))</f>
        <v/>
      </c>
      <c r="EC66" s="5" t="str">
        <f>IF(LEN(VLOOKUP($G66,Baseline!$G:$EN,127,FALSE))=0,"",VLOOKUP($G66,Baseline!$G:$EN,127,FALSE))</f>
        <v/>
      </c>
      <c r="ED66" s="5" t="str">
        <f>IF(LEN(VLOOKUP($G66,Baseline!$G:$EN,128,FALSE))=0,"",VLOOKUP($G66,Baseline!$G:$EN,128,FALSE))</f>
        <v/>
      </c>
      <c r="EE66" s="5" t="str">
        <f>IF(LEN(VLOOKUP($G66,Baseline!$G:$EN,129,FALSE))=0,"",VLOOKUP($G66,Baseline!$G:$EN,129,FALSE))</f>
        <v/>
      </c>
      <c r="EF66" s="5" t="str">
        <f>IF(LEN(VLOOKUP($G66,Baseline!$G:$EN,130,FALSE))=0,"",VLOOKUP($G66,Baseline!$G:$EN,130,FALSE))</f>
        <v/>
      </c>
      <c r="EG66" s="5" t="str">
        <f>IF(LEN(VLOOKUP($G66,Baseline!$G:$EN,131,FALSE))=0,"",VLOOKUP($G66,Baseline!$G:$EN,131,FALSE))</f>
        <v/>
      </c>
      <c r="EH66" s="5" t="str">
        <f>IF(LEN(VLOOKUP($G66,Baseline!$G:$EN,132,FALSE))=0,"",VLOOKUP($G66,Baseline!$G:$EN,132,FALSE))</f>
        <v/>
      </c>
      <c r="EI66" s="5" t="str">
        <f>IF(LEN(VLOOKUP($G66,Baseline!$G:$EN,133,FALSE))=0,"",VLOOKUP($G66,Baseline!$G:$EN,133,FALSE))</f>
        <v/>
      </c>
      <c r="EJ66" s="5" t="str">
        <f>IF(LEN(VLOOKUP($G66,Baseline!$G:$EN,134,FALSE))=0,"",VLOOKUP($G66,Baseline!$G:$EN,134,FALSE))</f>
        <v/>
      </c>
      <c r="EK66" s="5" t="str">
        <f>IF(LEN(VLOOKUP($G66,Baseline!$G:$EN,135,FALSE))=0,"",VLOOKUP($G66,Baseline!$G:$EN,135,FALSE))</f>
        <v/>
      </c>
      <c r="EL66" s="5" t="str">
        <f>IF(LEN(VLOOKUP($G66,Baseline!$G:$EN,136,FALSE))=0,"",VLOOKUP($G66,Baseline!$G:$EN,136,FALSE))</f>
        <v/>
      </c>
      <c r="EM66" s="5" t="str">
        <f>IF(LEN(VLOOKUP($G66,Baseline!$G:$EN,137,FALSE))=0,"",VLOOKUP($G66,Baseline!$G:$EN,137,FALSE))</f>
        <v/>
      </c>
      <c r="EN66" s="5" t="str">
        <f>IF(LEN(VLOOKUP($G66,Baseline!$G:$EN,138,FALSE))=0,"",VLOOKUP($G66,Baseline!$G:$EN,138,FALSE))</f>
        <v/>
      </c>
      <c r="EO66" s="5"/>
      <c r="EP66" s="5"/>
      <c r="EQ66" s="5"/>
      <c r="ER66" s="5"/>
      <c r="ES66" s="1" t="str">
        <f>IF(LEN(VLOOKUP($G66,Baseline!$G:$FP,143,FALSE))=0,"",VLOOKUP($G66,Baseline!$G:$FP,143,FALSE))</f>
        <v>Difficoltà a concentrarsi su qualcosa, per esempio leggere un libro o guardare la televisione.</v>
      </c>
      <c r="ET66" s="1" t="str">
        <f>IF(LEN(VLOOKUP($G66,Baseline!$G:$FP,144,FALSE))=0,"",VLOOKUP($G66,Baseline!$G:$FP,144,FALSE))</f>
        <v>0 = Mai</v>
      </c>
      <c r="EU66" s="1" t="str">
        <f>IF(LEN(VLOOKUP($G66,Baseline!$G:$FP,145,FALSE))=0,"",VLOOKUP($G66,Baseline!$G:$FP,145,FALSE))</f>
        <v>1 = Alcuni giorni</v>
      </c>
      <c r="EV66" s="1" t="str">
        <f>IF(LEN(VLOOKUP($G66,Baseline!$G:$FP,146,FALSE))=0,"",VLOOKUP($G66,Baseline!$G:$FP,146,FALSE))</f>
        <v>2 = Oltre la metà dei giorni</v>
      </c>
      <c r="EW66" s="1" t="str">
        <f>IF(LEN(VLOOKUP($G66,Baseline!$G:$FP,147,FALSE))=0,"",VLOOKUP($G66,Baseline!$G:$FP,147,FALSE))</f>
        <v>3 = Quasi ogni giorno</v>
      </c>
      <c r="EX66" s="1" t="str">
        <f>IF(LEN(VLOOKUP($G66,Baseline!$G:$FP,148,FALSE))=0,"",VLOOKUP($G66,Baseline!$G:$FP,148,FALSE))</f>
        <v/>
      </c>
      <c r="EY66" s="1" t="str">
        <f>IF(LEN(VLOOKUP($G66,Baseline!$G:$FP,149,FALSE))=0,"",VLOOKUP($G66,Baseline!$G:$FP,149,FALSE))</f>
        <v/>
      </c>
      <c r="EZ66" s="1" t="str">
        <f>IF(LEN(VLOOKUP($G66,Baseline!$G:$FP,150,FALSE))=0,"",VLOOKUP($G66,Baseline!$G:$FP,150,FALSE))</f>
        <v/>
      </c>
      <c r="FA66" s="1" t="str">
        <f>IF(LEN(VLOOKUP($G66,Baseline!$G:$FP,151,FALSE))=0,"",VLOOKUP($G66,Baseline!$G:$FP,151,FALSE))</f>
        <v/>
      </c>
      <c r="FB66" s="4" t="str">
        <f>IF(LEN(VLOOKUP($G66,Baseline!$G:$FP,152,FALSE))=0,"",VLOOKUP($G66,Baseline!$G:$FP,152,FALSE))</f>
        <v/>
      </c>
      <c r="FC66" s="1" t="str">
        <f>IF(LEN(VLOOKUP($G66,Baseline!$G:$FP,153,FALSE))=0,"",VLOOKUP($G66,Baseline!$G:$FP,153,FALSE))</f>
        <v/>
      </c>
      <c r="FD66" s="5" t="str">
        <f>IF(LEN(VLOOKUP($G66,Baseline!$G:$FP,154,FALSE))=0,"",VLOOKUP($G66,Baseline!$G:$FP,154,FALSE))</f>
        <v/>
      </c>
      <c r="FE66" s="5" t="str">
        <f>IF(LEN(VLOOKUP($G66,Baseline!$G:$FP,155,FALSE))=0,"",VLOOKUP($G66,Baseline!$G:$FP,155,FALSE))</f>
        <v/>
      </c>
      <c r="FF66" s="5" t="str">
        <f>IF(LEN(VLOOKUP($G66,Baseline!$G:$FP,156,FALSE))=0,"",VLOOKUP($G66,Baseline!$G:$FP,156,FALSE))</f>
        <v/>
      </c>
      <c r="FG66" s="5" t="str">
        <f>IF(LEN(VLOOKUP($G66,Baseline!$G:$FP,157,FALSE))=0,"",VLOOKUP($G66,Baseline!$G:$FP,157,FALSE))</f>
        <v/>
      </c>
      <c r="FH66" s="5" t="str">
        <f>IF(LEN(VLOOKUP($G66,Baseline!$G:$FP,158,FALSE))=0,"",VLOOKUP($G66,Baseline!$G:$FP,158,FALSE))</f>
        <v/>
      </c>
      <c r="FI66" s="5" t="str">
        <f>IF(LEN(VLOOKUP($G66,Baseline!$G:$FP,159,FALSE))=0,"",VLOOKUP($G66,Baseline!$G:$FP,159,FALSE))</f>
        <v/>
      </c>
      <c r="FJ66" s="5" t="str">
        <f>IF(LEN(VLOOKUP($G66,Baseline!$G:$FP,160,FALSE))=0,"",VLOOKUP($G66,Baseline!$G:$FP,160,FALSE))</f>
        <v/>
      </c>
      <c r="FK66" s="5" t="str">
        <f>IF(LEN(VLOOKUP($G66,Baseline!$G:$FP,161,FALSE))=0,"",VLOOKUP($G66,Baseline!$G:$FP,161,FALSE))</f>
        <v/>
      </c>
      <c r="FL66" s="5" t="str">
        <f>IF(LEN(VLOOKUP($G66,Baseline!$G:$FP,162,FALSE))=0,"",VLOOKUP($G66,Baseline!$G:$FP,162,FALSE))</f>
        <v/>
      </c>
      <c r="FM66" s="5" t="str">
        <f>IF(LEN(VLOOKUP($G66,Baseline!$G:$FP,163,FALSE))=0,"",VLOOKUP($G66,Baseline!$G:$FP,163,FALSE))</f>
        <v/>
      </c>
      <c r="FN66" s="5" t="str">
        <f>IF(LEN(VLOOKUP($G66,Baseline!$G:$FP,164,FALSE))=0,"",VLOOKUP($G66,Baseline!$G:$FP,164,FALSE))</f>
        <v/>
      </c>
      <c r="FO66" s="5" t="str">
        <f>IF(LEN(VLOOKUP($G66,Baseline!$G:$FP,165,FALSE))=0,"",VLOOKUP($G66,Baseline!$G:$FP,165,FALSE))</f>
        <v/>
      </c>
      <c r="FP66" s="5" t="str">
        <f>IF(LEN(VLOOKUP($G66,Baseline!$G:$FP,166,FALSE))=0,"",VLOOKUP($G66,Baseline!$G:$FP,166,FALSE))</f>
        <v/>
      </c>
      <c r="FQ66" s="5"/>
      <c r="FR66" s="5"/>
      <c r="FS66" s="5"/>
      <c r="FT66" s="5"/>
      <c r="FU66" s="1" t="str">
        <f>IF(LEN(VLOOKUP($G66,Baseline!$G:$GR,171,FALSE))=0,"",VLOOKUP($G66,Baseline!$G:$GR,171,FALSE))</f>
        <v>Вам было трудно сосредоточиться (например, на чтении книги или на просмотре телепередач).</v>
      </c>
      <c r="FV66" s="1" t="str">
        <f>IF(LEN(VLOOKUP($G66,Baseline!$G:$GR,172,FALSE))=0,"",VLOOKUP($G66,Baseline!$G:$GR,172,FALSE))</f>
        <v>0 = Ни разу</v>
      </c>
      <c r="FW66" s="1" t="str">
        <f>IF(LEN(VLOOKUP($G66,Baseline!$G:$GR,173,FALSE))=0,"",VLOOKUP($G66,Baseline!$G:$GR,173,FALSE))</f>
        <v>1 = Несколько дней</v>
      </c>
      <c r="FX66" s="1" t="str">
        <f>IF(LEN(VLOOKUP($G66,Baseline!$G:$GR,174,FALSE))=0,"",VLOOKUP($G66,Baseline!$G:$GR,174,FALSE))</f>
        <v>2 = Более половины дней</v>
      </c>
      <c r="FY66" s="1" t="str">
        <f>IF(LEN(VLOOKUP($G66,Baseline!$G:$GR,175,FALSE))=0,"",VLOOKUP($G66,Baseline!$G:$GR,175,FALSE))</f>
        <v>3 = Почти каждый день</v>
      </c>
      <c r="FZ66" s="1" t="str">
        <f>IF(LEN(VLOOKUP($G66,Baseline!$G:$GR,176,FALSE))=0,"",VLOOKUP($G66,Baseline!$G:$GR,176,FALSE))</f>
        <v/>
      </c>
      <c r="GA66" s="1" t="str">
        <f>IF(LEN(VLOOKUP($G66,Baseline!$G:$GR,177,FALSE))=0,"",VLOOKUP($G66,Baseline!$G:$GR,177,FALSE))</f>
        <v/>
      </c>
      <c r="GB66" s="1" t="str">
        <f>IF(LEN(VLOOKUP($G66,Baseline!$G:$GR,178,FALSE))=0,"",VLOOKUP($G66,Baseline!$G:$GR,178,FALSE))</f>
        <v/>
      </c>
      <c r="GC66" s="1" t="str">
        <f>IF(LEN(VLOOKUP($G66,Baseline!$G:$GR,179,FALSE))=0,"",VLOOKUP($G66,Baseline!$G:$GR,179,FALSE))</f>
        <v/>
      </c>
      <c r="GD66" s="1" t="str">
        <f>IF(LEN(VLOOKUP($G66,Baseline!$G:$GR,180,FALSE))=0,"",VLOOKUP($G66,Baseline!$G:$GR,180,FALSE))</f>
        <v/>
      </c>
      <c r="GE66" s="1" t="str">
        <f>IF(LEN(VLOOKUP($G66,Baseline!$G:$GR,181,FALSE))=0,"",VLOOKUP($G66,Baseline!$G:$GR,181,FALSE))</f>
        <v/>
      </c>
      <c r="GF66" s="5" t="str">
        <f>IF(LEN(VLOOKUP($G66,Baseline!$G:$GR,182,FALSE))=0,"",VLOOKUP($G66,Baseline!$G:$GR,182,FALSE))</f>
        <v/>
      </c>
      <c r="GG66" s="4" t="str">
        <f>IF(LEN(VLOOKUP($G66,Baseline!$G:$GR,183,FALSE))=0,"",VLOOKUP($G66,Baseline!$G:$GR,183,FALSE))</f>
        <v/>
      </c>
      <c r="GH66" s="5" t="str">
        <f>IF(LEN(VLOOKUP($G66,Baseline!$G:$GR,184,FALSE))=0,"",VLOOKUP($G66,Baseline!$G:$GR,184,FALSE))</f>
        <v/>
      </c>
      <c r="GI66" s="5" t="str">
        <f>IF(LEN(VLOOKUP($G66,Baseline!$G:$GR,185,FALSE))=0,"",VLOOKUP($G66,Baseline!$G:$GR,185,FALSE))</f>
        <v/>
      </c>
      <c r="GJ66" s="5" t="str">
        <f>IF(LEN(VLOOKUP($G66,Baseline!$G:$GR,186,FALSE))=0,"",VLOOKUP($G66,Baseline!$G:$GR,186,FALSE))</f>
        <v/>
      </c>
      <c r="GK66" s="5" t="str">
        <f>IF(LEN(VLOOKUP($G66,Baseline!$G:$GR,187,FALSE))=0,"",VLOOKUP($G66,Baseline!$G:$GR,187,FALSE))</f>
        <v/>
      </c>
      <c r="GL66" s="5" t="str">
        <f>IF(LEN(VLOOKUP($G66,Baseline!$G:$GR,188,FALSE))=0,"",VLOOKUP($G66,Baseline!$G:$GR,188,FALSE))</f>
        <v/>
      </c>
      <c r="GM66" s="5" t="str">
        <f>IF(LEN(VLOOKUP($G66,Baseline!$G:$GR,189,FALSE))=0,"",VLOOKUP($G66,Baseline!$G:$GR,189,FALSE))</f>
        <v/>
      </c>
      <c r="GN66" s="5" t="str">
        <f>IF(LEN(VLOOKUP($G66,Baseline!$G:$GR,190,FALSE))=0,"",VLOOKUP($G66,Baseline!$G:$GR,190,FALSE))</f>
        <v/>
      </c>
      <c r="GO66" s="5" t="str">
        <f>IF(LEN(VLOOKUP($G66,Baseline!$G:$GR,191,FALSE))=0,"",VLOOKUP($G66,Baseline!$G:$GR,191,FALSE))</f>
        <v/>
      </c>
      <c r="GP66" s="5" t="str">
        <f>IF(LEN(VLOOKUP($G66,Baseline!$G:$GR,192,FALSE))=0,"",VLOOKUP($G66,Baseline!$G:$GR,192,FALSE))</f>
        <v/>
      </c>
      <c r="GQ66" s="5" t="str">
        <f>IF(LEN(VLOOKUP($G66,Baseline!$G:$GR,193,FALSE))=0,"",VLOOKUP($G66,Baseline!$G:$GR,193,FALSE))</f>
        <v/>
      </c>
      <c r="GR66" s="5" t="str">
        <f>IF(LEN(VLOOKUP($G66,Baseline!$G:$GR,194,FALSE))=0,"",VLOOKUP($G66,Baseline!$G:$GR,194,FALSE))</f>
        <v/>
      </c>
      <c r="GS66" s="5"/>
      <c r="GT66" s="5"/>
      <c r="GU66" s="5"/>
      <c r="GV66" s="5"/>
      <c r="GW66" s="1" t="str">
        <f>IF(LEN(VLOOKUP($G66,Baseline!$G:$HT,199,FALSE))=0,"",VLOOKUP($G66,Baseline!$G:$HT,199,FALSE))</f>
        <v>Teško Vam je da se na nešto koncentrišete, npr. pri čitanju ili gledanju televizije</v>
      </c>
      <c r="GX66" s="1" t="str">
        <f>IF(LEN(VLOOKUP($G66,Baseline!$G:$HT,200,FALSE))=0,"",VLOOKUP($G66,Baseline!$G:$HT,200,FALSE))</f>
        <v>0 = Uopšte ne</v>
      </c>
      <c r="GY66" s="1" t="str">
        <f>IF(LEN(VLOOKUP($G66,Baseline!$G:$HT,201,FALSE))=0,"",VLOOKUP($G66,Baseline!$G:$HT,201,FALSE))</f>
        <v>1 = Pojedinim danima</v>
      </c>
      <c r="GZ66" s="1" t="str">
        <f>IF(LEN(VLOOKUP($G66,Baseline!$G:$HT,202,FALSE))=0,"",VLOOKUP($G66,Baseline!$G:$HT,202,FALSE))</f>
        <v>2 = Češće nego svakog drugog dana</v>
      </c>
      <c r="HA66" s="10" t="str">
        <f>IF(LEN(VLOOKUP($G66,Baseline!$G:$HT,203,FALSE))=0,"",VLOOKUP($G66,Baseline!$G:$HT,203,FALSE))</f>
        <v>3 = Skoro svakog dana</v>
      </c>
      <c r="HB66" s="10" t="str">
        <f>IF(LEN(VLOOKUP($G66,Baseline!$G:$HT,204,FALSE))=0,"",VLOOKUP($G66,Baseline!$G:$HT,204,FALSE))</f>
        <v/>
      </c>
      <c r="HC66" s="10" t="str">
        <f>IF(LEN(VLOOKUP($G66,Baseline!$G:$HT,205,FALSE))=0,"",VLOOKUP($G66,Baseline!$G:$HT,205,FALSE))</f>
        <v/>
      </c>
      <c r="HD66" s="10" t="str">
        <f>IF(LEN(VLOOKUP($G66,Baseline!$G:$HT,206,FALSE))=0,"",VLOOKUP($G66,Baseline!$G:$HT,206,FALSE))</f>
        <v/>
      </c>
      <c r="HE66" s="10" t="str">
        <f>IF(LEN(VLOOKUP($G66,Baseline!$G:$HT,207,FALSE))=0,"",VLOOKUP($G66,Baseline!$G:$HT,207,FALSE))</f>
        <v/>
      </c>
      <c r="HF66" s="10" t="str">
        <f>IF(LEN(VLOOKUP($G66,Baseline!$G:$HT,208,FALSE))=0,"",VLOOKUP($G66,Baseline!$G:$HT,208,FALSE))</f>
        <v/>
      </c>
      <c r="HG66" s="10" t="str">
        <f>IF(LEN(VLOOKUP($G66,Baseline!$G:$HT,209,FALSE))=0,"",VLOOKUP($G66,Baseline!$G:$HT,209,FALSE))</f>
        <v/>
      </c>
      <c r="HH66" s="5" t="str">
        <f>IF(LEN(VLOOKUP($G66,Baseline!$G:$HT,210,FALSE))=0,"",VLOOKUP($G66,Baseline!$G:$HT,210,FALSE))</f>
        <v/>
      </c>
      <c r="HI66" s="5" t="str">
        <f>IF(LEN(VLOOKUP($G66,Baseline!$G:$HT,211,FALSE))=0,"",VLOOKUP($G66,Baseline!$G:$HT,211,FALSE))</f>
        <v/>
      </c>
      <c r="HJ66" s="5" t="str">
        <f>IF(LEN(VLOOKUP($G66,Baseline!$G:$HT,212,FALSE))=0,"",VLOOKUP($G66,Baseline!$G:$HT,212,FALSE))</f>
        <v/>
      </c>
      <c r="HK66" s="5" t="str">
        <f>IF(LEN(VLOOKUP($G66,Baseline!$G:$HT,213,FALSE))=0,"",VLOOKUP($G66,Baseline!$G:$HT,213,FALSE))</f>
        <v/>
      </c>
      <c r="HL66" s="4" t="str">
        <f>IF(LEN(VLOOKUP($G66,Baseline!$G:$HT,214,FALSE))=0,"",VLOOKUP($G66,Baseline!$G:$HT,214,FALSE))</f>
        <v/>
      </c>
      <c r="HM66" s="5" t="str">
        <f>IF(LEN(VLOOKUP($G66,Baseline!$G:$HT,215,FALSE))=0,"",VLOOKUP($G66,Baseline!$G:$HT,215,FALSE))</f>
        <v/>
      </c>
      <c r="HN66" s="5" t="str">
        <f>IF(LEN(VLOOKUP($G66,Baseline!$G:$HT,216,FALSE))=0,"",VLOOKUP($G66,Baseline!$G:$HT,216,FALSE))</f>
        <v/>
      </c>
      <c r="HO66" s="5" t="str">
        <f>IF(LEN(VLOOKUP($G66,Baseline!$G:$HT,217,FALSE))=0,"",VLOOKUP($G66,Baseline!$G:$HT,217,FALSE))</f>
        <v/>
      </c>
      <c r="HP66" s="5" t="str">
        <f>IF(LEN(VLOOKUP($G66,Baseline!$G:$HT,218,FALSE))=0,"",VLOOKUP($G66,Baseline!$G:$HT,218,FALSE))</f>
        <v/>
      </c>
      <c r="HQ66" s="5" t="str">
        <f>IF(LEN(VLOOKUP($G66,Baseline!$G:$HT,219,FALSE))=0,"",VLOOKUP($G66,Baseline!$G:$HT,219,FALSE))</f>
        <v/>
      </c>
      <c r="HR66" s="5" t="str">
        <f>IF(LEN(VLOOKUP($G66,Baseline!$G:$HT,220,FALSE))=0,"",VLOOKUP($G66,Baseline!$G:$HT,220,FALSE))</f>
        <v/>
      </c>
      <c r="HS66" s="5" t="str">
        <f>IF(LEN(VLOOKUP($G66,Baseline!$G:$HT,221,FALSE))=0,"",VLOOKUP($G66,Baseline!$G:$HT,221,FALSE))</f>
        <v/>
      </c>
      <c r="HT66" s="5" t="str">
        <f>IF(LEN(VLOOKUP($G66,Baseline!$G:$HT,222,FALSE))=0,"",VLOOKUP($G66,Baseline!$G:$HT,222,FALSE))</f>
        <v/>
      </c>
      <c r="HU66" s="5"/>
      <c r="HV66" s="5"/>
      <c r="HW66" s="5"/>
      <c r="HX66" s="5"/>
    </row>
    <row r="67" spans="1:232" s="28" customFormat="1" ht="32.25" hidden="1" thickBot="1">
      <c r="A67" s="5" t="s">
        <v>331</v>
      </c>
      <c r="B67" s="5" t="s">
        <v>332</v>
      </c>
      <c r="C67" s="5"/>
      <c r="D67" s="5"/>
      <c r="E67" s="5"/>
      <c r="F67" s="5" t="s">
        <v>333</v>
      </c>
      <c r="G67" s="5" t="s">
        <v>442</v>
      </c>
      <c r="H67" s="5" t="s">
        <v>436</v>
      </c>
      <c r="I67" s="84" t="str">
        <f>IF(LEN(VLOOKUP($G67,Baseline!$G:$BH,3,FALSE))=0,"",VLOOKUP($G67,Baseline!$G:$BH,3,FALSE))</f>
        <v>Leichte Reizbarkeit, Überempfindlichkeit</v>
      </c>
      <c r="J67" s="5" t="str">
        <f>IF(LEN(VLOOKUP($G67,Baseline!$G:$BH,4,FALSE))=0,"",VLOOKUP($G67,Baseline!$G:$BH,4,FALSE))</f>
        <v>0 = Überhaupt nicht</v>
      </c>
      <c r="K67" s="5" t="str">
        <f>IF(LEN(VLOOKUP($G67,Baseline!$G:$BH,5,FALSE))=0,"",VLOOKUP($G67,Baseline!$G:$BH,5,FALSE))</f>
        <v>1 = An einzelnen Tagen</v>
      </c>
      <c r="L67" s="5" t="str">
        <f>IF(LEN(VLOOKUP($G67,Baseline!$G:$BH,6,FALSE))=0,"",VLOOKUP($G67,Baseline!$G:$BH,6,FALSE))</f>
        <v>2 = An mehr als der Hälfte der Tage</v>
      </c>
      <c r="M67" s="5" t="str">
        <f>IF(LEN(VLOOKUP($G67,Baseline!$G:$BH,7,FALSE))=0,"",VLOOKUP($G67,Baseline!$G:$BH,7,FALSE))</f>
        <v>3 = Beinahe jeden Tag</v>
      </c>
      <c r="N67" s="5" t="str">
        <f>IF(LEN(VLOOKUP($G67,Baseline!$G:$BH,8,FALSE))=0,"",VLOOKUP($G67,Baseline!$G:$BH,8,FALSE))</f>
        <v/>
      </c>
      <c r="O67" s="5" t="str">
        <f>IF(LEN(VLOOKUP($G67,Baseline!$G:$BH,9,FALSE))=0,"",VLOOKUP($G67,Baseline!$G:$BH,9,FALSE))</f>
        <v/>
      </c>
      <c r="P67" s="5" t="str">
        <f>IF(LEN(VLOOKUP($G67,Baseline!$G:$BH,10,FALSE))=0,"",VLOOKUP($G67,Baseline!$G:$BH,10,FALSE))</f>
        <v/>
      </c>
      <c r="Q67" s="5" t="str">
        <f>IF(LEN(VLOOKUP($G67,Baseline!$G:$BH,11,FALSE))=0,"",VLOOKUP($G67,Baseline!$G:$BH,11,FALSE))</f>
        <v/>
      </c>
      <c r="R67" s="5" t="str">
        <f>IF(LEN(VLOOKUP($G67,Baseline!$G:$BH,12,FALSE))=0,"",VLOOKUP($G67,Baseline!$G:$BH,12,FALSE))</f>
        <v/>
      </c>
      <c r="S67" s="5" t="str">
        <f>IF(LEN(VLOOKUP($G67,Baseline!$G:$BH,13,FALSE))=0,"",VLOOKUP($G67,Baseline!$G:$BH,13,FALSE))</f>
        <v/>
      </c>
      <c r="T67" s="5" t="str">
        <f>IF(LEN(VLOOKUP($G67,Baseline!$G:$BH,14,FALSE))=0,"",VLOOKUP($G67,Baseline!$G:$BH,14,FALSE))</f>
        <v/>
      </c>
      <c r="U67" s="5" t="str">
        <f>IF(LEN(VLOOKUP($G67,Baseline!$G:$BH,15,FALSE))=0,"",VLOOKUP($G67,Baseline!$G:$BH,15,FALSE))</f>
        <v/>
      </c>
      <c r="V67" s="5" t="str">
        <f>IF(LEN(VLOOKUP($G67,Baseline!$G:$BH,16,FALSE))=0,"",VLOOKUP($G67,Baseline!$G:$BH,16,FALSE))</f>
        <v/>
      </c>
      <c r="W67" s="5" t="str">
        <f>IF(LEN(VLOOKUP($G67,Baseline!$G:$BH,17,FALSE))=0,"",VLOOKUP($G67,Baseline!$G:$BH,17,FALSE))</f>
        <v/>
      </c>
      <c r="X67" s="5" t="str">
        <f>IF(LEN(VLOOKUP($G67,Baseline!$G:$BH,18,FALSE))=0,"",VLOOKUP($G67,Baseline!$G:$BH,18,FALSE))</f>
        <v/>
      </c>
      <c r="Y67" s="5" t="str">
        <f>IF(LEN(VLOOKUP($G67,Baseline!$G:$BH,19,FALSE))=0,"",VLOOKUP($G67,Baseline!$G:$BH,19,FALSE))</f>
        <v/>
      </c>
      <c r="Z67" s="5" t="str">
        <f>IF(LEN(VLOOKUP($G67,Baseline!$G:$BH,20,FALSE))=0,"",VLOOKUP($G67,Baseline!$G:$BH,20,FALSE))</f>
        <v/>
      </c>
      <c r="AA67" s="5" t="str">
        <f>IF(LEN(VLOOKUP($G67,Baseline!$G:$BH,21,FALSE))=0,"",VLOOKUP($G67,Baseline!$G:$BH,21,FALSE))</f>
        <v/>
      </c>
      <c r="AB67" s="5" t="str">
        <f>IF(LEN(VLOOKUP($G67,Baseline!$G:$BH,22,FALSE))=0,"",VLOOKUP($G67,Baseline!$G:$BH,22,FALSE))</f>
        <v/>
      </c>
      <c r="AC67" s="5" t="str">
        <f>IF(LEN(VLOOKUP($G67,Baseline!$G:$BH,23,FALSE))=0,"",VLOOKUP($G67,Baseline!$G:$BH,23,FALSE))</f>
        <v/>
      </c>
      <c r="AD67" s="5" t="str">
        <f>IF(LEN(VLOOKUP($G67,Baseline!$G:$BH,24,FALSE))=0,"",VLOOKUP($G67,Baseline!$G:$BH,24,FALSE))</f>
        <v/>
      </c>
      <c r="AE67" s="5" t="str">
        <f>IF(LEN(VLOOKUP($G67,Baseline!$G:$BH,25,FALSE))=0,"",VLOOKUP($G67,Baseline!$G:$BH,25,FALSE))</f>
        <v/>
      </c>
      <c r="AF67" s="5" t="str">
        <f>IF(LEN(VLOOKUP($G67,Baseline!$G:$BH,26,FALSE))=0,"",VLOOKUP($G67,Baseline!$G:$BH,26,FALSE))</f>
        <v/>
      </c>
      <c r="AG67" s="100"/>
      <c r="AH67" s="5"/>
      <c r="AI67" s="5"/>
      <c r="AJ67" s="87"/>
      <c r="AK67" s="5" t="str">
        <f>IF(LEN(VLOOKUP($G67,Baseline!$G:$BH,31,FALSE))=0,"",VLOOKUP($G67,Baseline!$G:$BH,31,FALSE))</f>
        <v xml:space="preserve">Feeling afraid as if something awful might happen </v>
      </c>
      <c r="AL67" s="5" t="str">
        <f>IF(LEN(VLOOKUP($G67,Baseline!$G:$BH,32,FALSE))=0,"",VLOOKUP($G67,Baseline!$G:$BH,32,FALSE))</f>
        <v>0 = Not at all sure</v>
      </c>
      <c r="AM67" s="5" t="str">
        <f>IF(LEN(VLOOKUP($G67,Baseline!$G:$BH,33,FALSE))=0,"",VLOOKUP($G67,Baseline!$G:$BH,33,FALSE))</f>
        <v>1 = Several days</v>
      </c>
      <c r="AN67" s="5" t="str">
        <f>IF(LEN(VLOOKUP($G67,Baseline!$G:$BH,34,FALSE))=0,"",VLOOKUP($G67,Baseline!$G:$BH,34,FALSE))</f>
        <v>2 = Over half the days</v>
      </c>
      <c r="AO67" s="5" t="str">
        <f>IF(LEN(VLOOKUP($G67,Baseline!$G:$BH,35,FALSE))=0,"",VLOOKUP($G67,Baseline!$G:$BH,35,FALSE))</f>
        <v>3 = Nearly every day</v>
      </c>
      <c r="AP67" s="5" t="str">
        <f>IF(LEN(VLOOKUP($G67,Baseline!$G:$BH,36,FALSE))=0,"",VLOOKUP($G67,Baseline!$G:$BH,36,FALSE))</f>
        <v/>
      </c>
      <c r="AQ67" s="5" t="str">
        <f>IF(LEN(VLOOKUP($G67,Baseline!$G:$BH,37,FALSE))=0,"",VLOOKUP($G67,Baseline!$G:$BH,37,FALSE))</f>
        <v/>
      </c>
      <c r="AR67" s="5" t="str">
        <f>IF(LEN(VLOOKUP($G67,Baseline!$G:$BH,38,FALSE))=0,"",VLOOKUP($G67,Baseline!$G:$BH,38,FALSE))</f>
        <v/>
      </c>
      <c r="AS67" s="5" t="str">
        <f>IF(LEN(VLOOKUP($G67,Baseline!$G:$BH,39,FALSE))=0,"",VLOOKUP($G67,Baseline!$G:$BH,39,FALSE))</f>
        <v/>
      </c>
      <c r="AT67" s="5" t="str">
        <f>IF(LEN(VLOOKUP($G67,Baseline!$G:$BH,40,FALSE))=0,"",VLOOKUP($G67,Baseline!$G:$BH,40,FALSE))</f>
        <v/>
      </c>
      <c r="AU67" s="5" t="str">
        <f>IF(LEN(VLOOKUP($G67,Baseline!$G:$BH,41,FALSE))=0,"",VLOOKUP($G67,Baseline!$G:$BH,41,FALSE))</f>
        <v/>
      </c>
      <c r="AV67" s="5" t="str">
        <f>IF(LEN(VLOOKUP($G67,Baseline!$G:$BH,42,FALSE))=0,"",VLOOKUP($G67,Baseline!$G:$BH,42,FALSE))</f>
        <v/>
      </c>
      <c r="AW67" s="5" t="str">
        <f>IF(LEN(VLOOKUP($G67,Baseline!$G:$BH,43,FALSE))=0,"",VLOOKUP($G67,Baseline!$G:$BH,43,FALSE))</f>
        <v/>
      </c>
      <c r="AX67" s="5" t="str">
        <f>IF(LEN(VLOOKUP($G67,Baseline!$G:$BH,44,FALSE))=0,"",VLOOKUP($G67,Baseline!$G:$BH,44,FALSE))</f>
        <v/>
      </c>
      <c r="AY67" s="5" t="str">
        <f>IF(LEN(VLOOKUP($G67,Baseline!$G:$BH,45,FALSE))=0,"",VLOOKUP($G67,Baseline!$G:$BH,45,FALSE))</f>
        <v/>
      </c>
      <c r="AZ67" s="5" t="str">
        <f>IF(LEN(VLOOKUP($G67,Baseline!$G:$BH,46,FALSE))=0,"",VLOOKUP($G67,Baseline!$G:$BH,46,FALSE))</f>
        <v/>
      </c>
      <c r="BA67" s="5" t="str">
        <f>IF(LEN(VLOOKUP($G67,Baseline!$G:$BH,47,FALSE))=0,"",VLOOKUP($G67,Baseline!$G:$BH,47,FALSE))</f>
        <v/>
      </c>
      <c r="BB67" s="5" t="str">
        <f>IF(LEN(VLOOKUP($G67,Baseline!$G:$BH,48,FALSE))=0,"",VLOOKUP($G67,Baseline!$G:$BH,48,FALSE))</f>
        <v/>
      </c>
      <c r="BC67" s="5" t="str">
        <f>IF(LEN(VLOOKUP($G67,Baseline!$G:$BH,49,FALSE))=0,"",VLOOKUP($G67,Baseline!$G:$BH,49,FALSE))</f>
        <v/>
      </c>
      <c r="BD67" s="5" t="str">
        <f>IF(LEN(VLOOKUP($G67,Baseline!$G:$BH,50,FALSE))=0,"",VLOOKUP($G67,Baseline!$G:$BH,50,FALSE))</f>
        <v/>
      </c>
      <c r="BE67" s="5" t="str">
        <f>IF(LEN(VLOOKUP($G67,Baseline!$G:$BH,51,FALSE))=0,"",VLOOKUP($G67,Baseline!$G:$BH,51,FALSE))</f>
        <v/>
      </c>
      <c r="BF67" s="5" t="str">
        <f>IF(LEN(VLOOKUP($G67,Baseline!$G:$BH,52,FALSE))=0,"",VLOOKUP($G67,Baseline!$G:$BH,52,FALSE))</f>
        <v/>
      </c>
      <c r="BG67" s="5" t="str">
        <f>IF(LEN(VLOOKUP($G67,Baseline!$G:$BH,53,FALSE))=0,"",VLOOKUP($G67,Baseline!$G:$BH,53,FALSE))</f>
        <v/>
      </c>
      <c r="BH67" s="5" t="str">
        <f>IF(LEN(VLOOKUP($G67,Baseline!$G:$BH,54,FALSE))=0,"",VLOOKUP($G67,Baseline!$G:$BH,54,FALSE))</f>
        <v/>
      </c>
      <c r="BI67" s="5"/>
      <c r="BJ67" s="5"/>
      <c r="BK67" s="5"/>
      <c r="BL67" s="87"/>
      <c r="BM67" s="1" t="str">
        <f>IF(LEN(VLOOKUP($G67,Baseline!$G:$CJ,59,FALSE))=0,"",VLOOKUP($G67,Baseline!$G:$CJ,59,FALSE))</f>
        <v>Irritarse o enfadarse fácilmente.</v>
      </c>
      <c r="BN67" s="1" t="str">
        <f>IF(LEN(VLOOKUP($G67,Baseline!$G:$CJ,60,FALSE))=0,"",VLOOKUP($G67,Baseline!$G:$CJ,60,FALSE))</f>
        <v>0 = Nunca</v>
      </c>
      <c r="BO67" s="1" t="str">
        <f>IF(LEN(VLOOKUP($G67,Baseline!$G:$CJ,61,FALSE))=0,"",VLOOKUP($G67,Baseline!$G:$CJ,61,FALSE))</f>
        <v>1 = Varios días</v>
      </c>
      <c r="BP67" s="1" t="str">
        <f>IF(LEN(VLOOKUP($G67,Baseline!$G:$CJ,62,FALSE))=0,"",VLOOKUP($G67,Baseline!$G:$CJ,62,FALSE))</f>
        <v>2 = Más de la mitad de los días</v>
      </c>
      <c r="BQ67" s="1" t="str">
        <f>IF(LEN(VLOOKUP($G67,Baseline!$G:$CJ,63,FALSE))=0,"",VLOOKUP($G67,Baseline!$G:$CJ,63,FALSE))</f>
        <v>3 = Casi cada día</v>
      </c>
      <c r="BR67" s="1" t="str">
        <f>IF(LEN(VLOOKUP($G67,Baseline!$G:$CJ,64,FALSE))=0,"",VLOOKUP($G67,Baseline!$G:$CJ,64,FALSE))</f>
        <v/>
      </c>
      <c r="BS67" s="1" t="str">
        <f>IF(LEN(VLOOKUP($G67,Baseline!$G:$CJ,65,FALSE))=0,"",VLOOKUP($G67,Baseline!$G:$CJ,65,FALSE))</f>
        <v/>
      </c>
      <c r="BT67" s="1" t="str">
        <f>IF(LEN(VLOOKUP($G67,Baseline!$G:$CJ,66,FALSE))=0,"",VLOOKUP($G67,Baseline!$G:$CJ,66,FALSE))</f>
        <v/>
      </c>
      <c r="BU67" s="1" t="str">
        <f>IF(LEN(VLOOKUP($G67,Baseline!$G:$CJ,67,FALSE))=0,"",VLOOKUP($G67,Baseline!$G:$CJ,67,FALSE))</f>
        <v/>
      </c>
      <c r="BV67" s="1" t="str">
        <f>IF(LEN(VLOOKUP($G67,Baseline!$G:$CJ,68,FALSE))=0,"",VLOOKUP($G67,Baseline!$G:$CJ,68,FALSE))</f>
        <v/>
      </c>
      <c r="BW67" s="1" t="str">
        <f>IF(LEN(VLOOKUP($G67,Baseline!$G:$CJ,69,FALSE))=0,"",VLOOKUP($G67,Baseline!$G:$CJ,69,FALSE))</f>
        <v/>
      </c>
      <c r="BX67" s="1" t="str">
        <f>IF(LEN(VLOOKUP($G67,Baseline!$G:$CJ,70,FALSE))=0,"",VLOOKUP($G67,Baseline!$G:$CJ,70,FALSE))</f>
        <v/>
      </c>
      <c r="BY67" s="1" t="str">
        <f>IF(LEN(VLOOKUP($G67,Baseline!$G:$CJ,71,FALSE))=0,"",VLOOKUP($G67,Baseline!$G:$CJ,71,FALSE))</f>
        <v/>
      </c>
      <c r="BZ67" s="1" t="str">
        <f>IF(LEN(VLOOKUP($G67,Baseline!$G:$CJ,72,FALSE))=0,"",VLOOKUP($G67,Baseline!$G:$CJ,72,FALSE))</f>
        <v/>
      </c>
      <c r="CA67" s="1" t="str">
        <f>IF(LEN(VLOOKUP($G67,Baseline!$G:$CJ,73,FALSE))=0,"",VLOOKUP($G67,Baseline!$G:$CJ,73,FALSE))</f>
        <v/>
      </c>
      <c r="CB67" s="1" t="str">
        <f>IF(LEN(VLOOKUP($G67,Baseline!$G:$CJ,74,FALSE))=0,"",VLOOKUP($G67,Baseline!$G:$CJ,74,FALSE))</f>
        <v/>
      </c>
      <c r="CC67" s="1" t="str">
        <f>IF(LEN(VLOOKUP($G67,Baseline!$G:$CJ,75,FALSE))=0,"",VLOOKUP($G67,Baseline!$G:$CJ,75,FALSE))</f>
        <v/>
      </c>
      <c r="CD67" s="1" t="str">
        <f>IF(LEN(VLOOKUP($G67,Baseline!$G:$CJ,76,FALSE))=0,"",VLOOKUP($G67,Baseline!$G:$CJ,76,FALSE))</f>
        <v/>
      </c>
      <c r="CE67" s="1" t="str">
        <f>IF(LEN(VLOOKUP($G67,Baseline!$G:$CJ,77,FALSE))=0,"",VLOOKUP($G67,Baseline!$G:$CJ,77,FALSE))</f>
        <v/>
      </c>
      <c r="CF67" s="1" t="str">
        <f>IF(LEN(VLOOKUP($G67,Baseline!$G:$CJ,78,FALSE))=0,"",VLOOKUP($G67,Baseline!$G:$CJ,78,FALSE))</f>
        <v/>
      </c>
      <c r="CG67" s="1" t="str">
        <f>IF(LEN(VLOOKUP($G67,Baseline!$G:$CJ,79,FALSE))=0,"",VLOOKUP($G67,Baseline!$G:$CJ,79,FALSE))</f>
        <v/>
      </c>
      <c r="CH67" s="1" t="str">
        <f>IF(LEN(VLOOKUP($G67,Baseline!$G:$CJ,80,FALSE))=0,"",VLOOKUP($G67,Baseline!$G:$CJ,80,FALSE))</f>
        <v/>
      </c>
      <c r="CI67" s="1" t="str">
        <f>IF(LEN(VLOOKUP($G67,Baseline!$G:$CJ,81,FALSE))=0,"",VLOOKUP($G67,Baseline!$G:$CJ,81,FALSE))</f>
        <v/>
      </c>
      <c r="CJ67" s="1" t="str">
        <f>IF(LEN(VLOOKUP($G67,Baseline!$G:$CJ,82,FALSE))=0,"",VLOOKUP($G67,Baseline!$G:$CJ,82,FALSE))</f>
        <v/>
      </c>
      <c r="CK67" s="1"/>
      <c r="CL67" s="1"/>
      <c r="CM67" s="1"/>
      <c r="CN67" s="1"/>
      <c r="CO67" s="198" t="str">
        <f>IF(LEN(VLOOKUP($G67,Baseline!$G:$DL,87,FALSE))=0,"",VLOOKUP($G67,Baseline!$G:$DL,87,FALSE))</f>
        <v>Être facilement contrarié(e) ou irritable.</v>
      </c>
      <c r="CP67" s="1" t="str">
        <f>IF(LEN(VLOOKUP($G67,Baseline!$G:$DL,88,FALSE))=0,"",VLOOKUP($G67,Baseline!$G:$DL,88,FALSE))</f>
        <v>0 = Jamais</v>
      </c>
      <c r="CQ67" s="1" t="str">
        <f>IF(LEN(VLOOKUP($G67,Baseline!$G:$DL,89,FALSE))=0,"",VLOOKUP($G67,Baseline!$G:$DL,89,FALSE))</f>
        <v>1 = Plusieurs jours</v>
      </c>
      <c r="CR67" s="4" t="str">
        <f>IF(LEN(VLOOKUP($G67,Baseline!$G:$DL,90,FALSE))=0,"",VLOOKUP($G67,Baseline!$G:$DL,90,FALSE))</f>
        <v>2 = Plus de la moitié du temps</v>
      </c>
      <c r="CS67" s="1" t="str">
        <f>IF(LEN(VLOOKUP($G67,Baseline!$G:$DL,91,FALSE))=0,"",VLOOKUP($G67,Baseline!$G:$DL,91,FALSE))</f>
        <v>3 = Presque tous les jours</v>
      </c>
      <c r="CT67" s="1" t="str">
        <f>IF(LEN(VLOOKUP($G67,Baseline!$G:$DL,92,FALSE))=0,"",VLOOKUP($G67,Baseline!$G:$DL,92,FALSE))</f>
        <v/>
      </c>
      <c r="CU67" s="1" t="str">
        <f>IF(LEN(VLOOKUP($G67,Baseline!$G:$DL,93,FALSE))=0,"",VLOOKUP($G67,Baseline!$G:$DL,93,FALSE))</f>
        <v/>
      </c>
      <c r="CV67" s="1" t="str">
        <f>IF(LEN(VLOOKUP($G67,Baseline!$G:$DL,94,FALSE))=0,"",VLOOKUP($G67,Baseline!$G:$DL,94,FALSE))</f>
        <v/>
      </c>
      <c r="CW67" s="1" t="str">
        <f>IF(LEN(VLOOKUP($G67,Baseline!$G:$DL,95,FALSE))=0,"",VLOOKUP($G67,Baseline!$G:$DL,95,FALSE))</f>
        <v/>
      </c>
      <c r="CX67" s="1" t="str">
        <f>IF(LEN(VLOOKUP($G67,Baseline!$G:$DL,96,FALSE))=0,"",VLOOKUP($G67,Baseline!$G:$DL,96,FALSE))</f>
        <v/>
      </c>
      <c r="CY67" s="5" t="str">
        <f>IF(LEN(VLOOKUP($G67,Baseline!$G:$DL,97,FALSE))=0,"",VLOOKUP($G67,Baseline!$G:$DL,97,FALSE))</f>
        <v/>
      </c>
      <c r="CZ67" s="5" t="str">
        <f>IF(LEN(VLOOKUP($G67,Baseline!$G:$DL,98,FALSE))=0,"",VLOOKUP($G67,Baseline!$G:$DL,98,FALSE))</f>
        <v/>
      </c>
      <c r="DA67" s="5" t="str">
        <f>IF(LEN(VLOOKUP($G67,Baseline!$G:$DL,99,FALSE))=0,"",VLOOKUP($G67,Baseline!$G:$DL,99,FALSE))</f>
        <v/>
      </c>
      <c r="DB67" s="5" t="str">
        <f>IF(LEN(VLOOKUP($G67,Baseline!$G:$DL,100,FALSE))=0,"",VLOOKUP($G67,Baseline!$G:$DL,100,FALSE))</f>
        <v/>
      </c>
      <c r="DC67" s="5" t="str">
        <f>IF(LEN(VLOOKUP($G67,Baseline!$G:$DL,101,FALSE))=0,"",VLOOKUP($G67,Baseline!$G:$DL,101,FALSE))</f>
        <v/>
      </c>
      <c r="DD67" s="5" t="str">
        <f>IF(LEN(VLOOKUP($G67,Baseline!$G:$DL,102,FALSE))=0,"",VLOOKUP($G67,Baseline!$G:$DL,102,FALSE))</f>
        <v/>
      </c>
      <c r="DE67" s="5" t="str">
        <f>IF(LEN(VLOOKUP($G67,Baseline!$G:$DL,103,FALSE))=0,"",VLOOKUP($G67,Baseline!$G:$DL,103,FALSE))</f>
        <v/>
      </c>
      <c r="DF67" s="5" t="str">
        <f>IF(LEN(VLOOKUP($G67,Baseline!$G:$DL,104,FALSE))=0,"",VLOOKUP($G67,Baseline!$G:$DL,104,FALSE))</f>
        <v/>
      </c>
      <c r="DG67" s="5" t="str">
        <f>IF(LEN(VLOOKUP($G67,Baseline!$G:$DL,105,FALSE))=0,"",VLOOKUP($G67,Baseline!$G:$DL,105,FALSE))</f>
        <v/>
      </c>
      <c r="DH67" s="5" t="str">
        <f>IF(LEN(VLOOKUP($G67,Baseline!$G:$DL,106,FALSE))=0,"",VLOOKUP($G67,Baseline!$G:$DL,106,FALSE))</f>
        <v/>
      </c>
      <c r="DI67" s="5" t="str">
        <f>IF(LEN(VLOOKUP($G67,Baseline!$G:$DL,107,FALSE))=0,"",VLOOKUP($G67,Baseline!$G:$DL,107,FALSE))</f>
        <v/>
      </c>
      <c r="DJ67" s="5" t="str">
        <f>IF(LEN(VLOOKUP($G67,Baseline!$G:$DL,108,FALSE))=0,"",VLOOKUP($G67,Baseline!$G:$DL,108,FALSE))</f>
        <v/>
      </c>
      <c r="DK67" s="5" t="str">
        <f>IF(LEN(VLOOKUP($G67,Baseline!$G:$DL,109,FALSE))=0,"",VLOOKUP($G67,Baseline!$G:$DL,109,FALSE))</f>
        <v/>
      </c>
      <c r="DL67" s="5" t="str">
        <f>IF(LEN(VLOOKUP($G67,Baseline!$G:$DL,110,FALSE))=0,"",VLOOKUP($G67,Baseline!$G:$DL,110,FALSE))</f>
        <v/>
      </c>
      <c r="DM67" s="5"/>
      <c r="DN67" s="5"/>
      <c r="DO67" s="5"/>
      <c r="DP67" s="5"/>
      <c r="DQ67" s="1" t="str">
        <f>IF(LEN(VLOOKUP($G67,Baseline!$G:$EN,115,FALSE))=0,"",VLOOKUP($G67,Baseline!$G:$EN,115,FALSE))</f>
        <v>Könnyen felbosszantható vagy ingerlékeny.</v>
      </c>
      <c r="DR67" s="1" t="str">
        <f>IF(LEN(VLOOKUP($G67,Baseline!$G:$EN,116,FALSE))=0,"",VLOOKUP($G67,Baseline!$G:$EN,116,FALSE))</f>
        <v>0 = Egyszer sem</v>
      </c>
      <c r="DS67" s="1" t="str">
        <f>IF(LEN(VLOOKUP($G67,Baseline!$G:$EN,117,FALSE))=0,"",VLOOKUP($G67,Baseline!$G:$EN,117,FALSE))</f>
        <v>1 = Néhány napig</v>
      </c>
      <c r="DT67" s="1" t="str">
        <f>IF(LEN(VLOOKUP($G67,Baseline!$G:$EN,118,FALSE))=0,"",VLOOKUP($G67,Baseline!$G:$EN,118,FALSE))</f>
        <v>2 = A napok több mint felében</v>
      </c>
      <c r="DU67" s="1" t="str">
        <f>IF(LEN(VLOOKUP($G67,Baseline!$G:$EN,119,FALSE))=0,"",VLOOKUP($G67,Baseline!$G:$EN,119,FALSE))</f>
        <v>3 = Majdnem minden nap</v>
      </c>
      <c r="DV67" s="1" t="str">
        <f>IF(LEN(VLOOKUP($G67,Baseline!$G:$EN,120,FALSE))=0,"",VLOOKUP($G67,Baseline!$G:$EN,120,FALSE))</f>
        <v/>
      </c>
      <c r="DW67" s="4" t="str">
        <f>IF(LEN(VLOOKUP($G67,Baseline!$G:$EN,121,FALSE))=0,"",VLOOKUP($G67,Baseline!$G:$EN,121,FALSE))</f>
        <v/>
      </c>
      <c r="DX67" s="1" t="str">
        <f>IF(LEN(VLOOKUP($G67,Baseline!$G:$EN,122,FALSE))=0,"",VLOOKUP($G67,Baseline!$G:$EN,122,FALSE))</f>
        <v/>
      </c>
      <c r="DY67" s="1" t="str">
        <f>IF(LEN(VLOOKUP($G67,Baseline!$G:$EN,123,FALSE))=0,"",VLOOKUP($G67,Baseline!$G:$EN,123,FALSE))</f>
        <v/>
      </c>
      <c r="DZ67" s="1" t="str">
        <f>IF(LEN(VLOOKUP($G67,Baseline!$G:$EN,124,FALSE))=0,"",VLOOKUP($G67,Baseline!$G:$EN,124,FALSE))</f>
        <v/>
      </c>
      <c r="EA67" s="1" t="str">
        <f>IF(LEN(VLOOKUP($G67,Baseline!$G:$EN,125,FALSE))=0,"",VLOOKUP($G67,Baseline!$G:$EN,125,FALSE))</f>
        <v/>
      </c>
      <c r="EB67" s="5" t="str">
        <f>IF(LEN(VLOOKUP($G67,Baseline!$G:$EN,126,FALSE))=0,"",VLOOKUP($G67,Baseline!$G:$EN,126,FALSE))</f>
        <v/>
      </c>
      <c r="EC67" s="5" t="str">
        <f>IF(LEN(VLOOKUP($G67,Baseline!$G:$EN,127,FALSE))=0,"",VLOOKUP($G67,Baseline!$G:$EN,127,FALSE))</f>
        <v/>
      </c>
      <c r="ED67" s="5" t="str">
        <f>IF(LEN(VLOOKUP($G67,Baseline!$G:$EN,128,FALSE))=0,"",VLOOKUP($G67,Baseline!$G:$EN,128,FALSE))</f>
        <v/>
      </c>
      <c r="EE67" s="5" t="str">
        <f>IF(LEN(VLOOKUP($G67,Baseline!$G:$EN,129,FALSE))=0,"",VLOOKUP($G67,Baseline!$G:$EN,129,FALSE))</f>
        <v/>
      </c>
      <c r="EF67" s="5" t="str">
        <f>IF(LEN(VLOOKUP($G67,Baseline!$G:$EN,130,FALSE))=0,"",VLOOKUP($G67,Baseline!$G:$EN,130,FALSE))</f>
        <v/>
      </c>
      <c r="EG67" s="5" t="str">
        <f>IF(LEN(VLOOKUP($G67,Baseline!$G:$EN,131,FALSE))=0,"",VLOOKUP($G67,Baseline!$G:$EN,131,FALSE))</f>
        <v/>
      </c>
      <c r="EH67" s="5" t="str">
        <f>IF(LEN(VLOOKUP($G67,Baseline!$G:$EN,132,FALSE))=0,"",VLOOKUP($G67,Baseline!$G:$EN,132,FALSE))</f>
        <v/>
      </c>
      <c r="EI67" s="5" t="str">
        <f>IF(LEN(VLOOKUP($G67,Baseline!$G:$EN,133,FALSE))=0,"",VLOOKUP($G67,Baseline!$G:$EN,133,FALSE))</f>
        <v/>
      </c>
      <c r="EJ67" s="5" t="str">
        <f>IF(LEN(VLOOKUP($G67,Baseline!$G:$EN,134,FALSE))=0,"",VLOOKUP($G67,Baseline!$G:$EN,134,FALSE))</f>
        <v/>
      </c>
      <c r="EK67" s="5" t="str">
        <f>IF(LEN(VLOOKUP($G67,Baseline!$G:$EN,135,FALSE))=0,"",VLOOKUP($G67,Baseline!$G:$EN,135,FALSE))</f>
        <v/>
      </c>
      <c r="EL67" s="5" t="str">
        <f>IF(LEN(VLOOKUP($G67,Baseline!$G:$EN,136,FALSE))=0,"",VLOOKUP($G67,Baseline!$G:$EN,136,FALSE))</f>
        <v/>
      </c>
      <c r="EM67" s="5" t="str">
        <f>IF(LEN(VLOOKUP($G67,Baseline!$G:$EN,137,FALSE))=0,"",VLOOKUP($G67,Baseline!$G:$EN,137,FALSE))</f>
        <v/>
      </c>
      <c r="EN67" s="5" t="str">
        <f>IF(LEN(VLOOKUP($G67,Baseline!$G:$EN,138,FALSE))=0,"",VLOOKUP($G67,Baseline!$G:$EN,138,FALSE))</f>
        <v/>
      </c>
      <c r="EO67" s="5"/>
      <c r="EP67" s="5"/>
      <c r="EQ67" s="5"/>
      <c r="ER67" s="5"/>
      <c r="ES67" s="1" t="str">
        <f>IF(LEN(VLOOKUP($G67,Baseline!$G:$FP,143,FALSE))=0,"",VLOOKUP($G67,Baseline!$G:$FP,143,FALSE))</f>
        <v>Infastidirsi o irritarsi facilmente.</v>
      </c>
      <c r="ET67" s="1" t="str">
        <f>IF(LEN(VLOOKUP($G67,Baseline!$G:$FP,144,FALSE))=0,"",VLOOKUP($G67,Baseline!$G:$FP,144,FALSE))</f>
        <v>0 = Mai</v>
      </c>
      <c r="EU67" s="1" t="str">
        <f>IF(LEN(VLOOKUP($G67,Baseline!$G:$FP,145,FALSE))=0,"",VLOOKUP($G67,Baseline!$G:$FP,145,FALSE))</f>
        <v>1 = Alcuni giorni</v>
      </c>
      <c r="EV67" s="1" t="str">
        <f>IF(LEN(VLOOKUP($G67,Baseline!$G:$FP,146,FALSE))=0,"",VLOOKUP($G67,Baseline!$G:$FP,146,FALSE))</f>
        <v>2 = Oltre la metà dei giorni</v>
      </c>
      <c r="EW67" s="1" t="str">
        <f>IF(LEN(VLOOKUP($G67,Baseline!$G:$FP,147,FALSE))=0,"",VLOOKUP($G67,Baseline!$G:$FP,147,FALSE))</f>
        <v>3 = Quasi ogni giorno</v>
      </c>
      <c r="EX67" s="1" t="str">
        <f>IF(LEN(VLOOKUP($G67,Baseline!$G:$FP,148,FALSE))=0,"",VLOOKUP($G67,Baseline!$G:$FP,148,FALSE))</f>
        <v/>
      </c>
      <c r="EY67" s="1" t="str">
        <f>IF(LEN(VLOOKUP($G67,Baseline!$G:$FP,149,FALSE))=0,"",VLOOKUP($G67,Baseline!$G:$FP,149,FALSE))</f>
        <v/>
      </c>
      <c r="EZ67" s="1" t="str">
        <f>IF(LEN(VLOOKUP($G67,Baseline!$G:$FP,150,FALSE))=0,"",VLOOKUP($G67,Baseline!$G:$FP,150,FALSE))</f>
        <v/>
      </c>
      <c r="FA67" s="1" t="str">
        <f>IF(LEN(VLOOKUP($G67,Baseline!$G:$FP,151,FALSE))=0,"",VLOOKUP($G67,Baseline!$G:$FP,151,FALSE))</f>
        <v/>
      </c>
      <c r="FB67" s="4" t="str">
        <f>IF(LEN(VLOOKUP($G67,Baseline!$G:$FP,152,FALSE))=0,"",VLOOKUP($G67,Baseline!$G:$FP,152,FALSE))</f>
        <v/>
      </c>
      <c r="FC67" s="1" t="str">
        <f>IF(LEN(VLOOKUP($G67,Baseline!$G:$FP,153,FALSE))=0,"",VLOOKUP($G67,Baseline!$G:$FP,153,FALSE))</f>
        <v/>
      </c>
      <c r="FD67" s="5" t="str">
        <f>IF(LEN(VLOOKUP($G67,Baseline!$G:$FP,154,FALSE))=0,"",VLOOKUP($G67,Baseline!$G:$FP,154,FALSE))</f>
        <v/>
      </c>
      <c r="FE67" s="5" t="str">
        <f>IF(LEN(VLOOKUP($G67,Baseline!$G:$FP,155,FALSE))=0,"",VLOOKUP($G67,Baseline!$G:$FP,155,FALSE))</f>
        <v/>
      </c>
      <c r="FF67" s="5" t="str">
        <f>IF(LEN(VLOOKUP($G67,Baseline!$G:$FP,156,FALSE))=0,"",VLOOKUP($G67,Baseline!$G:$FP,156,FALSE))</f>
        <v/>
      </c>
      <c r="FG67" s="5" t="str">
        <f>IF(LEN(VLOOKUP($G67,Baseline!$G:$FP,157,FALSE))=0,"",VLOOKUP($G67,Baseline!$G:$FP,157,FALSE))</f>
        <v/>
      </c>
      <c r="FH67" s="5" t="str">
        <f>IF(LEN(VLOOKUP($G67,Baseline!$G:$FP,158,FALSE))=0,"",VLOOKUP($G67,Baseline!$G:$FP,158,FALSE))</f>
        <v/>
      </c>
      <c r="FI67" s="5" t="str">
        <f>IF(LEN(VLOOKUP($G67,Baseline!$G:$FP,159,FALSE))=0,"",VLOOKUP($G67,Baseline!$G:$FP,159,FALSE))</f>
        <v/>
      </c>
      <c r="FJ67" s="5" t="str">
        <f>IF(LEN(VLOOKUP($G67,Baseline!$G:$FP,160,FALSE))=0,"",VLOOKUP($G67,Baseline!$G:$FP,160,FALSE))</f>
        <v/>
      </c>
      <c r="FK67" s="5" t="str">
        <f>IF(LEN(VLOOKUP($G67,Baseline!$G:$FP,161,FALSE))=0,"",VLOOKUP($G67,Baseline!$G:$FP,161,FALSE))</f>
        <v/>
      </c>
      <c r="FL67" s="5" t="str">
        <f>IF(LEN(VLOOKUP($G67,Baseline!$G:$FP,162,FALSE))=0,"",VLOOKUP($G67,Baseline!$G:$FP,162,FALSE))</f>
        <v/>
      </c>
      <c r="FM67" s="5" t="str">
        <f>IF(LEN(VLOOKUP($G67,Baseline!$G:$FP,163,FALSE))=0,"",VLOOKUP($G67,Baseline!$G:$FP,163,FALSE))</f>
        <v/>
      </c>
      <c r="FN67" s="5" t="str">
        <f>IF(LEN(VLOOKUP($G67,Baseline!$G:$FP,164,FALSE))=0,"",VLOOKUP($G67,Baseline!$G:$FP,164,FALSE))</f>
        <v/>
      </c>
      <c r="FO67" s="5" t="str">
        <f>IF(LEN(VLOOKUP($G67,Baseline!$G:$FP,165,FALSE))=0,"",VLOOKUP($G67,Baseline!$G:$FP,165,FALSE))</f>
        <v/>
      </c>
      <c r="FP67" s="5" t="str">
        <f>IF(LEN(VLOOKUP($G67,Baseline!$G:$FP,166,FALSE))=0,"",VLOOKUP($G67,Baseline!$G:$FP,166,FALSE))</f>
        <v/>
      </c>
      <c r="FQ67" s="5"/>
      <c r="FR67" s="5"/>
      <c r="FS67" s="5"/>
      <c r="FT67" s="5"/>
      <c r="FU67" s="1" t="str">
        <f>IF(LEN(VLOOKUP($G67,Baseline!$G:$GR,171,FALSE))=0,"",VLOOKUP($G67,Baseline!$G:$GR,171,FALSE))</f>
        <v>Вы легко раздражались или были несдержанны.</v>
      </c>
      <c r="FV67" s="1" t="str">
        <f>IF(LEN(VLOOKUP($G67,Baseline!$G:$GR,172,FALSE))=0,"",VLOOKUP($G67,Baseline!$G:$GR,172,FALSE))</f>
        <v>0 = Ни разу</v>
      </c>
      <c r="FW67" s="1" t="str">
        <f>IF(LEN(VLOOKUP($G67,Baseline!$G:$GR,173,FALSE))=0,"",VLOOKUP($G67,Baseline!$G:$GR,173,FALSE))</f>
        <v>1 = Несколько дней</v>
      </c>
      <c r="FX67" s="1" t="str">
        <f>IF(LEN(VLOOKUP($G67,Baseline!$G:$GR,174,FALSE))=0,"",VLOOKUP($G67,Baseline!$G:$GR,174,FALSE))</f>
        <v>2 = Более половины дней</v>
      </c>
      <c r="FY67" s="1" t="str">
        <f>IF(LEN(VLOOKUP($G67,Baseline!$G:$GR,175,FALSE))=0,"",VLOOKUP($G67,Baseline!$G:$GR,175,FALSE))</f>
        <v>3 = Почти каждый день</v>
      </c>
      <c r="FZ67" s="1" t="str">
        <f>IF(LEN(VLOOKUP($G67,Baseline!$G:$GR,176,FALSE))=0,"",VLOOKUP($G67,Baseline!$G:$GR,176,FALSE))</f>
        <v/>
      </c>
      <c r="GA67" s="1" t="str">
        <f>IF(LEN(VLOOKUP($G67,Baseline!$G:$GR,177,FALSE))=0,"",VLOOKUP($G67,Baseline!$G:$GR,177,FALSE))</f>
        <v/>
      </c>
      <c r="GB67" s="1" t="str">
        <f>IF(LEN(VLOOKUP($G67,Baseline!$G:$GR,178,FALSE))=0,"",VLOOKUP($G67,Baseline!$G:$GR,178,FALSE))</f>
        <v/>
      </c>
      <c r="GC67" s="1" t="str">
        <f>IF(LEN(VLOOKUP($G67,Baseline!$G:$GR,179,FALSE))=0,"",VLOOKUP($G67,Baseline!$G:$GR,179,FALSE))</f>
        <v/>
      </c>
      <c r="GD67" s="1" t="str">
        <f>IF(LEN(VLOOKUP($G67,Baseline!$G:$GR,180,FALSE))=0,"",VLOOKUP($G67,Baseline!$G:$GR,180,FALSE))</f>
        <v/>
      </c>
      <c r="GE67" s="1" t="str">
        <f>IF(LEN(VLOOKUP($G67,Baseline!$G:$GR,181,FALSE))=0,"",VLOOKUP($G67,Baseline!$G:$GR,181,FALSE))</f>
        <v/>
      </c>
      <c r="GF67" s="5" t="str">
        <f>IF(LEN(VLOOKUP($G67,Baseline!$G:$GR,182,FALSE))=0,"",VLOOKUP($G67,Baseline!$G:$GR,182,FALSE))</f>
        <v/>
      </c>
      <c r="GG67" s="4" t="str">
        <f>IF(LEN(VLOOKUP($G67,Baseline!$G:$GR,183,FALSE))=0,"",VLOOKUP($G67,Baseline!$G:$GR,183,FALSE))</f>
        <v/>
      </c>
      <c r="GH67" s="5" t="str">
        <f>IF(LEN(VLOOKUP($G67,Baseline!$G:$GR,184,FALSE))=0,"",VLOOKUP($G67,Baseline!$G:$GR,184,FALSE))</f>
        <v/>
      </c>
      <c r="GI67" s="5" t="str">
        <f>IF(LEN(VLOOKUP($G67,Baseline!$G:$GR,185,FALSE))=0,"",VLOOKUP($G67,Baseline!$G:$GR,185,FALSE))</f>
        <v/>
      </c>
      <c r="GJ67" s="5" t="str">
        <f>IF(LEN(VLOOKUP($G67,Baseline!$G:$GR,186,FALSE))=0,"",VLOOKUP($G67,Baseline!$G:$GR,186,FALSE))</f>
        <v/>
      </c>
      <c r="GK67" s="5" t="str">
        <f>IF(LEN(VLOOKUP($G67,Baseline!$G:$GR,187,FALSE))=0,"",VLOOKUP($G67,Baseline!$G:$GR,187,FALSE))</f>
        <v/>
      </c>
      <c r="GL67" s="5" t="str">
        <f>IF(LEN(VLOOKUP($G67,Baseline!$G:$GR,188,FALSE))=0,"",VLOOKUP($G67,Baseline!$G:$GR,188,FALSE))</f>
        <v/>
      </c>
      <c r="GM67" s="5" t="str">
        <f>IF(LEN(VLOOKUP($G67,Baseline!$G:$GR,189,FALSE))=0,"",VLOOKUP($G67,Baseline!$G:$GR,189,FALSE))</f>
        <v/>
      </c>
      <c r="GN67" s="5" t="str">
        <f>IF(LEN(VLOOKUP($G67,Baseline!$G:$GR,190,FALSE))=0,"",VLOOKUP($G67,Baseline!$G:$GR,190,FALSE))</f>
        <v/>
      </c>
      <c r="GO67" s="5" t="str">
        <f>IF(LEN(VLOOKUP($G67,Baseline!$G:$GR,191,FALSE))=0,"",VLOOKUP($G67,Baseline!$G:$GR,191,FALSE))</f>
        <v/>
      </c>
      <c r="GP67" s="5" t="str">
        <f>IF(LEN(VLOOKUP($G67,Baseline!$G:$GR,192,FALSE))=0,"",VLOOKUP($G67,Baseline!$G:$GR,192,FALSE))</f>
        <v/>
      </c>
      <c r="GQ67" s="5" t="str">
        <f>IF(LEN(VLOOKUP($G67,Baseline!$G:$GR,193,FALSE))=0,"",VLOOKUP($G67,Baseline!$G:$GR,193,FALSE))</f>
        <v/>
      </c>
      <c r="GR67" s="5" t="str">
        <f>IF(LEN(VLOOKUP($G67,Baseline!$G:$GR,194,FALSE))=0,"",VLOOKUP($G67,Baseline!$G:$GR,194,FALSE))</f>
        <v/>
      </c>
      <c r="GS67" s="5"/>
      <c r="GT67" s="5"/>
      <c r="GU67" s="5"/>
      <c r="GV67" s="5"/>
      <c r="GW67" s="1" t="str">
        <f>IF(LEN(VLOOKUP($G67,Baseline!$G:$HT,199,FALSE))=0,"",VLOOKUP($G67,Baseline!$G:$HT,199,FALSE))</f>
        <v>Laka razdražljivost, prekomerna osetljivost</v>
      </c>
      <c r="GX67" s="1" t="str">
        <f>IF(LEN(VLOOKUP($G67,Baseline!$G:$HT,200,FALSE))=0,"",VLOOKUP($G67,Baseline!$G:$HT,200,FALSE))</f>
        <v>0 = Uopšte ne</v>
      </c>
      <c r="GY67" s="1" t="str">
        <f>IF(LEN(VLOOKUP($G67,Baseline!$G:$HT,201,FALSE))=0,"",VLOOKUP($G67,Baseline!$G:$HT,201,FALSE))</f>
        <v>1 = Pojedinim danima</v>
      </c>
      <c r="GZ67" s="1" t="str">
        <f>IF(LEN(VLOOKUP($G67,Baseline!$G:$HT,202,FALSE))=0,"",VLOOKUP($G67,Baseline!$G:$HT,202,FALSE))</f>
        <v>2 = Češće nego svakog drugog dana</v>
      </c>
      <c r="HA67" s="10" t="str">
        <f>IF(LEN(VLOOKUP($G67,Baseline!$G:$HT,203,FALSE))=0,"",VLOOKUP($G67,Baseline!$G:$HT,203,FALSE))</f>
        <v>3 = Skoro svakog dana</v>
      </c>
      <c r="HB67" s="10" t="str">
        <f>IF(LEN(VLOOKUP($G67,Baseline!$G:$HT,204,FALSE))=0,"",VLOOKUP($G67,Baseline!$G:$HT,204,FALSE))</f>
        <v/>
      </c>
      <c r="HC67" s="10" t="str">
        <f>IF(LEN(VLOOKUP($G67,Baseline!$G:$HT,205,FALSE))=0,"",VLOOKUP($G67,Baseline!$G:$HT,205,FALSE))</f>
        <v/>
      </c>
      <c r="HD67" s="10" t="str">
        <f>IF(LEN(VLOOKUP($G67,Baseline!$G:$HT,206,FALSE))=0,"",VLOOKUP($G67,Baseline!$G:$HT,206,FALSE))</f>
        <v/>
      </c>
      <c r="HE67" s="10" t="str">
        <f>IF(LEN(VLOOKUP($G67,Baseline!$G:$HT,207,FALSE))=0,"",VLOOKUP($G67,Baseline!$G:$HT,207,FALSE))</f>
        <v/>
      </c>
      <c r="HF67" s="10" t="str">
        <f>IF(LEN(VLOOKUP($G67,Baseline!$G:$HT,208,FALSE))=0,"",VLOOKUP($G67,Baseline!$G:$HT,208,FALSE))</f>
        <v/>
      </c>
      <c r="HG67" s="10" t="str">
        <f>IF(LEN(VLOOKUP($G67,Baseline!$G:$HT,209,FALSE))=0,"",VLOOKUP($G67,Baseline!$G:$HT,209,FALSE))</f>
        <v/>
      </c>
      <c r="HH67" s="5" t="str">
        <f>IF(LEN(VLOOKUP($G67,Baseline!$G:$HT,210,FALSE))=0,"",VLOOKUP($G67,Baseline!$G:$HT,210,FALSE))</f>
        <v/>
      </c>
      <c r="HI67" s="5" t="str">
        <f>IF(LEN(VLOOKUP($G67,Baseline!$G:$HT,211,FALSE))=0,"",VLOOKUP($G67,Baseline!$G:$HT,211,FALSE))</f>
        <v/>
      </c>
      <c r="HJ67" s="5" t="str">
        <f>IF(LEN(VLOOKUP($G67,Baseline!$G:$HT,212,FALSE))=0,"",VLOOKUP($G67,Baseline!$G:$HT,212,FALSE))</f>
        <v/>
      </c>
      <c r="HK67" s="5" t="str">
        <f>IF(LEN(VLOOKUP($G67,Baseline!$G:$HT,213,FALSE))=0,"",VLOOKUP($G67,Baseline!$G:$HT,213,FALSE))</f>
        <v/>
      </c>
      <c r="HL67" s="4" t="str">
        <f>IF(LEN(VLOOKUP($G67,Baseline!$G:$HT,214,FALSE))=0,"",VLOOKUP($G67,Baseline!$G:$HT,214,FALSE))</f>
        <v/>
      </c>
      <c r="HM67" s="5" t="str">
        <f>IF(LEN(VLOOKUP($G67,Baseline!$G:$HT,215,FALSE))=0,"",VLOOKUP($G67,Baseline!$G:$HT,215,FALSE))</f>
        <v/>
      </c>
      <c r="HN67" s="5" t="str">
        <f>IF(LEN(VLOOKUP($G67,Baseline!$G:$HT,216,FALSE))=0,"",VLOOKUP($G67,Baseline!$G:$HT,216,FALSE))</f>
        <v/>
      </c>
      <c r="HO67" s="5" t="str">
        <f>IF(LEN(VLOOKUP($G67,Baseline!$G:$HT,217,FALSE))=0,"",VLOOKUP($G67,Baseline!$G:$HT,217,FALSE))</f>
        <v/>
      </c>
      <c r="HP67" s="5" t="str">
        <f>IF(LEN(VLOOKUP($G67,Baseline!$G:$HT,218,FALSE))=0,"",VLOOKUP($G67,Baseline!$G:$HT,218,FALSE))</f>
        <v/>
      </c>
      <c r="HQ67" s="5" t="str">
        <f>IF(LEN(VLOOKUP($G67,Baseline!$G:$HT,219,FALSE))=0,"",VLOOKUP($G67,Baseline!$G:$HT,219,FALSE))</f>
        <v/>
      </c>
      <c r="HR67" s="5" t="str">
        <f>IF(LEN(VLOOKUP($G67,Baseline!$G:$HT,220,FALSE))=0,"",VLOOKUP($G67,Baseline!$G:$HT,220,FALSE))</f>
        <v/>
      </c>
      <c r="HS67" s="5" t="str">
        <f>IF(LEN(VLOOKUP($G67,Baseline!$G:$HT,221,FALSE))=0,"",VLOOKUP($G67,Baseline!$G:$HT,221,FALSE))</f>
        <v/>
      </c>
      <c r="HT67" s="5" t="str">
        <f>IF(LEN(VLOOKUP($G67,Baseline!$G:$HT,222,FALSE))=0,"",VLOOKUP($G67,Baseline!$G:$HT,222,FALSE))</f>
        <v/>
      </c>
      <c r="HU67" s="5"/>
      <c r="HV67" s="5"/>
      <c r="HW67" s="5"/>
      <c r="HX67" s="5"/>
    </row>
    <row r="68" spans="1:232" s="28" customFormat="1" ht="79.5" hidden="1" thickBot="1">
      <c r="A68" s="5" t="s">
        <v>331</v>
      </c>
      <c r="B68" s="5" t="s">
        <v>332</v>
      </c>
      <c r="C68" s="5"/>
      <c r="D68" s="5"/>
      <c r="E68" s="5"/>
      <c r="F68" s="5" t="s">
        <v>333</v>
      </c>
      <c r="G68" s="5" t="s">
        <v>443</v>
      </c>
      <c r="H68" s="5"/>
      <c r="I68" s="84" t="str">
        <f>IF(LEN(VLOOKUP($G68,Baseline!$G:$BH,3,FALSE))=0,"",VLOOKUP($G68,Baseline!$G:$BH,3,FALSE))</f>
        <v>Tinnitus (z.B. Rauschen, Klingeln oder Pfeifen in den Ohren ohne dass es hierfür eine äußere Geräuschquelle gibt). </v>
      </c>
      <c r="J68" s="5" t="str">
        <f>IF(LEN(VLOOKUP($G68,Baseline!$G:$BH,4,FALSE))=0,"",VLOOKUP($G68,Baseline!$G:$BH,4,FALSE))</f>
        <v>0 = Überhaupt nicht</v>
      </c>
      <c r="K68" s="5" t="str">
        <f>IF(LEN(VLOOKUP($G68,Baseline!$G:$BH,5,FALSE))=0,"",VLOOKUP($G68,Baseline!$G:$BH,5,FALSE))</f>
        <v>1 = An einzelnen Tagen</v>
      </c>
      <c r="L68" s="5" t="str">
        <f>IF(LEN(VLOOKUP($G68,Baseline!$G:$BH,6,FALSE))=0,"",VLOOKUP($G68,Baseline!$G:$BH,6,FALSE))</f>
        <v>2 = An mehr als der Hälfte der Tage</v>
      </c>
      <c r="M68" s="5" t="str">
        <f>IF(LEN(VLOOKUP($G68,Baseline!$G:$BH,7,FALSE))=0,"",VLOOKUP($G68,Baseline!$G:$BH,7,FALSE))</f>
        <v>3 = Beinahe jeden Tag</v>
      </c>
      <c r="N68" s="5" t="str">
        <f>IF(LEN(VLOOKUP($G68,Baseline!$G:$BH,8,FALSE))=0,"",VLOOKUP($G68,Baseline!$G:$BH,8,FALSE))</f>
        <v/>
      </c>
      <c r="O68" s="5" t="str">
        <f>IF(LEN(VLOOKUP($G68,Baseline!$G:$BH,9,FALSE))=0,"",VLOOKUP($G68,Baseline!$G:$BH,9,FALSE))</f>
        <v/>
      </c>
      <c r="P68" s="5" t="str">
        <f>IF(LEN(VLOOKUP($G68,Baseline!$G:$BH,10,FALSE))=0,"",VLOOKUP($G68,Baseline!$G:$BH,10,FALSE))</f>
        <v/>
      </c>
      <c r="Q68" s="5" t="str">
        <f>IF(LEN(VLOOKUP($G68,Baseline!$G:$BH,11,FALSE))=0,"",VLOOKUP($G68,Baseline!$G:$BH,11,FALSE))</f>
        <v/>
      </c>
      <c r="R68" s="5" t="str">
        <f>IF(LEN(VLOOKUP($G68,Baseline!$G:$BH,12,FALSE))=0,"",VLOOKUP($G68,Baseline!$G:$BH,12,FALSE))</f>
        <v/>
      </c>
      <c r="S68" s="5" t="str">
        <f>IF(LEN(VLOOKUP($G68,Baseline!$G:$BH,13,FALSE))=0,"",VLOOKUP($G68,Baseline!$G:$BH,13,FALSE))</f>
        <v/>
      </c>
      <c r="T68" s="5" t="str">
        <f>IF(LEN(VLOOKUP($G68,Baseline!$G:$BH,14,FALSE))=0,"",VLOOKUP($G68,Baseline!$G:$BH,14,FALSE))</f>
        <v/>
      </c>
      <c r="U68" s="5" t="str">
        <f>IF(LEN(VLOOKUP($G68,Baseline!$G:$BH,15,FALSE))=0,"",VLOOKUP($G68,Baseline!$G:$BH,15,FALSE))</f>
        <v/>
      </c>
      <c r="V68" s="5" t="str">
        <f>IF(LEN(VLOOKUP($G68,Baseline!$G:$BH,16,FALSE))=0,"",VLOOKUP($G68,Baseline!$G:$BH,16,FALSE))</f>
        <v/>
      </c>
      <c r="W68" s="5" t="str">
        <f>IF(LEN(VLOOKUP($G68,Baseline!$G:$BH,17,FALSE))=0,"",VLOOKUP($G68,Baseline!$G:$BH,17,FALSE))</f>
        <v/>
      </c>
      <c r="X68" s="5" t="str">
        <f>IF(LEN(VLOOKUP($G68,Baseline!$G:$BH,18,FALSE))=0,"",VLOOKUP($G68,Baseline!$G:$BH,18,FALSE))</f>
        <v/>
      </c>
      <c r="Y68" s="5" t="str">
        <f>IF(LEN(VLOOKUP($G68,Baseline!$G:$BH,19,FALSE))=0,"",VLOOKUP($G68,Baseline!$G:$BH,19,FALSE))</f>
        <v/>
      </c>
      <c r="Z68" s="5" t="str">
        <f>IF(LEN(VLOOKUP($G68,Baseline!$G:$BH,20,FALSE))=0,"",VLOOKUP($G68,Baseline!$G:$BH,20,FALSE))</f>
        <v/>
      </c>
      <c r="AA68" s="5" t="str">
        <f>IF(LEN(VLOOKUP($G68,Baseline!$G:$BH,21,FALSE))=0,"",VLOOKUP($G68,Baseline!$G:$BH,21,FALSE))</f>
        <v/>
      </c>
      <c r="AB68" s="5" t="str">
        <f>IF(LEN(VLOOKUP($G68,Baseline!$G:$BH,22,FALSE))=0,"",VLOOKUP($G68,Baseline!$G:$BH,22,FALSE))</f>
        <v/>
      </c>
      <c r="AC68" s="5" t="str">
        <f>IF(LEN(VLOOKUP($G68,Baseline!$G:$BH,23,FALSE))=0,"",VLOOKUP($G68,Baseline!$G:$BH,23,FALSE))</f>
        <v/>
      </c>
      <c r="AD68" s="5" t="str">
        <f>IF(LEN(VLOOKUP($G68,Baseline!$G:$BH,24,FALSE))=0,"",VLOOKUP($G68,Baseline!$G:$BH,24,FALSE))</f>
        <v/>
      </c>
      <c r="AE68" s="5" t="str">
        <f>IF(LEN(VLOOKUP($G68,Baseline!$G:$BH,25,FALSE))=0,"",VLOOKUP($G68,Baseline!$G:$BH,25,FALSE))</f>
        <v/>
      </c>
      <c r="AF68" s="5" t="str">
        <f>IF(LEN(VLOOKUP($G68,Baseline!$G:$BH,26,FALSE))=0,"",VLOOKUP($G68,Baseline!$G:$BH,26,FALSE))</f>
        <v/>
      </c>
      <c r="AG68" s="102" t="s">
        <v>444</v>
      </c>
      <c r="AH68" s="5"/>
      <c r="AI68" s="5"/>
      <c r="AJ68" s="87"/>
      <c r="AK68" s="5" t="str">
        <f>IF(LEN(VLOOKUP($G68,Baseline!$G:$BH,31,FALSE))=0,"",VLOOKUP($G68,Baseline!$G:$BH,31,FALSE))</f>
        <v>Tinnitus (e.g. noise, ringing or whistling in the ears without an external sound source for it)</v>
      </c>
      <c r="AL68" s="5" t="str">
        <f>IF(LEN(VLOOKUP($G68,Baseline!$G:$BH,32,FALSE))=0,"",VLOOKUP($G68,Baseline!$G:$BH,32,FALSE))</f>
        <v>0 = Not at all sure</v>
      </c>
      <c r="AM68" s="5" t="str">
        <f>IF(LEN(VLOOKUP($G68,Baseline!$G:$BH,33,FALSE))=0,"",VLOOKUP($G68,Baseline!$G:$BH,33,FALSE))</f>
        <v>1 = Several days</v>
      </c>
      <c r="AN68" s="5" t="str">
        <f>IF(LEN(VLOOKUP($G68,Baseline!$G:$BH,34,FALSE))=0,"",VLOOKUP($G68,Baseline!$G:$BH,34,FALSE))</f>
        <v>2 = Over half the days</v>
      </c>
      <c r="AO68" s="5" t="str">
        <f>IF(LEN(VLOOKUP($G68,Baseline!$G:$BH,35,FALSE))=0,"",VLOOKUP($G68,Baseline!$G:$BH,35,FALSE))</f>
        <v>3 = Nearly every day</v>
      </c>
      <c r="AP68" s="5" t="str">
        <f>IF(LEN(VLOOKUP($G68,Baseline!$G:$BH,36,FALSE))=0,"",VLOOKUP($G68,Baseline!$G:$BH,36,FALSE))</f>
        <v/>
      </c>
      <c r="AQ68" s="5" t="str">
        <f>IF(LEN(VLOOKUP($G68,Baseline!$G:$BH,37,FALSE))=0,"",VLOOKUP($G68,Baseline!$G:$BH,37,FALSE))</f>
        <v/>
      </c>
      <c r="AR68" s="5" t="str">
        <f>IF(LEN(VLOOKUP($G68,Baseline!$G:$BH,38,FALSE))=0,"",VLOOKUP($G68,Baseline!$G:$BH,38,FALSE))</f>
        <v/>
      </c>
      <c r="AS68" s="5" t="str">
        <f>IF(LEN(VLOOKUP($G68,Baseline!$G:$BH,39,FALSE))=0,"",VLOOKUP($G68,Baseline!$G:$BH,39,FALSE))</f>
        <v/>
      </c>
      <c r="AT68" s="5" t="str">
        <f>IF(LEN(VLOOKUP($G68,Baseline!$G:$BH,40,FALSE))=0,"",VLOOKUP($G68,Baseline!$G:$BH,40,FALSE))</f>
        <v/>
      </c>
      <c r="AU68" s="5" t="str">
        <f>IF(LEN(VLOOKUP($G68,Baseline!$G:$BH,41,FALSE))=0,"",VLOOKUP($G68,Baseline!$G:$BH,41,FALSE))</f>
        <v/>
      </c>
      <c r="AV68" s="5" t="str">
        <f>IF(LEN(VLOOKUP($G68,Baseline!$G:$BH,42,FALSE))=0,"",VLOOKUP($G68,Baseline!$G:$BH,42,FALSE))</f>
        <v/>
      </c>
      <c r="AW68" s="5" t="str">
        <f>IF(LEN(VLOOKUP($G68,Baseline!$G:$BH,43,FALSE))=0,"",VLOOKUP($G68,Baseline!$G:$BH,43,FALSE))</f>
        <v/>
      </c>
      <c r="AX68" s="5" t="str">
        <f>IF(LEN(VLOOKUP($G68,Baseline!$G:$BH,44,FALSE))=0,"",VLOOKUP($G68,Baseline!$G:$BH,44,FALSE))</f>
        <v/>
      </c>
      <c r="AY68" s="5" t="str">
        <f>IF(LEN(VLOOKUP($G68,Baseline!$G:$BH,45,FALSE))=0,"",VLOOKUP($G68,Baseline!$G:$BH,45,FALSE))</f>
        <v/>
      </c>
      <c r="AZ68" s="5" t="str">
        <f>IF(LEN(VLOOKUP($G68,Baseline!$G:$BH,46,FALSE))=0,"",VLOOKUP($G68,Baseline!$G:$BH,46,FALSE))</f>
        <v/>
      </c>
      <c r="BA68" s="5" t="str">
        <f>IF(LEN(VLOOKUP($G68,Baseline!$G:$BH,47,FALSE))=0,"",VLOOKUP($G68,Baseline!$G:$BH,47,FALSE))</f>
        <v/>
      </c>
      <c r="BB68" s="5" t="str">
        <f>IF(LEN(VLOOKUP($G68,Baseline!$G:$BH,48,FALSE))=0,"",VLOOKUP($G68,Baseline!$G:$BH,48,FALSE))</f>
        <v/>
      </c>
      <c r="BC68" s="5" t="str">
        <f>IF(LEN(VLOOKUP($G68,Baseline!$G:$BH,49,FALSE))=0,"",VLOOKUP($G68,Baseline!$G:$BH,49,FALSE))</f>
        <v/>
      </c>
      <c r="BD68" s="5" t="str">
        <f>IF(LEN(VLOOKUP($G68,Baseline!$G:$BH,50,FALSE))=0,"",VLOOKUP($G68,Baseline!$G:$BH,50,FALSE))</f>
        <v/>
      </c>
      <c r="BE68" s="5" t="str">
        <f>IF(LEN(VLOOKUP($G68,Baseline!$G:$BH,51,FALSE))=0,"",VLOOKUP($G68,Baseline!$G:$BH,51,FALSE))</f>
        <v/>
      </c>
      <c r="BF68" s="5" t="str">
        <f>IF(LEN(VLOOKUP($G68,Baseline!$G:$BH,52,FALSE))=0,"",VLOOKUP($G68,Baseline!$G:$BH,52,FALSE))</f>
        <v/>
      </c>
      <c r="BG68" s="5" t="str">
        <f>IF(LEN(VLOOKUP($G68,Baseline!$G:$BH,53,FALSE))=0,"",VLOOKUP($G68,Baseline!$G:$BH,53,FALSE))</f>
        <v/>
      </c>
      <c r="BH68" s="5" t="str">
        <f>IF(LEN(VLOOKUP($G68,Baseline!$G:$BH,54,FALSE))=0,"",VLOOKUP($G68,Baseline!$G:$BH,54,FALSE))</f>
        <v/>
      </c>
      <c r="BI68" s="5"/>
      <c r="BJ68" s="5"/>
      <c r="BK68" s="5"/>
      <c r="BL68" s="87"/>
      <c r="BM68" s="1" t="str">
        <f>IF(LEN(VLOOKUP($G68,Baseline!$G:$CJ,59,FALSE))=0,"",VLOOKUP($G68,Baseline!$G:$CJ,59,FALSE))</f>
        <v>Tinnitus (por ejemplo, siseos, pitidos o silbidos en los oídos sin fuente de ruido externa). </v>
      </c>
      <c r="BN68" s="1" t="str">
        <f>IF(LEN(VLOOKUP($G68,Baseline!$G:$CJ,60,FALSE))=0,"",VLOOKUP($G68,Baseline!$G:$CJ,60,FALSE))</f>
        <v>0 = Nunca</v>
      </c>
      <c r="BO68" s="1" t="str">
        <f>IF(LEN(VLOOKUP($G68,Baseline!$G:$CJ,61,FALSE))=0,"",VLOOKUP($G68,Baseline!$G:$CJ,61,FALSE))</f>
        <v>1 = Varios días</v>
      </c>
      <c r="BP68" s="1" t="str">
        <f>IF(LEN(VLOOKUP($G68,Baseline!$G:$CJ,62,FALSE))=0,"",VLOOKUP($G68,Baseline!$G:$CJ,62,FALSE))</f>
        <v>2 = Más de la mitad de los días</v>
      </c>
      <c r="BQ68" s="1" t="str">
        <f>IF(LEN(VLOOKUP($G68,Baseline!$G:$CJ,63,FALSE))=0,"",VLOOKUP($G68,Baseline!$G:$CJ,63,FALSE))</f>
        <v>3 = Casi cada día</v>
      </c>
      <c r="BR68" s="1" t="str">
        <f>IF(LEN(VLOOKUP($G68,Baseline!$G:$CJ,64,FALSE))=0,"",VLOOKUP($G68,Baseline!$G:$CJ,64,FALSE))</f>
        <v/>
      </c>
      <c r="BS68" s="1" t="str">
        <f>IF(LEN(VLOOKUP($G68,Baseline!$G:$CJ,65,FALSE))=0,"",VLOOKUP($G68,Baseline!$G:$CJ,65,FALSE))</f>
        <v/>
      </c>
      <c r="BT68" s="1" t="str">
        <f>IF(LEN(VLOOKUP($G68,Baseline!$G:$CJ,66,FALSE))=0,"",VLOOKUP($G68,Baseline!$G:$CJ,66,FALSE))</f>
        <v/>
      </c>
      <c r="BU68" s="1" t="str">
        <f>IF(LEN(VLOOKUP($G68,Baseline!$G:$CJ,67,FALSE))=0,"",VLOOKUP($G68,Baseline!$G:$CJ,67,FALSE))</f>
        <v/>
      </c>
      <c r="BV68" s="1" t="str">
        <f>IF(LEN(VLOOKUP($G68,Baseline!$G:$CJ,68,FALSE))=0,"",VLOOKUP($G68,Baseline!$G:$CJ,68,FALSE))</f>
        <v/>
      </c>
      <c r="BW68" s="1" t="str">
        <f>IF(LEN(VLOOKUP($G68,Baseline!$G:$CJ,69,FALSE))=0,"",VLOOKUP($G68,Baseline!$G:$CJ,69,FALSE))</f>
        <v/>
      </c>
      <c r="BX68" s="1" t="str">
        <f>IF(LEN(VLOOKUP($G68,Baseline!$G:$CJ,70,FALSE))=0,"",VLOOKUP($G68,Baseline!$G:$CJ,70,FALSE))</f>
        <v/>
      </c>
      <c r="BY68" s="1" t="str">
        <f>IF(LEN(VLOOKUP($G68,Baseline!$G:$CJ,71,FALSE))=0,"",VLOOKUP($G68,Baseline!$G:$CJ,71,FALSE))</f>
        <v/>
      </c>
      <c r="BZ68" s="1" t="str">
        <f>IF(LEN(VLOOKUP($G68,Baseline!$G:$CJ,72,FALSE))=0,"",VLOOKUP($G68,Baseline!$G:$CJ,72,FALSE))</f>
        <v/>
      </c>
      <c r="CA68" s="1" t="str">
        <f>IF(LEN(VLOOKUP($G68,Baseline!$G:$CJ,73,FALSE))=0,"",VLOOKUP($G68,Baseline!$G:$CJ,73,FALSE))</f>
        <v/>
      </c>
      <c r="CB68" s="1" t="str">
        <f>IF(LEN(VLOOKUP($G68,Baseline!$G:$CJ,74,FALSE))=0,"",VLOOKUP($G68,Baseline!$G:$CJ,74,FALSE))</f>
        <v/>
      </c>
      <c r="CC68" s="1" t="str">
        <f>IF(LEN(VLOOKUP($G68,Baseline!$G:$CJ,75,FALSE))=0,"",VLOOKUP($G68,Baseline!$G:$CJ,75,FALSE))</f>
        <v/>
      </c>
      <c r="CD68" s="1" t="str">
        <f>IF(LEN(VLOOKUP($G68,Baseline!$G:$CJ,76,FALSE))=0,"",VLOOKUP($G68,Baseline!$G:$CJ,76,FALSE))</f>
        <v/>
      </c>
      <c r="CE68" s="1" t="str">
        <f>IF(LEN(VLOOKUP($G68,Baseline!$G:$CJ,77,FALSE))=0,"",VLOOKUP($G68,Baseline!$G:$CJ,77,FALSE))</f>
        <v/>
      </c>
      <c r="CF68" s="1" t="str">
        <f>IF(LEN(VLOOKUP($G68,Baseline!$G:$CJ,78,FALSE))=0,"",VLOOKUP($G68,Baseline!$G:$CJ,78,FALSE))</f>
        <v/>
      </c>
      <c r="CG68" s="1" t="str">
        <f>IF(LEN(VLOOKUP($G68,Baseline!$G:$CJ,79,FALSE))=0,"",VLOOKUP($G68,Baseline!$G:$CJ,79,FALSE))</f>
        <v/>
      </c>
      <c r="CH68" s="1" t="str">
        <f>IF(LEN(VLOOKUP($G68,Baseline!$G:$CJ,80,FALSE))=0,"",VLOOKUP($G68,Baseline!$G:$CJ,80,FALSE))</f>
        <v/>
      </c>
      <c r="CI68" s="1" t="str">
        <f>IF(LEN(VLOOKUP($G68,Baseline!$G:$CJ,81,FALSE))=0,"",VLOOKUP($G68,Baseline!$G:$CJ,81,FALSE))</f>
        <v/>
      </c>
      <c r="CJ68" s="1" t="str">
        <f>IF(LEN(VLOOKUP($G68,Baseline!$G:$CJ,82,FALSE))=0,"",VLOOKUP($G68,Baseline!$G:$CJ,82,FALSE))</f>
        <v/>
      </c>
      <c r="CK68" s="1"/>
      <c r="CL68" s="1"/>
      <c r="CM68" s="1"/>
      <c r="CN68" s="1"/>
      <c r="CO68" s="198" t="str">
        <f>IF(LEN(VLOOKUP($G68,Baseline!$G:$DL,87,FALSE))=0,"",VLOOKUP($G68,Baseline!$G:$DL,87,FALSE))</f>
        <v>Bourdonnement d’oreilles (p. ex. vrombissements, tintements ou sifflements perçus en l’absence d’une source sonore externe) </v>
      </c>
      <c r="CP68" s="1" t="str">
        <f>IF(LEN(VLOOKUP($G68,Baseline!$G:$DL,88,FALSE))=0,"",VLOOKUP($G68,Baseline!$G:$DL,88,FALSE))</f>
        <v>0 = Jamais</v>
      </c>
      <c r="CQ68" s="1" t="str">
        <f>IF(LEN(VLOOKUP($G68,Baseline!$G:$DL,89,FALSE))=0,"",VLOOKUP($G68,Baseline!$G:$DL,89,FALSE))</f>
        <v>1 = Plusieurs jours</v>
      </c>
      <c r="CR68" s="4" t="str">
        <f>IF(LEN(VLOOKUP($G68,Baseline!$G:$DL,90,FALSE))=0,"",VLOOKUP($G68,Baseline!$G:$DL,90,FALSE))</f>
        <v>2 = Plus de la moitié du temps</v>
      </c>
      <c r="CS68" s="1" t="str">
        <f>IF(LEN(VLOOKUP($G68,Baseline!$G:$DL,91,FALSE))=0,"",VLOOKUP($G68,Baseline!$G:$DL,91,FALSE))</f>
        <v>3 = Presque tous les jours</v>
      </c>
      <c r="CT68" s="1" t="str">
        <f>IF(LEN(VLOOKUP($G68,Baseline!$G:$DL,92,FALSE))=0,"",VLOOKUP($G68,Baseline!$G:$DL,92,FALSE))</f>
        <v/>
      </c>
      <c r="CU68" s="1" t="str">
        <f>IF(LEN(VLOOKUP($G68,Baseline!$G:$DL,93,FALSE))=0,"",VLOOKUP($G68,Baseline!$G:$DL,93,FALSE))</f>
        <v/>
      </c>
      <c r="CV68" s="1" t="str">
        <f>IF(LEN(VLOOKUP($G68,Baseline!$G:$DL,94,FALSE))=0,"",VLOOKUP($G68,Baseline!$G:$DL,94,FALSE))</f>
        <v/>
      </c>
      <c r="CW68" s="1" t="str">
        <f>IF(LEN(VLOOKUP($G68,Baseline!$G:$DL,95,FALSE))=0,"",VLOOKUP($G68,Baseline!$G:$DL,95,FALSE))</f>
        <v/>
      </c>
      <c r="CX68" s="1" t="str">
        <f>IF(LEN(VLOOKUP($G68,Baseline!$G:$DL,96,FALSE))=0,"",VLOOKUP($G68,Baseline!$G:$DL,96,FALSE))</f>
        <v/>
      </c>
      <c r="CY68" s="5" t="str">
        <f>IF(LEN(VLOOKUP($G68,Baseline!$G:$DL,97,FALSE))=0,"",VLOOKUP($G68,Baseline!$G:$DL,97,FALSE))</f>
        <v/>
      </c>
      <c r="CZ68" s="5" t="str">
        <f>IF(LEN(VLOOKUP($G68,Baseline!$G:$DL,98,FALSE))=0,"",VLOOKUP($G68,Baseline!$G:$DL,98,FALSE))</f>
        <v/>
      </c>
      <c r="DA68" s="5" t="str">
        <f>IF(LEN(VLOOKUP($G68,Baseline!$G:$DL,99,FALSE))=0,"",VLOOKUP($G68,Baseline!$G:$DL,99,FALSE))</f>
        <v/>
      </c>
      <c r="DB68" s="5" t="str">
        <f>IF(LEN(VLOOKUP($G68,Baseline!$G:$DL,100,FALSE))=0,"",VLOOKUP($G68,Baseline!$G:$DL,100,FALSE))</f>
        <v/>
      </c>
      <c r="DC68" s="5" t="str">
        <f>IF(LEN(VLOOKUP($G68,Baseline!$G:$DL,101,FALSE))=0,"",VLOOKUP($G68,Baseline!$G:$DL,101,FALSE))</f>
        <v/>
      </c>
      <c r="DD68" s="5" t="str">
        <f>IF(LEN(VLOOKUP($G68,Baseline!$G:$DL,102,FALSE))=0,"",VLOOKUP($G68,Baseline!$G:$DL,102,FALSE))</f>
        <v/>
      </c>
      <c r="DE68" s="5" t="str">
        <f>IF(LEN(VLOOKUP($G68,Baseline!$G:$DL,103,FALSE))=0,"",VLOOKUP($G68,Baseline!$G:$DL,103,FALSE))</f>
        <v/>
      </c>
      <c r="DF68" s="5" t="str">
        <f>IF(LEN(VLOOKUP($G68,Baseline!$G:$DL,104,FALSE))=0,"",VLOOKUP($G68,Baseline!$G:$DL,104,FALSE))</f>
        <v/>
      </c>
      <c r="DG68" s="5" t="str">
        <f>IF(LEN(VLOOKUP($G68,Baseline!$G:$DL,105,FALSE))=0,"",VLOOKUP($G68,Baseline!$G:$DL,105,FALSE))</f>
        <v/>
      </c>
      <c r="DH68" s="5" t="str">
        <f>IF(LEN(VLOOKUP($G68,Baseline!$G:$DL,106,FALSE))=0,"",VLOOKUP($G68,Baseline!$G:$DL,106,FALSE))</f>
        <v/>
      </c>
      <c r="DI68" s="5" t="str">
        <f>IF(LEN(VLOOKUP($G68,Baseline!$G:$DL,107,FALSE))=0,"",VLOOKUP($G68,Baseline!$G:$DL,107,FALSE))</f>
        <v/>
      </c>
      <c r="DJ68" s="5" t="str">
        <f>IF(LEN(VLOOKUP($G68,Baseline!$G:$DL,108,FALSE))=0,"",VLOOKUP($G68,Baseline!$G:$DL,108,FALSE))</f>
        <v/>
      </c>
      <c r="DK68" s="5" t="str">
        <f>IF(LEN(VLOOKUP($G68,Baseline!$G:$DL,109,FALSE))=0,"",VLOOKUP($G68,Baseline!$G:$DL,109,FALSE))</f>
        <v/>
      </c>
      <c r="DL68" s="5" t="str">
        <f>IF(LEN(VLOOKUP($G68,Baseline!$G:$DL,110,FALSE))=0,"",VLOOKUP($G68,Baseline!$G:$DL,110,FALSE))</f>
        <v/>
      </c>
      <c r="DM68" s="5"/>
      <c r="DN68" s="5"/>
      <c r="DO68" s="5"/>
      <c r="DP68" s="5"/>
      <c r="DQ68" s="1" t="str">
        <f>IF(LEN(VLOOKUP($G68,Baseline!$G:$EN,115,FALSE))=0,"",VLOOKUP($G68,Baseline!$G:$EN,115,FALSE))</f>
        <v>Fülzúgásos panaszok (pl. zúgó, csilingelő vagy sípoló zajok külső zajforrás nélkül). </v>
      </c>
      <c r="DR68" s="1" t="str">
        <f>IF(LEN(VLOOKUP($G68,Baseline!$G:$EN,116,FALSE))=0,"",VLOOKUP($G68,Baseline!$G:$EN,116,FALSE))</f>
        <v>0 = Egyszer sem</v>
      </c>
      <c r="DS68" s="1" t="str">
        <f>IF(LEN(VLOOKUP($G68,Baseline!$G:$EN,117,FALSE))=0,"",VLOOKUP($G68,Baseline!$G:$EN,117,FALSE))</f>
        <v>1 = Néhány napig</v>
      </c>
      <c r="DT68" s="1" t="str">
        <f>IF(LEN(VLOOKUP($G68,Baseline!$G:$EN,118,FALSE))=0,"",VLOOKUP($G68,Baseline!$G:$EN,118,FALSE))</f>
        <v>2 = A napok több mint felében</v>
      </c>
      <c r="DU68" s="1" t="str">
        <f>IF(LEN(VLOOKUP($G68,Baseline!$G:$EN,119,FALSE))=0,"",VLOOKUP($G68,Baseline!$G:$EN,119,FALSE))</f>
        <v>3 = Majdnem minden nap</v>
      </c>
      <c r="DV68" s="1" t="str">
        <f>IF(LEN(VLOOKUP($G68,Baseline!$G:$EN,120,FALSE))=0,"",VLOOKUP($G68,Baseline!$G:$EN,120,FALSE))</f>
        <v/>
      </c>
      <c r="DW68" s="4" t="str">
        <f>IF(LEN(VLOOKUP($G68,Baseline!$G:$EN,121,FALSE))=0,"",VLOOKUP($G68,Baseline!$G:$EN,121,FALSE))</f>
        <v/>
      </c>
      <c r="DX68" s="1" t="str">
        <f>IF(LEN(VLOOKUP($G68,Baseline!$G:$EN,122,FALSE))=0,"",VLOOKUP($G68,Baseline!$G:$EN,122,FALSE))</f>
        <v/>
      </c>
      <c r="DY68" s="1" t="str">
        <f>IF(LEN(VLOOKUP($G68,Baseline!$G:$EN,123,FALSE))=0,"",VLOOKUP($G68,Baseline!$G:$EN,123,FALSE))</f>
        <v/>
      </c>
      <c r="DZ68" s="1" t="str">
        <f>IF(LEN(VLOOKUP($G68,Baseline!$G:$EN,124,FALSE))=0,"",VLOOKUP($G68,Baseline!$G:$EN,124,FALSE))</f>
        <v/>
      </c>
      <c r="EA68" s="1" t="str">
        <f>IF(LEN(VLOOKUP($G68,Baseline!$G:$EN,125,FALSE))=0,"",VLOOKUP($G68,Baseline!$G:$EN,125,FALSE))</f>
        <v/>
      </c>
      <c r="EB68" s="5" t="str">
        <f>IF(LEN(VLOOKUP($G68,Baseline!$G:$EN,126,FALSE))=0,"",VLOOKUP($G68,Baseline!$G:$EN,126,FALSE))</f>
        <v/>
      </c>
      <c r="EC68" s="5" t="str">
        <f>IF(LEN(VLOOKUP($G68,Baseline!$G:$EN,127,FALSE))=0,"",VLOOKUP($G68,Baseline!$G:$EN,127,FALSE))</f>
        <v/>
      </c>
      <c r="ED68" s="5" t="str">
        <f>IF(LEN(VLOOKUP($G68,Baseline!$G:$EN,128,FALSE))=0,"",VLOOKUP($G68,Baseline!$G:$EN,128,FALSE))</f>
        <v/>
      </c>
      <c r="EE68" s="5" t="str">
        <f>IF(LEN(VLOOKUP($G68,Baseline!$G:$EN,129,FALSE))=0,"",VLOOKUP($G68,Baseline!$G:$EN,129,FALSE))</f>
        <v/>
      </c>
      <c r="EF68" s="5" t="str">
        <f>IF(LEN(VLOOKUP($G68,Baseline!$G:$EN,130,FALSE))=0,"",VLOOKUP($G68,Baseline!$G:$EN,130,FALSE))</f>
        <v/>
      </c>
      <c r="EG68" s="5" t="str">
        <f>IF(LEN(VLOOKUP($G68,Baseline!$G:$EN,131,FALSE))=0,"",VLOOKUP($G68,Baseline!$G:$EN,131,FALSE))</f>
        <v/>
      </c>
      <c r="EH68" s="5" t="str">
        <f>IF(LEN(VLOOKUP($G68,Baseline!$G:$EN,132,FALSE))=0,"",VLOOKUP($G68,Baseline!$G:$EN,132,FALSE))</f>
        <v/>
      </c>
      <c r="EI68" s="5" t="str">
        <f>IF(LEN(VLOOKUP($G68,Baseline!$G:$EN,133,FALSE))=0,"",VLOOKUP($G68,Baseline!$G:$EN,133,FALSE))</f>
        <v/>
      </c>
      <c r="EJ68" s="5" t="str">
        <f>IF(LEN(VLOOKUP($G68,Baseline!$G:$EN,134,FALSE))=0,"",VLOOKUP($G68,Baseline!$G:$EN,134,FALSE))</f>
        <v/>
      </c>
      <c r="EK68" s="5" t="str">
        <f>IF(LEN(VLOOKUP($G68,Baseline!$G:$EN,135,FALSE))=0,"",VLOOKUP($G68,Baseline!$G:$EN,135,FALSE))</f>
        <v/>
      </c>
      <c r="EL68" s="5" t="str">
        <f>IF(LEN(VLOOKUP($G68,Baseline!$G:$EN,136,FALSE))=0,"",VLOOKUP($G68,Baseline!$G:$EN,136,FALSE))</f>
        <v/>
      </c>
      <c r="EM68" s="5" t="str">
        <f>IF(LEN(VLOOKUP($G68,Baseline!$G:$EN,137,FALSE))=0,"",VLOOKUP($G68,Baseline!$G:$EN,137,FALSE))</f>
        <v/>
      </c>
      <c r="EN68" s="5" t="str">
        <f>IF(LEN(VLOOKUP($G68,Baseline!$G:$EN,138,FALSE))=0,"",VLOOKUP($G68,Baseline!$G:$EN,138,FALSE))</f>
        <v/>
      </c>
      <c r="EO68" s="5"/>
      <c r="EP68" s="5"/>
      <c r="EQ68" s="5"/>
      <c r="ER68" s="5"/>
      <c r="ES68" s="1" t="str">
        <f>IF(LEN(VLOOKUP($G68,Baseline!$G:$FP,143,FALSE))=0,"",VLOOKUP($G68,Baseline!$G:$FP,143,FALSE))</f>
        <v>Tinnito (ad es. fruscio, campanelli o fischi alle orecchie senza che fosse presente una fonte esterna di tale rumore). </v>
      </c>
      <c r="ET68" s="1" t="str">
        <f>IF(LEN(VLOOKUP($G68,Baseline!$G:$FP,144,FALSE))=0,"",VLOOKUP($G68,Baseline!$G:$FP,144,FALSE))</f>
        <v>0 = Mai</v>
      </c>
      <c r="EU68" s="1" t="str">
        <f>IF(LEN(VLOOKUP($G68,Baseline!$G:$FP,145,FALSE))=0,"",VLOOKUP($G68,Baseline!$G:$FP,145,FALSE))</f>
        <v>1 = Alcuni giorni</v>
      </c>
      <c r="EV68" s="1" t="str">
        <f>IF(LEN(VLOOKUP($G68,Baseline!$G:$FP,146,FALSE))=0,"",VLOOKUP($G68,Baseline!$G:$FP,146,FALSE))</f>
        <v>2 = Oltre la metà dei giorni</v>
      </c>
      <c r="EW68" s="1" t="str">
        <f>IF(LEN(VLOOKUP($G68,Baseline!$G:$FP,147,FALSE))=0,"",VLOOKUP($G68,Baseline!$G:$FP,147,FALSE))</f>
        <v>3 = Quasi ogni giorno</v>
      </c>
      <c r="EX68" s="1" t="str">
        <f>IF(LEN(VLOOKUP($G68,Baseline!$G:$FP,148,FALSE))=0,"",VLOOKUP($G68,Baseline!$G:$FP,148,FALSE))</f>
        <v/>
      </c>
      <c r="EY68" s="1" t="str">
        <f>IF(LEN(VLOOKUP($G68,Baseline!$G:$FP,149,FALSE))=0,"",VLOOKUP($G68,Baseline!$G:$FP,149,FALSE))</f>
        <v/>
      </c>
      <c r="EZ68" s="1" t="str">
        <f>IF(LEN(VLOOKUP($G68,Baseline!$G:$FP,150,FALSE))=0,"",VLOOKUP($G68,Baseline!$G:$FP,150,FALSE))</f>
        <v/>
      </c>
      <c r="FA68" s="1" t="str">
        <f>IF(LEN(VLOOKUP($G68,Baseline!$G:$FP,151,FALSE))=0,"",VLOOKUP($G68,Baseline!$G:$FP,151,FALSE))</f>
        <v/>
      </c>
      <c r="FB68" s="4" t="str">
        <f>IF(LEN(VLOOKUP($G68,Baseline!$G:$FP,152,FALSE))=0,"",VLOOKUP($G68,Baseline!$G:$FP,152,FALSE))</f>
        <v/>
      </c>
      <c r="FC68" s="1" t="str">
        <f>IF(LEN(VLOOKUP($G68,Baseline!$G:$FP,153,FALSE))=0,"",VLOOKUP($G68,Baseline!$G:$FP,153,FALSE))</f>
        <v/>
      </c>
      <c r="FD68" s="5" t="str">
        <f>IF(LEN(VLOOKUP($G68,Baseline!$G:$FP,154,FALSE))=0,"",VLOOKUP($G68,Baseline!$G:$FP,154,FALSE))</f>
        <v/>
      </c>
      <c r="FE68" s="5" t="str">
        <f>IF(LEN(VLOOKUP($G68,Baseline!$G:$FP,155,FALSE))=0,"",VLOOKUP($G68,Baseline!$G:$FP,155,FALSE))</f>
        <v/>
      </c>
      <c r="FF68" s="5" t="str">
        <f>IF(LEN(VLOOKUP($G68,Baseline!$G:$FP,156,FALSE))=0,"",VLOOKUP($G68,Baseline!$G:$FP,156,FALSE))</f>
        <v/>
      </c>
      <c r="FG68" s="5" t="str">
        <f>IF(LEN(VLOOKUP($G68,Baseline!$G:$FP,157,FALSE))=0,"",VLOOKUP($G68,Baseline!$G:$FP,157,FALSE))</f>
        <v/>
      </c>
      <c r="FH68" s="5" t="str">
        <f>IF(LEN(VLOOKUP($G68,Baseline!$G:$FP,158,FALSE))=0,"",VLOOKUP($G68,Baseline!$G:$FP,158,FALSE))</f>
        <v/>
      </c>
      <c r="FI68" s="5" t="str">
        <f>IF(LEN(VLOOKUP($G68,Baseline!$G:$FP,159,FALSE))=0,"",VLOOKUP($G68,Baseline!$G:$FP,159,FALSE))</f>
        <v/>
      </c>
      <c r="FJ68" s="5" t="str">
        <f>IF(LEN(VLOOKUP($G68,Baseline!$G:$FP,160,FALSE))=0,"",VLOOKUP($G68,Baseline!$G:$FP,160,FALSE))</f>
        <v/>
      </c>
      <c r="FK68" s="5" t="str">
        <f>IF(LEN(VLOOKUP($G68,Baseline!$G:$FP,161,FALSE))=0,"",VLOOKUP($G68,Baseline!$G:$FP,161,FALSE))</f>
        <v/>
      </c>
      <c r="FL68" s="5" t="str">
        <f>IF(LEN(VLOOKUP($G68,Baseline!$G:$FP,162,FALSE))=0,"",VLOOKUP($G68,Baseline!$G:$FP,162,FALSE))</f>
        <v/>
      </c>
      <c r="FM68" s="5" t="str">
        <f>IF(LEN(VLOOKUP($G68,Baseline!$G:$FP,163,FALSE))=0,"",VLOOKUP($G68,Baseline!$G:$FP,163,FALSE))</f>
        <v/>
      </c>
      <c r="FN68" s="5" t="str">
        <f>IF(LEN(VLOOKUP($G68,Baseline!$G:$FP,164,FALSE))=0,"",VLOOKUP($G68,Baseline!$G:$FP,164,FALSE))</f>
        <v/>
      </c>
      <c r="FO68" s="5" t="str">
        <f>IF(LEN(VLOOKUP($G68,Baseline!$G:$FP,165,FALSE))=0,"",VLOOKUP($G68,Baseline!$G:$FP,165,FALSE))</f>
        <v/>
      </c>
      <c r="FP68" s="5" t="str">
        <f>IF(LEN(VLOOKUP($G68,Baseline!$G:$FP,166,FALSE))=0,"",VLOOKUP($G68,Baseline!$G:$FP,166,FALSE))</f>
        <v/>
      </c>
      <c r="FQ68" s="5"/>
      <c r="FR68" s="5"/>
      <c r="FS68" s="5"/>
      <c r="FT68" s="5"/>
      <c r="FU68" s="1" t="str">
        <f>IF(LEN(VLOOKUP($G68,Baseline!$G:$GR,171,FALSE))=0,"",VLOOKUP($G68,Baseline!$G:$GR,171,FALSE))</f>
        <v>Тиннитус (например, шум, звон или свист в ушах – без наличия внешнего источника шума). </v>
      </c>
      <c r="FV68" s="1" t="str">
        <f>IF(LEN(VLOOKUP($G68,Baseline!$G:$GR,172,FALSE))=0,"",VLOOKUP($G68,Baseline!$G:$GR,172,FALSE))</f>
        <v>0 = Ни разу</v>
      </c>
      <c r="FW68" s="1" t="str">
        <f>IF(LEN(VLOOKUP($G68,Baseline!$G:$GR,173,FALSE))=0,"",VLOOKUP($G68,Baseline!$G:$GR,173,FALSE))</f>
        <v>1 = Несколько дней</v>
      </c>
      <c r="FX68" s="1" t="str">
        <f>IF(LEN(VLOOKUP($G68,Baseline!$G:$GR,174,FALSE))=0,"",VLOOKUP($G68,Baseline!$G:$GR,174,FALSE))</f>
        <v>2 = Более половины дней</v>
      </c>
      <c r="FY68" s="1" t="str">
        <f>IF(LEN(VLOOKUP($G68,Baseline!$G:$GR,175,FALSE))=0,"",VLOOKUP($G68,Baseline!$G:$GR,175,FALSE))</f>
        <v>3 = Почти каждый день</v>
      </c>
      <c r="FZ68" s="1" t="str">
        <f>IF(LEN(VLOOKUP($G68,Baseline!$G:$GR,176,FALSE))=0,"",VLOOKUP($G68,Baseline!$G:$GR,176,FALSE))</f>
        <v/>
      </c>
      <c r="GA68" s="1" t="str">
        <f>IF(LEN(VLOOKUP($G68,Baseline!$G:$GR,177,FALSE))=0,"",VLOOKUP($G68,Baseline!$G:$GR,177,FALSE))</f>
        <v/>
      </c>
      <c r="GB68" s="1" t="str">
        <f>IF(LEN(VLOOKUP($G68,Baseline!$G:$GR,178,FALSE))=0,"",VLOOKUP($G68,Baseline!$G:$GR,178,FALSE))</f>
        <v/>
      </c>
      <c r="GC68" s="1" t="str">
        <f>IF(LEN(VLOOKUP($G68,Baseline!$G:$GR,179,FALSE))=0,"",VLOOKUP($G68,Baseline!$G:$GR,179,FALSE))</f>
        <v/>
      </c>
      <c r="GD68" s="1" t="str">
        <f>IF(LEN(VLOOKUP($G68,Baseline!$G:$GR,180,FALSE))=0,"",VLOOKUP($G68,Baseline!$G:$GR,180,FALSE))</f>
        <v/>
      </c>
      <c r="GE68" s="1" t="str">
        <f>IF(LEN(VLOOKUP($G68,Baseline!$G:$GR,181,FALSE))=0,"",VLOOKUP($G68,Baseline!$G:$GR,181,FALSE))</f>
        <v/>
      </c>
      <c r="GF68" s="5" t="str">
        <f>IF(LEN(VLOOKUP($G68,Baseline!$G:$GR,182,FALSE))=0,"",VLOOKUP($G68,Baseline!$G:$GR,182,FALSE))</f>
        <v/>
      </c>
      <c r="GG68" s="4" t="str">
        <f>IF(LEN(VLOOKUP($G68,Baseline!$G:$GR,183,FALSE))=0,"",VLOOKUP($G68,Baseline!$G:$GR,183,FALSE))</f>
        <v/>
      </c>
      <c r="GH68" s="5" t="str">
        <f>IF(LEN(VLOOKUP($G68,Baseline!$G:$GR,184,FALSE))=0,"",VLOOKUP($G68,Baseline!$G:$GR,184,FALSE))</f>
        <v/>
      </c>
      <c r="GI68" s="5" t="str">
        <f>IF(LEN(VLOOKUP($G68,Baseline!$G:$GR,185,FALSE))=0,"",VLOOKUP($G68,Baseline!$G:$GR,185,FALSE))</f>
        <v/>
      </c>
      <c r="GJ68" s="5" t="str">
        <f>IF(LEN(VLOOKUP($G68,Baseline!$G:$GR,186,FALSE))=0,"",VLOOKUP($G68,Baseline!$G:$GR,186,FALSE))</f>
        <v/>
      </c>
      <c r="GK68" s="5" t="str">
        <f>IF(LEN(VLOOKUP($G68,Baseline!$G:$GR,187,FALSE))=0,"",VLOOKUP($G68,Baseline!$G:$GR,187,FALSE))</f>
        <v/>
      </c>
      <c r="GL68" s="5" t="str">
        <f>IF(LEN(VLOOKUP($G68,Baseline!$G:$GR,188,FALSE))=0,"",VLOOKUP($G68,Baseline!$G:$GR,188,FALSE))</f>
        <v/>
      </c>
      <c r="GM68" s="5" t="str">
        <f>IF(LEN(VLOOKUP($G68,Baseline!$G:$GR,189,FALSE))=0,"",VLOOKUP($G68,Baseline!$G:$GR,189,FALSE))</f>
        <v/>
      </c>
      <c r="GN68" s="5" t="str">
        <f>IF(LEN(VLOOKUP($G68,Baseline!$G:$GR,190,FALSE))=0,"",VLOOKUP($G68,Baseline!$G:$GR,190,FALSE))</f>
        <v/>
      </c>
      <c r="GO68" s="5" t="str">
        <f>IF(LEN(VLOOKUP($G68,Baseline!$G:$GR,191,FALSE))=0,"",VLOOKUP($G68,Baseline!$G:$GR,191,FALSE))</f>
        <v/>
      </c>
      <c r="GP68" s="5" t="str">
        <f>IF(LEN(VLOOKUP($G68,Baseline!$G:$GR,192,FALSE))=0,"",VLOOKUP($G68,Baseline!$G:$GR,192,FALSE))</f>
        <v/>
      </c>
      <c r="GQ68" s="5" t="str">
        <f>IF(LEN(VLOOKUP($G68,Baseline!$G:$GR,193,FALSE))=0,"",VLOOKUP($G68,Baseline!$G:$GR,193,FALSE))</f>
        <v/>
      </c>
      <c r="GR68" s="5" t="str">
        <f>IF(LEN(VLOOKUP($G68,Baseline!$G:$GR,194,FALSE))=0,"",VLOOKUP($G68,Baseline!$G:$GR,194,FALSE))</f>
        <v/>
      </c>
      <c r="GS68" s="5"/>
      <c r="GT68" s="5"/>
      <c r="GU68" s="5"/>
      <c r="GV68" s="5"/>
      <c r="GW68" s="1" t="str">
        <f>IF(LEN(VLOOKUP($G68,Baseline!$G:$HT,199,FALSE))=0,"",VLOOKUP($G68,Baseline!$G:$HT,199,FALSE))</f>
        <v>Tinitus (npr. zujanje, zvonjenje ili zviždanje u ušima a da za to ne postoji spoljni izvor zvuka). </v>
      </c>
      <c r="GX68" s="1" t="str">
        <f>IF(LEN(VLOOKUP($G68,Baseline!$G:$HT,200,FALSE))=0,"",VLOOKUP($G68,Baseline!$G:$HT,200,FALSE))</f>
        <v>0 = Uopšte ne</v>
      </c>
      <c r="GY68" s="1" t="str">
        <f>IF(LEN(VLOOKUP($G68,Baseline!$G:$HT,201,FALSE))=0,"",VLOOKUP($G68,Baseline!$G:$HT,201,FALSE))</f>
        <v>1 = Pojedinim danima</v>
      </c>
      <c r="GZ68" s="1" t="str">
        <f>IF(LEN(VLOOKUP($G68,Baseline!$G:$HT,202,FALSE))=0,"",VLOOKUP($G68,Baseline!$G:$HT,202,FALSE))</f>
        <v>2 = Češće nego svakog drugog dana</v>
      </c>
      <c r="HA68" s="10" t="str">
        <f>IF(LEN(VLOOKUP($G68,Baseline!$G:$HT,203,FALSE))=0,"",VLOOKUP($G68,Baseline!$G:$HT,203,FALSE))</f>
        <v>3 = Skoro svakog dana</v>
      </c>
      <c r="HB68" s="10" t="str">
        <f>IF(LEN(VLOOKUP($G68,Baseline!$G:$HT,204,FALSE))=0,"",VLOOKUP($G68,Baseline!$G:$HT,204,FALSE))</f>
        <v/>
      </c>
      <c r="HC68" s="10" t="str">
        <f>IF(LEN(VLOOKUP($G68,Baseline!$G:$HT,205,FALSE))=0,"",VLOOKUP($G68,Baseline!$G:$HT,205,FALSE))</f>
        <v/>
      </c>
      <c r="HD68" s="10" t="str">
        <f>IF(LEN(VLOOKUP($G68,Baseline!$G:$HT,206,FALSE))=0,"",VLOOKUP($G68,Baseline!$G:$HT,206,FALSE))</f>
        <v/>
      </c>
      <c r="HE68" s="10" t="str">
        <f>IF(LEN(VLOOKUP($G68,Baseline!$G:$HT,207,FALSE))=0,"",VLOOKUP($G68,Baseline!$G:$HT,207,FALSE))</f>
        <v/>
      </c>
      <c r="HF68" s="10" t="str">
        <f>IF(LEN(VLOOKUP($G68,Baseline!$G:$HT,208,FALSE))=0,"",VLOOKUP($G68,Baseline!$G:$HT,208,FALSE))</f>
        <v/>
      </c>
      <c r="HG68" s="10" t="str">
        <f>IF(LEN(VLOOKUP($G68,Baseline!$G:$HT,209,FALSE))=0,"",VLOOKUP($G68,Baseline!$G:$HT,209,FALSE))</f>
        <v/>
      </c>
      <c r="HH68" s="5" t="str">
        <f>IF(LEN(VLOOKUP($G68,Baseline!$G:$HT,210,FALSE))=0,"",VLOOKUP($G68,Baseline!$G:$HT,210,FALSE))</f>
        <v/>
      </c>
      <c r="HI68" s="5" t="str">
        <f>IF(LEN(VLOOKUP($G68,Baseline!$G:$HT,211,FALSE))=0,"",VLOOKUP($G68,Baseline!$G:$HT,211,FALSE))</f>
        <v/>
      </c>
      <c r="HJ68" s="5" t="str">
        <f>IF(LEN(VLOOKUP($G68,Baseline!$G:$HT,212,FALSE))=0,"",VLOOKUP($G68,Baseline!$G:$HT,212,FALSE))</f>
        <v/>
      </c>
      <c r="HK68" s="5" t="str">
        <f>IF(LEN(VLOOKUP($G68,Baseline!$G:$HT,213,FALSE))=0,"",VLOOKUP($G68,Baseline!$G:$HT,213,FALSE))</f>
        <v/>
      </c>
      <c r="HL68" s="4" t="str">
        <f>IF(LEN(VLOOKUP($G68,Baseline!$G:$HT,214,FALSE))=0,"",VLOOKUP($G68,Baseline!$G:$HT,214,FALSE))</f>
        <v/>
      </c>
      <c r="HM68" s="5" t="str">
        <f>IF(LEN(VLOOKUP($G68,Baseline!$G:$HT,215,FALSE))=0,"",VLOOKUP($G68,Baseline!$G:$HT,215,FALSE))</f>
        <v/>
      </c>
      <c r="HN68" s="5" t="str">
        <f>IF(LEN(VLOOKUP($G68,Baseline!$G:$HT,216,FALSE))=0,"",VLOOKUP($G68,Baseline!$G:$HT,216,FALSE))</f>
        <v/>
      </c>
      <c r="HO68" s="5" t="str">
        <f>IF(LEN(VLOOKUP($G68,Baseline!$G:$HT,217,FALSE))=0,"",VLOOKUP($G68,Baseline!$G:$HT,217,FALSE))</f>
        <v/>
      </c>
      <c r="HP68" s="5" t="str">
        <f>IF(LEN(VLOOKUP($G68,Baseline!$G:$HT,218,FALSE))=0,"",VLOOKUP($G68,Baseline!$G:$HT,218,FALSE))</f>
        <v/>
      </c>
      <c r="HQ68" s="5" t="str">
        <f>IF(LEN(VLOOKUP($G68,Baseline!$G:$HT,219,FALSE))=0,"",VLOOKUP($G68,Baseline!$G:$HT,219,FALSE))</f>
        <v/>
      </c>
      <c r="HR68" s="5" t="str">
        <f>IF(LEN(VLOOKUP($G68,Baseline!$G:$HT,220,FALSE))=0,"",VLOOKUP($G68,Baseline!$G:$HT,220,FALSE))</f>
        <v/>
      </c>
      <c r="HS68" s="5" t="str">
        <f>IF(LEN(VLOOKUP($G68,Baseline!$G:$HT,221,FALSE))=0,"",VLOOKUP($G68,Baseline!$G:$HT,221,FALSE))</f>
        <v/>
      </c>
      <c r="HT68" s="5" t="str">
        <f>IF(LEN(VLOOKUP($G68,Baseline!$G:$HT,222,FALSE))=0,"",VLOOKUP($G68,Baseline!$G:$HT,222,FALSE))</f>
        <v/>
      </c>
      <c r="HU68" s="5"/>
      <c r="HV68" s="5"/>
      <c r="HW68" s="5"/>
      <c r="HX68" s="5"/>
    </row>
    <row r="69" spans="1:232" s="28" customFormat="1" ht="174" hidden="1" thickBot="1">
      <c r="A69" s="5" t="s">
        <v>331</v>
      </c>
      <c r="B69" s="5" t="s">
        <v>332</v>
      </c>
      <c r="C69" s="5"/>
      <c r="D69" s="5"/>
      <c r="E69" s="5"/>
      <c r="F69" s="5" t="s">
        <v>333</v>
      </c>
      <c r="G69" s="5" t="s">
        <v>445</v>
      </c>
      <c r="H69" s="5" t="s">
        <v>446</v>
      </c>
      <c r="I69" s="84" t="str">
        <f>IF(LEN(VLOOKUP($G69,Baseline!$G:$BH,3,FALSE))=0,"",VLOOKUP($G69,Baseline!$G:$BH,3,FALSE))</f>
        <v>Wenn eines oder mehrere der bisher in dieser Befragung beschriebenen Probleme bei Ihnen vorliegen, geben Sie bitte an, wie sehr diese Probleme es Ihnen in der letzten Woche erschwert haben, Ihre Arbeit zu tun, Ihren Haushalt zu regeln oder mit anderen Menschen zurecht zu kommen.</v>
      </c>
      <c r="J69" s="5" t="str">
        <f>IF(LEN(VLOOKUP($G69,Baseline!$G:$BH,4,FALSE))=0,"",VLOOKUP($G69,Baseline!$G:$BH,4,FALSE))</f>
        <v>0 = Überhaupt nicht erschwert</v>
      </c>
      <c r="K69" s="5" t="str">
        <f>IF(LEN(VLOOKUP($G69,Baseline!$G:$BH,5,FALSE))=0,"",VLOOKUP($G69,Baseline!$G:$BH,5,FALSE))</f>
        <v>1 = Etwas erschwert</v>
      </c>
      <c r="L69" s="5" t="str">
        <f>IF(LEN(VLOOKUP($G69,Baseline!$G:$BH,6,FALSE))=0,"",VLOOKUP($G69,Baseline!$G:$BH,6,FALSE))</f>
        <v>2 = Relativ stark erschwert</v>
      </c>
      <c r="M69" s="5" t="str">
        <f>IF(LEN(VLOOKUP($G69,Baseline!$G:$BH,7,FALSE))=0,"",VLOOKUP($G69,Baseline!$G:$BH,7,FALSE))</f>
        <v>3 = Sehr stark erschwert</v>
      </c>
      <c r="N69" s="5" t="str">
        <f>IF(LEN(VLOOKUP($G69,Baseline!$G:$BH,8,FALSE))=0,"",VLOOKUP($G69,Baseline!$G:$BH,8,FALSE))</f>
        <v/>
      </c>
      <c r="O69" s="5" t="str">
        <f>IF(LEN(VLOOKUP($G69,Baseline!$G:$BH,9,FALSE))=0,"",VLOOKUP($G69,Baseline!$G:$BH,9,FALSE))</f>
        <v/>
      </c>
      <c r="P69" s="5" t="str">
        <f>IF(LEN(VLOOKUP($G69,Baseline!$G:$BH,10,FALSE))=0,"",VLOOKUP($G69,Baseline!$G:$BH,10,FALSE))</f>
        <v/>
      </c>
      <c r="Q69" s="5" t="str">
        <f>IF(LEN(VLOOKUP($G69,Baseline!$G:$BH,11,FALSE))=0,"",VLOOKUP($G69,Baseline!$G:$BH,11,FALSE))</f>
        <v/>
      </c>
      <c r="R69" s="5" t="str">
        <f>IF(LEN(VLOOKUP($G69,Baseline!$G:$BH,12,FALSE))=0,"",VLOOKUP($G69,Baseline!$G:$BH,12,FALSE))</f>
        <v/>
      </c>
      <c r="S69" s="5" t="str">
        <f>IF(LEN(VLOOKUP($G69,Baseline!$G:$BH,13,FALSE))=0,"",VLOOKUP($G69,Baseline!$G:$BH,13,FALSE))</f>
        <v/>
      </c>
      <c r="T69" s="5" t="str">
        <f>IF(LEN(VLOOKUP($G69,Baseline!$G:$BH,14,FALSE))=0,"",VLOOKUP($G69,Baseline!$G:$BH,14,FALSE))</f>
        <v/>
      </c>
      <c r="U69" s="5" t="str">
        <f>IF(LEN(VLOOKUP($G69,Baseline!$G:$BH,15,FALSE))=0,"",VLOOKUP($G69,Baseline!$G:$BH,15,FALSE))</f>
        <v/>
      </c>
      <c r="V69" s="5" t="str">
        <f>IF(LEN(VLOOKUP($G69,Baseline!$G:$BH,16,FALSE))=0,"",VLOOKUP($G69,Baseline!$G:$BH,16,FALSE))</f>
        <v/>
      </c>
      <c r="W69" s="5" t="str">
        <f>IF(LEN(VLOOKUP($G69,Baseline!$G:$BH,17,FALSE))=0,"",VLOOKUP($G69,Baseline!$G:$BH,17,FALSE))</f>
        <v/>
      </c>
      <c r="X69" s="5" t="str">
        <f>IF(LEN(VLOOKUP($G69,Baseline!$G:$BH,18,FALSE))=0,"",VLOOKUP($G69,Baseline!$G:$BH,18,FALSE))</f>
        <v/>
      </c>
      <c r="Y69" s="5" t="str">
        <f>IF(LEN(VLOOKUP($G69,Baseline!$G:$BH,19,FALSE))=0,"",VLOOKUP($G69,Baseline!$G:$BH,19,FALSE))</f>
        <v/>
      </c>
      <c r="Z69" s="5" t="str">
        <f>IF(LEN(VLOOKUP($G69,Baseline!$G:$BH,20,FALSE))=0,"",VLOOKUP($G69,Baseline!$G:$BH,20,FALSE))</f>
        <v/>
      </c>
      <c r="AA69" s="5" t="str">
        <f>IF(LEN(VLOOKUP($G69,Baseline!$G:$BH,21,FALSE))=0,"",VLOOKUP($G69,Baseline!$G:$BH,21,FALSE))</f>
        <v/>
      </c>
      <c r="AB69" s="5" t="str">
        <f>IF(LEN(VLOOKUP($G69,Baseline!$G:$BH,22,FALSE))=0,"",VLOOKUP($G69,Baseline!$G:$BH,22,FALSE))</f>
        <v/>
      </c>
      <c r="AC69" s="5" t="str">
        <f>IF(LEN(VLOOKUP($G69,Baseline!$G:$BH,23,FALSE))=0,"",VLOOKUP($G69,Baseline!$G:$BH,23,FALSE))</f>
        <v/>
      </c>
      <c r="AD69" s="5" t="str">
        <f>IF(LEN(VLOOKUP($G69,Baseline!$G:$BH,24,FALSE))=0,"",VLOOKUP($G69,Baseline!$G:$BH,24,FALSE))</f>
        <v/>
      </c>
      <c r="AE69" s="5" t="str">
        <f>IF(LEN(VLOOKUP($G69,Baseline!$G:$BH,25,FALSE))=0,"",VLOOKUP($G69,Baseline!$G:$BH,25,FALSE))</f>
        <v/>
      </c>
      <c r="AF69" s="5" t="str">
        <f>IF(LEN(VLOOKUP($G69,Baseline!$G:$BH,26,FALSE))=0,"",VLOOKUP($G69,Baseline!$G:$BH,26,FALSE))</f>
        <v/>
      </c>
      <c r="AG69" s="100"/>
      <c r="AH69" s="5" t="s">
        <v>447</v>
      </c>
      <c r="AI69" s="5" t="s">
        <v>366</v>
      </c>
      <c r="AJ69" s="87" t="s">
        <v>367</v>
      </c>
      <c r="AK69" s="5" t="str">
        <f>IF(LEN(VLOOKUP($G69,Baseline!$G:$BH,31,FALSE))=0,"",VLOOKUP($G69,Baseline!$G:$BH,31,FALSE))</f>
        <v xml:space="preserve">If you checked off any problems, how difficult have these made it for you to do your work, take care of things at home, or get along with other people during the past week? </v>
      </c>
      <c r="AL69" s="5" t="str">
        <f>IF(LEN(VLOOKUP($G69,Baseline!$G:$BH,32,FALSE))=0,"",VLOOKUP($G69,Baseline!$G:$BH,32,FALSE))</f>
        <v xml:space="preserve">0 = Not difficult at all </v>
      </c>
      <c r="AM69" s="5" t="str">
        <f>IF(LEN(VLOOKUP($G69,Baseline!$G:$BH,33,FALSE))=0,"",VLOOKUP($G69,Baseline!$G:$BH,33,FALSE))</f>
        <v>1 = Somewhat difficult</v>
      </c>
      <c r="AN69" s="5" t="str">
        <f>IF(LEN(VLOOKUP($G69,Baseline!$G:$BH,34,FALSE))=0,"",VLOOKUP($G69,Baseline!$G:$BH,34,FALSE))</f>
        <v>2 = Very difficult</v>
      </c>
      <c r="AO69" s="5" t="str">
        <f>IF(LEN(VLOOKUP($G69,Baseline!$G:$BH,35,FALSE))=0,"",VLOOKUP($G69,Baseline!$G:$BH,35,FALSE))</f>
        <v>3 = Extremely difficult</v>
      </c>
      <c r="AP69" s="5" t="str">
        <f>IF(LEN(VLOOKUP($G69,Baseline!$G:$BH,36,FALSE))=0,"",VLOOKUP($G69,Baseline!$G:$BH,36,FALSE))</f>
        <v/>
      </c>
      <c r="AQ69" s="5" t="str">
        <f>IF(LEN(VLOOKUP($G69,Baseline!$G:$BH,37,FALSE))=0,"",VLOOKUP($G69,Baseline!$G:$BH,37,FALSE))</f>
        <v/>
      </c>
      <c r="AR69" s="5" t="str">
        <f>IF(LEN(VLOOKUP($G69,Baseline!$G:$BH,38,FALSE))=0,"",VLOOKUP($G69,Baseline!$G:$BH,38,FALSE))</f>
        <v/>
      </c>
      <c r="AS69" s="5" t="str">
        <f>IF(LEN(VLOOKUP($G69,Baseline!$G:$BH,39,FALSE))=0,"",VLOOKUP($G69,Baseline!$G:$BH,39,FALSE))</f>
        <v/>
      </c>
      <c r="AT69" s="5" t="str">
        <f>IF(LEN(VLOOKUP($G69,Baseline!$G:$BH,40,FALSE))=0,"",VLOOKUP($G69,Baseline!$G:$BH,40,FALSE))</f>
        <v/>
      </c>
      <c r="AU69" s="5" t="str">
        <f>IF(LEN(VLOOKUP($G69,Baseline!$G:$BH,41,FALSE))=0,"",VLOOKUP($G69,Baseline!$G:$BH,41,FALSE))</f>
        <v/>
      </c>
      <c r="AV69" s="5" t="str">
        <f>IF(LEN(VLOOKUP($G69,Baseline!$G:$BH,42,FALSE))=0,"",VLOOKUP($G69,Baseline!$G:$BH,42,FALSE))</f>
        <v/>
      </c>
      <c r="AW69" s="5" t="str">
        <f>IF(LEN(VLOOKUP($G69,Baseline!$G:$BH,43,FALSE))=0,"",VLOOKUP($G69,Baseline!$G:$BH,43,FALSE))</f>
        <v/>
      </c>
      <c r="AX69" s="5" t="str">
        <f>IF(LEN(VLOOKUP($G69,Baseline!$G:$BH,44,FALSE))=0,"",VLOOKUP($G69,Baseline!$G:$BH,44,FALSE))</f>
        <v/>
      </c>
      <c r="AY69" s="5" t="str">
        <f>IF(LEN(VLOOKUP($G69,Baseline!$G:$BH,45,FALSE))=0,"",VLOOKUP($G69,Baseline!$G:$BH,45,FALSE))</f>
        <v/>
      </c>
      <c r="AZ69" s="5" t="str">
        <f>IF(LEN(VLOOKUP($G69,Baseline!$G:$BH,46,FALSE))=0,"",VLOOKUP($G69,Baseline!$G:$BH,46,FALSE))</f>
        <v/>
      </c>
      <c r="BA69" s="5" t="str">
        <f>IF(LEN(VLOOKUP($G69,Baseline!$G:$BH,47,FALSE))=0,"",VLOOKUP($G69,Baseline!$G:$BH,47,FALSE))</f>
        <v/>
      </c>
      <c r="BB69" s="5" t="str">
        <f>IF(LEN(VLOOKUP($G69,Baseline!$G:$BH,48,FALSE))=0,"",VLOOKUP($G69,Baseline!$G:$BH,48,FALSE))</f>
        <v/>
      </c>
      <c r="BC69" s="5" t="str">
        <f>IF(LEN(VLOOKUP($G69,Baseline!$G:$BH,49,FALSE))=0,"",VLOOKUP($G69,Baseline!$G:$BH,49,FALSE))</f>
        <v/>
      </c>
      <c r="BD69" s="5" t="str">
        <f>IF(LEN(VLOOKUP($G69,Baseline!$G:$BH,50,FALSE))=0,"",VLOOKUP($G69,Baseline!$G:$BH,50,FALSE))</f>
        <v/>
      </c>
      <c r="BE69" s="5" t="str">
        <f>IF(LEN(VLOOKUP($G69,Baseline!$G:$BH,51,FALSE))=0,"",VLOOKUP($G69,Baseline!$G:$BH,51,FALSE))</f>
        <v/>
      </c>
      <c r="BF69" s="5" t="str">
        <f>IF(LEN(VLOOKUP($G69,Baseline!$G:$BH,52,FALSE))=0,"",VLOOKUP($G69,Baseline!$G:$BH,52,FALSE))</f>
        <v/>
      </c>
      <c r="BG69" s="5" t="str">
        <f>IF(LEN(VLOOKUP($G69,Baseline!$G:$BH,53,FALSE))=0,"",VLOOKUP($G69,Baseline!$G:$BH,53,FALSE))</f>
        <v/>
      </c>
      <c r="BH69" s="5" t="str">
        <f>IF(LEN(VLOOKUP($G69,Baseline!$G:$BH,54,FALSE))=0,"",VLOOKUP($G69,Baseline!$G:$BH,54,FALSE))</f>
        <v/>
      </c>
      <c r="BI69" s="5"/>
      <c r="BJ69" s="5"/>
      <c r="BK69" s="5"/>
      <c r="BL69" s="87"/>
      <c r="BM69" s="1" t="str">
        <f>IF(LEN(VLOOKUP($G69,Baseline!$G:$CJ,59,FALSE))=0,"",VLOOKUP($G69,Baseline!$G:$CJ,59,FALSE))</f>
        <v>Si ha marcado alguno de los problemas de este cuestionario, ¿hasta qué punto estos problemas le han creado dificultades para hacer su trabajo, ocuparse de la casa o relacionarse con los demás?</v>
      </c>
      <c r="BN69" s="1" t="str">
        <f>IF(LEN(VLOOKUP($G69,Baseline!$G:$CJ,60,FALSE))=0,"",VLOOKUP($G69,Baseline!$G:$CJ,60,FALSE))</f>
        <v>0 = Ninguna dificultad</v>
      </c>
      <c r="BO69" s="1" t="str">
        <f>IF(LEN(VLOOKUP($G69,Baseline!$G:$CJ,61,FALSE))=0,"",VLOOKUP($G69,Baseline!$G:$CJ,61,FALSE))</f>
        <v>1 = Algunas dificultades</v>
      </c>
      <c r="BP69" s="1" t="str">
        <f>IF(LEN(VLOOKUP($G69,Baseline!$G:$CJ,62,FALSE))=0,"",VLOOKUP($G69,Baseline!$G:$CJ,62,FALSE))</f>
        <v>2 = Muchas dificultades</v>
      </c>
      <c r="BQ69" s="1" t="str">
        <f>IF(LEN(VLOOKUP($G69,Baseline!$G:$CJ,63,FALSE))=0,"",VLOOKUP($G69,Baseline!$G:$CJ,63,FALSE))</f>
        <v>3 = Muchísimas dificultades</v>
      </c>
      <c r="BR69" s="1" t="str">
        <f>IF(LEN(VLOOKUP($G69,Baseline!$G:$CJ,64,FALSE))=0,"",VLOOKUP($G69,Baseline!$G:$CJ,64,FALSE))</f>
        <v/>
      </c>
      <c r="BS69" s="1" t="str">
        <f>IF(LEN(VLOOKUP($G69,Baseline!$G:$CJ,65,FALSE))=0,"",VLOOKUP($G69,Baseline!$G:$CJ,65,FALSE))</f>
        <v/>
      </c>
      <c r="BT69" s="1" t="str">
        <f>IF(LEN(VLOOKUP($G69,Baseline!$G:$CJ,66,FALSE))=0,"",VLOOKUP($G69,Baseline!$G:$CJ,66,FALSE))</f>
        <v/>
      </c>
      <c r="BU69" s="1" t="str">
        <f>IF(LEN(VLOOKUP($G69,Baseline!$G:$CJ,67,FALSE))=0,"",VLOOKUP($G69,Baseline!$G:$CJ,67,FALSE))</f>
        <v/>
      </c>
      <c r="BV69" s="1" t="str">
        <f>IF(LEN(VLOOKUP($G69,Baseline!$G:$CJ,68,FALSE))=0,"",VLOOKUP($G69,Baseline!$G:$CJ,68,FALSE))</f>
        <v/>
      </c>
      <c r="BW69" s="1" t="str">
        <f>IF(LEN(VLOOKUP($G69,Baseline!$G:$CJ,69,FALSE))=0,"",VLOOKUP($G69,Baseline!$G:$CJ,69,FALSE))</f>
        <v/>
      </c>
      <c r="BX69" s="1" t="str">
        <f>IF(LEN(VLOOKUP($G69,Baseline!$G:$CJ,70,FALSE))=0,"",VLOOKUP($G69,Baseline!$G:$CJ,70,FALSE))</f>
        <v/>
      </c>
      <c r="BY69" s="1" t="str">
        <f>IF(LEN(VLOOKUP($G69,Baseline!$G:$CJ,71,FALSE))=0,"",VLOOKUP($G69,Baseline!$G:$CJ,71,FALSE))</f>
        <v/>
      </c>
      <c r="BZ69" s="1" t="str">
        <f>IF(LEN(VLOOKUP($G69,Baseline!$G:$CJ,72,FALSE))=0,"",VLOOKUP($G69,Baseline!$G:$CJ,72,FALSE))</f>
        <v/>
      </c>
      <c r="CA69" s="1" t="str">
        <f>IF(LEN(VLOOKUP($G69,Baseline!$G:$CJ,73,FALSE))=0,"",VLOOKUP($G69,Baseline!$G:$CJ,73,FALSE))</f>
        <v/>
      </c>
      <c r="CB69" s="1" t="str">
        <f>IF(LEN(VLOOKUP($G69,Baseline!$G:$CJ,74,FALSE))=0,"",VLOOKUP($G69,Baseline!$G:$CJ,74,FALSE))</f>
        <v/>
      </c>
      <c r="CC69" s="1" t="str">
        <f>IF(LEN(VLOOKUP($G69,Baseline!$G:$CJ,75,FALSE))=0,"",VLOOKUP($G69,Baseline!$G:$CJ,75,FALSE))</f>
        <v/>
      </c>
      <c r="CD69" s="1" t="str">
        <f>IF(LEN(VLOOKUP($G69,Baseline!$G:$CJ,76,FALSE))=0,"",VLOOKUP($G69,Baseline!$G:$CJ,76,FALSE))</f>
        <v/>
      </c>
      <c r="CE69" s="1" t="str">
        <f>IF(LEN(VLOOKUP($G69,Baseline!$G:$CJ,77,FALSE))=0,"",VLOOKUP($G69,Baseline!$G:$CJ,77,FALSE))</f>
        <v/>
      </c>
      <c r="CF69" s="1" t="str">
        <f>IF(LEN(VLOOKUP($G69,Baseline!$G:$CJ,78,FALSE))=0,"",VLOOKUP($G69,Baseline!$G:$CJ,78,FALSE))</f>
        <v/>
      </c>
      <c r="CG69" s="1" t="str">
        <f>IF(LEN(VLOOKUP($G69,Baseline!$G:$CJ,79,FALSE))=0,"",VLOOKUP($G69,Baseline!$G:$CJ,79,FALSE))</f>
        <v/>
      </c>
      <c r="CH69" s="1" t="str">
        <f>IF(LEN(VLOOKUP($G69,Baseline!$G:$CJ,80,FALSE))=0,"",VLOOKUP($G69,Baseline!$G:$CJ,80,FALSE))</f>
        <v/>
      </c>
      <c r="CI69" s="1" t="str">
        <f>IF(LEN(VLOOKUP($G69,Baseline!$G:$CJ,81,FALSE))=0,"",VLOOKUP($G69,Baseline!$G:$CJ,81,FALSE))</f>
        <v/>
      </c>
      <c r="CJ69" s="1" t="str">
        <f>IF(LEN(VLOOKUP($G69,Baseline!$G:$CJ,82,FALSE))=0,"",VLOOKUP($G69,Baseline!$G:$CJ,82,FALSE))</f>
        <v/>
      </c>
      <c r="CK69" s="1"/>
      <c r="CL69" s="1"/>
      <c r="CM69" s="1"/>
      <c r="CN69" s="1"/>
      <c r="CO69" s="198" t="str">
        <f>IF(LEN(VLOOKUP($G69,Baseline!$G:$DL,87,FALSE))=0,"",VLOOKUP($G69,Baseline!$G:$DL,87,FALSE))</f>
        <v>Si vous avez coché au moins un des problèmes évoqués, à quel point ce(s) problème(s) a-t-il (ont-ils) rendu votre travail, vos tâches à la maison ou votre capacité à vous entendre avec les autres difficile(s) ?</v>
      </c>
      <c r="CP69" s="1" t="str">
        <f>IF(LEN(VLOOKUP($G69,Baseline!$G:$DL,88,FALSE))=0,"",VLOOKUP($G69,Baseline!$G:$DL,88,FALSE))</f>
        <v>0 = Pas du tout difficile(s)</v>
      </c>
      <c r="CQ69" s="1" t="str">
        <f>IF(LEN(VLOOKUP($G69,Baseline!$G:$DL,89,FALSE))=0,"",VLOOKUP($G69,Baseline!$G:$DL,89,FALSE))</f>
        <v>1 = Assez difficile(s)</v>
      </c>
      <c r="CR69" s="4" t="str">
        <f>IF(LEN(VLOOKUP($G69,Baseline!$G:$DL,90,FALSE))=0,"",VLOOKUP($G69,Baseline!$G:$DL,90,FALSE))</f>
        <v>2 = Très difficile(s)</v>
      </c>
      <c r="CS69" s="1" t="str">
        <f>IF(LEN(VLOOKUP($G69,Baseline!$G:$DL,91,FALSE))=0,"",VLOOKUP($G69,Baseline!$G:$DL,91,FALSE))</f>
        <v>3 = Extrêmement difficile(s)</v>
      </c>
      <c r="CT69" s="1" t="str">
        <f>IF(LEN(VLOOKUP($G69,Baseline!$G:$DL,92,FALSE))=0,"",VLOOKUP($G69,Baseline!$G:$DL,92,FALSE))</f>
        <v/>
      </c>
      <c r="CU69" s="1" t="str">
        <f>IF(LEN(VLOOKUP($G69,Baseline!$G:$DL,93,FALSE))=0,"",VLOOKUP($G69,Baseline!$G:$DL,93,FALSE))</f>
        <v/>
      </c>
      <c r="CV69" s="1" t="str">
        <f>IF(LEN(VLOOKUP($G69,Baseline!$G:$DL,94,FALSE))=0,"",VLOOKUP($G69,Baseline!$G:$DL,94,FALSE))</f>
        <v/>
      </c>
      <c r="CW69" s="1" t="str">
        <f>IF(LEN(VLOOKUP($G69,Baseline!$G:$DL,95,FALSE))=0,"",VLOOKUP($G69,Baseline!$G:$DL,95,FALSE))</f>
        <v/>
      </c>
      <c r="CX69" s="1" t="str">
        <f>IF(LEN(VLOOKUP($G69,Baseline!$G:$DL,96,FALSE))=0,"",VLOOKUP($G69,Baseline!$G:$DL,96,FALSE))</f>
        <v/>
      </c>
      <c r="CY69" s="5" t="str">
        <f>IF(LEN(VLOOKUP($G69,Baseline!$G:$DL,97,FALSE))=0,"",VLOOKUP($G69,Baseline!$G:$DL,97,FALSE))</f>
        <v/>
      </c>
      <c r="CZ69" s="5" t="str">
        <f>IF(LEN(VLOOKUP($G69,Baseline!$G:$DL,98,FALSE))=0,"",VLOOKUP($G69,Baseline!$G:$DL,98,FALSE))</f>
        <v/>
      </c>
      <c r="DA69" s="5" t="str">
        <f>IF(LEN(VLOOKUP($G69,Baseline!$G:$DL,99,FALSE))=0,"",VLOOKUP($G69,Baseline!$G:$DL,99,FALSE))</f>
        <v/>
      </c>
      <c r="DB69" s="5" t="str">
        <f>IF(LEN(VLOOKUP($G69,Baseline!$G:$DL,100,FALSE))=0,"",VLOOKUP($G69,Baseline!$G:$DL,100,FALSE))</f>
        <v/>
      </c>
      <c r="DC69" s="5" t="str">
        <f>IF(LEN(VLOOKUP($G69,Baseline!$G:$DL,101,FALSE))=0,"",VLOOKUP($G69,Baseline!$G:$DL,101,FALSE))</f>
        <v/>
      </c>
      <c r="DD69" s="5" t="str">
        <f>IF(LEN(VLOOKUP($G69,Baseline!$G:$DL,102,FALSE))=0,"",VLOOKUP($G69,Baseline!$G:$DL,102,FALSE))</f>
        <v/>
      </c>
      <c r="DE69" s="5" t="str">
        <f>IF(LEN(VLOOKUP($G69,Baseline!$G:$DL,103,FALSE))=0,"",VLOOKUP($G69,Baseline!$G:$DL,103,FALSE))</f>
        <v/>
      </c>
      <c r="DF69" s="5" t="str">
        <f>IF(LEN(VLOOKUP($G69,Baseline!$G:$DL,104,FALSE))=0,"",VLOOKUP($G69,Baseline!$G:$DL,104,FALSE))</f>
        <v/>
      </c>
      <c r="DG69" s="5" t="str">
        <f>IF(LEN(VLOOKUP($G69,Baseline!$G:$DL,105,FALSE))=0,"",VLOOKUP($G69,Baseline!$G:$DL,105,FALSE))</f>
        <v/>
      </c>
      <c r="DH69" s="5" t="str">
        <f>IF(LEN(VLOOKUP($G69,Baseline!$G:$DL,106,FALSE))=0,"",VLOOKUP($G69,Baseline!$G:$DL,106,FALSE))</f>
        <v/>
      </c>
      <c r="DI69" s="5" t="str">
        <f>IF(LEN(VLOOKUP($G69,Baseline!$G:$DL,107,FALSE))=0,"",VLOOKUP($G69,Baseline!$G:$DL,107,FALSE))</f>
        <v/>
      </c>
      <c r="DJ69" s="5" t="str">
        <f>IF(LEN(VLOOKUP($G69,Baseline!$G:$DL,108,FALSE))=0,"",VLOOKUP($G69,Baseline!$G:$DL,108,FALSE))</f>
        <v/>
      </c>
      <c r="DK69" s="5" t="str">
        <f>IF(LEN(VLOOKUP($G69,Baseline!$G:$DL,109,FALSE))=0,"",VLOOKUP($G69,Baseline!$G:$DL,109,FALSE))</f>
        <v/>
      </c>
      <c r="DL69" s="5" t="str">
        <f>IF(LEN(VLOOKUP($G69,Baseline!$G:$DL,110,FALSE))=0,"",VLOOKUP($G69,Baseline!$G:$DL,110,FALSE))</f>
        <v/>
      </c>
      <c r="DM69" s="5"/>
      <c r="DN69" s="5"/>
      <c r="DO69" s="5"/>
      <c r="DP69" s="5"/>
      <c r="DQ69" s="1" t="str">
        <f>IF(LEN(VLOOKUP($G69,Baseline!$G:$EN,115,FALSE))=0,"",VLOOKUP($G69,Baseline!$G:$EN,115,FALSE))</f>
        <v>Amennyiben a kérdőívben bejelölt egy vagy több problémát, mekkora nehézséget okoztak ezek a problémák a munkahelyén, otthoni teendői ellátásában vagy más emberekkel való kapcsolatában?</v>
      </c>
      <c r="DR69" s="1" t="str">
        <f>IF(LEN(VLOOKUP($G69,Baseline!$G:$EN,116,FALSE))=0,"",VLOOKUP($G69,Baseline!$G:$EN,116,FALSE))</f>
        <v>0 = Egyáltalán nem okoztak nehézséget</v>
      </c>
      <c r="DS69" s="1" t="str">
        <f>IF(LEN(VLOOKUP($G69,Baseline!$G:$EN,117,FALSE))=0,"",VLOOKUP($G69,Baseline!$G:$EN,117,FALSE))</f>
        <v>1 = Kis nehézséget okoztak</v>
      </c>
      <c r="DT69" s="1" t="str">
        <f>IF(LEN(VLOOKUP($G69,Baseline!$G:$EN,118,FALSE))=0,"",VLOOKUP($G69,Baseline!$G:$EN,118,FALSE))</f>
        <v>2 = Nagy nehézséget okoztak</v>
      </c>
      <c r="DU69" s="1" t="str">
        <f>IF(LEN(VLOOKUP($G69,Baseline!$G:$EN,119,FALSE))=0,"",VLOOKUP($G69,Baseline!$G:$EN,119,FALSE))</f>
        <v>3 = Kifejezetten nagy nehézséget okoztak</v>
      </c>
      <c r="DV69" s="1" t="str">
        <f>IF(LEN(VLOOKUP($G69,Baseline!$G:$EN,120,FALSE))=0,"",VLOOKUP($G69,Baseline!$G:$EN,120,FALSE))</f>
        <v/>
      </c>
      <c r="DW69" s="4" t="str">
        <f>IF(LEN(VLOOKUP($G69,Baseline!$G:$EN,121,FALSE))=0,"",VLOOKUP($G69,Baseline!$G:$EN,121,FALSE))</f>
        <v/>
      </c>
      <c r="DX69" s="1" t="str">
        <f>IF(LEN(VLOOKUP($G69,Baseline!$G:$EN,122,FALSE))=0,"",VLOOKUP($G69,Baseline!$G:$EN,122,FALSE))</f>
        <v/>
      </c>
      <c r="DY69" s="1" t="str">
        <f>IF(LEN(VLOOKUP($G69,Baseline!$G:$EN,123,FALSE))=0,"",VLOOKUP($G69,Baseline!$G:$EN,123,FALSE))</f>
        <v/>
      </c>
      <c r="DZ69" s="1" t="str">
        <f>IF(LEN(VLOOKUP($G69,Baseline!$G:$EN,124,FALSE))=0,"",VLOOKUP($G69,Baseline!$G:$EN,124,FALSE))</f>
        <v/>
      </c>
      <c r="EA69" s="1" t="str">
        <f>IF(LEN(VLOOKUP($G69,Baseline!$G:$EN,125,FALSE))=0,"",VLOOKUP($G69,Baseline!$G:$EN,125,FALSE))</f>
        <v/>
      </c>
      <c r="EB69" s="5" t="str">
        <f>IF(LEN(VLOOKUP($G69,Baseline!$G:$EN,126,FALSE))=0,"",VLOOKUP($G69,Baseline!$G:$EN,126,FALSE))</f>
        <v/>
      </c>
      <c r="EC69" s="5" t="str">
        <f>IF(LEN(VLOOKUP($G69,Baseline!$G:$EN,127,FALSE))=0,"",VLOOKUP($G69,Baseline!$G:$EN,127,FALSE))</f>
        <v/>
      </c>
      <c r="ED69" s="5" t="str">
        <f>IF(LEN(VLOOKUP($G69,Baseline!$G:$EN,128,FALSE))=0,"",VLOOKUP($G69,Baseline!$G:$EN,128,FALSE))</f>
        <v/>
      </c>
      <c r="EE69" s="5" t="str">
        <f>IF(LEN(VLOOKUP($G69,Baseline!$G:$EN,129,FALSE))=0,"",VLOOKUP($G69,Baseline!$G:$EN,129,FALSE))</f>
        <v/>
      </c>
      <c r="EF69" s="5" t="str">
        <f>IF(LEN(VLOOKUP($G69,Baseline!$G:$EN,130,FALSE))=0,"",VLOOKUP($G69,Baseline!$G:$EN,130,FALSE))</f>
        <v/>
      </c>
      <c r="EG69" s="5" t="str">
        <f>IF(LEN(VLOOKUP($G69,Baseline!$G:$EN,131,FALSE))=0,"",VLOOKUP($G69,Baseline!$G:$EN,131,FALSE))</f>
        <v/>
      </c>
      <c r="EH69" s="5" t="str">
        <f>IF(LEN(VLOOKUP($G69,Baseline!$G:$EN,132,FALSE))=0,"",VLOOKUP($G69,Baseline!$G:$EN,132,FALSE))</f>
        <v/>
      </c>
      <c r="EI69" s="5" t="str">
        <f>IF(LEN(VLOOKUP($G69,Baseline!$G:$EN,133,FALSE))=0,"",VLOOKUP($G69,Baseline!$G:$EN,133,FALSE))</f>
        <v/>
      </c>
      <c r="EJ69" s="5" t="str">
        <f>IF(LEN(VLOOKUP($G69,Baseline!$G:$EN,134,FALSE))=0,"",VLOOKUP($G69,Baseline!$G:$EN,134,FALSE))</f>
        <v/>
      </c>
      <c r="EK69" s="5" t="str">
        <f>IF(LEN(VLOOKUP($G69,Baseline!$G:$EN,135,FALSE))=0,"",VLOOKUP($G69,Baseline!$G:$EN,135,FALSE))</f>
        <v/>
      </c>
      <c r="EL69" s="5" t="str">
        <f>IF(LEN(VLOOKUP($G69,Baseline!$G:$EN,136,FALSE))=0,"",VLOOKUP($G69,Baseline!$G:$EN,136,FALSE))</f>
        <v/>
      </c>
      <c r="EM69" s="5" t="str">
        <f>IF(LEN(VLOOKUP($G69,Baseline!$G:$EN,137,FALSE))=0,"",VLOOKUP($G69,Baseline!$G:$EN,137,FALSE))</f>
        <v/>
      </c>
      <c r="EN69" s="5" t="str">
        <f>IF(LEN(VLOOKUP($G69,Baseline!$G:$EN,138,FALSE))=0,"",VLOOKUP($G69,Baseline!$G:$EN,138,FALSE))</f>
        <v/>
      </c>
      <c r="EO69" s="5"/>
      <c r="EP69" s="5"/>
      <c r="EQ69" s="5"/>
      <c r="ER69" s="5"/>
      <c r="ES69" s="1" t="str">
        <f>IF(LEN(VLOOKUP($G69,Baseline!$G:$FP,143,FALSE))=0,"",VLOOKUP($G69,Baseline!$G:$FP,143,FALSE))</f>
        <v>Se ha fatto una crocetta su un qualsiasi problema di questo questionario, quanto questi problemi le hanno reso difficile fare il suo lavoro, occuparsi delle sue cose a casa o avere buoni rapporti con gli altri?</v>
      </c>
      <c r="ET69" s="1" t="str">
        <f>IF(LEN(VLOOKUP($G69,Baseline!$G:$FP,144,FALSE))=0,"",VLOOKUP($G69,Baseline!$G:$FP,144,FALSE))</f>
        <v>0 = Per niente difficile</v>
      </c>
      <c r="EU69" s="1" t="str">
        <f>IF(LEN(VLOOKUP($G69,Baseline!$G:$FP,145,FALSE))=0,"",VLOOKUP($G69,Baseline!$G:$FP,145,FALSE))</f>
        <v>1 = Abbastanza difficile</v>
      </c>
      <c r="EV69" s="1" t="str">
        <f>IF(LEN(VLOOKUP($G69,Baseline!$G:$FP,146,FALSE))=0,"",VLOOKUP($G69,Baseline!$G:$FP,146,FALSE))</f>
        <v>2 = Molto difficile</v>
      </c>
      <c r="EW69" s="1" t="str">
        <f>IF(LEN(VLOOKUP($G69,Baseline!$G:$FP,147,FALSE))=0,"",VLOOKUP($G69,Baseline!$G:$FP,147,FALSE))</f>
        <v>3 = Estremamente difficile</v>
      </c>
      <c r="EX69" s="1" t="str">
        <f>IF(LEN(VLOOKUP($G69,Baseline!$G:$FP,148,FALSE))=0,"",VLOOKUP($G69,Baseline!$G:$FP,148,FALSE))</f>
        <v/>
      </c>
      <c r="EY69" s="1" t="str">
        <f>IF(LEN(VLOOKUP($G69,Baseline!$G:$FP,149,FALSE))=0,"",VLOOKUP($G69,Baseline!$G:$FP,149,FALSE))</f>
        <v/>
      </c>
      <c r="EZ69" s="1" t="str">
        <f>IF(LEN(VLOOKUP($G69,Baseline!$G:$FP,150,FALSE))=0,"",VLOOKUP($G69,Baseline!$G:$FP,150,FALSE))</f>
        <v/>
      </c>
      <c r="FA69" s="1" t="str">
        <f>IF(LEN(VLOOKUP($G69,Baseline!$G:$FP,151,FALSE))=0,"",VLOOKUP($G69,Baseline!$G:$FP,151,FALSE))</f>
        <v/>
      </c>
      <c r="FB69" s="4" t="str">
        <f>IF(LEN(VLOOKUP($G69,Baseline!$G:$FP,152,FALSE))=0,"",VLOOKUP($G69,Baseline!$G:$FP,152,FALSE))</f>
        <v/>
      </c>
      <c r="FC69" s="1" t="str">
        <f>IF(LEN(VLOOKUP($G69,Baseline!$G:$FP,153,FALSE))=0,"",VLOOKUP($G69,Baseline!$G:$FP,153,FALSE))</f>
        <v/>
      </c>
      <c r="FD69" s="5" t="str">
        <f>IF(LEN(VLOOKUP($G69,Baseline!$G:$FP,154,FALSE))=0,"",VLOOKUP($G69,Baseline!$G:$FP,154,FALSE))</f>
        <v/>
      </c>
      <c r="FE69" s="5" t="str">
        <f>IF(LEN(VLOOKUP($G69,Baseline!$G:$FP,155,FALSE))=0,"",VLOOKUP($G69,Baseline!$G:$FP,155,FALSE))</f>
        <v/>
      </c>
      <c r="FF69" s="5" t="str">
        <f>IF(LEN(VLOOKUP($G69,Baseline!$G:$FP,156,FALSE))=0,"",VLOOKUP($G69,Baseline!$G:$FP,156,FALSE))</f>
        <v/>
      </c>
      <c r="FG69" s="5" t="str">
        <f>IF(LEN(VLOOKUP($G69,Baseline!$G:$FP,157,FALSE))=0,"",VLOOKUP($G69,Baseline!$G:$FP,157,FALSE))</f>
        <v/>
      </c>
      <c r="FH69" s="5" t="str">
        <f>IF(LEN(VLOOKUP($G69,Baseline!$G:$FP,158,FALSE))=0,"",VLOOKUP($G69,Baseline!$G:$FP,158,FALSE))</f>
        <v/>
      </c>
      <c r="FI69" s="5" t="str">
        <f>IF(LEN(VLOOKUP($G69,Baseline!$G:$FP,159,FALSE))=0,"",VLOOKUP($G69,Baseline!$G:$FP,159,FALSE))</f>
        <v/>
      </c>
      <c r="FJ69" s="5" t="str">
        <f>IF(LEN(VLOOKUP($G69,Baseline!$G:$FP,160,FALSE))=0,"",VLOOKUP($G69,Baseline!$G:$FP,160,FALSE))</f>
        <v/>
      </c>
      <c r="FK69" s="5" t="str">
        <f>IF(LEN(VLOOKUP($G69,Baseline!$G:$FP,161,FALSE))=0,"",VLOOKUP($G69,Baseline!$G:$FP,161,FALSE))</f>
        <v/>
      </c>
      <c r="FL69" s="5" t="str">
        <f>IF(LEN(VLOOKUP($G69,Baseline!$G:$FP,162,FALSE))=0,"",VLOOKUP($G69,Baseline!$G:$FP,162,FALSE))</f>
        <v/>
      </c>
      <c r="FM69" s="5" t="str">
        <f>IF(LEN(VLOOKUP($G69,Baseline!$G:$FP,163,FALSE))=0,"",VLOOKUP($G69,Baseline!$G:$FP,163,FALSE))</f>
        <v/>
      </c>
      <c r="FN69" s="5" t="str">
        <f>IF(LEN(VLOOKUP($G69,Baseline!$G:$FP,164,FALSE))=0,"",VLOOKUP($G69,Baseline!$G:$FP,164,FALSE))</f>
        <v/>
      </c>
      <c r="FO69" s="5" t="str">
        <f>IF(LEN(VLOOKUP($G69,Baseline!$G:$FP,165,FALSE))=0,"",VLOOKUP($G69,Baseline!$G:$FP,165,FALSE))</f>
        <v/>
      </c>
      <c r="FP69" s="5" t="str">
        <f>IF(LEN(VLOOKUP($G69,Baseline!$G:$FP,166,FALSE))=0,"",VLOOKUP($G69,Baseline!$G:$FP,166,FALSE))</f>
        <v/>
      </c>
      <c r="FQ69" s="5"/>
      <c r="FR69" s="5"/>
      <c r="FS69" s="5"/>
      <c r="FT69" s="5"/>
      <c r="FU69" s="1" t="str">
        <f>IF(LEN(VLOOKUP($G69,Baseline!$G:$GR,171,FALSE))=0,"",VLOOKUP($G69,Baseline!$G:$GR,171,FALSE))</f>
        <v>Если Вы положительно ответили на какие-нибудь пункты в этом опроснике, то оцените, насколько трудно Вам было работать, заниматься домашними делами или общаться с людьми из-за этих проблем?</v>
      </c>
      <c r="FV69" s="1" t="str">
        <f>IF(LEN(VLOOKUP($G69,Baseline!$G:$GR,172,FALSE))=0,"",VLOOKUP($G69,Baseline!$G:$GR,172,FALSE))</f>
        <v>0 = Совсем не трудно</v>
      </c>
      <c r="FW69" s="1" t="str">
        <f>IF(LEN(VLOOKUP($G69,Baseline!$G:$GR,173,FALSE))=0,"",VLOOKUP($G69,Baseline!$G:$GR,173,FALSE))</f>
        <v>1 = Немного трудно</v>
      </c>
      <c r="FX69" s="1" t="str">
        <f>IF(LEN(VLOOKUP($G69,Baseline!$G:$GR,174,FALSE))=0,"",VLOOKUP($G69,Baseline!$G:$GR,174,FALSE))</f>
        <v>2 = Очень трудно</v>
      </c>
      <c r="FY69" s="1" t="str">
        <f>IF(LEN(VLOOKUP($G69,Baseline!$G:$GR,175,FALSE))=0,"",VLOOKUP($G69,Baseline!$G:$GR,175,FALSE))</f>
        <v>3 = Чрезвычайно трудно</v>
      </c>
      <c r="FZ69" s="1" t="str">
        <f>IF(LEN(VLOOKUP($G69,Baseline!$G:$GR,176,FALSE))=0,"",VLOOKUP($G69,Baseline!$G:$GR,176,FALSE))</f>
        <v/>
      </c>
      <c r="GA69" s="1" t="str">
        <f>IF(LEN(VLOOKUP($G69,Baseline!$G:$GR,177,FALSE))=0,"",VLOOKUP($G69,Baseline!$G:$GR,177,FALSE))</f>
        <v/>
      </c>
      <c r="GB69" s="1" t="str">
        <f>IF(LEN(VLOOKUP($G69,Baseline!$G:$GR,178,FALSE))=0,"",VLOOKUP($G69,Baseline!$G:$GR,178,FALSE))</f>
        <v/>
      </c>
      <c r="GC69" s="1" t="str">
        <f>IF(LEN(VLOOKUP($G69,Baseline!$G:$GR,179,FALSE))=0,"",VLOOKUP($G69,Baseline!$G:$GR,179,FALSE))</f>
        <v/>
      </c>
      <c r="GD69" s="1" t="str">
        <f>IF(LEN(VLOOKUP($G69,Baseline!$G:$GR,180,FALSE))=0,"",VLOOKUP($G69,Baseline!$G:$GR,180,FALSE))</f>
        <v/>
      </c>
      <c r="GE69" s="1" t="str">
        <f>IF(LEN(VLOOKUP($G69,Baseline!$G:$GR,181,FALSE))=0,"",VLOOKUP($G69,Baseline!$G:$GR,181,FALSE))</f>
        <v/>
      </c>
      <c r="GF69" s="5" t="str">
        <f>IF(LEN(VLOOKUP($G69,Baseline!$G:$GR,182,FALSE))=0,"",VLOOKUP($G69,Baseline!$G:$GR,182,FALSE))</f>
        <v/>
      </c>
      <c r="GG69" s="4" t="str">
        <f>IF(LEN(VLOOKUP($G69,Baseline!$G:$GR,183,FALSE))=0,"",VLOOKUP($G69,Baseline!$G:$GR,183,FALSE))</f>
        <v/>
      </c>
      <c r="GH69" s="5" t="str">
        <f>IF(LEN(VLOOKUP($G69,Baseline!$G:$GR,184,FALSE))=0,"",VLOOKUP($G69,Baseline!$G:$GR,184,FALSE))</f>
        <v/>
      </c>
      <c r="GI69" s="5" t="str">
        <f>IF(LEN(VLOOKUP($G69,Baseline!$G:$GR,185,FALSE))=0,"",VLOOKUP($G69,Baseline!$G:$GR,185,FALSE))</f>
        <v/>
      </c>
      <c r="GJ69" s="5" t="str">
        <f>IF(LEN(VLOOKUP($G69,Baseline!$G:$GR,186,FALSE))=0,"",VLOOKUP($G69,Baseline!$G:$GR,186,FALSE))</f>
        <v/>
      </c>
      <c r="GK69" s="5" t="str">
        <f>IF(LEN(VLOOKUP($G69,Baseline!$G:$GR,187,FALSE))=0,"",VLOOKUP($G69,Baseline!$G:$GR,187,FALSE))</f>
        <v/>
      </c>
      <c r="GL69" s="5" t="str">
        <f>IF(LEN(VLOOKUP($G69,Baseline!$G:$GR,188,FALSE))=0,"",VLOOKUP($G69,Baseline!$G:$GR,188,FALSE))</f>
        <v/>
      </c>
      <c r="GM69" s="5" t="str">
        <f>IF(LEN(VLOOKUP($G69,Baseline!$G:$GR,189,FALSE))=0,"",VLOOKUP($G69,Baseline!$G:$GR,189,FALSE))</f>
        <v/>
      </c>
      <c r="GN69" s="5" t="str">
        <f>IF(LEN(VLOOKUP($G69,Baseline!$G:$GR,190,FALSE))=0,"",VLOOKUP($G69,Baseline!$G:$GR,190,FALSE))</f>
        <v/>
      </c>
      <c r="GO69" s="5" t="str">
        <f>IF(LEN(VLOOKUP($G69,Baseline!$G:$GR,191,FALSE))=0,"",VLOOKUP($G69,Baseline!$G:$GR,191,FALSE))</f>
        <v/>
      </c>
      <c r="GP69" s="5" t="str">
        <f>IF(LEN(VLOOKUP($G69,Baseline!$G:$GR,192,FALSE))=0,"",VLOOKUP($G69,Baseline!$G:$GR,192,FALSE))</f>
        <v/>
      </c>
      <c r="GQ69" s="5" t="str">
        <f>IF(LEN(VLOOKUP($G69,Baseline!$G:$GR,193,FALSE))=0,"",VLOOKUP($G69,Baseline!$G:$GR,193,FALSE))</f>
        <v/>
      </c>
      <c r="GR69" s="5" t="str">
        <f>IF(LEN(VLOOKUP($G69,Baseline!$G:$GR,194,FALSE))=0,"",VLOOKUP($G69,Baseline!$G:$GR,194,FALSE))</f>
        <v/>
      </c>
      <c r="GS69" s="5"/>
      <c r="GT69" s="5"/>
      <c r="GU69" s="5"/>
      <c r="GV69" s="5"/>
      <c r="GW69" s="1" t="str">
        <f>IF(LEN(VLOOKUP($G69,Baseline!$G:$HT,199,FALSE))=0,"",VLOOKUP($G69,Baseline!$G:$HT,199,FALSE))</f>
        <v>Ako ste označili bilo koji od navedenih problema, koliko teško Vam je bilo da zbog ovih problema radite svoj posao, vodite brigu o stvarima kod kuće ili da se slažete sa drugim ljudima?</v>
      </c>
      <c r="GX69" s="1" t="str">
        <f>IF(LEN(VLOOKUP($G69,Baseline!$G:$HT,200,FALSE))=0,"",VLOOKUP($G69,Baseline!$G:$HT,200,FALSE))</f>
        <v>0 = Uopšte mi nije bilo teško</v>
      </c>
      <c r="GY69" s="1" t="str">
        <f>IF(LEN(VLOOKUP($G69,Baseline!$G:$HT,201,FALSE))=0,"",VLOOKUP($G69,Baseline!$G:$HT,201,FALSE))</f>
        <v>1 = Donekle mi je bilo teško</v>
      </c>
      <c r="GZ69" s="1" t="str">
        <f>IF(LEN(VLOOKUP($G69,Baseline!$G:$HT,202,FALSE))=0,"",VLOOKUP($G69,Baseline!$G:$HT,202,FALSE))</f>
        <v>2 = Veoma teško</v>
      </c>
      <c r="HA69" s="10" t="str">
        <f>IF(LEN(VLOOKUP($G69,Baseline!$G:$HT,203,FALSE))=0,"",VLOOKUP($G69,Baseline!$G:$HT,203,FALSE))</f>
        <v>3 = Izuzetno teško</v>
      </c>
      <c r="HB69" s="10" t="str">
        <f>IF(LEN(VLOOKUP($G69,Baseline!$G:$HT,204,FALSE))=0,"",VLOOKUP($G69,Baseline!$G:$HT,204,FALSE))</f>
        <v/>
      </c>
      <c r="HC69" s="10" t="str">
        <f>IF(LEN(VLOOKUP($G69,Baseline!$G:$HT,205,FALSE))=0,"",VLOOKUP($G69,Baseline!$G:$HT,205,FALSE))</f>
        <v/>
      </c>
      <c r="HD69" s="10" t="str">
        <f>IF(LEN(VLOOKUP($G69,Baseline!$G:$HT,206,FALSE))=0,"",VLOOKUP($G69,Baseline!$G:$HT,206,FALSE))</f>
        <v/>
      </c>
      <c r="HE69" s="10" t="str">
        <f>IF(LEN(VLOOKUP($G69,Baseline!$G:$HT,207,FALSE))=0,"",VLOOKUP($G69,Baseline!$G:$HT,207,FALSE))</f>
        <v/>
      </c>
      <c r="HF69" s="10" t="str">
        <f>IF(LEN(VLOOKUP($G69,Baseline!$G:$HT,208,FALSE))=0,"",VLOOKUP($G69,Baseline!$G:$HT,208,FALSE))</f>
        <v/>
      </c>
      <c r="HG69" s="10" t="str">
        <f>IF(LEN(VLOOKUP($G69,Baseline!$G:$HT,209,FALSE))=0,"",VLOOKUP($G69,Baseline!$G:$HT,209,FALSE))</f>
        <v/>
      </c>
      <c r="HH69" s="5" t="str">
        <f>IF(LEN(VLOOKUP($G69,Baseline!$G:$HT,210,FALSE))=0,"",VLOOKUP($G69,Baseline!$G:$HT,210,FALSE))</f>
        <v/>
      </c>
      <c r="HI69" s="5" t="str">
        <f>IF(LEN(VLOOKUP($G69,Baseline!$G:$HT,211,FALSE))=0,"",VLOOKUP($G69,Baseline!$G:$HT,211,FALSE))</f>
        <v/>
      </c>
      <c r="HJ69" s="5" t="str">
        <f>IF(LEN(VLOOKUP($G69,Baseline!$G:$HT,212,FALSE))=0,"",VLOOKUP($G69,Baseline!$G:$HT,212,FALSE))</f>
        <v/>
      </c>
      <c r="HK69" s="5" t="str">
        <f>IF(LEN(VLOOKUP($G69,Baseline!$G:$HT,213,FALSE))=0,"",VLOOKUP($G69,Baseline!$G:$HT,213,FALSE))</f>
        <v/>
      </c>
      <c r="HL69" s="4" t="str">
        <f>IF(LEN(VLOOKUP($G69,Baseline!$G:$HT,214,FALSE))=0,"",VLOOKUP($G69,Baseline!$G:$HT,214,FALSE))</f>
        <v/>
      </c>
      <c r="HM69" s="5" t="str">
        <f>IF(LEN(VLOOKUP($G69,Baseline!$G:$HT,215,FALSE))=0,"",VLOOKUP($G69,Baseline!$G:$HT,215,FALSE))</f>
        <v/>
      </c>
      <c r="HN69" s="5" t="str">
        <f>IF(LEN(VLOOKUP($G69,Baseline!$G:$HT,216,FALSE))=0,"",VLOOKUP($G69,Baseline!$G:$HT,216,FALSE))</f>
        <v/>
      </c>
      <c r="HO69" s="5" t="str">
        <f>IF(LEN(VLOOKUP($G69,Baseline!$G:$HT,217,FALSE))=0,"",VLOOKUP($G69,Baseline!$G:$HT,217,FALSE))</f>
        <v/>
      </c>
      <c r="HP69" s="5" t="str">
        <f>IF(LEN(VLOOKUP($G69,Baseline!$G:$HT,218,FALSE))=0,"",VLOOKUP($G69,Baseline!$G:$HT,218,FALSE))</f>
        <v/>
      </c>
      <c r="HQ69" s="5" t="str">
        <f>IF(LEN(VLOOKUP($G69,Baseline!$G:$HT,219,FALSE))=0,"",VLOOKUP($G69,Baseline!$G:$HT,219,FALSE))</f>
        <v/>
      </c>
      <c r="HR69" s="5" t="str">
        <f>IF(LEN(VLOOKUP($G69,Baseline!$G:$HT,220,FALSE))=0,"",VLOOKUP($G69,Baseline!$G:$HT,220,FALSE))</f>
        <v/>
      </c>
      <c r="HS69" s="5" t="str">
        <f>IF(LEN(VLOOKUP($G69,Baseline!$G:$HT,221,FALSE))=0,"",VLOOKUP($G69,Baseline!$G:$HT,221,FALSE))</f>
        <v/>
      </c>
      <c r="HT69" s="5" t="str">
        <f>IF(LEN(VLOOKUP($G69,Baseline!$G:$HT,222,FALSE))=0,"",VLOOKUP($G69,Baseline!$G:$HT,222,FALSE))</f>
        <v/>
      </c>
      <c r="HU69" s="5"/>
      <c r="HV69" s="5"/>
      <c r="HW69" s="5"/>
      <c r="HX69" s="5"/>
    </row>
    <row r="70" spans="1:232" s="28" customFormat="1" ht="16.5" hidden="1" thickBot="1">
      <c r="A70" s="11" t="s">
        <v>321</v>
      </c>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92"/>
      <c r="AD70" s="11"/>
      <c r="AE70" s="11"/>
      <c r="AF70" s="92"/>
      <c r="AG70" s="98"/>
      <c r="AH70" s="11"/>
      <c r="AI70" s="11"/>
      <c r="AJ70" s="92"/>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92"/>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207"/>
      <c r="CP70" s="18"/>
      <c r="CQ70" s="18"/>
      <c r="CR70" s="18"/>
      <c r="CS70" s="18"/>
      <c r="CT70" s="18"/>
      <c r="CU70" s="18"/>
      <c r="CV70" s="18"/>
      <c r="CW70" s="18"/>
      <c r="CX70" s="18"/>
      <c r="CY70" s="11"/>
      <c r="CZ70" s="11"/>
      <c r="DA70" s="11"/>
      <c r="DB70" s="11"/>
      <c r="DC70" s="11"/>
      <c r="DD70" s="11"/>
      <c r="DE70" s="11"/>
      <c r="DF70" s="11"/>
      <c r="DG70" s="11"/>
      <c r="DH70" s="11"/>
      <c r="DI70" s="11"/>
      <c r="DJ70" s="11"/>
      <c r="DK70" s="11"/>
      <c r="DL70" s="11"/>
      <c r="DM70" s="11"/>
      <c r="DN70" s="11"/>
      <c r="DO70" s="11"/>
      <c r="DP70" s="11"/>
      <c r="DQ70" s="18"/>
      <c r="DR70" s="18"/>
      <c r="DS70" s="18"/>
      <c r="DT70" s="18"/>
      <c r="DU70" s="18"/>
      <c r="DV70" s="18"/>
      <c r="DW70" s="18"/>
      <c r="DX70" s="18"/>
      <c r="DY70" s="18"/>
      <c r="DZ70" s="18"/>
      <c r="EA70" s="18"/>
      <c r="EB70" s="11"/>
      <c r="EC70" s="11"/>
      <c r="ED70" s="11"/>
      <c r="EE70" s="11"/>
      <c r="EF70" s="11"/>
      <c r="EG70" s="11"/>
      <c r="EH70" s="11"/>
      <c r="EI70" s="11"/>
      <c r="EJ70" s="11"/>
      <c r="EK70" s="11"/>
      <c r="EL70" s="11"/>
      <c r="EM70" s="11"/>
      <c r="EN70" s="11"/>
      <c r="EO70" s="11"/>
      <c r="EP70" s="11"/>
      <c r="EQ70" s="11"/>
      <c r="ER70" s="11"/>
      <c r="ES70" s="18"/>
      <c r="ET70" s="18"/>
      <c r="EU70" s="18"/>
      <c r="EV70" s="18"/>
      <c r="EW70" s="18"/>
      <c r="EX70" s="18"/>
      <c r="EY70" s="18"/>
      <c r="EZ70" s="18"/>
      <c r="FA70" s="18"/>
      <c r="FB70" s="18"/>
      <c r="FC70" s="18"/>
      <c r="FD70" s="11"/>
      <c r="FE70" s="11"/>
      <c r="FF70" s="11"/>
      <c r="FG70" s="11"/>
      <c r="FH70" s="11"/>
      <c r="FI70" s="11"/>
      <c r="FJ70" s="11"/>
      <c r="FK70" s="11"/>
      <c r="FL70" s="11"/>
      <c r="FM70" s="11"/>
      <c r="FN70" s="11"/>
      <c r="FO70" s="11"/>
      <c r="FP70" s="11"/>
      <c r="FQ70" s="11"/>
      <c r="FR70" s="11"/>
      <c r="FS70" s="11"/>
      <c r="FT70" s="11"/>
      <c r="FU70" s="18"/>
      <c r="FV70" s="18"/>
      <c r="FW70" s="18"/>
      <c r="FX70" s="18"/>
      <c r="FY70" s="18"/>
      <c r="FZ70" s="18"/>
      <c r="GA70" s="18"/>
      <c r="GB70" s="18"/>
      <c r="GC70" s="18"/>
      <c r="GD70" s="18"/>
      <c r="GE70" s="18"/>
      <c r="GF70" s="11"/>
      <c r="GG70" s="11"/>
      <c r="GH70" s="11"/>
      <c r="GI70" s="11"/>
      <c r="GJ70" s="11"/>
      <c r="GK70" s="11"/>
      <c r="GL70" s="11"/>
      <c r="GM70" s="11"/>
      <c r="GN70" s="11"/>
      <c r="GO70" s="11"/>
      <c r="GP70" s="11"/>
      <c r="GQ70" s="11"/>
      <c r="GR70" s="11"/>
      <c r="GS70" s="11"/>
      <c r="GT70" s="11"/>
      <c r="GU70" s="11"/>
      <c r="GV70" s="11"/>
      <c r="GW70" s="18"/>
      <c r="GX70" s="18"/>
      <c r="GY70" s="18"/>
      <c r="GZ70" s="18"/>
      <c r="HA70" s="93"/>
      <c r="HB70" s="93"/>
      <c r="HC70" s="93"/>
      <c r="HD70" s="93"/>
      <c r="HE70" s="93"/>
      <c r="HF70" s="93"/>
      <c r="HG70" s="93"/>
      <c r="HH70" s="11"/>
      <c r="HI70" s="11"/>
      <c r="HJ70" s="11"/>
      <c r="HK70" s="11"/>
      <c r="HL70" s="11"/>
      <c r="HM70" s="11"/>
      <c r="HN70" s="11"/>
      <c r="HO70" s="11"/>
      <c r="HP70" s="11"/>
      <c r="HQ70" s="11"/>
      <c r="HR70" s="11"/>
      <c r="HS70" s="11"/>
      <c r="HT70" s="11"/>
      <c r="HU70" s="11"/>
      <c r="HV70" s="11"/>
      <c r="HW70" s="11"/>
      <c r="HX70" s="11"/>
    </row>
    <row r="71" spans="1:232" s="104" customFormat="1" ht="126.75" thickBot="1">
      <c r="A71" s="103" t="s">
        <v>316</v>
      </c>
      <c r="B71" s="19"/>
      <c r="C71" s="19"/>
      <c r="D71" s="19"/>
      <c r="E71" s="19"/>
      <c r="F71" s="13"/>
      <c r="G71" s="19"/>
      <c r="H71" s="19" t="s">
        <v>448</v>
      </c>
      <c r="I71" s="14" t="s">
        <v>449</v>
      </c>
      <c r="J71" s="13"/>
      <c r="K71" s="13"/>
      <c r="L71" s="13"/>
      <c r="M71" s="13"/>
      <c r="N71" s="13"/>
      <c r="O71" s="13"/>
      <c r="P71" s="13"/>
      <c r="Q71" s="13"/>
      <c r="R71" s="13"/>
      <c r="S71" s="13"/>
      <c r="T71" s="13"/>
      <c r="U71" s="13"/>
      <c r="V71" s="13"/>
      <c r="W71" s="13"/>
      <c r="Y71" s="19"/>
      <c r="Z71" s="19"/>
      <c r="AA71" s="19"/>
      <c r="AB71" s="19"/>
      <c r="AC71" s="19"/>
      <c r="AD71" s="19"/>
      <c r="AE71" s="19"/>
      <c r="AF71" s="19"/>
      <c r="AG71" s="19"/>
      <c r="AH71" s="19"/>
      <c r="AI71" s="19" t="s">
        <v>450</v>
      </c>
      <c r="AK71" s="14" t="s">
        <v>451</v>
      </c>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05"/>
      <c r="BM71" s="14" t="s">
        <v>69</v>
      </c>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4" t="s">
        <v>3317</v>
      </c>
      <c r="CP71" s="19"/>
      <c r="CQ71" s="19"/>
      <c r="CR71" s="14"/>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4" t="s">
        <v>3552</v>
      </c>
      <c r="DR71" s="19"/>
      <c r="DS71" s="19"/>
      <c r="DT71" s="19"/>
      <c r="DU71" s="19"/>
      <c r="DV71" s="19"/>
      <c r="DW71" s="14"/>
      <c r="DX71" s="19"/>
      <c r="DY71" s="19"/>
      <c r="DZ71" s="19"/>
      <c r="EA71" s="19"/>
      <c r="EB71" s="19"/>
      <c r="EC71" s="19"/>
      <c r="ED71" s="19"/>
      <c r="EE71" s="19"/>
      <c r="EF71" s="19"/>
      <c r="EG71" s="19"/>
      <c r="EH71" s="19"/>
      <c r="EI71" s="19"/>
      <c r="EJ71" s="19"/>
      <c r="EK71" s="19"/>
      <c r="EL71" s="19"/>
      <c r="EM71" s="19"/>
      <c r="EN71" s="19"/>
      <c r="EO71" s="19"/>
      <c r="EP71" s="19"/>
      <c r="EQ71" s="19"/>
      <c r="ER71" s="19"/>
      <c r="ES71" s="14" t="s">
        <v>3417</v>
      </c>
      <c r="ET71" s="19"/>
      <c r="EU71" s="19"/>
      <c r="EV71" s="19"/>
      <c r="EW71" s="19"/>
      <c r="EX71" s="19"/>
      <c r="EY71" s="19"/>
      <c r="EZ71" s="19"/>
      <c r="FA71" s="19"/>
      <c r="FB71" s="14"/>
      <c r="FC71" s="19"/>
      <c r="FD71" s="19"/>
      <c r="FE71" s="19"/>
      <c r="FF71" s="19"/>
      <c r="FG71" s="19"/>
      <c r="FH71" s="19"/>
      <c r="FI71" s="19"/>
      <c r="FJ71" s="19"/>
      <c r="FK71" s="19"/>
      <c r="FL71" s="19"/>
      <c r="FM71" s="19"/>
      <c r="FN71" s="19"/>
      <c r="FO71" s="19"/>
      <c r="FP71" s="19"/>
      <c r="FQ71" s="19"/>
      <c r="FR71" s="19"/>
      <c r="FS71" s="19"/>
      <c r="FT71" s="19"/>
      <c r="FU71" s="14" t="s">
        <v>3476</v>
      </c>
      <c r="FV71" s="19"/>
      <c r="FW71" s="19"/>
      <c r="FX71" s="19"/>
      <c r="FY71" s="19"/>
      <c r="FZ71" s="19"/>
      <c r="GA71" s="19"/>
      <c r="GB71" s="19"/>
      <c r="GC71" s="19"/>
      <c r="GD71" s="19"/>
      <c r="GE71" s="19"/>
      <c r="GF71" s="19"/>
      <c r="GG71" s="14"/>
      <c r="GH71" s="19"/>
      <c r="GI71" s="19"/>
      <c r="GJ71" s="19"/>
      <c r="GK71" s="19"/>
      <c r="GL71" s="19"/>
      <c r="GM71" s="19"/>
      <c r="GN71" s="19"/>
      <c r="GO71" s="19"/>
      <c r="GP71" s="19"/>
      <c r="GQ71" s="19"/>
      <c r="GR71" s="19"/>
      <c r="GS71" s="19"/>
      <c r="GT71" s="19"/>
      <c r="GU71" s="19"/>
      <c r="GW71" s="14" t="s">
        <v>3492</v>
      </c>
      <c r="GX71" s="19"/>
      <c r="GY71" s="19"/>
      <c r="GZ71" s="19"/>
      <c r="HA71" s="106"/>
      <c r="HB71" s="106"/>
      <c r="HC71" s="106"/>
      <c r="HD71" s="106"/>
      <c r="HE71" s="106"/>
      <c r="HF71" s="106"/>
      <c r="HG71" s="106"/>
      <c r="HH71" s="19"/>
      <c r="HI71" s="19"/>
      <c r="HJ71" s="19"/>
      <c r="HK71" s="19"/>
      <c r="HL71" s="14"/>
      <c r="HM71" s="19"/>
      <c r="HN71" s="19"/>
      <c r="HO71" s="19"/>
      <c r="HP71" s="19"/>
      <c r="HQ71" s="19"/>
      <c r="HR71" s="19"/>
      <c r="HS71" s="19"/>
      <c r="HT71" s="19"/>
      <c r="HU71" s="19"/>
      <c r="HV71" s="19"/>
      <c r="HW71" s="19"/>
      <c r="HX71" s="19"/>
    </row>
    <row r="72" spans="1:232" s="109" customFormat="1" ht="32.25" hidden="1" thickBot="1">
      <c r="A72" s="107" t="s">
        <v>331</v>
      </c>
      <c r="B72" s="107" t="s">
        <v>332</v>
      </c>
      <c r="C72" s="107"/>
      <c r="D72" s="107"/>
      <c r="E72" s="107"/>
      <c r="F72" s="76" t="s">
        <v>333</v>
      </c>
      <c r="G72" s="107" t="s">
        <v>452</v>
      </c>
      <c r="H72" s="107" t="s">
        <v>453</v>
      </c>
      <c r="I72" s="78" t="str">
        <f>IF(LEN(VLOOKUP($G72,Baseline!$G:$BH,3,FALSE))=0,"",VLOOKUP($G72,Baseline!$G:$BH,3,FALSE))</f>
        <v xml:space="preserve">Wie würden Sie lhre Lebensqualität  beurteilen? </v>
      </c>
      <c r="J72" s="76" t="str">
        <f>IF(LEN(VLOOKUP($G72,Baseline!$G:$BH,4,FALSE))=0,"",VLOOKUP($G72,Baseline!$G:$BH,4,FALSE))</f>
        <v>1 = Sehr schlecht</v>
      </c>
      <c r="K72" s="76" t="str">
        <f>IF(LEN(VLOOKUP($G72,Baseline!$G:$BH,5,FALSE))=0,"",VLOOKUP($G72,Baseline!$G:$BH,5,FALSE))</f>
        <v>2 = Schlecht</v>
      </c>
      <c r="L72" s="76" t="str">
        <f>IF(LEN(VLOOKUP($G72,Baseline!$G:$BH,6,FALSE))=0,"",VLOOKUP($G72,Baseline!$G:$BH,6,FALSE))</f>
        <v>3 = Mittelmäßig</v>
      </c>
      <c r="M72" s="76" t="str">
        <f>IF(LEN(VLOOKUP($G72,Baseline!$G:$BH,7,FALSE))=0,"",VLOOKUP($G72,Baseline!$G:$BH,7,FALSE))</f>
        <v>4 = Gut</v>
      </c>
      <c r="N72" s="76" t="str">
        <f>IF(LEN(VLOOKUP($G72,Baseline!$G:$BH,8,FALSE))=0,"",VLOOKUP($G72,Baseline!$G:$BH,8,FALSE))</f>
        <v>5 = Sehr gut</v>
      </c>
      <c r="O72" s="76" t="str">
        <f>IF(LEN(VLOOKUP($G72,Baseline!$G:$BH,9,FALSE))=0,"",VLOOKUP($G72,Baseline!$G:$BH,9,FALSE))</f>
        <v/>
      </c>
      <c r="P72" s="76" t="str">
        <f>IF(LEN(VLOOKUP($G72,Baseline!$G:$BH,10,FALSE))=0,"",VLOOKUP($G72,Baseline!$G:$BH,10,FALSE))</f>
        <v/>
      </c>
      <c r="Q72" s="76" t="str">
        <f>IF(LEN(VLOOKUP($G72,Baseline!$G:$BH,11,FALSE))=0,"",VLOOKUP($G72,Baseline!$G:$BH,11,FALSE))</f>
        <v/>
      </c>
      <c r="R72" s="76" t="str">
        <f>IF(LEN(VLOOKUP($G72,Baseline!$G:$BH,12,FALSE))=0,"",VLOOKUP($G72,Baseline!$G:$BH,12,FALSE))</f>
        <v/>
      </c>
      <c r="S72" s="76" t="str">
        <f>IF(LEN(VLOOKUP($G72,Baseline!$G:$BH,13,FALSE))=0,"",VLOOKUP($G72,Baseline!$G:$BH,13,FALSE))</f>
        <v/>
      </c>
      <c r="T72" s="76" t="str">
        <f>IF(LEN(VLOOKUP($G72,Baseline!$G:$BH,14,FALSE))=0,"",VLOOKUP($G72,Baseline!$G:$BH,14,FALSE))</f>
        <v/>
      </c>
      <c r="U72" s="76" t="str">
        <f>IF(LEN(VLOOKUP($G72,Baseline!$G:$BH,15,FALSE))=0,"",VLOOKUP($G72,Baseline!$G:$BH,15,FALSE))</f>
        <v/>
      </c>
      <c r="V72" s="76" t="str">
        <f>IF(LEN(VLOOKUP($G72,Baseline!$G:$BH,16,FALSE))=0,"",VLOOKUP($G72,Baseline!$G:$BH,16,FALSE))</f>
        <v/>
      </c>
      <c r="W72" s="76" t="str">
        <f>IF(LEN(VLOOKUP($G72,Baseline!$G:$BH,17,FALSE))=0,"",VLOOKUP($G72,Baseline!$G:$BH,17,FALSE))</f>
        <v/>
      </c>
      <c r="X72" s="76" t="str">
        <f>IF(LEN(VLOOKUP($G72,Baseline!$G:$BH,18,FALSE))=0,"",VLOOKUP($G72,Baseline!$G:$BH,18,FALSE))</f>
        <v/>
      </c>
      <c r="Y72" s="76" t="str">
        <f>IF(LEN(VLOOKUP($G72,Baseline!$G:$BH,19,FALSE))=0,"",VLOOKUP($G72,Baseline!$G:$BH,19,FALSE))</f>
        <v/>
      </c>
      <c r="Z72" s="76" t="str">
        <f>IF(LEN(VLOOKUP($G72,Baseline!$G:$BH,20,FALSE))=0,"",VLOOKUP($G72,Baseline!$G:$BH,20,FALSE))</f>
        <v/>
      </c>
      <c r="AA72" s="76" t="str">
        <f>IF(LEN(VLOOKUP($G72,Baseline!$G:$BH,21,FALSE))=0,"",VLOOKUP($G72,Baseline!$G:$BH,21,FALSE))</f>
        <v/>
      </c>
      <c r="AB72" s="76" t="str">
        <f>IF(LEN(VLOOKUP($G72,Baseline!$G:$BH,22,FALSE))=0,"",VLOOKUP($G72,Baseline!$G:$BH,22,FALSE))</f>
        <v/>
      </c>
      <c r="AC72" s="76" t="str">
        <f>IF(LEN(VLOOKUP($G72,Baseline!$G:$BH,23,FALSE))=0,"",VLOOKUP($G72,Baseline!$G:$BH,23,FALSE))</f>
        <v/>
      </c>
      <c r="AD72" s="76" t="str">
        <f>IF(LEN(VLOOKUP($G72,Baseline!$G:$BH,24,FALSE))=0,"",VLOOKUP($G72,Baseline!$G:$BH,24,FALSE))</f>
        <v/>
      </c>
      <c r="AE72" s="76" t="str">
        <f>IF(LEN(VLOOKUP($G72,Baseline!$G:$BH,25,FALSE))=0,"",VLOOKUP($G72,Baseline!$G:$BH,25,FALSE))</f>
        <v/>
      </c>
      <c r="AF72" s="76" t="str">
        <f>IF(LEN(VLOOKUP($G72,Baseline!$G:$BH,26,FALSE))=0,"",VLOOKUP($G72,Baseline!$G:$BH,26,FALSE))</f>
        <v/>
      </c>
      <c r="AG72" s="107"/>
      <c r="AH72" s="107"/>
      <c r="AI72" s="107"/>
      <c r="AJ72" s="108"/>
      <c r="AK72" s="76" t="str">
        <f>IF(LEN(VLOOKUP($G72,Baseline!$G:$BH,31,FALSE))=0,"",VLOOKUP($G72,Baseline!$G:$BH,31,FALSE))</f>
        <v>How would you rate your quality of life?</v>
      </c>
      <c r="AL72" s="76" t="str">
        <f>IF(LEN(VLOOKUP($G72,Baseline!$G:$BH,32,FALSE))=0,"",VLOOKUP($G72,Baseline!$G:$BH,32,FALSE))</f>
        <v>1 = Very poor</v>
      </c>
      <c r="AM72" s="76" t="str">
        <f>IF(LEN(VLOOKUP($G72,Baseline!$G:$BH,33,FALSE))=0,"",VLOOKUP($G72,Baseline!$G:$BH,33,FALSE))</f>
        <v>2 = Poor</v>
      </c>
      <c r="AN72" s="76" t="str">
        <f>IF(LEN(VLOOKUP($G72,Baseline!$G:$BH,34,FALSE))=0,"",VLOOKUP($G72,Baseline!$G:$BH,34,FALSE))</f>
        <v>3 = Neither poor nor good</v>
      </c>
      <c r="AO72" s="76" t="str">
        <f>IF(LEN(VLOOKUP($G72,Baseline!$G:$BH,35,FALSE))=0,"",VLOOKUP($G72,Baseline!$G:$BH,35,FALSE))</f>
        <v>4 = Good</v>
      </c>
      <c r="AP72" s="76" t="str">
        <f>IF(LEN(VLOOKUP($G72,Baseline!$G:$BH,36,FALSE))=0,"",VLOOKUP($G72,Baseline!$G:$BH,36,FALSE))</f>
        <v>5 = Very good</v>
      </c>
      <c r="AQ72" s="76" t="str">
        <f>IF(LEN(VLOOKUP($G72,Baseline!$G:$BH,37,FALSE))=0,"",VLOOKUP($G72,Baseline!$G:$BH,37,FALSE))</f>
        <v/>
      </c>
      <c r="AR72" s="76" t="str">
        <f>IF(LEN(VLOOKUP($G72,Baseline!$G:$BH,38,FALSE))=0,"",VLOOKUP($G72,Baseline!$G:$BH,38,FALSE))</f>
        <v/>
      </c>
      <c r="AS72" s="76" t="str">
        <f>IF(LEN(VLOOKUP($G72,Baseline!$G:$BH,39,FALSE))=0,"",VLOOKUP($G72,Baseline!$G:$BH,39,FALSE))</f>
        <v/>
      </c>
      <c r="AT72" s="76" t="str">
        <f>IF(LEN(VLOOKUP($G72,Baseline!$G:$BH,40,FALSE))=0,"",VLOOKUP($G72,Baseline!$G:$BH,40,FALSE))</f>
        <v/>
      </c>
      <c r="AU72" s="76" t="str">
        <f>IF(LEN(VLOOKUP($G72,Baseline!$G:$BH,41,FALSE))=0,"",VLOOKUP($G72,Baseline!$G:$BH,41,FALSE))</f>
        <v/>
      </c>
      <c r="AV72" s="76" t="str">
        <f>IF(LEN(VLOOKUP($G72,Baseline!$G:$BH,42,FALSE))=0,"",VLOOKUP($G72,Baseline!$G:$BH,42,FALSE))</f>
        <v/>
      </c>
      <c r="AW72" s="76" t="str">
        <f>IF(LEN(VLOOKUP($G72,Baseline!$G:$BH,43,FALSE))=0,"",VLOOKUP($G72,Baseline!$G:$BH,43,FALSE))</f>
        <v/>
      </c>
      <c r="AX72" s="76" t="str">
        <f>IF(LEN(VLOOKUP($G72,Baseline!$G:$BH,44,FALSE))=0,"",VLOOKUP($G72,Baseline!$G:$BH,44,FALSE))</f>
        <v/>
      </c>
      <c r="AY72" s="76" t="str">
        <f>IF(LEN(VLOOKUP($G72,Baseline!$G:$BH,45,FALSE))=0,"",VLOOKUP($G72,Baseline!$G:$BH,45,FALSE))</f>
        <v/>
      </c>
      <c r="AZ72" s="76" t="str">
        <f>IF(LEN(VLOOKUP($G72,Baseline!$G:$BH,46,FALSE))=0,"",VLOOKUP($G72,Baseline!$G:$BH,46,FALSE))</f>
        <v/>
      </c>
      <c r="BA72" s="76" t="str">
        <f>IF(LEN(VLOOKUP($G72,Baseline!$G:$BH,47,FALSE))=0,"",VLOOKUP($G72,Baseline!$G:$BH,47,FALSE))</f>
        <v/>
      </c>
      <c r="BB72" s="76" t="str">
        <f>IF(LEN(VLOOKUP($G72,Baseline!$G:$BH,48,FALSE))=0,"",VLOOKUP($G72,Baseline!$G:$BH,48,FALSE))</f>
        <v/>
      </c>
      <c r="BC72" s="76" t="str">
        <f>IF(LEN(VLOOKUP($G72,Baseline!$G:$BH,49,FALSE))=0,"",VLOOKUP($G72,Baseline!$G:$BH,49,FALSE))</f>
        <v/>
      </c>
      <c r="BD72" s="76" t="str">
        <f>IF(LEN(VLOOKUP($G72,Baseline!$G:$BH,50,FALSE))=0,"",VLOOKUP($G72,Baseline!$G:$BH,50,FALSE))</f>
        <v/>
      </c>
      <c r="BE72" s="76" t="str">
        <f>IF(LEN(VLOOKUP($G72,Baseline!$G:$BH,51,FALSE))=0,"",VLOOKUP($G72,Baseline!$G:$BH,51,FALSE))</f>
        <v/>
      </c>
      <c r="BF72" s="76" t="str">
        <f>IF(LEN(VLOOKUP($G72,Baseline!$G:$BH,52,FALSE))=0,"",VLOOKUP($G72,Baseline!$G:$BH,52,FALSE))</f>
        <v/>
      </c>
      <c r="BG72" s="76" t="str">
        <f>IF(LEN(VLOOKUP($G72,Baseline!$G:$BH,53,FALSE))=0,"",VLOOKUP($G72,Baseline!$G:$BH,53,FALSE))</f>
        <v/>
      </c>
      <c r="BH72" s="76" t="str">
        <f>IF(LEN(VLOOKUP($G72,Baseline!$G:$BH,54,FALSE))=0,"",VLOOKUP($G72,Baseline!$G:$BH,54,FALSE))</f>
        <v/>
      </c>
      <c r="BI72" s="107"/>
      <c r="BJ72" s="107"/>
      <c r="BK72" s="107"/>
      <c r="BL72" s="108"/>
      <c r="BM72" s="12" t="str">
        <f>IF(LEN(VLOOKUP($G72,Baseline!$G:$CJ,59,FALSE))=0,"",VLOOKUP($G72,Baseline!$G:$CJ,59,FALSE))</f>
        <v>¿Cómo puntuaría su calidad de vida?</v>
      </c>
      <c r="BN72" s="12" t="str">
        <f>IF(LEN(VLOOKUP($G72,Baseline!$G:$CJ,60,FALSE))=0,"",VLOOKUP($G72,Baseline!$G:$CJ,60,FALSE))</f>
        <v>1 = Muy mal</v>
      </c>
      <c r="BO72" s="12" t="str">
        <f>IF(LEN(VLOOKUP($G72,Baseline!$G:$CJ,61,FALSE))=0,"",VLOOKUP($G72,Baseline!$G:$CJ,61,FALSE))</f>
        <v>2 = Poco</v>
      </c>
      <c r="BP72" s="12" t="str">
        <f>IF(LEN(VLOOKUP($G72,Baseline!$G:$CJ,62,FALSE))=0,"",VLOOKUP($G72,Baseline!$G:$CJ,62,FALSE))</f>
        <v>3 = Lo normal</v>
      </c>
      <c r="BQ72" s="12" t="str">
        <f>IF(LEN(VLOOKUP($G72,Baseline!$G:$CJ,63,FALSE))=0,"",VLOOKUP($G72,Baseline!$G:$CJ,63,FALSE))</f>
        <v>4 = Bastante bien</v>
      </c>
      <c r="BR72" s="12" t="str">
        <f>IF(LEN(VLOOKUP($G72,Baseline!$G:$CJ,64,FALSE))=0,"",VLOOKUP($G72,Baseline!$G:$CJ,64,FALSE))</f>
        <v>5 = Muy bien</v>
      </c>
      <c r="BS72" s="12" t="str">
        <f>IF(LEN(VLOOKUP($G72,Baseline!$G:$CJ,65,FALSE))=0,"",VLOOKUP($G72,Baseline!$G:$CJ,65,FALSE))</f>
        <v/>
      </c>
      <c r="BT72" s="12" t="str">
        <f>IF(LEN(VLOOKUP($G72,Baseline!$G:$CJ,66,FALSE))=0,"",VLOOKUP($G72,Baseline!$G:$CJ,66,FALSE))</f>
        <v/>
      </c>
      <c r="BU72" s="12" t="str">
        <f>IF(LEN(VLOOKUP($G72,Baseline!$G:$CJ,67,FALSE))=0,"",VLOOKUP($G72,Baseline!$G:$CJ,67,FALSE))</f>
        <v/>
      </c>
      <c r="BV72" s="12" t="str">
        <f>IF(LEN(VLOOKUP($G72,Baseline!$G:$CJ,68,FALSE))=0,"",VLOOKUP($G72,Baseline!$G:$CJ,68,FALSE))</f>
        <v/>
      </c>
      <c r="BW72" s="12" t="str">
        <f>IF(LEN(VLOOKUP($G72,Baseline!$G:$CJ,69,FALSE))=0,"",VLOOKUP($G72,Baseline!$G:$CJ,69,FALSE))</f>
        <v/>
      </c>
      <c r="BX72" s="12" t="str">
        <f>IF(LEN(VLOOKUP($G72,Baseline!$G:$CJ,70,FALSE))=0,"",VLOOKUP($G72,Baseline!$G:$CJ,70,FALSE))</f>
        <v/>
      </c>
      <c r="BY72" s="12" t="str">
        <f>IF(LEN(VLOOKUP($G72,Baseline!$G:$CJ,71,FALSE))=0,"",VLOOKUP($G72,Baseline!$G:$CJ,71,FALSE))</f>
        <v/>
      </c>
      <c r="BZ72" s="12" t="str">
        <f>IF(LEN(VLOOKUP($G72,Baseline!$G:$CJ,72,FALSE))=0,"",VLOOKUP($G72,Baseline!$G:$CJ,72,FALSE))</f>
        <v/>
      </c>
      <c r="CA72" s="12" t="str">
        <f>IF(LEN(VLOOKUP($G72,Baseline!$G:$CJ,73,FALSE))=0,"",VLOOKUP($G72,Baseline!$G:$CJ,73,FALSE))</f>
        <v/>
      </c>
      <c r="CB72" s="12" t="str">
        <f>IF(LEN(VLOOKUP($G72,Baseline!$G:$CJ,74,FALSE))=0,"",VLOOKUP($G72,Baseline!$G:$CJ,74,FALSE))</f>
        <v/>
      </c>
      <c r="CC72" s="12" t="str">
        <f>IF(LEN(VLOOKUP($G72,Baseline!$G:$CJ,75,FALSE))=0,"",VLOOKUP($G72,Baseline!$G:$CJ,75,FALSE))</f>
        <v/>
      </c>
      <c r="CD72" s="12" t="str">
        <f>IF(LEN(VLOOKUP($G72,Baseline!$G:$CJ,76,FALSE))=0,"",VLOOKUP($G72,Baseline!$G:$CJ,76,FALSE))</f>
        <v/>
      </c>
      <c r="CE72" s="12" t="str">
        <f>IF(LEN(VLOOKUP($G72,Baseline!$G:$CJ,77,FALSE))=0,"",VLOOKUP($G72,Baseline!$G:$CJ,77,FALSE))</f>
        <v/>
      </c>
      <c r="CF72" s="12" t="str">
        <f>IF(LEN(VLOOKUP($G72,Baseline!$G:$CJ,78,FALSE))=0,"",VLOOKUP($G72,Baseline!$G:$CJ,78,FALSE))</f>
        <v/>
      </c>
      <c r="CG72" s="12" t="str">
        <f>IF(LEN(VLOOKUP($G72,Baseline!$G:$CJ,79,FALSE))=0,"",VLOOKUP($G72,Baseline!$G:$CJ,79,FALSE))</f>
        <v/>
      </c>
      <c r="CH72" s="12" t="str">
        <f>IF(LEN(VLOOKUP($G72,Baseline!$G:$CJ,80,FALSE))=0,"",VLOOKUP($G72,Baseline!$G:$CJ,80,FALSE))</f>
        <v/>
      </c>
      <c r="CI72" s="12" t="str">
        <f>IF(LEN(VLOOKUP($G72,Baseline!$G:$CJ,81,FALSE))=0,"",VLOOKUP($G72,Baseline!$G:$CJ,81,FALSE))</f>
        <v/>
      </c>
      <c r="CJ72" s="12" t="str">
        <f>IF(LEN(VLOOKUP($G72,Baseline!$G:$CJ,82,FALSE))=0,"",VLOOKUP($G72,Baseline!$G:$CJ,82,FALSE))</f>
        <v/>
      </c>
      <c r="CK72" s="107"/>
      <c r="CL72" s="107"/>
      <c r="CM72" s="107"/>
      <c r="CN72" s="107"/>
      <c r="CO72" s="206" t="str">
        <f>IF(LEN(VLOOKUP($G72,Baseline!$G:$DL,87,FALSE))=0,"",VLOOKUP($G72,Baseline!$G:$DL,87,FALSE))</f>
        <v>Comment trouvez-vous votre qualité de vie ?</v>
      </c>
      <c r="CP72" s="12" t="str">
        <f>IF(LEN(VLOOKUP($G72,Baseline!$G:$DL,88,FALSE))=0,"",VLOOKUP($G72,Baseline!$G:$DL,88,FALSE))</f>
        <v xml:space="preserve">1 = Très mauvaise	</v>
      </c>
      <c r="CQ72" s="12" t="str">
        <f>IF(LEN(VLOOKUP($G72,Baseline!$G:$DL,89,FALSE))=0,"",VLOOKUP($G72,Baseline!$G:$DL,89,FALSE))</f>
        <v xml:space="preserve">2 = Mauvaise	</v>
      </c>
      <c r="CR72" s="83" t="str">
        <f>IF(LEN(VLOOKUP($G72,Baseline!$G:$DL,90,FALSE))=0,"",VLOOKUP($G72,Baseline!$G:$DL,90,FALSE))</f>
        <v>3 = Ni bonne, ni mauvaise</v>
      </c>
      <c r="CS72" s="12" t="str">
        <f>IF(LEN(VLOOKUP($G72,Baseline!$G:$DL,91,FALSE))=0,"",VLOOKUP($G72,Baseline!$G:$DL,91,FALSE))</f>
        <v xml:space="preserve">4 = Bonne	</v>
      </c>
      <c r="CT72" s="12" t="str">
        <f>IF(LEN(VLOOKUP($G72,Baseline!$G:$DL,92,FALSE))=0,"",VLOOKUP($G72,Baseline!$G:$DL,92,FALSE))</f>
        <v>5 = Très bonne</v>
      </c>
      <c r="CU72" s="12" t="str">
        <f>IF(LEN(VLOOKUP($G72,Baseline!$G:$DL,93,FALSE))=0,"",VLOOKUP($G72,Baseline!$G:$DL,93,FALSE))</f>
        <v/>
      </c>
      <c r="CV72" s="12" t="str">
        <f>IF(LEN(VLOOKUP($G72,Baseline!$G:$DL,94,FALSE))=0,"",VLOOKUP($G72,Baseline!$G:$DL,94,FALSE))</f>
        <v/>
      </c>
      <c r="CW72" s="12" t="str">
        <f>IF(LEN(VLOOKUP($G72,Baseline!$G:$DL,95,FALSE))=0,"",VLOOKUP($G72,Baseline!$G:$DL,95,FALSE))</f>
        <v/>
      </c>
      <c r="CX72" s="12" t="str">
        <f>IF(LEN(VLOOKUP($G72,Baseline!$G:$DL,96,FALSE))=0,"",VLOOKUP($G72,Baseline!$G:$DL,96,FALSE))</f>
        <v/>
      </c>
      <c r="CY72" s="76" t="str">
        <f>IF(LEN(VLOOKUP($G72,Baseline!$G:$DL,97,FALSE))=0,"",VLOOKUP($G72,Baseline!$G:$DL,97,FALSE))</f>
        <v/>
      </c>
      <c r="CZ72" s="76" t="str">
        <f>IF(LEN(VLOOKUP($G72,Baseline!$G:$DL,98,FALSE))=0,"",VLOOKUP($G72,Baseline!$G:$DL,98,FALSE))</f>
        <v/>
      </c>
      <c r="DA72" s="76" t="str">
        <f>IF(LEN(VLOOKUP($G72,Baseline!$G:$DL,99,FALSE))=0,"",VLOOKUP($G72,Baseline!$G:$DL,99,FALSE))</f>
        <v/>
      </c>
      <c r="DB72" s="76" t="str">
        <f>IF(LEN(VLOOKUP($G72,Baseline!$G:$DL,100,FALSE))=0,"",VLOOKUP($G72,Baseline!$G:$DL,100,FALSE))</f>
        <v/>
      </c>
      <c r="DC72" s="76" t="str">
        <f>IF(LEN(VLOOKUP($G72,Baseline!$G:$DL,101,FALSE))=0,"",VLOOKUP($G72,Baseline!$G:$DL,101,FALSE))</f>
        <v/>
      </c>
      <c r="DD72" s="76" t="str">
        <f>IF(LEN(VLOOKUP($G72,Baseline!$G:$DL,102,FALSE))=0,"",VLOOKUP($G72,Baseline!$G:$DL,102,FALSE))</f>
        <v/>
      </c>
      <c r="DE72" s="76" t="str">
        <f>IF(LEN(VLOOKUP($G72,Baseline!$G:$DL,103,FALSE))=0,"",VLOOKUP($G72,Baseline!$G:$DL,103,FALSE))</f>
        <v/>
      </c>
      <c r="DF72" s="76" t="str">
        <f>IF(LEN(VLOOKUP($G72,Baseline!$G:$DL,104,FALSE))=0,"",VLOOKUP($G72,Baseline!$G:$DL,104,FALSE))</f>
        <v/>
      </c>
      <c r="DG72" s="76" t="str">
        <f>IF(LEN(VLOOKUP($G72,Baseline!$G:$DL,105,FALSE))=0,"",VLOOKUP($G72,Baseline!$G:$DL,105,FALSE))</f>
        <v/>
      </c>
      <c r="DH72" s="76" t="str">
        <f>IF(LEN(VLOOKUP($G72,Baseline!$G:$DL,106,FALSE))=0,"",VLOOKUP($G72,Baseline!$G:$DL,106,FALSE))</f>
        <v/>
      </c>
      <c r="DI72" s="76" t="str">
        <f>IF(LEN(VLOOKUP($G72,Baseline!$G:$DL,107,FALSE))=0,"",VLOOKUP($G72,Baseline!$G:$DL,107,FALSE))</f>
        <v/>
      </c>
      <c r="DJ72" s="76" t="str">
        <f>IF(LEN(VLOOKUP($G72,Baseline!$G:$DL,108,FALSE))=0,"",VLOOKUP($G72,Baseline!$G:$DL,108,FALSE))</f>
        <v/>
      </c>
      <c r="DK72" s="76" t="str">
        <f>IF(LEN(VLOOKUP($G72,Baseline!$G:$DL,109,FALSE))=0,"",VLOOKUP($G72,Baseline!$G:$DL,109,FALSE))</f>
        <v/>
      </c>
      <c r="DL72" s="76" t="str">
        <f>IF(LEN(VLOOKUP($G72,Baseline!$G:$DL,110,FALSE))=0,"",VLOOKUP($G72,Baseline!$G:$DL,110,FALSE))</f>
        <v/>
      </c>
      <c r="DM72" s="76"/>
      <c r="DN72" s="76"/>
      <c r="DO72" s="76"/>
      <c r="DP72" s="107"/>
      <c r="DQ72" s="12" t="str">
        <f>IF(LEN(VLOOKUP($G72,Baseline!$G:$EN,115,FALSE))=0,"",VLOOKUP($G72,Baseline!$G:$EN,115,FALSE))</f>
        <v>Hogyan értékelné életmin_x0001_ségét ?</v>
      </c>
      <c r="DR72" s="12" t="str">
        <f>IF(LEN(VLOOKUP($G72,Baseline!$G:$EN,116,FALSE))=0,"",VLOOKUP($G72,Baseline!$G:$EN,116,FALSE))</f>
        <v>1 = Nagyon rossz</v>
      </c>
      <c r="DS72" s="12" t="str">
        <f>IF(LEN(VLOOKUP($G72,Baseline!$G:$EN,117,FALSE))=0,"",VLOOKUP($G72,Baseline!$G:$EN,117,FALSE))</f>
        <v xml:space="preserve">2 =  Viszonylag rossz </v>
      </c>
      <c r="DT72" s="12" t="str">
        <f>IF(LEN(VLOOKUP($G72,Baseline!$G:$EN,118,FALSE))=0,"",VLOOKUP($G72,Baseline!$G:$EN,118,FALSE))</f>
        <v>3 = Közepesen</v>
      </c>
      <c r="DU72" s="12" t="str">
        <f>IF(LEN(VLOOKUP($G72,Baseline!$G:$EN,119,FALSE))=0,"",VLOOKUP($G72,Baseline!$G:$EN,119,FALSE))</f>
        <v>4 = Viszonylag jó</v>
      </c>
      <c r="DV72" s="12" t="str">
        <f>IF(LEN(VLOOKUP($G72,Baseline!$G:$EN,120,FALSE))=0,"",VLOOKUP($G72,Baseline!$G:$EN,120,FALSE))</f>
        <v>5 = Kiváló</v>
      </c>
      <c r="DW72" s="83" t="str">
        <f>IF(LEN(VLOOKUP($G72,Baseline!$G:$EN,121,FALSE))=0,"",VLOOKUP($G72,Baseline!$G:$EN,121,FALSE))</f>
        <v/>
      </c>
      <c r="DX72" s="12" t="str">
        <f>IF(LEN(VLOOKUP($G72,Baseline!$G:$EN,122,FALSE))=0,"",VLOOKUP($G72,Baseline!$G:$EN,122,FALSE))</f>
        <v/>
      </c>
      <c r="DY72" s="12" t="str">
        <f>IF(LEN(VLOOKUP($G72,Baseline!$G:$EN,123,FALSE))=0,"",VLOOKUP($G72,Baseline!$G:$EN,123,FALSE))</f>
        <v/>
      </c>
      <c r="DZ72" s="12" t="str">
        <f>IF(LEN(VLOOKUP($G72,Baseline!$G:$EN,124,FALSE))=0,"",VLOOKUP($G72,Baseline!$G:$EN,124,FALSE))</f>
        <v/>
      </c>
      <c r="EA72" s="12" t="str">
        <f>IF(LEN(VLOOKUP($G72,Baseline!$G:$EN,125,FALSE))=0,"",VLOOKUP($G72,Baseline!$G:$EN,125,FALSE))</f>
        <v/>
      </c>
      <c r="EB72" s="76" t="str">
        <f>IF(LEN(VLOOKUP($G72,Baseline!$G:$EN,126,FALSE))=0,"",VLOOKUP($G72,Baseline!$G:$EN,126,FALSE))</f>
        <v/>
      </c>
      <c r="EC72" s="76" t="str">
        <f>IF(LEN(VLOOKUP($G72,Baseline!$G:$EN,127,FALSE))=0,"",VLOOKUP($G72,Baseline!$G:$EN,127,FALSE))</f>
        <v/>
      </c>
      <c r="ED72" s="76" t="str">
        <f>IF(LEN(VLOOKUP($G72,Baseline!$G:$EN,128,FALSE))=0,"",VLOOKUP($G72,Baseline!$G:$EN,128,FALSE))</f>
        <v/>
      </c>
      <c r="EE72" s="76" t="str">
        <f>IF(LEN(VLOOKUP($G72,Baseline!$G:$EN,129,FALSE))=0,"",VLOOKUP($G72,Baseline!$G:$EN,129,FALSE))</f>
        <v/>
      </c>
      <c r="EF72" s="76" t="str">
        <f>IF(LEN(VLOOKUP($G72,Baseline!$G:$EN,130,FALSE))=0,"",VLOOKUP($G72,Baseline!$G:$EN,130,FALSE))</f>
        <v/>
      </c>
      <c r="EG72" s="76" t="str">
        <f>IF(LEN(VLOOKUP($G72,Baseline!$G:$EN,131,FALSE))=0,"",VLOOKUP($G72,Baseline!$G:$EN,131,FALSE))</f>
        <v/>
      </c>
      <c r="EH72" s="76" t="str">
        <f>IF(LEN(VLOOKUP($G72,Baseline!$G:$EN,132,FALSE))=0,"",VLOOKUP($G72,Baseline!$G:$EN,132,FALSE))</f>
        <v/>
      </c>
      <c r="EI72" s="76" t="str">
        <f>IF(LEN(VLOOKUP($G72,Baseline!$G:$EN,133,FALSE))=0,"",VLOOKUP($G72,Baseline!$G:$EN,133,FALSE))</f>
        <v/>
      </c>
      <c r="EJ72" s="76" t="str">
        <f>IF(LEN(VLOOKUP($G72,Baseline!$G:$EN,134,FALSE))=0,"",VLOOKUP($G72,Baseline!$G:$EN,134,FALSE))</f>
        <v/>
      </c>
      <c r="EK72" s="76" t="str">
        <f>IF(LEN(VLOOKUP($G72,Baseline!$G:$EN,135,FALSE))=0,"",VLOOKUP($G72,Baseline!$G:$EN,135,FALSE))</f>
        <v/>
      </c>
      <c r="EL72" s="76" t="str">
        <f>IF(LEN(VLOOKUP($G72,Baseline!$G:$EN,136,FALSE))=0,"",VLOOKUP($G72,Baseline!$G:$EN,136,FALSE))</f>
        <v/>
      </c>
      <c r="EM72" s="76" t="str">
        <f>IF(LEN(VLOOKUP($G72,Baseline!$G:$EN,137,FALSE))=0,"",VLOOKUP($G72,Baseline!$G:$EN,137,FALSE))</f>
        <v/>
      </c>
      <c r="EN72" s="76" t="str">
        <f>IF(LEN(VLOOKUP($G72,Baseline!$G:$EN,138,FALSE))=0,"",VLOOKUP($G72,Baseline!$G:$EN,138,FALSE))</f>
        <v/>
      </c>
      <c r="EO72" s="76"/>
      <c r="EP72" s="76"/>
      <c r="EQ72" s="76"/>
      <c r="ER72" s="76"/>
      <c r="ES72" s="12" t="str">
        <f>IF(LEN(VLOOKUP($G72,Baseline!$G:$FP,143,FALSE))=0,"",VLOOKUP($G72,Baseline!$G:$FP,143,FALSE))</f>
        <v>Come valuta la qualità della Sua vita ?</v>
      </c>
      <c r="ET72" s="12" t="str">
        <f>IF(LEN(VLOOKUP($G72,Baseline!$G:$FP,144,FALSE))=0,"",VLOOKUP($G72,Baseline!$G:$FP,144,FALSE))</f>
        <v>1 = Molto cattiva</v>
      </c>
      <c r="EU72" s="12" t="str">
        <f>IF(LEN(VLOOKUP($G72,Baseline!$G:$FP,145,FALSE))=0,"",VLOOKUP($G72,Baseline!$G:$FP,145,FALSE))</f>
        <v>2 = Cattiva</v>
      </c>
      <c r="EV72" s="12" t="str">
        <f>IF(LEN(VLOOKUP($G72,Baseline!$G:$FP,146,FALSE))=0,"",VLOOKUP($G72,Baseline!$G:$FP,146,FALSE))</f>
        <v>3 = Nè cattiva, nè buona</v>
      </c>
      <c r="EW72" s="12" t="str">
        <f>IF(LEN(VLOOKUP($G72,Baseline!$G:$FP,147,FALSE))=0,"",VLOOKUP($G72,Baseline!$G:$FP,147,FALSE))</f>
        <v>4 = Buona</v>
      </c>
      <c r="EX72" s="12" t="str">
        <f>IF(LEN(VLOOKUP($G72,Baseline!$G:$FP,148,FALSE))=0,"",VLOOKUP($G72,Baseline!$G:$FP,148,FALSE))</f>
        <v>5 = Molto buona</v>
      </c>
      <c r="EY72" s="12" t="str">
        <f>IF(LEN(VLOOKUP($G72,Baseline!$G:$FP,149,FALSE))=0,"",VLOOKUP($G72,Baseline!$G:$FP,149,FALSE))</f>
        <v/>
      </c>
      <c r="EZ72" s="12" t="str">
        <f>IF(LEN(VLOOKUP($G72,Baseline!$G:$FP,150,FALSE))=0,"",VLOOKUP($G72,Baseline!$G:$FP,150,FALSE))</f>
        <v/>
      </c>
      <c r="FA72" s="12" t="str">
        <f>IF(LEN(VLOOKUP($G72,Baseline!$G:$FP,151,FALSE))=0,"",VLOOKUP($G72,Baseline!$G:$FP,151,FALSE))</f>
        <v/>
      </c>
      <c r="FB72" s="83" t="str">
        <f>IF(LEN(VLOOKUP($G72,Baseline!$G:$FP,152,FALSE))=0,"",VLOOKUP($G72,Baseline!$G:$FP,152,FALSE))</f>
        <v/>
      </c>
      <c r="FC72" s="12" t="str">
        <f>IF(LEN(VLOOKUP($G72,Baseline!$G:$FP,153,FALSE))=0,"",VLOOKUP($G72,Baseline!$G:$FP,153,FALSE))</f>
        <v/>
      </c>
      <c r="FD72" s="76" t="str">
        <f>IF(LEN(VLOOKUP($G72,Baseline!$G:$FP,154,FALSE))=0,"",VLOOKUP($G72,Baseline!$G:$FP,154,FALSE))</f>
        <v/>
      </c>
      <c r="FE72" s="76" t="str">
        <f>IF(LEN(VLOOKUP($G72,Baseline!$G:$FP,155,FALSE))=0,"",VLOOKUP($G72,Baseline!$G:$FP,155,FALSE))</f>
        <v/>
      </c>
      <c r="FF72" s="76" t="str">
        <f>IF(LEN(VLOOKUP($G72,Baseline!$G:$FP,156,FALSE))=0,"",VLOOKUP($G72,Baseline!$G:$FP,156,FALSE))</f>
        <v/>
      </c>
      <c r="FG72" s="76" t="str">
        <f>IF(LEN(VLOOKUP($G72,Baseline!$G:$FP,157,FALSE))=0,"",VLOOKUP($G72,Baseline!$G:$FP,157,FALSE))</f>
        <v/>
      </c>
      <c r="FH72" s="76" t="str">
        <f>IF(LEN(VLOOKUP($G72,Baseline!$G:$FP,158,FALSE))=0,"",VLOOKUP($G72,Baseline!$G:$FP,158,FALSE))</f>
        <v/>
      </c>
      <c r="FI72" s="76" t="str">
        <f>IF(LEN(VLOOKUP($G72,Baseline!$G:$FP,159,FALSE))=0,"",VLOOKUP($G72,Baseline!$G:$FP,159,FALSE))</f>
        <v/>
      </c>
      <c r="FJ72" s="76" t="str">
        <f>IF(LEN(VLOOKUP($G72,Baseline!$G:$FP,160,FALSE))=0,"",VLOOKUP($G72,Baseline!$G:$FP,160,FALSE))</f>
        <v/>
      </c>
      <c r="FK72" s="76" t="str">
        <f>IF(LEN(VLOOKUP($G72,Baseline!$G:$FP,161,FALSE))=0,"",VLOOKUP($G72,Baseline!$G:$FP,161,FALSE))</f>
        <v/>
      </c>
      <c r="FL72" s="76" t="str">
        <f>IF(LEN(VLOOKUP($G72,Baseline!$G:$FP,162,FALSE))=0,"",VLOOKUP($G72,Baseline!$G:$FP,162,FALSE))</f>
        <v/>
      </c>
      <c r="FM72" s="76" t="str">
        <f>IF(LEN(VLOOKUP($G72,Baseline!$G:$FP,163,FALSE))=0,"",VLOOKUP($G72,Baseline!$G:$FP,163,FALSE))</f>
        <v/>
      </c>
      <c r="FN72" s="76" t="str">
        <f>IF(LEN(VLOOKUP($G72,Baseline!$G:$FP,164,FALSE))=0,"",VLOOKUP($G72,Baseline!$G:$FP,164,FALSE))</f>
        <v/>
      </c>
      <c r="FO72" s="76" t="str">
        <f>IF(LEN(VLOOKUP($G72,Baseline!$G:$FP,165,FALSE))=0,"",VLOOKUP($G72,Baseline!$G:$FP,165,FALSE))</f>
        <v/>
      </c>
      <c r="FP72" s="76" t="str">
        <f>IF(LEN(VLOOKUP($G72,Baseline!$G:$FP,166,FALSE))=0,"",VLOOKUP($G72,Baseline!$G:$FP,166,FALSE))</f>
        <v/>
      </c>
      <c r="FQ72" s="76"/>
      <c r="FR72" s="76"/>
      <c r="FS72" s="76"/>
      <c r="FT72" s="76"/>
      <c r="FU72" s="12" t="str">
        <f>IF(LEN(VLOOKUP($G72,Baseline!$G:$GR,171,FALSE))=0,"",VLOOKUP($G72,Baseline!$G:$GR,171,FALSE))</f>
        <v>Как Вы оцениваете качество Вашей жизни?</v>
      </c>
      <c r="FV72" s="12" t="str">
        <f>IF(LEN(VLOOKUP($G72,Baseline!$G:$GR,172,FALSE))=0,"",VLOOKUP($G72,Baseline!$G:$GR,172,FALSE))</f>
        <v>1 = Очень плохо</v>
      </c>
      <c r="FW72" s="12" t="str">
        <f>IF(LEN(VLOOKUP($G72,Baseline!$G:$GR,173,FALSE))=0,"",VLOOKUP($G72,Baseline!$G:$GR,173,FALSE))</f>
        <v>2 = Плохо</v>
      </c>
      <c r="FX72" s="12" t="str">
        <f>IF(LEN(VLOOKUP($G72,Baseline!$G:$GR,174,FALSE))=0,"",VLOOKUP($G72,Baseline!$G:$GR,174,FALSE))</f>
        <v>3 = Ни плохо, ни хорошо</v>
      </c>
      <c r="FY72" s="12" t="str">
        <f>IF(LEN(VLOOKUP($G72,Baseline!$G:$GR,175,FALSE))=0,"",VLOOKUP($G72,Baseline!$G:$GR,175,FALSE))</f>
        <v>4 = Хорошо</v>
      </c>
      <c r="FZ72" s="12" t="str">
        <f>IF(LEN(VLOOKUP($G72,Baseline!$G:$GR,176,FALSE))=0,"",VLOOKUP($G72,Baseline!$G:$GR,176,FALSE))</f>
        <v>5 = Очень хорошо</v>
      </c>
      <c r="GA72" s="12" t="str">
        <f>IF(LEN(VLOOKUP($G72,Baseline!$G:$GR,177,FALSE))=0,"",VLOOKUP($G72,Baseline!$G:$GR,177,FALSE))</f>
        <v/>
      </c>
      <c r="GB72" s="12" t="str">
        <f>IF(LEN(VLOOKUP($G72,Baseline!$G:$GR,178,FALSE))=0,"",VLOOKUP($G72,Baseline!$G:$GR,178,FALSE))</f>
        <v/>
      </c>
      <c r="GC72" s="12" t="str">
        <f>IF(LEN(VLOOKUP($G72,Baseline!$G:$GR,179,FALSE))=0,"",VLOOKUP($G72,Baseline!$G:$GR,179,FALSE))</f>
        <v/>
      </c>
      <c r="GD72" s="12" t="str">
        <f>IF(LEN(VLOOKUP($G72,Baseline!$G:$GR,180,FALSE))=0,"",VLOOKUP($G72,Baseline!$G:$GR,180,FALSE))</f>
        <v/>
      </c>
      <c r="GE72" s="12" t="str">
        <f>IF(LEN(VLOOKUP($G72,Baseline!$G:$GR,181,FALSE))=0,"",VLOOKUP($G72,Baseline!$G:$GR,181,FALSE))</f>
        <v/>
      </c>
      <c r="GF72" s="76" t="str">
        <f>IF(LEN(VLOOKUP($G72,Baseline!$G:$GR,182,FALSE))=0,"",VLOOKUP($G72,Baseline!$G:$GR,182,FALSE))</f>
        <v/>
      </c>
      <c r="GG72" s="83" t="str">
        <f>IF(LEN(VLOOKUP($G72,Baseline!$G:$GR,183,FALSE))=0,"",VLOOKUP($G72,Baseline!$G:$GR,183,FALSE))</f>
        <v/>
      </c>
      <c r="GH72" s="76" t="str">
        <f>IF(LEN(VLOOKUP($G72,Baseline!$G:$GR,184,FALSE))=0,"",VLOOKUP($G72,Baseline!$G:$GR,184,FALSE))</f>
        <v/>
      </c>
      <c r="GI72" s="76" t="str">
        <f>IF(LEN(VLOOKUP($G72,Baseline!$G:$GR,185,FALSE))=0,"",VLOOKUP($G72,Baseline!$G:$GR,185,FALSE))</f>
        <v/>
      </c>
      <c r="GJ72" s="76" t="str">
        <f>IF(LEN(VLOOKUP($G72,Baseline!$G:$GR,186,FALSE))=0,"",VLOOKUP($G72,Baseline!$G:$GR,186,FALSE))</f>
        <v/>
      </c>
      <c r="GK72" s="76" t="str">
        <f>IF(LEN(VLOOKUP($G72,Baseline!$G:$GR,187,FALSE))=0,"",VLOOKUP($G72,Baseline!$G:$GR,187,FALSE))</f>
        <v/>
      </c>
      <c r="GL72" s="76" t="str">
        <f>IF(LEN(VLOOKUP($G72,Baseline!$G:$GR,188,FALSE))=0,"",VLOOKUP($G72,Baseline!$G:$GR,188,FALSE))</f>
        <v/>
      </c>
      <c r="GM72" s="76" t="str">
        <f>IF(LEN(VLOOKUP($G72,Baseline!$G:$GR,189,FALSE))=0,"",VLOOKUP($G72,Baseline!$G:$GR,189,FALSE))</f>
        <v/>
      </c>
      <c r="GN72" s="76" t="str">
        <f>IF(LEN(VLOOKUP($G72,Baseline!$G:$GR,190,FALSE))=0,"",VLOOKUP($G72,Baseline!$G:$GR,190,FALSE))</f>
        <v/>
      </c>
      <c r="GO72" s="76" t="str">
        <f>IF(LEN(VLOOKUP($G72,Baseline!$G:$GR,191,FALSE))=0,"",VLOOKUP($G72,Baseline!$G:$GR,191,FALSE))</f>
        <v/>
      </c>
      <c r="GP72" s="76" t="str">
        <f>IF(LEN(VLOOKUP($G72,Baseline!$G:$GR,192,FALSE))=0,"",VLOOKUP($G72,Baseline!$G:$GR,192,FALSE))</f>
        <v/>
      </c>
      <c r="GQ72" s="76" t="str">
        <f>IF(LEN(VLOOKUP($G72,Baseline!$G:$GR,193,FALSE))=0,"",VLOOKUP($G72,Baseline!$G:$GR,193,FALSE))</f>
        <v/>
      </c>
      <c r="GR72" s="76" t="str">
        <f>IF(LEN(VLOOKUP($G72,Baseline!$G:$GR,194,FALSE))=0,"",VLOOKUP($G72,Baseline!$G:$GR,194,FALSE))</f>
        <v/>
      </c>
      <c r="GS72" s="76"/>
      <c r="GT72" s="76"/>
      <c r="GU72" s="76"/>
      <c r="GV72" s="76"/>
      <c r="GW72" s="12" t="str">
        <f>IF(LEN(VLOOKUP($G72,Baseline!$G:$HT,199,FALSE))=0,"",VLOOKUP($G72,Baseline!$G:$HT,199,FALSE))</f>
        <v>Kako bi ocijenili vaš životni kvalitet?</v>
      </c>
      <c r="GX72" s="12" t="str">
        <f>IF(LEN(VLOOKUP($G72,Baseline!$G:$HT,200,FALSE))=0,"",VLOOKUP($G72,Baseline!$G:$HT,200,FALSE))</f>
        <v>1 = jako loše</v>
      </c>
      <c r="GY72" s="12" t="str">
        <f>IF(LEN(VLOOKUP($G72,Baseline!$G:$HT,201,FALSE))=0,"",VLOOKUP($G72,Baseline!$G:$HT,201,FALSE))</f>
        <v>2 = loše</v>
      </c>
      <c r="GZ72" s="12" t="str">
        <f>IF(LEN(VLOOKUP($G72,Baseline!$G:$HT,202,FALSE))=0,"",VLOOKUP($G72,Baseline!$G:$HT,202,FALSE))</f>
        <v>3 = srednje</v>
      </c>
      <c r="HA72" s="82" t="str">
        <f>IF(LEN(VLOOKUP($G72,Baseline!$G:$HT,203,FALSE))=0,"",VLOOKUP($G72,Baseline!$G:$HT,203,FALSE))</f>
        <v>4 = dobro</v>
      </c>
      <c r="HB72" s="82" t="str">
        <f>IF(LEN(VLOOKUP($G72,Baseline!$G:$HT,204,FALSE))=0,"",VLOOKUP($G72,Baseline!$G:$HT,204,FALSE))</f>
        <v>5 = odlično</v>
      </c>
      <c r="HC72" s="82" t="str">
        <f>IF(LEN(VLOOKUP($G72,Baseline!$G:$HT,205,FALSE))=0,"",VLOOKUP($G72,Baseline!$G:$HT,205,FALSE))</f>
        <v/>
      </c>
      <c r="HD72" s="82" t="str">
        <f>IF(LEN(VLOOKUP($G72,Baseline!$G:$HT,206,FALSE))=0,"",VLOOKUP($G72,Baseline!$G:$HT,206,FALSE))</f>
        <v/>
      </c>
      <c r="HE72" s="82" t="str">
        <f>IF(LEN(VLOOKUP($G72,Baseline!$G:$HT,207,FALSE))=0,"",VLOOKUP($G72,Baseline!$G:$HT,207,FALSE))</f>
        <v/>
      </c>
      <c r="HF72" s="82" t="str">
        <f>IF(LEN(VLOOKUP($G72,Baseline!$G:$HT,208,FALSE))=0,"",VLOOKUP($G72,Baseline!$G:$HT,208,FALSE))</f>
        <v/>
      </c>
      <c r="HG72" s="82" t="str">
        <f>IF(LEN(VLOOKUP($G72,Baseline!$G:$HT,209,FALSE))=0,"",VLOOKUP($G72,Baseline!$G:$HT,209,FALSE))</f>
        <v/>
      </c>
      <c r="HH72" s="76" t="str">
        <f>IF(LEN(VLOOKUP($G72,Baseline!$G:$HT,210,FALSE))=0,"",VLOOKUP($G72,Baseline!$G:$HT,210,FALSE))</f>
        <v/>
      </c>
      <c r="HI72" s="76" t="str">
        <f>IF(LEN(VLOOKUP($G72,Baseline!$G:$HT,211,FALSE))=0,"",VLOOKUP($G72,Baseline!$G:$HT,211,FALSE))</f>
        <v/>
      </c>
      <c r="HJ72" s="76" t="str">
        <f>IF(LEN(VLOOKUP($G72,Baseline!$G:$HT,212,FALSE))=0,"",VLOOKUP($G72,Baseline!$G:$HT,212,FALSE))</f>
        <v/>
      </c>
      <c r="HK72" s="76" t="str">
        <f>IF(LEN(VLOOKUP($G72,Baseline!$G:$HT,213,FALSE))=0,"",VLOOKUP($G72,Baseline!$G:$HT,213,FALSE))</f>
        <v/>
      </c>
      <c r="HL72" s="83" t="str">
        <f>IF(LEN(VLOOKUP($G72,Baseline!$G:$HT,214,FALSE))=0,"",VLOOKUP($G72,Baseline!$G:$HT,214,FALSE))</f>
        <v/>
      </c>
      <c r="HM72" s="76" t="str">
        <f>IF(LEN(VLOOKUP($G72,Baseline!$G:$HT,215,FALSE))=0,"",VLOOKUP($G72,Baseline!$G:$HT,215,FALSE))</f>
        <v/>
      </c>
      <c r="HN72" s="76" t="str">
        <f>IF(LEN(VLOOKUP($G72,Baseline!$G:$HT,216,FALSE))=0,"",VLOOKUP($G72,Baseline!$G:$HT,216,FALSE))</f>
        <v/>
      </c>
      <c r="HO72" s="76" t="str">
        <f>IF(LEN(VLOOKUP($G72,Baseline!$G:$HT,217,FALSE))=0,"",VLOOKUP($G72,Baseline!$G:$HT,217,FALSE))</f>
        <v/>
      </c>
      <c r="HP72" s="76" t="str">
        <f>IF(LEN(VLOOKUP($G72,Baseline!$G:$HT,218,FALSE))=0,"",VLOOKUP($G72,Baseline!$G:$HT,218,FALSE))</f>
        <v/>
      </c>
      <c r="HQ72" s="76" t="str">
        <f>IF(LEN(VLOOKUP($G72,Baseline!$G:$HT,219,FALSE))=0,"",VLOOKUP($G72,Baseline!$G:$HT,219,FALSE))</f>
        <v/>
      </c>
      <c r="HR72" s="76" t="str">
        <f>IF(LEN(VLOOKUP($G72,Baseline!$G:$HT,220,FALSE))=0,"",VLOOKUP($G72,Baseline!$G:$HT,220,FALSE))</f>
        <v/>
      </c>
      <c r="HS72" s="76" t="str">
        <f>IF(LEN(VLOOKUP($G72,Baseline!$G:$HT,221,FALSE))=0,"",VLOOKUP($G72,Baseline!$G:$HT,221,FALSE))</f>
        <v/>
      </c>
      <c r="HT72" s="76" t="str">
        <f>IF(LEN(VLOOKUP($G72,Baseline!$G:$HT,222,FALSE))=0,"",VLOOKUP($G72,Baseline!$G:$HT,222,FALSE))</f>
        <v/>
      </c>
      <c r="HU72" s="76"/>
      <c r="HV72" s="76"/>
      <c r="HW72" s="76"/>
      <c r="HX72" s="76"/>
    </row>
    <row r="73" spans="1:232" s="109" customFormat="1" ht="48" hidden="1" thickBot="1">
      <c r="A73" s="110" t="s">
        <v>331</v>
      </c>
      <c r="B73" s="110" t="s">
        <v>332</v>
      </c>
      <c r="C73" s="110"/>
      <c r="D73" s="110"/>
      <c r="E73" s="110"/>
      <c r="F73" s="11" t="s">
        <v>333</v>
      </c>
      <c r="G73" s="110" t="s">
        <v>454</v>
      </c>
      <c r="H73" s="110" t="s">
        <v>453</v>
      </c>
      <c r="I73" s="90" t="str">
        <f>IF(LEN(VLOOKUP($G73,Baseline!$G:$BH,3,FALSE))=0,"",VLOOKUP($G73,Baseline!$G:$BH,3,FALSE))</f>
        <v xml:space="preserve">Wie zufrieden sind Sie mit lhrer Gesundheit? </v>
      </c>
      <c r="J73" s="11" t="str">
        <f>IF(LEN(VLOOKUP($G73,Baseline!$G:$BH,4,FALSE))=0,"",VLOOKUP($G73,Baseline!$G:$BH,4,FALSE))</f>
        <v>1 = Sehr unzufrieden</v>
      </c>
      <c r="K73" s="11" t="str">
        <f>IF(LEN(VLOOKUP($G73,Baseline!$G:$BH,5,FALSE))=0,"",VLOOKUP($G73,Baseline!$G:$BH,5,FALSE))</f>
        <v>2 = Unzufrieden</v>
      </c>
      <c r="L73" s="11" t="str">
        <f>IF(LEN(VLOOKUP($G73,Baseline!$G:$BH,6,FALSE))=0,"",VLOOKUP($G73,Baseline!$G:$BH,6,FALSE))</f>
        <v>3 = Weder zufrieden noch unzufrieden</v>
      </c>
      <c r="M73" s="11" t="str">
        <f>IF(LEN(VLOOKUP($G73,Baseline!$G:$BH,7,FALSE))=0,"",VLOOKUP($G73,Baseline!$G:$BH,7,FALSE))</f>
        <v>4 = Zufrieden</v>
      </c>
      <c r="N73" s="11" t="str">
        <f>IF(LEN(VLOOKUP($G73,Baseline!$G:$BH,8,FALSE))=0,"",VLOOKUP($G73,Baseline!$G:$BH,8,FALSE))</f>
        <v>5 = Sehr zufrieden</v>
      </c>
      <c r="O73" s="11" t="str">
        <f>IF(LEN(VLOOKUP($G73,Baseline!$G:$BH,9,FALSE))=0,"",VLOOKUP($G73,Baseline!$G:$BH,9,FALSE))</f>
        <v/>
      </c>
      <c r="P73" s="11" t="str">
        <f>IF(LEN(VLOOKUP($G73,Baseline!$G:$BH,10,FALSE))=0,"",VLOOKUP($G73,Baseline!$G:$BH,10,FALSE))</f>
        <v/>
      </c>
      <c r="Q73" s="11" t="str">
        <f>IF(LEN(VLOOKUP($G73,Baseline!$G:$BH,11,FALSE))=0,"",VLOOKUP($G73,Baseline!$G:$BH,11,FALSE))</f>
        <v/>
      </c>
      <c r="R73" s="11" t="str">
        <f>IF(LEN(VLOOKUP($G73,Baseline!$G:$BH,12,FALSE))=0,"",VLOOKUP($G73,Baseline!$G:$BH,12,FALSE))</f>
        <v/>
      </c>
      <c r="S73" s="11" t="str">
        <f>IF(LEN(VLOOKUP($G73,Baseline!$G:$BH,13,FALSE))=0,"",VLOOKUP($G73,Baseline!$G:$BH,13,FALSE))</f>
        <v/>
      </c>
      <c r="T73" s="11" t="str">
        <f>IF(LEN(VLOOKUP($G73,Baseline!$G:$BH,14,FALSE))=0,"",VLOOKUP($G73,Baseline!$G:$BH,14,FALSE))</f>
        <v/>
      </c>
      <c r="U73" s="11" t="str">
        <f>IF(LEN(VLOOKUP($G73,Baseline!$G:$BH,15,FALSE))=0,"",VLOOKUP($G73,Baseline!$G:$BH,15,FALSE))</f>
        <v/>
      </c>
      <c r="V73" s="11" t="str">
        <f>IF(LEN(VLOOKUP($G73,Baseline!$G:$BH,16,FALSE))=0,"",VLOOKUP($G73,Baseline!$G:$BH,16,FALSE))</f>
        <v/>
      </c>
      <c r="W73" s="11" t="str">
        <f>IF(LEN(VLOOKUP($G73,Baseline!$G:$BH,17,FALSE))=0,"",VLOOKUP($G73,Baseline!$G:$BH,17,FALSE))</f>
        <v/>
      </c>
      <c r="X73" s="11" t="str">
        <f>IF(LEN(VLOOKUP($G73,Baseline!$G:$BH,18,FALSE))=0,"",VLOOKUP($G73,Baseline!$G:$BH,18,FALSE))</f>
        <v/>
      </c>
      <c r="Y73" s="11" t="str">
        <f>IF(LEN(VLOOKUP($G73,Baseline!$G:$BH,19,FALSE))=0,"",VLOOKUP($G73,Baseline!$G:$BH,19,FALSE))</f>
        <v/>
      </c>
      <c r="Z73" s="11" t="str">
        <f>IF(LEN(VLOOKUP($G73,Baseline!$G:$BH,20,FALSE))=0,"",VLOOKUP($G73,Baseline!$G:$BH,20,FALSE))</f>
        <v/>
      </c>
      <c r="AA73" s="11" t="str">
        <f>IF(LEN(VLOOKUP($G73,Baseline!$G:$BH,21,FALSE))=0,"",VLOOKUP($G73,Baseline!$G:$BH,21,FALSE))</f>
        <v/>
      </c>
      <c r="AB73" s="11" t="str">
        <f>IF(LEN(VLOOKUP($G73,Baseline!$G:$BH,22,FALSE))=0,"",VLOOKUP($G73,Baseline!$G:$BH,22,FALSE))</f>
        <v/>
      </c>
      <c r="AC73" s="11" t="str">
        <f>IF(LEN(VLOOKUP($G73,Baseline!$G:$BH,23,FALSE))=0,"",VLOOKUP($G73,Baseline!$G:$BH,23,FALSE))</f>
        <v/>
      </c>
      <c r="AD73" s="11" t="str">
        <f>IF(LEN(VLOOKUP($G73,Baseline!$G:$BH,24,FALSE))=0,"",VLOOKUP($G73,Baseline!$G:$BH,24,FALSE))</f>
        <v/>
      </c>
      <c r="AE73" s="11" t="str">
        <f>IF(LEN(VLOOKUP($G73,Baseline!$G:$BH,25,FALSE))=0,"",VLOOKUP($G73,Baseline!$G:$BH,25,FALSE))</f>
        <v/>
      </c>
      <c r="AF73" s="11" t="str">
        <f>IF(LEN(VLOOKUP($G73,Baseline!$G:$BH,26,FALSE))=0,"",VLOOKUP($G73,Baseline!$G:$BH,26,FALSE))</f>
        <v/>
      </c>
      <c r="AG73" s="110"/>
      <c r="AH73" s="110"/>
      <c r="AI73" s="110"/>
      <c r="AJ73" s="111"/>
      <c r="AK73" s="11" t="str">
        <f>IF(LEN(VLOOKUP($G73,Baseline!$G:$BH,31,FALSE))=0,"",VLOOKUP($G73,Baseline!$G:$BH,31,FALSE))</f>
        <v>How satisfied are you with your health?</v>
      </c>
      <c r="AL73" s="11" t="str">
        <f>IF(LEN(VLOOKUP($G73,Baseline!$G:$BH,32,FALSE))=0,"",VLOOKUP($G73,Baseline!$G:$BH,32,FALSE))</f>
        <v>1 = Very dissatisfied</v>
      </c>
      <c r="AM73" s="11" t="str">
        <f>IF(LEN(VLOOKUP($G73,Baseline!$G:$BH,33,FALSE))=0,"",VLOOKUP($G73,Baseline!$G:$BH,33,FALSE))</f>
        <v>2 = Dissatisfied</v>
      </c>
      <c r="AN73" s="11" t="str">
        <f>IF(LEN(VLOOKUP($G73,Baseline!$G:$BH,34,FALSE))=0,"",VLOOKUP($G73,Baseline!$G:$BH,34,FALSE))</f>
        <v>3 = Neither satisfied nor dissatisfied</v>
      </c>
      <c r="AO73" s="11" t="str">
        <f>IF(LEN(VLOOKUP($G73,Baseline!$G:$BH,35,FALSE))=0,"",VLOOKUP($G73,Baseline!$G:$BH,35,FALSE))</f>
        <v>4 = Satisfied</v>
      </c>
      <c r="AP73" s="11" t="str">
        <f>IF(LEN(VLOOKUP($G73,Baseline!$G:$BH,36,FALSE))=0,"",VLOOKUP($G73,Baseline!$G:$BH,36,FALSE))</f>
        <v>5 = Very satisfied</v>
      </c>
      <c r="AQ73" s="11" t="str">
        <f>IF(LEN(VLOOKUP($G73,Baseline!$G:$BH,37,FALSE))=0,"",VLOOKUP($G73,Baseline!$G:$BH,37,FALSE))</f>
        <v/>
      </c>
      <c r="AR73" s="11" t="str">
        <f>IF(LEN(VLOOKUP($G73,Baseline!$G:$BH,38,FALSE))=0,"",VLOOKUP($G73,Baseline!$G:$BH,38,FALSE))</f>
        <v/>
      </c>
      <c r="AS73" s="11" t="str">
        <f>IF(LEN(VLOOKUP($G73,Baseline!$G:$BH,39,FALSE))=0,"",VLOOKUP($G73,Baseline!$G:$BH,39,FALSE))</f>
        <v/>
      </c>
      <c r="AT73" s="11" t="str">
        <f>IF(LEN(VLOOKUP($G73,Baseline!$G:$BH,40,FALSE))=0,"",VLOOKUP($G73,Baseline!$G:$BH,40,FALSE))</f>
        <v/>
      </c>
      <c r="AU73" s="11" t="str">
        <f>IF(LEN(VLOOKUP($G73,Baseline!$G:$BH,41,FALSE))=0,"",VLOOKUP($G73,Baseline!$G:$BH,41,FALSE))</f>
        <v/>
      </c>
      <c r="AV73" s="11" t="str">
        <f>IF(LEN(VLOOKUP($G73,Baseline!$G:$BH,42,FALSE))=0,"",VLOOKUP($G73,Baseline!$G:$BH,42,FALSE))</f>
        <v/>
      </c>
      <c r="AW73" s="11" t="str">
        <f>IF(LEN(VLOOKUP($G73,Baseline!$G:$BH,43,FALSE))=0,"",VLOOKUP($G73,Baseline!$G:$BH,43,FALSE))</f>
        <v/>
      </c>
      <c r="AX73" s="11" t="str">
        <f>IF(LEN(VLOOKUP($G73,Baseline!$G:$BH,44,FALSE))=0,"",VLOOKUP($G73,Baseline!$G:$BH,44,FALSE))</f>
        <v/>
      </c>
      <c r="AY73" s="11" t="str">
        <f>IF(LEN(VLOOKUP($G73,Baseline!$G:$BH,45,FALSE))=0,"",VLOOKUP($G73,Baseline!$G:$BH,45,FALSE))</f>
        <v/>
      </c>
      <c r="AZ73" s="11" t="str">
        <f>IF(LEN(VLOOKUP($G73,Baseline!$G:$BH,46,FALSE))=0,"",VLOOKUP($G73,Baseline!$G:$BH,46,FALSE))</f>
        <v/>
      </c>
      <c r="BA73" s="11" t="str">
        <f>IF(LEN(VLOOKUP($G73,Baseline!$G:$BH,47,FALSE))=0,"",VLOOKUP($G73,Baseline!$G:$BH,47,FALSE))</f>
        <v/>
      </c>
      <c r="BB73" s="11" t="str">
        <f>IF(LEN(VLOOKUP($G73,Baseline!$G:$BH,48,FALSE))=0,"",VLOOKUP($G73,Baseline!$G:$BH,48,FALSE))</f>
        <v/>
      </c>
      <c r="BC73" s="11" t="str">
        <f>IF(LEN(VLOOKUP($G73,Baseline!$G:$BH,49,FALSE))=0,"",VLOOKUP($G73,Baseline!$G:$BH,49,FALSE))</f>
        <v/>
      </c>
      <c r="BD73" s="11" t="str">
        <f>IF(LEN(VLOOKUP($G73,Baseline!$G:$BH,50,FALSE))=0,"",VLOOKUP($G73,Baseline!$G:$BH,50,FALSE))</f>
        <v/>
      </c>
      <c r="BE73" s="11" t="str">
        <f>IF(LEN(VLOOKUP($G73,Baseline!$G:$BH,51,FALSE))=0,"",VLOOKUP($G73,Baseline!$G:$BH,51,FALSE))</f>
        <v/>
      </c>
      <c r="BF73" s="11" t="str">
        <f>IF(LEN(VLOOKUP($G73,Baseline!$G:$BH,52,FALSE))=0,"",VLOOKUP($G73,Baseline!$G:$BH,52,FALSE))</f>
        <v/>
      </c>
      <c r="BG73" s="11" t="str">
        <f>IF(LEN(VLOOKUP($G73,Baseline!$G:$BH,53,FALSE))=0,"",VLOOKUP($G73,Baseline!$G:$BH,53,FALSE))</f>
        <v/>
      </c>
      <c r="BH73" s="11" t="str">
        <f>IF(LEN(VLOOKUP($G73,Baseline!$G:$BH,54,FALSE))=0,"",VLOOKUP($G73,Baseline!$G:$BH,54,FALSE))</f>
        <v/>
      </c>
      <c r="BI73" s="110"/>
      <c r="BJ73" s="110"/>
      <c r="BK73" s="110"/>
      <c r="BL73" s="111"/>
      <c r="BM73" s="18" t="str">
        <f>IF(LEN(VLOOKUP($G73,Baseline!$G:$CJ,59,FALSE))=0,"",VLOOKUP($G73,Baseline!$G:$CJ,59,FALSE))</f>
        <v>¿Cuán satisfecho/a está con su salud?</v>
      </c>
      <c r="BN73" s="18" t="str">
        <f>IF(LEN(VLOOKUP($G73,Baseline!$G:$CJ,60,FALSE))=0,"",VLOOKUP($G73,Baseline!$G:$CJ,60,FALSE))</f>
        <v>1 = Muy
insatisfecho/a</v>
      </c>
      <c r="BO73" s="18" t="str">
        <f>IF(LEN(VLOOKUP($G73,Baseline!$G:$CJ,61,FALSE))=0,"",VLOOKUP($G73,Baseline!$G:$CJ,61,FALSE))</f>
        <v>2 = Insatisfecho/a</v>
      </c>
      <c r="BP73" s="18" t="str">
        <f>IF(LEN(VLOOKUP($G73,Baseline!$G:$CJ,62,FALSE))=0,"",VLOOKUP($G73,Baseline!$G:$CJ,62,FALSE))</f>
        <v>3 = Lo normal</v>
      </c>
      <c r="BQ73" s="18" t="str">
        <f>IF(LEN(VLOOKUP($G73,Baseline!$G:$CJ,63,FALSE))=0,"",VLOOKUP($G73,Baseline!$G:$CJ,63,FALSE))</f>
        <v>4 = Bastante
satisfecho/a</v>
      </c>
      <c r="BR73" s="18" t="str">
        <f>IF(LEN(VLOOKUP($G73,Baseline!$G:$CJ,64,FALSE))=0,"",VLOOKUP($G73,Baseline!$G:$CJ,64,FALSE))</f>
        <v>5 = Muy
satisfecho/a</v>
      </c>
      <c r="BS73" s="18" t="str">
        <f>IF(LEN(VLOOKUP($G73,Baseline!$G:$CJ,65,FALSE))=0,"",VLOOKUP($G73,Baseline!$G:$CJ,65,FALSE))</f>
        <v/>
      </c>
      <c r="BT73" s="18" t="str">
        <f>IF(LEN(VLOOKUP($G73,Baseline!$G:$CJ,66,FALSE))=0,"",VLOOKUP($G73,Baseline!$G:$CJ,66,FALSE))</f>
        <v/>
      </c>
      <c r="BU73" s="18" t="str">
        <f>IF(LEN(VLOOKUP($G73,Baseline!$G:$CJ,67,FALSE))=0,"",VLOOKUP($G73,Baseline!$G:$CJ,67,FALSE))</f>
        <v/>
      </c>
      <c r="BV73" s="18" t="str">
        <f>IF(LEN(VLOOKUP($G73,Baseline!$G:$CJ,68,FALSE))=0,"",VLOOKUP($G73,Baseline!$G:$CJ,68,FALSE))</f>
        <v/>
      </c>
      <c r="BW73" s="18" t="str">
        <f>IF(LEN(VLOOKUP($G73,Baseline!$G:$CJ,69,FALSE))=0,"",VLOOKUP($G73,Baseline!$G:$CJ,69,FALSE))</f>
        <v/>
      </c>
      <c r="BX73" s="18" t="str">
        <f>IF(LEN(VLOOKUP($G73,Baseline!$G:$CJ,70,FALSE))=0,"",VLOOKUP($G73,Baseline!$G:$CJ,70,FALSE))</f>
        <v/>
      </c>
      <c r="BY73" s="18" t="str">
        <f>IF(LEN(VLOOKUP($G73,Baseline!$G:$CJ,71,FALSE))=0,"",VLOOKUP($G73,Baseline!$G:$CJ,71,FALSE))</f>
        <v/>
      </c>
      <c r="BZ73" s="18" t="str">
        <f>IF(LEN(VLOOKUP($G73,Baseline!$G:$CJ,72,FALSE))=0,"",VLOOKUP($G73,Baseline!$G:$CJ,72,FALSE))</f>
        <v/>
      </c>
      <c r="CA73" s="18" t="str">
        <f>IF(LEN(VLOOKUP($G73,Baseline!$G:$CJ,73,FALSE))=0,"",VLOOKUP($G73,Baseline!$G:$CJ,73,FALSE))</f>
        <v/>
      </c>
      <c r="CB73" s="18" t="str">
        <f>IF(LEN(VLOOKUP($G73,Baseline!$G:$CJ,74,FALSE))=0,"",VLOOKUP($G73,Baseline!$G:$CJ,74,FALSE))</f>
        <v/>
      </c>
      <c r="CC73" s="18" t="str">
        <f>IF(LEN(VLOOKUP($G73,Baseline!$G:$CJ,75,FALSE))=0,"",VLOOKUP($G73,Baseline!$G:$CJ,75,FALSE))</f>
        <v/>
      </c>
      <c r="CD73" s="18" t="str">
        <f>IF(LEN(VLOOKUP($G73,Baseline!$G:$CJ,76,FALSE))=0,"",VLOOKUP($G73,Baseline!$G:$CJ,76,FALSE))</f>
        <v/>
      </c>
      <c r="CE73" s="18" t="str">
        <f>IF(LEN(VLOOKUP($G73,Baseline!$G:$CJ,77,FALSE))=0,"",VLOOKUP($G73,Baseline!$G:$CJ,77,FALSE))</f>
        <v/>
      </c>
      <c r="CF73" s="18" t="str">
        <f>IF(LEN(VLOOKUP($G73,Baseline!$G:$CJ,78,FALSE))=0,"",VLOOKUP($G73,Baseline!$G:$CJ,78,FALSE))</f>
        <v/>
      </c>
      <c r="CG73" s="18" t="str">
        <f>IF(LEN(VLOOKUP($G73,Baseline!$G:$CJ,79,FALSE))=0,"",VLOOKUP($G73,Baseline!$G:$CJ,79,FALSE))</f>
        <v/>
      </c>
      <c r="CH73" s="18" t="str">
        <f>IF(LEN(VLOOKUP($G73,Baseline!$G:$CJ,80,FALSE))=0,"",VLOOKUP($G73,Baseline!$G:$CJ,80,FALSE))</f>
        <v/>
      </c>
      <c r="CI73" s="18" t="str">
        <f>IF(LEN(VLOOKUP($G73,Baseline!$G:$CJ,81,FALSE))=0,"",VLOOKUP($G73,Baseline!$G:$CJ,81,FALSE))</f>
        <v/>
      </c>
      <c r="CJ73" s="18" t="str">
        <f>IF(LEN(VLOOKUP($G73,Baseline!$G:$CJ,82,FALSE))=0,"",VLOOKUP($G73,Baseline!$G:$CJ,82,FALSE))</f>
        <v/>
      </c>
      <c r="CK73" s="110"/>
      <c r="CL73" s="110"/>
      <c r="CM73" s="110"/>
      <c r="CN73" s="110"/>
      <c r="CO73" s="207" t="str">
        <f>IF(LEN(VLOOKUP($G73,Baseline!$G:$DL,87,FALSE))=0,"",VLOOKUP($G73,Baseline!$G:$DL,87,FALSE))</f>
        <v>Etes-vous satisfait de votre santé ?</v>
      </c>
      <c r="CP73" s="18" t="str">
        <f>IF(LEN(VLOOKUP($G73,Baseline!$G:$DL,88,FALSE))=0,"",VLOOKUP($G73,Baseline!$G:$DL,88,FALSE))</f>
        <v>1 = Pas du tout satisfait</v>
      </c>
      <c r="CQ73" s="18" t="str">
        <f>IF(LEN(VLOOKUP($G73,Baseline!$G:$DL,89,FALSE))=0,"",VLOOKUP($G73,Baseline!$G:$DL,89,FALSE))</f>
        <v>2 = Pas satisfait</v>
      </c>
      <c r="CR73" s="94" t="str">
        <f>IF(LEN(VLOOKUP($G73,Baseline!$G:$DL,90,FALSE))=0,"",VLOOKUP($G73,Baseline!$G:$DL,90,FALSE))</f>
        <v>3 = Ni satisfait ni insatisfait</v>
      </c>
      <c r="CS73" s="18" t="str">
        <f>IF(LEN(VLOOKUP($G73,Baseline!$G:$DL,91,FALSE))=0,"",VLOOKUP($G73,Baseline!$G:$DL,91,FALSE))</f>
        <v>4 = Satisfait</v>
      </c>
      <c r="CT73" s="18" t="str">
        <f>IF(LEN(VLOOKUP($G73,Baseline!$G:$DL,92,FALSE))=0,"",VLOOKUP($G73,Baseline!$G:$DL,92,FALSE))</f>
        <v>5 = Très satisfait</v>
      </c>
      <c r="CU73" s="18" t="str">
        <f>IF(LEN(VLOOKUP($G73,Baseline!$G:$DL,93,FALSE))=0,"",VLOOKUP($G73,Baseline!$G:$DL,93,FALSE))</f>
        <v/>
      </c>
      <c r="CV73" s="18" t="str">
        <f>IF(LEN(VLOOKUP($G73,Baseline!$G:$DL,94,FALSE))=0,"",VLOOKUP($G73,Baseline!$G:$DL,94,FALSE))</f>
        <v/>
      </c>
      <c r="CW73" s="18" t="str">
        <f>IF(LEN(VLOOKUP($G73,Baseline!$G:$DL,95,FALSE))=0,"",VLOOKUP($G73,Baseline!$G:$DL,95,FALSE))</f>
        <v/>
      </c>
      <c r="CX73" s="18" t="str">
        <f>IF(LEN(VLOOKUP($G73,Baseline!$G:$DL,96,FALSE))=0,"",VLOOKUP($G73,Baseline!$G:$DL,96,FALSE))</f>
        <v/>
      </c>
      <c r="CY73" s="11" t="str">
        <f>IF(LEN(VLOOKUP($G73,Baseline!$G:$DL,97,FALSE))=0,"",VLOOKUP($G73,Baseline!$G:$DL,97,FALSE))</f>
        <v/>
      </c>
      <c r="CZ73" s="11" t="str">
        <f>IF(LEN(VLOOKUP($G73,Baseline!$G:$DL,98,FALSE))=0,"",VLOOKUP($G73,Baseline!$G:$DL,98,FALSE))</f>
        <v/>
      </c>
      <c r="DA73" s="11" t="str">
        <f>IF(LEN(VLOOKUP($G73,Baseline!$G:$DL,99,FALSE))=0,"",VLOOKUP($G73,Baseline!$G:$DL,99,FALSE))</f>
        <v/>
      </c>
      <c r="DB73" s="11" t="str">
        <f>IF(LEN(VLOOKUP($G73,Baseline!$G:$DL,100,FALSE))=0,"",VLOOKUP($G73,Baseline!$G:$DL,100,FALSE))</f>
        <v/>
      </c>
      <c r="DC73" s="11" t="str">
        <f>IF(LEN(VLOOKUP($G73,Baseline!$G:$DL,101,FALSE))=0,"",VLOOKUP($G73,Baseline!$G:$DL,101,FALSE))</f>
        <v/>
      </c>
      <c r="DD73" s="11" t="str">
        <f>IF(LEN(VLOOKUP($G73,Baseline!$G:$DL,102,FALSE))=0,"",VLOOKUP($G73,Baseline!$G:$DL,102,FALSE))</f>
        <v/>
      </c>
      <c r="DE73" s="11" t="str">
        <f>IF(LEN(VLOOKUP($G73,Baseline!$G:$DL,103,FALSE))=0,"",VLOOKUP($G73,Baseline!$G:$DL,103,FALSE))</f>
        <v/>
      </c>
      <c r="DF73" s="11" t="str">
        <f>IF(LEN(VLOOKUP($G73,Baseline!$G:$DL,104,FALSE))=0,"",VLOOKUP($G73,Baseline!$G:$DL,104,FALSE))</f>
        <v/>
      </c>
      <c r="DG73" s="11" t="str">
        <f>IF(LEN(VLOOKUP($G73,Baseline!$G:$DL,105,FALSE))=0,"",VLOOKUP($G73,Baseline!$G:$DL,105,FALSE))</f>
        <v/>
      </c>
      <c r="DH73" s="11" t="str">
        <f>IF(LEN(VLOOKUP($G73,Baseline!$G:$DL,106,FALSE))=0,"",VLOOKUP($G73,Baseline!$G:$DL,106,FALSE))</f>
        <v/>
      </c>
      <c r="DI73" s="11" t="str">
        <f>IF(LEN(VLOOKUP($G73,Baseline!$G:$DL,107,FALSE))=0,"",VLOOKUP($G73,Baseline!$G:$DL,107,FALSE))</f>
        <v/>
      </c>
      <c r="DJ73" s="11" t="str">
        <f>IF(LEN(VLOOKUP($G73,Baseline!$G:$DL,108,FALSE))=0,"",VLOOKUP($G73,Baseline!$G:$DL,108,FALSE))</f>
        <v/>
      </c>
      <c r="DK73" s="11" t="str">
        <f>IF(LEN(VLOOKUP($G73,Baseline!$G:$DL,109,FALSE))=0,"",VLOOKUP($G73,Baseline!$G:$DL,109,FALSE))</f>
        <v/>
      </c>
      <c r="DL73" s="11" t="str">
        <f>IF(LEN(VLOOKUP($G73,Baseline!$G:$DL,110,FALSE))=0,"",VLOOKUP($G73,Baseline!$G:$DL,110,FALSE))</f>
        <v/>
      </c>
      <c r="DM73" s="11"/>
      <c r="DN73" s="11"/>
      <c r="DO73" s="11"/>
      <c r="DP73" s="110"/>
      <c r="DQ73" s="18" t="str">
        <f>IF(LEN(VLOOKUP($G73,Baseline!$G:$EN,115,FALSE))=0,"",VLOOKUP($G73,Baseline!$G:$EN,115,FALSE))</f>
        <v>Mennyire elégedett az egészségével?</v>
      </c>
      <c r="DR73" s="18" t="str">
        <f>IF(LEN(VLOOKUP($G73,Baseline!$G:$EN,116,FALSE))=0,"",VLOOKUP($G73,Baseline!$G:$EN,116,FALSE))</f>
        <v>1 = Nagyon
elégedetlen</v>
      </c>
      <c r="DS73" s="18" t="str">
        <f>IF(LEN(VLOOKUP($G73,Baseline!$G:$EN,117,FALSE))=0,"",VLOOKUP($G73,Baseline!$G:$EN,117,FALSE))</f>
        <v>2 = Elégedetlen</v>
      </c>
      <c r="DT73" s="18" t="str">
        <f>IF(LEN(VLOOKUP($G73,Baseline!$G:$EN,118,FALSE))=0,"",VLOOKUP($G73,Baseline!$G:$EN,118,FALSE))</f>
        <v>3 = Közepesen</v>
      </c>
      <c r="DU73" s="18" t="str">
        <f>IF(LEN(VLOOKUP($G73,Baseline!$G:$EN,119,FALSE))=0,"",VLOOKUP($G73,Baseline!$G:$EN,119,FALSE))</f>
        <v>4 = Elégedett</v>
      </c>
      <c r="DV73" s="18" t="str">
        <f>IF(LEN(VLOOKUP($G73,Baseline!$G:$EN,120,FALSE))=0,"",VLOOKUP($G73,Baseline!$G:$EN,120,FALSE))</f>
        <v>5 = Nagyon elégedett</v>
      </c>
      <c r="DW73" s="94" t="str">
        <f>IF(LEN(VLOOKUP($G73,Baseline!$G:$EN,121,FALSE))=0,"",VLOOKUP($G73,Baseline!$G:$EN,121,FALSE))</f>
        <v/>
      </c>
      <c r="DX73" s="18" t="str">
        <f>IF(LEN(VLOOKUP($G73,Baseline!$G:$EN,122,FALSE))=0,"",VLOOKUP($G73,Baseline!$G:$EN,122,FALSE))</f>
        <v/>
      </c>
      <c r="DY73" s="18" t="str">
        <f>IF(LEN(VLOOKUP($G73,Baseline!$G:$EN,123,FALSE))=0,"",VLOOKUP($G73,Baseline!$G:$EN,123,FALSE))</f>
        <v/>
      </c>
      <c r="DZ73" s="18" t="str">
        <f>IF(LEN(VLOOKUP($G73,Baseline!$G:$EN,124,FALSE))=0,"",VLOOKUP($G73,Baseline!$G:$EN,124,FALSE))</f>
        <v/>
      </c>
      <c r="EA73" s="18" t="str">
        <f>IF(LEN(VLOOKUP($G73,Baseline!$G:$EN,125,FALSE))=0,"",VLOOKUP($G73,Baseline!$G:$EN,125,FALSE))</f>
        <v/>
      </c>
      <c r="EB73" s="11" t="str">
        <f>IF(LEN(VLOOKUP($G73,Baseline!$G:$EN,126,FALSE))=0,"",VLOOKUP($G73,Baseline!$G:$EN,126,FALSE))</f>
        <v/>
      </c>
      <c r="EC73" s="11" t="str">
        <f>IF(LEN(VLOOKUP($G73,Baseline!$G:$EN,127,FALSE))=0,"",VLOOKUP($G73,Baseline!$G:$EN,127,FALSE))</f>
        <v/>
      </c>
      <c r="ED73" s="11" t="str">
        <f>IF(LEN(VLOOKUP($G73,Baseline!$G:$EN,128,FALSE))=0,"",VLOOKUP($G73,Baseline!$G:$EN,128,FALSE))</f>
        <v/>
      </c>
      <c r="EE73" s="11" t="str">
        <f>IF(LEN(VLOOKUP($G73,Baseline!$G:$EN,129,FALSE))=0,"",VLOOKUP($G73,Baseline!$G:$EN,129,FALSE))</f>
        <v/>
      </c>
      <c r="EF73" s="11" t="str">
        <f>IF(LEN(VLOOKUP($G73,Baseline!$G:$EN,130,FALSE))=0,"",VLOOKUP($G73,Baseline!$G:$EN,130,FALSE))</f>
        <v/>
      </c>
      <c r="EG73" s="11" t="str">
        <f>IF(LEN(VLOOKUP($G73,Baseline!$G:$EN,131,FALSE))=0,"",VLOOKUP($G73,Baseline!$G:$EN,131,FALSE))</f>
        <v/>
      </c>
      <c r="EH73" s="11" t="str">
        <f>IF(LEN(VLOOKUP($G73,Baseline!$G:$EN,132,FALSE))=0,"",VLOOKUP($G73,Baseline!$G:$EN,132,FALSE))</f>
        <v/>
      </c>
      <c r="EI73" s="11" t="str">
        <f>IF(LEN(VLOOKUP($G73,Baseline!$G:$EN,133,FALSE))=0,"",VLOOKUP($G73,Baseline!$G:$EN,133,FALSE))</f>
        <v/>
      </c>
      <c r="EJ73" s="11" t="str">
        <f>IF(LEN(VLOOKUP($G73,Baseline!$G:$EN,134,FALSE))=0,"",VLOOKUP($G73,Baseline!$G:$EN,134,FALSE))</f>
        <v/>
      </c>
      <c r="EK73" s="11" t="str">
        <f>IF(LEN(VLOOKUP($G73,Baseline!$G:$EN,135,FALSE))=0,"",VLOOKUP($G73,Baseline!$G:$EN,135,FALSE))</f>
        <v/>
      </c>
      <c r="EL73" s="11" t="str">
        <f>IF(LEN(VLOOKUP($G73,Baseline!$G:$EN,136,FALSE))=0,"",VLOOKUP($G73,Baseline!$G:$EN,136,FALSE))</f>
        <v/>
      </c>
      <c r="EM73" s="11" t="str">
        <f>IF(LEN(VLOOKUP($G73,Baseline!$G:$EN,137,FALSE))=0,"",VLOOKUP($G73,Baseline!$G:$EN,137,FALSE))</f>
        <v/>
      </c>
      <c r="EN73" s="11" t="str">
        <f>IF(LEN(VLOOKUP($G73,Baseline!$G:$EN,138,FALSE))=0,"",VLOOKUP($G73,Baseline!$G:$EN,138,FALSE))</f>
        <v/>
      </c>
      <c r="EO73" s="11"/>
      <c r="EP73" s="11"/>
      <c r="EQ73" s="11"/>
      <c r="ER73" s="11"/>
      <c r="ES73" s="18" t="str">
        <f>IF(LEN(VLOOKUP($G73,Baseline!$G:$FP,143,FALSE))=0,"",VLOOKUP($G73,Baseline!$G:$FP,143,FALSE))</f>
        <v>E' soddisfatto/a della Sua salute ?</v>
      </c>
      <c r="ET73" s="18" t="str">
        <f>IF(LEN(VLOOKUP($G73,Baseline!$G:$FP,144,FALSE))=0,"",VLOOKUP($G73,Baseline!$G:$FP,144,FALSE))</f>
        <v>1 = Molto insoddisfatto/a</v>
      </c>
      <c r="EU73" s="18" t="str">
        <f>IF(LEN(VLOOKUP($G73,Baseline!$G:$FP,145,FALSE))=0,"",VLOOKUP($G73,Baseline!$G:$FP,145,FALSE))</f>
        <v>2 = Insoddisfatto/a</v>
      </c>
      <c r="EV73" s="18" t="str">
        <f>IF(LEN(VLOOKUP($G73,Baseline!$G:$FP,146,FALSE))=0,"",VLOOKUP($G73,Baseline!$G:$FP,146,FALSE))</f>
        <v>3 = Nè soddisfatto/a nè insoddisfatto/a</v>
      </c>
      <c r="EW73" s="18" t="str">
        <f>IF(LEN(VLOOKUP($G73,Baseline!$G:$FP,147,FALSE))=0,"",VLOOKUP($G73,Baseline!$G:$FP,147,FALSE))</f>
        <v>4 = Soddisfatto/a</v>
      </c>
      <c r="EX73" s="18" t="str">
        <f>IF(LEN(VLOOKUP($G73,Baseline!$G:$FP,148,FALSE))=0,"",VLOOKUP($G73,Baseline!$G:$FP,148,FALSE))</f>
        <v>5 = Molto soddisfatto/a</v>
      </c>
      <c r="EY73" s="18" t="str">
        <f>IF(LEN(VLOOKUP($G73,Baseline!$G:$FP,149,FALSE))=0,"",VLOOKUP($G73,Baseline!$G:$FP,149,FALSE))</f>
        <v/>
      </c>
      <c r="EZ73" s="18" t="str">
        <f>IF(LEN(VLOOKUP($G73,Baseline!$G:$FP,150,FALSE))=0,"",VLOOKUP($G73,Baseline!$G:$FP,150,FALSE))</f>
        <v/>
      </c>
      <c r="FA73" s="18" t="str">
        <f>IF(LEN(VLOOKUP($G73,Baseline!$G:$FP,151,FALSE))=0,"",VLOOKUP($G73,Baseline!$G:$FP,151,FALSE))</f>
        <v/>
      </c>
      <c r="FB73" s="94" t="str">
        <f>IF(LEN(VLOOKUP($G73,Baseline!$G:$FP,152,FALSE))=0,"",VLOOKUP($G73,Baseline!$G:$FP,152,FALSE))</f>
        <v/>
      </c>
      <c r="FC73" s="18" t="str">
        <f>IF(LEN(VLOOKUP($G73,Baseline!$G:$FP,153,FALSE))=0,"",VLOOKUP($G73,Baseline!$G:$FP,153,FALSE))</f>
        <v/>
      </c>
      <c r="FD73" s="11" t="str">
        <f>IF(LEN(VLOOKUP($G73,Baseline!$G:$FP,154,FALSE))=0,"",VLOOKUP($G73,Baseline!$G:$FP,154,FALSE))</f>
        <v/>
      </c>
      <c r="FE73" s="11" t="str">
        <f>IF(LEN(VLOOKUP($G73,Baseline!$G:$FP,155,FALSE))=0,"",VLOOKUP($G73,Baseline!$G:$FP,155,FALSE))</f>
        <v/>
      </c>
      <c r="FF73" s="11" t="str">
        <f>IF(LEN(VLOOKUP($G73,Baseline!$G:$FP,156,FALSE))=0,"",VLOOKUP($G73,Baseline!$G:$FP,156,FALSE))</f>
        <v/>
      </c>
      <c r="FG73" s="11" t="str">
        <f>IF(LEN(VLOOKUP($G73,Baseline!$G:$FP,157,FALSE))=0,"",VLOOKUP($G73,Baseline!$G:$FP,157,FALSE))</f>
        <v/>
      </c>
      <c r="FH73" s="11" t="str">
        <f>IF(LEN(VLOOKUP($G73,Baseline!$G:$FP,158,FALSE))=0,"",VLOOKUP($G73,Baseline!$G:$FP,158,FALSE))</f>
        <v/>
      </c>
      <c r="FI73" s="11" t="str">
        <f>IF(LEN(VLOOKUP($G73,Baseline!$G:$FP,159,FALSE))=0,"",VLOOKUP($G73,Baseline!$G:$FP,159,FALSE))</f>
        <v/>
      </c>
      <c r="FJ73" s="11" t="str">
        <f>IF(LEN(VLOOKUP($G73,Baseline!$G:$FP,160,FALSE))=0,"",VLOOKUP($G73,Baseline!$G:$FP,160,FALSE))</f>
        <v/>
      </c>
      <c r="FK73" s="11" t="str">
        <f>IF(LEN(VLOOKUP($G73,Baseline!$G:$FP,161,FALSE))=0,"",VLOOKUP($G73,Baseline!$G:$FP,161,FALSE))</f>
        <v/>
      </c>
      <c r="FL73" s="11" t="str">
        <f>IF(LEN(VLOOKUP($G73,Baseline!$G:$FP,162,FALSE))=0,"",VLOOKUP($G73,Baseline!$G:$FP,162,FALSE))</f>
        <v/>
      </c>
      <c r="FM73" s="11" t="str">
        <f>IF(LEN(VLOOKUP($G73,Baseline!$G:$FP,163,FALSE))=0,"",VLOOKUP($G73,Baseline!$G:$FP,163,FALSE))</f>
        <v/>
      </c>
      <c r="FN73" s="11" t="str">
        <f>IF(LEN(VLOOKUP($G73,Baseline!$G:$FP,164,FALSE))=0,"",VLOOKUP($G73,Baseline!$G:$FP,164,FALSE))</f>
        <v/>
      </c>
      <c r="FO73" s="11" t="str">
        <f>IF(LEN(VLOOKUP($G73,Baseline!$G:$FP,165,FALSE))=0,"",VLOOKUP($G73,Baseline!$G:$FP,165,FALSE))</f>
        <v/>
      </c>
      <c r="FP73" s="11" t="str">
        <f>IF(LEN(VLOOKUP($G73,Baseline!$G:$FP,166,FALSE))=0,"",VLOOKUP($G73,Baseline!$G:$FP,166,FALSE))</f>
        <v/>
      </c>
      <c r="FQ73" s="11"/>
      <c r="FR73" s="11"/>
      <c r="FS73" s="11"/>
      <c r="FT73" s="11"/>
      <c r="FU73" s="18" t="str">
        <f>IF(LEN(VLOOKUP($G73,Baseline!$G:$GR,171,FALSE))=0,"",VLOOKUP($G73,Baseline!$G:$GR,171,FALSE))</f>
        <v>Насколько Вы удовлетворены состоянием своего здоровья?</v>
      </c>
      <c r="FV73" s="18" t="str">
        <f>IF(LEN(VLOOKUP($G73,Baseline!$G:$GR,172,FALSE))=0,"",VLOOKUP($G73,Baseline!$G:$GR,172,FALSE))</f>
        <v>1 = Очень не удовлетворен</v>
      </c>
      <c r="FW73" s="18" t="str">
        <f>IF(LEN(VLOOKUP($G73,Baseline!$G:$GR,173,FALSE))=0,"",VLOOKUP($G73,Baseline!$G:$GR,173,FALSE))</f>
        <v>2 = Не удовлетворен</v>
      </c>
      <c r="FX73" s="18" t="str">
        <f>IF(LEN(VLOOKUP($G73,Baseline!$G:$GR,174,FALSE))=0,"",VLOOKUP($G73,Baseline!$G:$GR,174,FALSE))</f>
        <v>3 = Ни то, ни другое</v>
      </c>
      <c r="FY73" s="18" t="str">
        <f>IF(LEN(VLOOKUP($G73,Baseline!$G:$GR,175,FALSE))=0,"",VLOOKUP($G73,Baseline!$G:$GR,175,FALSE))</f>
        <v>4 = Удовлетворен</v>
      </c>
      <c r="FZ73" s="18" t="str">
        <f>IF(LEN(VLOOKUP($G73,Baseline!$G:$GR,176,FALSE))=0,"",VLOOKUP($G73,Baseline!$G:$GR,176,FALSE))</f>
        <v>5 = Очень удовлетворен</v>
      </c>
      <c r="GA73" s="18" t="str">
        <f>IF(LEN(VLOOKUP($G73,Baseline!$G:$GR,177,FALSE))=0,"",VLOOKUP($G73,Baseline!$G:$GR,177,FALSE))</f>
        <v/>
      </c>
      <c r="GB73" s="18" t="str">
        <f>IF(LEN(VLOOKUP($G73,Baseline!$G:$GR,178,FALSE))=0,"",VLOOKUP($G73,Baseline!$G:$GR,178,FALSE))</f>
        <v/>
      </c>
      <c r="GC73" s="18" t="str">
        <f>IF(LEN(VLOOKUP($G73,Baseline!$G:$GR,179,FALSE))=0,"",VLOOKUP($G73,Baseline!$G:$GR,179,FALSE))</f>
        <v/>
      </c>
      <c r="GD73" s="18" t="str">
        <f>IF(LEN(VLOOKUP($G73,Baseline!$G:$GR,180,FALSE))=0,"",VLOOKUP($G73,Baseline!$G:$GR,180,FALSE))</f>
        <v/>
      </c>
      <c r="GE73" s="18" t="str">
        <f>IF(LEN(VLOOKUP($G73,Baseline!$G:$GR,181,FALSE))=0,"",VLOOKUP($G73,Baseline!$G:$GR,181,FALSE))</f>
        <v/>
      </c>
      <c r="GF73" s="11" t="str">
        <f>IF(LEN(VLOOKUP($G73,Baseline!$G:$GR,182,FALSE))=0,"",VLOOKUP($G73,Baseline!$G:$GR,182,FALSE))</f>
        <v/>
      </c>
      <c r="GG73" s="94" t="str">
        <f>IF(LEN(VLOOKUP($G73,Baseline!$G:$GR,183,FALSE))=0,"",VLOOKUP($G73,Baseline!$G:$GR,183,FALSE))</f>
        <v/>
      </c>
      <c r="GH73" s="11" t="str">
        <f>IF(LEN(VLOOKUP($G73,Baseline!$G:$GR,184,FALSE))=0,"",VLOOKUP($G73,Baseline!$G:$GR,184,FALSE))</f>
        <v/>
      </c>
      <c r="GI73" s="11" t="str">
        <f>IF(LEN(VLOOKUP($G73,Baseline!$G:$GR,185,FALSE))=0,"",VLOOKUP($G73,Baseline!$G:$GR,185,FALSE))</f>
        <v/>
      </c>
      <c r="GJ73" s="11" t="str">
        <f>IF(LEN(VLOOKUP($G73,Baseline!$G:$GR,186,FALSE))=0,"",VLOOKUP($G73,Baseline!$G:$GR,186,FALSE))</f>
        <v/>
      </c>
      <c r="GK73" s="11" t="str">
        <f>IF(LEN(VLOOKUP($G73,Baseline!$G:$GR,187,FALSE))=0,"",VLOOKUP($G73,Baseline!$G:$GR,187,FALSE))</f>
        <v/>
      </c>
      <c r="GL73" s="11" t="str">
        <f>IF(LEN(VLOOKUP($G73,Baseline!$G:$GR,188,FALSE))=0,"",VLOOKUP($G73,Baseline!$G:$GR,188,FALSE))</f>
        <v/>
      </c>
      <c r="GM73" s="11" t="str">
        <f>IF(LEN(VLOOKUP($G73,Baseline!$G:$GR,189,FALSE))=0,"",VLOOKUP($G73,Baseline!$G:$GR,189,FALSE))</f>
        <v/>
      </c>
      <c r="GN73" s="11" t="str">
        <f>IF(LEN(VLOOKUP($G73,Baseline!$G:$GR,190,FALSE))=0,"",VLOOKUP($G73,Baseline!$G:$GR,190,FALSE))</f>
        <v/>
      </c>
      <c r="GO73" s="11" t="str">
        <f>IF(LEN(VLOOKUP($G73,Baseline!$G:$GR,191,FALSE))=0,"",VLOOKUP($G73,Baseline!$G:$GR,191,FALSE))</f>
        <v/>
      </c>
      <c r="GP73" s="11" t="str">
        <f>IF(LEN(VLOOKUP($G73,Baseline!$G:$GR,192,FALSE))=0,"",VLOOKUP($G73,Baseline!$G:$GR,192,FALSE))</f>
        <v/>
      </c>
      <c r="GQ73" s="11" t="str">
        <f>IF(LEN(VLOOKUP($G73,Baseline!$G:$GR,193,FALSE))=0,"",VLOOKUP($G73,Baseline!$G:$GR,193,FALSE))</f>
        <v/>
      </c>
      <c r="GR73" s="11" t="str">
        <f>IF(LEN(VLOOKUP($G73,Baseline!$G:$GR,194,FALSE))=0,"",VLOOKUP($G73,Baseline!$G:$GR,194,FALSE))</f>
        <v/>
      </c>
      <c r="GS73" s="11"/>
      <c r="GT73" s="11"/>
      <c r="GU73" s="11"/>
      <c r="GV73" s="11"/>
      <c r="GW73" s="18" t="str">
        <f>IF(LEN(VLOOKUP($G73,Baseline!$G:$HT,199,FALSE))=0,"",VLOOKUP($G73,Baseline!$G:$HT,199,FALSE))</f>
        <v>Da li ste zadovoljni s vašim zdravljem?</v>
      </c>
      <c r="GX73" s="18" t="str">
        <f>IF(LEN(VLOOKUP($G73,Baseline!$G:$HT,200,FALSE))=0,"",VLOOKUP($G73,Baseline!$G:$HT,200,FALSE))</f>
        <v>1 = jako nezadovol an/a</v>
      </c>
      <c r="GY73" s="18" t="str">
        <f>IF(LEN(VLOOKUP($G73,Baseline!$G:$HT,201,FALSE))=0,"",VLOOKUP($G73,Baseline!$G:$HT,201,FALSE))</f>
        <v>2 = nezadovolja n/a</v>
      </c>
      <c r="GZ73" s="18" t="str">
        <f>IF(LEN(VLOOKUP($G73,Baseline!$G:$HT,202,FALSE))=0,"",VLOOKUP($G73,Baseline!$G:$HT,202,FALSE))</f>
        <v>3 = niti zadovoljan niti nezadovo ljan/a</v>
      </c>
      <c r="HA73" s="93" t="str">
        <f>IF(LEN(VLOOKUP($G73,Baseline!$G:$HT,203,FALSE))=0,"",VLOOKUP($G73,Baseline!$G:$HT,203,FALSE))</f>
        <v>4 = zadovolja n/a</v>
      </c>
      <c r="HB73" s="93" t="str">
        <f>IF(LEN(VLOOKUP($G73,Baseline!$G:$HT,204,FALSE))=0,"",VLOOKUP($G73,Baseline!$G:$HT,204,FALSE))</f>
        <v>5 = jako zadovo jan/a</v>
      </c>
      <c r="HC73" s="93" t="str">
        <f>IF(LEN(VLOOKUP($G73,Baseline!$G:$HT,205,FALSE))=0,"",VLOOKUP($G73,Baseline!$G:$HT,205,FALSE))</f>
        <v/>
      </c>
      <c r="HD73" s="93" t="str">
        <f>IF(LEN(VLOOKUP($G73,Baseline!$G:$HT,206,FALSE))=0,"",VLOOKUP($G73,Baseline!$G:$HT,206,FALSE))</f>
        <v/>
      </c>
      <c r="HE73" s="93" t="str">
        <f>IF(LEN(VLOOKUP($G73,Baseline!$G:$HT,207,FALSE))=0,"",VLOOKUP($G73,Baseline!$G:$HT,207,FALSE))</f>
        <v/>
      </c>
      <c r="HF73" s="93" t="str">
        <f>IF(LEN(VLOOKUP($G73,Baseline!$G:$HT,208,FALSE))=0,"",VLOOKUP($G73,Baseline!$G:$HT,208,FALSE))</f>
        <v/>
      </c>
      <c r="HG73" s="93" t="str">
        <f>IF(LEN(VLOOKUP($G73,Baseline!$G:$HT,209,FALSE))=0,"",VLOOKUP($G73,Baseline!$G:$HT,209,FALSE))</f>
        <v/>
      </c>
      <c r="HH73" s="11" t="str">
        <f>IF(LEN(VLOOKUP($G73,Baseline!$G:$HT,210,FALSE))=0,"",VLOOKUP($G73,Baseline!$G:$HT,210,FALSE))</f>
        <v/>
      </c>
      <c r="HI73" s="11" t="str">
        <f>IF(LEN(VLOOKUP($G73,Baseline!$G:$HT,211,FALSE))=0,"",VLOOKUP($G73,Baseline!$G:$HT,211,FALSE))</f>
        <v/>
      </c>
      <c r="HJ73" s="11" t="str">
        <f>IF(LEN(VLOOKUP($G73,Baseline!$G:$HT,212,FALSE))=0,"",VLOOKUP($G73,Baseline!$G:$HT,212,FALSE))</f>
        <v/>
      </c>
      <c r="HK73" s="11" t="str">
        <f>IF(LEN(VLOOKUP($G73,Baseline!$G:$HT,213,FALSE))=0,"",VLOOKUP($G73,Baseline!$G:$HT,213,FALSE))</f>
        <v/>
      </c>
      <c r="HL73" s="94" t="str">
        <f>IF(LEN(VLOOKUP($G73,Baseline!$G:$HT,214,FALSE))=0,"",VLOOKUP($G73,Baseline!$G:$HT,214,FALSE))</f>
        <v/>
      </c>
      <c r="HM73" s="11" t="str">
        <f>IF(LEN(VLOOKUP($G73,Baseline!$G:$HT,215,FALSE))=0,"",VLOOKUP($G73,Baseline!$G:$HT,215,FALSE))</f>
        <v/>
      </c>
      <c r="HN73" s="11" t="str">
        <f>IF(LEN(VLOOKUP($G73,Baseline!$G:$HT,216,FALSE))=0,"",VLOOKUP($G73,Baseline!$G:$HT,216,FALSE))</f>
        <v/>
      </c>
      <c r="HO73" s="11" t="str">
        <f>IF(LEN(VLOOKUP($G73,Baseline!$G:$HT,217,FALSE))=0,"",VLOOKUP($G73,Baseline!$G:$HT,217,FALSE))</f>
        <v/>
      </c>
      <c r="HP73" s="11" t="str">
        <f>IF(LEN(VLOOKUP($G73,Baseline!$G:$HT,218,FALSE))=0,"",VLOOKUP($G73,Baseline!$G:$HT,218,FALSE))</f>
        <v/>
      </c>
      <c r="HQ73" s="11" t="str">
        <f>IF(LEN(VLOOKUP($G73,Baseline!$G:$HT,219,FALSE))=0,"",VLOOKUP($G73,Baseline!$G:$HT,219,FALSE))</f>
        <v/>
      </c>
      <c r="HR73" s="11" t="str">
        <f>IF(LEN(VLOOKUP($G73,Baseline!$G:$HT,220,FALSE))=0,"",VLOOKUP($G73,Baseline!$G:$HT,220,FALSE))</f>
        <v/>
      </c>
      <c r="HS73" s="11" t="str">
        <f>IF(LEN(VLOOKUP($G73,Baseline!$G:$HT,221,FALSE))=0,"",VLOOKUP($G73,Baseline!$G:$HT,221,FALSE))</f>
        <v/>
      </c>
      <c r="HT73" s="11" t="str">
        <f>IF(LEN(VLOOKUP($G73,Baseline!$G:$HT,222,FALSE))=0,"",VLOOKUP($G73,Baseline!$G:$HT,222,FALSE))</f>
        <v/>
      </c>
      <c r="HU73" s="11"/>
      <c r="HV73" s="11"/>
      <c r="HW73" s="11"/>
      <c r="HX73" s="11"/>
    </row>
    <row r="74" spans="1:232" s="104" customFormat="1" ht="126.75" thickBot="1">
      <c r="A74" s="103" t="s">
        <v>316</v>
      </c>
      <c r="B74" s="19"/>
      <c r="C74" s="19"/>
      <c r="D74" s="19"/>
      <c r="E74" s="19"/>
      <c r="F74" s="13"/>
      <c r="G74" s="19"/>
      <c r="H74" s="19"/>
      <c r="I74" s="19" t="s">
        <v>455</v>
      </c>
      <c r="J74" s="13"/>
      <c r="K74" s="13"/>
      <c r="L74" s="13"/>
      <c r="M74" s="13"/>
      <c r="N74" s="13"/>
      <c r="O74" s="13"/>
      <c r="P74" s="13"/>
      <c r="Q74" s="13"/>
      <c r="R74" s="13"/>
      <c r="S74" s="13"/>
      <c r="T74" s="13"/>
      <c r="U74" s="13"/>
      <c r="V74" s="13"/>
      <c r="W74" s="13"/>
      <c r="X74" s="19"/>
      <c r="Y74" s="19"/>
      <c r="Z74" s="19"/>
      <c r="AA74" s="19"/>
      <c r="AB74" s="19"/>
      <c r="AC74" s="19"/>
      <c r="AD74" s="19"/>
      <c r="AE74" s="19"/>
      <c r="AF74" s="19"/>
      <c r="AG74" s="19"/>
      <c r="AH74" s="19"/>
      <c r="AI74" s="19"/>
      <c r="AJ74" s="105"/>
      <c r="AK74" s="19" t="s">
        <v>456</v>
      </c>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05"/>
      <c r="BM74" s="19" t="s">
        <v>57</v>
      </c>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208" t="s">
        <v>3318</v>
      </c>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t="s">
        <v>3553</v>
      </c>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t="s">
        <v>3418</v>
      </c>
      <c r="ET74" s="19"/>
      <c r="EU74" s="19"/>
      <c r="EV74" s="19"/>
      <c r="EW74" s="19"/>
      <c r="EX74" s="19"/>
      <c r="EY74" s="19"/>
      <c r="EZ74" s="19"/>
      <c r="FA74" s="19"/>
      <c r="FB74" s="19"/>
      <c r="FC74" s="19"/>
      <c r="FD74" s="19"/>
      <c r="FE74" s="19"/>
      <c r="FF74" s="19"/>
      <c r="FG74" s="19"/>
      <c r="FH74" s="19"/>
      <c r="FI74" s="19"/>
      <c r="FJ74" s="19"/>
      <c r="FK74" s="19"/>
      <c r="FL74" s="19"/>
      <c r="FM74" s="19"/>
      <c r="FN74" s="19"/>
      <c r="FO74" s="19"/>
      <c r="FP74" s="19"/>
      <c r="FQ74" s="19"/>
      <c r="FR74" s="19"/>
      <c r="FS74" s="19"/>
      <c r="FT74" s="19"/>
      <c r="FU74" s="19" t="s">
        <v>3477</v>
      </c>
      <c r="FV74" s="19"/>
      <c r="FW74" s="19"/>
      <c r="FX74" s="19"/>
      <c r="FY74" s="19"/>
      <c r="FZ74" s="19"/>
      <c r="GA74" s="19"/>
      <c r="GB74" s="19"/>
      <c r="GC74" s="19"/>
      <c r="GD74" s="19"/>
      <c r="GE74" s="19"/>
      <c r="GF74" s="19"/>
      <c r="GG74" s="19"/>
      <c r="GH74" s="19"/>
      <c r="GI74" s="19"/>
      <c r="GJ74" s="19"/>
      <c r="GK74" s="19"/>
      <c r="GL74" s="19"/>
      <c r="GM74" s="19"/>
      <c r="GN74" s="19"/>
      <c r="GO74" s="19"/>
      <c r="GP74" s="19"/>
      <c r="GQ74" s="19"/>
      <c r="GR74" s="19"/>
      <c r="GS74" s="19"/>
      <c r="GT74" s="19"/>
      <c r="GU74" s="19"/>
      <c r="GW74" s="19" t="s">
        <v>3493</v>
      </c>
      <c r="GX74" s="19"/>
      <c r="GY74" s="19"/>
      <c r="GZ74" s="19"/>
      <c r="HA74" s="106"/>
      <c r="HB74" s="106"/>
      <c r="HC74" s="106"/>
      <c r="HD74" s="106"/>
      <c r="HE74" s="106"/>
      <c r="HF74" s="106"/>
      <c r="HG74" s="106"/>
      <c r="HH74" s="19"/>
      <c r="HI74" s="19"/>
      <c r="HJ74" s="19"/>
      <c r="HK74" s="19"/>
      <c r="HL74" s="19"/>
      <c r="HM74" s="19"/>
      <c r="HN74" s="19"/>
      <c r="HO74" s="19"/>
      <c r="HP74" s="19"/>
      <c r="HQ74" s="19"/>
      <c r="HR74" s="19"/>
      <c r="HS74" s="19"/>
      <c r="HT74" s="19"/>
      <c r="HU74" s="19"/>
      <c r="HV74" s="19"/>
      <c r="HW74" s="19"/>
      <c r="HX74" s="19"/>
    </row>
    <row r="75" spans="1:232" s="109" customFormat="1" ht="48" hidden="1" thickBot="1">
      <c r="A75" s="107" t="s">
        <v>331</v>
      </c>
      <c r="B75" s="107" t="s">
        <v>332</v>
      </c>
      <c r="C75" s="107"/>
      <c r="D75" s="107"/>
      <c r="E75" s="107"/>
      <c r="F75" s="76" t="s">
        <v>333</v>
      </c>
      <c r="G75" s="107" t="s">
        <v>457</v>
      </c>
      <c r="H75" s="107" t="s">
        <v>458</v>
      </c>
      <c r="I75" s="78" t="str">
        <f>IF(LEN(VLOOKUP($G75,Baseline!$G:$BH,3,FALSE))=0,"",VLOOKUP($G75,Baseline!$G:$BH,3,FALSE))</f>
        <v xml:space="preserve">Haben Sie genug Energie für das tägliche Leben? </v>
      </c>
      <c r="J75" s="76" t="str">
        <f>IF(LEN(VLOOKUP($G75,Baseline!$G:$BH,4,FALSE))=0,"",VLOOKUP($G75,Baseline!$G:$BH,4,FALSE))</f>
        <v>1 = Überhaupt nicht</v>
      </c>
      <c r="K75" s="76" t="str">
        <f>IF(LEN(VLOOKUP($G75,Baseline!$G:$BH,5,FALSE))=0,"",VLOOKUP($G75,Baseline!$G:$BH,5,FALSE))</f>
        <v>2 = Eher nicht</v>
      </c>
      <c r="L75" s="76" t="str">
        <f>IF(LEN(VLOOKUP($G75,Baseline!$G:$BH,6,FALSE))=0,"",VLOOKUP($G75,Baseline!$G:$BH,6,FALSE))</f>
        <v>3 = Halbwegs</v>
      </c>
      <c r="M75" s="76" t="str">
        <f>IF(LEN(VLOOKUP($G75,Baseline!$G:$BH,7,FALSE))=0,"",VLOOKUP($G75,Baseline!$G:$BH,7,FALSE))</f>
        <v>4 = Überwiegend</v>
      </c>
      <c r="N75" s="76" t="str">
        <f>IF(LEN(VLOOKUP($G75,Baseline!$G:$BH,8,FALSE))=0,"",VLOOKUP($G75,Baseline!$G:$BH,8,FALSE))</f>
        <v>5 = Völlig</v>
      </c>
      <c r="O75" s="76" t="str">
        <f>IF(LEN(VLOOKUP($G75,Baseline!$G:$BH,9,FALSE))=0,"",VLOOKUP($G75,Baseline!$G:$BH,9,FALSE))</f>
        <v/>
      </c>
      <c r="P75" s="76" t="str">
        <f>IF(LEN(VLOOKUP($G75,Baseline!$G:$BH,10,FALSE))=0,"",VLOOKUP($G75,Baseline!$G:$BH,10,FALSE))</f>
        <v/>
      </c>
      <c r="Q75" s="76" t="str">
        <f>IF(LEN(VLOOKUP($G75,Baseline!$G:$BH,11,FALSE))=0,"",VLOOKUP($G75,Baseline!$G:$BH,11,FALSE))</f>
        <v/>
      </c>
      <c r="R75" s="76" t="str">
        <f>IF(LEN(VLOOKUP($G75,Baseline!$G:$BH,12,FALSE))=0,"",VLOOKUP($G75,Baseline!$G:$BH,12,FALSE))</f>
        <v/>
      </c>
      <c r="S75" s="76" t="str">
        <f>IF(LEN(VLOOKUP($G75,Baseline!$G:$BH,13,FALSE))=0,"",VLOOKUP($G75,Baseline!$G:$BH,13,FALSE))</f>
        <v/>
      </c>
      <c r="T75" s="76" t="str">
        <f>IF(LEN(VLOOKUP($G75,Baseline!$G:$BH,14,FALSE))=0,"",VLOOKUP($G75,Baseline!$G:$BH,14,FALSE))</f>
        <v/>
      </c>
      <c r="U75" s="76" t="str">
        <f>IF(LEN(VLOOKUP($G75,Baseline!$G:$BH,15,FALSE))=0,"",VLOOKUP($G75,Baseline!$G:$BH,15,FALSE))</f>
        <v/>
      </c>
      <c r="V75" s="76" t="str">
        <f>IF(LEN(VLOOKUP($G75,Baseline!$G:$BH,16,FALSE))=0,"",VLOOKUP($G75,Baseline!$G:$BH,16,FALSE))</f>
        <v/>
      </c>
      <c r="W75" s="76" t="str">
        <f>IF(LEN(VLOOKUP($G75,Baseline!$G:$BH,17,FALSE))=0,"",VLOOKUP($G75,Baseline!$G:$BH,17,FALSE))</f>
        <v/>
      </c>
      <c r="X75" s="76" t="str">
        <f>IF(LEN(VLOOKUP($G75,Baseline!$G:$BH,18,FALSE))=0,"",VLOOKUP($G75,Baseline!$G:$BH,18,FALSE))</f>
        <v/>
      </c>
      <c r="Y75" s="76" t="str">
        <f>IF(LEN(VLOOKUP($G75,Baseline!$G:$BH,19,FALSE))=0,"",VLOOKUP($G75,Baseline!$G:$BH,19,FALSE))</f>
        <v/>
      </c>
      <c r="Z75" s="76" t="str">
        <f>IF(LEN(VLOOKUP($G75,Baseline!$G:$BH,20,FALSE))=0,"",VLOOKUP($G75,Baseline!$G:$BH,20,FALSE))</f>
        <v/>
      </c>
      <c r="AA75" s="76" t="str">
        <f>IF(LEN(VLOOKUP($G75,Baseline!$G:$BH,21,FALSE))=0,"",VLOOKUP($G75,Baseline!$G:$BH,21,FALSE))</f>
        <v/>
      </c>
      <c r="AB75" s="76" t="str">
        <f>IF(LEN(VLOOKUP($G75,Baseline!$G:$BH,22,FALSE))=0,"",VLOOKUP($G75,Baseline!$G:$BH,22,FALSE))</f>
        <v/>
      </c>
      <c r="AC75" s="76" t="str">
        <f>IF(LEN(VLOOKUP($G75,Baseline!$G:$BH,23,FALSE))=0,"",VLOOKUP($G75,Baseline!$G:$BH,23,FALSE))</f>
        <v/>
      </c>
      <c r="AD75" s="76" t="str">
        <f>IF(LEN(VLOOKUP($G75,Baseline!$G:$BH,24,FALSE))=0,"",VLOOKUP($G75,Baseline!$G:$BH,24,FALSE))</f>
        <v/>
      </c>
      <c r="AE75" s="76" t="str">
        <f>IF(LEN(VLOOKUP($G75,Baseline!$G:$BH,25,FALSE))=0,"",VLOOKUP($G75,Baseline!$G:$BH,25,FALSE))</f>
        <v/>
      </c>
      <c r="AF75" s="76" t="str">
        <f>IF(LEN(VLOOKUP($G75,Baseline!$G:$BH,26,FALSE))=0,"",VLOOKUP($G75,Baseline!$G:$BH,26,FALSE))</f>
        <v/>
      </c>
      <c r="AG75" s="107"/>
      <c r="AH75" s="107"/>
      <c r="AI75" s="107"/>
      <c r="AJ75" s="108"/>
      <c r="AK75" s="76" t="str">
        <f>IF(LEN(VLOOKUP($G75,Baseline!$G:$BH,31,FALSE))=0,"",VLOOKUP($G75,Baseline!$G:$BH,31,FALSE))</f>
        <v>Do you have enough energy for everyday life?</v>
      </c>
      <c r="AL75" s="76" t="str">
        <f>IF(LEN(VLOOKUP($G75,Baseline!$G:$BH,32,FALSE))=0,"",VLOOKUP($G75,Baseline!$G:$BH,32,FALSE))</f>
        <v>1 = Not at all</v>
      </c>
      <c r="AM75" s="76" t="str">
        <f>IF(LEN(VLOOKUP($G75,Baseline!$G:$BH,33,FALSE))=0,"",VLOOKUP($G75,Baseline!$G:$BH,33,FALSE))</f>
        <v>2 = A little</v>
      </c>
      <c r="AN75" s="76" t="str">
        <f>IF(LEN(VLOOKUP($G75,Baseline!$G:$BH,34,FALSE))=0,"",VLOOKUP($G75,Baseline!$G:$BH,34,FALSE))</f>
        <v>3 = Moderately</v>
      </c>
      <c r="AO75" s="76" t="str">
        <f>IF(LEN(VLOOKUP($G75,Baseline!$G:$BH,35,FALSE))=0,"",VLOOKUP($G75,Baseline!$G:$BH,35,FALSE))</f>
        <v>4 = Mostly</v>
      </c>
      <c r="AP75" s="76" t="str">
        <f>IF(LEN(VLOOKUP($G75,Baseline!$G:$BH,36,FALSE))=0,"",VLOOKUP($G75,Baseline!$G:$BH,36,FALSE))</f>
        <v>5 = Completely</v>
      </c>
      <c r="AQ75" s="76" t="str">
        <f>IF(LEN(VLOOKUP($G75,Baseline!$G:$BH,37,FALSE))=0,"",VLOOKUP($G75,Baseline!$G:$BH,37,FALSE))</f>
        <v/>
      </c>
      <c r="AR75" s="76" t="str">
        <f>IF(LEN(VLOOKUP($G75,Baseline!$G:$BH,38,FALSE))=0,"",VLOOKUP($G75,Baseline!$G:$BH,38,FALSE))</f>
        <v/>
      </c>
      <c r="AS75" s="76" t="str">
        <f>IF(LEN(VLOOKUP($G75,Baseline!$G:$BH,39,FALSE))=0,"",VLOOKUP($G75,Baseline!$G:$BH,39,FALSE))</f>
        <v/>
      </c>
      <c r="AT75" s="76" t="str">
        <f>IF(LEN(VLOOKUP($G75,Baseline!$G:$BH,40,FALSE))=0,"",VLOOKUP($G75,Baseline!$G:$BH,40,FALSE))</f>
        <v/>
      </c>
      <c r="AU75" s="76" t="str">
        <f>IF(LEN(VLOOKUP($G75,Baseline!$G:$BH,41,FALSE))=0,"",VLOOKUP($G75,Baseline!$G:$BH,41,FALSE))</f>
        <v/>
      </c>
      <c r="AV75" s="76" t="str">
        <f>IF(LEN(VLOOKUP($G75,Baseline!$G:$BH,42,FALSE))=0,"",VLOOKUP($G75,Baseline!$G:$BH,42,FALSE))</f>
        <v/>
      </c>
      <c r="AW75" s="76" t="str">
        <f>IF(LEN(VLOOKUP($G75,Baseline!$G:$BH,43,FALSE))=0,"",VLOOKUP($G75,Baseline!$G:$BH,43,FALSE))</f>
        <v/>
      </c>
      <c r="AX75" s="76" t="str">
        <f>IF(LEN(VLOOKUP($G75,Baseline!$G:$BH,44,FALSE))=0,"",VLOOKUP($G75,Baseline!$G:$BH,44,FALSE))</f>
        <v/>
      </c>
      <c r="AY75" s="76" t="str">
        <f>IF(LEN(VLOOKUP($G75,Baseline!$G:$BH,45,FALSE))=0,"",VLOOKUP($G75,Baseline!$G:$BH,45,FALSE))</f>
        <v/>
      </c>
      <c r="AZ75" s="76" t="str">
        <f>IF(LEN(VLOOKUP($G75,Baseline!$G:$BH,46,FALSE))=0,"",VLOOKUP($G75,Baseline!$G:$BH,46,FALSE))</f>
        <v/>
      </c>
      <c r="BA75" s="76" t="str">
        <f>IF(LEN(VLOOKUP($G75,Baseline!$G:$BH,47,FALSE))=0,"",VLOOKUP($G75,Baseline!$G:$BH,47,FALSE))</f>
        <v/>
      </c>
      <c r="BB75" s="76" t="str">
        <f>IF(LEN(VLOOKUP($G75,Baseline!$G:$BH,48,FALSE))=0,"",VLOOKUP($G75,Baseline!$G:$BH,48,FALSE))</f>
        <v/>
      </c>
      <c r="BC75" s="76" t="str">
        <f>IF(LEN(VLOOKUP($G75,Baseline!$G:$BH,49,FALSE))=0,"",VLOOKUP($G75,Baseline!$G:$BH,49,FALSE))</f>
        <v/>
      </c>
      <c r="BD75" s="76" t="str">
        <f>IF(LEN(VLOOKUP($G75,Baseline!$G:$BH,50,FALSE))=0,"",VLOOKUP($G75,Baseline!$G:$BH,50,FALSE))</f>
        <v/>
      </c>
      <c r="BE75" s="76" t="str">
        <f>IF(LEN(VLOOKUP($G75,Baseline!$G:$BH,51,FALSE))=0,"",VLOOKUP($G75,Baseline!$G:$BH,51,FALSE))</f>
        <v/>
      </c>
      <c r="BF75" s="76" t="str">
        <f>IF(LEN(VLOOKUP($G75,Baseline!$G:$BH,52,FALSE))=0,"",VLOOKUP($G75,Baseline!$G:$BH,52,FALSE))</f>
        <v/>
      </c>
      <c r="BG75" s="76" t="str">
        <f>IF(LEN(VLOOKUP($G75,Baseline!$G:$BH,53,FALSE))=0,"",VLOOKUP($G75,Baseline!$G:$BH,53,FALSE))</f>
        <v/>
      </c>
      <c r="BH75" s="76" t="str">
        <f>IF(LEN(VLOOKUP($G75,Baseline!$G:$BH,54,FALSE))=0,"",VLOOKUP($G75,Baseline!$G:$BH,54,FALSE))</f>
        <v/>
      </c>
      <c r="BI75" s="107"/>
      <c r="BJ75" s="107"/>
      <c r="BK75" s="107"/>
      <c r="BL75" s="108"/>
      <c r="BM75" s="12" t="str">
        <f>IF(LEN(VLOOKUP($G75,Baseline!$G:$CJ,59,FALSE))=0,"",VLOOKUP($G75,Baseline!$G:$CJ,59,FALSE))</f>
        <v>¿Tiene energía suficienet para la vida
diaria?</v>
      </c>
      <c r="BN75" s="12" t="str">
        <f>IF(LEN(VLOOKUP($G75,Baseline!$G:$CJ,60,FALSE))=0,"",VLOOKUP($G75,Baseline!$G:$CJ,60,FALSE))</f>
        <v>1 = Nada</v>
      </c>
      <c r="BO75" s="12" t="str">
        <f>IF(LEN(VLOOKUP($G75,Baseline!$G:$CJ,61,FALSE))=0,"",VLOOKUP($G75,Baseline!$G:$CJ,61,FALSE))</f>
        <v>2 = Un Poco</v>
      </c>
      <c r="BP75" s="12" t="str">
        <f>IF(LEN(VLOOKUP($G75,Baseline!$G:$CJ,62,FALSE))=0,"",VLOOKUP($G75,Baseline!$G:$CJ,62,FALSE))</f>
        <v>3 = Moderado</v>
      </c>
      <c r="BQ75" s="12" t="str">
        <f>IF(LEN(VLOOKUP($G75,Baseline!$G:$CJ,63,FALSE))=0,"",VLOOKUP($G75,Baseline!$G:$CJ,63,FALSE))</f>
        <v>4 = Bastante</v>
      </c>
      <c r="BR75" s="12" t="str">
        <f>IF(LEN(VLOOKUP($G75,Baseline!$G:$CJ,64,FALSE))=0,"",VLOOKUP($G75,Baseline!$G:$CJ,64,FALSE))</f>
        <v>5 = Totalmente</v>
      </c>
      <c r="BS75" s="12" t="str">
        <f>IF(LEN(VLOOKUP($G75,Baseline!$G:$CJ,65,FALSE))=0,"",VLOOKUP($G75,Baseline!$G:$CJ,65,FALSE))</f>
        <v/>
      </c>
      <c r="BT75" s="12" t="str">
        <f>IF(LEN(VLOOKUP($G75,Baseline!$G:$CJ,66,FALSE))=0,"",VLOOKUP($G75,Baseline!$G:$CJ,66,FALSE))</f>
        <v/>
      </c>
      <c r="BU75" s="12" t="str">
        <f>IF(LEN(VLOOKUP($G75,Baseline!$G:$CJ,67,FALSE))=0,"",VLOOKUP($G75,Baseline!$G:$CJ,67,FALSE))</f>
        <v/>
      </c>
      <c r="BV75" s="12" t="str">
        <f>IF(LEN(VLOOKUP($G75,Baseline!$G:$CJ,68,FALSE))=0,"",VLOOKUP($G75,Baseline!$G:$CJ,68,FALSE))</f>
        <v/>
      </c>
      <c r="BW75" s="12" t="str">
        <f>IF(LEN(VLOOKUP($G75,Baseline!$G:$CJ,69,FALSE))=0,"",VLOOKUP($G75,Baseline!$G:$CJ,69,FALSE))</f>
        <v/>
      </c>
      <c r="BX75" s="12" t="str">
        <f>IF(LEN(VLOOKUP($G75,Baseline!$G:$CJ,70,FALSE))=0,"",VLOOKUP($G75,Baseline!$G:$CJ,70,FALSE))</f>
        <v/>
      </c>
      <c r="BY75" s="12" t="str">
        <f>IF(LEN(VLOOKUP($G75,Baseline!$G:$CJ,71,FALSE))=0,"",VLOOKUP($G75,Baseline!$G:$CJ,71,FALSE))</f>
        <v/>
      </c>
      <c r="BZ75" s="12" t="str">
        <f>IF(LEN(VLOOKUP($G75,Baseline!$G:$CJ,72,FALSE))=0,"",VLOOKUP($G75,Baseline!$G:$CJ,72,FALSE))</f>
        <v/>
      </c>
      <c r="CA75" s="12" t="str">
        <f>IF(LEN(VLOOKUP($G75,Baseline!$G:$CJ,73,FALSE))=0,"",VLOOKUP($G75,Baseline!$G:$CJ,73,FALSE))</f>
        <v/>
      </c>
      <c r="CB75" s="12" t="str">
        <f>IF(LEN(VLOOKUP($G75,Baseline!$G:$CJ,74,FALSE))=0,"",VLOOKUP($G75,Baseline!$G:$CJ,74,FALSE))</f>
        <v/>
      </c>
      <c r="CC75" s="12" t="str">
        <f>IF(LEN(VLOOKUP($G75,Baseline!$G:$CJ,75,FALSE))=0,"",VLOOKUP($G75,Baseline!$G:$CJ,75,FALSE))</f>
        <v/>
      </c>
      <c r="CD75" s="12" t="str">
        <f>IF(LEN(VLOOKUP($G75,Baseline!$G:$CJ,76,FALSE))=0,"",VLOOKUP($G75,Baseline!$G:$CJ,76,FALSE))</f>
        <v/>
      </c>
      <c r="CE75" s="12" t="str">
        <f>IF(LEN(VLOOKUP($G75,Baseline!$G:$CJ,77,FALSE))=0,"",VLOOKUP($G75,Baseline!$G:$CJ,77,FALSE))</f>
        <v/>
      </c>
      <c r="CF75" s="12" t="str">
        <f>IF(LEN(VLOOKUP($G75,Baseline!$G:$CJ,78,FALSE))=0,"",VLOOKUP($G75,Baseline!$G:$CJ,78,FALSE))</f>
        <v/>
      </c>
      <c r="CG75" s="12" t="str">
        <f>IF(LEN(VLOOKUP($G75,Baseline!$G:$CJ,79,FALSE))=0,"",VLOOKUP($G75,Baseline!$G:$CJ,79,FALSE))</f>
        <v/>
      </c>
      <c r="CH75" s="12" t="str">
        <f>IF(LEN(VLOOKUP($G75,Baseline!$G:$CJ,80,FALSE))=0,"",VLOOKUP($G75,Baseline!$G:$CJ,80,FALSE))</f>
        <v/>
      </c>
      <c r="CI75" s="12" t="str">
        <f>IF(LEN(VLOOKUP($G75,Baseline!$G:$CJ,81,FALSE))=0,"",VLOOKUP($G75,Baseline!$G:$CJ,81,FALSE))</f>
        <v/>
      </c>
      <c r="CJ75" s="12" t="str">
        <f>IF(LEN(VLOOKUP($G75,Baseline!$G:$CJ,82,FALSE))=0,"",VLOOKUP($G75,Baseline!$G:$CJ,82,FALSE))</f>
        <v/>
      </c>
      <c r="CK75" s="107"/>
      <c r="CL75" s="107"/>
      <c r="CM75" s="107"/>
      <c r="CN75" s="107"/>
      <c r="CO75" s="206" t="str">
        <f>IF(LEN(VLOOKUP($G75,Baseline!$G:$DL,87,FALSE))=0,"",VLOOKUP($G75,Baseline!$G:$DL,87,FALSE))</f>
        <v>Avez-vous assez d'énergie dans la vie de tous les jours ?</v>
      </c>
      <c r="CP75" s="12" t="str">
        <f>IF(LEN(VLOOKUP($G75,Baseline!$G:$DL,88,FALSE))=0,"",VLOOKUP($G75,Baseline!$G:$DL,88,FALSE))</f>
        <v>1 = Pas du tout</v>
      </c>
      <c r="CQ75" s="12" t="str">
        <f>IF(LEN(VLOOKUP($G75,Baseline!$G:$DL,89,FALSE))=0,"",VLOOKUP($G75,Baseline!$G:$DL,89,FALSE))</f>
        <v>2 = Un peu</v>
      </c>
      <c r="CR75" s="83" t="str">
        <f>IF(LEN(VLOOKUP($G75,Baseline!$G:$DL,90,FALSE))=0,"",VLOOKUP($G75,Baseline!$G:$DL,90,FALSE))</f>
        <v>3 = Modérément</v>
      </c>
      <c r="CS75" s="12" t="str">
        <f>IF(LEN(VLOOKUP($G75,Baseline!$G:$DL,91,FALSE))=0,"",VLOOKUP($G75,Baseline!$G:$DL,91,FALSE))</f>
        <v>4 = Suffisamment</v>
      </c>
      <c r="CT75" s="12" t="str">
        <f>IF(LEN(VLOOKUP($G75,Baseline!$G:$DL,92,FALSE))=0,"",VLOOKUP($G75,Baseline!$G:$DL,92,FALSE))</f>
        <v>5 = Tout à fait</v>
      </c>
      <c r="CU75" s="12" t="str">
        <f>IF(LEN(VLOOKUP($G75,Baseline!$G:$DL,93,FALSE))=0,"",VLOOKUP($G75,Baseline!$G:$DL,93,FALSE))</f>
        <v/>
      </c>
      <c r="CV75" s="12" t="str">
        <f>IF(LEN(VLOOKUP($G75,Baseline!$G:$DL,94,FALSE))=0,"",VLOOKUP($G75,Baseline!$G:$DL,94,FALSE))</f>
        <v/>
      </c>
      <c r="CW75" s="12" t="str">
        <f>IF(LEN(VLOOKUP($G75,Baseline!$G:$DL,95,FALSE))=0,"",VLOOKUP($G75,Baseline!$G:$DL,95,FALSE))</f>
        <v/>
      </c>
      <c r="CX75" s="12" t="str">
        <f>IF(LEN(VLOOKUP($G75,Baseline!$G:$DL,96,FALSE))=0,"",VLOOKUP($G75,Baseline!$G:$DL,96,FALSE))</f>
        <v/>
      </c>
      <c r="CY75" s="76" t="str">
        <f>IF(LEN(VLOOKUP($G75,Baseline!$G:$DL,97,FALSE))=0,"",VLOOKUP($G75,Baseline!$G:$DL,97,FALSE))</f>
        <v/>
      </c>
      <c r="CZ75" s="76" t="str">
        <f>IF(LEN(VLOOKUP($G75,Baseline!$G:$DL,98,FALSE))=0,"",VLOOKUP($G75,Baseline!$G:$DL,98,FALSE))</f>
        <v/>
      </c>
      <c r="DA75" s="76" t="str">
        <f>IF(LEN(VLOOKUP($G75,Baseline!$G:$DL,99,FALSE))=0,"",VLOOKUP($G75,Baseline!$G:$DL,99,FALSE))</f>
        <v/>
      </c>
      <c r="DB75" s="76" t="str">
        <f>IF(LEN(VLOOKUP($G75,Baseline!$G:$DL,100,FALSE))=0,"",VLOOKUP($G75,Baseline!$G:$DL,100,FALSE))</f>
        <v/>
      </c>
      <c r="DC75" s="76" t="str">
        <f>IF(LEN(VLOOKUP($G75,Baseline!$G:$DL,101,FALSE))=0,"",VLOOKUP($G75,Baseline!$G:$DL,101,FALSE))</f>
        <v/>
      </c>
      <c r="DD75" s="76" t="str">
        <f>IF(LEN(VLOOKUP($G75,Baseline!$G:$DL,102,FALSE))=0,"",VLOOKUP($G75,Baseline!$G:$DL,102,FALSE))</f>
        <v/>
      </c>
      <c r="DE75" s="76" t="str">
        <f>IF(LEN(VLOOKUP($G75,Baseline!$G:$DL,103,FALSE))=0,"",VLOOKUP($G75,Baseline!$G:$DL,103,FALSE))</f>
        <v/>
      </c>
      <c r="DF75" s="76" t="str">
        <f>IF(LEN(VLOOKUP($G75,Baseline!$G:$DL,104,FALSE))=0,"",VLOOKUP($G75,Baseline!$G:$DL,104,FALSE))</f>
        <v/>
      </c>
      <c r="DG75" s="76" t="str">
        <f>IF(LEN(VLOOKUP($G75,Baseline!$G:$DL,105,FALSE))=0,"",VLOOKUP($G75,Baseline!$G:$DL,105,FALSE))</f>
        <v/>
      </c>
      <c r="DH75" s="76" t="str">
        <f>IF(LEN(VLOOKUP($G75,Baseline!$G:$DL,106,FALSE))=0,"",VLOOKUP($G75,Baseline!$G:$DL,106,FALSE))</f>
        <v/>
      </c>
      <c r="DI75" s="76" t="str">
        <f>IF(LEN(VLOOKUP($G75,Baseline!$G:$DL,107,FALSE))=0,"",VLOOKUP($G75,Baseline!$G:$DL,107,FALSE))</f>
        <v/>
      </c>
      <c r="DJ75" s="76" t="str">
        <f>IF(LEN(VLOOKUP($G75,Baseline!$G:$DL,108,FALSE))=0,"",VLOOKUP($G75,Baseline!$G:$DL,108,FALSE))</f>
        <v/>
      </c>
      <c r="DK75" s="76" t="str">
        <f>IF(LEN(VLOOKUP($G75,Baseline!$G:$DL,109,FALSE))=0,"",VLOOKUP($G75,Baseline!$G:$DL,109,FALSE))</f>
        <v/>
      </c>
      <c r="DL75" s="76" t="str">
        <f>IF(LEN(VLOOKUP($G75,Baseline!$G:$DL,110,FALSE))=0,"",VLOOKUP($G75,Baseline!$G:$DL,110,FALSE))</f>
        <v/>
      </c>
      <c r="DM75" s="76"/>
      <c r="DN75" s="76"/>
      <c r="DO75" s="76"/>
      <c r="DP75" s="107"/>
      <c r="DQ75" s="12" t="str">
        <f>IF(LEN(VLOOKUP($G75,Baseline!$G:$EN,115,FALSE))=0,"",VLOOKUP($G75,Baseline!$G:$EN,115,FALSE))</f>
        <v>Van-e elég energiája a mindennapos
életre ?</v>
      </c>
      <c r="DR75" s="12" t="str">
        <f>IF(LEN(VLOOKUP($G75,Baseline!$G:$EN,116,FALSE))=0,"",VLOOKUP($G75,Baseline!$G:$EN,116,FALSE))</f>
        <v>1 = Egyáltalán nem</v>
      </c>
      <c r="DS75" s="12" t="str">
        <f>IF(LEN(VLOOKUP($G75,Baseline!$G:$EN,117,FALSE))=0,"",VLOOKUP($G75,Baseline!$G:$EN,117,FALSE))</f>
        <v>2 = Kicsit</v>
      </c>
      <c r="DT75" s="12" t="str">
        <f>IF(LEN(VLOOKUP($G75,Baseline!$G:$EN,118,FALSE))=0,"",VLOOKUP($G75,Baseline!$G:$EN,118,FALSE))</f>
        <v>3 = Közepesen</v>
      </c>
      <c r="DU75" s="12" t="str">
        <f>IF(LEN(VLOOKUP($G75,Baseline!$G:$EN,119,FALSE))=0,"",VLOOKUP($G75,Baseline!$G:$EN,119,FALSE))</f>
        <v>4 = Többnyire</v>
      </c>
      <c r="DV75" s="12" t="str">
        <f>IF(LEN(VLOOKUP($G75,Baseline!$G:$EN,120,FALSE))=0,"",VLOOKUP($G75,Baseline!$G:$EN,120,FALSE))</f>
        <v>5 = Teljesen</v>
      </c>
      <c r="DW75" s="83" t="str">
        <f>IF(LEN(VLOOKUP($G75,Baseline!$G:$EN,121,FALSE))=0,"",VLOOKUP($G75,Baseline!$G:$EN,121,FALSE))</f>
        <v/>
      </c>
      <c r="DX75" s="12" t="str">
        <f>IF(LEN(VLOOKUP($G75,Baseline!$G:$EN,122,FALSE))=0,"",VLOOKUP($G75,Baseline!$G:$EN,122,FALSE))</f>
        <v/>
      </c>
      <c r="DY75" s="12" t="str">
        <f>IF(LEN(VLOOKUP($G75,Baseline!$G:$EN,123,FALSE))=0,"",VLOOKUP($G75,Baseline!$G:$EN,123,FALSE))</f>
        <v/>
      </c>
      <c r="DZ75" s="12" t="str">
        <f>IF(LEN(VLOOKUP($G75,Baseline!$G:$EN,124,FALSE))=0,"",VLOOKUP($G75,Baseline!$G:$EN,124,FALSE))</f>
        <v/>
      </c>
      <c r="EA75" s="12" t="str">
        <f>IF(LEN(VLOOKUP($G75,Baseline!$G:$EN,125,FALSE))=0,"",VLOOKUP($G75,Baseline!$G:$EN,125,FALSE))</f>
        <v/>
      </c>
      <c r="EB75" s="76" t="str">
        <f>IF(LEN(VLOOKUP($G75,Baseline!$G:$EN,126,FALSE))=0,"",VLOOKUP($G75,Baseline!$G:$EN,126,FALSE))</f>
        <v/>
      </c>
      <c r="EC75" s="76" t="str">
        <f>IF(LEN(VLOOKUP($G75,Baseline!$G:$EN,127,FALSE))=0,"",VLOOKUP($G75,Baseline!$G:$EN,127,FALSE))</f>
        <v/>
      </c>
      <c r="ED75" s="76" t="str">
        <f>IF(LEN(VLOOKUP($G75,Baseline!$G:$EN,128,FALSE))=0,"",VLOOKUP($G75,Baseline!$G:$EN,128,FALSE))</f>
        <v/>
      </c>
      <c r="EE75" s="76" t="str">
        <f>IF(LEN(VLOOKUP($G75,Baseline!$G:$EN,129,FALSE))=0,"",VLOOKUP($G75,Baseline!$G:$EN,129,FALSE))</f>
        <v/>
      </c>
      <c r="EF75" s="76" t="str">
        <f>IF(LEN(VLOOKUP($G75,Baseline!$G:$EN,130,FALSE))=0,"",VLOOKUP($G75,Baseline!$G:$EN,130,FALSE))</f>
        <v/>
      </c>
      <c r="EG75" s="76" t="str">
        <f>IF(LEN(VLOOKUP($G75,Baseline!$G:$EN,131,FALSE))=0,"",VLOOKUP($G75,Baseline!$G:$EN,131,FALSE))</f>
        <v/>
      </c>
      <c r="EH75" s="76" t="str">
        <f>IF(LEN(VLOOKUP($G75,Baseline!$G:$EN,132,FALSE))=0,"",VLOOKUP($G75,Baseline!$G:$EN,132,FALSE))</f>
        <v/>
      </c>
      <c r="EI75" s="76" t="str">
        <f>IF(LEN(VLOOKUP($G75,Baseline!$G:$EN,133,FALSE))=0,"",VLOOKUP($G75,Baseline!$G:$EN,133,FALSE))</f>
        <v/>
      </c>
      <c r="EJ75" s="76" t="str">
        <f>IF(LEN(VLOOKUP($G75,Baseline!$G:$EN,134,FALSE))=0,"",VLOOKUP($G75,Baseline!$G:$EN,134,FALSE))</f>
        <v/>
      </c>
      <c r="EK75" s="76" t="str">
        <f>IF(LEN(VLOOKUP($G75,Baseline!$G:$EN,135,FALSE))=0,"",VLOOKUP($G75,Baseline!$G:$EN,135,FALSE))</f>
        <v/>
      </c>
      <c r="EL75" s="76" t="str">
        <f>IF(LEN(VLOOKUP($G75,Baseline!$G:$EN,136,FALSE))=0,"",VLOOKUP($G75,Baseline!$G:$EN,136,FALSE))</f>
        <v/>
      </c>
      <c r="EM75" s="76" t="str">
        <f>IF(LEN(VLOOKUP($G75,Baseline!$G:$EN,137,FALSE))=0,"",VLOOKUP($G75,Baseline!$G:$EN,137,FALSE))</f>
        <v/>
      </c>
      <c r="EN75" s="76" t="str">
        <f>IF(LEN(VLOOKUP($G75,Baseline!$G:$EN,138,FALSE))=0,"",VLOOKUP($G75,Baseline!$G:$EN,138,FALSE))</f>
        <v/>
      </c>
      <c r="EO75" s="76"/>
      <c r="EP75" s="76"/>
      <c r="EQ75" s="76"/>
      <c r="ER75" s="76"/>
      <c r="ES75" s="12" t="str">
        <f>IF(LEN(VLOOKUP($G75,Baseline!$G:$FP,143,FALSE))=0,"",VLOOKUP($G75,Baseline!$G:$FP,143,FALSE))</f>
        <v>Ha l’energia necessaria da poter svolgere le attività di tutti i giorni ?</v>
      </c>
      <c r="ET75" s="12" t="str">
        <f>IF(LEN(VLOOKUP($G75,Baseline!$G:$FP,144,FALSE))=0,"",VLOOKUP($G75,Baseline!$G:$FP,144,FALSE))</f>
        <v>1 = Per niente completamente</v>
      </c>
      <c r="EU75" s="12" t="str">
        <f>IF(LEN(VLOOKUP($G75,Baseline!$G:$FP,145,FALSE))=0,"",VLOOKUP($G75,Baseline!$G:$FP,145,FALSE))</f>
        <v>2 = Poco</v>
      </c>
      <c r="EV75" s="12" t="str">
        <f>IF(LEN(VLOOKUP($G75,Baseline!$G:$FP,146,FALSE))=0,"",VLOOKUP($G75,Baseline!$G:$FP,146,FALSE))</f>
        <v>3 = Abbastanza</v>
      </c>
      <c r="EW75" s="12" t="str">
        <f>IF(LEN(VLOOKUP($G75,Baseline!$G:$FP,147,FALSE))=0,"",VLOOKUP($G75,Baseline!$G:$FP,147,FALSE))</f>
        <v>4 = In gran parte</v>
      </c>
      <c r="EX75" s="12" t="str">
        <f>IF(LEN(VLOOKUP($G75,Baseline!$G:$FP,148,FALSE))=0,"",VLOOKUP($G75,Baseline!$G:$FP,148,FALSE))</f>
        <v>5 = Completamente</v>
      </c>
      <c r="EY75" s="12" t="str">
        <f>IF(LEN(VLOOKUP($G75,Baseline!$G:$FP,149,FALSE))=0,"",VLOOKUP($G75,Baseline!$G:$FP,149,FALSE))</f>
        <v/>
      </c>
      <c r="EZ75" s="12" t="str">
        <f>IF(LEN(VLOOKUP($G75,Baseline!$G:$FP,150,FALSE))=0,"",VLOOKUP($G75,Baseline!$G:$FP,150,FALSE))</f>
        <v/>
      </c>
      <c r="FA75" s="12" t="str">
        <f>IF(LEN(VLOOKUP($G75,Baseline!$G:$FP,151,FALSE))=0,"",VLOOKUP($G75,Baseline!$G:$FP,151,FALSE))</f>
        <v/>
      </c>
      <c r="FB75" s="83" t="str">
        <f>IF(LEN(VLOOKUP($G75,Baseline!$G:$FP,152,FALSE))=0,"",VLOOKUP($G75,Baseline!$G:$FP,152,FALSE))</f>
        <v/>
      </c>
      <c r="FC75" s="12" t="str">
        <f>IF(LEN(VLOOKUP($G75,Baseline!$G:$FP,153,FALSE))=0,"",VLOOKUP($G75,Baseline!$G:$FP,153,FALSE))</f>
        <v/>
      </c>
      <c r="FD75" s="76" t="str">
        <f>IF(LEN(VLOOKUP($G75,Baseline!$G:$FP,154,FALSE))=0,"",VLOOKUP($G75,Baseline!$G:$FP,154,FALSE))</f>
        <v/>
      </c>
      <c r="FE75" s="76" t="str">
        <f>IF(LEN(VLOOKUP($G75,Baseline!$G:$FP,155,FALSE))=0,"",VLOOKUP($G75,Baseline!$G:$FP,155,FALSE))</f>
        <v/>
      </c>
      <c r="FF75" s="76" t="str">
        <f>IF(LEN(VLOOKUP($G75,Baseline!$G:$FP,156,FALSE))=0,"",VLOOKUP($G75,Baseline!$G:$FP,156,FALSE))</f>
        <v/>
      </c>
      <c r="FG75" s="76" t="str">
        <f>IF(LEN(VLOOKUP($G75,Baseline!$G:$FP,157,FALSE))=0,"",VLOOKUP($G75,Baseline!$G:$FP,157,FALSE))</f>
        <v/>
      </c>
      <c r="FH75" s="76" t="str">
        <f>IF(LEN(VLOOKUP($G75,Baseline!$G:$FP,158,FALSE))=0,"",VLOOKUP($G75,Baseline!$G:$FP,158,FALSE))</f>
        <v/>
      </c>
      <c r="FI75" s="76" t="str">
        <f>IF(LEN(VLOOKUP($G75,Baseline!$G:$FP,159,FALSE))=0,"",VLOOKUP($G75,Baseline!$G:$FP,159,FALSE))</f>
        <v/>
      </c>
      <c r="FJ75" s="76" t="str">
        <f>IF(LEN(VLOOKUP($G75,Baseline!$G:$FP,160,FALSE))=0,"",VLOOKUP($G75,Baseline!$G:$FP,160,FALSE))</f>
        <v/>
      </c>
      <c r="FK75" s="76" t="str">
        <f>IF(LEN(VLOOKUP($G75,Baseline!$G:$FP,161,FALSE))=0,"",VLOOKUP($G75,Baseline!$G:$FP,161,FALSE))</f>
        <v/>
      </c>
      <c r="FL75" s="76" t="str">
        <f>IF(LEN(VLOOKUP($G75,Baseline!$G:$FP,162,FALSE))=0,"",VLOOKUP($G75,Baseline!$G:$FP,162,FALSE))</f>
        <v/>
      </c>
      <c r="FM75" s="76" t="str">
        <f>IF(LEN(VLOOKUP($G75,Baseline!$G:$FP,163,FALSE))=0,"",VLOOKUP($G75,Baseline!$G:$FP,163,FALSE))</f>
        <v/>
      </c>
      <c r="FN75" s="76" t="str">
        <f>IF(LEN(VLOOKUP($G75,Baseline!$G:$FP,164,FALSE))=0,"",VLOOKUP($G75,Baseline!$G:$FP,164,FALSE))</f>
        <v/>
      </c>
      <c r="FO75" s="76" t="str">
        <f>IF(LEN(VLOOKUP($G75,Baseline!$G:$FP,165,FALSE))=0,"",VLOOKUP($G75,Baseline!$G:$FP,165,FALSE))</f>
        <v/>
      </c>
      <c r="FP75" s="76" t="str">
        <f>IF(LEN(VLOOKUP($G75,Baseline!$G:$FP,166,FALSE))=0,"",VLOOKUP($G75,Baseline!$G:$FP,166,FALSE))</f>
        <v/>
      </c>
      <c r="FQ75" s="76"/>
      <c r="FR75" s="76"/>
      <c r="FS75" s="76"/>
      <c r="FT75" s="76"/>
      <c r="FU75" s="12" t="str">
        <f>IF(LEN(VLOOKUP($G75,Baseline!$G:$GR,171,FALSE))=0,"",VLOOKUP($G75,Baseline!$G:$GR,171,FALSE))</f>
        <v>Достаточно ли у Вас энергии для
повседневной жизни?</v>
      </c>
      <c r="FV75" s="12" t="str">
        <f>IF(LEN(VLOOKUP($G75,Baseline!$G:$GR,172,FALSE))=0,"",VLOOKUP($G75,Baseline!$G:$GR,172,FALSE))</f>
        <v>1 = Вовсе нет</v>
      </c>
      <c r="FW75" s="12" t="str">
        <f>IF(LEN(VLOOKUP($G75,Baseline!$G:$GR,173,FALSE))=0,"",VLOOKUP($G75,Baseline!$G:$GR,173,FALSE))</f>
        <v>2 = Немного</v>
      </c>
      <c r="FX75" s="12" t="str">
        <f>IF(LEN(VLOOKUP($G75,Baseline!$G:$GR,174,FALSE))=0,"",VLOOKUP($G75,Baseline!$G:$GR,174,FALSE))</f>
        <v>3 = Умеренно</v>
      </c>
      <c r="FY75" s="12" t="str">
        <f>IF(LEN(VLOOKUP($G75,Baseline!$G:$GR,175,FALSE))=0,"",VLOOKUP($G75,Baseline!$G:$GR,175,FALSE))</f>
        <v>4 = В основном</v>
      </c>
      <c r="FZ75" s="12" t="str">
        <f>IF(LEN(VLOOKUP($G75,Baseline!$G:$GR,176,FALSE))=0,"",VLOOKUP($G75,Baseline!$G:$GR,176,FALSE))</f>
        <v>5 = Пол- ностью</v>
      </c>
      <c r="GA75" s="12" t="str">
        <f>IF(LEN(VLOOKUP($G75,Baseline!$G:$GR,177,FALSE))=0,"",VLOOKUP($G75,Baseline!$G:$GR,177,FALSE))</f>
        <v/>
      </c>
      <c r="GB75" s="12" t="str">
        <f>IF(LEN(VLOOKUP($G75,Baseline!$G:$GR,178,FALSE))=0,"",VLOOKUP($G75,Baseline!$G:$GR,178,FALSE))</f>
        <v/>
      </c>
      <c r="GC75" s="12" t="str">
        <f>IF(LEN(VLOOKUP($G75,Baseline!$G:$GR,179,FALSE))=0,"",VLOOKUP($G75,Baseline!$G:$GR,179,FALSE))</f>
        <v/>
      </c>
      <c r="GD75" s="12" t="str">
        <f>IF(LEN(VLOOKUP($G75,Baseline!$G:$GR,180,FALSE))=0,"",VLOOKUP($G75,Baseline!$G:$GR,180,FALSE))</f>
        <v/>
      </c>
      <c r="GE75" s="12" t="str">
        <f>IF(LEN(VLOOKUP($G75,Baseline!$G:$GR,181,FALSE))=0,"",VLOOKUP($G75,Baseline!$G:$GR,181,FALSE))</f>
        <v/>
      </c>
      <c r="GF75" s="76" t="str">
        <f>IF(LEN(VLOOKUP($G75,Baseline!$G:$GR,182,FALSE))=0,"",VLOOKUP($G75,Baseline!$G:$GR,182,FALSE))</f>
        <v/>
      </c>
      <c r="GG75" s="83" t="str">
        <f>IF(LEN(VLOOKUP($G75,Baseline!$G:$GR,183,FALSE))=0,"",VLOOKUP($G75,Baseline!$G:$GR,183,FALSE))</f>
        <v/>
      </c>
      <c r="GH75" s="76" t="str">
        <f>IF(LEN(VLOOKUP($G75,Baseline!$G:$GR,184,FALSE))=0,"",VLOOKUP($G75,Baseline!$G:$GR,184,FALSE))</f>
        <v/>
      </c>
      <c r="GI75" s="76" t="str">
        <f>IF(LEN(VLOOKUP($G75,Baseline!$G:$GR,185,FALSE))=0,"",VLOOKUP($G75,Baseline!$G:$GR,185,FALSE))</f>
        <v/>
      </c>
      <c r="GJ75" s="76" t="str">
        <f>IF(LEN(VLOOKUP($G75,Baseline!$G:$GR,186,FALSE))=0,"",VLOOKUP($G75,Baseline!$G:$GR,186,FALSE))</f>
        <v/>
      </c>
      <c r="GK75" s="76" t="str">
        <f>IF(LEN(VLOOKUP($G75,Baseline!$G:$GR,187,FALSE))=0,"",VLOOKUP($G75,Baseline!$G:$GR,187,FALSE))</f>
        <v/>
      </c>
      <c r="GL75" s="76" t="str">
        <f>IF(LEN(VLOOKUP($G75,Baseline!$G:$GR,188,FALSE))=0,"",VLOOKUP($G75,Baseline!$G:$GR,188,FALSE))</f>
        <v/>
      </c>
      <c r="GM75" s="76" t="str">
        <f>IF(LEN(VLOOKUP($G75,Baseline!$G:$GR,189,FALSE))=0,"",VLOOKUP($G75,Baseline!$G:$GR,189,FALSE))</f>
        <v/>
      </c>
      <c r="GN75" s="76" t="str">
        <f>IF(LEN(VLOOKUP($G75,Baseline!$G:$GR,190,FALSE))=0,"",VLOOKUP($G75,Baseline!$G:$GR,190,FALSE))</f>
        <v/>
      </c>
      <c r="GO75" s="76" t="str">
        <f>IF(LEN(VLOOKUP($G75,Baseline!$G:$GR,191,FALSE))=0,"",VLOOKUP($G75,Baseline!$G:$GR,191,FALSE))</f>
        <v/>
      </c>
      <c r="GP75" s="76" t="str">
        <f>IF(LEN(VLOOKUP($G75,Baseline!$G:$GR,192,FALSE))=0,"",VLOOKUP($G75,Baseline!$G:$GR,192,FALSE))</f>
        <v/>
      </c>
      <c r="GQ75" s="76" t="str">
        <f>IF(LEN(VLOOKUP($G75,Baseline!$G:$GR,193,FALSE))=0,"",VLOOKUP($G75,Baseline!$G:$GR,193,FALSE))</f>
        <v/>
      </c>
      <c r="GR75" s="76" t="str">
        <f>IF(LEN(VLOOKUP($G75,Baseline!$G:$GR,194,FALSE))=0,"",VLOOKUP($G75,Baseline!$G:$GR,194,FALSE))</f>
        <v/>
      </c>
      <c r="GS75" s="76"/>
      <c r="GT75" s="76"/>
      <c r="GU75" s="76"/>
      <c r="GV75" s="76"/>
      <c r="GW75" s="12" t="str">
        <f>IF(LEN(VLOOKUP($G75,Baseline!$G:$HT,199,FALSE))=0,"",VLOOKUP($G75,Baseline!$G:$HT,199,FALSE))</f>
        <v>Da li  posjedujete dovoljno  energie za vaš svakodnevni život?</v>
      </c>
      <c r="GX75" s="12" t="str">
        <f>IF(LEN(VLOOKUP($G75,Baseline!$G:$HT,200,FALSE))=0,"",VLOOKUP($G75,Baseline!$G:$HT,200,FALSE))</f>
        <v>1 = uopšte ne</v>
      </c>
      <c r="GY75" s="12" t="str">
        <f>IF(LEN(VLOOKUP($G75,Baseline!$G:$HT,201,FALSE))=0,"",VLOOKUP($G75,Baseline!$G:$HT,201,FALSE))</f>
        <v>2 = skoro ne</v>
      </c>
      <c r="GZ75" s="12" t="str">
        <f>IF(LEN(VLOOKUP($G75,Baseline!$G:$HT,202,FALSE))=0,"",VLOOKUP($G75,Baseline!$G:$HT,202,FALSE))</f>
        <v>3 = polovično</v>
      </c>
      <c r="HA75" s="82" t="str">
        <f>IF(LEN(VLOOKUP($G75,Baseline!$G:$HT,203,FALSE))=0,"",VLOOKUP($G75,Baseline!$G:$HT,203,FALSE))</f>
        <v>4 = pretežno</v>
      </c>
      <c r="HB75" s="82" t="str">
        <f>IF(LEN(VLOOKUP($G75,Baseline!$G:$HT,204,FALSE))=0,"",VLOOKUP($G75,Baseline!$G:$HT,204,FALSE))</f>
        <v>5 = potpuno</v>
      </c>
      <c r="HC75" s="82" t="str">
        <f>IF(LEN(VLOOKUP($G75,Baseline!$G:$HT,205,FALSE))=0,"",VLOOKUP($G75,Baseline!$G:$HT,205,FALSE))</f>
        <v/>
      </c>
      <c r="HD75" s="82" t="str">
        <f>IF(LEN(VLOOKUP($G75,Baseline!$G:$HT,206,FALSE))=0,"",VLOOKUP($G75,Baseline!$G:$HT,206,FALSE))</f>
        <v/>
      </c>
      <c r="HE75" s="82" t="str">
        <f>IF(LEN(VLOOKUP($G75,Baseline!$G:$HT,207,FALSE))=0,"",VLOOKUP($G75,Baseline!$G:$HT,207,FALSE))</f>
        <v/>
      </c>
      <c r="HF75" s="82" t="str">
        <f>IF(LEN(VLOOKUP($G75,Baseline!$G:$HT,208,FALSE))=0,"",VLOOKUP($G75,Baseline!$G:$HT,208,FALSE))</f>
        <v/>
      </c>
      <c r="HG75" s="82" t="str">
        <f>IF(LEN(VLOOKUP($G75,Baseline!$G:$HT,209,FALSE))=0,"",VLOOKUP($G75,Baseline!$G:$HT,209,FALSE))</f>
        <v/>
      </c>
      <c r="HH75" s="76" t="str">
        <f>IF(LEN(VLOOKUP($G75,Baseline!$G:$HT,210,FALSE))=0,"",VLOOKUP($G75,Baseline!$G:$HT,210,FALSE))</f>
        <v/>
      </c>
      <c r="HI75" s="76" t="str">
        <f>IF(LEN(VLOOKUP($G75,Baseline!$G:$HT,211,FALSE))=0,"",VLOOKUP($G75,Baseline!$G:$HT,211,FALSE))</f>
        <v/>
      </c>
      <c r="HJ75" s="76" t="str">
        <f>IF(LEN(VLOOKUP($G75,Baseline!$G:$HT,212,FALSE))=0,"",VLOOKUP($G75,Baseline!$G:$HT,212,FALSE))</f>
        <v/>
      </c>
      <c r="HK75" s="76" t="str">
        <f>IF(LEN(VLOOKUP($G75,Baseline!$G:$HT,213,FALSE))=0,"",VLOOKUP($G75,Baseline!$G:$HT,213,FALSE))</f>
        <v/>
      </c>
      <c r="HL75" s="83" t="str">
        <f>IF(LEN(VLOOKUP($G75,Baseline!$G:$HT,214,FALSE))=0,"",VLOOKUP($G75,Baseline!$G:$HT,214,FALSE))</f>
        <v/>
      </c>
      <c r="HM75" s="76" t="str">
        <f>IF(LEN(VLOOKUP($G75,Baseline!$G:$HT,215,FALSE))=0,"",VLOOKUP($G75,Baseline!$G:$HT,215,FALSE))</f>
        <v/>
      </c>
      <c r="HN75" s="76" t="str">
        <f>IF(LEN(VLOOKUP($G75,Baseline!$G:$HT,216,FALSE))=0,"",VLOOKUP($G75,Baseline!$G:$HT,216,FALSE))</f>
        <v/>
      </c>
      <c r="HO75" s="76" t="str">
        <f>IF(LEN(VLOOKUP($G75,Baseline!$G:$HT,217,FALSE))=0,"",VLOOKUP($G75,Baseline!$G:$HT,217,FALSE))</f>
        <v/>
      </c>
      <c r="HP75" s="76" t="str">
        <f>IF(LEN(VLOOKUP($G75,Baseline!$G:$HT,218,FALSE))=0,"",VLOOKUP($G75,Baseline!$G:$HT,218,FALSE))</f>
        <v/>
      </c>
      <c r="HQ75" s="76" t="str">
        <f>IF(LEN(VLOOKUP($G75,Baseline!$G:$HT,219,FALSE))=0,"",VLOOKUP($G75,Baseline!$G:$HT,219,FALSE))</f>
        <v/>
      </c>
      <c r="HR75" s="76" t="str">
        <f>IF(LEN(VLOOKUP($G75,Baseline!$G:$HT,220,FALSE))=0,"",VLOOKUP($G75,Baseline!$G:$HT,220,FALSE))</f>
        <v/>
      </c>
      <c r="HS75" s="76" t="str">
        <f>IF(LEN(VLOOKUP($G75,Baseline!$G:$HT,221,FALSE))=0,"",VLOOKUP($G75,Baseline!$G:$HT,221,FALSE))</f>
        <v/>
      </c>
      <c r="HT75" s="76" t="str">
        <f>IF(LEN(VLOOKUP($G75,Baseline!$G:$HT,222,FALSE))=0,"",VLOOKUP($G75,Baseline!$G:$HT,222,FALSE))</f>
        <v/>
      </c>
      <c r="HU75" s="76"/>
      <c r="HV75" s="76"/>
      <c r="HW75" s="76"/>
      <c r="HX75" s="76"/>
    </row>
    <row r="76" spans="1:232" s="109" customFormat="1" ht="48" hidden="1" thickBot="1">
      <c r="A76" s="110" t="s">
        <v>331</v>
      </c>
      <c r="B76" s="110" t="s">
        <v>332</v>
      </c>
      <c r="C76" s="110"/>
      <c r="D76" s="110"/>
      <c r="E76" s="110"/>
      <c r="F76" s="11" t="s">
        <v>333</v>
      </c>
      <c r="G76" s="110" t="s">
        <v>459</v>
      </c>
      <c r="H76" s="110" t="s">
        <v>460</v>
      </c>
      <c r="I76" s="90" t="str">
        <f>IF(LEN(VLOOKUP($G76,Baseline!$G:$BH,3,FALSE))=0,"",VLOOKUP($G76,Baseline!$G:$BH,3,FALSE))</f>
        <v>Haben Sie genug Geld, um lhre Bedürfnisse erfüllen zu können?</v>
      </c>
      <c r="J76" s="11" t="str">
        <f>IF(LEN(VLOOKUP($G76,Baseline!$G:$BH,4,FALSE))=0,"",VLOOKUP($G76,Baseline!$G:$BH,4,FALSE))</f>
        <v>1 = Überhaupt nicht</v>
      </c>
      <c r="K76" s="11" t="str">
        <f>IF(LEN(VLOOKUP($G76,Baseline!$G:$BH,5,FALSE))=0,"",VLOOKUP($G76,Baseline!$G:$BH,5,FALSE))</f>
        <v>2 = Eher nicht</v>
      </c>
      <c r="L76" s="11" t="str">
        <f>IF(LEN(VLOOKUP($G76,Baseline!$G:$BH,6,FALSE))=0,"",VLOOKUP($G76,Baseline!$G:$BH,6,FALSE))</f>
        <v>3 = Halbwegs</v>
      </c>
      <c r="M76" s="11" t="str">
        <f>IF(LEN(VLOOKUP($G76,Baseline!$G:$BH,7,FALSE))=0,"",VLOOKUP($G76,Baseline!$G:$BH,7,FALSE))</f>
        <v>4 = Überwiegend</v>
      </c>
      <c r="N76" s="11" t="str">
        <f>IF(LEN(VLOOKUP($G76,Baseline!$G:$BH,8,FALSE))=0,"",VLOOKUP($G76,Baseline!$G:$BH,8,FALSE))</f>
        <v>5 = Völlig</v>
      </c>
      <c r="O76" s="11" t="str">
        <f>IF(LEN(VLOOKUP($G76,Baseline!$G:$BH,9,FALSE))=0,"",VLOOKUP($G76,Baseline!$G:$BH,9,FALSE))</f>
        <v/>
      </c>
      <c r="P76" s="11" t="str">
        <f>IF(LEN(VLOOKUP($G76,Baseline!$G:$BH,10,FALSE))=0,"",VLOOKUP($G76,Baseline!$G:$BH,10,FALSE))</f>
        <v/>
      </c>
      <c r="Q76" s="11" t="str">
        <f>IF(LEN(VLOOKUP($G76,Baseline!$G:$BH,11,FALSE))=0,"",VLOOKUP($G76,Baseline!$G:$BH,11,FALSE))</f>
        <v/>
      </c>
      <c r="R76" s="11" t="str">
        <f>IF(LEN(VLOOKUP($G76,Baseline!$G:$BH,12,FALSE))=0,"",VLOOKUP($G76,Baseline!$G:$BH,12,FALSE))</f>
        <v/>
      </c>
      <c r="S76" s="11" t="str">
        <f>IF(LEN(VLOOKUP($G76,Baseline!$G:$BH,13,FALSE))=0,"",VLOOKUP($G76,Baseline!$G:$BH,13,FALSE))</f>
        <v/>
      </c>
      <c r="T76" s="11" t="str">
        <f>IF(LEN(VLOOKUP($G76,Baseline!$G:$BH,14,FALSE))=0,"",VLOOKUP($G76,Baseline!$G:$BH,14,FALSE))</f>
        <v/>
      </c>
      <c r="U76" s="11" t="str">
        <f>IF(LEN(VLOOKUP($G76,Baseline!$G:$BH,15,FALSE))=0,"",VLOOKUP($G76,Baseline!$G:$BH,15,FALSE))</f>
        <v/>
      </c>
      <c r="V76" s="11" t="str">
        <f>IF(LEN(VLOOKUP($G76,Baseline!$G:$BH,16,FALSE))=0,"",VLOOKUP($G76,Baseline!$G:$BH,16,FALSE))</f>
        <v/>
      </c>
      <c r="W76" s="11" t="str">
        <f>IF(LEN(VLOOKUP($G76,Baseline!$G:$BH,17,FALSE))=0,"",VLOOKUP($G76,Baseline!$G:$BH,17,FALSE))</f>
        <v/>
      </c>
      <c r="X76" s="11" t="str">
        <f>IF(LEN(VLOOKUP($G76,Baseline!$G:$BH,18,FALSE))=0,"",VLOOKUP($G76,Baseline!$G:$BH,18,FALSE))</f>
        <v/>
      </c>
      <c r="Y76" s="11" t="str">
        <f>IF(LEN(VLOOKUP($G76,Baseline!$G:$BH,19,FALSE))=0,"",VLOOKUP($G76,Baseline!$G:$BH,19,FALSE))</f>
        <v/>
      </c>
      <c r="Z76" s="11" t="str">
        <f>IF(LEN(VLOOKUP($G76,Baseline!$G:$BH,20,FALSE))=0,"",VLOOKUP($G76,Baseline!$G:$BH,20,FALSE))</f>
        <v/>
      </c>
      <c r="AA76" s="11" t="str">
        <f>IF(LEN(VLOOKUP($G76,Baseline!$G:$BH,21,FALSE))=0,"",VLOOKUP($G76,Baseline!$G:$BH,21,FALSE))</f>
        <v/>
      </c>
      <c r="AB76" s="11" t="str">
        <f>IF(LEN(VLOOKUP($G76,Baseline!$G:$BH,22,FALSE))=0,"",VLOOKUP($G76,Baseline!$G:$BH,22,FALSE))</f>
        <v/>
      </c>
      <c r="AC76" s="11" t="str">
        <f>IF(LEN(VLOOKUP($G76,Baseline!$G:$BH,23,FALSE))=0,"",VLOOKUP($G76,Baseline!$G:$BH,23,FALSE))</f>
        <v/>
      </c>
      <c r="AD76" s="11" t="str">
        <f>IF(LEN(VLOOKUP($G76,Baseline!$G:$BH,24,FALSE))=0,"",VLOOKUP($G76,Baseline!$G:$BH,24,FALSE))</f>
        <v/>
      </c>
      <c r="AE76" s="11" t="str">
        <f>IF(LEN(VLOOKUP($G76,Baseline!$G:$BH,25,FALSE))=0,"",VLOOKUP($G76,Baseline!$G:$BH,25,FALSE))</f>
        <v/>
      </c>
      <c r="AF76" s="11" t="str">
        <f>IF(LEN(VLOOKUP($G76,Baseline!$G:$BH,26,FALSE))=0,"",VLOOKUP($G76,Baseline!$G:$BH,26,FALSE))</f>
        <v/>
      </c>
      <c r="AG76" s="110"/>
      <c r="AH76" s="110"/>
      <c r="AI76" s="110"/>
      <c r="AJ76" s="111"/>
      <c r="AK76" s="11" t="str">
        <f>IF(LEN(VLOOKUP($G76,Baseline!$G:$BH,31,FALSE))=0,"",VLOOKUP($G76,Baseline!$G:$BH,31,FALSE))</f>
        <v>Have you enough money to meet your needs?</v>
      </c>
      <c r="AL76" s="11" t="str">
        <f>IF(LEN(VLOOKUP($G76,Baseline!$G:$BH,32,FALSE))=0,"",VLOOKUP($G76,Baseline!$G:$BH,32,FALSE))</f>
        <v>1 = Not at all</v>
      </c>
      <c r="AM76" s="11" t="str">
        <f>IF(LEN(VLOOKUP($G76,Baseline!$G:$BH,33,FALSE))=0,"",VLOOKUP($G76,Baseline!$G:$BH,33,FALSE))</f>
        <v>2 = A little</v>
      </c>
      <c r="AN76" s="11" t="str">
        <f>IF(LEN(VLOOKUP($G76,Baseline!$G:$BH,34,FALSE))=0,"",VLOOKUP($G76,Baseline!$G:$BH,34,FALSE))</f>
        <v>3 = Moderately</v>
      </c>
      <c r="AO76" s="11" t="str">
        <f>IF(LEN(VLOOKUP($G76,Baseline!$G:$BH,35,FALSE))=0,"",VLOOKUP($G76,Baseline!$G:$BH,35,FALSE))</f>
        <v>4 = Mostly</v>
      </c>
      <c r="AP76" s="11" t="str">
        <f>IF(LEN(VLOOKUP($G76,Baseline!$G:$BH,36,FALSE))=0,"",VLOOKUP($G76,Baseline!$G:$BH,36,FALSE))</f>
        <v>5 = Completely</v>
      </c>
      <c r="AQ76" s="11" t="str">
        <f>IF(LEN(VLOOKUP($G76,Baseline!$G:$BH,37,FALSE))=0,"",VLOOKUP($G76,Baseline!$G:$BH,37,FALSE))</f>
        <v/>
      </c>
      <c r="AR76" s="11" t="str">
        <f>IF(LEN(VLOOKUP($G76,Baseline!$G:$BH,38,FALSE))=0,"",VLOOKUP($G76,Baseline!$G:$BH,38,FALSE))</f>
        <v/>
      </c>
      <c r="AS76" s="11" t="str">
        <f>IF(LEN(VLOOKUP($G76,Baseline!$G:$BH,39,FALSE))=0,"",VLOOKUP($G76,Baseline!$G:$BH,39,FALSE))</f>
        <v/>
      </c>
      <c r="AT76" s="11" t="str">
        <f>IF(LEN(VLOOKUP($G76,Baseline!$G:$BH,40,FALSE))=0,"",VLOOKUP($G76,Baseline!$G:$BH,40,FALSE))</f>
        <v/>
      </c>
      <c r="AU76" s="11" t="str">
        <f>IF(LEN(VLOOKUP($G76,Baseline!$G:$BH,41,FALSE))=0,"",VLOOKUP($G76,Baseline!$G:$BH,41,FALSE))</f>
        <v/>
      </c>
      <c r="AV76" s="11" t="str">
        <f>IF(LEN(VLOOKUP($G76,Baseline!$G:$BH,42,FALSE))=0,"",VLOOKUP($G76,Baseline!$G:$BH,42,FALSE))</f>
        <v/>
      </c>
      <c r="AW76" s="11" t="str">
        <f>IF(LEN(VLOOKUP($G76,Baseline!$G:$BH,43,FALSE))=0,"",VLOOKUP($G76,Baseline!$G:$BH,43,FALSE))</f>
        <v/>
      </c>
      <c r="AX76" s="11" t="str">
        <f>IF(LEN(VLOOKUP($G76,Baseline!$G:$BH,44,FALSE))=0,"",VLOOKUP($G76,Baseline!$G:$BH,44,FALSE))</f>
        <v/>
      </c>
      <c r="AY76" s="11" t="str">
        <f>IF(LEN(VLOOKUP($G76,Baseline!$G:$BH,45,FALSE))=0,"",VLOOKUP($G76,Baseline!$G:$BH,45,FALSE))</f>
        <v/>
      </c>
      <c r="AZ76" s="11" t="str">
        <f>IF(LEN(VLOOKUP($G76,Baseline!$G:$BH,46,FALSE))=0,"",VLOOKUP($G76,Baseline!$G:$BH,46,FALSE))</f>
        <v/>
      </c>
      <c r="BA76" s="11" t="str">
        <f>IF(LEN(VLOOKUP($G76,Baseline!$G:$BH,47,FALSE))=0,"",VLOOKUP($G76,Baseline!$G:$BH,47,FALSE))</f>
        <v/>
      </c>
      <c r="BB76" s="11" t="str">
        <f>IF(LEN(VLOOKUP($G76,Baseline!$G:$BH,48,FALSE))=0,"",VLOOKUP($G76,Baseline!$G:$BH,48,FALSE))</f>
        <v/>
      </c>
      <c r="BC76" s="11" t="str">
        <f>IF(LEN(VLOOKUP($G76,Baseline!$G:$BH,49,FALSE))=0,"",VLOOKUP($G76,Baseline!$G:$BH,49,FALSE))</f>
        <v/>
      </c>
      <c r="BD76" s="11" t="str">
        <f>IF(LEN(VLOOKUP($G76,Baseline!$G:$BH,50,FALSE))=0,"",VLOOKUP($G76,Baseline!$G:$BH,50,FALSE))</f>
        <v/>
      </c>
      <c r="BE76" s="11" t="str">
        <f>IF(LEN(VLOOKUP($G76,Baseline!$G:$BH,51,FALSE))=0,"",VLOOKUP($G76,Baseline!$G:$BH,51,FALSE))</f>
        <v/>
      </c>
      <c r="BF76" s="11" t="str">
        <f>IF(LEN(VLOOKUP($G76,Baseline!$G:$BH,52,FALSE))=0,"",VLOOKUP($G76,Baseline!$G:$BH,52,FALSE))</f>
        <v/>
      </c>
      <c r="BG76" s="11" t="str">
        <f>IF(LEN(VLOOKUP($G76,Baseline!$G:$BH,53,FALSE))=0,"",VLOOKUP($G76,Baseline!$G:$BH,53,FALSE))</f>
        <v/>
      </c>
      <c r="BH76" s="11" t="str">
        <f>IF(LEN(VLOOKUP($G76,Baseline!$G:$BH,54,FALSE))=0,"",VLOOKUP($G76,Baseline!$G:$BH,54,FALSE))</f>
        <v/>
      </c>
      <c r="BI76" s="110"/>
      <c r="BJ76" s="110"/>
      <c r="BK76" s="110"/>
      <c r="BL76" s="111"/>
      <c r="BM76" s="18" t="str">
        <f>IF(LEN(VLOOKUP($G76,Baseline!$G:$CJ,59,FALSE))=0,"",VLOOKUP($G76,Baseline!$G:$CJ,59,FALSE))</f>
        <v>¿Tiene suficiente dinero para cubrir sus necesidades?</v>
      </c>
      <c r="BN76" s="18" t="str">
        <f>IF(LEN(VLOOKUP($G76,Baseline!$G:$CJ,60,FALSE))=0,"",VLOOKUP($G76,Baseline!$G:$CJ,60,FALSE))</f>
        <v>1 = Nada</v>
      </c>
      <c r="BO76" s="18" t="str">
        <f>IF(LEN(VLOOKUP($G76,Baseline!$G:$CJ,61,FALSE))=0,"",VLOOKUP($G76,Baseline!$G:$CJ,61,FALSE))</f>
        <v>2 = Un Poco</v>
      </c>
      <c r="BP76" s="18" t="str">
        <f>IF(LEN(VLOOKUP($G76,Baseline!$G:$CJ,62,FALSE))=0,"",VLOOKUP($G76,Baseline!$G:$CJ,62,FALSE))</f>
        <v>3 = Moderado</v>
      </c>
      <c r="BQ76" s="18" t="str">
        <f>IF(LEN(VLOOKUP($G76,Baseline!$G:$CJ,63,FALSE))=0,"",VLOOKUP($G76,Baseline!$G:$CJ,63,FALSE))</f>
        <v>4 = Bastante</v>
      </c>
      <c r="BR76" s="18" t="str">
        <f>IF(LEN(VLOOKUP($G76,Baseline!$G:$CJ,64,FALSE))=0,"",VLOOKUP($G76,Baseline!$G:$CJ,64,FALSE))</f>
        <v>5 = Totalmente</v>
      </c>
      <c r="BS76" s="18" t="str">
        <f>IF(LEN(VLOOKUP($G76,Baseline!$G:$CJ,65,FALSE))=0,"",VLOOKUP($G76,Baseline!$G:$CJ,65,FALSE))</f>
        <v/>
      </c>
      <c r="BT76" s="18" t="str">
        <f>IF(LEN(VLOOKUP($G76,Baseline!$G:$CJ,66,FALSE))=0,"",VLOOKUP($G76,Baseline!$G:$CJ,66,FALSE))</f>
        <v/>
      </c>
      <c r="BU76" s="18" t="str">
        <f>IF(LEN(VLOOKUP($G76,Baseline!$G:$CJ,67,FALSE))=0,"",VLOOKUP($G76,Baseline!$G:$CJ,67,FALSE))</f>
        <v/>
      </c>
      <c r="BV76" s="18" t="str">
        <f>IF(LEN(VLOOKUP($G76,Baseline!$G:$CJ,68,FALSE))=0,"",VLOOKUP($G76,Baseline!$G:$CJ,68,FALSE))</f>
        <v/>
      </c>
      <c r="BW76" s="18" t="str">
        <f>IF(LEN(VLOOKUP($G76,Baseline!$G:$CJ,69,FALSE))=0,"",VLOOKUP($G76,Baseline!$G:$CJ,69,FALSE))</f>
        <v/>
      </c>
      <c r="BX76" s="18" t="str">
        <f>IF(LEN(VLOOKUP($G76,Baseline!$G:$CJ,70,FALSE))=0,"",VLOOKUP($G76,Baseline!$G:$CJ,70,FALSE))</f>
        <v/>
      </c>
      <c r="BY76" s="18" t="str">
        <f>IF(LEN(VLOOKUP($G76,Baseline!$G:$CJ,71,FALSE))=0,"",VLOOKUP($G76,Baseline!$G:$CJ,71,FALSE))</f>
        <v/>
      </c>
      <c r="BZ76" s="18" t="str">
        <f>IF(LEN(VLOOKUP($G76,Baseline!$G:$CJ,72,FALSE))=0,"",VLOOKUP($G76,Baseline!$G:$CJ,72,FALSE))</f>
        <v/>
      </c>
      <c r="CA76" s="18" t="str">
        <f>IF(LEN(VLOOKUP($G76,Baseline!$G:$CJ,73,FALSE))=0,"",VLOOKUP($G76,Baseline!$G:$CJ,73,FALSE))</f>
        <v/>
      </c>
      <c r="CB76" s="18" t="str">
        <f>IF(LEN(VLOOKUP($G76,Baseline!$G:$CJ,74,FALSE))=0,"",VLOOKUP($G76,Baseline!$G:$CJ,74,FALSE))</f>
        <v/>
      </c>
      <c r="CC76" s="18" t="str">
        <f>IF(LEN(VLOOKUP($G76,Baseline!$G:$CJ,75,FALSE))=0,"",VLOOKUP($G76,Baseline!$G:$CJ,75,FALSE))</f>
        <v/>
      </c>
      <c r="CD76" s="18" t="str">
        <f>IF(LEN(VLOOKUP($G76,Baseline!$G:$CJ,76,FALSE))=0,"",VLOOKUP($G76,Baseline!$G:$CJ,76,FALSE))</f>
        <v/>
      </c>
      <c r="CE76" s="18" t="str">
        <f>IF(LEN(VLOOKUP($G76,Baseline!$G:$CJ,77,FALSE))=0,"",VLOOKUP($G76,Baseline!$G:$CJ,77,FALSE))</f>
        <v/>
      </c>
      <c r="CF76" s="18" t="str">
        <f>IF(LEN(VLOOKUP($G76,Baseline!$G:$CJ,78,FALSE))=0,"",VLOOKUP($G76,Baseline!$G:$CJ,78,FALSE))</f>
        <v/>
      </c>
      <c r="CG76" s="18" t="str">
        <f>IF(LEN(VLOOKUP($G76,Baseline!$G:$CJ,79,FALSE))=0,"",VLOOKUP($G76,Baseline!$G:$CJ,79,FALSE))</f>
        <v/>
      </c>
      <c r="CH76" s="18" t="str">
        <f>IF(LEN(VLOOKUP($G76,Baseline!$G:$CJ,80,FALSE))=0,"",VLOOKUP($G76,Baseline!$G:$CJ,80,FALSE))</f>
        <v/>
      </c>
      <c r="CI76" s="18" t="str">
        <f>IF(LEN(VLOOKUP($G76,Baseline!$G:$CJ,81,FALSE))=0,"",VLOOKUP($G76,Baseline!$G:$CJ,81,FALSE))</f>
        <v/>
      </c>
      <c r="CJ76" s="18" t="str">
        <f>IF(LEN(VLOOKUP($G76,Baseline!$G:$CJ,82,FALSE))=0,"",VLOOKUP($G76,Baseline!$G:$CJ,82,FALSE))</f>
        <v/>
      </c>
      <c r="CK76" s="110"/>
      <c r="CL76" s="110"/>
      <c r="CM76" s="110"/>
      <c r="CN76" s="110"/>
      <c r="CO76" s="207" t="str">
        <f>IF(LEN(VLOOKUP($G76,Baseline!$G:$DL,87,FALSE))=0,"",VLOOKUP($G76,Baseline!$G:$DL,87,FALSE))</f>
        <v>Avez-vous assez d'argent pour satisfaire vos besoins ?</v>
      </c>
      <c r="CP76" s="18" t="str">
        <f>IF(LEN(VLOOKUP($G76,Baseline!$G:$DL,88,FALSE))=0,"",VLOOKUP($G76,Baseline!$G:$DL,88,FALSE))</f>
        <v>1 = Pas du tout</v>
      </c>
      <c r="CQ76" s="18" t="str">
        <f>IF(LEN(VLOOKUP($G76,Baseline!$G:$DL,89,FALSE))=0,"",VLOOKUP($G76,Baseline!$G:$DL,89,FALSE))</f>
        <v>2 = Un peu</v>
      </c>
      <c r="CR76" s="94" t="str">
        <f>IF(LEN(VLOOKUP($G76,Baseline!$G:$DL,90,FALSE))=0,"",VLOOKUP($G76,Baseline!$G:$DL,90,FALSE))</f>
        <v>3 = Modérément</v>
      </c>
      <c r="CS76" s="18" t="str">
        <f>IF(LEN(VLOOKUP($G76,Baseline!$G:$DL,91,FALSE))=0,"",VLOOKUP($G76,Baseline!$G:$DL,91,FALSE))</f>
        <v>4 = Suffisamment</v>
      </c>
      <c r="CT76" s="18" t="str">
        <f>IF(LEN(VLOOKUP($G76,Baseline!$G:$DL,92,FALSE))=0,"",VLOOKUP($G76,Baseline!$G:$DL,92,FALSE))</f>
        <v>5 = Tout à fait</v>
      </c>
      <c r="CU76" s="18" t="str">
        <f>IF(LEN(VLOOKUP($G76,Baseline!$G:$DL,93,FALSE))=0,"",VLOOKUP($G76,Baseline!$G:$DL,93,FALSE))</f>
        <v/>
      </c>
      <c r="CV76" s="18" t="str">
        <f>IF(LEN(VLOOKUP($G76,Baseline!$G:$DL,94,FALSE))=0,"",VLOOKUP($G76,Baseline!$G:$DL,94,FALSE))</f>
        <v/>
      </c>
      <c r="CW76" s="18" t="str">
        <f>IF(LEN(VLOOKUP($G76,Baseline!$G:$DL,95,FALSE))=0,"",VLOOKUP($G76,Baseline!$G:$DL,95,FALSE))</f>
        <v/>
      </c>
      <c r="CX76" s="18" t="str">
        <f>IF(LEN(VLOOKUP($G76,Baseline!$G:$DL,96,FALSE))=0,"",VLOOKUP($G76,Baseline!$G:$DL,96,FALSE))</f>
        <v/>
      </c>
      <c r="CY76" s="11" t="str">
        <f>IF(LEN(VLOOKUP($G76,Baseline!$G:$DL,97,FALSE))=0,"",VLOOKUP($G76,Baseline!$G:$DL,97,FALSE))</f>
        <v/>
      </c>
      <c r="CZ76" s="11" t="str">
        <f>IF(LEN(VLOOKUP($G76,Baseline!$G:$DL,98,FALSE))=0,"",VLOOKUP($G76,Baseline!$G:$DL,98,FALSE))</f>
        <v/>
      </c>
      <c r="DA76" s="11" t="str">
        <f>IF(LEN(VLOOKUP($G76,Baseline!$G:$DL,99,FALSE))=0,"",VLOOKUP($G76,Baseline!$G:$DL,99,FALSE))</f>
        <v/>
      </c>
      <c r="DB76" s="11" t="str">
        <f>IF(LEN(VLOOKUP($G76,Baseline!$G:$DL,100,FALSE))=0,"",VLOOKUP($G76,Baseline!$G:$DL,100,FALSE))</f>
        <v/>
      </c>
      <c r="DC76" s="11" t="str">
        <f>IF(LEN(VLOOKUP($G76,Baseline!$G:$DL,101,FALSE))=0,"",VLOOKUP($G76,Baseline!$G:$DL,101,FALSE))</f>
        <v/>
      </c>
      <c r="DD76" s="11" t="str">
        <f>IF(LEN(VLOOKUP($G76,Baseline!$G:$DL,102,FALSE))=0,"",VLOOKUP($G76,Baseline!$G:$DL,102,FALSE))</f>
        <v/>
      </c>
      <c r="DE76" s="11" t="str">
        <f>IF(LEN(VLOOKUP($G76,Baseline!$G:$DL,103,FALSE))=0,"",VLOOKUP($G76,Baseline!$G:$DL,103,FALSE))</f>
        <v/>
      </c>
      <c r="DF76" s="11" t="str">
        <f>IF(LEN(VLOOKUP($G76,Baseline!$G:$DL,104,FALSE))=0,"",VLOOKUP($G76,Baseline!$G:$DL,104,FALSE))</f>
        <v/>
      </c>
      <c r="DG76" s="11" t="str">
        <f>IF(LEN(VLOOKUP($G76,Baseline!$G:$DL,105,FALSE))=0,"",VLOOKUP($G76,Baseline!$G:$DL,105,FALSE))</f>
        <v/>
      </c>
      <c r="DH76" s="11" t="str">
        <f>IF(LEN(VLOOKUP($G76,Baseline!$G:$DL,106,FALSE))=0,"",VLOOKUP($G76,Baseline!$G:$DL,106,FALSE))</f>
        <v/>
      </c>
      <c r="DI76" s="11" t="str">
        <f>IF(LEN(VLOOKUP($G76,Baseline!$G:$DL,107,FALSE))=0,"",VLOOKUP($G76,Baseline!$G:$DL,107,FALSE))</f>
        <v/>
      </c>
      <c r="DJ76" s="11" t="str">
        <f>IF(LEN(VLOOKUP($G76,Baseline!$G:$DL,108,FALSE))=0,"",VLOOKUP($G76,Baseline!$G:$DL,108,FALSE))</f>
        <v/>
      </c>
      <c r="DK76" s="11" t="str">
        <f>IF(LEN(VLOOKUP($G76,Baseline!$G:$DL,109,FALSE))=0,"",VLOOKUP($G76,Baseline!$G:$DL,109,FALSE))</f>
        <v/>
      </c>
      <c r="DL76" s="11" t="str">
        <f>IF(LEN(VLOOKUP($G76,Baseline!$G:$DL,110,FALSE))=0,"",VLOOKUP($G76,Baseline!$G:$DL,110,FALSE))</f>
        <v/>
      </c>
      <c r="DM76" s="11"/>
      <c r="DN76" s="11"/>
      <c r="DO76" s="11"/>
      <c r="DP76" s="110"/>
      <c r="DQ76" s="18" t="str">
        <f>IF(LEN(VLOOKUP($G76,Baseline!$G:$EN,115,FALSE))=0,"",VLOOKUP($G76,Baseline!$G:$EN,115,FALSE))</f>
        <v>Van elég pénze szükségletei kielégítésére ?</v>
      </c>
      <c r="DR76" s="18" t="str">
        <f>IF(LEN(VLOOKUP($G76,Baseline!$G:$EN,116,FALSE))=0,"",VLOOKUP($G76,Baseline!$G:$EN,116,FALSE))</f>
        <v>1 = Egyáltalán nem</v>
      </c>
      <c r="DS76" s="18" t="str">
        <f>IF(LEN(VLOOKUP($G76,Baseline!$G:$EN,117,FALSE))=0,"",VLOOKUP($G76,Baseline!$G:$EN,117,FALSE))</f>
        <v>2 = Kicsit</v>
      </c>
      <c r="DT76" s="18" t="str">
        <f>IF(LEN(VLOOKUP($G76,Baseline!$G:$EN,118,FALSE))=0,"",VLOOKUP($G76,Baseline!$G:$EN,118,FALSE))</f>
        <v>3 = Közepesen</v>
      </c>
      <c r="DU76" s="18" t="str">
        <f>IF(LEN(VLOOKUP($G76,Baseline!$G:$EN,119,FALSE))=0,"",VLOOKUP($G76,Baseline!$G:$EN,119,FALSE))</f>
        <v>4 = Többnyire</v>
      </c>
      <c r="DV76" s="18" t="str">
        <f>IF(LEN(VLOOKUP($G76,Baseline!$G:$EN,120,FALSE))=0,"",VLOOKUP($G76,Baseline!$G:$EN,120,FALSE))</f>
        <v>5 = Teljesen</v>
      </c>
      <c r="DW76" s="94" t="str">
        <f>IF(LEN(VLOOKUP($G76,Baseline!$G:$EN,121,FALSE))=0,"",VLOOKUP($G76,Baseline!$G:$EN,121,FALSE))</f>
        <v/>
      </c>
      <c r="DX76" s="18" t="str">
        <f>IF(LEN(VLOOKUP($G76,Baseline!$G:$EN,122,FALSE))=0,"",VLOOKUP($G76,Baseline!$G:$EN,122,FALSE))</f>
        <v/>
      </c>
      <c r="DY76" s="18" t="str">
        <f>IF(LEN(VLOOKUP($G76,Baseline!$G:$EN,123,FALSE))=0,"",VLOOKUP($G76,Baseline!$G:$EN,123,FALSE))</f>
        <v/>
      </c>
      <c r="DZ76" s="18" t="str">
        <f>IF(LEN(VLOOKUP($G76,Baseline!$G:$EN,124,FALSE))=0,"",VLOOKUP($G76,Baseline!$G:$EN,124,FALSE))</f>
        <v/>
      </c>
      <c r="EA76" s="18" t="str">
        <f>IF(LEN(VLOOKUP($G76,Baseline!$G:$EN,125,FALSE))=0,"",VLOOKUP($G76,Baseline!$G:$EN,125,FALSE))</f>
        <v/>
      </c>
      <c r="EB76" s="11" t="str">
        <f>IF(LEN(VLOOKUP($G76,Baseline!$G:$EN,126,FALSE))=0,"",VLOOKUP($G76,Baseline!$G:$EN,126,FALSE))</f>
        <v/>
      </c>
      <c r="EC76" s="11" t="str">
        <f>IF(LEN(VLOOKUP($G76,Baseline!$G:$EN,127,FALSE))=0,"",VLOOKUP($G76,Baseline!$G:$EN,127,FALSE))</f>
        <v/>
      </c>
      <c r="ED76" s="11" t="str">
        <f>IF(LEN(VLOOKUP($G76,Baseline!$G:$EN,128,FALSE))=0,"",VLOOKUP($G76,Baseline!$G:$EN,128,FALSE))</f>
        <v/>
      </c>
      <c r="EE76" s="11" t="str">
        <f>IF(LEN(VLOOKUP($G76,Baseline!$G:$EN,129,FALSE))=0,"",VLOOKUP($G76,Baseline!$G:$EN,129,FALSE))</f>
        <v/>
      </c>
      <c r="EF76" s="11" t="str">
        <f>IF(LEN(VLOOKUP($G76,Baseline!$G:$EN,130,FALSE))=0,"",VLOOKUP($G76,Baseline!$G:$EN,130,FALSE))</f>
        <v/>
      </c>
      <c r="EG76" s="11" t="str">
        <f>IF(LEN(VLOOKUP($G76,Baseline!$G:$EN,131,FALSE))=0,"",VLOOKUP($G76,Baseline!$G:$EN,131,FALSE))</f>
        <v/>
      </c>
      <c r="EH76" s="11" t="str">
        <f>IF(LEN(VLOOKUP($G76,Baseline!$G:$EN,132,FALSE))=0,"",VLOOKUP($G76,Baseline!$G:$EN,132,FALSE))</f>
        <v/>
      </c>
      <c r="EI76" s="11" t="str">
        <f>IF(LEN(VLOOKUP($G76,Baseline!$G:$EN,133,FALSE))=0,"",VLOOKUP($G76,Baseline!$G:$EN,133,FALSE))</f>
        <v/>
      </c>
      <c r="EJ76" s="11" t="str">
        <f>IF(LEN(VLOOKUP($G76,Baseline!$G:$EN,134,FALSE))=0,"",VLOOKUP($G76,Baseline!$G:$EN,134,FALSE))</f>
        <v/>
      </c>
      <c r="EK76" s="11" t="str">
        <f>IF(LEN(VLOOKUP($G76,Baseline!$G:$EN,135,FALSE))=0,"",VLOOKUP($G76,Baseline!$G:$EN,135,FALSE))</f>
        <v/>
      </c>
      <c r="EL76" s="11" t="str">
        <f>IF(LEN(VLOOKUP($G76,Baseline!$G:$EN,136,FALSE))=0,"",VLOOKUP($G76,Baseline!$G:$EN,136,FALSE))</f>
        <v/>
      </c>
      <c r="EM76" s="11" t="str">
        <f>IF(LEN(VLOOKUP($G76,Baseline!$G:$EN,137,FALSE))=0,"",VLOOKUP($G76,Baseline!$G:$EN,137,FALSE))</f>
        <v/>
      </c>
      <c r="EN76" s="11" t="str">
        <f>IF(LEN(VLOOKUP($G76,Baseline!$G:$EN,138,FALSE))=0,"",VLOOKUP($G76,Baseline!$G:$EN,138,FALSE))</f>
        <v/>
      </c>
      <c r="EO76" s="11"/>
      <c r="EP76" s="11"/>
      <c r="EQ76" s="11"/>
      <c r="ER76" s="11"/>
      <c r="ES76" s="18" t="str">
        <f>IF(LEN(VLOOKUP($G76,Baseline!$G:$FP,143,FALSE))=0,"",VLOOKUP($G76,Baseline!$G:$FP,143,FALSE))</f>
        <v>Le Sue risorse economiche Le bastano per soddisfare i Suoi bisogni ?</v>
      </c>
      <c r="ET76" s="18" t="str">
        <f>IF(LEN(VLOOKUP($G76,Baseline!$G:$FP,144,FALSE))=0,"",VLOOKUP($G76,Baseline!$G:$FP,144,FALSE))</f>
        <v>1 = Per niente completamente</v>
      </c>
      <c r="EU76" s="18" t="str">
        <f>IF(LEN(VLOOKUP($G76,Baseline!$G:$FP,145,FALSE))=0,"",VLOOKUP($G76,Baseline!$G:$FP,145,FALSE))</f>
        <v>2 = Poco</v>
      </c>
      <c r="EV76" s="18" t="str">
        <f>IF(LEN(VLOOKUP($G76,Baseline!$G:$FP,146,FALSE))=0,"",VLOOKUP($G76,Baseline!$G:$FP,146,FALSE))</f>
        <v>3 = Abbastanza</v>
      </c>
      <c r="EW76" s="18" t="str">
        <f>IF(LEN(VLOOKUP($G76,Baseline!$G:$FP,147,FALSE))=0,"",VLOOKUP($G76,Baseline!$G:$FP,147,FALSE))</f>
        <v>4 = In gran parte</v>
      </c>
      <c r="EX76" s="18" t="str">
        <f>IF(LEN(VLOOKUP($G76,Baseline!$G:$FP,148,FALSE))=0,"",VLOOKUP($G76,Baseline!$G:$FP,148,FALSE))</f>
        <v>5 = Completamente</v>
      </c>
      <c r="EY76" s="18" t="str">
        <f>IF(LEN(VLOOKUP($G76,Baseline!$G:$FP,149,FALSE))=0,"",VLOOKUP($G76,Baseline!$G:$FP,149,FALSE))</f>
        <v/>
      </c>
      <c r="EZ76" s="18" t="str">
        <f>IF(LEN(VLOOKUP($G76,Baseline!$G:$FP,150,FALSE))=0,"",VLOOKUP($G76,Baseline!$G:$FP,150,FALSE))</f>
        <v/>
      </c>
      <c r="FA76" s="18" t="str">
        <f>IF(LEN(VLOOKUP($G76,Baseline!$G:$FP,151,FALSE))=0,"",VLOOKUP($G76,Baseline!$G:$FP,151,FALSE))</f>
        <v/>
      </c>
      <c r="FB76" s="94" t="str">
        <f>IF(LEN(VLOOKUP($G76,Baseline!$G:$FP,152,FALSE))=0,"",VLOOKUP($G76,Baseline!$G:$FP,152,FALSE))</f>
        <v/>
      </c>
      <c r="FC76" s="18" t="str">
        <f>IF(LEN(VLOOKUP($G76,Baseline!$G:$FP,153,FALSE))=0,"",VLOOKUP($G76,Baseline!$G:$FP,153,FALSE))</f>
        <v/>
      </c>
      <c r="FD76" s="11" t="str">
        <f>IF(LEN(VLOOKUP($G76,Baseline!$G:$FP,154,FALSE))=0,"",VLOOKUP($G76,Baseline!$G:$FP,154,FALSE))</f>
        <v/>
      </c>
      <c r="FE76" s="11" t="str">
        <f>IF(LEN(VLOOKUP($G76,Baseline!$G:$FP,155,FALSE))=0,"",VLOOKUP($G76,Baseline!$G:$FP,155,FALSE))</f>
        <v/>
      </c>
      <c r="FF76" s="11" t="str">
        <f>IF(LEN(VLOOKUP($G76,Baseline!$G:$FP,156,FALSE))=0,"",VLOOKUP($G76,Baseline!$G:$FP,156,FALSE))</f>
        <v/>
      </c>
      <c r="FG76" s="11" t="str">
        <f>IF(LEN(VLOOKUP($G76,Baseline!$G:$FP,157,FALSE))=0,"",VLOOKUP($G76,Baseline!$G:$FP,157,FALSE))</f>
        <v/>
      </c>
      <c r="FH76" s="11" t="str">
        <f>IF(LEN(VLOOKUP($G76,Baseline!$G:$FP,158,FALSE))=0,"",VLOOKUP($G76,Baseline!$G:$FP,158,FALSE))</f>
        <v/>
      </c>
      <c r="FI76" s="11" t="str">
        <f>IF(LEN(VLOOKUP($G76,Baseline!$G:$FP,159,FALSE))=0,"",VLOOKUP($G76,Baseline!$G:$FP,159,FALSE))</f>
        <v/>
      </c>
      <c r="FJ76" s="11" t="str">
        <f>IF(LEN(VLOOKUP($G76,Baseline!$G:$FP,160,FALSE))=0,"",VLOOKUP($G76,Baseline!$G:$FP,160,FALSE))</f>
        <v/>
      </c>
      <c r="FK76" s="11" t="str">
        <f>IF(LEN(VLOOKUP($G76,Baseline!$G:$FP,161,FALSE))=0,"",VLOOKUP($G76,Baseline!$G:$FP,161,FALSE))</f>
        <v/>
      </c>
      <c r="FL76" s="11" t="str">
        <f>IF(LEN(VLOOKUP($G76,Baseline!$G:$FP,162,FALSE))=0,"",VLOOKUP($G76,Baseline!$G:$FP,162,FALSE))</f>
        <v/>
      </c>
      <c r="FM76" s="11" t="str">
        <f>IF(LEN(VLOOKUP($G76,Baseline!$G:$FP,163,FALSE))=0,"",VLOOKUP($G76,Baseline!$G:$FP,163,FALSE))</f>
        <v/>
      </c>
      <c r="FN76" s="11" t="str">
        <f>IF(LEN(VLOOKUP($G76,Baseline!$G:$FP,164,FALSE))=0,"",VLOOKUP($G76,Baseline!$G:$FP,164,FALSE))</f>
        <v/>
      </c>
      <c r="FO76" s="11" t="str">
        <f>IF(LEN(VLOOKUP($G76,Baseline!$G:$FP,165,FALSE))=0,"",VLOOKUP($G76,Baseline!$G:$FP,165,FALSE))</f>
        <v/>
      </c>
      <c r="FP76" s="11" t="str">
        <f>IF(LEN(VLOOKUP($G76,Baseline!$G:$FP,166,FALSE))=0,"",VLOOKUP($G76,Baseline!$G:$FP,166,FALSE))</f>
        <v/>
      </c>
      <c r="FQ76" s="11"/>
      <c r="FR76" s="11"/>
      <c r="FS76" s="11"/>
      <c r="FT76" s="11"/>
      <c r="FU76" s="18" t="str">
        <f>IF(LEN(VLOOKUP($G76,Baseline!$G:$GR,171,FALSE))=0,"",VLOOKUP($G76,Baseline!$G:$GR,171,FALSE))</f>
        <v>Достаточно ли у Вас денег для удовлетворения Ваших потребностей?</v>
      </c>
      <c r="FV76" s="18" t="str">
        <f>IF(LEN(VLOOKUP($G76,Baseline!$G:$GR,172,FALSE))=0,"",VLOOKUP($G76,Baseline!$G:$GR,172,FALSE))</f>
        <v>1 = Вовсе нет</v>
      </c>
      <c r="FW76" s="18" t="str">
        <f>IF(LEN(VLOOKUP($G76,Baseline!$G:$GR,173,FALSE))=0,"",VLOOKUP($G76,Baseline!$G:$GR,173,FALSE))</f>
        <v>2 = Немного</v>
      </c>
      <c r="FX76" s="18" t="str">
        <f>IF(LEN(VLOOKUP($G76,Baseline!$G:$GR,174,FALSE))=0,"",VLOOKUP($G76,Baseline!$G:$GR,174,FALSE))</f>
        <v>3 = Умеренно</v>
      </c>
      <c r="FY76" s="18" t="str">
        <f>IF(LEN(VLOOKUP($G76,Baseline!$G:$GR,175,FALSE))=0,"",VLOOKUP($G76,Baseline!$G:$GR,175,FALSE))</f>
        <v>4 = В основном</v>
      </c>
      <c r="FZ76" s="18" t="str">
        <f>IF(LEN(VLOOKUP($G76,Baseline!$G:$GR,176,FALSE))=0,"",VLOOKUP($G76,Baseline!$G:$GR,176,FALSE))</f>
        <v>5 = Пол- ностью</v>
      </c>
      <c r="GA76" s="18" t="str">
        <f>IF(LEN(VLOOKUP($G76,Baseline!$G:$GR,177,FALSE))=0,"",VLOOKUP($G76,Baseline!$G:$GR,177,FALSE))</f>
        <v/>
      </c>
      <c r="GB76" s="18" t="str">
        <f>IF(LEN(VLOOKUP($G76,Baseline!$G:$GR,178,FALSE))=0,"",VLOOKUP($G76,Baseline!$G:$GR,178,FALSE))</f>
        <v/>
      </c>
      <c r="GC76" s="18" t="str">
        <f>IF(LEN(VLOOKUP($G76,Baseline!$G:$GR,179,FALSE))=0,"",VLOOKUP($G76,Baseline!$G:$GR,179,FALSE))</f>
        <v/>
      </c>
      <c r="GD76" s="18" t="str">
        <f>IF(LEN(VLOOKUP($G76,Baseline!$G:$GR,180,FALSE))=0,"",VLOOKUP($G76,Baseline!$G:$GR,180,FALSE))</f>
        <v/>
      </c>
      <c r="GE76" s="18" t="str">
        <f>IF(LEN(VLOOKUP($G76,Baseline!$G:$GR,181,FALSE))=0,"",VLOOKUP($G76,Baseline!$G:$GR,181,FALSE))</f>
        <v/>
      </c>
      <c r="GF76" s="11" t="str">
        <f>IF(LEN(VLOOKUP($G76,Baseline!$G:$GR,182,FALSE))=0,"",VLOOKUP($G76,Baseline!$G:$GR,182,FALSE))</f>
        <v/>
      </c>
      <c r="GG76" s="94" t="str">
        <f>IF(LEN(VLOOKUP($G76,Baseline!$G:$GR,183,FALSE))=0,"",VLOOKUP($G76,Baseline!$G:$GR,183,FALSE))</f>
        <v/>
      </c>
      <c r="GH76" s="11" t="str">
        <f>IF(LEN(VLOOKUP($G76,Baseline!$G:$GR,184,FALSE))=0,"",VLOOKUP($G76,Baseline!$G:$GR,184,FALSE))</f>
        <v/>
      </c>
      <c r="GI76" s="11" t="str">
        <f>IF(LEN(VLOOKUP($G76,Baseline!$G:$GR,185,FALSE))=0,"",VLOOKUP($G76,Baseline!$G:$GR,185,FALSE))</f>
        <v/>
      </c>
      <c r="GJ76" s="11" t="str">
        <f>IF(LEN(VLOOKUP($G76,Baseline!$G:$GR,186,FALSE))=0,"",VLOOKUP($G76,Baseline!$G:$GR,186,FALSE))</f>
        <v/>
      </c>
      <c r="GK76" s="11" t="str">
        <f>IF(LEN(VLOOKUP($G76,Baseline!$G:$GR,187,FALSE))=0,"",VLOOKUP($G76,Baseline!$G:$GR,187,FALSE))</f>
        <v/>
      </c>
      <c r="GL76" s="11" t="str">
        <f>IF(LEN(VLOOKUP($G76,Baseline!$G:$GR,188,FALSE))=0,"",VLOOKUP($G76,Baseline!$G:$GR,188,FALSE))</f>
        <v/>
      </c>
      <c r="GM76" s="11" t="str">
        <f>IF(LEN(VLOOKUP($G76,Baseline!$G:$GR,189,FALSE))=0,"",VLOOKUP($G76,Baseline!$G:$GR,189,FALSE))</f>
        <v/>
      </c>
      <c r="GN76" s="11" t="str">
        <f>IF(LEN(VLOOKUP($G76,Baseline!$G:$GR,190,FALSE))=0,"",VLOOKUP($G76,Baseline!$G:$GR,190,FALSE))</f>
        <v/>
      </c>
      <c r="GO76" s="11" t="str">
        <f>IF(LEN(VLOOKUP($G76,Baseline!$G:$GR,191,FALSE))=0,"",VLOOKUP($G76,Baseline!$G:$GR,191,FALSE))</f>
        <v/>
      </c>
      <c r="GP76" s="11" t="str">
        <f>IF(LEN(VLOOKUP($G76,Baseline!$G:$GR,192,FALSE))=0,"",VLOOKUP($G76,Baseline!$G:$GR,192,FALSE))</f>
        <v/>
      </c>
      <c r="GQ76" s="11" t="str">
        <f>IF(LEN(VLOOKUP($G76,Baseline!$G:$GR,193,FALSE))=0,"",VLOOKUP($G76,Baseline!$G:$GR,193,FALSE))</f>
        <v/>
      </c>
      <c r="GR76" s="11" t="str">
        <f>IF(LEN(VLOOKUP($G76,Baseline!$G:$GR,194,FALSE))=0,"",VLOOKUP($G76,Baseline!$G:$GR,194,FALSE))</f>
        <v/>
      </c>
      <c r="GS76" s="11"/>
      <c r="GT76" s="11"/>
      <c r="GU76" s="11"/>
      <c r="GV76" s="11"/>
      <c r="GW76" s="18" t="str">
        <f>IF(LEN(VLOOKUP($G76,Baseline!$G:$HT,199,FALSE))=0,"",VLOOKUP($G76,Baseline!$G:$HT,199,FALSE))</f>
        <v>Da   li   imate   dovoljno   novaca     da   bih zadovoljili vaše potrebe?</v>
      </c>
      <c r="GX76" s="18" t="str">
        <f>IF(LEN(VLOOKUP($G76,Baseline!$G:$HT,200,FALSE))=0,"",VLOOKUP($G76,Baseline!$G:$HT,200,FALSE))</f>
        <v>1 = uopšte ne</v>
      </c>
      <c r="GY76" s="18" t="str">
        <f>IF(LEN(VLOOKUP($G76,Baseline!$G:$HT,201,FALSE))=0,"",VLOOKUP($G76,Baseline!$G:$HT,201,FALSE))</f>
        <v>2 = skoro ne</v>
      </c>
      <c r="GZ76" s="18" t="str">
        <f>IF(LEN(VLOOKUP($G76,Baseline!$G:$HT,202,FALSE))=0,"",VLOOKUP($G76,Baseline!$G:$HT,202,FALSE))</f>
        <v>3 = polovično</v>
      </c>
      <c r="HA76" s="93" t="str">
        <f>IF(LEN(VLOOKUP($G76,Baseline!$G:$HT,203,FALSE))=0,"",VLOOKUP($G76,Baseline!$G:$HT,203,FALSE))</f>
        <v>4 = pretežno</v>
      </c>
      <c r="HB76" s="93" t="str">
        <f>IF(LEN(VLOOKUP($G76,Baseline!$G:$HT,204,FALSE))=0,"",VLOOKUP($G76,Baseline!$G:$HT,204,FALSE))</f>
        <v>5 = potpuno</v>
      </c>
      <c r="HC76" s="93" t="str">
        <f>IF(LEN(VLOOKUP($G76,Baseline!$G:$HT,205,FALSE))=0,"",VLOOKUP($G76,Baseline!$G:$HT,205,FALSE))</f>
        <v/>
      </c>
      <c r="HD76" s="93" t="str">
        <f>IF(LEN(VLOOKUP($G76,Baseline!$G:$HT,206,FALSE))=0,"",VLOOKUP($G76,Baseline!$G:$HT,206,FALSE))</f>
        <v/>
      </c>
      <c r="HE76" s="93" t="str">
        <f>IF(LEN(VLOOKUP($G76,Baseline!$G:$HT,207,FALSE))=0,"",VLOOKUP($G76,Baseline!$G:$HT,207,FALSE))</f>
        <v/>
      </c>
      <c r="HF76" s="93" t="str">
        <f>IF(LEN(VLOOKUP($G76,Baseline!$G:$HT,208,FALSE))=0,"",VLOOKUP($G76,Baseline!$G:$HT,208,FALSE))</f>
        <v/>
      </c>
      <c r="HG76" s="93" t="str">
        <f>IF(LEN(VLOOKUP($G76,Baseline!$G:$HT,209,FALSE))=0,"",VLOOKUP($G76,Baseline!$G:$HT,209,FALSE))</f>
        <v/>
      </c>
      <c r="HH76" s="11" t="str">
        <f>IF(LEN(VLOOKUP($G76,Baseline!$G:$HT,210,FALSE))=0,"",VLOOKUP($G76,Baseline!$G:$HT,210,FALSE))</f>
        <v/>
      </c>
      <c r="HI76" s="11" t="str">
        <f>IF(LEN(VLOOKUP($G76,Baseline!$G:$HT,211,FALSE))=0,"",VLOOKUP($G76,Baseline!$G:$HT,211,FALSE))</f>
        <v/>
      </c>
      <c r="HJ76" s="11" t="str">
        <f>IF(LEN(VLOOKUP($G76,Baseline!$G:$HT,212,FALSE))=0,"",VLOOKUP($G76,Baseline!$G:$HT,212,FALSE))</f>
        <v/>
      </c>
      <c r="HK76" s="11" t="str">
        <f>IF(LEN(VLOOKUP($G76,Baseline!$G:$HT,213,FALSE))=0,"",VLOOKUP($G76,Baseline!$G:$HT,213,FALSE))</f>
        <v/>
      </c>
      <c r="HL76" s="94" t="str">
        <f>IF(LEN(VLOOKUP($G76,Baseline!$G:$HT,214,FALSE))=0,"",VLOOKUP($G76,Baseline!$G:$HT,214,FALSE))</f>
        <v/>
      </c>
      <c r="HM76" s="11" t="str">
        <f>IF(LEN(VLOOKUP($G76,Baseline!$G:$HT,215,FALSE))=0,"",VLOOKUP($G76,Baseline!$G:$HT,215,FALSE))</f>
        <v/>
      </c>
      <c r="HN76" s="11" t="str">
        <f>IF(LEN(VLOOKUP($G76,Baseline!$G:$HT,216,FALSE))=0,"",VLOOKUP($G76,Baseline!$G:$HT,216,FALSE))</f>
        <v/>
      </c>
      <c r="HO76" s="11" t="str">
        <f>IF(LEN(VLOOKUP($G76,Baseline!$G:$HT,217,FALSE))=0,"",VLOOKUP($G76,Baseline!$G:$HT,217,FALSE))</f>
        <v/>
      </c>
      <c r="HP76" s="11" t="str">
        <f>IF(LEN(VLOOKUP($G76,Baseline!$G:$HT,218,FALSE))=0,"",VLOOKUP($G76,Baseline!$G:$HT,218,FALSE))</f>
        <v/>
      </c>
      <c r="HQ76" s="11" t="str">
        <f>IF(LEN(VLOOKUP($G76,Baseline!$G:$HT,219,FALSE))=0,"",VLOOKUP($G76,Baseline!$G:$HT,219,FALSE))</f>
        <v/>
      </c>
      <c r="HR76" s="11" t="str">
        <f>IF(LEN(VLOOKUP($G76,Baseline!$G:$HT,220,FALSE))=0,"",VLOOKUP($G76,Baseline!$G:$HT,220,FALSE))</f>
        <v/>
      </c>
      <c r="HS76" s="11" t="str">
        <f>IF(LEN(VLOOKUP($G76,Baseline!$G:$HT,221,FALSE))=0,"",VLOOKUP($G76,Baseline!$G:$HT,221,FALSE))</f>
        <v/>
      </c>
      <c r="HT76" s="11" t="str">
        <f>IF(LEN(VLOOKUP($G76,Baseline!$G:$HT,222,FALSE))=0,"",VLOOKUP($G76,Baseline!$G:$HT,222,FALSE))</f>
        <v/>
      </c>
      <c r="HU76" s="11"/>
      <c r="HV76" s="11"/>
      <c r="HW76" s="11"/>
      <c r="HX76" s="11"/>
    </row>
    <row r="77" spans="1:232" s="104" customFormat="1" ht="126.75" thickBot="1">
      <c r="A77" s="103" t="s">
        <v>316</v>
      </c>
      <c r="B77" s="19"/>
      <c r="C77" s="19"/>
      <c r="D77" s="19"/>
      <c r="E77" s="19"/>
      <c r="F77" s="13"/>
      <c r="G77" s="19"/>
      <c r="H77" s="19"/>
      <c r="I77" s="19" t="s">
        <v>461</v>
      </c>
      <c r="J77" s="13"/>
      <c r="K77" s="13"/>
      <c r="L77" s="13"/>
      <c r="M77" s="13"/>
      <c r="N77" s="13"/>
      <c r="O77" s="13"/>
      <c r="P77" s="13"/>
      <c r="Q77" s="13"/>
      <c r="R77" s="13"/>
      <c r="S77" s="13"/>
      <c r="T77" s="13"/>
      <c r="U77" s="13"/>
      <c r="V77" s="13"/>
      <c r="W77" s="13"/>
      <c r="X77" s="19"/>
      <c r="Y77" s="19"/>
      <c r="Z77" s="19"/>
      <c r="AA77" s="19"/>
      <c r="AB77" s="19"/>
      <c r="AC77" s="19"/>
      <c r="AD77" s="19"/>
      <c r="AE77" s="19"/>
      <c r="AF77" s="19"/>
      <c r="AG77" s="19"/>
      <c r="AH77" s="19"/>
      <c r="AI77" s="19"/>
      <c r="AJ77" s="105"/>
      <c r="AK77" s="19" t="s">
        <v>462</v>
      </c>
      <c r="AL77" s="19"/>
      <c r="AM77" s="19"/>
      <c r="AN77" s="19"/>
      <c r="AO77" s="19"/>
      <c r="AP77" s="19"/>
      <c r="AQ77" s="19"/>
      <c r="AR77" s="19"/>
      <c r="AS77" s="19"/>
      <c r="AT77" s="19"/>
      <c r="AU77" s="19"/>
      <c r="AV77" s="19"/>
      <c r="AW77" s="19"/>
      <c r="AX77" s="19"/>
      <c r="AY77" s="19"/>
      <c r="AZ77" s="19"/>
      <c r="BA77" s="19"/>
      <c r="BB77" s="19"/>
      <c r="BC77" s="19"/>
      <c r="BD77" s="19"/>
      <c r="BE77" s="19"/>
      <c r="BF77" s="19"/>
      <c r="BG77" s="19"/>
      <c r="BH77" s="19"/>
      <c r="BI77" s="19"/>
      <c r="BJ77" s="19"/>
      <c r="BK77" s="19"/>
      <c r="BL77" s="105"/>
      <c r="BM77" s="19" t="s">
        <v>70</v>
      </c>
      <c r="BN77" s="19"/>
      <c r="BO77" s="19"/>
      <c r="BP77" s="19"/>
      <c r="BQ77" s="19"/>
      <c r="BR77" s="19"/>
      <c r="BS77" s="19"/>
      <c r="BT77" s="19"/>
      <c r="BU77" s="19"/>
      <c r="BV77" s="19"/>
      <c r="BW77" s="19"/>
      <c r="BX77" s="19"/>
      <c r="BY77" s="19"/>
      <c r="BZ77" s="19"/>
      <c r="CA77" s="19"/>
      <c r="CB77" s="19"/>
      <c r="CC77" s="19"/>
      <c r="CD77" s="19"/>
      <c r="CE77" s="19"/>
      <c r="CF77" s="19"/>
      <c r="CG77" s="19"/>
      <c r="CH77" s="19"/>
      <c r="CI77" s="19"/>
      <c r="CJ77" s="19"/>
      <c r="CK77" s="19"/>
      <c r="CL77" s="19"/>
      <c r="CM77" s="19"/>
      <c r="CN77" s="19"/>
      <c r="CO77" s="19" t="s">
        <v>3319</v>
      </c>
      <c r="CP77" s="19"/>
      <c r="CQ77" s="19"/>
      <c r="CR77" s="19"/>
      <c r="CS77" s="19"/>
      <c r="CT77" s="19"/>
      <c r="CU77" s="19"/>
      <c r="CV77" s="19"/>
      <c r="CW77" s="19"/>
      <c r="CX77" s="19"/>
      <c r="CY77" s="19"/>
      <c r="CZ77" s="19"/>
      <c r="DA77" s="19"/>
      <c r="DB77" s="19"/>
      <c r="DC77" s="19"/>
      <c r="DD77" s="19"/>
      <c r="DE77" s="19"/>
      <c r="DF77" s="19"/>
      <c r="DG77" s="19"/>
      <c r="DH77" s="19"/>
      <c r="DI77" s="19"/>
      <c r="DJ77" s="19"/>
      <c r="DK77" s="19"/>
      <c r="DL77" s="19"/>
      <c r="DM77" s="19"/>
      <c r="DN77" s="19"/>
      <c r="DO77" s="19"/>
      <c r="DP77" s="19"/>
      <c r="DQ77" s="19" t="s">
        <v>3554</v>
      </c>
      <c r="DR77" s="19"/>
      <c r="DS77" s="19"/>
      <c r="DT77" s="19"/>
      <c r="DU77" s="19"/>
      <c r="DV77" s="19"/>
      <c r="DW77" s="19"/>
      <c r="DX77" s="19"/>
      <c r="DY77" s="19"/>
      <c r="DZ77" s="19"/>
      <c r="EA77" s="19"/>
      <c r="EB77" s="19"/>
      <c r="EC77" s="19"/>
      <c r="ED77" s="19"/>
      <c r="EE77" s="19"/>
      <c r="EF77" s="19"/>
      <c r="EG77" s="19"/>
      <c r="EH77" s="19"/>
      <c r="EI77" s="19"/>
      <c r="EJ77" s="19"/>
      <c r="EK77" s="19"/>
      <c r="EL77" s="19"/>
      <c r="EM77" s="19"/>
      <c r="EN77" s="19"/>
      <c r="EO77" s="19"/>
      <c r="EP77" s="19"/>
      <c r="EQ77" s="19"/>
      <c r="ER77" s="19"/>
      <c r="ES77" s="19" t="s">
        <v>3419</v>
      </c>
      <c r="ET77" s="19"/>
      <c r="EU77" s="19"/>
      <c r="EV77" s="19"/>
      <c r="EW77" s="19"/>
      <c r="EX77" s="19"/>
      <c r="EY77" s="19"/>
      <c r="EZ77" s="19"/>
      <c r="FA77" s="19"/>
      <c r="FB77" s="19"/>
      <c r="FC77" s="19"/>
      <c r="FD77" s="19"/>
      <c r="FE77" s="19"/>
      <c r="FF77" s="19"/>
      <c r="FG77" s="19"/>
      <c r="FH77" s="19"/>
      <c r="FI77" s="19"/>
      <c r="FJ77" s="19"/>
      <c r="FK77" s="19"/>
      <c r="FL77" s="19"/>
      <c r="FM77" s="19"/>
      <c r="FN77" s="19"/>
      <c r="FO77" s="19"/>
      <c r="FP77" s="19"/>
      <c r="FQ77" s="19"/>
      <c r="FR77" s="19"/>
      <c r="FS77" s="19"/>
      <c r="FT77" s="19"/>
      <c r="FU77" s="19" t="s">
        <v>3478</v>
      </c>
      <c r="FV77" s="19"/>
      <c r="FW77" s="19"/>
      <c r="FX77" s="19"/>
      <c r="FY77" s="19"/>
      <c r="FZ77" s="19"/>
      <c r="GA77" s="19"/>
      <c r="GB77" s="19"/>
      <c r="GC77" s="19"/>
      <c r="GD77" s="19"/>
      <c r="GE77" s="19"/>
      <c r="GF77" s="19"/>
      <c r="GG77" s="19"/>
      <c r="GH77" s="19"/>
      <c r="GI77" s="19"/>
      <c r="GJ77" s="19"/>
      <c r="GK77" s="19"/>
      <c r="GL77" s="19"/>
      <c r="GM77" s="19"/>
      <c r="GN77" s="19"/>
      <c r="GO77" s="19"/>
      <c r="GP77" s="19"/>
      <c r="GQ77" s="19"/>
      <c r="GR77" s="19"/>
      <c r="GS77" s="19"/>
      <c r="GT77" s="19"/>
      <c r="GU77" s="19"/>
      <c r="GW77" s="19" t="s">
        <v>3494</v>
      </c>
      <c r="GX77" s="19"/>
      <c r="GY77" s="19"/>
      <c r="GZ77" s="19"/>
      <c r="HA77" s="106"/>
      <c r="HB77" s="106"/>
      <c r="HC77" s="106"/>
      <c r="HD77" s="106"/>
      <c r="HE77" s="106"/>
      <c r="HF77" s="106"/>
      <c r="HG77" s="106"/>
      <c r="HH77" s="19"/>
      <c r="HI77" s="19"/>
      <c r="HJ77" s="19"/>
      <c r="HK77" s="19"/>
      <c r="HL77" s="19"/>
      <c r="HM77" s="19"/>
      <c r="HN77" s="19"/>
      <c r="HO77" s="19"/>
      <c r="HP77" s="19"/>
      <c r="HQ77" s="19"/>
      <c r="HR77" s="19"/>
      <c r="HS77" s="19"/>
      <c r="HT77" s="19"/>
      <c r="HU77" s="19"/>
      <c r="HV77" s="19"/>
      <c r="HW77" s="19"/>
      <c r="HX77" s="19"/>
    </row>
    <row r="78" spans="1:232" s="109" customFormat="1" ht="78.75" hidden="1">
      <c r="A78" s="107" t="s">
        <v>331</v>
      </c>
      <c r="B78" s="107" t="s">
        <v>332</v>
      </c>
      <c r="C78" s="107"/>
      <c r="D78" s="107"/>
      <c r="E78" s="107"/>
      <c r="F78" s="76" t="s">
        <v>333</v>
      </c>
      <c r="G78" s="107" t="s">
        <v>464</v>
      </c>
      <c r="H78" s="107" t="s">
        <v>458</v>
      </c>
      <c r="I78" s="78" t="str">
        <f>IF(LEN(VLOOKUP($G78,Baseline!$G:$BH,3,FALSE))=0,"",VLOOKUP($G78,Baseline!$G:$BH,3,FALSE))</f>
        <v xml:space="preserve">Wie zufrieden sind Sie mit lhrer Fähigkeit, alltägliche Dinge erledigen zu können? </v>
      </c>
      <c r="J78" s="76" t="str">
        <f>IF(LEN(VLOOKUP($G78,Baseline!$G:$BH,4,FALSE))=0,"",VLOOKUP($G78,Baseline!$G:$BH,4,FALSE))</f>
        <v>1 = Sehr unzufrieden</v>
      </c>
      <c r="K78" s="76" t="str">
        <f>IF(LEN(VLOOKUP($G78,Baseline!$G:$BH,5,FALSE))=0,"",VLOOKUP($G78,Baseline!$G:$BH,5,FALSE))</f>
        <v>2 = Unzufrieden</v>
      </c>
      <c r="L78" s="76" t="str">
        <f>IF(LEN(VLOOKUP($G78,Baseline!$G:$BH,6,FALSE))=0,"",VLOOKUP($G78,Baseline!$G:$BH,6,FALSE))</f>
        <v>3 = Weder zufrieden noch unzufrieden</v>
      </c>
      <c r="M78" s="76" t="str">
        <f>IF(LEN(VLOOKUP($G78,Baseline!$G:$BH,7,FALSE))=0,"",VLOOKUP($G78,Baseline!$G:$BH,7,FALSE))</f>
        <v>4 = Zufrieden</v>
      </c>
      <c r="N78" s="76" t="str">
        <f>IF(LEN(VLOOKUP($G78,Baseline!$G:$BH,8,FALSE))=0,"",VLOOKUP($G78,Baseline!$G:$BH,8,FALSE))</f>
        <v>5 = Sehr zufrieden</v>
      </c>
      <c r="O78" s="76" t="str">
        <f>IF(LEN(VLOOKUP($G78,Baseline!$G:$BH,9,FALSE))=0,"",VLOOKUP($G78,Baseline!$G:$BH,9,FALSE))</f>
        <v/>
      </c>
      <c r="P78" s="76" t="str">
        <f>IF(LEN(VLOOKUP($G78,Baseline!$G:$BH,10,FALSE))=0,"",VLOOKUP($G78,Baseline!$G:$BH,10,FALSE))</f>
        <v/>
      </c>
      <c r="Q78" s="76" t="str">
        <f>IF(LEN(VLOOKUP($G78,Baseline!$G:$BH,11,FALSE))=0,"",VLOOKUP($G78,Baseline!$G:$BH,11,FALSE))</f>
        <v/>
      </c>
      <c r="R78" s="76" t="str">
        <f>IF(LEN(VLOOKUP($G78,Baseline!$G:$BH,12,FALSE))=0,"",VLOOKUP($G78,Baseline!$G:$BH,12,FALSE))</f>
        <v/>
      </c>
      <c r="S78" s="76" t="str">
        <f>IF(LEN(VLOOKUP($G78,Baseline!$G:$BH,13,FALSE))=0,"",VLOOKUP($G78,Baseline!$G:$BH,13,FALSE))</f>
        <v/>
      </c>
      <c r="T78" s="76" t="str">
        <f>IF(LEN(VLOOKUP($G78,Baseline!$G:$BH,14,FALSE))=0,"",VLOOKUP($G78,Baseline!$G:$BH,14,FALSE))</f>
        <v/>
      </c>
      <c r="U78" s="76" t="str">
        <f>IF(LEN(VLOOKUP($G78,Baseline!$G:$BH,15,FALSE))=0,"",VLOOKUP($G78,Baseline!$G:$BH,15,FALSE))</f>
        <v/>
      </c>
      <c r="V78" s="76" t="str">
        <f>IF(LEN(VLOOKUP($G78,Baseline!$G:$BH,16,FALSE))=0,"",VLOOKUP($G78,Baseline!$G:$BH,16,FALSE))</f>
        <v/>
      </c>
      <c r="W78" s="76" t="str">
        <f>IF(LEN(VLOOKUP($G78,Baseline!$G:$BH,17,FALSE))=0,"",VLOOKUP($G78,Baseline!$G:$BH,17,FALSE))</f>
        <v/>
      </c>
      <c r="X78" s="76" t="str">
        <f>IF(LEN(VLOOKUP($G78,Baseline!$G:$BH,18,FALSE))=0,"",VLOOKUP($G78,Baseline!$G:$BH,18,FALSE))</f>
        <v/>
      </c>
      <c r="Y78" s="76" t="str">
        <f>IF(LEN(VLOOKUP($G78,Baseline!$G:$BH,19,FALSE))=0,"",VLOOKUP($G78,Baseline!$G:$BH,19,FALSE))</f>
        <v/>
      </c>
      <c r="Z78" s="76" t="str">
        <f>IF(LEN(VLOOKUP($G78,Baseline!$G:$BH,20,FALSE))=0,"",VLOOKUP($G78,Baseline!$G:$BH,20,FALSE))</f>
        <v/>
      </c>
      <c r="AA78" s="76" t="str">
        <f>IF(LEN(VLOOKUP($G78,Baseline!$G:$BH,21,FALSE))=0,"",VLOOKUP($G78,Baseline!$G:$BH,21,FALSE))</f>
        <v/>
      </c>
      <c r="AB78" s="76" t="str">
        <f>IF(LEN(VLOOKUP($G78,Baseline!$G:$BH,22,FALSE))=0,"",VLOOKUP($G78,Baseline!$G:$BH,22,FALSE))</f>
        <v/>
      </c>
      <c r="AC78" s="76" t="str">
        <f>IF(LEN(VLOOKUP($G78,Baseline!$G:$BH,23,FALSE))=0,"",VLOOKUP($G78,Baseline!$G:$BH,23,FALSE))</f>
        <v/>
      </c>
      <c r="AD78" s="76" t="str">
        <f>IF(LEN(VLOOKUP($G78,Baseline!$G:$BH,24,FALSE))=0,"",VLOOKUP($G78,Baseline!$G:$BH,24,FALSE))</f>
        <v/>
      </c>
      <c r="AE78" s="76" t="str">
        <f>IF(LEN(VLOOKUP($G78,Baseline!$G:$BH,25,FALSE))=0,"",VLOOKUP($G78,Baseline!$G:$BH,25,FALSE))</f>
        <v/>
      </c>
      <c r="AF78" s="76" t="str">
        <f>IF(LEN(VLOOKUP($G78,Baseline!$G:$BH,26,FALSE))=0,"",VLOOKUP($G78,Baseline!$G:$BH,26,FALSE))</f>
        <v/>
      </c>
      <c r="AG78" s="107"/>
      <c r="AH78" s="107"/>
      <c r="AI78" s="107"/>
      <c r="AJ78" s="108"/>
      <c r="AK78" s="76" t="str">
        <f>IF(LEN(VLOOKUP($G78,Baseline!$G:$BH,31,FALSE))=0,"",VLOOKUP($G78,Baseline!$G:$BH,31,FALSE))</f>
        <v>How satisfied are you with your ability to perform your daily living activities?</v>
      </c>
      <c r="AL78" s="76" t="str">
        <f>IF(LEN(VLOOKUP($G78,Baseline!$G:$BH,32,FALSE))=0,"",VLOOKUP($G78,Baseline!$G:$BH,32,FALSE))</f>
        <v>1 = Very dissatisfied</v>
      </c>
      <c r="AM78" s="76" t="str">
        <f>IF(LEN(VLOOKUP($G78,Baseline!$G:$BH,33,FALSE))=0,"",VLOOKUP($G78,Baseline!$G:$BH,33,FALSE))</f>
        <v>2 = Dissatisfied</v>
      </c>
      <c r="AN78" s="76" t="str">
        <f>IF(LEN(VLOOKUP($G78,Baseline!$G:$BH,34,FALSE))=0,"",VLOOKUP($G78,Baseline!$G:$BH,34,FALSE))</f>
        <v>3 = Neither satisfied nor dissatisfied</v>
      </c>
      <c r="AO78" s="76" t="str">
        <f>IF(LEN(VLOOKUP($G78,Baseline!$G:$BH,35,FALSE))=0,"",VLOOKUP($G78,Baseline!$G:$BH,35,FALSE))</f>
        <v>4 = Satisfied</v>
      </c>
      <c r="AP78" s="76" t="str">
        <f>IF(LEN(VLOOKUP($G78,Baseline!$G:$BH,36,FALSE))=0,"",VLOOKUP($G78,Baseline!$G:$BH,36,FALSE))</f>
        <v>5 = Very satisfied</v>
      </c>
      <c r="AQ78" s="76" t="str">
        <f>IF(LEN(VLOOKUP($G78,Baseline!$G:$BH,37,FALSE))=0,"",VLOOKUP($G78,Baseline!$G:$BH,37,FALSE))</f>
        <v/>
      </c>
      <c r="AR78" s="76" t="str">
        <f>IF(LEN(VLOOKUP($G78,Baseline!$G:$BH,38,FALSE))=0,"",VLOOKUP($G78,Baseline!$G:$BH,38,FALSE))</f>
        <v/>
      </c>
      <c r="AS78" s="76" t="str">
        <f>IF(LEN(VLOOKUP($G78,Baseline!$G:$BH,39,FALSE))=0,"",VLOOKUP($G78,Baseline!$G:$BH,39,FALSE))</f>
        <v/>
      </c>
      <c r="AT78" s="76" t="str">
        <f>IF(LEN(VLOOKUP($G78,Baseline!$G:$BH,40,FALSE))=0,"",VLOOKUP($G78,Baseline!$G:$BH,40,FALSE))</f>
        <v/>
      </c>
      <c r="AU78" s="76" t="str">
        <f>IF(LEN(VLOOKUP($G78,Baseline!$G:$BH,41,FALSE))=0,"",VLOOKUP($G78,Baseline!$G:$BH,41,FALSE))</f>
        <v/>
      </c>
      <c r="AV78" s="76" t="str">
        <f>IF(LEN(VLOOKUP($G78,Baseline!$G:$BH,42,FALSE))=0,"",VLOOKUP($G78,Baseline!$G:$BH,42,FALSE))</f>
        <v/>
      </c>
      <c r="AW78" s="76" t="str">
        <f>IF(LEN(VLOOKUP($G78,Baseline!$G:$BH,43,FALSE))=0,"",VLOOKUP($G78,Baseline!$G:$BH,43,FALSE))</f>
        <v/>
      </c>
      <c r="AX78" s="76" t="str">
        <f>IF(LEN(VLOOKUP($G78,Baseline!$G:$BH,44,FALSE))=0,"",VLOOKUP($G78,Baseline!$G:$BH,44,FALSE))</f>
        <v/>
      </c>
      <c r="AY78" s="76" t="str">
        <f>IF(LEN(VLOOKUP($G78,Baseline!$G:$BH,45,FALSE))=0,"",VLOOKUP($G78,Baseline!$G:$BH,45,FALSE))</f>
        <v/>
      </c>
      <c r="AZ78" s="76" t="str">
        <f>IF(LEN(VLOOKUP($G78,Baseline!$G:$BH,46,FALSE))=0,"",VLOOKUP($G78,Baseline!$G:$BH,46,FALSE))</f>
        <v/>
      </c>
      <c r="BA78" s="76" t="str">
        <f>IF(LEN(VLOOKUP($G78,Baseline!$G:$BH,47,FALSE))=0,"",VLOOKUP($G78,Baseline!$G:$BH,47,FALSE))</f>
        <v/>
      </c>
      <c r="BB78" s="76" t="str">
        <f>IF(LEN(VLOOKUP($G78,Baseline!$G:$BH,48,FALSE))=0,"",VLOOKUP($G78,Baseline!$G:$BH,48,FALSE))</f>
        <v/>
      </c>
      <c r="BC78" s="76" t="str">
        <f>IF(LEN(VLOOKUP($G78,Baseline!$G:$BH,49,FALSE))=0,"",VLOOKUP($G78,Baseline!$G:$BH,49,FALSE))</f>
        <v/>
      </c>
      <c r="BD78" s="76" t="str">
        <f>IF(LEN(VLOOKUP($G78,Baseline!$G:$BH,50,FALSE))=0,"",VLOOKUP($G78,Baseline!$G:$BH,50,FALSE))</f>
        <v/>
      </c>
      <c r="BE78" s="76" t="str">
        <f>IF(LEN(VLOOKUP($G78,Baseline!$G:$BH,51,FALSE))=0,"",VLOOKUP($G78,Baseline!$G:$BH,51,FALSE))</f>
        <v/>
      </c>
      <c r="BF78" s="76" t="str">
        <f>IF(LEN(VLOOKUP($G78,Baseline!$G:$BH,52,FALSE))=0,"",VLOOKUP($G78,Baseline!$G:$BH,52,FALSE))</f>
        <v/>
      </c>
      <c r="BG78" s="76" t="str">
        <f>IF(LEN(VLOOKUP($G78,Baseline!$G:$BH,53,FALSE))=0,"",VLOOKUP($G78,Baseline!$G:$BH,53,FALSE))</f>
        <v/>
      </c>
      <c r="BH78" s="76" t="str">
        <f>IF(LEN(VLOOKUP($G78,Baseline!$G:$BH,54,FALSE))=0,"",VLOOKUP($G78,Baseline!$G:$BH,54,FALSE))</f>
        <v/>
      </c>
      <c r="BI78" s="107"/>
      <c r="BJ78" s="107"/>
      <c r="BK78" s="107"/>
      <c r="BL78" s="108"/>
      <c r="BM78" s="12" t="str">
        <f>IF(LEN(VLOOKUP($G78,Baseline!$G:$CJ,59,FALSE))=0,"",VLOOKUP($G78,Baseline!$G:$CJ,59,FALSE))</f>
        <v>¿Cuán satisfecho/a está con su habilidad
para realizar sus actividades de la vida diaria?</v>
      </c>
      <c r="BN78" s="12" t="str">
        <f>IF(LEN(VLOOKUP($G78,Baseline!$G:$CJ,60,FALSE))=0,"",VLOOKUP($G78,Baseline!$G:$CJ,60,FALSE))</f>
        <v>1 = Muy Insatisfecho/a</v>
      </c>
      <c r="BO78" s="12" t="str">
        <f>IF(LEN(VLOOKUP($G78,Baseline!$G:$CJ,61,FALSE))=0,"",VLOOKUP($G78,Baseline!$G:$CJ,61,FALSE))</f>
        <v>2  = Insatisfecho/a</v>
      </c>
      <c r="BP78" s="12" t="str">
        <f>IF(LEN(VLOOKUP($G78,Baseline!$G:$CJ,62,FALSE))=0,"",VLOOKUP($G78,Baseline!$G:$CJ,62,FALSE))</f>
        <v>3 = Lo normal</v>
      </c>
      <c r="BQ78" s="12" t="str">
        <f>IF(LEN(VLOOKUP($G78,Baseline!$G:$CJ,63,FALSE))=0,"",VLOOKUP($G78,Baseline!$G:$CJ,63,FALSE))</f>
        <v>4 = Bastante satisfecho/a</v>
      </c>
      <c r="BR78" s="12" t="str">
        <f>IF(LEN(VLOOKUP($G78,Baseline!$G:$CJ,64,FALSE))=0,"",VLOOKUP($G78,Baseline!$G:$CJ,64,FALSE))</f>
        <v>5 = Muy satisfecho/a</v>
      </c>
      <c r="BS78" s="12" t="str">
        <f>IF(LEN(VLOOKUP($G78,Baseline!$G:$CJ,65,FALSE))=0,"",VLOOKUP($G78,Baseline!$G:$CJ,65,FALSE))</f>
        <v/>
      </c>
      <c r="BT78" s="12" t="str">
        <f>IF(LEN(VLOOKUP($G78,Baseline!$G:$CJ,66,FALSE))=0,"",VLOOKUP($G78,Baseline!$G:$CJ,66,FALSE))</f>
        <v/>
      </c>
      <c r="BU78" s="12" t="str">
        <f>IF(LEN(VLOOKUP($G78,Baseline!$G:$CJ,67,FALSE))=0,"",VLOOKUP($G78,Baseline!$G:$CJ,67,FALSE))</f>
        <v/>
      </c>
      <c r="BV78" s="12" t="str">
        <f>IF(LEN(VLOOKUP($G78,Baseline!$G:$CJ,68,FALSE))=0,"",VLOOKUP($G78,Baseline!$G:$CJ,68,FALSE))</f>
        <v/>
      </c>
      <c r="BW78" s="12" t="str">
        <f>IF(LEN(VLOOKUP($G78,Baseline!$G:$CJ,69,FALSE))=0,"",VLOOKUP($G78,Baseline!$G:$CJ,69,FALSE))</f>
        <v/>
      </c>
      <c r="BX78" s="12" t="str">
        <f>IF(LEN(VLOOKUP($G78,Baseline!$G:$CJ,70,FALSE))=0,"",VLOOKUP($G78,Baseline!$G:$CJ,70,FALSE))</f>
        <v/>
      </c>
      <c r="BY78" s="12" t="str">
        <f>IF(LEN(VLOOKUP($G78,Baseline!$G:$CJ,71,FALSE))=0,"",VLOOKUP($G78,Baseline!$G:$CJ,71,FALSE))</f>
        <v/>
      </c>
      <c r="BZ78" s="12" t="str">
        <f>IF(LEN(VLOOKUP($G78,Baseline!$G:$CJ,72,FALSE))=0,"",VLOOKUP($G78,Baseline!$G:$CJ,72,FALSE))</f>
        <v/>
      </c>
      <c r="CA78" s="12" t="str">
        <f>IF(LEN(VLOOKUP($G78,Baseline!$G:$CJ,73,FALSE))=0,"",VLOOKUP($G78,Baseline!$G:$CJ,73,FALSE))</f>
        <v/>
      </c>
      <c r="CB78" s="12" t="str">
        <f>IF(LEN(VLOOKUP($G78,Baseline!$G:$CJ,74,FALSE))=0,"",VLOOKUP($G78,Baseline!$G:$CJ,74,FALSE))</f>
        <v/>
      </c>
      <c r="CC78" s="12" t="str">
        <f>IF(LEN(VLOOKUP($G78,Baseline!$G:$CJ,75,FALSE))=0,"",VLOOKUP($G78,Baseline!$G:$CJ,75,FALSE))</f>
        <v/>
      </c>
      <c r="CD78" s="12" t="str">
        <f>IF(LEN(VLOOKUP($G78,Baseline!$G:$CJ,76,FALSE))=0,"",VLOOKUP($G78,Baseline!$G:$CJ,76,FALSE))</f>
        <v/>
      </c>
      <c r="CE78" s="12" t="str">
        <f>IF(LEN(VLOOKUP($G78,Baseline!$G:$CJ,77,FALSE))=0,"",VLOOKUP($G78,Baseline!$G:$CJ,77,FALSE))</f>
        <v/>
      </c>
      <c r="CF78" s="12" t="str">
        <f>IF(LEN(VLOOKUP($G78,Baseline!$G:$CJ,78,FALSE))=0,"",VLOOKUP($G78,Baseline!$G:$CJ,78,FALSE))</f>
        <v/>
      </c>
      <c r="CG78" s="12" t="str">
        <f>IF(LEN(VLOOKUP($G78,Baseline!$G:$CJ,79,FALSE))=0,"",VLOOKUP($G78,Baseline!$G:$CJ,79,FALSE))</f>
        <v/>
      </c>
      <c r="CH78" s="12" t="str">
        <f>IF(LEN(VLOOKUP($G78,Baseline!$G:$CJ,80,FALSE))=0,"",VLOOKUP($G78,Baseline!$G:$CJ,80,FALSE))</f>
        <v/>
      </c>
      <c r="CI78" s="12" t="str">
        <f>IF(LEN(VLOOKUP($G78,Baseline!$G:$CJ,81,FALSE))=0,"",VLOOKUP($G78,Baseline!$G:$CJ,81,FALSE))</f>
        <v/>
      </c>
      <c r="CJ78" s="12" t="str">
        <f>IF(LEN(VLOOKUP($G78,Baseline!$G:$CJ,82,FALSE))=0,"",VLOOKUP($G78,Baseline!$G:$CJ,82,FALSE))</f>
        <v/>
      </c>
      <c r="CK78" s="107"/>
      <c r="CL78" s="107"/>
      <c r="CM78" s="107"/>
      <c r="CN78" s="107"/>
      <c r="CO78" s="206" t="str">
        <f>IF(LEN(VLOOKUP($G78,Baseline!$G:$DL,87,FALSE))=0,"",VLOOKUP($G78,Baseline!$G:$DL,87,FALSE))</f>
        <v>Etes-vous satisfait de votre capacité à accomplir vos activités quotidiennes ?</v>
      </c>
      <c r="CP78" s="12" t="str">
        <f>IF(LEN(VLOOKUP($G78,Baseline!$G:$DL,88,FALSE))=0,"",VLOOKUP($G78,Baseline!$G:$DL,88,FALSE))</f>
        <v>1 = Pas du tout satisfait</v>
      </c>
      <c r="CQ78" s="12" t="str">
        <f>IF(LEN(VLOOKUP($G78,Baseline!$G:$DL,89,FALSE))=0,"",VLOOKUP($G78,Baseline!$G:$DL,89,FALSE))</f>
        <v>2 = Pas satisfait</v>
      </c>
      <c r="CR78" s="83" t="str">
        <f>IF(LEN(VLOOKUP($G78,Baseline!$G:$DL,90,FALSE))=0,"",VLOOKUP($G78,Baseline!$G:$DL,90,FALSE))</f>
        <v>3 = Ni satisfait ni insatisfait</v>
      </c>
      <c r="CS78" s="12" t="str">
        <f>IF(LEN(VLOOKUP($G78,Baseline!$G:$DL,91,FALSE))=0,"",VLOOKUP($G78,Baseline!$G:$DL,91,FALSE))</f>
        <v>4 = Satisfait</v>
      </c>
      <c r="CT78" s="12" t="str">
        <f>IF(LEN(VLOOKUP($G78,Baseline!$G:$DL,92,FALSE))=0,"",VLOOKUP($G78,Baseline!$G:$DL,92,FALSE))</f>
        <v>5 = Très satisfait</v>
      </c>
      <c r="CU78" s="12" t="str">
        <f>IF(LEN(VLOOKUP($G78,Baseline!$G:$DL,93,FALSE))=0,"",VLOOKUP($G78,Baseline!$G:$DL,93,FALSE))</f>
        <v/>
      </c>
      <c r="CV78" s="12" t="str">
        <f>IF(LEN(VLOOKUP($G78,Baseline!$G:$DL,94,FALSE))=0,"",VLOOKUP($G78,Baseline!$G:$DL,94,FALSE))</f>
        <v/>
      </c>
      <c r="CW78" s="12" t="str">
        <f>IF(LEN(VLOOKUP($G78,Baseline!$G:$DL,95,FALSE))=0,"",VLOOKUP($G78,Baseline!$G:$DL,95,FALSE))</f>
        <v/>
      </c>
      <c r="CX78" s="12" t="str">
        <f>IF(LEN(VLOOKUP($G78,Baseline!$G:$DL,96,FALSE))=0,"",VLOOKUP($G78,Baseline!$G:$DL,96,FALSE))</f>
        <v/>
      </c>
      <c r="CY78" s="76" t="str">
        <f>IF(LEN(VLOOKUP($G78,Baseline!$G:$DL,97,FALSE))=0,"",VLOOKUP($G78,Baseline!$G:$DL,97,FALSE))</f>
        <v/>
      </c>
      <c r="CZ78" s="76" t="str">
        <f>IF(LEN(VLOOKUP($G78,Baseline!$G:$DL,98,FALSE))=0,"",VLOOKUP($G78,Baseline!$G:$DL,98,FALSE))</f>
        <v/>
      </c>
      <c r="DA78" s="76" t="str">
        <f>IF(LEN(VLOOKUP($G78,Baseline!$G:$DL,99,FALSE))=0,"",VLOOKUP($G78,Baseline!$G:$DL,99,FALSE))</f>
        <v/>
      </c>
      <c r="DB78" s="76" t="str">
        <f>IF(LEN(VLOOKUP($G78,Baseline!$G:$DL,100,FALSE))=0,"",VLOOKUP($G78,Baseline!$G:$DL,100,FALSE))</f>
        <v/>
      </c>
      <c r="DC78" s="76" t="str">
        <f>IF(LEN(VLOOKUP($G78,Baseline!$G:$DL,101,FALSE))=0,"",VLOOKUP($G78,Baseline!$G:$DL,101,FALSE))</f>
        <v/>
      </c>
      <c r="DD78" s="76" t="str">
        <f>IF(LEN(VLOOKUP($G78,Baseline!$G:$DL,102,FALSE))=0,"",VLOOKUP($G78,Baseline!$G:$DL,102,FALSE))</f>
        <v/>
      </c>
      <c r="DE78" s="76" t="str">
        <f>IF(LEN(VLOOKUP($G78,Baseline!$G:$DL,103,FALSE))=0,"",VLOOKUP($G78,Baseline!$G:$DL,103,FALSE))</f>
        <v/>
      </c>
      <c r="DF78" s="76" t="str">
        <f>IF(LEN(VLOOKUP($G78,Baseline!$G:$DL,104,FALSE))=0,"",VLOOKUP($G78,Baseline!$G:$DL,104,FALSE))</f>
        <v/>
      </c>
      <c r="DG78" s="76" t="str">
        <f>IF(LEN(VLOOKUP($G78,Baseline!$G:$DL,105,FALSE))=0,"",VLOOKUP($G78,Baseline!$G:$DL,105,FALSE))</f>
        <v/>
      </c>
      <c r="DH78" s="76" t="str">
        <f>IF(LEN(VLOOKUP($G78,Baseline!$G:$DL,106,FALSE))=0,"",VLOOKUP($G78,Baseline!$G:$DL,106,FALSE))</f>
        <v/>
      </c>
      <c r="DI78" s="76" t="str">
        <f>IF(LEN(VLOOKUP($G78,Baseline!$G:$DL,107,FALSE))=0,"",VLOOKUP($G78,Baseline!$G:$DL,107,FALSE))</f>
        <v/>
      </c>
      <c r="DJ78" s="76" t="str">
        <f>IF(LEN(VLOOKUP($G78,Baseline!$G:$DL,108,FALSE))=0,"",VLOOKUP($G78,Baseline!$G:$DL,108,FALSE))</f>
        <v/>
      </c>
      <c r="DK78" s="76" t="str">
        <f>IF(LEN(VLOOKUP($G78,Baseline!$G:$DL,109,FALSE))=0,"",VLOOKUP($G78,Baseline!$G:$DL,109,FALSE))</f>
        <v/>
      </c>
      <c r="DL78" s="76" t="str">
        <f>IF(LEN(VLOOKUP($G78,Baseline!$G:$DL,110,FALSE))=0,"",VLOOKUP($G78,Baseline!$G:$DL,110,FALSE))</f>
        <v/>
      </c>
      <c r="DM78" s="76"/>
      <c r="DN78" s="76"/>
      <c r="DO78" s="76"/>
      <c r="DP78" s="107"/>
      <c r="DQ78" s="12" t="str">
        <f>IF(LEN(VLOOKUP($G78,Baseline!$G:$EN,115,FALSE))=0,"",VLOOKUP($G78,Baseline!$G:$EN,115,FALSE))</f>
        <v>Mennyire elégedett a mindennapos
életvitele során a saját képességével?</v>
      </c>
      <c r="DR78" s="12" t="str">
        <f>IF(LEN(VLOOKUP($G78,Baseline!$G:$EN,116,FALSE))=0,"",VLOOKUP($G78,Baseline!$G:$EN,116,FALSE))</f>
        <v>1 = Nagyon elégedetlen</v>
      </c>
      <c r="DS78" s="12" t="str">
        <f>IF(LEN(VLOOKUP($G78,Baseline!$G:$EN,117,FALSE))=0,"",VLOOKUP($G78,Baseline!$G:$EN,117,FALSE))</f>
        <v>2 = Elégedetlen</v>
      </c>
      <c r="DT78" s="12" t="str">
        <f>IF(LEN(VLOOKUP($G78,Baseline!$G:$EN,118,FALSE))=0,"",VLOOKUP($G78,Baseline!$G:$EN,118,FALSE))</f>
        <v>3 = Közepesen</v>
      </c>
      <c r="DU78" s="12" t="str">
        <f>IF(LEN(VLOOKUP($G78,Baseline!$G:$EN,119,FALSE))=0,"",VLOOKUP($G78,Baseline!$G:$EN,119,FALSE))</f>
        <v>4 = Elégedett</v>
      </c>
      <c r="DV78" s="12" t="str">
        <f>IF(LEN(VLOOKUP($G78,Baseline!$G:$EN,120,FALSE))=0,"",VLOOKUP($G78,Baseline!$G:$EN,120,FALSE))</f>
        <v>5 = Nagyon elégedett</v>
      </c>
      <c r="DW78" s="83" t="str">
        <f>IF(LEN(VLOOKUP($G78,Baseline!$G:$EN,121,FALSE))=0,"",VLOOKUP($G78,Baseline!$G:$EN,121,FALSE))</f>
        <v/>
      </c>
      <c r="DX78" s="12" t="str">
        <f>IF(LEN(VLOOKUP($G78,Baseline!$G:$EN,122,FALSE))=0,"",VLOOKUP($G78,Baseline!$G:$EN,122,FALSE))</f>
        <v/>
      </c>
      <c r="DY78" s="12" t="str">
        <f>IF(LEN(VLOOKUP($G78,Baseline!$G:$EN,123,FALSE))=0,"",VLOOKUP($G78,Baseline!$G:$EN,123,FALSE))</f>
        <v/>
      </c>
      <c r="DZ78" s="12" t="str">
        <f>IF(LEN(VLOOKUP($G78,Baseline!$G:$EN,124,FALSE))=0,"",VLOOKUP($G78,Baseline!$G:$EN,124,FALSE))</f>
        <v/>
      </c>
      <c r="EA78" s="12" t="str">
        <f>IF(LEN(VLOOKUP($G78,Baseline!$G:$EN,125,FALSE))=0,"",VLOOKUP($G78,Baseline!$G:$EN,125,FALSE))</f>
        <v/>
      </c>
      <c r="EB78" s="76" t="str">
        <f>IF(LEN(VLOOKUP($G78,Baseline!$G:$EN,126,FALSE))=0,"",VLOOKUP($G78,Baseline!$G:$EN,126,FALSE))</f>
        <v/>
      </c>
      <c r="EC78" s="76" t="str">
        <f>IF(LEN(VLOOKUP($G78,Baseline!$G:$EN,127,FALSE))=0,"",VLOOKUP($G78,Baseline!$G:$EN,127,FALSE))</f>
        <v/>
      </c>
      <c r="ED78" s="76" t="str">
        <f>IF(LEN(VLOOKUP($G78,Baseline!$G:$EN,128,FALSE))=0,"",VLOOKUP($G78,Baseline!$G:$EN,128,FALSE))</f>
        <v/>
      </c>
      <c r="EE78" s="76" t="str">
        <f>IF(LEN(VLOOKUP($G78,Baseline!$G:$EN,129,FALSE))=0,"",VLOOKUP($G78,Baseline!$G:$EN,129,FALSE))</f>
        <v/>
      </c>
      <c r="EF78" s="76" t="str">
        <f>IF(LEN(VLOOKUP($G78,Baseline!$G:$EN,130,FALSE))=0,"",VLOOKUP($G78,Baseline!$G:$EN,130,FALSE))</f>
        <v/>
      </c>
      <c r="EG78" s="76" t="str">
        <f>IF(LEN(VLOOKUP($G78,Baseline!$G:$EN,131,FALSE))=0,"",VLOOKUP($G78,Baseline!$G:$EN,131,FALSE))</f>
        <v/>
      </c>
      <c r="EH78" s="76" t="str">
        <f>IF(LEN(VLOOKUP($G78,Baseline!$G:$EN,132,FALSE))=0,"",VLOOKUP($G78,Baseline!$G:$EN,132,FALSE))</f>
        <v/>
      </c>
      <c r="EI78" s="76" t="str">
        <f>IF(LEN(VLOOKUP($G78,Baseline!$G:$EN,133,FALSE))=0,"",VLOOKUP($G78,Baseline!$G:$EN,133,FALSE))</f>
        <v/>
      </c>
      <c r="EJ78" s="76" t="str">
        <f>IF(LEN(VLOOKUP($G78,Baseline!$G:$EN,134,FALSE))=0,"",VLOOKUP($G78,Baseline!$G:$EN,134,FALSE))</f>
        <v/>
      </c>
      <c r="EK78" s="76" t="str">
        <f>IF(LEN(VLOOKUP($G78,Baseline!$G:$EN,135,FALSE))=0,"",VLOOKUP($G78,Baseline!$G:$EN,135,FALSE))</f>
        <v/>
      </c>
      <c r="EL78" s="76" t="str">
        <f>IF(LEN(VLOOKUP($G78,Baseline!$G:$EN,136,FALSE))=0,"",VLOOKUP($G78,Baseline!$G:$EN,136,FALSE))</f>
        <v/>
      </c>
      <c r="EM78" s="76" t="str">
        <f>IF(LEN(VLOOKUP($G78,Baseline!$G:$EN,137,FALSE))=0,"",VLOOKUP($G78,Baseline!$G:$EN,137,FALSE))</f>
        <v/>
      </c>
      <c r="EN78" s="76" t="str">
        <f>IF(LEN(VLOOKUP($G78,Baseline!$G:$EN,138,FALSE))=0,"",VLOOKUP($G78,Baseline!$G:$EN,138,FALSE))</f>
        <v/>
      </c>
      <c r="EO78" s="76"/>
      <c r="EP78" s="76"/>
      <c r="EQ78" s="76"/>
      <c r="ER78" s="76"/>
      <c r="ES78" s="12" t="str">
        <f>IF(LEN(VLOOKUP($G78,Baseline!$G:$FP,143,FALSE))=0,"",VLOOKUP($G78,Baseline!$G:$FP,143,FALSE))</f>
        <v>E' soddisfatto/a di come riesce a fare le cose di tutti i giorni ?</v>
      </c>
      <c r="ET78" s="12" t="str">
        <f>IF(LEN(VLOOKUP($G78,Baseline!$G:$FP,144,FALSE))=0,"",VLOOKUP($G78,Baseline!$G:$FP,144,FALSE))</f>
        <v>1 = Molto insoddisfatto/a</v>
      </c>
      <c r="EU78" s="12" t="str">
        <f>IF(LEN(VLOOKUP($G78,Baseline!$G:$FP,145,FALSE))=0,"",VLOOKUP($G78,Baseline!$G:$FP,145,FALSE))</f>
        <v>2 = Insoddisfatto/a</v>
      </c>
      <c r="EV78" s="12" t="str">
        <f>IF(LEN(VLOOKUP($G78,Baseline!$G:$FP,146,FALSE))=0,"",VLOOKUP($G78,Baseline!$G:$FP,146,FALSE))</f>
        <v>3 = Nè soddisfatto/a nè insoddisfatto/a</v>
      </c>
      <c r="EW78" s="12" t="str">
        <f>IF(LEN(VLOOKUP($G78,Baseline!$G:$FP,147,FALSE))=0,"",VLOOKUP($G78,Baseline!$G:$FP,147,FALSE))</f>
        <v>4 = Soddisfatto/a</v>
      </c>
      <c r="EX78" s="12" t="str">
        <f>IF(LEN(VLOOKUP($G78,Baseline!$G:$FP,148,FALSE))=0,"",VLOOKUP($G78,Baseline!$G:$FP,148,FALSE))</f>
        <v>5 = Molto soddisfatto/a</v>
      </c>
      <c r="EY78" s="12" t="str">
        <f>IF(LEN(VLOOKUP($G78,Baseline!$G:$FP,149,FALSE))=0,"",VLOOKUP($G78,Baseline!$G:$FP,149,FALSE))</f>
        <v/>
      </c>
      <c r="EZ78" s="12" t="str">
        <f>IF(LEN(VLOOKUP($G78,Baseline!$G:$FP,150,FALSE))=0,"",VLOOKUP($G78,Baseline!$G:$FP,150,FALSE))</f>
        <v/>
      </c>
      <c r="FA78" s="12" t="str">
        <f>IF(LEN(VLOOKUP($G78,Baseline!$G:$FP,151,FALSE))=0,"",VLOOKUP($G78,Baseline!$G:$FP,151,FALSE))</f>
        <v/>
      </c>
      <c r="FB78" s="83" t="str">
        <f>IF(LEN(VLOOKUP($G78,Baseline!$G:$FP,152,FALSE))=0,"",VLOOKUP($G78,Baseline!$G:$FP,152,FALSE))</f>
        <v/>
      </c>
      <c r="FC78" s="12" t="str">
        <f>IF(LEN(VLOOKUP($G78,Baseline!$G:$FP,153,FALSE))=0,"",VLOOKUP($G78,Baseline!$G:$FP,153,FALSE))</f>
        <v/>
      </c>
      <c r="FD78" s="76" t="str">
        <f>IF(LEN(VLOOKUP($G78,Baseline!$G:$FP,154,FALSE))=0,"",VLOOKUP($G78,Baseline!$G:$FP,154,FALSE))</f>
        <v/>
      </c>
      <c r="FE78" s="76" t="str">
        <f>IF(LEN(VLOOKUP($G78,Baseline!$G:$FP,155,FALSE))=0,"",VLOOKUP($G78,Baseline!$G:$FP,155,FALSE))</f>
        <v/>
      </c>
      <c r="FF78" s="76" t="str">
        <f>IF(LEN(VLOOKUP($G78,Baseline!$G:$FP,156,FALSE))=0,"",VLOOKUP($G78,Baseline!$G:$FP,156,FALSE))</f>
        <v/>
      </c>
      <c r="FG78" s="76" t="str">
        <f>IF(LEN(VLOOKUP($G78,Baseline!$G:$FP,157,FALSE))=0,"",VLOOKUP($G78,Baseline!$G:$FP,157,FALSE))</f>
        <v/>
      </c>
      <c r="FH78" s="76" t="str">
        <f>IF(LEN(VLOOKUP($G78,Baseline!$G:$FP,158,FALSE))=0,"",VLOOKUP($G78,Baseline!$G:$FP,158,FALSE))</f>
        <v/>
      </c>
      <c r="FI78" s="76" t="str">
        <f>IF(LEN(VLOOKUP($G78,Baseline!$G:$FP,159,FALSE))=0,"",VLOOKUP($G78,Baseline!$G:$FP,159,FALSE))</f>
        <v/>
      </c>
      <c r="FJ78" s="76" t="str">
        <f>IF(LEN(VLOOKUP($G78,Baseline!$G:$FP,160,FALSE))=0,"",VLOOKUP($G78,Baseline!$G:$FP,160,FALSE))</f>
        <v/>
      </c>
      <c r="FK78" s="76" t="str">
        <f>IF(LEN(VLOOKUP($G78,Baseline!$G:$FP,161,FALSE))=0,"",VLOOKUP($G78,Baseline!$G:$FP,161,FALSE))</f>
        <v/>
      </c>
      <c r="FL78" s="76" t="str">
        <f>IF(LEN(VLOOKUP($G78,Baseline!$G:$FP,162,FALSE))=0,"",VLOOKUP($G78,Baseline!$G:$FP,162,FALSE))</f>
        <v/>
      </c>
      <c r="FM78" s="76" t="str">
        <f>IF(LEN(VLOOKUP($G78,Baseline!$G:$FP,163,FALSE))=0,"",VLOOKUP($G78,Baseline!$G:$FP,163,FALSE))</f>
        <v/>
      </c>
      <c r="FN78" s="76" t="str">
        <f>IF(LEN(VLOOKUP($G78,Baseline!$G:$FP,164,FALSE))=0,"",VLOOKUP($G78,Baseline!$G:$FP,164,FALSE))</f>
        <v/>
      </c>
      <c r="FO78" s="76" t="str">
        <f>IF(LEN(VLOOKUP($G78,Baseline!$G:$FP,165,FALSE))=0,"",VLOOKUP($G78,Baseline!$G:$FP,165,FALSE))</f>
        <v/>
      </c>
      <c r="FP78" s="76" t="str">
        <f>IF(LEN(VLOOKUP($G78,Baseline!$G:$FP,166,FALSE))=0,"",VLOOKUP($G78,Baseline!$G:$FP,166,FALSE))</f>
        <v/>
      </c>
      <c r="FQ78" s="76"/>
      <c r="FR78" s="76"/>
      <c r="FS78" s="76"/>
      <c r="FT78" s="76"/>
      <c r="FU78" s="12" t="str">
        <f>IF(LEN(VLOOKUP($G78,Baseline!$G:$GR,171,FALSE))=0,"",VLOOKUP($G78,Baseline!$G:$GR,171,FALSE))</f>
        <v>Насколько Вы удовлетворены способностью выполнять свои повседневные обязанности?</v>
      </c>
      <c r="FV78" s="12" t="str">
        <f>IF(LEN(VLOOKUP($G78,Baseline!$G:$GR,172,FALSE))=0,"",VLOOKUP($G78,Baseline!$G:$GR,172,FALSE))</f>
        <v>1 = Совершенно не удовлетворен</v>
      </c>
      <c r="FW78" s="12" t="str">
        <f>IF(LEN(VLOOKUP($G78,Baseline!$G:$GR,173,FALSE))=0,"",VLOOKUP($G78,Baseline!$G:$GR,173,FALSE))</f>
        <v>2 = Не удовлетворен</v>
      </c>
      <c r="FX78" s="12" t="str">
        <f>IF(LEN(VLOOKUP($G78,Baseline!$G:$GR,174,FALSE))=0,"",VLOOKUP($G78,Baseline!$G:$GR,174,FALSE))</f>
        <v>3 = Ни то, ни другое</v>
      </c>
      <c r="FY78" s="12" t="str">
        <f>IF(LEN(VLOOKUP($G78,Baseline!$G:$GR,175,FALSE))=0,"",VLOOKUP($G78,Baseline!$G:$GR,175,FALSE))</f>
        <v>4 = Удовлетворен</v>
      </c>
      <c r="FZ78" s="12" t="str">
        <f>IF(LEN(VLOOKUP($G78,Baseline!$G:$GR,176,FALSE))=0,"",VLOOKUP($G78,Baseline!$G:$GR,176,FALSE))</f>
        <v>5 = Очень удовлетворен</v>
      </c>
      <c r="GA78" s="12" t="str">
        <f>IF(LEN(VLOOKUP($G78,Baseline!$G:$GR,177,FALSE))=0,"",VLOOKUP($G78,Baseline!$G:$GR,177,FALSE))</f>
        <v/>
      </c>
      <c r="GB78" s="12" t="str">
        <f>IF(LEN(VLOOKUP($G78,Baseline!$G:$GR,178,FALSE))=0,"",VLOOKUP($G78,Baseline!$G:$GR,178,FALSE))</f>
        <v/>
      </c>
      <c r="GC78" s="12" t="str">
        <f>IF(LEN(VLOOKUP($G78,Baseline!$G:$GR,179,FALSE))=0,"",VLOOKUP($G78,Baseline!$G:$GR,179,FALSE))</f>
        <v/>
      </c>
      <c r="GD78" s="12" t="str">
        <f>IF(LEN(VLOOKUP($G78,Baseline!$G:$GR,180,FALSE))=0,"",VLOOKUP($G78,Baseline!$G:$GR,180,FALSE))</f>
        <v/>
      </c>
      <c r="GE78" s="12" t="str">
        <f>IF(LEN(VLOOKUP($G78,Baseline!$G:$GR,181,FALSE))=0,"",VLOOKUP($G78,Baseline!$G:$GR,181,FALSE))</f>
        <v/>
      </c>
      <c r="GF78" s="76" t="str">
        <f>IF(LEN(VLOOKUP($G78,Baseline!$G:$GR,182,FALSE))=0,"",VLOOKUP($G78,Baseline!$G:$GR,182,FALSE))</f>
        <v/>
      </c>
      <c r="GG78" s="83" t="str">
        <f>IF(LEN(VLOOKUP($G78,Baseline!$G:$GR,183,FALSE))=0,"",VLOOKUP($G78,Baseline!$G:$GR,183,FALSE))</f>
        <v/>
      </c>
      <c r="GH78" s="76" t="str">
        <f>IF(LEN(VLOOKUP($G78,Baseline!$G:$GR,184,FALSE))=0,"",VLOOKUP($G78,Baseline!$G:$GR,184,FALSE))</f>
        <v/>
      </c>
      <c r="GI78" s="76" t="str">
        <f>IF(LEN(VLOOKUP($G78,Baseline!$G:$GR,185,FALSE))=0,"",VLOOKUP($G78,Baseline!$G:$GR,185,FALSE))</f>
        <v/>
      </c>
      <c r="GJ78" s="76" t="str">
        <f>IF(LEN(VLOOKUP($G78,Baseline!$G:$GR,186,FALSE))=0,"",VLOOKUP($G78,Baseline!$G:$GR,186,FALSE))</f>
        <v/>
      </c>
      <c r="GK78" s="76" t="str">
        <f>IF(LEN(VLOOKUP($G78,Baseline!$G:$GR,187,FALSE))=0,"",VLOOKUP($G78,Baseline!$G:$GR,187,FALSE))</f>
        <v/>
      </c>
      <c r="GL78" s="76" t="str">
        <f>IF(LEN(VLOOKUP($G78,Baseline!$G:$GR,188,FALSE))=0,"",VLOOKUP($G78,Baseline!$G:$GR,188,FALSE))</f>
        <v/>
      </c>
      <c r="GM78" s="76" t="str">
        <f>IF(LEN(VLOOKUP($G78,Baseline!$G:$GR,189,FALSE))=0,"",VLOOKUP($G78,Baseline!$G:$GR,189,FALSE))</f>
        <v/>
      </c>
      <c r="GN78" s="76" t="str">
        <f>IF(LEN(VLOOKUP($G78,Baseline!$G:$GR,190,FALSE))=0,"",VLOOKUP($G78,Baseline!$G:$GR,190,FALSE))</f>
        <v/>
      </c>
      <c r="GO78" s="76" t="str">
        <f>IF(LEN(VLOOKUP($G78,Baseline!$G:$GR,191,FALSE))=0,"",VLOOKUP($G78,Baseline!$G:$GR,191,FALSE))</f>
        <v/>
      </c>
      <c r="GP78" s="76" t="str">
        <f>IF(LEN(VLOOKUP($G78,Baseline!$G:$GR,192,FALSE))=0,"",VLOOKUP($G78,Baseline!$G:$GR,192,FALSE))</f>
        <v/>
      </c>
      <c r="GQ78" s="76" t="str">
        <f>IF(LEN(VLOOKUP($G78,Baseline!$G:$GR,193,FALSE))=0,"",VLOOKUP($G78,Baseline!$G:$GR,193,FALSE))</f>
        <v/>
      </c>
      <c r="GR78" s="76" t="str">
        <f>IF(LEN(VLOOKUP($G78,Baseline!$G:$GR,194,FALSE))=0,"",VLOOKUP($G78,Baseline!$G:$GR,194,FALSE))</f>
        <v/>
      </c>
      <c r="GS78" s="76"/>
      <c r="GT78" s="76"/>
      <c r="GU78" s="76"/>
      <c r="GV78" s="76"/>
      <c r="GW78" s="12" t="str">
        <f>IF(LEN(VLOOKUP($G78,Baseline!$G:$HT,199,FALSE))=0,"",VLOOKUP($G78,Baseline!$G:$HT,199,FALSE))</f>
        <v>Da li ste zadovoljni s vašom sposobnošću za obavljanje svakodnevnih poslova?</v>
      </c>
      <c r="GX78" s="12" t="str">
        <f>IF(LEN(VLOOKUP($G78,Baseline!$G:$HT,200,FALSE))=0,"",VLOOKUP($G78,Baseline!$G:$HT,200,FALSE))</f>
        <v>1 = jako nezadovo ljan/a</v>
      </c>
      <c r="GY78" s="12" t="str">
        <f>IF(LEN(VLOOKUP($G78,Baseline!$G:$HT,201,FALSE))=0,"",VLOOKUP($G78,Baseline!$G:$HT,201,FALSE))</f>
        <v>2 = nezadov oljan/a</v>
      </c>
      <c r="GZ78" s="12" t="str">
        <f>IF(LEN(VLOOKUP($G78,Baseline!$G:$HT,202,FALSE))=0,"",VLOOKUP($G78,Baseline!$G:$HT,202,FALSE))</f>
        <v>3 = niti zadovoljan niti nezadovo ljan/a</v>
      </c>
      <c r="HA78" s="82" t="str">
        <f>IF(LEN(VLOOKUP($G78,Baseline!$G:$HT,203,FALSE))=0,"",VLOOKUP($G78,Baseline!$G:$HT,203,FALSE))</f>
        <v>4 = zadovo ljan/a</v>
      </c>
      <c r="HB78" s="82" t="str">
        <f>IF(LEN(VLOOKUP($G78,Baseline!$G:$HT,204,FALSE))=0,"",VLOOKUP($G78,Baseline!$G:$HT,204,FALSE))</f>
        <v>5 = jako zadovo ljan/a</v>
      </c>
      <c r="HC78" s="82" t="str">
        <f>IF(LEN(VLOOKUP($G78,Baseline!$G:$HT,205,FALSE))=0,"",VLOOKUP($G78,Baseline!$G:$HT,205,FALSE))</f>
        <v/>
      </c>
      <c r="HD78" s="82" t="str">
        <f>IF(LEN(VLOOKUP($G78,Baseline!$G:$HT,206,FALSE))=0,"",VLOOKUP($G78,Baseline!$G:$HT,206,FALSE))</f>
        <v/>
      </c>
      <c r="HE78" s="82" t="str">
        <f>IF(LEN(VLOOKUP($G78,Baseline!$G:$HT,207,FALSE))=0,"",VLOOKUP($G78,Baseline!$G:$HT,207,FALSE))</f>
        <v/>
      </c>
      <c r="HF78" s="82" t="str">
        <f>IF(LEN(VLOOKUP($G78,Baseline!$G:$HT,208,FALSE))=0,"",VLOOKUP($G78,Baseline!$G:$HT,208,FALSE))</f>
        <v/>
      </c>
      <c r="HG78" s="82" t="str">
        <f>IF(LEN(VLOOKUP($G78,Baseline!$G:$HT,209,FALSE))=0,"",VLOOKUP($G78,Baseline!$G:$HT,209,FALSE))</f>
        <v/>
      </c>
      <c r="HH78" s="76" t="str">
        <f>IF(LEN(VLOOKUP($G78,Baseline!$G:$HT,210,FALSE))=0,"",VLOOKUP($G78,Baseline!$G:$HT,210,FALSE))</f>
        <v/>
      </c>
      <c r="HI78" s="76" t="str">
        <f>IF(LEN(VLOOKUP($G78,Baseline!$G:$HT,211,FALSE))=0,"",VLOOKUP($G78,Baseline!$G:$HT,211,FALSE))</f>
        <v/>
      </c>
      <c r="HJ78" s="76" t="str">
        <f>IF(LEN(VLOOKUP($G78,Baseline!$G:$HT,212,FALSE))=0,"",VLOOKUP($G78,Baseline!$G:$HT,212,FALSE))</f>
        <v/>
      </c>
      <c r="HK78" s="76" t="str">
        <f>IF(LEN(VLOOKUP($G78,Baseline!$G:$HT,213,FALSE))=0,"",VLOOKUP($G78,Baseline!$G:$HT,213,FALSE))</f>
        <v/>
      </c>
      <c r="HL78" s="83" t="str">
        <f>IF(LEN(VLOOKUP($G78,Baseline!$G:$HT,214,FALSE))=0,"",VLOOKUP($G78,Baseline!$G:$HT,214,FALSE))</f>
        <v/>
      </c>
      <c r="HM78" s="76" t="str">
        <f>IF(LEN(VLOOKUP($G78,Baseline!$G:$HT,215,FALSE))=0,"",VLOOKUP($G78,Baseline!$G:$HT,215,FALSE))</f>
        <v/>
      </c>
      <c r="HN78" s="76" t="str">
        <f>IF(LEN(VLOOKUP($G78,Baseline!$G:$HT,216,FALSE))=0,"",VLOOKUP($G78,Baseline!$G:$HT,216,FALSE))</f>
        <v/>
      </c>
      <c r="HO78" s="76" t="str">
        <f>IF(LEN(VLOOKUP($G78,Baseline!$G:$HT,217,FALSE))=0,"",VLOOKUP($G78,Baseline!$G:$HT,217,FALSE))</f>
        <v/>
      </c>
      <c r="HP78" s="76" t="str">
        <f>IF(LEN(VLOOKUP($G78,Baseline!$G:$HT,218,FALSE))=0,"",VLOOKUP($G78,Baseline!$G:$HT,218,FALSE))</f>
        <v/>
      </c>
      <c r="HQ78" s="76" t="str">
        <f>IF(LEN(VLOOKUP($G78,Baseline!$G:$HT,219,FALSE))=0,"",VLOOKUP($G78,Baseline!$G:$HT,219,FALSE))</f>
        <v/>
      </c>
      <c r="HR78" s="76" t="str">
        <f>IF(LEN(VLOOKUP($G78,Baseline!$G:$HT,220,FALSE))=0,"",VLOOKUP($G78,Baseline!$G:$HT,220,FALSE))</f>
        <v/>
      </c>
      <c r="HS78" s="76" t="str">
        <f>IF(LEN(VLOOKUP($G78,Baseline!$G:$HT,221,FALSE))=0,"",VLOOKUP($G78,Baseline!$G:$HT,221,FALSE))</f>
        <v/>
      </c>
      <c r="HT78" s="76" t="str">
        <f>IF(LEN(VLOOKUP($G78,Baseline!$G:$HT,222,FALSE))=0,"",VLOOKUP($G78,Baseline!$G:$HT,222,FALSE))</f>
        <v/>
      </c>
      <c r="HU78" s="76"/>
      <c r="HV78" s="76"/>
      <c r="HW78" s="76"/>
      <c r="HX78" s="76"/>
    </row>
    <row r="79" spans="1:232" s="109" customFormat="1" ht="31.5" hidden="1">
      <c r="A79" s="6" t="s">
        <v>331</v>
      </c>
      <c r="B79" s="6" t="s">
        <v>332</v>
      </c>
      <c r="C79" s="6"/>
      <c r="D79" s="6"/>
      <c r="E79" s="6"/>
      <c r="F79" s="5" t="s">
        <v>333</v>
      </c>
      <c r="G79" s="6" t="s">
        <v>465</v>
      </c>
      <c r="H79" s="6" t="s">
        <v>466</v>
      </c>
      <c r="I79" s="84" t="str">
        <f>IF(LEN(VLOOKUP($G79,Baseline!$G:$BH,3,FALSE))=0,"",VLOOKUP($G79,Baseline!$G:$BH,3,FALSE))</f>
        <v>Wie zufrieden sind Sie mit sich selbst?</v>
      </c>
      <c r="J79" s="5" t="str">
        <f>IF(LEN(VLOOKUP($G79,Baseline!$G:$BH,4,FALSE))=0,"",VLOOKUP($G79,Baseline!$G:$BH,4,FALSE))</f>
        <v>1 = Sehr unzufrieden</v>
      </c>
      <c r="K79" s="5" t="str">
        <f>IF(LEN(VLOOKUP($G79,Baseline!$G:$BH,5,FALSE))=0,"",VLOOKUP($G79,Baseline!$G:$BH,5,FALSE))</f>
        <v>2 = Unzufrieden</v>
      </c>
      <c r="L79" s="5" t="str">
        <f>IF(LEN(VLOOKUP($G79,Baseline!$G:$BH,6,FALSE))=0,"",VLOOKUP($G79,Baseline!$G:$BH,6,FALSE))</f>
        <v>3 = Weder zufrieden noch unzufrieden</v>
      </c>
      <c r="M79" s="5" t="str">
        <f>IF(LEN(VLOOKUP($G79,Baseline!$G:$BH,7,FALSE))=0,"",VLOOKUP($G79,Baseline!$G:$BH,7,FALSE))</f>
        <v>4 = Zufrieden</v>
      </c>
      <c r="N79" s="5" t="str">
        <f>IF(LEN(VLOOKUP($G79,Baseline!$G:$BH,8,FALSE))=0,"",VLOOKUP($G79,Baseline!$G:$BH,8,FALSE))</f>
        <v>5 = Sehr zufrieden</v>
      </c>
      <c r="O79" s="5" t="str">
        <f>IF(LEN(VLOOKUP($G79,Baseline!$G:$BH,9,FALSE))=0,"",VLOOKUP($G79,Baseline!$G:$BH,9,FALSE))</f>
        <v/>
      </c>
      <c r="P79" s="5" t="str">
        <f>IF(LEN(VLOOKUP($G79,Baseline!$G:$BH,10,FALSE))=0,"",VLOOKUP($G79,Baseline!$G:$BH,10,FALSE))</f>
        <v/>
      </c>
      <c r="Q79" s="5" t="str">
        <f>IF(LEN(VLOOKUP($G79,Baseline!$G:$BH,11,FALSE))=0,"",VLOOKUP($G79,Baseline!$G:$BH,11,FALSE))</f>
        <v/>
      </c>
      <c r="R79" s="5" t="str">
        <f>IF(LEN(VLOOKUP($G79,Baseline!$G:$BH,12,FALSE))=0,"",VLOOKUP($G79,Baseline!$G:$BH,12,FALSE))</f>
        <v/>
      </c>
      <c r="S79" s="5" t="str">
        <f>IF(LEN(VLOOKUP($G79,Baseline!$G:$BH,13,FALSE))=0,"",VLOOKUP($G79,Baseline!$G:$BH,13,FALSE))</f>
        <v/>
      </c>
      <c r="T79" s="5" t="str">
        <f>IF(LEN(VLOOKUP($G79,Baseline!$G:$BH,14,FALSE))=0,"",VLOOKUP($G79,Baseline!$G:$BH,14,FALSE))</f>
        <v/>
      </c>
      <c r="U79" s="5" t="str">
        <f>IF(LEN(VLOOKUP($G79,Baseline!$G:$BH,15,FALSE))=0,"",VLOOKUP($G79,Baseline!$G:$BH,15,FALSE))</f>
        <v/>
      </c>
      <c r="V79" s="5" t="str">
        <f>IF(LEN(VLOOKUP($G79,Baseline!$G:$BH,16,FALSE))=0,"",VLOOKUP($G79,Baseline!$G:$BH,16,FALSE))</f>
        <v/>
      </c>
      <c r="W79" s="5" t="str">
        <f>IF(LEN(VLOOKUP($G79,Baseline!$G:$BH,17,FALSE))=0,"",VLOOKUP($G79,Baseline!$G:$BH,17,FALSE))</f>
        <v/>
      </c>
      <c r="X79" s="5" t="str">
        <f>IF(LEN(VLOOKUP($G79,Baseline!$G:$BH,18,FALSE))=0,"",VLOOKUP($G79,Baseline!$G:$BH,18,FALSE))</f>
        <v/>
      </c>
      <c r="Y79" s="5" t="str">
        <f>IF(LEN(VLOOKUP($G79,Baseline!$G:$BH,19,FALSE))=0,"",VLOOKUP($G79,Baseline!$G:$BH,19,FALSE))</f>
        <v/>
      </c>
      <c r="Z79" s="5" t="str">
        <f>IF(LEN(VLOOKUP($G79,Baseline!$G:$BH,20,FALSE))=0,"",VLOOKUP($G79,Baseline!$G:$BH,20,FALSE))</f>
        <v/>
      </c>
      <c r="AA79" s="5" t="str">
        <f>IF(LEN(VLOOKUP($G79,Baseline!$G:$BH,21,FALSE))=0,"",VLOOKUP($G79,Baseline!$G:$BH,21,FALSE))</f>
        <v/>
      </c>
      <c r="AB79" s="5" t="str">
        <f>IF(LEN(VLOOKUP($G79,Baseline!$G:$BH,22,FALSE))=0,"",VLOOKUP($G79,Baseline!$G:$BH,22,FALSE))</f>
        <v/>
      </c>
      <c r="AC79" s="5" t="str">
        <f>IF(LEN(VLOOKUP($G79,Baseline!$G:$BH,23,FALSE))=0,"",VLOOKUP($G79,Baseline!$G:$BH,23,FALSE))</f>
        <v/>
      </c>
      <c r="AD79" s="5" t="str">
        <f>IF(LEN(VLOOKUP($G79,Baseline!$G:$BH,24,FALSE))=0,"",VLOOKUP($G79,Baseline!$G:$BH,24,FALSE))</f>
        <v/>
      </c>
      <c r="AE79" s="5" t="str">
        <f>IF(LEN(VLOOKUP($G79,Baseline!$G:$BH,25,FALSE))=0,"",VLOOKUP($G79,Baseline!$G:$BH,25,FALSE))</f>
        <v/>
      </c>
      <c r="AF79" s="5" t="str">
        <f>IF(LEN(VLOOKUP($G79,Baseline!$G:$BH,26,FALSE))=0,"",VLOOKUP($G79,Baseline!$G:$BH,26,FALSE))</f>
        <v/>
      </c>
      <c r="AG79" s="6"/>
      <c r="AH79" s="6"/>
      <c r="AI79" s="6"/>
      <c r="AJ79" s="112"/>
      <c r="AK79" s="5" t="str">
        <f>IF(LEN(VLOOKUP($G79,Baseline!$G:$BH,31,FALSE))=0,"",VLOOKUP($G79,Baseline!$G:$BH,31,FALSE))</f>
        <v>How satisfied are you with yourself?</v>
      </c>
      <c r="AL79" s="5" t="str">
        <f>IF(LEN(VLOOKUP($G79,Baseline!$G:$BH,32,FALSE))=0,"",VLOOKUP($G79,Baseline!$G:$BH,32,FALSE))</f>
        <v>1 = Very dissatisfied</v>
      </c>
      <c r="AM79" s="5" t="str">
        <f>IF(LEN(VLOOKUP($G79,Baseline!$G:$BH,33,FALSE))=0,"",VLOOKUP($G79,Baseline!$G:$BH,33,FALSE))</f>
        <v>2 = Dissatisfied</v>
      </c>
      <c r="AN79" s="5" t="str">
        <f>IF(LEN(VLOOKUP($G79,Baseline!$G:$BH,34,FALSE))=0,"",VLOOKUP($G79,Baseline!$G:$BH,34,FALSE))</f>
        <v>3 = Neither satisfied nor dissatisfied</v>
      </c>
      <c r="AO79" s="5" t="str">
        <f>IF(LEN(VLOOKUP($G79,Baseline!$G:$BH,35,FALSE))=0,"",VLOOKUP($G79,Baseline!$G:$BH,35,FALSE))</f>
        <v>4 = Satisfied</v>
      </c>
      <c r="AP79" s="5" t="str">
        <f>IF(LEN(VLOOKUP($G79,Baseline!$G:$BH,36,FALSE))=0,"",VLOOKUP($G79,Baseline!$G:$BH,36,FALSE))</f>
        <v>5 = Very satisfied</v>
      </c>
      <c r="AQ79" s="5" t="str">
        <f>IF(LEN(VLOOKUP($G79,Baseline!$G:$BH,37,FALSE))=0,"",VLOOKUP($G79,Baseline!$G:$BH,37,FALSE))</f>
        <v/>
      </c>
      <c r="AR79" s="5" t="str">
        <f>IF(LEN(VLOOKUP($G79,Baseline!$G:$BH,38,FALSE))=0,"",VLOOKUP($G79,Baseline!$G:$BH,38,FALSE))</f>
        <v/>
      </c>
      <c r="AS79" s="5" t="str">
        <f>IF(LEN(VLOOKUP($G79,Baseline!$G:$BH,39,FALSE))=0,"",VLOOKUP($G79,Baseline!$G:$BH,39,FALSE))</f>
        <v/>
      </c>
      <c r="AT79" s="5" t="str">
        <f>IF(LEN(VLOOKUP($G79,Baseline!$G:$BH,40,FALSE))=0,"",VLOOKUP($G79,Baseline!$G:$BH,40,FALSE))</f>
        <v/>
      </c>
      <c r="AU79" s="5" t="str">
        <f>IF(LEN(VLOOKUP($G79,Baseline!$G:$BH,41,FALSE))=0,"",VLOOKUP($G79,Baseline!$G:$BH,41,FALSE))</f>
        <v/>
      </c>
      <c r="AV79" s="5" t="str">
        <f>IF(LEN(VLOOKUP($G79,Baseline!$G:$BH,42,FALSE))=0,"",VLOOKUP($G79,Baseline!$G:$BH,42,FALSE))</f>
        <v/>
      </c>
      <c r="AW79" s="5" t="str">
        <f>IF(LEN(VLOOKUP($G79,Baseline!$G:$BH,43,FALSE))=0,"",VLOOKUP($G79,Baseline!$G:$BH,43,FALSE))</f>
        <v/>
      </c>
      <c r="AX79" s="5" t="str">
        <f>IF(LEN(VLOOKUP($G79,Baseline!$G:$BH,44,FALSE))=0,"",VLOOKUP($G79,Baseline!$G:$BH,44,FALSE))</f>
        <v/>
      </c>
      <c r="AY79" s="5" t="str">
        <f>IF(LEN(VLOOKUP($G79,Baseline!$G:$BH,45,FALSE))=0,"",VLOOKUP($G79,Baseline!$G:$BH,45,FALSE))</f>
        <v/>
      </c>
      <c r="AZ79" s="5" t="str">
        <f>IF(LEN(VLOOKUP($G79,Baseline!$G:$BH,46,FALSE))=0,"",VLOOKUP($G79,Baseline!$G:$BH,46,FALSE))</f>
        <v/>
      </c>
      <c r="BA79" s="5" t="str">
        <f>IF(LEN(VLOOKUP($G79,Baseline!$G:$BH,47,FALSE))=0,"",VLOOKUP($G79,Baseline!$G:$BH,47,FALSE))</f>
        <v/>
      </c>
      <c r="BB79" s="5" t="str">
        <f>IF(LEN(VLOOKUP($G79,Baseline!$G:$BH,48,FALSE))=0,"",VLOOKUP($G79,Baseline!$G:$BH,48,FALSE))</f>
        <v/>
      </c>
      <c r="BC79" s="5" t="str">
        <f>IF(LEN(VLOOKUP($G79,Baseline!$G:$BH,49,FALSE))=0,"",VLOOKUP($G79,Baseline!$G:$BH,49,FALSE))</f>
        <v/>
      </c>
      <c r="BD79" s="5" t="str">
        <f>IF(LEN(VLOOKUP($G79,Baseline!$G:$BH,50,FALSE))=0,"",VLOOKUP($G79,Baseline!$G:$BH,50,FALSE))</f>
        <v/>
      </c>
      <c r="BE79" s="5" t="str">
        <f>IF(LEN(VLOOKUP($G79,Baseline!$G:$BH,51,FALSE))=0,"",VLOOKUP($G79,Baseline!$G:$BH,51,FALSE))</f>
        <v/>
      </c>
      <c r="BF79" s="5" t="str">
        <f>IF(LEN(VLOOKUP($G79,Baseline!$G:$BH,52,FALSE))=0,"",VLOOKUP($G79,Baseline!$G:$BH,52,FALSE))</f>
        <v/>
      </c>
      <c r="BG79" s="5" t="str">
        <f>IF(LEN(VLOOKUP($G79,Baseline!$G:$BH,53,FALSE))=0,"",VLOOKUP($G79,Baseline!$G:$BH,53,FALSE))</f>
        <v/>
      </c>
      <c r="BH79" s="5" t="str">
        <f>IF(LEN(VLOOKUP($G79,Baseline!$G:$BH,54,FALSE))=0,"",VLOOKUP($G79,Baseline!$G:$BH,54,FALSE))</f>
        <v/>
      </c>
      <c r="BI79" s="6"/>
      <c r="BJ79" s="6"/>
      <c r="BK79" s="6"/>
      <c r="BL79" s="112"/>
      <c r="BM79" s="1" t="str">
        <f>IF(LEN(VLOOKUP($G79,Baseline!$G:$CJ,59,FALSE))=0,"",VLOOKUP($G79,Baseline!$G:$CJ,59,FALSE))</f>
        <v>¿Cuán satisfecho/a está de sí mismo?</v>
      </c>
      <c r="BN79" s="1" t="str">
        <f>IF(LEN(VLOOKUP($G79,Baseline!$G:$CJ,60,FALSE))=0,"",VLOOKUP($G79,Baseline!$G:$CJ,60,FALSE))</f>
        <v>1 = Muy Insatisfecho/a</v>
      </c>
      <c r="BO79" s="1" t="str">
        <f>IF(LEN(VLOOKUP($G79,Baseline!$G:$CJ,61,FALSE))=0,"",VLOOKUP($G79,Baseline!$G:$CJ,61,FALSE))</f>
        <v>2  = Insatisfecho/a</v>
      </c>
      <c r="BP79" s="1" t="str">
        <f>IF(LEN(VLOOKUP($G79,Baseline!$G:$CJ,62,FALSE))=0,"",VLOOKUP($G79,Baseline!$G:$CJ,62,FALSE))</f>
        <v>3 = Lo normal</v>
      </c>
      <c r="BQ79" s="1" t="str">
        <f>IF(LEN(VLOOKUP($G79,Baseline!$G:$CJ,63,FALSE))=0,"",VLOOKUP($G79,Baseline!$G:$CJ,63,FALSE))</f>
        <v>4 = Bastante satisfecho/a</v>
      </c>
      <c r="BR79" s="1" t="str">
        <f>IF(LEN(VLOOKUP($G79,Baseline!$G:$CJ,64,FALSE))=0,"",VLOOKUP($G79,Baseline!$G:$CJ,64,FALSE))</f>
        <v>5 = Muy satisfecho/a</v>
      </c>
      <c r="BS79" s="1" t="str">
        <f>IF(LEN(VLOOKUP($G79,Baseline!$G:$CJ,65,FALSE))=0,"",VLOOKUP($G79,Baseline!$G:$CJ,65,FALSE))</f>
        <v/>
      </c>
      <c r="BT79" s="1" t="str">
        <f>IF(LEN(VLOOKUP($G79,Baseline!$G:$CJ,66,FALSE))=0,"",VLOOKUP($G79,Baseline!$G:$CJ,66,FALSE))</f>
        <v/>
      </c>
      <c r="BU79" s="1" t="str">
        <f>IF(LEN(VLOOKUP($G79,Baseline!$G:$CJ,67,FALSE))=0,"",VLOOKUP($G79,Baseline!$G:$CJ,67,FALSE))</f>
        <v/>
      </c>
      <c r="BV79" s="1" t="str">
        <f>IF(LEN(VLOOKUP($G79,Baseline!$G:$CJ,68,FALSE))=0,"",VLOOKUP($G79,Baseline!$G:$CJ,68,FALSE))</f>
        <v/>
      </c>
      <c r="BW79" s="1" t="str">
        <f>IF(LEN(VLOOKUP($G79,Baseline!$G:$CJ,69,FALSE))=0,"",VLOOKUP($G79,Baseline!$G:$CJ,69,FALSE))</f>
        <v/>
      </c>
      <c r="BX79" s="1" t="str">
        <f>IF(LEN(VLOOKUP($G79,Baseline!$G:$CJ,70,FALSE))=0,"",VLOOKUP($G79,Baseline!$G:$CJ,70,FALSE))</f>
        <v/>
      </c>
      <c r="BY79" s="1" t="str">
        <f>IF(LEN(VLOOKUP($G79,Baseline!$G:$CJ,71,FALSE))=0,"",VLOOKUP($G79,Baseline!$G:$CJ,71,FALSE))</f>
        <v/>
      </c>
      <c r="BZ79" s="1" t="str">
        <f>IF(LEN(VLOOKUP($G79,Baseline!$G:$CJ,72,FALSE))=0,"",VLOOKUP($G79,Baseline!$G:$CJ,72,FALSE))</f>
        <v/>
      </c>
      <c r="CA79" s="1" t="str">
        <f>IF(LEN(VLOOKUP($G79,Baseline!$G:$CJ,73,FALSE))=0,"",VLOOKUP($G79,Baseline!$G:$CJ,73,FALSE))</f>
        <v/>
      </c>
      <c r="CB79" s="1" t="str">
        <f>IF(LEN(VLOOKUP($G79,Baseline!$G:$CJ,74,FALSE))=0,"",VLOOKUP($G79,Baseline!$G:$CJ,74,FALSE))</f>
        <v/>
      </c>
      <c r="CC79" s="1" t="str">
        <f>IF(LEN(VLOOKUP($G79,Baseline!$G:$CJ,75,FALSE))=0,"",VLOOKUP($G79,Baseline!$G:$CJ,75,FALSE))</f>
        <v/>
      </c>
      <c r="CD79" s="1" t="str">
        <f>IF(LEN(VLOOKUP($G79,Baseline!$G:$CJ,76,FALSE))=0,"",VLOOKUP($G79,Baseline!$G:$CJ,76,FALSE))</f>
        <v/>
      </c>
      <c r="CE79" s="1" t="str">
        <f>IF(LEN(VLOOKUP($G79,Baseline!$G:$CJ,77,FALSE))=0,"",VLOOKUP($G79,Baseline!$G:$CJ,77,FALSE))</f>
        <v/>
      </c>
      <c r="CF79" s="1" t="str">
        <f>IF(LEN(VLOOKUP($G79,Baseline!$G:$CJ,78,FALSE))=0,"",VLOOKUP($G79,Baseline!$G:$CJ,78,FALSE))</f>
        <v/>
      </c>
      <c r="CG79" s="1" t="str">
        <f>IF(LEN(VLOOKUP($G79,Baseline!$G:$CJ,79,FALSE))=0,"",VLOOKUP($G79,Baseline!$G:$CJ,79,FALSE))</f>
        <v/>
      </c>
      <c r="CH79" s="1" t="str">
        <f>IF(LEN(VLOOKUP($G79,Baseline!$G:$CJ,80,FALSE))=0,"",VLOOKUP($G79,Baseline!$G:$CJ,80,FALSE))</f>
        <v/>
      </c>
      <c r="CI79" s="1" t="str">
        <f>IF(LEN(VLOOKUP($G79,Baseline!$G:$CJ,81,FALSE))=0,"",VLOOKUP($G79,Baseline!$G:$CJ,81,FALSE))</f>
        <v/>
      </c>
      <c r="CJ79" s="1" t="str">
        <f>IF(LEN(VLOOKUP($G79,Baseline!$G:$CJ,82,FALSE))=0,"",VLOOKUP($G79,Baseline!$G:$CJ,82,FALSE))</f>
        <v/>
      </c>
      <c r="CK79" s="6"/>
      <c r="CL79" s="6"/>
      <c r="CM79" s="6"/>
      <c r="CN79" s="6"/>
      <c r="CO79" s="198" t="str">
        <f>IF(LEN(VLOOKUP($G79,Baseline!$G:$DL,87,FALSE))=0,"",VLOOKUP($G79,Baseline!$G:$DL,87,FALSE))</f>
        <v>Avez-vous une bonne opinion de vous-même ?</v>
      </c>
      <c r="CP79" s="1" t="str">
        <f>IF(LEN(VLOOKUP($G79,Baseline!$G:$DL,88,FALSE))=0,"",VLOOKUP($G79,Baseline!$G:$DL,88,FALSE))</f>
        <v>1 = Pas du tout satisfait</v>
      </c>
      <c r="CQ79" s="1" t="str">
        <f>IF(LEN(VLOOKUP($G79,Baseline!$G:$DL,89,FALSE))=0,"",VLOOKUP($G79,Baseline!$G:$DL,89,FALSE))</f>
        <v>2 = Un peu</v>
      </c>
      <c r="CR79" s="4" t="str">
        <f>IF(LEN(VLOOKUP($G79,Baseline!$G:$DL,90,FALSE))=0,"",VLOOKUP($G79,Baseline!$G:$DL,90,FALSE))</f>
        <v>3 = Modérément</v>
      </c>
      <c r="CS79" s="1" t="str">
        <f>IF(LEN(VLOOKUP($G79,Baseline!$G:$DL,91,FALSE))=0,"",VLOOKUP($G79,Baseline!$G:$DL,91,FALSE))</f>
        <v>4 = Beaucoup</v>
      </c>
      <c r="CT79" s="1" t="str">
        <f>IF(LEN(VLOOKUP($G79,Baseline!$G:$DL,92,FALSE))=0,"",VLOOKUP($G79,Baseline!$G:$DL,92,FALSE))</f>
        <v>5 = Extrêmement</v>
      </c>
      <c r="CU79" s="1" t="str">
        <f>IF(LEN(VLOOKUP($G79,Baseline!$G:$DL,93,FALSE))=0,"",VLOOKUP($G79,Baseline!$G:$DL,93,FALSE))</f>
        <v/>
      </c>
      <c r="CV79" s="1" t="str">
        <f>IF(LEN(VLOOKUP($G79,Baseline!$G:$DL,94,FALSE))=0,"",VLOOKUP($G79,Baseline!$G:$DL,94,FALSE))</f>
        <v/>
      </c>
      <c r="CW79" s="1" t="str">
        <f>IF(LEN(VLOOKUP($G79,Baseline!$G:$DL,95,FALSE))=0,"",VLOOKUP($G79,Baseline!$G:$DL,95,FALSE))</f>
        <v/>
      </c>
      <c r="CX79" s="1" t="str">
        <f>IF(LEN(VLOOKUP($G79,Baseline!$G:$DL,96,FALSE))=0,"",VLOOKUP($G79,Baseline!$G:$DL,96,FALSE))</f>
        <v/>
      </c>
      <c r="CY79" s="5" t="str">
        <f>IF(LEN(VLOOKUP($G79,Baseline!$G:$DL,97,FALSE))=0,"",VLOOKUP($G79,Baseline!$G:$DL,97,FALSE))</f>
        <v/>
      </c>
      <c r="CZ79" s="5" t="str">
        <f>IF(LEN(VLOOKUP($G79,Baseline!$G:$DL,98,FALSE))=0,"",VLOOKUP($G79,Baseline!$G:$DL,98,FALSE))</f>
        <v/>
      </c>
      <c r="DA79" s="5" t="str">
        <f>IF(LEN(VLOOKUP($G79,Baseline!$G:$DL,99,FALSE))=0,"",VLOOKUP($G79,Baseline!$G:$DL,99,FALSE))</f>
        <v/>
      </c>
      <c r="DB79" s="5" t="str">
        <f>IF(LEN(VLOOKUP($G79,Baseline!$G:$DL,100,FALSE))=0,"",VLOOKUP($G79,Baseline!$G:$DL,100,FALSE))</f>
        <v/>
      </c>
      <c r="DC79" s="5" t="str">
        <f>IF(LEN(VLOOKUP($G79,Baseline!$G:$DL,101,FALSE))=0,"",VLOOKUP($G79,Baseline!$G:$DL,101,FALSE))</f>
        <v/>
      </c>
      <c r="DD79" s="5" t="str">
        <f>IF(LEN(VLOOKUP($G79,Baseline!$G:$DL,102,FALSE))=0,"",VLOOKUP($G79,Baseline!$G:$DL,102,FALSE))</f>
        <v/>
      </c>
      <c r="DE79" s="5" t="str">
        <f>IF(LEN(VLOOKUP($G79,Baseline!$G:$DL,103,FALSE))=0,"",VLOOKUP($G79,Baseline!$G:$DL,103,FALSE))</f>
        <v/>
      </c>
      <c r="DF79" s="5" t="str">
        <f>IF(LEN(VLOOKUP($G79,Baseline!$G:$DL,104,FALSE))=0,"",VLOOKUP($G79,Baseline!$G:$DL,104,FALSE))</f>
        <v/>
      </c>
      <c r="DG79" s="5" t="str">
        <f>IF(LEN(VLOOKUP($G79,Baseline!$G:$DL,105,FALSE))=0,"",VLOOKUP($G79,Baseline!$G:$DL,105,FALSE))</f>
        <v/>
      </c>
      <c r="DH79" s="5" t="str">
        <f>IF(LEN(VLOOKUP($G79,Baseline!$G:$DL,106,FALSE))=0,"",VLOOKUP($G79,Baseline!$G:$DL,106,FALSE))</f>
        <v/>
      </c>
      <c r="DI79" s="5" t="str">
        <f>IF(LEN(VLOOKUP($G79,Baseline!$G:$DL,107,FALSE))=0,"",VLOOKUP($G79,Baseline!$G:$DL,107,FALSE))</f>
        <v/>
      </c>
      <c r="DJ79" s="5" t="str">
        <f>IF(LEN(VLOOKUP($G79,Baseline!$G:$DL,108,FALSE))=0,"",VLOOKUP($G79,Baseline!$G:$DL,108,FALSE))</f>
        <v/>
      </c>
      <c r="DK79" s="5" t="str">
        <f>IF(LEN(VLOOKUP($G79,Baseline!$G:$DL,109,FALSE))=0,"",VLOOKUP($G79,Baseline!$G:$DL,109,FALSE))</f>
        <v/>
      </c>
      <c r="DL79" s="5" t="str">
        <f>IF(LEN(VLOOKUP($G79,Baseline!$G:$DL,110,FALSE))=0,"",VLOOKUP($G79,Baseline!$G:$DL,110,FALSE))</f>
        <v/>
      </c>
      <c r="DM79" s="5"/>
      <c r="DN79" s="5"/>
      <c r="DO79" s="5"/>
      <c r="DP79" s="6"/>
      <c r="DQ79" s="1" t="str">
        <f>IF(LEN(VLOOKUP($G79,Baseline!$G:$EN,115,FALSE))=0,"",VLOOKUP($G79,Baseline!$G:$EN,115,FALSE))</f>
        <v>Mennyire elégedett önmagával ?</v>
      </c>
      <c r="DR79" s="1" t="str">
        <f>IF(LEN(VLOOKUP($G79,Baseline!$G:$EN,116,FALSE))=0,"",VLOOKUP($G79,Baseline!$G:$EN,116,FALSE))</f>
        <v>1 = Nagyon elégedetlen</v>
      </c>
      <c r="DS79" s="1" t="str">
        <f>IF(LEN(VLOOKUP($G79,Baseline!$G:$EN,117,FALSE))=0,"",VLOOKUP($G79,Baseline!$G:$EN,117,FALSE))</f>
        <v>2 = Elégedetlen</v>
      </c>
      <c r="DT79" s="1" t="str">
        <f>IF(LEN(VLOOKUP($G79,Baseline!$G:$EN,118,FALSE))=0,"",VLOOKUP($G79,Baseline!$G:$EN,118,FALSE))</f>
        <v>3 = Közepesen</v>
      </c>
      <c r="DU79" s="1" t="str">
        <f>IF(LEN(VLOOKUP($G79,Baseline!$G:$EN,119,FALSE))=0,"",VLOOKUP($G79,Baseline!$G:$EN,119,FALSE))</f>
        <v>4 = Elégedett</v>
      </c>
      <c r="DV79" s="1" t="str">
        <f>IF(LEN(VLOOKUP($G79,Baseline!$G:$EN,120,FALSE))=0,"",VLOOKUP($G79,Baseline!$G:$EN,120,FALSE))</f>
        <v>5 = Nagyon elégedett</v>
      </c>
      <c r="DW79" s="4" t="str">
        <f>IF(LEN(VLOOKUP($G79,Baseline!$G:$EN,121,FALSE))=0,"",VLOOKUP($G79,Baseline!$G:$EN,121,FALSE))</f>
        <v/>
      </c>
      <c r="DX79" s="1" t="str">
        <f>IF(LEN(VLOOKUP($G79,Baseline!$G:$EN,122,FALSE))=0,"",VLOOKUP($G79,Baseline!$G:$EN,122,FALSE))</f>
        <v/>
      </c>
      <c r="DY79" s="1" t="str">
        <f>IF(LEN(VLOOKUP($G79,Baseline!$G:$EN,123,FALSE))=0,"",VLOOKUP($G79,Baseline!$G:$EN,123,FALSE))</f>
        <v/>
      </c>
      <c r="DZ79" s="1" t="str">
        <f>IF(LEN(VLOOKUP($G79,Baseline!$G:$EN,124,FALSE))=0,"",VLOOKUP($G79,Baseline!$G:$EN,124,FALSE))</f>
        <v/>
      </c>
      <c r="EA79" s="1" t="str">
        <f>IF(LEN(VLOOKUP($G79,Baseline!$G:$EN,125,FALSE))=0,"",VLOOKUP($G79,Baseline!$G:$EN,125,FALSE))</f>
        <v/>
      </c>
      <c r="EB79" s="5" t="str">
        <f>IF(LEN(VLOOKUP($G79,Baseline!$G:$EN,126,FALSE))=0,"",VLOOKUP($G79,Baseline!$G:$EN,126,FALSE))</f>
        <v/>
      </c>
      <c r="EC79" s="5" t="str">
        <f>IF(LEN(VLOOKUP($G79,Baseline!$G:$EN,127,FALSE))=0,"",VLOOKUP($G79,Baseline!$G:$EN,127,FALSE))</f>
        <v/>
      </c>
      <c r="ED79" s="5" t="str">
        <f>IF(LEN(VLOOKUP($G79,Baseline!$G:$EN,128,FALSE))=0,"",VLOOKUP($G79,Baseline!$G:$EN,128,FALSE))</f>
        <v/>
      </c>
      <c r="EE79" s="5" t="str">
        <f>IF(LEN(VLOOKUP($G79,Baseline!$G:$EN,129,FALSE))=0,"",VLOOKUP($G79,Baseline!$G:$EN,129,FALSE))</f>
        <v/>
      </c>
      <c r="EF79" s="5" t="str">
        <f>IF(LEN(VLOOKUP($G79,Baseline!$G:$EN,130,FALSE))=0,"",VLOOKUP($G79,Baseline!$G:$EN,130,FALSE))</f>
        <v/>
      </c>
      <c r="EG79" s="5" t="str">
        <f>IF(LEN(VLOOKUP($G79,Baseline!$G:$EN,131,FALSE))=0,"",VLOOKUP($G79,Baseline!$G:$EN,131,FALSE))</f>
        <v/>
      </c>
      <c r="EH79" s="5" t="str">
        <f>IF(LEN(VLOOKUP($G79,Baseline!$G:$EN,132,FALSE))=0,"",VLOOKUP($G79,Baseline!$G:$EN,132,FALSE))</f>
        <v/>
      </c>
      <c r="EI79" s="5" t="str">
        <f>IF(LEN(VLOOKUP($G79,Baseline!$G:$EN,133,FALSE))=0,"",VLOOKUP($G79,Baseline!$G:$EN,133,FALSE))</f>
        <v/>
      </c>
      <c r="EJ79" s="5" t="str">
        <f>IF(LEN(VLOOKUP($G79,Baseline!$G:$EN,134,FALSE))=0,"",VLOOKUP($G79,Baseline!$G:$EN,134,FALSE))</f>
        <v/>
      </c>
      <c r="EK79" s="5" t="str">
        <f>IF(LEN(VLOOKUP($G79,Baseline!$G:$EN,135,FALSE))=0,"",VLOOKUP($G79,Baseline!$G:$EN,135,FALSE))</f>
        <v/>
      </c>
      <c r="EL79" s="5" t="str">
        <f>IF(LEN(VLOOKUP($G79,Baseline!$G:$EN,136,FALSE))=0,"",VLOOKUP($G79,Baseline!$G:$EN,136,FALSE))</f>
        <v/>
      </c>
      <c r="EM79" s="5" t="str">
        <f>IF(LEN(VLOOKUP($G79,Baseline!$G:$EN,137,FALSE))=0,"",VLOOKUP($G79,Baseline!$G:$EN,137,FALSE))</f>
        <v/>
      </c>
      <c r="EN79" s="5" t="str">
        <f>IF(LEN(VLOOKUP($G79,Baseline!$G:$EN,138,FALSE))=0,"",VLOOKUP($G79,Baseline!$G:$EN,138,FALSE))</f>
        <v/>
      </c>
      <c r="EO79" s="5"/>
      <c r="EP79" s="5"/>
      <c r="EQ79" s="5"/>
      <c r="ER79" s="5"/>
      <c r="ES79" s="1" t="str">
        <f>IF(LEN(VLOOKUP($G79,Baseline!$G:$FP,143,FALSE))=0,"",VLOOKUP($G79,Baseline!$G:$FP,143,FALSE))</f>
        <v>E' soddisfatto/a di Sé stesso ?</v>
      </c>
      <c r="ET79" s="1" t="str">
        <f>IF(LEN(VLOOKUP($G79,Baseline!$G:$FP,144,FALSE))=0,"",VLOOKUP($G79,Baseline!$G:$FP,144,FALSE))</f>
        <v>1 = Molto insoddisfatto/a</v>
      </c>
      <c r="EU79" s="1" t="str">
        <f>IF(LEN(VLOOKUP($G79,Baseline!$G:$FP,145,FALSE))=0,"",VLOOKUP($G79,Baseline!$G:$FP,145,FALSE))</f>
        <v>2 = Insoddisfatto/a</v>
      </c>
      <c r="EV79" s="1" t="str">
        <f>IF(LEN(VLOOKUP($G79,Baseline!$G:$FP,146,FALSE))=0,"",VLOOKUP($G79,Baseline!$G:$FP,146,FALSE))</f>
        <v>3 = Nè soddisfatto/a nè insoddisfatto/a</v>
      </c>
      <c r="EW79" s="1" t="str">
        <f>IF(LEN(VLOOKUP($G79,Baseline!$G:$FP,147,FALSE))=0,"",VLOOKUP($G79,Baseline!$G:$FP,147,FALSE))</f>
        <v>4 = Soddisfatto/a</v>
      </c>
      <c r="EX79" s="1" t="str">
        <f>IF(LEN(VLOOKUP($G79,Baseline!$G:$FP,148,FALSE))=0,"",VLOOKUP($G79,Baseline!$G:$FP,148,FALSE))</f>
        <v>5 = Molto soddisfatto/a</v>
      </c>
      <c r="EY79" s="1" t="str">
        <f>IF(LEN(VLOOKUP($G79,Baseline!$G:$FP,149,FALSE))=0,"",VLOOKUP($G79,Baseline!$G:$FP,149,FALSE))</f>
        <v/>
      </c>
      <c r="EZ79" s="1" t="str">
        <f>IF(LEN(VLOOKUP($G79,Baseline!$G:$FP,150,FALSE))=0,"",VLOOKUP($G79,Baseline!$G:$FP,150,FALSE))</f>
        <v/>
      </c>
      <c r="FA79" s="1" t="str">
        <f>IF(LEN(VLOOKUP($G79,Baseline!$G:$FP,151,FALSE))=0,"",VLOOKUP($G79,Baseline!$G:$FP,151,FALSE))</f>
        <v/>
      </c>
      <c r="FB79" s="4" t="str">
        <f>IF(LEN(VLOOKUP($G79,Baseline!$G:$FP,152,FALSE))=0,"",VLOOKUP($G79,Baseline!$G:$FP,152,FALSE))</f>
        <v/>
      </c>
      <c r="FC79" s="1" t="str">
        <f>IF(LEN(VLOOKUP($G79,Baseline!$G:$FP,153,FALSE))=0,"",VLOOKUP($G79,Baseline!$G:$FP,153,FALSE))</f>
        <v/>
      </c>
      <c r="FD79" s="5" t="str">
        <f>IF(LEN(VLOOKUP($G79,Baseline!$G:$FP,154,FALSE))=0,"",VLOOKUP($G79,Baseline!$G:$FP,154,FALSE))</f>
        <v/>
      </c>
      <c r="FE79" s="5" t="str">
        <f>IF(LEN(VLOOKUP($G79,Baseline!$G:$FP,155,FALSE))=0,"",VLOOKUP($G79,Baseline!$G:$FP,155,FALSE))</f>
        <v/>
      </c>
      <c r="FF79" s="5" t="str">
        <f>IF(LEN(VLOOKUP($G79,Baseline!$G:$FP,156,FALSE))=0,"",VLOOKUP($G79,Baseline!$G:$FP,156,FALSE))</f>
        <v/>
      </c>
      <c r="FG79" s="5" t="str">
        <f>IF(LEN(VLOOKUP($G79,Baseline!$G:$FP,157,FALSE))=0,"",VLOOKUP($G79,Baseline!$G:$FP,157,FALSE))</f>
        <v/>
      </c>
      <c r="FH79" s="5" t="str">
        <f>IF(LEN(VLOOKUP($G79,Baseline!$G:$FP,158,FALSE))=0,"",VLOOKUP($G79,Baseline!$G:$FP,158,FALSE))</f>
        <v/>
      </c>
      <c r="FI79" s="5" t="str">
        <f>IF(LEN(VLOOKUP($G79,Baseline!$G:$FP,159,FALSE))=0,"",VLOOKUP($G79,Baseline!$G:$FP,159,FALSE))</f>
        <v/>
      </c>
      <c r="FJ79" s="5" t="str">
        <f>IF(LEN(VLOOKUP($G79,Baseline!$G:$FP,160,FALSE))=0,"",VLOOKUP($G79,Baseline!$G:$FP,160,FALSE))</f>
        <v/>
      </c>
      <c r="FK79" s="5" t="str">
        <f>IF(LEN(VLOOKUP($G79,Baseline!$G:$FP,161,FALSE))=0,"",VLOOKUP($G79,Baseline!$G:$FP,161,FALSE))</f>
        <v/>
      </c>
      <c r="FL79" s="5" t="str">
        <f>IF(LEN(VLOOKUP($G79,Baseline!$G:$FP,162,FALSE))=0,"",VLOOKUP($G79,Baseline!$G:$FP,162,FALSE))</f>
        <v/>
      </c>
      <c r="FM79" s="5" t="str">
        <f>IF(LEN(VLOOKUP($G79,Baseline!$G:$FP,163,FALSE))=0,"",VLOOKUP($G79,Baseline!$G:$FP,163,FALSE))</f>
        <v/>
      </c>
      <c r="FN79" s="5" t="str">
        <f>IF(LEN(VLOOKUP($G79,Baseline!$G:$FP,164,FALSE))=0,"",VLOOKUP($G79,Baseline!$G:$FP,164,FALSE))</f>
        <v/>
      </c>
      <c r="FO79" s="5" t="str">
        <f>IF(LEN(VLOOKUP($G79,Baseline!$G:$FP,165,FALSE))=0,"",VLOOKUP($G79,Baseline!$G:$FP,165,FALSE))</f>
        <v/>
      </c>
      <c r="FP79" s="5" t="str">
        <f>IF(LEN(VLOOKUP($G79,Baseline!$G:$FP,166,FALSE))=0,"",VLOOKUP($G79,Baseline!$G:$FP,166,FALSE))</f>
        <v/>
      </c>
      <c r="FQ79" s="5"/>
      <c r="FR79" s="5"/>
      <c r="FS79" s="5"/>
      <c r="FT79" s="5"/>
      <c r="FU79" s="1" t="str">
        <f>IF(LEN(VLOOKUP($G79,Baseline!$G:$GR,171,FALSE))=0,"",VLOOKUP($G79,Baseline!$G:$GR,171,FALSE))</f>
        <v>Насколько Вы довольны собой?</v>
      </c>
      <c r="FV79" s="1" t="str">
        <f>IF(LEN(VLOOKUP($G79,Baseline!$G:$GR,172,FALSE))=0,"",VLOOKUP($G79,Baseline!$G:$GR,172,FALSE))</f>
        <v>1 = Совершенно не удовлетворен</v>
      </c>
      <c r="FW79" s="1" t="str">
        <f>IF(LEN(VLOOKUP($G79,Baseline!$G:$GR,173,FALSE))=0,"",VLOOKUP($G79,Baseline!$G:$GR,173,FALSE))</f>
        <v>2 = Не удовлетворен</v>
      </c>
      <c r="FX79" s="1" t="str">
        <f>IF(LEN(VLOOKUP($G79,Baseline!$G:$GR,174,FALSE))=0,"",VLOOKUP($G79,Baseline!$G:$GR,174,FALSE))</f>
        <v>3 = Ни то, ни другое</v>
      </c>
      <c r="FY79" s="1" t="str">
        <f>IF(LEN(VLOOKUP($G79,Baseline!$G:$GR,175,FALSE))=0,"",VLOOKUP($G79,Baseline!$G:$GR,175,FALSE))</f>
        <v>4 = Удовлетворен</v>
      </c>
      <c r="FZ79" s="1" t="str">
        <f>IF(LEN(VLOOKUP($G79,Baseline!$G:$GR,176,FALSE))=0,"",VLOOKUP($G79,Baseline!$G:$GR,176,FALSE))</f>
        <v>5 = Очень удовлетворен</v>
      </c>
      <c r="GA79" s="1" t="str">
        <f>IF(LEN(VLOOKUP($G79,Baseline!$G:$GR,177,FALSE))=0,"",VLOOKUP($G79,Baseline!$G:$GR,177,FALSE))</f>
        <v/>
      </c>
      <c r="GB79" s="1" t="str">
        <f>IF(LEN(VLOOKUP($G79,Baseline!$G:$GR,178,FALSE))=0,"",VLOOKUP($G79,Baseline!$G:$GR,178,FALSE))</f>
        <v/>
      </c>
      <c r="GC79" s="1" t="str">
        <f>IF(LEN(VLOOKUP($G79,Baseline!$G:$GR,179,FALSE))=0,"",VLOOKUP($G79,Baseline!$G:$GR,179,FALSE))</f>
        <v/>
      </c>
      <c r="GD79" s="1" t="str">
        <f>IF(LEN(VLOOKUP($G79,Baseline!$G:$GR,180,FALSE))=0,"",VLOOKUP($G79,Baseline!$G:$GR,180,FALSE))</f>
        <v/>
      </c>
      <c r="GE79" s="1" t="str">
        <f>IF(LEN(VLOOKUP($G79,Baseline!$G:$GR,181,FALSE))=0,"",VLOOKUP($G79,Baseline!$G:$GR,181,FALSE))</f>
        <v/>
      </c>
      <c r="GF79" s="5" t="str">
        <f>IF(LEN(VLOOKUP($G79,Baseline!$G:$GR,182,FALSE))=0,"",VLOOKUP($G79,Baseline!$G:$GR,182,FALSE))</f>
        <v/>
      </c>
      <c r="GG79" s="4" t="str">
        <f>IF(LEN(VLOOKUP($G79,Baseline!$G:$GR,183,FALSE))=0,"",VLOOKUP($G79,Baseline!$G:$GR,183,FALSE))</f>
        <v/>
      </c>
      <c r="GH79" s="5" t="str">
        <f>IF(LEN(VLOOKUP($G79,Baseline!$G:$GR,184,FALSE))=0,"",VLOOKUP($G79,Baseline!$G:$GR,184,FALSE))</f>
        <v/>
      </c>
      <c r="GI79" s="5" t="str">
        <f>IF(LEN(VLOOKUP($G79,Baseline!$G:$GR,185,FALSE))=0,"",VLOOKUP($G79,Baseline!$G:$GR,185,FALSE))</f>
        <v/>
      </c>
      <c r="GJ79" s="5" t="str">
        <f>IF(LEN(VLOOKUP($G79,Baseline!$G:$GR,186,FALSE))=0,"",VLOOKUP($G79,Baseline!$G:$GR,186,FALSE))</f>
        <v/>
      </c>
      <c r="GK79" s="5" t="str">
        <f>IF(LEN(VLOOKUP($G79,Baseline!$G:$GR,187,FALSE))=0,"",VLOOKUP($G79,Baseline!$G:$GR,187,FALSE))</f>
        <v/>
      </c>
      <c r="GL79" s="5" t="str">
        <f>IF(LEN(VLOOKUP($G79,Baseline!$G:$GR,188,FALSE))=0,"",VLOOKUP($G79,Baseline!$G:$GR,188,FALSE))</f>
        <v/>
      </c>
      <c r="GM79" s="5" t="str">
        <f>IF(LEN(VLOOKUP($G79,Baseline!$G:$GR,189,FALSE))=0,"",VLOOKUP($G79,Baseline!$G:$GR,189,FALSE))</f>
        <v/>
      </c>
      <c r="GN79" s="5" t="str">
        <f>IF(LEN(VLOOKUP($G79,Baseline!$G:$GR,190,FALSE))=0,"",VLOOKUP($G79,Baseline!$G:$GR,190,FALSE))</f>
        <v/>
      </c>
      <c r="GO79" s="5" t="str">
        <f>IF(LEN(VLOOKUP($G79,Baseline!$G:$GR,191,FALSE))=0,"",VLOOKUP($G79,Baseline!$G:$GR,191,FALSE))</f>
        <v/>
      </c>
      <c r="GP79" s="5" t="str">
        <f>IF(LEN(VLOOKUP($G79,Baseline!$G:$GR,192,FALSE))=0,"",VLOOKUP($G79,Baseline!$G:$GR,192,FALSE))</f>
        <v/>
      </c>
      <c r="GQ79" s="5" t="str">
        <f>IF(LEN(VLOOKUP($G79,Baseline!$G:$GR,193,FALSE))=0,"",VLOOKUP($G79,Baseline!$G:$GR,193,FALSE))</f>
        <v/>
      </c>
      <c r="GR79" s="5" t="str">
        <f>IF(LEN(VLOOKUP($G79,Baseline!$G:$GR,194,FALSE))=0,"",VLOOKUP($G79,Baseline!$G:$GR,194,FALSE))</f>
        <v/>
      </c>
      <c r="GS79" s="5"/>
      <c r="GT79" s="5"/>
      <c r="GU79" s="5"/>
      <c r="GV79" s="5"/>
      <c r="GW79" s="1" t="str">
        <f>IF(LEN(VLOOKUP($G79,Baseline!$G:$HT,199,FALSE))=0,"",VLOOKUP($G79,Baseline!$G:$HT,199,FALSE))</f>
        <v>Da li ste zadovoljni sa sobom?</v>
      </c>
      <c r="GX79" s="1" t="str">
        <f>IF(LEN(VLOOKUP($G79,Baseline!$G:$HT,200,FALSE))=0,"",VLOOKUP($G79,Baseline!$G:$HT,200,FALSE))</f>
        <v>1 = jako nezadovo ljan/a</v>
      </c>
      <c r="GY79" s="1" t="str">
        <f>IF(LEN(VLOOKUP($G79,Baseline!$G:$HT,201,FALSE))=0,"",VLOOKUP($G79,Baseline!$G:$HT,201,FALSE))</f>
        <v>2 = nezadov oljan/a</v>
      </c>
      <c r="GZ79" s="1" t="str">
        <f>IF(LEN(VLOOKUP($G79,Baseline!$G:$HT,202,FALSE))=0,"",VLOOKUP($G79,Baseline!$G:$HT,202,FALSE))</f>
        <v>3 = niti zadovoljan niti nezadovo ljan/a</v>
      </c>
      <c r="HA79" s="10" t="str">
        <f>IF(LEN(VLOOKUP($G79,Baseline!$G:$HT,203,FALSE))=0,"",VLOOKUP($G79,Baseline!$G:$HT,203,FALSE))</f>
        <v>4 = zadovo ljan/a</v>
      </c>
      <c r="HB79" s="10" t="str">
        <f>IF(LEN(VLOOKUP($G79,Baseline!$G:$HT,204,FALSE))=0,"",VLOOKUP($G79,Baseline!$G:$HT,204,FALSE))</f>
        <v>5 = jako zadovo ljan/a</v>
      </c>
      <c r="HC79" s="10" t="str">
        <f>IF(LEN(VLOOKUP($G79,Baseline!$G:$HT,205,FALSE))=0,"",VLOOKUP($G79,Baseline!$G:$HT,205,FALSE))</f>
        <v/>
      </c>
      <c r="HD79" s="10" t="str">
        <f>IF(LEN(VLOOKUP($G79,Baseline!$G:$HT,206,FALSE))=0,"",VLOOKUP($G79,Baseline!$G:$HT,206,FALSE))</f>
        <v/>
      </c>
      <c r="HE79" s="10" t="str">
        <f>IF(LEN(VLOOKUP($G79,Baseline!$G:$HT,207,FALSE))=0,"",VLOOKUP($G79,Baseline!$G:$HT,207,FALSE))</f>
        <v/>
      </c>
      <c r="HF79" s="10" t="str">
        <f>IF(LEN(VLOOKUP($G79,Baseline!$G:$HT,208,FALSE))=0,"",VLOOKUP($G79,Baseline!$G:$HT,208,FALSE))</f>
        <v/>
      </c>
      <c r="HG79" s="10" t="str">
        <f>IF(LEN(VLOOKUP($G79,Baseline!$G:$HT,209,FALSE))=0,"",VLOOKUP($G79,Baseline!$G:$HT,209,FALSE))</f>
        <v/>
      </c>
      <c r="HH79" s="5" t="str">
        <f>IF(LEN(VLOOKUP($G79,Baseline!$G:$HT,210,FALSE))=0,"",VLOOKUP($G79,Baseline!$G:$HT,210,FALSE))</f>
        <v/>
      </c>
      <c r="HI79" s="5" t="str">
        <f>IF(LEN(VLOOKUP($G79,Baseline!$G:$HT,211,FALSE))=0,"",VLOOKUP($G79,Baseline!$G:$HT,211,FALSE))</f>
        <v/>
      </c>
      <c r="HJ79" s="5" t="str">
        <f>IF(LEN(VLOOKUP($G79,Baseline!$G:$HT,212,FALSE))=0,"",VLOOKUP($G79,Baseline!$G:$HT,212,FALSE))</f>
        <v/>
      </c>
      <c r="HK79" s="5" t="str">
        <f>IF(LEN(VLOOKUP($G79,Baseline!$G:$HT,213,FALSE))=0,"",VLOOKUP($G79,Baseline!$G:$HT,213,FALSE))</f>
        <v/>
      </c>
      <c r="HL79" s="4" t="str">
        <f>IF(LEN(VLOOKUP($G79,Baseline!$G:$HT,214,FALSE))=0,"",VLOOKUP($G79,Baseline!$G:$HT,214,FALSE))</f>
        <v/>
      </c>
      <c r="HM79" s="5" t="str">
        <f>IF(LEN(VLOOKUP($G79,Baseline!$G:$HT,215,FALSE))=0,"",VLOOKUP($G79,Baseline!$G:$HT,215,FALSE))</f>
        <v/>
      </c>
      <c r="HN79" s="5" t="str">
        <f>IF(LEN(VLOOKUP($G79,Baseline!$G:$HT,216,FALSE))=0,"",VLOOKUP($G79,Baseline!$G:$HT,216,FALSE))</f>
        <v/>
      </c>
      <c r="HO79" s="5" t="str">
        <f>IF(LEN(VLOOKUP($G79,Baseline!$G:$HT,217,FALSE))=0,"",VLOOKUP($G79,Baseline!$G:$HT,217,FALSE))</f>
        <v/>
      </c>
      <c r="HP79" s="5" t="str">
        <f>IF(LEN(VLOOKUP($G79,Baseline!$G:$HT,218,FALSE))=0,"",VLOOKUP($G79,Baseline!$G:$HT,218,FALSE))</f>
        <v/>
      </c>
      <c r="HQ79" s="5" t="str">
        <f>IF(LEN(VLOOKUP($G79,Baseline!$G:$HT,219,FALSE))=0,"",VLOOKUP($G79,Baseline!$G:$HT,219,FALSE))</f>
        <v/>
      </c>
      <c r="HR79" s="5" t="str">
        <f>IF(LEN(VLOOKUP($G79,Baseline!$G:$HT,220,FALSE))=0,"",VLOOKUP($G79,Baseline!$G:$HT,220,FALSE))</f>
        <v/>
      </c>
      <c r="HS79" s="5" t="str">
        <f>IF(LEN(VLOOKUP($G79,Baseline!$G:$HT,221,FALSE))=0,"",VLOOKUP($G79,Baseline!$G:$HT,221,FALSE))</f>
        <v/>
      </c>
      <c r="HT79" s="5" t="str">
        <f>IF(LEN(VLOOKUP($G79,Baseline!$G:$HT,222,FALSE))=0,"",VLOOKUP($G79,Baseline!$G:$HT,222,FALSE))</f>
        <v/>
      </c>
      <c r="HU79" s="5"/>
      <c r="HV79" s="5"/>
      <c r="HW79" s="5"/>
      <c r="HX79" s="5"/>
    </row>
    <row r="80" spans="1:232" s="109" customFormat="1" ht="47.25" hidden="1">
      <c r="A80" s="6" t="s">
        <v>331</v>
      </c>
      <c r="B80" s="6" t="s">
        <v>332</v>
      </c>
      <c r="C80" s="6"/>
      <c r="D80" s="6"/>
      <c r="E80" s="6"/>
      <c r="F80" s="5" t="s">
        <v>333</v>
      </c>
      <c r="G80" s="6" t="s">
        <v>467</v>
      </c>
      <c r="H80" s="6" t="s">
        <v>468</v>
      </c>
      <c r="I80" s="84" t="str">
        <f>IF(LEN(VLOOKUP($G80,Baseline!$G:$BH,3,FALSE))=0,"",VLOOKUP($G80,Baseline!$G:$BH,3,FALSE))</f>
        <v>Wie zufrieden sind Sie mit lhren persönlichen Beziehungen?</v>
      </c>
      <c r="J80" s="5" t="str">
        <f>IF(LEN(VLOOKUP($G80,Baseline!$G:$BH,4,FALSE))=0,"",VLOOKUP($G80,Baseline!$G:$BH,4,FALSE))</f>
        <v>1 = Sehr unzufrieden</v>
      </c>
      <c r="K80" s="5" t="str">
        <f>IF(LEN(VLOOKUP($G80,Baseline!$G:$BH,5,FALSE))=0,"",VLOOKUP($G80,Baseline!$G:$BH,5,FALSE))</f>
        <v>2 = Unzufrieden</v>
      </c>
      <c r="L80" s="5" t="str">
        <f>IF(LEN(VLOOKUP($G80,Baseline!$G:$BH,6,FALSE))=0,"",VLOOKUP($G80,Baseline!$G:$BH,6,FALSE))</f>
        <v>3 = Weder zufrieden noch unzufrieden</v>
      </c>
      <c r="M80" s="5" t="str">
        <f>IF(LEN(VLOOKUP($G80,Baseline!$G:$BH,7,FALSE))=0,"",VLOOKUP($G80,Baseline!$G:$BH,7,FALSE))</f>
        <v>4 = Zufrieden</v>
      </c>
      <c r="N80" s="5" t="str">
        <f>IF(LEN(VLOOKUP($G80,Baseline!$G:$BH,8,FALSE))=0,"",VLOOKUP($G80,Baseline!$G:$BH,8,FALSE))</f>
        <v>5 = Sehr zufrieden</v>
      </c>
      <c r="O80" s="5" t="str">
        <f>IF(LEN(VLOOKUP($G80,Baseline!$G:$BH,9,FALSE))=0,"",VLOOKUP($G80,Baseline!$G:$BH,9,FALSE))</f>
        <v/>
      </c>
      <c r="P80" s="5" t="str">
        <f>IF(LEN(VLOOKUP($G80,Baseline!$G:$BH,10,FALSE))=0,"",VLOOKUP($G80,Baseline!$G:$BH,10,FALSE))</f>
        <v/>
      </c>
      <c r="Q80" s="5" t="str">
        <f>IF(LEN(VLOOKUP($G80,Baseline!$G:$BH,11,FALSE))=0,"",VLOOKUP($G80,Baseline!$G:$BH,11,FALSE))</f>
        <v/>
      </c>
      <c r="R80" s="5" t="str">
        <f>IF(LEN(VLOOKUP($G80,Baseline!$G:$BH,12,FALSE))=0,"",VLOOKUP($G80,Baseline!$G:$BH,12,FALSE))</f>
        <v/>
      </c>
      <c r="S80" s="5" t="str">
        <f>IF(LEN(VLOOKUP($G80,Baseline!$G:$BH,13,FALSE))=0,"",VLOOKUP($G80,Baseline!$G:$BH,13,FALSE))</f>
        <v/>
      </c>
      <c r="T80" s="5" t="str">
        <f>IF(LEN(VLOOKUP($G80,Baseline!$G:$BH,14,FALSE))=0,"",VLOOKUP($G80,Baseline!$G:$BH,14,FALSE))</f>
        <v/>
      </c>
      <c r="U80" s="5" t="str">
        <f>IF(LEN(VLOOKUP($G80,Baseline!$G:$BH,15,FALSE))=0,"",VLOOKUP($G80,Baseline!$G:$BH,15,FALSE))</f>
        <v/>
      </c>
      <c r="V80" s="5" t="str">
        <f>IF(LEN(VLOOKUP($G80,Baseline!$G:$BH,16,FALSE))=0,"",VLOOKUP($G80,Baseline!$G:$BH,16,FALSE))</f>
        <v/>
      </c>
      <c r="W80" s="5" t="str">
        <f>IF(LEN(VLOOKUP($G80,Baseline!$G:$BH,17,FALSE))=0,"",VLOOKUP($G80,Baseline!$G:$BH,17,FALSE))</f>
        <v/>
      </c>
      <c r="X80" s="5" t="str">
        <f>IF(LEN(VLOOKUP($G80,Baseline!$G:$BH,18,FALSE))=0,"",VLOOKUP($G80,Baseline!$G:$BH,18,FALSE))</f>
        <v/>
      </c>
      <c r="Y80" s="5" t="str">
        <f>IF(LEN(VLOOKUP($G80,Baseline!$G:$BH,19,FALSE))=0,"",VLOOKUP($G80,Baseline!$G:$BH,19,FALSE))</f>
        <v/>
      </c>
      <c r="Z80" s="5" t="str">
        <f>IF(LEN(VLOOKUP($G80,Baseline!$G:$BH,20,FALSE))=0,"",VLOOKUP($G80,Baseline!$G:$BH,20,FALSE))</f>
        <v/>
      </c>
      <c r="AA80" s="5" t="str">
        <f>IF(LEN(VLOOKUP($G80,Baseline!$G:$BH,21,FALSE))=0,"",VLOOKUP($G80,Baseline!$G:$BH,21,FALSE))</f>
        <v/>
      </c>
      <c r="AB80" s="5" t="str">
        <f>IF(LEN(VLOOKUP($G80,Baseline!$G:$BH,22,FALSE))=0,"",VLOOKUP($G80,Baseline!$G:$BH,22,FALSE))</f>
        <v/>
      </c>
      <c r="AC80" s="5" t="str">
        <f>IF(LEN(VLOOKUP($G80,Baseline!$G:$BH,23,FALSE))=0,"",VLOOKUP($G80,Baseline!$G:$BH,23,FALSE))</f>
        <v/>
      </c>
      <c r="AD80" s="5" t="str">
        <f>IF(LEN(VLOOKUP($G80,Baseline!$G:$BH,24,FALSE))=0,"",VLOOKUP($G80,Baseline!$G:$BH,24,FALSE))</f>
        <v/>
      </c>
      <c r="AE80" s="5" t="str">
        <f>IF(LEN(VLOOKUP($G80,Baseline!$G:$BH,25,FALSE))=0,"",VLOOKUP($G80,Baseline!$G:$BH,25,FALSE))</f>
        <v/>
      </c>
      <c r="AF80" s="5" t="str">
        <f>IF(LEN(VLOOKUP($G80,Baseline!$G:$BH,26,FALSE))=0,"",VLOOKUP($G80,Baseline!$G:$BH,26,FALSE))</f>
        <v/>
      </c>
      <c r="AG80" s="6"/>
      <c r="AH80" s="6"/>
      <c r="AI80" s="6"/>
      <c r="AJ80" s="112"/>
      <c r="AK80" s="5" t="str">
        <f>IF(LEN(VLOOKUP($G80,Baseline!$G:$BH,31,FALSE))=0,"",VLOOKUP($G80,Baseline!$G:$BH,31,FALSE))</f>
        <v>How satisfied are you with your personal relationships?</v>
      </c>
      <c r="AL80" s="5" t="str">
        <f>IF(LEN(VLOOKUP($G80,Baseline!$G:$BH,32,FALSE))=0,"",VLOOKUP($G80,Baseline!$G:$BH,32,FALSE))</f>
        <v>1 = Very dissatisfied</v>
      </c>
      <c r="AM80" s="5" t="str">
        <f>IF(LEN(VLOOKUP($G80,Baseline!$G:$BH,33,FALSE))=0,"",VLOOKUP($G80,Baseline!$G:$BH,33,FALSE))</f>
        <v>2 = Dissatisfied</v>
      </c>
      <c r="AN80" s="5" t="str">
        <f>IF(LEN(VLOOKUP($G80,Baseline!$G:$BH,34,FALSE))=0,"",VLOOKUP($G80,Baseline!$G:$BH,34,FALSE))</f>
        <v>3 = Neither satisfied nor dissatisfied</v>
      </c>
      <c r="AO80" s="5" t="str">
        <f>IF(LEN(VLOOKUP($G80,Baseline!$G:$BH,35,FALSE))=0,"",VLOOKUP($G80,Baseline!$G:$BH,35,FALSE))</f>
        <v>4 = Satisfied</v>
      </c>
      <c r="AP80" s="5" t="str">
        <f>IF(LEN(VLOOKUP($G80,Baseline!$G:$BH,36,FALSE))=0,"",VLOOKUP($G80,Baseline!$G:$BH,36,FALSE))</f>
        <v>5 = Very satisfied</v>
      </c>
      <c r="AQ80" s="5" t="str">
        <f>IF(LEN(VLOOKUP($G80,Baseline!$G:$BH,37,FALSE))=0,"",VLOOKUP($G80,Baseline!$G:$BH,37,FALSE))</f>
        <v/>
      </c>
      <c r="AR80" s="5" t="str">
        <f>IF(LEN(VLOOKUP($G80,Baseline!$G:$BH,38,FALSE))=0,"",VLOOKUP($G80,Baseline!$G:$BH,38,FALSE))</f>
        <v/>
      </c>
      <c r="AS80" s="5" t="str">
        <f>IF(LEN(VLOOKUP($G80,Baseline!$G:$BH,39,FALSE))=0,"",VLOOKUP($G80,Baseline!$G:$BH,39,FALSE))</f>
        <v/>
      </c>
      <c r="AT80" s="5" t="str">
        <f>IF(LEN(VLOOKUP($G80,Baseline!$G:$BH,40,FALSE))=0,"",VLOOKUP($G80,Baseline!$G:$BH,40,FALSE))</f>
        <v/>
      </c>
      <c r="AU80" s="5" t="str">
        <f>IF(LEN(VLOOKUP($G80,Baseline!$G:$BH,41,FALSE))=0,"",VLOOKUP($G80,Baseline!$G:$BH,41,FALSE))</f>
        <v/>
      </c>
      <c r="AV80" s="5" t="str">
        <f>IF(LEN(VLOOKUP($G80,Baseline!$G:$BH,42,FALSE))=0,"",VLOOKUP($G80,Baseline!$G:$BH,42,FALSE))</f>
        <v/>
      </c>
      <c r="AW80" s="5" t="str">
        <f>IF(LEN(VLOOKUP($G80,Baseline!$G:$BH,43,FALSE))=0,"",VLOOKUP($G80,Baseline!$G:$BH,43,FALSE))</f>
        <v/>
      </c>
      <c r="AX80" s="5" t="str">
        <f>IF(LEN(VLOOKUP($G80,Baseline!$G:$BH,44,FALSE))=0,"",VLOOKUP($G80,Baseline!$G:$BH,44,FALSE))</f>
        <v/>
      </c>
      <c r="AY80" s="5" t="str">
        <f>IF(LEN(VLOOKUP($G80,Baseline!$G:$BH,45,FALSE))=0,"",VLOOKUP($G80,Baseline!$G:$BH,45,FALSE))</f>
        <v/>
      </c>
      <c r="AZ80" s="5" t="str">
        <f>IF(LEN(VLOOKUP($G80,Baseline!$G:$BH,46,FALSE))=0,"",VLOOKUP($G80,Baseline!$G:$BH,46,FALSE))</f>
        <v/>
      </c>
      <c r="BA80" s="5" t="str">
        <f>IF(LEN(VLOOKUP($G80,Baseline!$G:$BH,47,FALSE))=0,"",VLOOKUP($G80,Baseline!$G:$BH,47,FALSE))</f>
        <v/>
      </c>
      <c r="BB80" s="5" t="str">
        <f>IF(LEN(VLOOKUP($G80,Baseline!$G:$BH,48,FALSE))=0,"",VLOOKUP($G80,Baseline!$G:$BH,48,FALSE))</f>
        <v/>
      </c>
      <c r="BC80" s="5" t="str">
        <f>IF(LEN(VLOOKUP($G80,Baseline!$G:$BH,49,FALSE))=0,"",VLOOKUP($G80,Baseline!$G:$BH,49,FALSE))</f>
        <v/>
      </c>
      <c r="BD80" s="5" t="str">
        <f>IF(LEN(VLOOKUP($G80,Baseline!$G:$BH,50,FALSE))=0,"",VLOOKUP($G80,Baseline!$G:$BH,50,FALSE))</f>
        <v/>
      </c>
      <c r="BE80" s="5" t="str">
        <f>IF(LEN(VLOOKUP($G80,Baseline!$G:$BH,51,FALSE))=0,"",VLOOKUP($G80,Baseline!$G:$BH,51,FALSE))</f>
        <v/>
      </c>
      <c r="BF80" s="5" t="str">
        <f>IF(LEN(VLOOKUP($G80,Baseline!$G:$BH,52,FALSE))=0,"",VLOOKUP($G80,Baseline!$G:$BH,52,FALSE))</f>
        <v/>
      </c>
      <c r="BG80" s="5" t="str">
        <f>IF(LEN(VLOOKUP($G80,Baseline!$G:$BH,53,FALSE))=0,"",VLOOKUP($G80,Baseline!$G:$BH,53,FALSE))</f>
        <v/>
      </c>
      <c r="BH80" s="5" t="str">
        <f>IF(LEN(VLOOKUP($G80,Baseline!$G:$BH,54,FALSE))=0,"",VLOOKUP($G80,Baseline!$G:$BH,54,FALSE))</f>
        <v/>
      </c>
      <c r="BI80" s="6"/>
      <c r="BJ80" s="6"/>
      <c r="BK80" s="6"/>
      <c r="BL80" s="112"/>
      <c r="BM80" s="1" t="str">
        <f>IF(LEN(VLOOKUP($G80,Baseline!$G:$CJ,59,FALSE))=0,"",VLOOKUP($G80,Baseline!$G:$CJ,59,FALSE))</f>
        <v>¿Cuán satisfecho/a está con sus relaciones personales?</v>
      </c>
      <c r="BN80" s="1" t="str">
        <f>IF(LEN(VLOOKUP($G80,Baseline!$G:$CJ,60,FALSE))=0,"",VLOOKUP($G80,Baseline!$G:$CJ,60,FALSE))</f>
        <v>1 = Muy Insatisfecho/a</v>
      </c>
      <c r="BO80" s="1" t="str">
        <f>IF(LEN(VLOOKUP($G80,Baseline!$G:$CJ,61,FALSE))=0,"",VLOOKUP($G80,Baseline!$G:$CJ,61,FALSE))</f>
        <v>2  = Insatisfecho/a</v>
      </c>
      <c r="BP80" s="1" t="str">
        <f>IF(LEN(VLOOKUP($G80,Baseline!$G:$CJ,62,FALSE))=0,"",VLOOKUP($G80,Baseline!$G:$CJ,62,FALSE))</f>
        <v>3 = Lo normal</v>
      </c>
      <c r="BQ80" s="1" t="str">
        <f>IF(LEN(VLOOKUP($G80,Baseline!$G:$CJ,63,FALSE))=0,"",VLOOKUP($G80,Baseline!$G:$CJ,63,FALSE))</f>
        <v>4 = Bastante satisfecho/a</v>
      </c>
      <c r="BR80" s="1" t="str">
        <f>IF(LEN(VLOOKUP($G80,Baseline!$G:$CJ,64,FALSE))=0,"",VLOOKUP($G80,Baseline!$G:$CJ,64,FALSE))</f>
        <v>5 = Muy satisfecho/a</v>
      </c>
      <c r="BS80" s="1" t="str">
        <f>IF(LEN(VLOOKUP($G80,Baseline!$G:$CJ,65,FALSE))=0,"",VLOOKUP($G80,Baseline!$G:$CJ,65,FALSE))</f>
        <v/>
      </c>
      <c r="BT80" s="1" t="str">
        <f>IF(LEN(VLOOKUP($G80,Baseline!$G:$CJ,66,FALSE))=0,"",VLOOKUP($G80,Baseline!$G:$CJ,66,FALSE))</f>
        <v/>
      </c>
      <c r="BU80" s="1" t="str">
        <f>IF(LEN(VLOOKUP($G80,Baseline!$G:$CJ,67,FALSE))=0,"",VLOOKUP($G80,Baseline!$G:$CJ,67,FALSE))</f>
        <v/>
      </c>
      <c r="BV80" s="1" t="str">
        <f>IF(LEN(VLOOKUP($G80,Baseline!$G:$CJ,68,FALSE))=0,"",VLOOKUP($G80,Baseline!$G:$CJ,68,FALSE))</f>
        <v/>
      </c>
      <c r="BW80" s="1" t="str">
        <f>IF(LEN(VLOOKUP($G80,Baseline!$G:$CJ,69,FALSE))=0,"",VLOOKUP($G80,Baseline!$G:$CJ,69,FALSE))</f>
        <v/>
      </c>
      <c r="BX80" s="1" t="str">
        <f>IF(LEN(VLOOKUP($G80,Baseline!$G:$CJ,70,FALSE))=0,"",VLOOKUP($G80,Baseline!$G:$CJ,70,FALSE))</f>
        <v/>
      </c>
      <c r="BY80" s="1" t="str">
        <f>IF(LEN(VLOOKUP($G80,Baseline!$G:$CJ,71,FALSE))=0,"",VLOOKUP($G80,Baseline!$G:$CJ,71,FALSE))</f>
        <v/>
      </c>
      <c r="BZ80" s="1" t="str">
        <f>IF(LEN(VLOOKUP($G80,Baseline!$G:$CJ,72,FALSE))=0,"",VLOOKUP($G80,Baseline!$G:$CJ,72,FALSE))</f>
        <v/>
      </c>
      <c r="CA80" s="1" t="str">
        <f>IF(LEN(VLOOKUP($G80,Baseline!$G:$CJ,73,FALSE))=0,"",VLOOKUP($G80,Baseline!$G:$CJ,73,FALSE))</f>
        <v/>
      </c>
      <c r="CB80" s="1" t="str">
        <f>IF(LEN(VLOOKUP($G80,Baseline!$G:$CJ,74,FALSE))=0,"",VLOOKUP($G80,Baseline!$G:$CJ,74,FALSE))</f>
        <v/>
      </c>
      <c r="CC80" s="1" t="str">
        <f>IF(LEN(VLOOKUP($G80,Baseline!$G:$CJ,75,FALSE))=0,"",VLOOKUP($G80,Baseline!$G:$CJ,75,FALSE))</f>
        <v/>
      </c>
      <c r="CD80" s="1" t="str">
        <f>IF(LEN(VLOOKUP($G80,Baseline!$G:$CJ,76,FALSE))=0,"",VLOOKUP($G80,Baseline!$G:$CJ,76,FALSE))</f>
        <v/>
      </c>
      <c r="CE80" s="1" t="str">
        <f>IF(LEN(VLOOKUP($G80,Baseline!$G:$CJ,77,FALSE))=0,"",VLOOKUP($G80,Baseline!$G:$CJ,77,FALSE))</f>
        <v/>
      </c>
      <c r="CF80" s="1" t="str">
        <f>IF(LEN(VLOOKUP($G80,Baseline!$G:$CJ,78,FALSE))=0,"",VLOOKUP($G80,Baseline!$G:$CJ,78,FALSE))</f>
        <v/>
      </c>
      <c r="CG80" s="1" t="str">
        <f>IF(LEN(VLOOKUP($G80,Baseline!$G:$CJ,79,FALSE))=0,"",VLOOKUP($G80,Baseline!$G:$CJ,79,FALSE))</f>
        <v/>
      </c>
      <c r="CH80" s="1" t="str">
        <f>IF(LEN(VLOOKUP($G80,Baseline!$G:$CJ,80,FALSE))=0,"",VLOOKUP($G80,Baseline!$G:$CJ,80,FALSE))</f>
        <v/>
      </c>
      <c r="CI80" s="1" t="str">
        <f>IF(LEN(VLOOKUP($G80,Baseline!$G:$CJ,81,FALSE))=0,"",VLOOKUP($G80,Baseline!$G:$CJ,81,FALSE))</f>
        <v/>
      </c>
      <c r="CJ80" s="1" t="str">
        <f>IF(LEN(VLOOKUP($G80,Baseline!$G:$CJ,82,FALSE))=0,"",VLOOKUP($G80,Baseline!$G:$CJ,82,FALSE))</f>
        <v/>
      </c>
      <c r="CK80" s="6"/>
      <c r="CL80" s="6"/>
      <c r="CM80" s="6"/>
      <c r="CN80" s="6"/>
      <c r="CO80" s="198" t="str">
        <f>IF(LEN(VLOOKUP($G80,Baseline!$G:$DL,87,FALSE))=0,"",VLOOKUP($G80,Baseline!$G:$DL,87,FALSE))</f>
        <v>Etes-vous satisfait de vos relations personnelles ?</v>
      </c>
      <c r="CP80" s="1" t="str">
        <f>IF(LEN(VLOOKUP($G80,Baseline!$G:$DL,88,FALSE))=0,"",VLOOKUP($G80,Baseline!$G:$DL,88,FALSE))</f>
        <v>1 = Pas du tout satisfait</v>
      </c>
      <c r="CQ80" s="1" t="str">
        <f>IF(LEN(VLOOKUP($G80,Baseline!$G:$DL,89,FALSE))=0,"",VLOOKUP($G80,Baseline!$G:$DL,89,FALSE))</f>
        <v>2 = Pas satisfait</v>
      </c>
      <c r="CR80" s="4" t="str">
        <f>IF(LEN(VLOOKUP($G80,Baseline!$G:$DL,90,FALSE))=0,"",VLOOKUP($G80,Baseline!$G:$DL,90,FALSE))</f>
        <v>3 = Ni satisfait ni insatisfait</v>
      </c>
      <c r="CS80" s="1" t="str">
        <f>IF(LEN(VLOOKUP($G80,Baseline!$G:$DL,91,FALSE))=0,"",VLOOKUP($G80,Baseline!$G:$DL,91,FALSE))</f>
        <v>4 = Satisfait</v>
      </c>
      <c r="CT80" s="1" t="str">
        <f>IF(LEN(VLOOKUP($G80,Baseline!$G:$DL,92,FALSE))=0,"",VLOOKUP($G80,Baseline!$G:$DL,92,FALSE))</f>
        <v>5 = Très satisfait</v>
      </c>
      <c r="CU80" s="1" t="str">
        <f>IF(LEN(VLOOKUP($G80,Baseline!$G:$DL,93,FALSE))=0,"",VLOOKUP($G80,Baseline!$G:$DL,93,FALSE))</f>
        <v/>
      </c>
      <c r="CV80" s="1" t="str">
        <f>IF(LEN(VLOOKUP($G80,Baseline!$G:$DL,94,FALSE))=0,"",VLOOKUP($G80,Baseline!$G:$DL,94,FALSE))</f>
        <v/>
      </c>
      <c r="CW80" s="1" t="str">
        <f>IF(LEN(VLOOKUP($G80,Baseline!$G:$DL,95,FALSE))=0,"",VLOOKUP($G80,Baseline!$G:$DL,95,FALSE))</f>
        <v/>
      </c>
      <c r="CX80" s="1" t="str">
        <f>IF(LEN(VLOOKUP($G80,Baseline!$G:$DL,96,FALSE))=0,"",VLOOKUP($G80,Baseline!$G:$DL,96,FALSE))</f>
        <v/>
      </c>
      <c r="CY80" s="5" t="str">
        <f>IF(LEN(VLOOKUP($G80,Baseline!$G:$DL,97,FALSE))=0,"",VLOOKUP($G80,Baseline!$G:$DL,97,FALSE))</f>
        <v/>
      </c>
      <c r="CZ80" s="5" t="str">
        <f>IF(LEN(VLOOKUP($G80,Baseline!$G:$DL,98,FALSE))=0,"",VLOOKUP($G80,Baseline!$G:$DL,98,FALSE))</f>
        <v/>
      </c>
      <c r="DA80" s="5" t="str">
        <f>IF(LEN(VLOOKUP($G80,Baseline!$G:$DL,99,FALSE))=0,"",VLOOKUP($G80,Baseline!$G:$DL,99,FALSE))</f>
        <v/>
      </c>
      <c r="DB80" s="5" t="str">
        <f>IF(LEN(VLOOKUP($G80,Baseline!$G:$DL,100,FALSE))=0,"",VLOOKUP($G80,Baseline!$G:$DL,100,FALSE))</f>
        <v/>
      </c>
      <c r="DC80" s="5" t="str">
        <f>IF(LEN(VLOOKUP($G80,Baseline!$G:$DL,101,FALSE))=0,"",VLOOKUP($G80,Baseline!$G:$DL,101,FALSE))</f>
        <v/>
      </c>
      <c r="DD80" s="5" t="str">
        <f>IF(LEN(VLOOKUP($G80,Baseline!$G:$DL,102,FALSE))=0,"",VLOOKUP($G80,Baseline!$G:$DL,102,FALSE))</f>
        <v/>
      </c>
      <c r="DE80" s="5" t="str">
        <f>IF(LEN(VLOOKUP($G80,Baseline!$G:$DL,103,FALSE))=0,"",VLOOKUP($G80,Baseline!$G:$DL,103,FALSE))</f>
        <v/>
      </c>
      <c r="DF80" s="5" t="str">
        <f>IF(LEN(VLOOKUP($G80,Baseline!$G:$DL,104,FALSE))=0,"",VLOOKUP($G80,Baseline!$G:$DL,104,FALSE))</f>
        <v/>
      </c>
      <c r="DG80" s="5" t="str">
        <f>IF(LEN(VLOOKUP($G80,Baseline!$G:$DL,105,FALSE))=0,"",VLOOKUP($G80,Baseline!$G:$DL,105,FALSE))</f>
        <v/>
      </c>
      <c r="DH80" s="5" t="str">
        <f>IF(LEN(VLOOKUP($G80,Baseline!$G:$DL,106,FALSE))=0,"",VLOOKUP($G80,Baseline!$G:$DL,106,FALSE))</f>
        <v/>
      </c>
      <c r="DI80" s="5" t="str">
        <f>IF(LEN(VLOOKUP($G80,Baseline!$G:$DL,107,FALSE))=0,"",VLOOKUP($G80,Baseline!$G:$DL,107,FALSE))</f>
        <v/>
      </c>
      <c r="DJ80" s="5" t="str">
        <f>IF(LEN(VLOOKUP($G80,Baseline!$G:$DL,108,FALSE))=0,"",VLOOKUP($G80,Baseline!$G:$DL,108,FALSE))</f>
        <v/>
      </c>
      <c r="DK80" s="5" t="str">
        <f>IF(LEN(VLOOKUP($G80,Baseline!$G:$DL,109,FALSE))=0,"",VLOOKUP($G80,Baseline!$G:$DL,109,FALSE))</f>
        <v/>
      </c>
      <c r="DL80" s="5" t="str">
        <f>IF(LEN(VLOOKUP($G80,Baseline!$G:$DL,110,FALSE))=0,"",VLOOKUP($G80,Baseline!$G:$DL,110,FALSE))</f>
        <v/>
      </c>
      <c r="DM80" s="5"/>
      <c r="DN80" s="5"/>
      <c r="DO80" s="5"/>
      <c r="DP80" s="6"/>
      <c r="DQ80" s="1" t="str">
        <f>IF(LEN(VLOOKUP($G80,Baseline!$G:$EN,115,FALSE))=0,"",VLOOKUP($G80,Baseline!$G:$EN,115,FALSE))</f>
        <v>Mennyire elégedett személyes
kapcsolataival ?</v>
      </c>
      <c r="DR80" s="1" t="str">
        <f>IF(LEN(VLOOKUP($G80,Baseline!$G:$EN,116,FALSE))=0,"",VLOOKUP($G80,Baseline!$G:$EN,116,FALSE))</f>
        <v>1 = Nagyon elégedetlen</v>
      </c>
      <c r="DS80" s="1" t="str">
        <f>IF(LEN(VLOOKUP($G80,Baseline!$G:$EN,117,FALSE))=0,"",VLOOKUP($G80,Baseline!$G:$EN,117,FALSE))</f>
        <v>2 = Elégedetlen</v>
      </c>
      <c r="DT80" s="1" t="str">
        <f>IF(LEN(VLOOKUP($G80,Baseline!$G:$EN,118,FALSE))=0,"",VLOOKUP($G80,Baseline!$G:$EN,118,FALSE))</f>
        <v>3 = Közepesen</v>
      </c>
      <c r="DU80" s="1" t="str">
        <f>IF(LEN(VLOOKUP($G80,Baseline!$G:$EN,119,FALSE))=0,"",VLOOKUP($G80,Baseline!$G:$EN,119,FALSE))</f>
        <v>4 = Elégedett</v>
      </c>
      <c r="DV80" s="1" t="str">
        <f>IF(LEN(VLOOKUP($G80,Baseline!$G:$EN,120,FALSE))=0,"",VLOOKUP($G80,Baseline!$G:$EN,120,FALSE))</f>
        <v>5 = Nagyon elégedett</v>
      </c>
      <c r="DW80" s="4" t="str">
        <f>IF(LEN(VLOOKUP($G80,Baseline!$G:$EN,121,FALSE))=0,"",VLOOKUP($G80,Baseline!$G:$EN,121,FALSE))</f>
        <v/>
      </c>
      <c r="DX80" s="1" t="str">
        <f>IF(LEN(VLOOKUP($G80,Baseline!$G:$EN,122,FALSE))=0,"",VLOOKUP($G80,Baseline!$G:$EN,122,FALSE))</f>
        <v/>
      </c>
      <c r="DY80" s="1" t="str">
        <f>IF(LEN(VLOOKUP($G80,Baseline!$G:$EN,123,FALSE))=0,"",VLOOKUP($G80,Baseline!$G:$EN,123,FALSE))</f>
        <v/>
      </c>
      <c r="DZ80" s="1" t="str">
        <f>IF(LEN(VLOOKUP($G80,Baseline!$G:$EN,124,FALSE))=0,"",VLOOKUP($G80,Baseline!$G:$EN,124,FALSE))</f>
        <v/>
      </c>
      <c r="EA80" s="1" t="str">
        <f>IF(LEN(VLOOKUP($G80,Baseline!$G:$EN,125,FALSE))=0,"",VLOOKUP($G80,Baseline!$G:$EN,125,FALSE))</f>
        <v/>
      </c>
      <c r="EB80" s="5" t="str">
        <f>IF(LEN(VLOOKUP($G80,Baseline!$G:$EN,126,FALSE))=0,"",VLOOKUP($G80,Baseline!$G:$EN,126,FALSE))</f>
        <v/>
      </c>
      <c r="EC80" s="5" t="str">
        <f>IF(LEN(VLOOKUP($G80,Baseline!$G:$EN,127,FALSE))=0,"",VLOOKUP($G80,Baseline!$G:$EN,127,FALSE))</f>
        <v/>
      </c>
      <c r="ED80" s="5" t="str">
        <f>IF(LEN(VLOOKUP($G80,Baseline!$G:$EN,128,FALSE))=0,"",VLOOKUP($G80,Baseline!$G:$EN,128,FALSE))</f>
        <v/>
      </c>
      <c r="EE80" s="5" t="str">
        <f>IF(LEN(VLOOKUP($G80,Baseline!$G:$EN,129,FALSE))=0,"",VLOOKUP($G80,Baseline!$G:$EN,129,FALSE))</f>
        <v/>
      </c>
      <c r="EF80" s="5" t="str">
        <f>IF(LEN(VLOOKUP($G80,Baseline!$G:$EN,130,FALSE))=0,"",VLOOKUP($G80,Baseline!$G:$EN,130,FALSE))</f>
        <v/>
      </c>
      <c r="EG80" s="5" t="str">
        <f>IF(LEN(VLOOKUP($G80,Baseline!$G:$EN,131,FALSE))=0,"",VLOOKUP($G80,Baseline!$G:$EN,131,FALSE))</f>
        <v/>
      </c>
      <c r="EH80" s="5" t="str">
        <f>IF(LEN(VLOOKUP($G80,Baseline!$G:$EN,132,FALSE))=0,"",VLOOKUP($G80,Baseline!$G:$EN,132,FALSE))</f>
        <v/>
      </c>
      <c r="EI80" s="5" t="str">
        <f>IF(LEN(VLOOKUP($G80,Baseline!$G:$EN,133,FALSE))=0,"",VLOOKUP($G80,Baseline!$G:$EN,133,FALSE))</f>
        <v/>
      </c>
      <c r="EJ80" s="5" t="str">
        <f>IF(LEN(VLOOKUP($G80,Baseline!$G:$EN,134,FALSE))=0,"",VLOOKUP($G80,Baseline!$G:$EN,134,FALSE))</f>
        <v/>
      </c>
      <c r="EK80" s="5" t="str">
        <f>IF(LEN(VLOOKUP($G80,Baseline!$G:$EN,135,FALSE))=0,"",VLOOKUP($G80,Baseline!$G:$EN,135,FALSE))</f>
        <v/>
      </c>
      <c r="EL80" s="5" t="str">
        <f>IF(LEN(VLOOKUP($G80,Baseline!$G:$EN,136,FALSE))=0,"",VLOOKUP($G80,Baseline!$G:$EN,136,FALSE))</f>
        <v/>
      </c>
      <c r="EM80" s="5" t="str">
        <f>IF(LEN(VLOOKUP($G80,Baseline!$G:$EN,137,FALSE))=0,"",VLOOKUP($G80,Baseline!$G:$EN,137,FALSE))</f>
        <v/>
      </c>
      <c r="EN80" s="5" t="str">
        <f>IF(LEN(VLOOKUP($G80,Baseline!$G:$EN,138,FALSE))=0,"",VLOOKUP($G80,Baseline!$G:$EN,138,FALSE))</f>
        <v/>
      </c>
      <c r="EO80" s="5"/>
      <c r="EP80" s="5"/>
      <c r="EQ80" s="5"/>
      <c r="ER80" s="5"/>
      <c r="ES80" s="1" t="str">
        <f>IF(LEN(VLOOKUP($G80,Baseline!$G:$FP,143,FALSE))=0,"",VLOOKUP($G80,Baseline!$G:$FP,143,FALSE))</f>
        <v>E' soddisfatto/a dei Suoi rapporti personali con gli altri?</v>
      </c>
      <c r="ET80" s="1" t="str">
        <f>IF(LEN(VLOOKUP($G80,Baseline!$G:$FP,144,FALSE))=0,"",VLOOKUP($G80,Baseline!$G:$FP,144,FALSE))</f>
        <v>1 = Molto insoddisfatto/a</v>
      </c>
      <c r="EU80" s="1" t="str">
        <f>IF(LEN(VLOOKUP($G80,Baseline!$G:$FP,145,FALSE))=0,"",VLOOKUP($G80,Baseline!$G:$FP,145,FALSE))</f>
        <v>2 = Insoddisfatto/a</v>
      </c>
      <c r="EV80" s="1" t="str">
        <f>IF(LEN(VLOOKUP($G80,Baseline!$G:$FP,146,FALSE))=0,"",VLOOKUP($G80,Baseline!$G:$FP,146,FALSE))</f>
        <v>3 = Nè soddisfatto/a nè insoddisfatto/a</v>
      </c>
      <c r="EW80" s="1" t="str">
        <f>IF(LEN(VLOOKUP($G80,Baseline!$G:$FP,147,FALSE))=0,"",VLOOKUP($G80,Baseline!$G:$FP,147,FALSE))</f>
        <v>4 = Soddisfatto/a</v>
      </c>
      <c r="EX80" s="1" t="str">
        <f>IF(LEN(VLOOKUP($G80,Baseline!$G:$FP,148,FALSE))=0,"",VLOOKUP($G80,Baseline!$G:$FP,148,FALSE))</f>
        <v>5 = Molto soddisfatto/a</v>
      </c>
      <c r="EY80" s="1" t="str">
        <f>IF(LEN(VLOOKUP($G80,Baseline!$G:$FP,149,FALSE))=0,"",VLOOKUP($G80,Baseline!$G:$FP,149,FALSE))</f>
        <v/>
      </c>
      <c r="EZ80" s="1" t="str">
        <f>IF(LEN(VLOOKUP($G80,Baseline!$G:$FP,150,FALSE))=0,"",VLOOKUP($G80,Baseline!$G:$FP,150,FALSE))</f>
        <v/>
      </c>
      <c r="FA80" s="1" t="str">
        <f>IF(LEN(VLOOKUP($G80,Baseline!$G:$FP,151,FALSE))=0,"",VLOOKUP($G80,Baseline!$G:$FP,151,FALSE))</f>
        <v/>
      </c>
      <c r="FB80" s="4" t="str">
        <f>IF(LEN(VLOOKUP($G80,Baseline!$G:$FP,152,FALSE))=0,"",VLOOKUP($G80,Baseline!$G:$FP,152,FALSE))</f>
        <v/>
      </c>
      <c r="FC80" s="1" t="str">
        <f>IF(LEN(VLOOKUP($G80,Baseline!$G:$FP,153,FALSE))=0,"",VLOOKUP($G80,Baseline!$G:$FP,153,FALSE))</f>
        <v/>
      </c>
      <c r="FD80" s="5" t="str">
        <f>IF(LEN(VLOOKUP($G80,Baseline!$G:$FP,154,FALSE))=0,"",VLOOKUP($G80,Baseline!$G:$FP,154,FALSE))</f>
        <v/>
      </c>
      <c r="FE80" s="5" t="str">
        <f>IF(LEN(VLOOKUP($G80,Baseline!$G:$FP,155,FALSE))=0,"",VLOOKUP($G80,Baseline!$G:$FP,155,FALSE))</f>
        <v/>
      </c>
      <c r="FF80" s="5" t="str">
        <f>IF(LEN(VLOOKUP($G80,Baseline!$G:$FP,156,FALSE))=0,"",VLOOKUP($G80,Baseline!$G:$FP,156,FALSE))</f>
        <v/>
      </c>
      <c r="FG80" s="5" t="str">
        <f>IF(LEN(VLOOKUP($G80,Baseline!$G:$FP,157,FALSE))=0,"",VLOOKUP($G80,Baseline!$G:$FP,157,FALSE))</f>
        <v/>
      </c>
      <c r="FH80" s="5" t="str">
        <f>IF(LEN(VLOOKUP($G80,Baseline!$G:$FP,158,FALSE))=0,"",VLOOKUP($G80,Baseline!$G:$FP,158,FALSE))</f>
        <v/>
      </c>
      <c r="FI80" s="5" t="str">
        <f>IF(LEN(VLOOKUP($G80,Baseline!$G:$FP,159,FALSE))=0,"",VLOOKUP($G80,Baseline!$G:$FP,159,FALSE))</f>
        <v/>
      </c>
      <c r="FJ80" s="5" t="str">
        <f>IF(LEN(VLOOKUP($G80,Baseline!$G:$FP,160,FALSE))=0,"",VLOOKUP($G80,Baseline!$G:$FP,160,FALSE))</f>
        <v/>
      </c>
      <c r="FK80" s="5" t="str">
        <f>IF(LEN(VLOOKUP($G80,Baseline!$G:$FP,161,FALSE))=0,"",VLOOKUP($G80,Baseline!$G:$FP,161,FALSE))</f>
        <v/>
      </c>
      <c r="FL80" s="5" t="str">
        <f>IF(LEN(VLOOKUP($G80,Baseline!$G:$FP,162,FALSE))=0,"",VLOOKUP($G80,Baseline!$G:$FP,162,FALSE))</f>
        <v/>
      </c>
      <c r="FM80" s="5" t="str">
        <f>IF(LEN(VLOOKUP($G80,Baseline!$G:$FP,163,FALSE))=0,"",VLOOKUP($G80,Baseline!$G:$FP,163,FALSE))</f>
        <v/>
      </c>
      <c r="FN80" s="5" t="str">
        <f>IF(LEN(VLOOKUP($G80,Baseline!$G:$FP,164,FALSE))=0,"",VLOOKUP($G80,Baseline!$G:$FP,164,FALSE))</f>
        <v/>
      </c>
      <c r="FO80" s="5" t="str">
        <f>IF(LEN(VLOOKUP($G80,Baseline!$G:$FP,165,FALSE))=0,"",VLOOKUP($G80,Baseline!$G:$FP,165,FALSE))</f>
        <v/>
      </c>
      <c r="FP80" s="5" t="str">
        <f>IF(LEN(VLOOKUP($G80,Baseline!$G:$FP,166,FALSE))=0,"",VLOOKUP($G80,Baseline!$G:$FP,166,FALSE))</f>
        <v/>
      </c>
      <c r="FQ80" s="5"/>
      <c r="FR80" s="5"/>
      <c r="FS80" s="5"/>
      <c r="FT80" s="5"/>
      <c r="FU80" s="1" t="str">
        <f>IF(LEN(VLOOKUP($G80,Baseline!$G:$GR,171,FALSE))=0,"",VLOOKUP($G80,Baseline!$G:$GR,171,FALSE))</f>
        <v>Насколько Вы удовлетворены личными взаимоотношениями?</v>
      </c>
      <c r="FV80" s="1" t="str">
        <f>IF(LEN(VLOOKUP($G80,Baseline!$G:$GR,172,FALSE))=0,"",VLOOKUP($G80,Baseline!$G:$GR,172,FALSE))</f>
        <v>1 = Совершенно не удовлетворен</v>
      </c>
      <c r="FW80" s="1" t="str">
        <f>IF(LEN(VLOOKUP($G80,Baseline!$G:$GR,173,FALSE))=0,"",VLOOKUP($G80,Baseline!$G:$GR,173,FALSE))</f>
        <v>2 = Не удовлетворен</v>
      </c>
      <c r="FX80" s="1" t="str">
        <f>IF(LEN(VLOOKUP($G80,Baseline!$G:$GR,174,FALSE))=0,"",VLOOKUP($G80,Baseline!$G:$GR,174,FALSE))</f>
        <v>3 = Ни то, ни другое</v>
      </c>
      <c r="FY80" s="1" t="str">
        <f>IF(LEN(VLOOKUP($G80,Baseline!$G:$GR,175,FALSE))=0,"",VLOOKUP($G80,Baseline!$G:$GR,175,FALSE))</f>
        <v>4 = Удовлетворен</v>
      </c>
      <c r="FZ80" s="1" t="str">
        <f>IF(LEN(VLOOKUP($G80,Baseline!$G:$GR,176,FALSE))=0,"",VLOOKUP($G80,Baseline!$G:$GR,176,FALSE))</f>
        <v>5 = Очень удовлетворен</v>
      </c>
      <c r="GA80" s="1" t="str">
        <f>IF(LEN(VLOOKUP($G80,Baseline!$G:$GR,177,FALSE))=0,"",VLOOKUP($G80,Baseline!$G:$GR,177,FALSE))</f>
        <v/>
      </c>
      <c r="GB80" s="1" t="str">
        <f>IF(LEN(VLOOKUP($G80,Baseline!$G:$GR,178,FALSE))=0,"",VLOOKUP($G80,Baseline!$G:$GR,178,FALSE))</f>
        <v/>
      </c>
      <c r="GC80" s="1" t="str">
        <f>IF(LEN(VLOOKUP($G80,Baseline!$G:$GR,179,FALSE))=0,"",VLOOKUP($G80,Baseline!$G:$GR,179,FALSE))</f>
        <v/>
      </c>
      <c r="GD80" s="1" t="str">
        <f>IF(LEN(VLOOKUP($G80,Baseline!$G:$GR,180,FALSE))=0,"",VLOOKUP($G80,Baseline!$G:$GR,180,FALSE))</f>
        <v/>
      </c>
      <c r="GE80" s="1" t="str">
        <f>IF(LEN(VLOOKUP($G80,Baseline!$G:$GR,181,FALSE))=0,"",VLOOKUP($G80,Baseline!$G:$GR,181,FALSE))</f>
        <v/>
      </c>
      <c r="GF80" s="5" t="str">
        <f>IF(LEN(VLOOKUP($G80,Baseline!$G:$GR,182,FALSE))=0,"",VLOOKUP($G80,Baseline!$G:$GR,182,FALSE))</f>
        <v/>
      </c>
      <c r="GG80" s="4" t="str">
        <f>IF(LEN(VLOOKUP($G80,Baseline!$G:$GR,183,FALSE))=0,"",VLOOKUP($G80,Baseline!$G:$GR,183,FALSE))</f>
        <v/>
      </c>
      <c r="GH80" s="5" t="str">
        <f>IF(LEN(VLOOKUP($G80,Baseline!$G:$GR,184,FALSE))=0,"",VLOOKUP($G80,Baseline!$G:$GR,184,FALSE))</f>
        <v/>
      </c>
      <c r="GI80" s="5" t="str">
        <f>IF(LEN(VLOOKUP($G80,Baseline!$G:$GR,185,FALSE))=0,"",VLOOKUP($G80,Baseline!$G:$GR,185,FALSE))</f>
        <v/>
      </c>
      <c r="GJ80" s="5" t="str">
        <f>IF(LEN(VLOOKUP($G80,Baseline!$G:$GR,186,FALSE))=0,"",VLOOKUP($G80,Baseline!$G:$GR,186,FALSE))</f>
        <v/>
      </c>
      <c r="GK80" s="5" t="str">
        <f>IF(LEN(VLOOKUP($G80,Baseline!$G:$GR,187,FALSE))=0,"",VLOOKUP($G80,Baseline!$G:$GR,187,FALSE))</f>
        <v/>
      </c>
      <c r="GL80" s="5" t="str">
        <f>IF(LEN(VLOOKUP($G80,Baseline!$G:$GR,188,FALSE))=0,"",VLOOKUP($G80,Baseline!$G:$GR,188,FALSE))</f>
        <v/>
      </c>
      <c r="GM80" s="5" t="str">
        <f>IF(LEN(VLOOKUP($G80,Baseline!$G:$GR,189,FALSE))=0,"",VLOOKUP($G80,Baseline!$G:$GR,189,FALSE))</f>
        <v/>
      </c>
      <c r="GN80" s="5" t="str">
        <f>IF(LEN(VLOOKUP($G80,Baseline!$G:$GR,190,FALSE))=0,"",VLOOKUP($G80,Baseline!$G:$GR,190,FALSE))</f>
        <v/>
      </c>
      <c r="GO80" s="5" t="str">
        <f>IF(LEN(VLOOKUP($G80,Baseline!$G:$GR,191,FALSE))=0,"",VLOOKUP($G80,Baseline!$G:$GR,191,FALSE))</f>
        <v/>
      </c>
      <c r="GP80" s="5" t="str">
        <f>IF(LEN(VLOOKUP($G80,Baseline!$G:$GR,192,FALSE))=0,"",VLOOKUP($G80,Baseline!$G:$GR,192,FALSE))</f>
        <v/>
      </c>
      <c r="GQ80" s="5" t="str">
        <f>IF(LEN(VLOOKUP($G80,Baseline!$G:$GR,193,FALSE))=0,"",VLOOKUP($G80,Baseline!$G:$GR,193,FALSE))</f>
        <v/>
      </c>
      <c r="GR80" s="5" t="str">
        <f>IF(LEN(VLOOKUP($G80,Baseline!$G:$GR,194,FALSE))=0,"",VLOOKUP($G80,Baseline!$G:$GR,194,FALSE))</f>
        <v/>
      </c>
      <c r="GS80" s="5"/>
      <c r="GT80" s="5"/>
      <c r="GU80" s="5"/>
      <c r="GV80" s="5"/>
      <c r="GW80" s="1" t="str">
        <f>IF(LEN(VLOOKUP($G80,Baseline!$G:$HT,199,FALSE))=0,"",VLOOKUP($G80,Baseline!$G:$HT,199,FALSE))</f>
        <v>Da li ste zadovoljni s vašim ličnim/ osobnim kvalitetama?</v>
      </c>
      <c r="GX80" s="1" t="str">
        <f>IF(LEN(VLOOKUP($G80,Baseline!$G:$HT,200,FALSE))=0,"",VLOOKUP($G80,Baseline!$G:$HT,200,FALSE))</f>
        <v>1 = jako nezadovo ljan/a</v>
      </c>
      <c r="GY80" s="1" t="str">
        <f>IF(LEN(VLOOKUP($G80,Baseline!$G:$HT,201,FALSE))=0,"",VLOOKUP($G80,Baseline!$G:$HT,201,FALSE))</f>
        <v>2 = nezadov oljan/a</v>
      </c>
      <c r="GZ80" s="1" t="str">
        <f>IF(LEN(VLOOKUP($G80,Baseline!$G:$HT,202,FALSE))=0,"",VLOOKUP($G80,Baseline!$G:$HT,202,FALSE))</f>
        <v>3 = niti zadovoljan niti nezadovo ljan/a</v>
      </c>
      <c r="HA80" s="10" t="str">
        <f>IF(LEN(VLOOKUP($G80,Baseline!$G:$HT,203,FALSE))=0,"",VLOOKUP($G80,Baseline!$G:$HT,203,FALSE))</f>
        <v>4 = zadovo ljan/a</v>
      </c>
      <c r="HB80" s="10" t="str">
        <f>IF(LEN(VLOOKUP($G80,Baseline!$G:$HT,204,FALSE))=0,"",VLOOKUP($G80,Baseline!$G:$HT,204,FALSE))</f>
        <v>5 = jako zadovo ljan/a</v>
      </c>
      <c r="HC80" s="10" t="str">
        <f>IF(LEN(VLOOKUP($G80,Baseline!$G:$HT,205,FALSE))=0,"",VLOOKUP($G80,Baseline!$G:$HT,205,FALSE))</f>
        <v/>
      </c>
      <c r="HD80" s="10" t="str">
        <f>IF(LEN(VLOOKUP($G80,Baseline!$G:$HT,206,FALSE))=0,"",VLOOKUP($G80,Baseline!$G:$HT,206,FALSE))</f>
        <v/>
      </c>
      <c r="HE80" s="10" t="str">
        <f>IF(LEN(VLOOKUP($G80,Baseline!$G:$HT,207,FALSE))=0,"",VLOOKUP($G80,Baseline!$G:$HT,207,FALSE))</f>
        <v/>
      </c>
      <c r="HF80" s="10" t="str">
        <f>IF(LEN(VLOOKUP($G80,Baseline!$G:$HT,208,FALSE))=0,"",VLOOKUP($G80,Baseline!$G:$HT,208,FALSE))</f>
        <v/>
      </c>
      <c r="HG80" s="10" t="str">
        <f>IF(LEN(VLOOKUP($G80,Baseline!$G:$HT,209,FALSE))=0,"",VLOOKUP($G80,Baseline!$G:$HT,209,FALSE))</f>
        <v/>
      </c>
      <c r="HH80" s="5" t="str">
        <f>IF(LEN(VLOOKUP($G80,Baseline!$G:$HT,210,FALSE))=0,"",VLOOKUP($G80,Baseline!$G:$HT,210,FALSE))</f>
        <v/>
      </c>
      <c r="HI80" s="5" t="str">
        <f>IF(LEN(VLOOKUP($G80,Baseline!$G:$HT,211,FALSE))=0,"",VLOOKUP($G80,Baseline!$G:$HT,211,FALSE))</f>
        <v/>
      </c>
      <c r="HJ80" s="5" t="str">
        <f>IF(LEN(VLOOKUP($G80,Baseline!$G:$HT,212,FALSE))=0,"",VLOOKUP($G80,Baseline!$G:$HT,212,FALSE))</f>
        <v/>
      </c>
      <c r="HK80" s="5" t="str">
        <f>IF(LEN(VLOOKUP($G80,Baseline!$G:$HT,213,FALSE))=0,"",VLOOKUP($G80,Baseline!$G:$HT,213,FALSE))</f>
        <v/>
      </c>
      <c r="HL80" s="4" t="str">
        <f>IF(LEN(VLOOKUP($G80,Baseline!$G:$HT,214,FALSE))=0,"",VLOOKUP($G80,Baseline!$G:$HT,214,FALSE))</f>
        <v/>
      </c>
      <c r="HM80" s="5" t="str">
        <f>IF(LEN(VLOOKUP($G80,Baseline!$G:$HT,215,FALSE))=0,"",VLOOKUP($G80,Baseline!$G:$HT,215,FALSE))</f>
        <v/>
      </c>
      <c r="HN80" s="5" t="str">
        <f>IF(LEN(VLOOKUP($G80,Baseline!$G:$HT,216,FALSE))=0,"",VLOOKUP($G80,Baseline!$G:$HT,216,FALSE))</f>
        <v/>
      </c>
      <c r="HO80" s="5" t="str">
        <f>IF(LEN(VLOOKUP($G80,Baseline!$G:$HT,217,FALSE))=0,"",VLOOKUP($G80,Baseline!$G:$HT,217,FALSE))</f>
        <v/>
      </c>
      <c r="HP80" s="5" t="str">
        <f>IF(LEN(VLOOKUP($G80,Baseline!$G:$HT,218,FALSE))=0,"",VLOOKUP($G80,Baseline!$G:$HT,218,FALSE))</f>
        <v/>
      </c>
      <c r="HQ80" s="5" t="str">
        <f>IF(LEN(VLOOKUP($G80,Baseline!$G:$HT,219,FALSE))=0,"",VLOOKUP($G80,Baseline!$G:$HT,219,FALSE))</f>
        <v/>
      </c>
      <c r="HR80" s="5" t="str">
        <f>IF(LEN(VLOOKUP($G80,Baseline!$G:$HT,220,FALSE))=0,"",VLOOKUP($G80,Baseline!$G:$HT,220,FALSE))</f>
        <v/>
      </c>
      <c r="HS80" s="5" t="str">
        <f>IF(LEN(VLOOKUP($G80,Baseline!$G:$HT,221,FALSE))=0,"",VLOOKUP($G80,Baseline!$G:$HT,221,FALSE))</f>
        <v/>
      </c>
      <c r="HT80" s="5" t="str">
        <f>IF(LEN(VLOOKUP($G80,Baseline!$G:$HT,222,FALSE))=0,"",VLOOKUP($G80,Baseline!$G:$HT,222,FALSE))</f>
        <v/>
      </c>
      <c r="HU80" s="5"/>
      <c r="HV80" s="5"/>
      <c r="HW80" s="5"/>
      <c r="HX80" s="5"/>
    </row>
    <row r="81" spans="1:232" s="109" customFormat="1" ht="63" hidden="1">
      <c r="A81" s="6" t="s">
        <v>331</v>
      </c>
      <c r="B81" s="6" t="s">
        <v>332</v>
      </c>
      <c r="C81" s="6"/>
      <c r="D81" s="6"/>
      <c r="E81" s="6"/>
      <c r="F81" s="5" t="s">
        <v>333</v>
      </c>
      <c r="G81" s="6" t="s">
        <v>469</v>
      </c>
      <c r="H81" s="6" t="s">
        <v>460</v>
      </c>
      <c r="I81" s="84" t="str">
        <f>IF(LEN(VLOOKUP($G81,Baseline!$G:$BH,3,FALSE))=0,"",VLOOKUP($G81,Baseline!$G:$BH,3,FALSE))</f>
        <v xml:space="preserve">Wie zufrieden sind Sie mit lhren Wohnbedingungen?  </v>
      </c>
      <c r="J81" s="5" t="str">
        <f>IF(LEN(VLOOKUP($G81,Baseline!$G:$BH,4,FALSE))=0,"",VLOOKUP($G81,Baseline!$G:$BH,4,FALSE))</f>
        <v>1 = Sehr unzufrieden</v>
      </c>
      <c r="K81" s="5" t="str">
        <f>IF(LEN(VLOOKUP($G81,Baseline!$G:$BH,5,FALSE))=0,"",VLOOKUP($G81,Baseline!$G:$BH,5,FALSE))</f>
        <v>2 = Unzufrieden</v>
      </c>
      <c r="L81" s="5" t="str">
        <f>IF(LEN(VLOOKUP($G81,Baseline!$G:$BH,6,FALSE))=0,"",VLOOKUP($G81,Baseline!$G:$BH,6,FALSE))</f>
        <v>3 = Weder zufrieden noch unzufrieden</v>
      </c>
      <c r="M81" s="5" t="str">
        <f>IF(LEN(VLOOKUP($G81,Baseline!$G:$BH,7,FALSE))=0,"",VLOOKUP($G81,Baseline!$G:$BH,7,FALSE))</f>
        <v>4 = Zufrieden</v>
      </c>
      <c r="N81" s="5" t="str">
        <f>IF(LEN(VLOOKUP($G81,Baseline!$G:$BH,8,FALSE))=0,"",VLOOKUP($G81,Baseline!$G:$BH,8,FALSE))</f>
        <v>5 = Sehr zufrieden</v>
      </c>
      <c r="O81" s="5" t="str">
        <f>IF(LEN(VLOOKUP($G81,Baseline!$G:$BH,9,FALSE))=0,"",VLOOKUP($G81,Baseline!$G:$BH,9,FALSE))</f>
        <v/>
      </c>
      <c r="P81" s="5" t="str">
        <f>IF(LEN(VLOOKUP($G81,Baseline!$G:$BH,10,FALSE))=0,"",VLOOKUP($G81,Baseline!$G:$BH,10,FALSE))</f>
        <v/>
      </c>
      <c r="Q81" s="5" t="str">
        <f>IF(LEN(VLOOKUP($G81,Baseline!$G:$BH,11,FALSE))=0,"",VLOOKUP($G81,Baseline!$G:$BH,11,FALSE))</f>
        <v/>
      </c>
      <c r="R81" s="5" t="str">
        <f>IF(LEN(VLOOKUP($G81,Baseline!$G:$BH,12,FALSE))=0,"",VLOOKUP($G81,Baseline!$G:$BH,12,FALSE))</f>
        <v/>
      </c>
      <c r="S81" s="5" t="str">
        <f>IF(LEN(VLOOKUP($G81,Baseline!$G:$BH,13,FALSE))=0,"",VLOOKUP($G81,Baseline!$G:$BH,13,FALSE))</f>
        <v/>
      </c>
      <c r="T81" s="5" t="str">
        <f>IF(LEN(VLOOKUP($G81,Baseline!$G:$BH,14,FALSE))=0,"",VLOOKUP($G81,Baseline!$G:$BH,14,FALSE))</f>
        <v/>
      </c>
      <c r="U81" s="5" t="str">
        <f>IF(LEN(VLOOKUP($G81,Baseline!$G:$BH,15,FALSE))=0,"",VLOOKUP($G81,Baseline!$G:$BH,15,FALSE))</f>
        <v/>
      </c>
      <c r="V81" s="5" t="str">
        <f>IF(LEN(VLOOKUP($G81,Baseline!$G:$BH,16,FALSE))=0,"",VLOOKUP($G81,Baseline!$G:$BH,16,FALSE))</f>
        <v/>
      </c>
      <c r="W81" s="5" t="str">
        <f>IF(LEN(VLOOKUP($G81,Baseline!$G:$BH,17,FALSE))=0,"",VLOOKUP($G81,Baseline!$G:$BH,17,FALSE))</f>
        <v/>
      </c>
      <c r="X81" s="5" t="str">
        <f>IF(LEN(VLOOKUP($G81,Baseline!$G:$BH,18,FALSE))=0,"",VLOOKUP($G81,Baseline!$G:$BH,18,FALSE))</f>
        <v/>
      </c>
      <c r="Y81" s="5" t="str">
        <f>IF(LEN(VLOOKUP($G81,Baseline!$G:$BH,19,FALSE))=0,"",VLOOKUP($G81,Baseline!$G:$BH,19,FALSE))</f>
        <v/>
      </c>
      <c r="Z81" s="5" t="str">
        <f>IF(LEN(VLOOKUP($G81,Baseline!$G:$BH,20,FALSE))=0,"",VLOOKUP($G81,Baseline!$G:$BH,20,FALSE))</f>
        <v/>
      </c>
      <c r="AA81" s="5" t="str">
        <f>IF(LEN(VLOOKUP($G81,Baseline!$G:$BH,21,FALSE))=0,"",VLOOKUP($G81,Baseline!$G:$BH,21,FALSE))</f>
        <v/>
      </c>
      <c r="AB81" s="5" t="str">
        <f>IF(LEN(VLOOKUP($G81,Baseline!$G:$BH,22,FALSE))=0,"",VLOOKUP($G81,Baseline!$G:$BH,22,FALSE))</f>
        <v/>
      </c>
      <c r="AC81" s="5" t="str">
        <f>IF(LEN(VLOOKUP($G81,Baseline!$G:$BH,23,FALSE))=0,"",VLOOKUP($G81,Baseline!$G:$BH,23,FALSE))</f>
        <v/>
      </c>
      <c r="AD81" s="5" t="str">
        <f>IF(LEN(VLOOKUP($G81,Baseline!$G:$BH,24,FALSE))=0,"",VLOOKUP($G81,Baseline!$G:$BH,24,FALSE))</f>
        <v/>
      </c>
      <c r="AE81" s="5" t="str">
        <f>IF(LEN(VLOOKUP($G81,Baseline!$G:$BH,25,FALSE))=0,"",VLOOKUP($G81,Baseline!$G:$BH,25,FALSE))</f>
        <v/>
      </c>
      <c r="AF81" s="5" t="str">
        <f>IF(LEN(VLOOKUP($G81,Baseline!$G:$BH,26,FALSE))=0,"",VLOOKUP($G81,Baseline!$G:$BH,26,FALSE))</f>
        <v/>
      </c>
      <c r="AG81" s="6"/>
      <c r="AH81" s="6"/>
      <c r="AI81" s="6"/>
      <c r="AJ81" s="112"/>
      <c r="AK81" s="5" t="str">
        <f>IF(LEN(VLOOKUP($G81,Baseline!$G:$BH,31,FALSE))=0,"",VLOOKUP($G81,Baseline!$G:$BH,31,FALSE))</f>
        <v>How satisfied are you with the conditions of your living place?</v>
      </c>
      <c r="AL81" s="5" t="str">
        <f>IF(LEN(VLOOKUP($G81,Baseline!$G:$BH,32,FALSE))=0,"",VLOOKUP($G81,Baseline!$G:$BH,32,FALSE))</f>
        <v>1 = Very dissatisfied</v>
      </c>
      <c r="AM81" s="5" t="str">
        <f>IF(LEN(VLOOKUP($G81,Baseline!$G:$BH,33,FALSE))=0,"",VLOOKUP($G81,Baseline!$G:$BH,33,FALSE))</f>
        <v>2 = Dissatisfied</v>
      </c>
      <c r="AN81" s="5" t="str">
        <f>IF(LEN(VLOOKUP($G81,Baseline!$G:$BH,34,FALSE))=0,"",VLOOKUP($G81,Baseline!$G:$BH,34,FALSE))</f>
        <v>3 = Neither satisfied nor dissatisfied</v>
      </c>
      <c r="AO81" s="5" t="str">
        <f>IF(LEN(VLOOKUP($G81,Baseline!$G:$BH,35,FALSE))=0,"",VLOOKUP($G81,Baseline!$G:$BH,35,FALSE))</f>
        <v>4 = Satisfied</v>
      </c>
      <c r="AP81" s="5" t="str">
        <f>IF(LEN(VLOOKUP($G81,Baseline!$G:$BH,36,FALSE))=0,"",VLOOKUP($G81,Baseline!$G:$BH,36,FALSE))</f>
        <v>5 = Very satisfied</v>
      </c>
      <c r="AQ81" s="5" t="str">
        <f>IF(LEN(VLOOKUP($G81,Baseline!$G:$BH,37,FALSE))=0,"",VLOOKUP($G81,Baseline!$G:$BH,37,FALSE))</f>
        <v/>
      </c>
      <c r="AR81" s="5" t="str">
        <f>IF(LEN(VLOOKUP($G81,Baseline!$G:$BH,38,FALSE))=0,"",VLOOKUP($G81,Baseline!$G:$BH,38,FALSE))</f>
        <v/>
      </c>
      <c r="AS81" s="5" t="str">
        <f>IF(LEN(VLOOKUP($G81,Baseline!$G:$BH,39,FALSE))=0,"",VLOOKUP($G81,Baseline!$G:$BH,39,FALSE))</f>
        <v/>
      </c>
      <c r="AT81" s="5" t="str">
        <f>IF(LEN(VLOOKUP($G81,Baseline!$G:$BH,40,FALSE))=0,"",VLOOKUP($G81,Baseline!$G:$BH,40,FALSE))</f>
        <v/>
      </c>
      <c r="AU81" s="5" t="str">
        <f>IF(LEN(VLOOKUP($G81,Baseline!$G:$BH,41,FALSE))=0,"",VLOOKUP($G81,Baseline!$G:$BH,41,FALSE))</f>
        <v/>
      </c>
      <c r="AV81" s="5" t="str">
        <f>IF(LEN(VLOOKUP($G81,Baseline!$G:$BH,42,FALSE))=0,"",VLOOKUP($G81,Baseline!$G:$BH,42,FALSE))</f>
        <v/>
      </c>
      <c r="AW81" s="5" t="str">
        <f>IF(LEN(VLOOKUP($G81,Baseline!$G:$BH,43,FALSE))=0,"",VLOOKUP($G81,Baseline!$G:$BH,43,FALSE))</f>
        <v/>
      </c>
      <c r="AX81" s="5" t="str">
        <f>IF(LEN(VLOOKUP($G81,Baseline!$G:$BH,44,FALSE))=0,"",VLOOKUP($G81,Baseline!$G:$BH,44,FALSE))</f>
        <v/>
      </c>
      <c r="AY81" s="5" t="str">
        <f>IF(LEN(VLOOKUP($G81,Baseline!$G:$BH,45,FALSE))=0,"",VLOOKUP($G81,Baseline!$G:$BH,45,FALSE))</f>
        <v/>
      </c>
      <c r="AZ81" s="5" t="str">
        <f>IF(LEN(VLOOKUP($G81,Baseline!$G:$BH,46,FALSE))=0,"",VLOOKUP($G81,Baseline!$G:$BH,46,FALSE))</f>
        <v/>
      </c>
      <c r="BA81" s="5" t="str">
        <f>IF(LEN(VLOOKUP($G81,Baseline!$G:$BH,47,FALSE))=0,"",VLOOKUP($G81,Baseline!$G:$BH,47,FALSE))</f>
        <v/>
      </c>
      <c r="BB81" s="5" t="str">
        <f>IF(LEN(VLOOKUP($G81,Baseline!$G:$BH,48,FALSE))=0,"",VLOOKUP($G81,Baseline!$G:$BH,48,FALSE))</f>
        <v/>
      </c>
      <c r="BC81" s="5" t="str">
        <f>IF(LEN(VLOOKUP($G81,Baseline!$G:$BH,49,FALSE))=0,"",VLOOKUP($G81,Baseline!$G:$BH,49,FALSE))</f>
        <v/>
      </c>
      <c r="BD81" s="5" t="str">
        <f>IF(LEN(VLOOKUP($G81,Baseline!$G:$BH,50,FALSE))=0,"",VLOOKUP($G81,Baseline!$G:$BH,50,FALSE))</f>
        <v/>
      </c>
      <c r="BE81" s="5" t="str">
        <f>IF(LEN(VLOOKUP($G81,Baseline!$G:$BH,51,FALSE))=0,"",VLOOKUP($G81,Baseline!$G:$BH,51,FALSE))</f>
        <v/>
      </c>
      <c r="BF81" s="5" t="str">
        <f>IF(LEN(VLOOKUP($G81,Baseline!$G:$BH,52,FALSE))=0,"",VLOOKUP($G81,Baseline!$G:$BH,52,FALSE))</f>
        <v/>
      </c>
      <c r="BG81" s="5" t="str">
        <f>IF(LEN(VLOOKUP($G81,Baseline!$G:$BH,53,FALSE))=0,"",VLOOKUP($G81,Baseline!$G:$BH,53,FALSE))</f>
        <v/>
      </c>
      <c r="BH81" s="5" t="str">
        <f>IF(LEN(VLOOKUP($G81,Baseline!$G:$BH,54,FALSE))=0,"",VLOOKUP($G81,Baseline!$G:$BH,54,FALSE))</f>
        <v/>
      </c>
      <c r="BI81" s="6"/>
      <c r="BJ81" s="6"/>
      <c r="BK81" s="6"/>
      <c r="BL81" s="112"/>
      <c r="BM81" s="1" t="str">
        <f>IF(LEN(VLOOKUP($G81,Baseline!$G:$CJ,59,FALSE))=0,"",VLOOKUP($G81,Baseline!$G:$CJ,59,FALSE))</f>
        <v>¿Cuán satisfecho/a está de las condiciones del lugar donde vive?</v>
      </c>
      <c r="BN81" s="1" t="str">
        <f>IF(LEN(VLOOKUP($G81,Baseline!$G:$CJ,60,FALSE))=0,"",VLOOKUP($G81,Baseline!$G:$CJ,60,FALSE))</f>
        <v>1 = Muy Insatisfecho/a</v>
      </c>
      <c r="BO81" s="1" t="str">
        <f>IF(LEN(VLOOKUP($G81,Baseline!$G:$CJ,61,FALSE))=0,"",VLOOKUP($G81,Baseline!$G:$CJ,61,FALSE))</f>
        <v>2  = Insatisfecho/a</v>
      </c>
      <c r="BP81" s="1" t="str">
        <f>IF(LEN(VLOOKUP($G81,Baseline!$G:$CJ,62,FALSE))=0,"",VLOOKUP($G81,Baseline!$G:$CJ,62,FALSE))</f>
        <v>3 = Lo normal</v>
      </c>
      <c r="BQ81" s="1" t="str">
        <f>IF(LEN(VLOOKUP($G81,Baseline!$G:$CJ,63,FALSE))=0,"",VLOOKUP($G81,Baseline!$G:$CJ,63,FALSE))</f>
        <v>4 = Bastante satisfecho/a</v>
      </c>
      <c r="BR81" s="1" t="str">
        <f>IF(LEN(VLOOKUP($G81,Baseline!$G:$CJ,64,FALSE))=0,"",VLOOKUP($G81,Baseline!$G:$CJ,64,FALSE))</f>
        <v>5 = Muy satisfecho/a</v>
      </c>
      <c r="BS81" s="1" t="str">
        <f>IF(LEN(VLOOKUP($G81,Baseline!$G:$CJ,65,FALSE))=0,"",VLOOKUP($G81,Baseline!$G:$CJ,65,FALSE))</f>
        <v/>
      </c>
      <c r="BT81" s="1" t="str">
        <f>IF(LEN(VLOOKUP($G81,Baseline!$G:$CJ,66,FALSE))=0,"",VLOOKUP($G81,Baseline!$G:$CJ,66,FALSE))</f>
        <v/>
      </c>
      <c r="BU81" s="1" t="str">
        <f>IF(LEN(VLOOKUP($G81,Baseline!$G:$CJ,67,FALSE))=0,"",VLOOKUP($G81,Baseline!$G:$CJ,67,FALSE))</f>
        <v/>
      </c>
      <c r="BV81" s="1" t="str">
        <f>IF(LEN(VLOOKUP($G81,Baseline!$G:$CJ,68,FALSE))=0,"",VLOOKUP($G81,Baseline!$G:$CJ,68,FALSE))</f>
        <v/>
      </c>
      <c r="BW81" s="1" t="str">
        <f>IF(LEN(VLOOKUP($G81,Baseline!$G:$CJ,69,FALSE))=0,"",VLOOKUP($G81,Baseline!$G:$CJ,69,FALSE))</f>
        <v/>
      </c>
      <c r="BX81" s="1" t="str">
        <f>IF(LEN(VLOOKUP($G81,Baseline!$G:$CJ,70,FALSE))=0,"",VLOOKUP($G81,Baseline!$G:$CJ,70,FALSE))</f>
        <v/>
      </c>
      <c r="BY81" s="1" t="str">
        <f>IF(LEN(VLOOKUP($G81,Baseline!$G:$CJ,71,FALSE))=0,"",VLOOKUP($G81,Baseline!$G:$CJ,71,FALSE))</f>
        <v/>
      </c>
      <c r="BZ81" s="1" t="str">
        <f>IF(LEN(VLOOKUP($G81,Baseline!$G:$CJ,72,FALSE))=0,"",VLOOKUP($G81,Baseline!$G:$CJ,72,FALSE))</f>
        <v/>
      </c>
      <c r="CA81" s="1" t="str">
        <f>IF(LEN(VLOOKUP($G81,Baseline!$G:$CJ,73,FALSE))=0,"",VLOOKUP($G81,Baseline!$G:$CJ,73,FALSE))</f>
        <v/>
      </c>
      <c r="CB81" s="1" t="str">
        <f>IF(LEN(VLOOKUP($G81,Baseline!$G:$CJ,74,FALSE))=0,"",VLOOKUP($G81,Baseline!$G:$CJ,74,FALSE))</f>
        <v/>
      </c>
      <c r="CC81" s="1" t="str">
        <f>IF(LEN(VLOOKUP($G81,Baseline!$G:$CJ,75,FALSE))=0,"",VLOOKUP($G81,Baseline!$G:$CJ,75,FALSE))</f>
        <v/>
      </c>
      <c r="CD81" s="1" t="str">
        <f>IF(LEN(VLOOKUP($G81,Baseline!$G:$CJ,76,FALSE))=0,"",VLOOKUP($G81,Baseline!$G:$CJ,76,FALSE))</f>
        <v/>
      </c>
      <c r="CE81" s="1" t="str">
        <f>IF(LEN(VLOOKUP($G81,Baseline!$G:$CJ,77,FALSE))=0,"",VLOOKUP($G81,Baseline!$G:$CJ,77,FALSE))</f>
        <v/>
      </c>
      <c r="CF81" s="1" t="str">
        <f>IF(LEN(VLOOKUP($G81,Baseline!$G:$CJ,78,FALSE))=0,"",VLOOKUP($G81,Baseline!$G:$CJ,78,FALSE))</f>
        <v/>
      </c>
      <c r="CG81" s="1" t="str">
        <f>IF(LEN(VLOOKUP($G81,Baseline!$G:$CJ,79,FALSE))=0,"",VLOOKUP($G81,Baseline!$G:$CJ,79,FALSE))</f>
        <v/>
      </c>
      <c r="CH81" s="1" t="str">
        <f>IF(LEN(VLOOKUP($G81,Baseline!$G:$CJ,80,FALSE))=0,"",VLOOKUP($G81,Baseline!$G:$CJ,80,FALSE))</f>
        <v/>
      </c>
      <c r="CI81" s="1" t="str">
        <f>IF(LEN(VLOOKUP($G81,Baseline!$G:$CJ,81,FALSE))=0,"",VLOOKUP($G81,Baseline!$G:$CJ,81,FALSE))</f>
        <v/>
      </c>
      <c r="CJ81" s="1" t="str">
        <f>IF(LEN(VLOOKUP($G81,Baseline!$G:$CJ,82,FALSE))=0,"",VLOOKUP($G81,Baseline!$G:$CJ,82,FALSE))</f>
        <v/>
      </c>
      <c r="CK81" s="6"/>
      <c r="CL81" s="6"/>
      <c r="CM81" s="6"/>
      <c r="CN81" s="6"/>
      <c r="CO81" s="198" t="str">
        <f>IF(LEN(VLOOKUP($G81,Baseline!$G:$DL,87,FALSE))=0,"",VLOOKUP($G81,Baseline!$G:$DL,87,FALSE))</f>
        <v>Etes-vous satisfait de l'endroit où vous vivez ?</v>
      </c>
      <c r="CP81" s="1" t="str">
        <f>IF(LEN(VLOOKUP($G81,Baseline!$G:$DL,88,FALSE))=0,"",VLOOKUP($G81,Baseline!$G:$DL,88,FALSE))</f>
        <v>1 = Pas du tout satisfait</v>
      </c>
      <c r="CQ81" s="1" t="str">
        <f>IF(LEN(VLOOKUP($G81,Baseline!$G:$DL,89,FALSE))=0,"",VLOOKUP($G81,Baseline!$G:$DL,89,FALSE))</f>
        <v>2 = Pas satisfait</v>
      </c>
      <c r="CR81" s="4" t="str">
        <f>IF(LEN(VLOOKUP($G81,Baseline!$G:$DL,90,FALSE))=0,"",VLOOKUP($G81,Baseline!$G:$DL,90,FALSE))</f>
        <v>3 = Ni satisfait ni insatisfait</v>
      </c>
      <c r="CS81" s="1" t="str">
        <f>IF(LEN(VLOOKUP($G81,Baseline!$G:$DL,91,FALSE))=0,"",VLOOKUP($G81,Baseline!$G:$DL,91,FALSE))</f>
        <v>4 = Satisfait</v>
      </c>
      <c r="CT81" s="1" t="str">
        <f>IF(LEN(VLOOKUP($G81,Baseline!$G:$DL,92,FALSE))=0,"",VLOOKUP($G81,Baseline!$G:$DL,92,FALSE))</f>
        <v>5 = Très satisfait</v>
      </c>
      <c r="CU81" s="1" t="str">
        <f>IF(LEN(VLOOKUP($G81,Baseline!$G:$DL,93,FALSE))=0,"",VLOOKUP($G81,Baseline!$G:$DL,93,FALSE))</f>
        <v/>
      </c>
      <c r="CV81" s="1" t="str">
        <f>IF(LEN(VLOOKUP($G81,Baseline!$G:$DL,94,FALSE))=0,"",VLOOKUP($G81,Baseline!$G:$DL,94,FALSE))</f>
        <v/>
      </c>
      <c r="CW81" s="1" t="str">
        <f>IF(LEN(VLOOKUP($G81,Baseline!$G:$DL,95,FALSE))=0,"",VLOOKUP($G81,Baseline!$G:$DL,95,FALSE))</f>
        <v/>
      </c>
      <c r="CX81" s="1" t="str">
        <f>IF(LEN(VLOOKUP($G81,Baseline!$G:$DL,96,FALSE))=0,"",VLOOKUP($G81,Baseline!$G:$DL,96,FALSE))</f>
        <v/>
      </c>
      <c r="CY81" s="5" t="str">
        <f>IF(LEN(VLOOKUP($G81,Baseline!$G:$DL,97,FALSE))=0,"",VLOOKUP($G81,Baseline!$G:$DL,97,FALSE))</f>
        <v/>
      </c>
      <c r="CZ81" s="5" t="str">
        <f>IF(LEN(VLOOKUP($G81,Baseline!$G:$DL,98,FALSE))=0,"",VLOOKUP($G81,Baseline!$G:$DL,98,FALSE))</f>
        <v/>
      </c>
      <c r="DA81" s="5" t="str">
        <f>IF(LEN(VLOOKUP($G81,Baseline!$G:$DL,99,FALSE))=0,"",VLOOKUP($G81,Baseline!$G:$DL,99,FALSE))</f>
        <v/>
      </c>
      <c r="DB81" s="5" t="str">
        <f>IF(LEN(VLOOKUP($G81,Baseline!$G:$DL,100,FALSE))=0,"",VLOOKUP($G81,Baseline!$G:$DL,100,FALSE))</f>
        <v/>
      </c>
      <c r="DC81" s="5" t="str">
        <f>IF(LEN(VLOOKUP($G81,Baseline!$G:$DL,101,FALSE))=0,"",VLOOKUP($G81,Baseline!$G:$DL,101,FALSE))</f>
        <v/>
      </c>
      <c r="DD81" s="5" t="str">
        <f>IF(LEN(VLOOKUP($G81,Baseline!$G:$DL,102,FALSE))=0,"",VLOOKUP($G81,Baseline!$G:$DL,102,FALSE))</f>
        <v/>
      </c>
      <c r="DE81" s="5" t="str">
        <f>IF(LEN(VLOOKUP($G81,Baseline!$G:$DL,103,FALSE))=0,"",VLOOKUP($G81,Baseline!$G:$DL,103,FALSE))</f>
        <v/>
      </c>
      <c r="DF81" s="5" t="str">
        <f>IF(LEN(VLOOKUP($G81,Baseline!$G:$DL,104,FALSE))=0,"",VLOOKUP($G81,Baseline!$G:$DL,104,FALSE))</f>
        <v/>
      </c>
      <c r="DG81" s="5" t="str">
        <f>IF(LEN(VLOOKUP($G81,Baseline!$G:$DL,105,FALSE))=0,"",VLOOKUP($G81,Baseline!$G:$DL,105,FALSE))</f>
        <v/>
      </c>
      <c r="DH81" s="5" t="str">
        <f>IF(LEN(VLOOKUP($G81,Baseline!$G:$DL,106,FALSE))=0,"",VLOOKUP($G81,Baseline!$G:$DL,106,FALSE))</f>
        <v/>
      </c>
      <c r="DI81" s="5" t="str">
        <f>IF(LEN(VLOOKUP($G81,Baseline!$G:$DL,107,FALSE))=0,"",VLOOKUP($G81,Baseline!$G:$DL,107,FALSE))</f>
        <v/>
      </c>
      <c r="DJ81" s="5" t="str">
        <f>IF(LEN(VLOOKUP($G81,Baseline!$G:$DL,108,FALSE))=0,"",VLOOKUP($G81,Baseline!$G:$DL,108,FALSE))</f>
        <v/>
      </c>
      <c r="DK81" s="5" t="str">
        <f>IF(LEN(VLOOKUP($G81,Baseline!$G:$DL,109,FALSE))=0,"",VLOOKUP($G81,Baseline!$G:$DL,109,FALSE))</f>
        <v/>
      </c>
      <c r="DL81" s="5" t="str">
        <f>IF(LEN(VLOOKUP($G81,Baseline!$G:$DL,110,FALSE))=0,"",VLOOKUP($G81,Baseline!$G:$DL,110,FALSE))</f>
        <v/>
      </c>
      <c r="DM81" s="5"/>
      <c r="DN81" s="5"/>
      <c r="DO81" s="5"/>
      <c r="DP81" s="6"/>
      <c r="DQ81" s="1" t="str">
        <f>IF(LEN(VLOOKUP($G81,Baseline!$G:$EN,115,FALSE))=0,"",VLOOKUP($G81,Baseline!$G:$EN,115,FALSE))</f>
        <v>Mennyire elégedett lakóhelyi
körülményeivel ?</v>
      </c>
      <c r="DR81" s="1" t="str">
        <f>IF(LEN(VLOOKUP($G81,Baseline!$G:$EN,116,FALSE))=0,"",VLOOKUP($G81,Baseline!$G:$EN,116,FALSE))</f>
        <v>1 = Nagyon elégedetlen</v>
      </c>
      <c r="DS81" s="1" t="str">
        <f>IF(LEN(VLOOKUP($G81,Baseline!$G:$EN,117,FALSE))=0,"",VLOOKUP($G81,Baseline!$G:$EN,117,FALSE))</f>
        <v>2 = Elégedetlen</v>
      </c>
      <c r="DT81" s="1" t="str">
        <f>IF(LEN(VLOOKUP($G81,Baseline!$G:$EN,118,FALSE))=0,"",VLOOKUP($G81,Baseline!$G:$EN,118,FALSE))</f>
        <v>3 = Közepesen</v>
      </c>
      <c r="DU81" s="1" t="str">
        <f>IF(LEN(VLOOKUP($G81,Baseline!$G:$EN,119,FALSE))=0,"",VLOOKUP($G81,Baseline!$G:$EN,119,FALSE))</f>
        <v>4 = Elégedett</v>
      </c>
      <c r="DV81" s="1" t="str">
        <f>IF(LEN(VLOOKUP($G81,Baseline!$G:$EN,120,FALSE))=0,"",VLOOKUP($G81,Baseline!$G:$EN,120,FALSE))</f>
        <v>5 = Nagyon elégedett</v>
      </c>
      <c r="DW81" s="4" t="str">
        <f>IF(LEN(VLOOKUP($G81,Baseline!$G:$EN,121,FALSE))=0,"",VLOOKUP($G81,Baseline!$G:$EN,121,FALSE))</f>
        <v/>
      </c>
      <c r="DX81" s="1" t="str">
        <f>IF(LEN(VLOOKUP($G81,Baseline!$G:$EN,122,FALSE))=0,"",VLOOKUP($G81,Baseline!$G:$EN,122,FALSE))</f>
        <v/>
      </c>
      <c r="DY81" s="1" t="str">
        <f>IF(LEN(VLOOKUP($G81,Baseline!$G:$EN,123,FALSE))=0,"",VLOOKUP($G81,Baseline!$G:$EN,123,FALSE))</f>
        <v/>
      </c>
      <c r="DZ81" s="1" t="str">
        <f>IF(LEN(VLOOKUP($G81,Baseline!$G:$EN,124,FALSE))=0,"",VLOOKUP($G81,Baseline!$G:$EN,124,FALSE))</f>
        <v/>
      </c>
      <c r="EA81" s="1" t="str">
        <f>IF(LEN(VLOOKUP($G81,Baseline!$G:$EN,125,FALSE))=0,"",VLOOKUP($G81,Baseline!$G:$EN,125,FALSE))</f>
        <v/>
      </c>
      <c r="EB81" s="5" t="str">
        <f>IF(LEN(VLOOKUP($G81,Baseline!$G:$EN,126,FALSE))=0,"",VLOOKUP($G81,Baseline!$G:$EN,126,FALSE))</f>
        <v/>
      </c>
      <c r="EC81" s="5" t="str">
        <f>IF(LEN(VLOOKUP($G81,Baseline!$G:$EN,127,FALSE))=0,"",VLOOKUP($G81,Baseline!$G:$EN,127,FALSE))</f>
        <v/>
      </c>
      <c r="ED81" s="5" t="str">
        <f>IF(LEN(VLOOKUP($G81,Baseline!$G:$EN,128,FALSE))=0,"",VLOOKUP($G81,Baseline!$G:$EN,128,FALSE))</f>
        <v/>
      </c>
      <c r="EE81" s="5" t="str">
        <f>IF(LEN(VLOOKUP($G81,Baseline!$G:$EN,129,FALSE))=0,"",VLOOKUP($G81,Baseline!$G:$EN,129,FALSE))</f>
        <v/>
      </c>
      <c r="EF81" s="5" t="str">
        <f>IF(LEN(VLOOKUP($G81,Baseline!$G:$EN,130,FALSE))=0,"",VLOOKUP($G81,Baseline!$G:$EN,130,FALSE))</f>
        <v/>
      </c>
      <c r="EG81" s="5" t="str">
        <f>IF(LEN(VLOOKUP($G81,Baseline!$G:$EN,131,FALSE))=0,"",VLOOKUP($G81,Baseline!$G:$EN,131,FALSE))</f>
        <v/>
      </c>
      <c r="EH81" s="5" t="str">
        <f>IF(LEN(VLOOKUP($G81,Baseline!$G:$EN,132,FALSE))=0,"",VLOOKUP($G81,Baseline!$G:$EN,132,FALSE))</f>
        <v/>
      </c>
      <c r="EI81" s="5" t="str">
        <f>IF(LEN(VLOOKUP($G81,Baseline!$G:$EN,133,FALSE))=0,"",VLOOKUP($G81,Baseline!$G:$EN,133,FALSE))</f>
        <v/>
      </c>
      <c r="EJ81" s="5" t="str">
        <f>IF(LEN(VLOOKUP($G81,Baseline!$G:$EN,134,FALSE))=0,"",VLOOKUP($G81,Baseline!$G:$EN,134,FALSE))</f>
        <v/>
      </c>
      <c r="EK81" s="5" t="str">
        <f>IF(LEN(VLOOKUP($G81,Baseline!$G:$EN,135,FALSE))=0,"",VLOOKUP($G81,Baseline!$G:$EN,135,FALSE))</f>
        <v/>
      </c>
      <c r="EL81" s="5" t="str">
        <f>IF(LEN(VLOOKUP($G81,Baseline!$G:$EN,136,FALSE))=0,"",VLOOKUP($G81,Baseline!$G:$EN,136,FALSE))</f>
        <v/>
      </c>
      <c r="EM81" s="5" t="str">
        <f>IF(LEN(VLOOKUP($G81,Baseline!$G:$EN,137,FALSE))=0,"",VLOOKUP($G81,Baseline!$G:$EN,137,FALSE))</f>
        <v/>
      </c>
      <c r="EN81" s="5" t="str">
        <f>IF(LEN(VLOOKUP($G81,Baseline!$G:$EN,138,FALSE))=0,"",VLOOKUP($G81,Baseline!$G:$EN,138,FALSE))</f>
        <v/>
      </c>
      <c r="EO81" s="5"/>
      <c r="EP81" s="5"/>
      <c r="EQ81" s="5"/>
      <c r="ER81" s="5"/>
      <c r="ES81" s="1" t="str">
        <f>IF(LEN(VLOOKUP($G81,Baseline!$G:$FP,143,FALSE))=0,"",VLOOKUP($G81,Baseline!$G:$FP,143,FALSE))</f>
        <v>E' soddisfatto/a delle condizioni della Sua abitazione ?</v>
      </c>
      <c r="ET81" s="1" t="str">
        <f>IF(LEN(VLOOKUP($G81,Baseline!$G:$FP,144,FALSE))=0,"",VLOOKUP($G81,Baseline!$G:$FP,144,FALSE))</f>
        <v>1 = Molto insoddisfatto/a</v>
      </c>
      <c r="EU81" s="1" t="str">
        <f>IF(LEN(VLOOKUP($G81,Baseline!$G:$FP,145,FALSE))=0,"",VLOOKUP($G81,Baseline!$G:$FP,145,FALSE))</f>
        <v>2 = Insoddisfatto/a</v>
      </c>
      <c r="EV81" s="1" t="str">
        <f>IF(LEN(VLOOKUP($G81,Baseline!$G:$FP,146,FALSE))=0,"",VLOOKUP($G81,Baseline!$G:$FP,146,FALSE))</f>
        <v>3 = Nè soddisfatto/a nè insoddisfatto/a</v>
      </c>
      <c r="EW81" s="1" t="str">
        <f>IF(LEN(VLOOKUP($G81,Baseline!$G:$FP,147,FALSE))=0,"",VLOOKUP($G81,Baseline!$G:$FP,147,FALSE))</f>
        <v>4 = Soddisfatto/a</v>
      </c>
      <c r="EX81" s="1" t="str">
        <f>IF(LEN(VLOOKUP($G81,Baseline!$G:$FP,148,FALSE))=0,"",VLOOKUP($G81,Baseline!$G:$FP,148,FALSE))</f>
        <v>5 = Molto soddisfatto/a</v>
      </c>
      <c r="EY81" s="1" t="str">
        <f>IF(LEN(VLOOKUP($G81,Baseline!$G:$FP,149,FALSE))=0,"",VLOOKUP($G81,Baseline!$G:$FP,149,FALSE))</f>
        <v/>
      </c>
      <c r="EZ81" s="1" t="str">
        <f>IF(LEN(VLOOKUP($G81,Baseline!$G:$FP,150,FALSE))=0,"",VLOOKUP($G81,Baseline!$G:$FP,150,FALSE))</f>
        <v/>
      </c>
      <c r="FA81" s="1" t="str">
        <f>IF(LEN(VLOOKUP($G81,Baseline!$G:$FP,151,FALSE))=0,"",VLOOKUP($G81,Baseline!$G:$FP,151,FALSE))</f>
        <v/>
      </c>
      <c r="FB81" s="4" t="str">
        <f>IF(LEN(VLOOKUP($G81,Baseline!$G:$FP,152,FALSE))=0,"",VLOOKUP($G81,Baseline!$G:$FP,152,FALSE))</f>
        <v/>
      </c>
      <c r="FC81" s="1" t="str">
        <f>IF(LEN(VLOOKUP($G81,Baseline!$G:$FP,153,FALSE))=0,"",VLOOKUP($G81,Baseline!$G:$FP,153,FALSE))</f>
        <v/>
      </c>
      <c r="FD81" s="5" t="str">
        <f>IF(LEN(VLOOKUP($G81,Baseline!$G:$FP,154,FALSE))=0,"",VLOOKUP($G81,Baseline!$G:$FP,154,FALSE))</f>
        <v/>
      </c>
      <c r="FE81" s="5" t="str">
        <f>IF(LEN(VLOOKUP($G81,Baseline!$G:$FP,155,FALSE))=0,"",VLOOKUP($G81,Baseline!$G:$FP,155,FALSE))</f>
        <v/>
      </c>
      <c r="FF81" s="5" t="str">
        <f>IF(LEN(VLOOKUP($G81,Baseline!$G:$FP,156,FALSE))=0,"",VLOOKUP($G81,Baseline!$G:$FP,156,FALSE))</f>
        <v/>
      </c>
      <c r="FG81" s="5" t="str">
        <f>IF(LEN(VLOOKUP($G81,Baseline!$G:$FP,157,FALSE))=0,"",VLOOKUP($G81,Baseline!$G:$FP,157,FALSE))</f>
        <v/>
      </c>
      <c r="FH81" s="5" t="str">
        <f>IF(LEN(VLOOKUP($G81,Baseline!$G:$FP,158,FALSE))=0,"",VLOOKUP($G81,Baseline!$G:$FP,158,FALSE))</f>
        <v/>
      </c>
      <c r="FI81" s="5" t="str">
        <f>IF(LEN(VLOOKUP($G81,Baseline!$G:$FP,159,FALSE))=0,"",VLOOKUP($G81,Baseline!$G:$FP,159,FALSE))</f>
        <v/>
      </c>
      <c r="FJ81" s="5" t="str">
        <f>IF(LEN(VLOOKUP($G81,Baseline!$G:$FP,160,FALSE))=0,"",VLOOKUP($G81,Baseline!$G:$FP,160,FALSE))</f>
        <v/>
      </c>
      <c r="FK81" s="5" t="str">
        <f>IF(LEN(VLOOKUP($G81,Baseline!$G:$FP,161,FALSE))=0,"",VLOOKUP($G81,Baseline!$G:$FP,161,FALSE))</f>
        <v/>
      </c>
      <c r="FL81" s="5" t="str">
        <f>IF(LEN(VLOOKUP($G81,Baseline!$G:$FP,162,FALSE))=0,"",VLOOKUP($G81,Baseline!$G:$FP,162,FALSE))</f>
        <v/>
      </c>
      <c r="FM81" s="5" t="str">
        <f>IF(LEN(VLOOKUP($G81,Baseline!$G:$FP,163,FALSE))=0,"",VLOOKUP($G81,Baseline!$G:$FP,163,FALSE))</f>
        <v/>
      </c>
      <c r="FN81" s="5" t="str">
        <f>IF(LEN(VLOOKUP($G81,Baseline!$G:$FP,164,FALSE))=0,"",VLOOKUP($G81,Baseline!$G:$FP,164,FALSE))</f>
        <v/>
      </c>
      <c r="FO81" s="5" t="str">
        <f>IF(LEN(VLOOKUP($G81,Baseline!$G:$FP,165,FALSE))=0,"",VLOOKUP($G81,Baseline!$G:$FP,165,FALSE))</f>
        <v/>
      </c>
      <c r="FP81" s="5" t="str">
        <f>IF(LEN(VLOOKUP($G81,Baseline!$G:$FP,166,FALSE))=0,"",VLOOKUP($G81,Baseline!$G:$FP,166,FALSE))</f>
        <v/>
      </c>
      <c r="FQ81" s="5"/>
      <c r="FR81" s="5"/>
      <c r="FS81" s="5"/>
      <c r="FT81" s="5"/>
      <c r="FU81" s="1" t="str">
        <f>IF(LEN(VLOOKUP($G81,Baseline!$G:$GR,171,FALSE))=0,"",VLOOKUP($G81,Baseline!$G:$GR,171,FALSE))</f>
        <v>Насколько Вы удовлетворены условиями в месте Вашего проживания?</v>
      </c>
      <c r="FV81" s="1" t="str">
        <f>IF(LEN(VLOOKUP($G81,Baseline!$G:$GR,172,FALSE))=0,"",VLOOKUP($G81,Baseline!$G:$GR,172,FALSE))</f>
        <v>1 = Совершенно не удовлетворен</v>
      </c>
      <c r="FW81" s="1" t="str">
        <f>IF(LEN(VLOOKUP($G81,Baseline!$G:$GR,173,FALSE))=0,"",VLOOKUP($G81,Baseline!$G:$GR,173,FALSE))</f>
        <v>2 = Не удовлетворен</v>
      </c>
      <c r="FX81" s="1" t="str">
        <f>IF(LEN(VLOOKUP($G81,Baseline!$G:$GR,174,FALSE))=0,"",VLOOKUP($G81,Baseline!$G:$GR,174,FALSE))</f>
        <v>3 = Ни то, ни другое</v>
      </c>
      <c r="FY81" s="1" t="str">
        <f>IF(LEN(VLOOKUP($G81,Baseline!$G:$GR,175,FALSE))=0,"",VLOOKUP($G81,Baseline!$G:$GR,175,FALSE))</f>
        <v>4 = Удовлетворен</v>
      </c>
      <c r="FZ81" s="1" t="str">
        <f>IF(LEN(VLOOKUP($G81,Baseline!$G:$GR,176,FALSE))=0,"",VLOOKUP($G81,Baseline!$G:$GR,176,FALSE))</f>
        <v>5 = Очень удовлетворен</v>
      </c>
      <c r="GA81" s="1" t="str">
        <f>IF(LEN(VLOOKUP($G81,Baseline!$G:$GR,177,FALSE))=0,"",VLOOKUP($G81,Baseline!$G:$GR,177,FALSE))</f>
        <v/>
      </c>
      <c r="GB81" s="1" t="str">
        <f>IF(LEN(VLOOKUP($G81,Baseline!$G:$GR,178,FALSE))=0,"",VLOOKUP($G81,Baseline!$G:$GR,178,FALSE))</f>
        <v/>
      </c>
      <c r="GC81" s="1" t="str">
        <f>IF(LEN(VLOOKUP($G81,Baseline!$G:$GR,179,FALSE))=0,"",VLOOKUP($G81,Baseline!$G:$GR,179,FALSE))</f>
        <v/>
      </c>
      <c r="GD81" s="1" t="str">
        <f>IF(LEN(VLOOKUP($G81,Baseline!$G:$GR,180,FALSE))=0,"",VLOOKUP($G81,Baseline!$G:$GR,180,FALSE))</f>
        <v/>
      </c>
      <c r="GE81" s="1" t="str">
        <f>IF(LEN(VLOOKUP($G81,Baseline!$G:$GR,181,FALSE))=0,"",VLOOKUP($G81,Baseline!$G:$GR,181,FALSE))</f>
        <v/>
      </c>
      <c r="GF81" s="5" t="str">
        <f>IF(LEN(VLOOKUP($G81,Baseline!$G:$GR,182,FALSE))=0,"",VLOOKUP($G81,Baseline!$G:$GR,182,FALSE))</f>
        <v/>
      </c>
      <c r="GG81" s="4" t="str">
        <f>IF(LEN(VLOOKUP($G81,Baseline!$G:$GR,183,FALSE))=0,"",VLOOKUP($G81,Baseline!$G:$GR,183,FALSE))</f>
        <v/>
      </c>
      <c r="GH81" s="5" t="str">
        <f>IF(LEN(VLOOKUP($G81,Baseline!$G:$GR,184,FALSE))=0,"",VLOOKUP($G81,Baseline!$G:$GR,184,FALSE))</f>
        <v/>
      </c>
      <c r="GI81" s="5" t="str">
        <f>IF(LEN(VLOOKUP($G81,Baseline!$G:$GR,185,FALSE))=0,"",VLOOKUP($G81,Baseline!$G:$GR,185,FALSE))</f>
        <v/>
      </c>
      <c r="GJ81" s="5" t="str">
        <f>IF(LEN(VLOOKUP($G81,Baseline!$G:$GR,186,FALSE))=0,"",VLOOKUP($G81,Baseline!$G:$GR,186,FALSE))</f>
        <v/>
      </c>
      <c r="GK81" s="5" t="str">
        <f>IF(LEN(VLOOKUP($G81,Baseline!$G:$GR,187,FALSE))=0,"",VLOOKUP($G81,Baseline!$G:$GR,187,FALSE))</f>
        <v/>
      </c>
      <c r="GL81" s="5" t="str">
        <f>IF(LEN(VLOOKUP($G81,Baseline!$G:$GR,188,FALSE))=0,"",VLOOKUP($G81,Baseline!$G:$GR,188,FALSE))</f>
        <v/>
      </c>
      <c r="GM81" s="5" t="str">
        <f>IF(LEN(VLOOKUP($G81,Baseline!$G:$GR,189,FALSE))=0,"",VLOOKUP($G81,Baseline!$G:$GR,189,FALSE))</f>
        <v/>
      </c>
      <c r="GN81" s="5" t="str">
        <f>IF(LEN(VLOOKUP($G81,Baseline!$G:$GR,190,FALSE))=0,"",VLOOKUP($G81,Baseline!$G:$GR,190,FALSE))</f>
        <v/>
      </c>
      <c r="GO81" s="5" t="str">
        <f>IF(LEN(VLOOKUP($G81,Baseline!$G:$GR,191,FALSE))=0,"",VLOOKUP($G81,Baseline!$G:$GR,191,FALSE))</f>
        <v/>
      </c>
      <c r="GP81" s="5" t="str">
        <f>IF(LEN(VLOOKUP($G81,Baseline!$G:$GR,192,FALSE))=0,"",VLOOKUP($G81,Baseline!$G:$GR,192,FALSE))</f>
        <v/>
      </c>
      <c r="GQ81" s="5" t="str">
        <f>IF(LEN(VLOOKUP($G81,Baseline!$G:$GR,193,FALSE))=0,"",VLOOKUP($G81,Baseline!$G:$GR,193,FALSE))</f>
        <v/>
      </c>
      <c r="GR81" s="5" t="str">
        <f>IF(LEN(VLOOKUP($G81,Baseline!$G:$GR,194,FALSE))=0,"",VLOOKUP($G81,Baseline!$G:$GR,194,FALSE))</f>
        <v/>
      </c>
      <c r="GS81" s="5"/>
      <c r="GT81" s="5"/>
      <c r="GU81" s="5"/>
      <c r="GV81" s="5"/>
      <c r="GW81" s="1" t="str">
        <f>IF(LEN(VLOOKUP($G81,Baseline!$G:$HT,199,FALSE))=0,"",VLOOKUP($G81,Baseline!$G:$HT,199,FALSE))</f>
        <v>Da  li  ste  zadovoljni  sa  vašim  stambenim uslovima?</v>
      </c>
      <c r="GX81" s="1" t="str">
        <f>IF(LEN(VLOOKUP($G81,Baseline!$G:$HT,200,FALSE))=0,"",VLOOKUP($G81,Baseline!$G:$HT,200,FALSE))</f>
        <v>1 = jako nezadovo ljan/a</v>
      </c>
      <c r="GY81" s="1" t="str">
        <f>IF(LEN(VLOOKUP($G81,Baseline!$G:$HT,201,FALSE))=0,"",VLOOKUP($G81,Baseline!$G:$HT,201,FALSE))</f>
        <v>2 = nezadov oljan/a</v>
      </c>
      <c r="GZ81" s="1" t="str">
        <f>IF(LEN(VLOOKUP($G81,Baseline!$G:$HT,202,FALSE))=0,"",VLOOKUP($G81,Baseline!$G:$HT,202,FALSE))</f>
        <v>3 = niti zadovoljan niti nezadovo ljan/a</v>
      </c>
      <c r="HA81" s="10" t="str">
        <f>IF(LEN(VLOOKUP($G81,Baseline!$G:$HT,203,FALSE))=0,"",VLOOKUP($G81,Baseline!$G:$HT,203,FALSE))</f>
        <v>4 = zadovo ljan/a</v>
      </c>
      <c r="HB81" s="10" t="str">
        <f>IF(LEN(VLOOKUP($G81,Baseline!$G:$HT,204,FALSE))=0,"",VLOOKUP($G81,Baseline!$G:$HT,204,FALSE))</f>
        <v>5 = jako zadovo ljan/a</v>
      </c>
      <c r="HC81" s="10" t="str">
        <f>IF(LEN(VLOOKUP($G81,Baseline!$G:$HT,205,FALSE))=0,"",VLOOKUP($G81,Baseline!$G:$HT,205,FALSE))</f>
        <v/>
      </c>
      <c r="HD81" s="10" t="str">
        <f>IF(LEN(VLOOKUP($G81,Baseline!$G:$HT,206,FALSE))=0,"",VLOOKUP($G81,Baseline!$G:$HT,206,FALSE))</f>
        <v/>
      </c>
      <c r="HE81" s="10" t="str">
        <f>IF(LEN(VLOOKUP($G81,Baseline!$G:$HT,207,FALSE))=0,"",VLOOKUP($G81,Baseline!$G:$HT,207,FALSE))</f>
        <v/>
      </c>
      <c r="HF81" s="10" t="str">
        <f>IF(LEN(VLOOKUP($G81,Baseline!$G:$HT,208,FALSE))=0,"",VLOOKUP($G81,Baseline!$G:$HT,208,FALSE))</f>
        <v/>
      </c>
      <c r="HG81" s="10" t="str">
        <f>IF(LEN(VLOOKUP($G81,Baseline!$G:$HT,209,FALSE))=0,"",VLOOKUP($G81,Baseline!$G:$HT,209,FALSE))</f>
        <v/>
      </c>
      <c r="HH81" s="5" t="str">
        <f>IF(LEN(VLOOKUP($G81,Baseline!$G:$HT,210,FALSE))=0,"",VLOOKUP($G81,Baseline!$G:$HT,210,FALSE))</f>
        <v/>
      </c>
      <c r="HI81" s="5" t="str">
        <f>IF(LEN(VLOOKUP($G81,Baseline!$G:$HT,211,FALSE))=0,"",VLOOKUP($G81,Baseline!$G:$HT,211,FALSE))</f>
        <v/>
      </c>
      <c r="HJ81" s="5" t="str">
        <f>IF(LEN(VLOOKUP($G81,Baseline!$G:$HT,212,FALSE))=0,"",VLOOKUP($G81,Baseline!$G:$HT,212,FALSE))</f>
        <v/>
      </c>
      <c r="HK81" s="5" t="str">
        <f>IF(LEN(VLOOKUP($G81,Baseline!$G:$HT,213,FALSE))=0,"",VLOOKUP($G81,Baseline!$G:$HT,213,FALSE))</f>
        <v/>
      </c>
      <c r="HL81" s="4" t="str">
        <f>IF(LEN(VLOOKUP($G81,Baseline!$G:$HT,214,FALSE))=0,"",VLOOKUP($G81,Baseline!$G:$HT,214,FALSE))</f>
        <v/>
      </c>
      <c r="HM81" s="5" t="str">
        <f>IF(LEN(VLOOKUP($G81,Baseline!$G:$HT,215,FALSE))=0,"",VLOOKUP($G81,Baseline!$G:$HT,215,FALSE))</f>
        <v/>
      </c>
      <c r="HN81" s="5" t="str">
        <f>IF(LEN(VLOOKUP($G81,Baseline!$G:$HT,216,FALSE))=0,"",VLOOKUP($G81,Baseline!$G:$HT,216,FALSE))</f>
        <v/>
      </c>
      <c r="HO81" s="5" t="str">
        <f>IF(LEN(VLOOKUP($G81,Baseline!$G:$HT,217,FALSE))=0,"",VLOOKUP($G81,Baseline!$G:$HT,217,FALSE))</f>
        <v/>
      </c>
      <c r="HP81" s="5" t="str">
        <f>IF(LEN(VLOOKUP($G81,Baseline!$G:$HT,218,FALSE))=0,"",VLOOKUP($G81,Baseline!$G:$HT,218,FALSE))</f>
        <v/>
      </c>
      <c r="HQ81" s="5" t="str">
        <f>IF(LEN(VLOOKUP($G81,Baseline!$G:$HT,219,FALSE))=0,"",VLOOKUP($G81,Baseline!$G:$HT,219,FALSE))</f>
        <v/>
      </c>
      <c r="HR81" s="5" t="str">
        <f>IF(LEN(VLOOKUP($G81,Baseline!$G:$HT,220,FALSE))=0,"",VLOOKUP($G81,Baseline!$G:$HT,220,FALSE))</f>
        <v/>
      </c>
      <c r="HS81" s="5" t="str">
        <f>IF(LEN(VLOOKUP($G81,Baseline!$G:$HT,221,FALSE))=0,"",VLOOKUP($G81,Baseline!$G:$HT,221,FALSE))</f>
        <v/>
      </c>
      <c r="HT81" s="5" t="str">
        <f>IF(LEN(VLOOKUP($G81,Baseline!$G:$HT,222,FALSE))=0,"",VLOOKUP($G81,Baseline!$G:$HT,222,FALSE))</f>
        <v/>
      </c>
      <c r="HU81" s="5"/>
      <c r="HV81" s="5"/>
      <c r="HW81" s="5"/>
      <c r="HX81" s="5"/>
    </row>
    <row r="82" spans="1:232" s="28" customFormat="1" hidden="1">
      <c r="A82" s="11" t="s">
        <v>321</v>
      </c>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92"/>
      <c r="AD82" s="11"/>
      <c r="AE82" s="11"/>
      <c r="AF82" s="92"/>
      <c r="AG82" s="98"/>
      <c r="AH82" s="11"/>
      <c r="AI82" s="11"/>
      <c r="AJ82" s="92"/>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92"/>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207"/>
      <c r="CP82" s="18"/>
      <c r="CQ82" s="18"/>
      <c r="CR82" s="18"/>
      <c r="CS82" s="18"/>
      <c r="CT82" s="18"/>
      <c r="CU82" s="18"/>
      <c r="CV82" s="18"/>
      <c r="CW82" s="18"/>
      <c r="CX82" s="18"/>
      <c r="CY82" s="11"/>
      <c r="CZ82" s="11"/>
      <c r="DA82" s="11"/>
      <c r="DB82" s="11"/>
      <c r="DC82" s="11"/>
      <c r="DD82" s="11"/>
      <c r="DE82" s="11"/>
      <c r="DF82" s="11"/>
      <c r="DG82" s="11"/>
      <c r="DH82" s="11"/>
      <c r="DI82" s="11"/>
      <c r="DJ82" s="11"/>
      <c r="DK82" s="11"/>
      <c r="DL82" s="11"/>
      <c r="DM82" s="11"/>
      <c r="DN82" s="11"/>
      <c r="DO82" s="11"/>
      <c r="DP82" s="11"/>
      <c r="DQ82" s="18"/>
      <c r="DR82" s="18"/>
      <c r="DS82" s="18"/>
      <c r="DT82" s="18"/>
      <c r="DU82" s="18"/>
      <c r="DV82" s="18"/>
      <c r="DW82" s="18"/>
      <c r="DX82" s="18"/>
      <c r="DY82" s="18"/>
      <c r="DZ82" s="18"/>
      <c r="EA82" s="18"/>
      <c r="EB82" s="11"/>
      <c r="EC82" s="11"/>
      <c r="ED82" s="11"/>
      <c r="EE82" s="11"/>
      <c r="EF82" s="11"/>
      <c r="EG82" s="11"/>
      <c r="EH82" s="11"/>
      <c r="EI82" s="11"/>
      <c r="EJ82" s="11"/>
      <c r="EK82" s="11"/>
      <c r="EL82" s="11"/>
      <c r="EM82" s="11"/>
      <c r="EN82" s="11"/>
      <c r="EO82" s="11"/>
      <c r="EP82" s="11"/>
      <c r="EQ82" s="11"/>
      <c r="ER82" s="11"/>
      <c r="ES82" s="18"/>
      <c r="ET82" s="18"/>
      <c r="EU82" s="18"/>
      <c r="EV82" s="18"/>
      <c r="EW82" s="18"/>
      <c r="EX82" s="18"/>
      <c r="EY82" s="18"/>
      <c r="EZ82" s="18"/>
      <c r="FA82" s="18"/>
      <c r="FB82" s="18"/>
      <c r="FC82" s="18"/>
      <c r="FD82" s="11"/>
      <c r="FE82" s="11"/>
      <c r="FF82" s="11"/>
      <c r="FG82" s="11"/>
      <c r="FH82" s="11"/>
      <c r="FI82" s="11"/>
      <c r="FJ82" s="11"/>
      <c r="FK82" s="11"/>
      <c r="FL82" s="11"/>
      <c r="FM82" s="11"/>
      <c r="FN82" s="11"/>
      <c r="FO82" s="11"/>
      <c r="FP82" s="11"/>
      <c r="FQ82" s="11"/>
      <c r="FR82" s="11"/>
      <c r="FS82" s="11"/>
      <c r="FT82" s="11"/>
      <c r="FU82" s="18"/>
      <c r="FV82" s="18"/>
      <c r="FW82" s="18"/>
      <c r="FX82" s="18"/>
      <c r="FY82" s="18"/>
      <c r="FZ82" s="18"/>
      <c r="GA82" s="18"/>
      <c r="GB82" s="18"/>
      <c r="GC82" s="18"/>
      <c r="GD82" s="18"/>
      <c r="GE82" s="18"/>
      <c r="GF82" s="11"/>
      <c r="GG82" s="11"/>
      <c r="GH82" s="11"/>
      <c r="GI82" s="11"/>
      <c r="GJ82" s="11"/>
      <c r="GK82" s="11"/>
      <c r="GL82" s="11"/>
      <c r="GM82" s="11"/>
      <c r="GN82" s="11"/>
      <c r="GO82" s="11"/>
      <c r="GP82" s="11"/>
      <c r="GQ82" s="11"/>
      <c r="GR82" s="11"/>
      <c r="GS82" s="11"/>
      <c r="GT82" s="11"/>
      <c r="GU82" s="11"/>
      <c r="GV82" s="11"/>
      <c r="GW82" s="18"/>
      <c r="GX82" s="18"/>
      <c r="GY82" s="18"/>
      <c r="GZ82" s="18"/>
      <c r="HA82" s="93"/>
      <c r="HB82" s="93"/>
      <c r="HC82" s="93"/>
      <c r="HD82" s="93"/>
      <c r="HE82" s="93"/>
      <c r="HF82" s="93"/>
      <c r="HG82" s="93"/>
      <c r="HH82" s="11"/>
      <c r="HI82" s="11"/>
      <c r="HJ82" s="11"/>
      <c r="HK82" s="11"/>
      <c r="HL82" s="11"/>
      <c r="HM82" s="11"/>
      <c r="HN82" s="11"/>
      <c r="HO82" s="11"/>
      <c r="HP82" s="11"/>
      <c r="HQ82" s="11"/>
      <c r="HR82" s="11"/>
      <c r="HS82" s="11"/>
      <c r="HT82" s="11"/>
      <c r="HU82" s="11"/>
      <c r="HV82" s="11"/>
      <c r="HW82" s="11"/>
      <c r="HX82" s="11"/>
    </row>
    <row r="83" spans="1:232" s="117" customFormat="1" ht="94.5" hidden="1">
      <c r="A83" s="114" t="s">
        <v>322</v>
      </c>
      <c r="B83" s="16"/>
      <c r="C83" s="16"/>
      <c r="D83" s="16"/>
      <c r="E83" s="16"/>
      <c r="F83" s="16"/>
      <c r="G83" s="16"/>
      <c r="H83" s="16"/>
      <c r="I83" s="16" t="s">
        <v>470</v>
      </c>
      <c r="J83" s="16"/>
      <c r="K83" s="16"/>
      <c r="L83" s="16"/>
      <c r="M83" s="16"/>
      <c r="N83" s="16"/>
      <c r="O83" s="16"/>
      <c r="P83" s="16"/>
      <c r="Q83" s="16"/>
      <c r="R83" s="16"/>
      <c r="S83" s="16"/>
      <c r="T83" s="16"/>
      <c r="U83" s="16"/>
      <c r="V83" s="16"/>
      <c r="W83" s="16"/>
      <c r="X83" s="16"/>
      <c r="Y83" s="16"/>
      <c r="Z83" s="16"/>
      <c r="AA83" s="16"/>
      <c r="AB83" s="16"/>
      <c r="AC83" s="115"/>
      <c r="AD83" s="16"/>
      <c r="AE83" s="16"/>
      <c r="AF83" s="115"/>
      <c r="AG83" s="114"/>
      <c r="AH83" s="16"/>
      <c r="AI83" s="16"/>
      <c r="AJ83" s="115"/>
      <c r="AK83" s="16" t="s">
        <v>471</v>
      </c>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15"/>
      <c r="BM83" s="209" t="s">
        <v>71</v>
      </c>
      <c r="BN83" s="209"/>
      <c r="BO83" s="209"/>
      <c r="BP83" s="209"/>
      <c r="BQ83" s="209"/>
      <c r="BR83" s="209"/>
      <c r="BS83" s="209"/>
      <c r="BT83" s="209"/>
      <c r="BU83" s="209"/>
      <c r="BV83" s="209"/>
      <c r="BW83" s="209"/>
      <c r="BX83" s="209"/>
      <c r="BY83" s="209"/>
      <c r="BZ83" s="209"/>
      <c r="CA83" s="209"/>
      <c r="CB83" s="209"/>
      <c r="CC83" s="209"/>
      <c r="CD83" s="209"/>
      <c r="CE83" s="209"/>
      <c r="CF83" s="209"/>
      <c r="CG83" s="209"/>
      <c r="CH83" s="209"/>
      <c r="CI83" s="209"/>
      <c r="CJ83" s="209"/>
      <c r="CK83" s="209"/>
      <c r="CL83" s="209"/>
      <c r="CM83" s="209"/>
      <c r="CN83" s="209"/>
      <c r="CO83" s="209" t="s">
        <v>3320</v>
      </c>
      <c r="CP83" s="209"/>
      <c r="CQ83" s="209"/>
      <c r="CR83" s="209"/>
      <c r="CS83" s="209"/>
      <c r="CT83" s="209"/>
      <c r="CU83" s="209"/>
      <c r="CV83" s="209"/>
      <c r="CW83" s="209"/>
      <c r="CX83" s="209"/>
      <c r="CY83" s="16"/>
      <c r="CZ83" s="16"/>
      <c r="DA83" s="16"/>
      <c r="DB83" s="16"/>
      <c r="DC83" s="16"/>
      <c r="DD83" s="16"/>
      <c r="DE83" s="16"/>
      <c r="DF83" s="16"/>
      <c r="DG83" s="16"/>
      <c r="DH83" s="16"/>
      <c r="DI83" s="16"/>
      <c r="DJ83" s="16"/>
      <c r="DK83" s="16"/>
      <c r="DL83" s="16"/>
      <c r="DM83" s="16"/>
      <c r="DN83" s="16"/>
      <c r="DO83" s="16"/>
      <c r="DP83" s="16"/>
      <c r="DQ83" s="209" t="s">
        <v>3555</v>
      </c>
      <c r="DR83" s="209"/>
      <c r="DS83" s="209"/>
      <c r="DT83" s="209"/>
      <c r="DU83" s="209"/>
      <c r="DV83" s="209"/>
      <c r="DW83" s="209"/>
      <c r="DX83" s="209"/>
      <c r="DY83" s="209"/>
      <c r="DZ83" s="209"/>
      <c r="EA83" s="209"/>
      <c r="EB83" s="16"/>
      <c r="EC83" s="16"/>
      <c r="ED83" s="16"/>
      <c r="EE83" s="16"/>
      <c r="EF83" s="16"/>
      <c r="EG83" s="16"/>
      <c r="EH83" s="16"/>
      <c r="EI83" s="16"/>
      <c r="EJ83" s="16"/>
      <c r="EK83" s="16"/>
      <c r="EL83" s="16"/>
      <c r="EM83" s="16"/>
      <c r="EN83" s="16"/>
      <c r="EO83" s="16"/>
      <c r="EP83" s="16"/>
      <c r="EQ83" s="16"/>
      <c r="ER83" s="16"/>
      <c r="ES83" s="209" t="s">
        <v>3420</v>
      </c>
      <c r="ET83" s="209"/>
      <c r="EU83" s="209"/>
      <c r="EV83" s="209"/>
      <c r="EW83" s="209"/>
      <c r="EX83" s="209"/>
      <c r="EY83" s="209"/>
      <c r="EZ83" s="209"/>
      <c r="FA83" s="209"/>
      <c r="FB83" s="209"/>
      <c r="FC83" s="209"/>
      <c r="FD83" s="16"/>
      <c r="FE83" s="16"/>
      <c r="FF83" s="16"/>
      <c r="FG83" s="16"/>
      <c r="FH83" s="16"/>
      <c r="FI83" s="16"/>
      <c r="FJ83" s="16"/>
      <c r="FK83" s="16"/>
      <c r="FL83" s="16"/>
      <c r="FM83" s="16"/>
      <c r="FN83" s="16"/>
      <c r="FO83" s="16"/>
      <c r="FP83" s="16"/>
      <c r="FQ83" s="16"/>
      <c r="FR83" s="16"/>
      <c r="FS83" s="16"/>
      <c r="FT83" s="16"/>
      <c r="FU83" s="209" t="s">
        <v>3479</v>
      </c>
      <c r="FV83" s="209"/>
      <c r="FW83" s="209"/>
      <c r="FX83" s="209"/>
      <c r="FY83" s="209"/>
      <c r="FZ83" s="209"/>
      <c r="GA83" s="209"/>
      <c r="GB83" s="209"/>
      <c r="GC83" s="209"/>
      <c r="GD83" s="209"/>
      <c r="GE83" s="209"/>
      <c r="GF83" s="16"/>
      <c r="GG83" s="16"/>
      <c r="GH83" s="16"/>
      <c r="GI83" s="16"/>
      <c r="GJ83" s="16"/>
      <c r="GK83" s="16"/>
      <c r="GL83" s="16"/>
      <c r="GM83" s="16"/>
      <c r="GN83" s="16"/>
      <c r="GO83" s="16"/>
      <c r="GP83" s="16"/>
      <c r="GQ83" s="16"/>
      <c r="GR83" s="16"/>
      <c r="GS83" s="16"/>
      <c r="GT83" s="16"/>
      <c r="GU83" s="16"/>
      <c r="GW83" s="209" t="s">
        <v>3495</v>
      </c>
      <c r="GX83" s="209"/>
      <c r="GY83" s="209"/>
      <c r="GZ83" s="209"/>
      <c r="HA83" s="116"/>
      <c r="HB83" s="116"/>
      <c r="HC83" s="116"/>
      <c r="HD83" s="116"/>
      <c r="HE83" s="116"/>
      <c r="HF83" s="116"/>
      <c r="HG83" s="116"/>
      <c r="HH83" s="16"/>
      <c r="HI83" s="16"/>
      <c r="HJ83" s="16"/>
      <c r="HK83" s="16"/>
      <c r="HL83" s="16"/>
      <c r="HM83" s="16"/>
      <c r="HN83" s="16"/>
      <c r="HO83" s="16"/>
      <c r="HP83" s="16"/>
      <c r="HQ83" s="16"/>
      <c r="HR83" s="16"/>
      <c r="HS83" s="16"/>
      <c r="HT83" s="16"/>
      <c r="HU83" s="16"/>
      <c r="HV83" s="16"/>
      <c r="HW83" s="16"/>
      <c r="HX83" s="16"/>
    </row>
    <row r="84" spans="1:232" s="28" customFormat="1" ht="94.5">
      <c r="A84" s="100" t="s">
        <v>316</v>
      </c>
      <c r="B84" s="5"/>
      <c r="C84" s="5"/>
      <c r="D84" s="5"/>
      <c r="E84" s="5"/>
      <c r="F84" s="5"/>
      <c r="G84" s="5"/>
      <c r="H84" s="5"/>
      <c r="I84" s="5" t="s">
        <v>472</v>
      </c>
      <c r="J84" s="5"/>
      <c r="K84" s="5"/>
      <c r="L84" s="5"/>
      <c r="M84" s="5"/>
      <c r="N84" s="5"/>
      <c r="O84" s="5"/>
      <c r="P84" s="5"/>
      <c r="Q84" s="5"/>
      <c r="R84" s="5"/>
      <c r="S84" s="5"/>
      <c r="T84" s="5"/>
      <c r="U84" s="5"/>
      <c r="V84" s="5"/>
      <c r="W84" s="5"/>
      <c r="X84" s="5"/>
      <c r="Y84" s="5"/>
      <c r="Z84" s="5"/>
      <c r="AA84" s="5"/>
      <c r="AB84" s="5"/>
      <c r="AC84" s="87"/>
      <c r="AD84" s="5"/>
      <c r="AE84" s="5"/>
      <c r="AF84" s="87"/>
      <c r="AG84" s="100"/>
      <c r="AH84" s="5" t="s">
        <v>473</v>
      </c>
      <c r="AI84" s="5" t="s">
        <v>366</v>
      </c>
      <c r="AJ84" s="87" t="s">
        <v>474</v>
      </c>
      <c r="AK84" s="5" t="s">
        <v>475</v>
      </c>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87"/>
      <c r="BM84" s="1" t="s">
        <v>60</v>
      </c>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t="s">
        <v>3321</v>
      </c>
      <c r="CP84" s="1"/>
      <c r="CQ84" s="1"/>
      <c r="CR84" s="1"/>
      <c r="CS84" s="1"/>
      <c r="CT84" s="1"/>
      <c r="CU84" s="1"/>
      <c r="CV84" s="1"/>
      <c r="CW84" s="1"/>
      <c r="CX84" s="1"/>
      <c r="CY84" s="5"/>
      <c r="CZ84" s="5"/>
      <c r="DA84" s="5"/>
      <c r="DB84" s="5"/>
      <c r="DC84" s="5"/>
      <c r="DD84" s="5"/>
      <c r="DE84" s="5"/>
      <c r="DF84" s="5"/>
      <c r="DG84" s="5"/>
      <c r="DH84" s="5"/>
      <c r="DI84" s="5"/>
      <c r="DJ84" s="5"/>
      <c r="DK84" s="5"/>
      <c r="DL84" s="5"/>
      <c r="DM84" s="5"/>
      <c r="DN84" s="5"/>
      <c r="DO84" s="5"/>
      <c r="DP84" s="5"/>
      <c r="DQ84" s="1" t="s">
        <v>3556</v>
      </c>
      <c r="DR84" s="1"/>
      <c r="DS84" s="1"/>
      <c r="DT84" s="1"/>
      <c r="DU84" s="1"/>
      <c r="DV84" s="1"/>
      <c r="DW84" s="1"/>
      <c r="DX84" s="1"/>
      <c r="DY84" s="1"/>
      <c r="DZ84" s="1"/>
      <c r="EA84" s="1"/>
      <c r="EB84" s="5"/>
      <c r="EC84" s="5"/>
      <c r="ED84" s="5"/>
      <c r="EE84" s="5"/>
      <c r="EF84" s="5"/>
      <c r="EG84" s="5"/>
      <c r="EH84" s="5"/>
      <c r="EI84" s="5"/>
      <c r="EJ84" s="5"/>
      <c r="EK84" s="5"/>
      <c r="EL84" s="5"/>
      <c r="EM84" s="5"/>
      <c r="EN84" s="5"/>
      <c r="EO84" s="5"/>
      <c r="EP84" s="5"/>
      <c r="EQ84" s="5"/>
      <c r="ER84" s="5"/>
      <c r="ES84" s="1" t="s">
        <v>3421</v>
      </c>
      <c r="ET84" s="1"/>
      <c r="EU84" s="1"/>
      <c r="EV84" s="1"/>
      <c r="EW84" s="1"/>
      <c r="EX84" s="1"/>
      <c r="EY84" s="1"/>
      <c r="EZ84" s="1"/>
      <c r="FA84" s="1"/>
      <c r="FB84" s="1"/>
      <c r="FC84" s="1"/>
      <c r="FD84" s="5"/>
      <c r="FE84" s="5"/>
      <c r="FF84" s="5"/>
      <c r="FG84" s="5"/>
      <c r="FH84" s="5"/>
      <c r="FI84" s="5"/>
      <c r="FJ84" s="5"/>
      <c r="FK84" s="5"/>
      <c r="FL84" s="5"/>
      <c r="FM84" s="5"/>
      <c r="FN84" s="5"/>
      <c r="FO84" s="5"/>
      <c r="FP84" s="5"/>
      <c r="FQ84" s="5"/>
      <c r="FR84" s="5"/>
      <c r="FS84" s="5"/>
      <c r="FT84" s="5"/>
      <c r="FU84" s="1" t="s">
        <v>3480</v>
      </c>
      <c r="FV84" s="1"/>
      <c r="FW84" s="1"/>
      <c r="FX84" s="1"/>
      <c r="FY84" s="1"/>
      <c r="FZ84" s="1"/>
      <c r="GA84" s="1"/>
      <c r="GB84" s="1"/>
      <c r="GC84" s="1"/>
      <c r="GD84" s="1"/>
      <c r="GE84" s="1"/>
      <c r="GF84" s="5"/>
      <c r="GG84" s="5"/>
      <c r="GH84" s="5"/>
      <c r="GI84" s="5"/>
      <c r="GJ84" s="5"/>
      <c r="GK84" s="5"/>
      <c r="GL84" s="5"/>
      <c r="GM84" s="5"/>
      <c r="GN84" s="5"/>
      <c r="GO84" s="5"/>
      <c r="GP84" s="5"/>
      <c r="GQ84" s="5"/>
      <c r="GR84" s="5"/>
      <c r="GS84" s="5"/>
      <c r="GT84" s="5"/>
      <c r="GU84" s="5"/>
      <c r="GW84" s="1" t="s">
        <v>3496</v>
      </c>
      <c r="GX84" s="1"/>
      <c r="GY84" s="1"/>
      <c r="GZ84" s="1"/>
      <c r="HA84" s="10"/>
      <c r="HB84" s="10"/>
      <c r="HC84" s="10"/>
      <c r="HD84" s="10"/>
      <c r="HE84" s="10"/>
      <c r="HF84" s="10"/>
      <c r="HG84" s="10"/>
      <c r="HH84" s="5"/>
      <c r="HI84" s="5"/>
      <c r="HJ84" s="5"/>
      <c r="HK84" s="5"/>
      <c r="HL84" s="5"/>
      <c r="HM84" s="5"/>
      <c r="HN84" s="5"/>
      <c r="HO84" s="5"/>
      <c r="HP84" s="5"/>
      <c r="HQ84" s="5"/>
      <c r="HR84" s="5"/>
      <c r="HS84" s="5"/>
      <c r="HT84" s="5"/>
      <c r="HU84" s="5"/>
      <c r="HV84" s="5"/>
      <c r="HW84" s="5"/>
      <c r="HX84" s="5"/>
    </row>
    <row r="85" spans="1:232" s="123" customFormat="1" ht="63.75" thickBot="1">
      <c r="A85" s="120" t="s">
        <v>316</v>
      </c>
      <c r="B85" s="17"/>
      <c r="C85" s="17"/>
      <c r="D85" s="17"/>
      <c r="E85" s="17"/>
      <c r="F85" s="17"/>
      <c r="G85" s="17"/>
      <c r="H85" s="17" t="s">
        <v>476</v>
      </c>
      <c r="I85" s="17" t="s">
        <v>477</v>
      </c>
      <c r="J85" s="17"/>
      <c r="K85" s="17"/>
      <c r="L85" s="17"/>
      <c r="M85" s="17"/>
      <c r="N85" s="17"/>
      <c r="O85" s="17"/>
      <c r="P85" s="17"/>
      <c r="Q85" s="17"/>
      <c r="R85" s="17"/>
      <c r="S85" s="17"/>
      <c r="T85" s="17"/>
      <c r="U85" s="17"/>
      <c r="V85" s="17"/>
      <c r="W85" s="17"/>
      <c r="X85" s="17"/>
      <c r="Y85" s="17"/>
      <c r="Z85" s="17"/>
      <c r="AA85" s="17"/>
      <c r="AB85" s="17"/>
      <c r="AC85" s="121"/>
      <c r="AD85" s="17"/>
      <c r="AE85" s="17"/>
      <c r="AF85" s="121"/>
      <c r="AG85" s="120"/>
      <c r="AH85" s="17"/>
      <c r="AI85" s="17"/>
      <c r="AJ85" s="121"/>
      <c r="AK85" s="17" t="s">
        <v>478</v>
      </c>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21"/>
      <c r="BM85" s="210" t="s">
        <v>72</v>
      </c>
      <c r="BN85" s="210"/>
      <c r="BO85" s="210"/>
      <c r="BP85" s="210"/>
      <c r="BQ85" s="210"/>
      <c r="BR85" s="210"/>
      <c r="BS85" s="210"/>
      <c r="BT85" s="210"/>
      <c r="BU85" s="210"/>
      <c r="BV85" s="210"/>
      <c r="BW85" s="210"/>
      <c r="BX85" s="210"/>
      <c r="BY85" s="210"/>
      <c r="BZ85" s="210"/>
      <c r="CA85" s="210"/>
      <c r="CB85" s="210"/>
      <c r="CC85" s="210"/>
      <c r="CD85" s="210"/>
      <c r="CE85" s="210"/>
      <c r="CF85" s="210"/>
      <c r="CG85" s="210"/>
      <c r="CH85" s="210"/>
      <c r="CI85" s="210"/>
      <c r="CJ85" s="210"/>
      <c r="CK85" s="210"/>
      <c r="CL85" s="210"/>
      <c r="CM85" s="210"/>
      <c r="CN85" s="210"/>
      <c r="CO85" s="210" t="s">
        <v>3322</v>
      </c>
      <c r="CP85" s="210"/>
      <c r="CQ85" s="210"/>
      <c r="CR85" s="210"/>
      <c r="CS85" s="210"/>
      <c r="CT85" s="210"/>
      <c r="CU85" s="210"/>
      <c r="CV85" s="210"/>
      <c r="CW85" s="210"/>
      <c r="CX85" s="210"/>
      <c r="CY85" s="17"/>
      <c r="CZ85" s="17"/>
      <c r="DA85" s="17"/>
      <c r="DB85" s="17"/>
      <c r="DC85" s="17"/>
      <c r="DD85" s="17"/>
      <c r="DE85" s="17"/>
      <c r="DF85" s="17"/>
      <c r="DG85" s="17"/>
      <c r="DH85" s="17"/>
      <c r="DI85" s="17"/>
      <c r="DJ85" s="17"/>
      <c r="DK85" s="17"/>
      <c r="DL85" s="17"/>
      <c r="DM85" s="17"/>
      <c r="DN85" s="17"/>
      <c r="DO85" s="17"/>
      <c r="DP85" s="17"/>
      <c r="DQ85" s="210" t="s">
        <v>3557</v>
      </c>
      <c r="DR85" s="210"/>
      <c r="DS85" s="210"/>
      <c r="DT85" s="210"/>
      <c r="DU85" s="210"/>
      <c r="DV85" s="210"/>
      <c r="DW85" s="210"/>
      <c r="DX85" s="210"/>
      <c r="DY85" s="210"/>
      <c r="DZ85" s="210"/>
      <c r="EA85" s="210"/>
      <c r="EB85" s="17"/>
      <c r="EC85" s="17"/>
      <c r="ED85" s="17"/>
      <c r="EE85" s="17"/>
      <c r="EF85" s="17"/>
      <c r="EG85" s="17"/>
      <c r="EH85" s="17"/>
      <c r="EI85" s="17"/>
      <c r="EJ85" s="17"/>
      <c r="EK85" s="17"/>
      <c r="EL85" s="17"/>
      <c r="EM85" s="17"/>
      <c r="EN85" s="17"/>
      <c r="EO85" s="17"/>
      <c r="EP85" s="17"/>
      <c r="EQ85" s="17"/>
      <c r="ER85" s="17"/>
      <c r="ES85" s="210" t="s">
        <v>3422</v>
      </c>
      <c r="ET85" s="210"/>
      <c r="EU85" s="210"/>
      <c r="EV85" s="210"/>
      <c r="EW85" s="210"/>
      <c r="EX85" s="210"/>
      <c r="EY85" s="210"/>
      <c r="EZ85" s="210"/>
      <c r="FA85" s="210"/>
      <c r="FB85" s="210"/>
      <c r="FC85" s="210"/>
      <c r="FD85" s="17"/>
      <c r="FE85" s="17"/>
      <c r="FF85" s="17"/>
      <c r="FG85" s="17"/>
      <c r="FH85" s="17"/>
      <c r="FI85" s="17"/>
      <c r="FJ85" s="17"/>
      <c r="FK85" s="17"/>
      <c r="FL85" s="17"/>
      <c r="FM85" s="17"/>
      <c r="FN85" s="17"/>
      <c r="FO85" s="17"/>
      <c r="FP85" s="17"/>
      <c r="FQ85" s="17"/>
      <c r="FR85" s="17"/>
      <c r="FS85" s="17"/>
      <c r="FT85" s="17"/>
      <c r="FU85" s="210" t="s">
        <v>3481</v>
      </c>
      <c r="FV85" s="210"/>
      <c r="FW85" s="210"/>
      <c r="FX85" s="210"/>
      <c r="FY85" s="210"/>
      <c r="FZ85" s="210"/>
      <c r="GA85" s="210"/>
      <c r="GB85" s="210"/>
      <c r="GC85" s="210"/>
      <c r="GD85" s="210"/>
      <c r="GE85" s="210"/>
      <c r="GF85" s="17"/>
      <c r="GG85" s="17"/>
      <c r="GH85" s="17"/>
      <c r="GI85" s="17"/>
      <c r="GJ85" s="17"/>
      <c r="GK85" s="17"/>
      <c r="GL85" s="17"/>
      <c r="GM85" s="17"/>
      <c r="GN85" s="17"/>
      <c r="GO85" s="17"/>
      <c r="GP85" s="17"/>
      <c r="GQ85" s="17"/>
      <c r="GR85" s="17"/>
      <c r="GS85" s="17"/>
      <c r="GT85" s="17"/>
      <c r="GU85" s="17"/>
      <c r="GW85" s="210" t="s">
        <v>3497</v>
      </c>
      <c r="GX85" s="210"/>
      <c r="GY85" s="210"/>
      <c r="GZ85" s="210"/>
      <c r="HA85" s="122"/>
      <c r="HB85" s="122"/>
      <c r="HC85" s="122"/>
      <c r="HD85" s="122"/>
      <c r="HE85" s="122"/>
      <c r="HF85" s="122"/>
      <c r="HG85" s="122"/>
      <c r="HH85" s="17"/>
      <c r="HI85" s="17"/>
      <c r="HJ85" s="17"/>
      <c r="HK85" s="17"/>
      <c r="HL85" s="17"/>
      <c r="HM85" s="17"/>
      <c r="HN85" s="17"/>
      <c r="HO85" s="17"/>
      <c r="HP85" s="17"/>
      <c r="HQ85" s="17"/>
      <c r="HR85" s="17"/>
      <c r="HS85" s="17"/>
      <c r="HT85" s="17"/>
      <c r="HU85" s="17"/>
      <c r="HV85" s="17"/>
      <c r="HW85" s="17"/>
      <c r="HX85" s="17"/>
    </row>
    <row r="86" spans="1:232" s="28" customFormat="1" ht="32.25" hidden="1" thickBot="1">
      <c r="A86" s="76" t="s">
        <v>331</v>
      </c>
      <c r="B86" s="76" t="s">
        <v>332</v>
      </c>
      <c r="C86" s="76"/>
      <c r="D86" s="76"/>
      <c r="E86" s="76"/>
      <c r="F86" s="76" t="s">
        <v>333</v>
      </c>
      <c r="G86" s="76" t="s">
        <v>479</v>
      </c>
      <c r="H86" s="76"/>
      <c r="I86" s="78" t="str">
        <f>IF(LEN(VLOOKUP($G86,Baseline!$G:$BH,3,FALSE))=0,"",VLOOKUP($G86,Baseline!$G:$BH,3,FALSE))</f>
        <v>Einschlafschwierigkeiten</v>
      </c>
      <c r="J86" s="76" t="str">
        <f>IF(LEN(VLOOKUP($G86,Baseline!$G:$BH,4,FALSE))=0,"",VLOOKUP($G86,Baseline!$G:$BH,4,FALSE))</f>
        <v>0 = Keine</v>
      </c>
      <c r="K86" s="76" t="str">
        <f>IF(LEN(VLOOKUP($G86,Baseline!$G:$BH,5,FALSE))=0,"",VLOOKUP($G86,Baseline!$G:$BH,5,FALSE))</f>
        <v>1 = Leicht</v>
      </c>
      <c r="L86" s="76" t="str">
        <f>IF(LEN(VLOOKUP($G86,Baseline!$G:$BH,6,FALSE))=0,"",VLOOKUP($G86,Baseline!$G:$BH,6,FALSE))</f>
        <v>2 = Mäßig</v>
      </c>
      <c r="M86" s="76" t="str">
        <f>IF(LEN(VLOOKUP($G86,Baseline!$G:$BH,7,FALSE))=0,"",VLOOKUP($G86,Baseline!$G:$BH,7,FALSE))</f>
        <v>3 = Schwer</v>
      </c>
      <c r="N86" s="76" t="str">
        <f>IF(LEN(VLOOKUP($G86,Baseline!$G:$BH,8,FALSE))=0,"",VLOOKUP($G86,Baseline!$G:$BH,8,FALSE))</f>
        <v>4 = Sehr schwer</v>
      </c>
      <c r="O86" s="76" t="str">
        <f>IF(LEN(VLOOKUP($G86,Baseline!$G:$BH,9,FALSE))=0,"",VLOOKUP($G86,Baseline!$G:$BH,9,FALSE))</f>
        <v/>
      </c>
      <c r="P86" s="76" t="str">
        <f>IF(LEN(VLOOKUP($G86,Baseline!$G:$BH,10,FALSE))=0,"",VLOOKUP($G86,Baseline!$G:$BH,10,FALSE))</f>
        <v/>
      </c>
      <c r="Q86" s="76" t="str">
        <f>IF(LEN(VLOOKUP($G86,Baseline!$G:$BH,11,FALSE))=0,"",VLOOKUP($G86,Baseline!$G:$BH,11,FALSE))</f>
        <v/>
      </c>
      <c r="R86" s="76" t="str">
        <f>IF(LEN(VLOOKUP($G86,Baseline!$G:$BH,12,FALSE))=0,"",VLOOKUP($G86,Baseline!$G:$BH,12,FALSE))</f>
        <v/>
      </c>
      <c r="S86" s="76" t="str">
        <f>IF(LEN(VLOOKUP($G86,Baseline!$G:$BH,13,FALSE))=0,"",VLOOKUP($G86,Baseline!$G:$BH,13,FALSE))</f>
        <v/>
      </c>
      <c r="T86" s="76" t="str">
        <f>IF(LEN(VLOOKUP($G86,Baseline!$G:$BH,14,FALSE))=0,"",VLOOKUP($G86,Baseline!$G:$BH,14,FALSE))</f>
        <v/>
      </c>
      <c r="U86" s="76" t="str">
        <f>IF(LEN(VLOOKUP($G86,Baseline!$G:$BH,15,FALSE))=0,"",VLOOKUP($G86,Baseline!$G:$BH,15,FALSE))</f>
        <v/>
      </c>
      <c r="V86" s="76" t="str">
        <f>IF(LEN(VLOOKUP($G86,Baseline!$G:$BH,16,FALSE))=0,"",VLOOKUP($G86,Baseline!$G:$BH,16,FALSE))</f>
        <v/>
      </c>
      <c r="W86" s="76" t="str">
        <f>IF(LEN(VLOOKUP($G86,Baseline!$G:$BH,17,FALSE))=0,"",VLOOKUP($G86,Baseline!$G:$BH,17,FALSE))</f>
        <v/>
      </c>
      <c r="X86" s="76" t="str">
        <f>IF(LEN(VLOOKUP($G86,Baseline!$G:$BH,18,FALSE))=0,"",VLOOKUP($G86,Baseline!$G:$BH,18,FALSE))</f>
        <v/>
      </c>
      <c r="Y86" s="76" t="str">
        <f>IF(LEN(VLOOKUP($G86,Baseline!$G:$BH,19,FALSE))=0,"",VLOOKUP($G86,Baseline!$G:$BH,19,FALSE))</f>
        <v/>
      </c>
      <c r="Z86" s="76" t="str">
        <f>IF(LEN(VLOOKUP($G86,Baseline!$G:$BH,20,FALSE))=0,"",VLOOKUP($G86,Baseline!$G:$BH,20,FALSE))</f>
        <v/>
      </c>
      <c r="AA86" s="76" t="str">
        <f>IF(LEN(VLOOKUP($G86,Baseline!$G:$BH,21,FALSE))=0,"",VLOOKUP($G86,Baseline!$G:$BH,21,FALSE))</f>
        <v/>
      </c>
      <c r="AB86" s="76" t="str">
        <f>IF(LEN(VLOOKUP($G86,Baseline!$G:$BH,22,FALSE))=0,"",VLOOKUP($G86,Baseline!$G:$BH,22,FALSE))</f>
        <v/>
      </c>
      <c r="AC86" s="76" t="str">
        <f>IF(LEN(VLOOKUP($G86,Baseline!$G:$BH,23,FALSE))=0,"",VLOOKUP($G86,Baseline!$G:$BH,23,FALSE))</f>
        <v/>
      </c>
      <c r="AD86" s="76" t="str">
        <f>IF(LEN(VLOOKUP($G86,Baseline!$G:$BH,24,FALSE))=0,"",VLOOKUP($G86,Baseline!$G:$BH,24,FALSE))</f>
        <v/>
      </c>
      <c r="AE86" s="76" t="str">
        <f>IF(LEN(VLOOKUP($G86,Baseline!$G:$BH,25,FALSE))=0,"",VLOOKUP($G86,Baseline!$G:$BH,25,FALSE))</f>
        <v/>
      </c>
      <c r="AF86" s="76" t="str">
        <f>IF(LEN(VLOOKUP($G86,Baseline!$G:$BH,26,FALSE))=0,"",VLOOKUP($G86,Baseline!$G:$BH,26,FALSE))</f>
        <v/>
      </c>
      <c r="AG86" s="124" t="s">
        <v>480</v>
      </c>
      <c r="AH86" s="76"/>
      <c r="AI86" s="76"/>
      <c r="AJ86" s="81"/>
      <c r="AK86" s="76" t="str">
        <f>IF(LEN(VLOOKUP($G86,Baseline!$G:$BH,31,FALSE))=0,"",VLOOKUP($G86,Baseline!$G:$BH,31,FALSE))</f>
        <v>Difficulty falling asleep</v>
      </c>
      <c r="AL86" s="76" t="str">
        <f>IF(LEN(VLOOKUP($G86,Baseline!$G:$BH,32,FALSE))=0,"",VLOOKUP($G86,Baseline!$G:$BH,32,FALSE))</f>
        <v>0 = None</v>
      </c>
      <c r="AM86" s="76" t="str">
        <f>IF(LEN(VLOOKUP($G86,Baseline!$G:$BH,33,FALSE))=0,"",VLOOKUP($G86,Baseline!$G:$BH,33,FALSE))</f>
        <v>1 = Mild</v>
      </c>
      <c r="AN86" s="76" t="str">
        <f>IF(LEN(VLOOKUP($G86,Baseline!$G:$BH,34,FALSE))=0,"",VLOOKUP($G86,Baseline!$G:$BH,34,FALSE))</f>
        <v>2 = Moderate</v>
      </c>
      <c r="AO86" s="76" t="str">
        <f>IF(LEN(VLOOKUP($G86,Baseline!$G:$BH,35,FALSE))=0,"",VLOOKUP($G86,Baseline!$G:$BH,35,FALSE))</f>
        <v>3 = Severe</v>
      </c>
      <c r="AP86" s="76" t="str">
        <f>IF(LEN(VLOOKUP($G86,Baseline!$G:$BH,36,FALSE))=0,"",VLOOKUP($G86,Baseline!$G:$BH,36,FALSE))</f>
        <v>4 = Very severe</v>
      </c>
      <c r="AQ86" s="76" t="str">
        <f>IF(LEN(VLOOKUP($G86,Baseline!$G:$BH,37,FALSE))=0,"",VLOOKUP($G86,Baseline!$G:$BH,37,FALSE))</f>
        <v/>
      </c>
      <c r="AR86" s="76" t="str">
        <f>IF(LEN(VLOOKUP($G86,Baseline!$G:$BH,38,FALSE))=0,"",VLOOKUP($G86,Baseline!$G:$BH,38,FALSE))</f>
        <v/>
      </c>
      <c r="AS86" s="76" t="str">
        <f>IF(LEN(VLOOKUP($G86,Baseline!$G:$BH,39,FALSE))=0,"",VLOOKUP($G86,Baseline!$G:$BH,39,FALSE))</f>
        <v/>
      </c>
      <c r="AT86" s="76" t="str">
        <f>IF(LEN(VLOOKUP($G86,Baseline!$G:$BH,40,FALSE))=0,"",VLOOKUP($G86,Baseline!$G:$BH,40,FALSE))</f>
        <v/>
      </c>
      <c r="AU86" s="76" t="str">
        <f>IF(LEN(VLOOKUP($G86,Baseline!$G:$BH,41,FALSE))=0,"",VLOOKUP($G86,Baseline!$G:$BH,41,FALSE))</f>
        <v/>
      </c>
      <c r="AV86" s="76" t="str">
        <f>IF(LEN(VLOOKUP($G86,Baseline!$G:$BH,42,FALSE))=0,"",VLOOKUP($G86,Baseline!$G:$BH,42,FALSE))</f>
        <v/>
      </c>
      <c r="AW86" s="76" t="str">
        <f>IF(LEN(VLOOKUP($G86,Baseline!$G:$BH,43,FALSE))=0,"",VLOOKUP($G86,Baseline!$G:$BH,43,FALSE))</f>
        <v/>
      </c>
      <c r="AX86" s="76" t="str">
        <f>IF(LEN(VLOOKUP($G86,Baseline!$G:$BH,44,FALSE))=0,"",VLOOKUP($G86,Baseline!$G:$BH,44,FALSE))</f>
        <v/>
      </c>
      <c r="AY86" s="76" t="str">
        <f>IF(LEN(VLOOKUP($G86,Baseline!$G:$BH,45,FALSE))=0,"",VLOOKUP($G86,Baseline!$G:$BH,45,FALSE))</f>
        <v/>
      </c>
      <c r="AZ86" s="76" t="str">
        <f>IF(LEN(VLOOKUP($G86,Baseline!$G:$BH,46,FALSE))=0,"",VLOOKUP($G86,Baseline!$G:$BH,46,FALSE))</f>
        <v/>
      </c>
      <c r="BA86" s="76" t="str">
        <f>IF(LEN(VLOOKUP($G86,Baseline!$G:$BH,47,FALSE))=0,"",VLOOKUP($G86,Baseline!$G:$BH,47,FALSE))</f>
        <v/>
      </c>
      <c r="BB86" s="76" t="str">
        <f>IF(LEN(VLOOKUP($G86,Baseline!$G:$BH,48,FALSE))=0,"",VLOOKUP($G86,Baseline!$G:$BH,48,FALSE))</f>
        <v/>
      </c>
      <c r="BC86" s="76" t="str">
        <f>IF(LEN(VLOOKUP($G86,Baseline!$G:$BH,49,FALSE))=0,"",VLOOKUP($G86,Baseline!$G:$BH,49,FALSE))</f>
        <v/>
      </c>
      <c r="BD86" s="76" t="str">
        <f>IF(LEN(VLOOKUP($G86,Baseline!$G:$BH,50,FALSE))=0,"",VLOOKUP($G86,Baseline!$G:$BH,50,FALSE))</f>
        <v/>
      </c>
      <c r="BE86" s="76" t="str">
        <f>IF(LEN(VLOOKUP($G86,Baseline!$G:$BH,51,FALSE))=0,"",VLOOKUP($G86,Baseline!$G:$BH,51,FALSE))</f>
        <v/>
      </c>
      <c r="BF86" s="76" t="str">
        <f>IF(LEN(VLOOKUP($G86,Baseline!$G:$BH,52,FALSE))=0,"",VLOOKUP($G86,Baseline!$G:$BH,52,FALSE))</f>
        <v/>
      </c>
      <c r="BG86" s="76" t="str">
        <f>IF(LEN(VLOOKUP($G86,Baseline!$G:$BH,53,FALSE))=0,"",VLOOKUP($G86,Baseline!$G:$BH,53,FALSE))</f>
        <v/>
      </c>
      <c r="BH86" s="76" t="str">
        <f>IF(LEN(VLOOKUP($G86,Baseline!$G:$BH,54,FALSE))=0,"",VLOOKUP($G86,Baseline!$G:$BH,54,FALSE))</f>
        <v/>
      </c>
      <c r="BI86" s="76"/>
      <c r="BJ86" s="76"/>
      <c r="BK86" s="76"/>
      <c r="BL86" s="81"/>
      <c r="BM86" s="12" t="str">
        <f>IF(LEN(VLOOKUP($G86,Baseline!$G:$CJ,59,FALSE))=0,"",VLOOKUP($G86,Baseline!$G:$CJ,59,FALSE))</f>
        <v>Dificultad para quedarse dormido/a:</v>
      </c>
      <c r="BN86" s="12" t="str">
        <f>IF(LEN(VLOOKUP($G86,Baseline!$G:$CJ,60,FALSE))=0,"",VLOOKUP($G86,Baseline!$G:$CJ,60,FALSE))</f>
        <v>0 = Ninguna</v>
      </c>
      <c r="BO86" s="12" t="str">
        <f>IF(LEN(VLOOKUP($G86,Baseline!$G:$CJ,61,FALSE))=0,"",VLOOKUP($G86,Baseline!$G:$CJ,61,FALSE))</f>
        <v>1 = Ligera</v>
      </c>
      <c r="BP86" s="12" t="str">
        <f>IF(LEN(VLOOKUP($G86,Baseline!$G:$CJ,62,FALSE))=0,"",VLOOKUP($G86,Baseline!$G:$CJ,62,FALSE))</f>
        <v>2 = Moderada</v>
      </c>
      <c r="BQ86" s="12" t="str">
        <f>IF(LEN(VLOOKUP($G86,Baseline!$G:$CJ,63,FALSE))=0,"",VLOOKUP($G86,Baseline!$G:$CJ,63,FALSE))</f>
        <v>3 = Bastante</v>
      </c>
      <c r="BR86" s="12" t="str">
        <f>IF(LEN(VLOOKUP($G86,Baseline!$G:$CJ,64,FALSE))=0,"",VLOOKUP($G86,Baseline!$G:$CJ,64,FALSE))</f>
        <v>4 = Mucha</v>
      </c>
      <c r="BS86" s="12" t="str">
        <f>IF(LEN(VLOOKUP($G86,Baseline!$G:$CJ,65,FALSE))=0,"",VLOOKUP($G86,Baseline!$G:$CJ,65,FALSE))</f>
        <v/>
      </c>
      <c r="BT86" s="12" t="str">
        <f>IF(LEN(VLOOKUP($G86,Baseline!$G:$CJ,66,FALSE))=0,"",VLOOKUP($G86,Baseline!$G:$CJ,66,FALSE))</f>
        <v/>
      </c>
      <c r="BU86" s="12" t="str">
        <f>IF(LEN(VLOOKUP($G86,Baseline!$G:$CJ,67,FALSE))=0,"",VLOOKUP($G86,Baseline!$G:$CJ,67,FALSE))</f>
        <v/>
      </c>
      <c r="BV86" s="12" t="str">
        <f>IF(LEN(VLOOKUP($G86,Baseline!$G:$CJ,68,FALSE))=0,"",VLOOKUP($G86,Baseline!$G:$CJ,68,FALSE))</f>
        <v/>
      </c>
      <c r="BW86" s="12" t="str">
        <f>IF(LEN(VLOOKUP($G86,Baseline!$G:$CJ,69,FALSE))=0,"",VLOOKUP($G86,Baseline!$G:$CJ,69,FALSE))</f>
        <v/>
      </c>
      <c r="BX86" s="12" t="str">
        <f>IF(LEN(VLOOKUP($G86,Baseline!$G:$CJ,70,FALSE))=0,"",VLOOKUP($G86,Baseline!$G:$CJ,70,FALSE))</f>
        <v/>
      </c>
      <c r="BY86" s="12" t="str">
        <f>IF(LEN(VLOOKUP($G86,Baseline!$G:$CJ,71,FALSE))=0,"",VLOOKUP($G86,Baseline!$G:$CJ,71,FALSE))</f>
        <v/>
      </c>
      <c r="BZ86" s="12" t="str">
        <f>IF(LEN(VLOOKUP($G86,Baseline!$G:$CJ,72,FALSE))=0,"",VLOOKUP($G86,Baseline!$G:$CJ,72,FALSE))</f>
        <v/>
      </c>
      <c r="CA86" s="12" t="str">
        <f>IF(LEN(VLOOKUP($G86,Baseline!$G:$CJ,73,FALSE))=0,"",VLOOKUP($G86,Baseline!$G:$CJ,73,FALSE))</f>
        <v/>
      </c>
      <c r="CB86" s="12" t="str">
        <f>IF(LEN(VLOOKUP($G86,Baseline!$G:$CJ,74,FALSE))=0,"",VLOOKUP($G86,Baseline!$G:$CJ,74,FALSE))</f>
        <v/>
      </c>
      <c r="CC86" s="12" t="str">
        <f>IF(LEN(VLOOKUP($G86,Baseline!$G:$CJ,75,FALSE))=0,"",VLOOKUP($G86,Baseline!$G:$CJ,75,FALSE))</f>
        <v/>
      </c>
      <c r="CD86" s="12" t="str">
        <f>IF(LEN(VLOOKUP($G86,Baseline!$G:$CJ,76,FALSE))=0,"",VLOOKUP($G86,Baseline!$G:$CJ,76,FALSE))</f>
        <v/>
      </c>
      <c r="CE86" s="12" t="str">
        <f>IF(LEN(VLOOKUP($G86,Baseline!$G:$CJ,77,FALSE))=0,"",VLOOKUP($G86,Baseline!$G:$CJ,77,FALSE))</f>
        <v/>
      </c>
      <c r="CF86" s="12" t="str">
        <f>IF(LEN(VLOOKUP($G86,Baseline!$G:$CJ,78,FALSE))=0,"",VLOOKUP($G86,Baseline!$G:$CJ,78,FALSE))</f>
        <v/>
      </c>
      <c r="CG86" s="12" t="str">
        <f>IF(LEN(VLOOKUP($G86,Baseline!$G:$CJ,79,FALSE))=0,"",VLOOKUP($G86,Baseline!$G:$CJ,79,FALSE))</f>
        <v/>
      </c>
      <c r="CH86" s="12" t="str">
        <f>IF(LEN(VLOOKUP($G86,Baseline!$G:$CJ,80,FALSE))=0,"",VLOOKUP($G86,Baseline!$G:$CJ,80,FALSE))</f>
        <v/>
      </c>
      <c r="CI86" s="12" t="str">
        <f>IF(LEN(VLOOKUP($G86,Baseline!$G:$CJ,81,FALSE))=0,"",VLOOKUP($G86,Baseline!$G:$CJ,81,FALSE))</f>
        <v/>
      </c>
      <c r="CJ86" s="12" t="str">
        <f>IF(LEN(VLOOKUP($G86,Baseline!$G:$CJ,82,FALSE))=0,"",VLOOKUP($G86,Baseline!$G:$CJ,82,FALSE))</f>
        <v/>
      </c>
      <c r="CK86" s="12"/>
      <c r="CL86" s="12"/>
      <c r="CM86" s="12"/>
      <c r="CN86" s="12"/>
      <c r="CO86" s="206" t="str">
        <f>IF(LEN(VLOOKUP($G86,Baseline!$G:$DL,87,FALSE))=0,"",VLOOKUP($G86,Baseline!$G:$DL,87,FALSE))</f>
        <v>Difficulté à s'endormir :</v>
      </c>
      <c r="CP86" s="12" t="str">
        <f>IF(LEN(VLOOKUP($G86,Baseline!$G:$DL,88,FALSE))=0,"",VLOOKUP($G86,Baseline!$G:$DL,88,FALSE))</f>
        <v>0 = Aucune</v>
      </c>
      <c r="CQ86" s="12" t="str">
        <f>IF(LEN(VLOOKUP($G86,Baseline!$G:$DL,89,FALSE))=0,"",VLOOKUP($G86,Baseline!$G:$DL,89,FALSE))</f>
        <v>1 = Légère</v>
      </c>
      <c r="CR86" s="83" t="str">
        <f>IF(LEN(VLOOKUP($G86,Baseline!$G:$DL,90,FALSE))=0,"",VLOOKUP($G86,Baseline!$G:$DL,90,FALSE))</f>
        <v>2 = Moyenne</v>
      </c>
      <c r="CS86" s="12" t="str">
        <f>IF(LEN(VLOOKUP($G86,Baseline!$G:$DL,91,FALSE))=0,"",VLOOKUP($G86,Baseline!$G:$DL,91,FALSE))</f>
        <v>3 = Sévère</v>
      </c>
      <c r="CT86" s="12" t="str">
        <f>IF(LEN(VLOOKUP($G86,Baseline!$G:$DL,92,FALSE))=0,"",VLOOKUP($G86,Baseline!$G:$DL,92,FALSE))</f>
        <v>4 = Extrême</v>
      </c>
      <c r="CU86" s="12" t="str">
        <f>IF(LEN(VLOOKUP($G86,Baseline!$G:$DL,93,FALSE))=0,"",VLOOKUP($G86,Baseline!$G:$DL,93,FALSE))</f>
        <v/>
      </c>
      <c r="CV86" s="12" t="str">
        <f>IF(LEN(VLOOKUP($G86,Baseline!$G:$DL,94,FALSE))=0,"",VLOOKUP($G86,Baseline!$G:$DL,94,FALSE))</f>
        <v/>
      </c>
      <c r="CW86" s="12" t="str">
        <f>IF(LEN(VLOOKUP($G86,Baseline!$G:$DL,95,FALSE))=0,"",VLOOKUP($G86,Baseline!$G:$DL,95,FALSE))</f>
        <v/>
      </c>
      <c r="CX86" s="12" t="str">
        <f>IF(LEN(VLOOKUP($G86,Baseline!$G:$DL,96,FALSE))=0,"",VLOOKUP($G86,Baseline!$G:$DL,96,FALSE))</f>
        <v/>
      </c>
      <c r="CY86" s="76" t="str">
        <f>IF(LEN(VLOOKUP($G86,Baseline!$G:$DL,97,FALSE))=0,"",VLOOKUP($G86,Baseline!$G:$DL,97,FALSE))</f>
        <v/>
      </c>
      <c r="CZ86" s="76" t="str">
        <f>IF(LEN(VLOOKUP($G86,Baseline!$G:$DL,98,FALSE))=0,"",VLOOKUP($G86,Baseline!$G:$DL,98,FALSE))</f>
        <v/>
      </c>
      <c r="DA86" s="76" t="str">
        <f>IF(LEN(VLOOKUP($G86,Baseline!$G:$DL,99,FALSE))=0,"",VLOOKUP($G86,Baseline!$G:$DL,99,FALSE))</f>
        <v/>
      </c>
      <c r="DB86" s="76" t="str">
        <f>IF(LEN(VLOOKUP($G86,Baseline!$G:$DL,100,FALSE))=0,"",VLOOKUP($G86,Baseline!$G:$DL,100,FALSE))</f>
        <v/>
      </c>
      <c r="DC86" s="76" t="str">
        <f>IF(LEN(VLOOKUP($G86,Baseline!$G:$DL,101,FALSE))=0,"",VLOOKUP($G86,Baseline!$G:$DL,101,FALSE))</f>
        <v/>
      </c>
      <c r="DD86" s="76" t="str">
        <f>IF(LEN(VLOOKUP($G86,Baseline!$G:$DL,102,FALSE))=0,"",VLOOKUP($G86,Baseline!$G:$DL,102,FALSE))</f>
        <v/>
      </c>
      <c r="DE86" s="76" t="str">
        <f>IF(LEN(VLOOKUP($G86,Baseline!$G:$DL,103,FALSE))=0,"",VLOOKUP($G86,Baseline!$G:$DL,103,FALSE))</f>
        <v/>
      </c>
      <c r="DF86" s="76" t="str">
        <f>IF(LEN(VLOOKUP($G86,Baseline!$G:$DL,104,FALSE))=0,"",VLOOKUP($G86,Baseline!$G:$DL,104,FALSE))</f>
        <v/>
      </c>
      <c r="DG86" s="76" t="str">
        <f>IF(LEN(VLOOKUP($G86,Baseline!$G:$DL,105,FALSE))=0,"",VLOOKUP($G86,Baseline!$G:$DL,105,FALSE))</f>
        <v/>
      </c>
      <c r="DH86" s="76" t="str">
        <f>IF(LEN(VLOOKUP($G86,Baseline!$G:$DL,106,FALSE))=0,"",VLOOKUP($G86,Baseline!$G:$DL,106,FALSE))</f>
        <v/>
      </c>
      <c r="DI86" s="76" t="str">
        <f>IF(LEN(VLOOKUP($G86,Baseline!$G:$DL,107,FALSE))=0,"",VLOOKUP($G86,Baseline!$G:$DL,107,FALSE))</f>
        <v/>
      </c>
      <c r="DJ86" s="76" t="str">
        <f>IF(LEN(VLOOKUP($G86,Baseline!$G:$DL,108,FALSE))=0,"",VLOOKUP($G86,Baseline!$G:$DL,108,FALSE))</f>
        <v/>
      </c>
      <c r="DK86" s="76" t="str">
        <f>IF(LEN(VLOOKUP($G86,Baseline!$G:$DL,109,FALSE))=0,"",VLOOKUP($G86,Baseline!$G:$DL,109,FALSE))</f>
        <v/>
      </c>
      <c r="DL86" s="76" t="str">
        <f>IF(LEN(VLOOKUP($G86,Baseline!$G:$DL,110,FALSE))=0,"",VLOOKUP($G86,Baseline!$G:$DL,110,FALSE))</f>
        <v/>
      </c>
      <c r="DM86" s="76"/>
      <c r="DN86" s="76"/>
      <c r="DO86" s="76"/>
      <c r="DP86" s="76"/>
      <c r="DQ86" s="12" t="str">
        <f>IF(LEN(VLOOKUP($G86,Baseline!$G:$EN,115,FALSE))=0,"",VLOOKUP($G86,Baseline!$G:$EN,115,FALSE))</f>
        <v>Nehezen alszik el</v>
      </c>
      <c r="DR86" s="12" t="str">
        <f>IF(LEN(VLOOKUP($G86,Baseline!$G:$EN,116,FALSE))=0,"",VLOOKUP($G86,Baseline!$G:$EN,116,FALSE))</f>
        <v>0 = Egyáltalán nem</v>
      </c>
      <c r="DS86" s="12" t="str">
        <f>IF(LEN(VLOOKUP($G86,Baseline!$G:$EN,117,FALSE))=0,"",VLOOKUP($G86,Baseline!$G:$EN,117,FALSE))</f>
        <v>1 = Enyhe</v>
      </c>
      <c r="DT86" s="12" t="str">
        <f>IF(LEN(VLOOKUP($G86,Baseline!$G:$EN,118,FALSE))=0,"",VLOOKUP($G86,Baseline!$G:$EN,118,FALSE))</f>
        <v>2 = Közepes</v>
      </c>
      <c r="DU86" s="12" t="str">
        <f>IF(LEN(VLOOKUP($G86,Baseline!$G:$EN,119,FALSE))=0,"",VLOOKUP($G86,Baseline!$G:$EN,119,FALSE))</f>
        <v>3 = Súlyos</v>
      </c>
      <c r="DV86" s="12" t="str">
        <f>IF(LEN(VLOOKUP($G86,Baseline!$G:$EN,120,FALSE))=0,"",VLOOKUP($G86,Baseline!$G:$EN,120,FALSE))</f>
        <v>4 = Nagyon súlyos</v>
      </c>
      <c r="DW86" s="83" t="str">
        <f>IF(LEN(VLOOKUP($G86,Baseline!$G:$EN,121,FALSE))=0,"",VLOOKUP($G86,Baseline!$G:$EN,121,FALSE))</f>
        <v/>
      </c>
      <c r="DX86" s="12" t="str">
        <f>IF(LEN(VLOOKUP($G86,Baseline!$G:$EN,122,FALSE))=0,"",VLOOKUP($G86,Baseline!$G:$EN,122,FALSE))</f>
        <v/>
      </c>
      <c r="DY86" s="12" t="str">
        <f>IF(LEN(VLOOKUP($G86,Baseline!$G:$EN,123,FALSE))=0,"",VLOOKUP($G86,Baseline!$G:$EN,123,FALSE))</f>
        <v/>
      </c>
      <c r="DZ86" s="12" t="str">
        <f>IF(LEN(VLOOKUP($G86,Baseline!$G:$EN,124,FALSE))=0,"",VLOOKUP($G86,Baseline!$G:$EN,124,FALSE))</f>
        <v/>
      </c>
      <c r="EA86" s="12" t="str">
        <f>IF(LEN(VLOOKUP($G86,Baseline!$G:$EN,125,FALSE))=0,"",VLOOKUP($G86,Baseline!$G:$EN,125,FALSE))</f>
        <v/>
      </c>
      <c r="EB86" s="76" t="str">
        <f>IF(LEN(VLOOKUP($G86,Baseline!$G:$EN,126,FALSE))=0,"",VLOOKUP($G86,Baseline!$G:$EN,126,FALSE))</f>
        <v/>
      </c>
      <c r="EC86" s="76" t="str">
        <f>IF(LEN(VLOOKUP($G86,Baseline!$G:$EN,127,FALSE))=0,"",VLOOKUP($G86,Baseline!$G:$EN,127,FALSE))</f>
        <v/>
      </c>
      <c r="ED86" s="76" t="str">
        <f>IF(LEN(VLOOKUP($G86,Baseline!$G:$EN,128,FALSE))=0,"",VLOOKUP($G86,Baseline!$G:$EN,128,FALSE))</f>
        <v/>
      </c>
      <c r="EE86" s="76" t="str">
        <f>IF(LEN(VLOOKUP($G86,Baseline!$G:$EN,129,FALSE))=0,"",VLOOKUP($G86,Baseline!$G:$EN,129,FALSE))</f>
        <v/>
      </c>
      <c r="EF86" s="76" t="str">
        <f>IF(LEN(VLOOKUP($G86,Baseline!$G:$EN,130,FALSE))=0,"",VLOOKUP($G86,Baseline!$G:$EN,130,FALSE))</f>
        <v/>
      </c>
      <c r="EG86" s="76" t="str">
        <f>IF(LEN(VLOOKUP($G86,Baseline!$G:$EN,131,FALSE))=0,"",VLOOKUP($G86,Baseline!$G:$EN,131,FALSE))</f>
        <v/>
      </c>
      <c r="EH86" s="76" t="str">
        <f>IF(LEN(VLOOKUP($G86,Baseline!$G:$EN,132,FALSE))=0,"",VLOOKUP($G86,Baseline!$G:$EN,132,FALSE))</f>
        <v/>
      </c>
      <c r="EI86" s="76" t="str">
        <f>IF(LEN(VLOOKUP($G86,Baseline!$G:$EN,133,FALSE))=0,"",VLOOKUP($G86,Baseline!$G:$EN,133,FALSE))</f>
        <v/>
      </c>
      <c r="EJ86" s="76" t="str">
        <f>IF(LEN(VLOOKUP($G86,Baseline!$G:$EN,134,FALSE))=0,"",VLOOKUP($G86,Baseline!$G:$EN,134,FALSE))</f>
        <v/>
      </c>
      <c r="EK86" s="76" t="str">
        <f>IF(LEN(VLOOKUP($G86,Baseline!$G:$EN,135,FALSE))=0,"",VLOOKUP($G86,Baseline!$G:$EN,135,FALSE))</f>
        <v/>
      </c>
      <c r="EL86" s="76" t="str">
        <f>IF(LEN(VLOOKUP($G86,Baseline!$G:$EN,136,FALSE))=0,"",VLOOKUP($G86,Baseline!$G:$EN,136,FALSE))</f>
        <v/>
      </c>
      <c r="EM86" s="76" t="str">
        <f>IF(LEN(VLOOKUP($G86,Baseline!$G:$EN,137,FALSE))=0,"",VLOOKUP($G86,Baseline!$G:$EN,137,FALSE))</f>
        <v/>
      </c>
      <c r="EN86" s="76" t="str">
        <f>IF(LEN(VLOOKUP($G86,Baseline!$G:$EN,138,FALSE))=0,"",VLOOKUP($G86,Baseline!$G:$EN,138,FALSE))</f>
        <v/>
      </c>
      <c r="EO86" s="76"/>
      <c r="EP86" s="76"/>
      <c r="EQ86" s="76"/>
      <c r="ER86" s="76"/>
      <c r="ES86" s="12" t="str">
        <f>IF(LEN(VLOOKUP($G86,Baseline!$G:$FP,143,FALSE))=0,"",VLOOKUP($G86,Baseline!$G:$FP,143,FALSE))</f>
        <v>Difficoltà ad addormentarsi</v>
      </c>
      <c r="ET86" s="12" t="str">
        <f>IF(LEN(VLOOKUP($G86,Baseline!$G:$FP,144,FALSE))=0,"",VLOOKUP($G86,Baseline!$G:$FP,144,FALSE))</f>
        <v>0 = Nessuna</v>
      </c>
      <c r="EU86" s="12" t="str">
        <f>IF(LEN(VLOOKUP($G86,Baseline!$G:$FP,145,FALSE))=0,"",VLOOKUP($G86,Baseline!$G:$FP,145,FALSE))</f>
        <v>1 = Lieve</v>
      </c>
      <c r="EV86" s="12" t="str">
        <f>IF(LEN(VLOOKUP($G86,Baseline!$G:$FP,146,FALSE))=0,"",VLOOKUP($G86,Baseline!$G:$FP,146,FALSE))</f>
        <v>2 = Media</v>
      </c>
      <c r="EW86" s="12" t="str">
        <f>IF(LEN(VLOOKUP($G86,Baseline!$G:$FP,147,FALSE))=0,"",VLOOKUP($G86,Baseline!$G:$FP,147,FALSE))</f>
        <v>3 = Grave</v>
      </c>
      <c r="EX86" s="12" t="str">
        <f>IF(LEN(VLOOKUP($G86,Baseline!$G:$FP,148,FALSE))=0,"",VLOOKUP($G86,Baseline!$G:$FP,148,FALSE))</f>
        <v>4 = Molto grave</v>
      </c>
      <c r="EY86" s="12" t="str">
        <f>IF(LEN(VLOOKUP($G86,Baseline!$G:$FP,149,FALSE))=0,"",VLOOKUP($G86,Baseline!$G:$FP,149,FALSE))</f>
        <v/>
      </c>
      <c r="EZ86" s="12" t="str">
        <f>IF(LEN(VLOOKUP($G86,Baseline!$G:$FP,150,FALSE))=0,"",VLOOKUP($G86,Baseline!$G:$FP,150,FALSE))</f>
        <v/>
      </c>
      <c r="FA86" s="12" t="str">
        <f>IF(LEN(VLOOKUP($G86,Baseline!$G:$FP,151,FALSE))=0,"",VLOOKUP($G86,Baseline!$G:$FP,151,FALSE))</f>
        <v/>
      </c>
      <c r="FB86" s="83" t="str">
        <f>IF(LEN(VLOOKUP($G86,Baseline!$G:$FP,152,FALSE))=0,"",VLOOKUP($G86,Baseline!$G:$FP,152,FALSE))</f>
        <v/>
      </c>
      <c r="FC86" s="12" t="str">
        <f>IF(LEN(VLOOKUP($G86,Baseline!$G:$FP,153,FALSE))=0,"",VLOOKUP($G86,Baseline!$G:$FP,153,FALSE))</f>
        <v/>
      </c>
      <c r="FD86" s="76" t="str">
        <f>IF(LEN(VLOOKUP($G86,Baseline!$G:$FP,154,FALSE))=0,"",VLOOKUP($G86,Baseline!$G:$FP,154,FALSE))</f>
        <v/>
      </c>
      <c r="FE86" s="76" t="str">
        <f>IF(LEN(VLOOKUP($G86,Baseline!$G:$FP,155,FALSE))=0,"",VLOOKUP($G86,Baseline!$G:$FP,155,FALSE))</f>
        <v/>
      </c>
      <c r="FF86" s="76" t="str">
        <f>IF(LEN(VLOOKUP($G86,Baseline!$G:$FP,156,FALSE))=0,"",VLOOKUP($G86,Baseline!$G:$FP,156,FALSE))</f>
        <v/>
      </c>
      <c r="FG86" s="76" t="str">
        <f>IF(LEN(VLOOKUP($G86,Baseline!$G:$FP,157,FALSE))=0,"",VLOOKUP($G86,Baseline!$G:$FP,157,FALSE))</f>
        <v/>
      </c>
      <c r="FH86" s="76" t="str">
        <f>IF(LEN(VLOOKUP($G86,Baseline!$G:$FP,158,FALSE))=0,"",VLOOKUP($G86,Baseline!$G:$FP,158,FALSE))</f>
        <v/>
      </c>
      <c r="FI86" s="76" t="str">
        <f>IF(LEN(VLOOKUP($G86,Baseline!$G:$FP,159,FALSE))=0,"",VLOOKUP($G86,Baseline!$G:$FP,159,FALSE))</f>
        <v/>
      </c>
      <c r="FJ86" s="76" t="str">
        <f>IF(LEN(VLOOKUP($G86,Baseline!$G:$FP,160,FALSE))=0,"",VLOOKUP($G86,Baseline!$G:$FP,160,FALSE))</f>
        <v/>
      </c>
      <c r="FK86" s="76" t="str">
        <f>IF(LEN(VLOOKUP($G86,Baseline!$G:$FP,161,FALSE))=0,"",VLOOKUP($G86,Baseline!$G:$FP,161,FALSE))</f>
        <v/>
      </c>
      <c r="FL86" s="76" t="str">
        <f>IF(LEN(VLOOKUP($G86,Baseline!$G:$FP,162,FALSE))=0,"",VLOOKUP($G86,Baseline!$G:$FP,162,FALSE))</f>
        <v/>
      </c>
      <c r="FM86" s="76" t="str">
        <f>IF(LEN(VLOOKUP($G86,Baseline!$G:$FP,163,FALSE))=0,"",VLOOKUP($G86,Baseline!$G:$FP,163,FALSE))</f>
        <v/>
      </c>
      <c r="FN86" s="76" t="str">
        <f>IF(LEN(VLOOKUP($G86,Baseline!$G:$FP,164,FALSE))=0,"",VLOOKUP($G86,Baseline!$G:$FP,164,FALSE))</f>
        <v/>
      </c>
      <c r="FO86" s="76" t="str">
        <f>IF(LEN(VLOOKUP($G86,Baseline!$G:$FP,165,FALSE))=0,"",VLOOKUP($G86,Baseline!$G:$FP,165,FALSE))</f>
        <v/>
      </c>
      <c r="FP86" s="76" t="str">
        <f>IF(LEN(VLOOKUP($G86,Baseline!$G:$FP,166,FALSE))=0,"",VLOOKUP($G86,Baseline!$G:$FP,166,FALSE))</f>
        <v/>
      </c>
      <c r="FQ86" s="76"/>
      <c r="FR86" s="76"/>
      <c r="FS86" s="76"/>
      <c r="FT86" s="76"/>
      <c r="FU86" s="12" t="str">
        <f>IF(LEN(VLOOKUP($G86,Baseline!$G:$GR,171,FALSE))=0,"",VLOOKUP($G86,Baseline!$G:$GR,171,FALSE))</f>
        <v>Вам тяжело засыпать</v>
      </c>
      <c r="FV86" s="12" t="str">
        <f>IF(LEN(VLOOKUP($G86,Baseline!$G:$GR,172,FALSE))=0,"",VLOOKUP($G86,Baseline!$G:$GR,172,FALSE))</f>
        <v>0 = Нет</v>
      </c>
      <c r="FW86" s="12" t="str">
        <f>IF(LEN(VLOOKUP($G86,Baseline!$G:$GR,173,FALSE))=0,"",VLOOKUP($G86,Baseline!$G:$GR,173,FALSE))</f>
        <v>1 = Немного</v>
      </c>
      <c r="FX86" s="12" t="str">
        <f>IF(LEN(VLOOKUP($G86,Baseline!$G:$GR,174,FALSE))=0,"",VLOOKUP($G86,Baseline!$G:$GR,174,FALSE))</f>
        <v>2 = Достаточно</v>
      </c>
      <c r="FY86" s="12" t="str">
        <f>IF(LEN(VLOOKUP($G86,Baseline!$G:$GR,175,FALSE))=0,"",VLOOKUP($G86,Baseline!$G:$GR,175,FALSE))</f>
        <v>3 = Тяжело</v>
      </c>
      <c r="FZ86" s="12" t="str">
        <f>IF(LEN(VLOOKUP($G86,Baseline!$G:$GR,176,FALSE))=0,"",VLOOKUP($G86,Baseline!$G:$GR,176,FALSE))</f>
        <v>4 = Очень тяжело</v>
      </c>
      <c r="GA86" s="12" t="str">
        <f>IF(LEN(VLOOKUP($G86,Baseline!$G:$GR,177,FALSE))=0,"",VLOOKUP($G86,Baseline!$G:$GR,177,FALSE))</f>
        <v/>
      </c>
      <c r="GB86" s="12" t="str">
        <f>IF(LEN(VLOOKUP($G86,Baseline!$G:$GR,178,FALSE))=0,"",VLOOKUP($G86,Baseline!$G:$GR,178,FALSE))</f>
        <v/>
      </c>
      <c r="GC86" s="12" t="str">
        <f>IF(LEN(VLOOKUP($G86,Baseline!$G:$GR,179,FALSE))=0,"",VLOOKUP($G86,Baseline!$G:$GR,179,FALSE))</f>
        <v/>
      </c>
      <c r="GD86" s="12" t="str">
        <f>IF(LEN(VLOOKUP($G86,Baseline!$G:$GR,180,FALSE))=0,"",VLOOKUP($G86,Baseline!$G:$GR,180,FALSE))</f>
        <v/>
      </c>
      <c r="GE86" s="12" t="str">
        <f>IF(LEN(VLOOKUP($G86,Baseline!$G:$GR,181,FALSE))=0,"",VLOOKUP($G86,Baseline!$G:$GR,181,FALSE))</f>
        <v/>
      </c>
      <c r="GF86" s="76" t="str">
        <f>IF(LEN(VLOOKUP($G86,Baseline!$G:$GR,182,FALSE))=0,"",VLOOKUP($G86,Baseline!$G:$GR,182,FALSE))</f>
        <v/>
      </c>
      <c r="GG86" s="83" t="str">
        <f>IF(LEN(VLOOKUP($G86,Baseline!$G:$GR,183,FALSE))=0,"",VLOOKUP($G86,Baseline!$G:$GR,183,FALSE))</f>
        <v/>
      </c>
      <c r="GH86" s="76" t="str">
        <f>IF(LEN(VLOOKUP($G86,Baseline!$G:$GR,184,FALSE))=0,"",VLOOKUP($G86,Baseline!$G:$GR,184,FALSE))</f>
        <v/>
      </c>
      <c r="GI86" s="76" t="str">
        <f>IF(LEN(VLOOKUP($G86,Baseline!$G:$GR,185,FALSE))=0,"",VLOOKUP($G86,Baseline!$G:$GR,185,FALSE))</f>
        <v/>
      </c>
      <c r="GJ86" s="76" t="str">
        <f>IF(LEN(VLOOKUP($G86,Baseline!$G:$GR,186,FALSE))=0,"",VLOOKUP($G86,Baseline!$G:$GR,186,FALSE))</f>
        <v/>
      </c>
      <c r="GK86" s="76" t="str">
        <f>IF(LEN(VLOOKUP($G86,Baseline!$G:$GR,187,FALSE))=0,"",VLOOKUP($G86,Baseline!$G:$GR,187,FALSE))</f>
        <v/>
      </c>
      <c r="GL86" s="76" t="str">
        <f>IF(LEN(VLOOKUP($G86,Baseline!$G:$GR,188,FALSE))=0,"",VLOOKUP($G86,Baseline!$G:$GR,188,FALSE))</f>
        <v/>
      </c>
      <c r="GM86" s="76" t="str">
        <f>IF(LEN(VLOOKUP($G86,Baseline!$G:$GR,189,FALSE))=0,"",VLOOKUP($G86,Baseline!$G:$GR,189,FALSE))</f>
        <v/>
      </c>
      <c r="GN86" s="76" t="str">
        <f>IF(LEN(VLOOKUP($G86,Baseline!$G:$GR,190,FALSE))=0,"",VLOOKUP($G86,Baseline!$G:$GR,190,FALSE))</f>
        <v/>
      </c>
      <c r="GO86" s="76" t="str">
        <f>IF(LEN(VLOOKUP($G86,Baseline!$G:$GR,191,FALSE))=0,"",VLOOKUP($G86,Baseline!$G:$GR,191,FALSE))</f>
        <v/>
      </c>
      <c r="GP86" s="76" t="str">
        <f>IF(LEN(VLOOKUP($G86,Baseline!$G:$GR,192,FALSE))=0,"",VLOOKUP($G86,Baseline!$G:$GR,192,FALSE))</f>
        <v/>
      </c>
      <c r="GQ86" s="76" t="str">
        <f>IF(LEN(VLOOKUP($G86,Baseline!$G:$GR,193,FALSE))=0,"",VLOOKUP($G86,Baseline!$G:$GR,193,FALSE))</f>
        <v/>
      </c>
      <c r="GR86" s="76" t="str">
        <f>IF(LEN(VLOOKUP($G86,Baseline!$G:$GR,194,FALSE))=0,"",VLOOKUP($G86,Baseline!$G:$GR,194,FALSE))</f>
        <v/>
      </c>
      <c r="GS86" s="76"/>
      <c r="GT86" s="76"/>
      <c r="GU86" s="76"/>
      <c r="GV86" s="76"/>
      <c r="GW86" s="12" t="str">
        <f>IF(LEN(VLOOKUP($G86,Baseline!$G:$HT,199,FALSE))=0,"",VLOOKUP($G86,Baseline!$G:$HT,199,FALSE))</f>
        <v>Teškoće kod padanja u san</v>
      </c>
      <c r="GX86" s="12" t="str">
        <f>IF(LEN(VLOOKUP($G86,Baseline!$G:$HT,200,FALSE))=0,"",VLOOKUP($G86,Baseline!$G:$HT,200,FALSE))</f>
        <v>0 = Nema</v>
      </c>
      <c r="GY86" s="12" t="str">
        <f>IF(LEN(VLOOKUP($G86,Baseline!$G:$HT,201,FALSE))=0,"",VLOOKUP($G86,Baseline!$G:$HT,201,FALSE))</f>
        <v>1 = Blage</v>
      </c>
      <c r="GZ86" s="12" t="str">
        <f>IF(LEN(VLOOKUP($G86,Baseline!$G:$HT,202,FALSE))=0,"",VLOOKUP($G86,Baseline!$G:$HT,202,FALSE))</f>
        <v>2 = Umerene</v>
      </c>
      <c r="HA86" s="82" t="str">
        <f>IF(LEN(VLOOKUP($G86,Baseline!$G:$HT,203,FALSE))=0,"",VLOOKUP($G86,Baseline!$G:$HT,203,FALSE))</f>
        <v>3 = Jake</v>
      </c>
      <c r="HB86" s="82" t="str">
        <f>IF(LEN(VLOOKUP($G86,Baseline!$G:$HT,204,FALSE))=0,"",VLOOKUP($G86,Baseline!$G:$HT,204,FALSE))</f>
        <v>4 = Vrlo Jake</v>
      </c>
      <c r="HC86" s="82" t="str">
        <f>IF(LEN(VLOOKUP($G86,Baseline!$G:$HT,205,FALSE))=0,"",VLOOKUP($G86,Baseline!$G:$HT,205,FALSE))</f>
        <v/>
      </c>
      <c r="HD86" s="82" t="str">
        <f>IF(LEN(VLOOKUP($G86,Baseline!$G:$HT,206,FALSE))=0,"",VLOOKUP($G86,Baseline!$G:$HT,206,FALSE))</f>
        <v/>
      </c>
      <c r="HE86" s="82" t="str">
        <f>IF(LEN(VLOOKUP($G86,Baseline!$G:$HT,207,FALSE))=0,"",VLOOKUP($G86,Baseline!$G:$HT,207,FALSE))</f>
        <v/>
      </c>
      <c r="HF86" s="82" t="str">
        <f>IF(LEN(VLOOKUP($G86,Baseline!$G:$HT,208,FALSE))=0,"",VLOOKUP($G86,Baseline!$G:$HT,208,FALSE))</f>
        <v/>
      </c>
      <c r="HG86" s="82" t="str">
        <f>IF(LEN(VLOOKUP($G86,Baseline!$G:$HT,209,FALSE))=0,"",VLOOKUP($G86,Baseline!$G:$HT,209,FALSE))</f>
        <v/>
      </c>
      <c r="HH86" s="76" t="str">
        <f>IF(LEN(VLOOKUP($G86,Baseline!$G:$HT,210,FALSE))=0,"",VLOOKUP($G86,Baseline!$G:$HT,210,FALSE))</f>
        <v/>
      </c>
      <c r="HI86" s="76" t="str">
        <f>IF(LEN(VLOOKUP($G86,Baseline!$G:$HT,211,FALSE))=0,"",VLOOKUP($G86,Baseline!$G:$HT,211,FALSE))</f>
        <v/>
      </c>
      <c r="HJ86" s="76" t="str">
        <f>IF(LEN(VLOOKUP($G86,Baseline!$G:$HT,212,FALSE))=0,"",VLOOKUP($G86,Baseline!$G:$HT,212,FALSE))</f>
        <v/>
      </c>
      <c r="HK86" s="76" t="str">
        <f>IF(LEN(VLOOKUP($G86,Baseline!$G:$HT,213,FALSE))=0,"",VLOOKUP($G86,Baseline!$G:$HT,213,FALSE))</f>
        <v/>
      </c>
      <c r="HL86" s="83" t="str">
        <f>IF(LEN(VLOOKUP($G86,Baseline!$G:$HT,214,FALSE))=0,"",VLOOKUP($G86,Baseline!$G:$HT,214,FALSE))</f>
        <v/>
      </c>
      <c r="HM86" s="76" t="str">
        <f>IF(LEN(VLOOKUP($G86,Baseline!$G:$HT,215,FALSE))=0,"",VLOOKUP($G86,Baseline!$G:$HT,215,FALSE))</f>
        <v/>
      </c>
      <c r="HN86" s="76" t="str">
        <f>IF(LEN(VLOOKUP($G86,Baseline!$G:$HT,216,FALSE))=0,"",VLOOKUP($G86,Baseline!$G:$HT,216,FALSE))</f>
        <v/>
      </c>
      <c r="HO86" s="76" t="str">
        <f>IF(LEN(VLOOKUP($G86,Baseline!$G:$HT,217,FALSE))=0,"",VLOOKUP($G86,Baseline!$G:$HT,217,FALSE))</f>
        <v/>
      </c>
      <c r="HP86" s="76" t="str">
        <f>IF(LEN(VLOOKUP($G86,Baseline!$G:$HT,218,FALSE))=0,"",VLOOKUP($G86,Baseline!$G:$HT,218,FALSE))</f>
        <v/>
      </c>
      <c r="HQ86" s="76" t="str">
        <f>IF(LEN(VLOOKUP($G86,Baseline!$G:$HT,219,FALSE))=0,"",VLOOKUP($G86,Baseline!$G:$HT,219,FALSE))</f>
        <v/>
      </c>
      <c r="HR86" s="76" t="str">
        <f>IF(LEN(VLOOKUP($G86,Baseline!$G:$HT,220,FALSE))=0,"",VLOOKUP($G86,Baseline!$G:$HT,220,FALSE))</f>
        <v/>
      </c>
      <c r="HS86" s="76" t="str">
        <f>IF(LEN(VLOOKUP($G86,Baseline!$G:$HT,221,FALSE))=0,"",VLOOKUP($G86,Baseline!$G:$HT,221,FALSE))</f>
        <v/>
      </c>
      <c r="HT86" s="76" t="str">
        <f>IF(LEN(VLOOKUP($G86,Baseline!$G:$HT,222,FALSE))=0,"",VLOOKUP($G86,Baseline!$G:$HT,222,FALSE))</f>
        <v/>
      </c>
      <c r="HU86" s="76"/>
      <c r="HV86" s="76"/>
      <c r="HW86" s="76"/>
      <c r="HX86" s="76"/>
    </row>
    <row r="87" spans="1:232" s="28" customFormat="1" ht="32.25" hidden="1" thickBot="1">
      <c r="A87" s="5" t="s">
        <v>331</v>
      </c>
      <c r="B87" s="5" t="s">
        <v>332</v>
      </c>
      <c r="C87" s="5"/>
      <c r="D87" s="5"/>
      <c r="E87" s="5"/>
      <c r="F87" s="5" t="s">
        <v>333</v>
      </c>
      <c r="G87" s="5" t="s">
        <v>481</v>
      </c>
      <c r="H87" s="5"/>
      <c r="I87" s="84" t="str">
        <f>IF(LEN(VLOOKUP($G87,Baseline!$G:$BH,3,FALSE))=0,"",VLOOKUP($G87,Baseline!$G:$BH,3,FALSE))</f>
        <v>Durchschlafschwierigkeiten</v>
      </c>
      <c r="J87" s="5" t="str">
        <f>IF(LEN(VLOOKUP($G87,Baseline!$G:$BH,4,FALSE))=0,"",VLOOKUP($G87,Baseline!$G:$BH,4,FALSE))</f>
        <v>0 = Keine</v>
      </c>
      <c r="K87" s="5" t="str">
        <f>IF(LEN(VLOOKUP($G87,Baseline!$G:$BH,5,FALSE))=0,"",VLOOKUP($G87,Baseline!$G:$BH,5,FALSE))</f>
        <v>1 = Leicht</v>
      </c>
      <c r="L87" s="5" t="str">
        <f>IF(LEN(VLOOKUP($G87,Baseline!$G:$BH,6,FALSE))=0,"",VLOOKUP($G87,Baseline!$G:$BH,6,FALSE))</f>
        <v>2 = Mäßig</v>
      </c>
      <c r="M87" s="5" t="str">
        <f>IF(LEN(VLOOKUP($G87,Baseline!$G:$BH,7,FALSE))=0,"",VLOOKUP($G87,Baseline!$G:$BH,7,FALSE))</f>
        <v>3 = Schwer</v>
      </c>
      <c r="N87" s="5" t="str">
        <f>IF(LEN(VLOOKUP($G87,Baseline!$G:$BH,8,FALSE))=0,"",VLOOKUP($G87,Baseline!$G:$BH,8,FALSE))</f>
        <v>4 = Sehr schwer</v>
      </c>
      <c r="O87" s="5" t="str">
        <f>IF(LEN(VLOOKUP($G87,Baseline!$G:$BH,9,FALSE))=0,"",VLOOKUP($G87,Baseline!$G:$BH,9,FALSE))</f>
        <v/>
      </c>
      <c r="P87" s="5" t="str">
        <f>IF(LEN(VLOOKUP($G87,Baseline!$G:$BH,10,FALSE))=0,"",VLOOKUP($G87,Baseline!$G:$BH,10,FALSE))</f>
        <v/>
      </c>
      <c r="Q87" s="5" t="str">
        <f>IF(LEN(VLOOKUP($G87,Baseline!$G:$BH,11,FALSE))=0,"",VLOOKUP($G87,Baseline!$G:$BH,11,FALSE))</f>
        <v/>
      </c>
      <c r="R87" s="5" t="str">
        <f>IF(LEN(VLOOKUP($G87,Baseline!$G:$BH,12,FALSE))=0,"",VLOOKUP($G87,Baseline!$G:$BH,12,FALSE))</f>
        <v/>
      </c>
      <c r="S87" s="5" t="str">
        <f>IF(LEN(VLOOKUP($G87,Baseline!$G:$BH,13,FALSE))=0,"",VLOOKUP($G87,Baseline!$G:$BH,13,FALSE))</f>
        <v/>
      </c>
      <c r="T87" s="5" t="str">
        <f>IF(LEN(VLOOKUP($G87,Baseline!$G:$BH,14,FALSE))=0,"",VLOOKUP($G87,Baseline!$G:$BH,14,FALSE))</f>
        <v/>
      </c>
      <c r="U87" s="5" t="str">
        <f>IF(LEN(VLOOKUP($G87,Baseline!$G:$BH,15,FALSE))=0,"",VLOOKUP($G87,Baseline!$G:$BH,15,FALSE))</f>
        <v/>
      </c>
      <c r="V87" s="5" t="str">
        <f>IF(LEN(VLOOKUP($G87,Baseline!$G:$BH,16,FALSE))=0,"",VLOOKUP($G87,Baseline!$G:$BH,16,FALSE))</f>
        <v/>
      </c>
      <c r="W87" s="5" t="str">
        <f>IF(LEN(VLOOKUP($G87,Baseline!$G:$BH,17,FALSE))=0,"",VLOOKUP($G87,Baseline!$G:$BH,17,FALSE))</f>
        <v/>
      </c>
      <c r="X87" s="5" t="str">
        <f>IF(LEN(VLOOKUP($G87,Baseline!$G:$BH,18,FALSE))=0,"",VLOOKUP($G87,Baseline!$G:$BH,18,FALSE))</f>
        <v/>
      </c>
      <c r="Y87" s="5" t="str">
        <f>IF(LEN(VLOOKUP($G87,Baseline!$G:$BH,19,FALSE))=0,"",VLOOKUP($G87,Baseline!$G:$BH,19,FALSE))</f>
        <v/>
      </c>
      <c r="Z87" s="5" t="str">
        <f>IF(LEN(VLOOKUP($G87,Baseline!$G:$BH,20,FALSE))=0,"",VLOOKUP($G87,Baseline!$G:$BH,20,FALSE))</f>
        <v/>
      </c>
      <c r="AA87" s="5" t="str">
        <f>IF(LEN(VLOOKUP($G87,Baseline!$G:$BH,21,FALSE))=0,"",VLOOKUP($G87,Baseline!$G:$BH,21,FALSE))</f>
        <v/>
      </c>
      <c r="AB87" s="5" t="str">
        <f>IF(LEN(VLOOKUP($G87,Baseline!$G:$BH,22,FALSE))=0,"",VLOOKUP($G87,Baseline!$G:$BH,22,FALSE))</f>
        <v/>
      </c>
      <c r="AC87" s="5" t="str">
        <f>IF(LEN(VLOOKUP($G87,Baseline!$G:$BH,23,FALSE))=0,"",VLOOKUP($G87,Baseline!$G:$BH,23,FALSE))</f>
        <v/>
      </c>
      <c r="AD87" s="5" t="str">
        <f>IF(LEN(VLOOKUP($G87,Baseline!$G:$BH,24,FALSE))=0,"",VLOOKUP($G87,Baseline!$G:$BH,24,FALSE))</f>
        <v/>
      </c>
      <c r="AE87" s="5" t="str">
        <f>IF(LEN(VLOOKUP($G87,Baseline!$G:$BH,25,FALSE))=0,"",VLOOKUP($G87,Baseline!$G:$BH,25,FALSE))</f>
        <v/>
      </c>
      <c r="AF87" s="5" t="str">
        <f>IF(LEN(VLOOKUP($G87,Baseline!$G:$BH,26,FALSE))=0,"",VLOOKUP($G87,Baseline!$G:$BH,26,FALSE))</f>
        <v/>
      </c>
      <c r="AG87" s="89" t="s">
        <v>480</v>
      </c>
      <c r="AH87" s="5"/>
      <c r="AI87" s="5"/>
      <c r="AJ87" s="87"/>
      <c r="AK87" s="5" t="str">
        <f>IF(LEN(VLOOKUP($G87,Baseline!$G:$BH,31,FALSE))=0,"",VLOOKUP($G87,Baseline!$G:$BH,31,FALSE))</f>
        <v>Difficulty staying asleep</v>
      </c>
      <c r="AL87" s="5" t="str">
        <f>IF(LEN(VLOOKUP($G87,Baseline!$G:$BH,32,FALSE))=0,"",VLOOKUP($G87,Baseline!$G:$BH,32,FALSE))</f>
        <v>0 = None</v>
      </c>
      <c r="AM87" s="5" t="str">
        <f>IF(LEN(VLOOKUP($G87,Baseline!$G:$BH,33,FALSE))=0,"",VLOOKUP($G87,Baseline!$G:$BH,33,FALSE))</f>
        <v>1 = Mild</v>
      </c>
      <c r="AN87" s="5" t="str">
        <f>IF(LEN(VLOOKUP($G87,Baseline!$G:$BH,34,FALSE))=0,"",VLOOKUP($G87,Baseline!$G:$BH,34,FALSE))</f>
        <v>2 = Moderate</v>
      </c>
      <c r="AO87" s="5" t="str">
        <f>IF(LEN(VLOOKUP($G87,Baseline!$G:$BH,35,FALSE))=0,"",VLOOKUP($G87,Baseline!$G:$BH,35,FALSE))</f>
        <v>3 = Severe</v>
      </c>
      <c r="AP87" s="5" t="str">
        <f>IF(LEN(VLOOKUP($G87,Baseline!$G:$BH,36,FALSE))=0,"",VLOOKUP($G87,Baseline!$G:$BH,36,FALSE))</f>
        <v>4 = Very severe</v>
      </c>
      <c r="AQ87" s="5" t="str">
        <f>IF(LEN(VLOOKUP($G87,Baseline!$G:$BH,37,FALSE))=0,"",VLOOKUP($G87,Baseline!$G:$BH,37,FALSE))</f>
        <v/>
      </c>
      <c r="AR87" s="5" t="str">
        <f>IF(LEN(VLOOKUP($G87,Baseline!$G:$BH,38,FALSE))=0,"",VLOOKUP($G87,Baseline!$G:$BH,38,FALSE))</f>
        <v/>
      </c>
      <c r="AS87" s="5" t="str">
        <f>IF(LEN(VLOOKUP($G87,Baseline!$G:$BH,39,FALSE))=0,"",VLOOKUP($G87,Baseline!$G:$BH,39,FALSE))</f>
        <v/>
      </c>
      <c r="AT87" s="5" t="str">
        <f>IF(LEN(VLOOKUP($G87,Baseline!$G:$BH,40,FALSE))=0,"",VLOOKUP($G87,Baseline!$G:$BH,40,FALSE))</f>
        <v/>
      </c>
      <c r="AU87" s="5" t="str">
        <f>IF(LEN(VLOOKUP($G87,Baseline!$G:$BH,41,FALSE))=0,"",VLOOKUP($G87,Baseline!$G:$BH,41,FALSE))</f>
        <v/>
      </c>
      <c r="AV87" s="5" t="str">
        <f>IF(LEN(VLOOKUP($G87,Baseline!$G:$BH,42,FALSE))=0,"",VLOOKUP($G87,Baseline!$G:$BH,42,FALSE))</f>
        <v/>
      </c>
      <c r="AW87" s="5" t="str">
        <f>IF(LEN(VLOOKUP($G87,Baseline!$G:$BH,43,FALSE))=0,"",VLOOKUP($G87,Baseline!$G:$BH,43,FALSE))</f>
        <v/>
      </c>
      <c r="AX87" s="5" t="str">
        <f>IF(LEN(VLOOKUP($G87,Baseline!$G:$BH,44,FALSE))=0,"",VLOOKUP($G87,Baseline!$G:$BH,44,FALSE))</f>
        <v/>
      </c>
      <c r="AY87" s="5" t="str">
        <f>IF(LEN(VLOOKUP($G87,Baseline!$G:$BH,45,FALSE))=0,"",VLOOKUP($G87,Baseline!$G:$BH,45,FALSE))</f>
        <v/>
      </c>
      <c r="AZ87" s="5" t="str">
        <f>IF(LEN(VLOOKUP($G87,Baseline!$G:$BH,46,FALSE))=0,"",VLOOKUP($G87,Baseline!$G:$BH,46,FALSE))</f>
        <v/>
      </c>
      <c r="BA87" s="5" t="str">
        <f>IF(LEN(VLOOKUP($G87,Baseline!$G:$BH,47,FALSE))=0,"",VLOOKUP($G87,Baseline!$G:$BH,47,FALSE))</f>
        <v/>
      </c>
      <c r="BB87" s="5" t="str">
        <f>IF(LEN(VLOOKUP($G87,Baseline!$G:$BH,48,FALSE))=0,"",VLOOKUP($G87,Baseline!$G:$BH,48,FALSE))</f>
        <v/>
      </c>
      <c r="BC87" s="5" t="str">
        <f>IF(LEN(VLOOKUP($G87,Baseline!$G:$BH,49,FALSE))=0,"",VLOOKUP($G87,Baseline!$G:$BH,49,FALSE))</f>
        <v/>
      </c>
      <c r="BD87" s="5" t="str">
        <f>IF(LEN(VLOOKUP($G87,Baseline!$G:$BH,50,FALSE))=0,"",VLOOKUP($G87,Baseline!$G:$BH,50,FALSE))</f>
        <v/>
      </c>
      <c r="BE87" s="5" t="str">
        <f>IF(LEN(VLOOKUP($G87,Baseline!$G:$BH,51,FALSE))=0,"",VLOOKUP($G87,Baseline!$G:$BH,51,FALSE))</f>
        <v/>
      </c>
      <c r="BF87" s="5" t="str">
        <f>IF(LEN(VLOOKUP($G87,Baseline!$G:$BH,52,FALSE))=0,"",VLOOKUP($G87,Baseline!$G:$BH,52,FALSE))</f>
        <v/>
      </c>
      <c r="BG87" s="5" t="str">
        <f>IF(LEN(VLOOKUP($G87,Baseline!$G:$BH,53,FALSE))=0,"",VLOOKUP($G87,Baseline!$G:$BH,53,FALSE))</f>
        <v/>
      </c>
      <c r="BH87" s="5" t="str">
        <f>IF(LEN(VLOOKUP($G87,Baseline!$G:$BH,54,FALSE))=0,"",VLOOKUP($G87,Baseline!$G:$BH,54,FALSE))</f>
        <v/>
      </c>
      <c r="BI87" s="5"/>
      <c r="BJ87" s="5"/>
      <c r="BK87" s="5"/>
      <c r="BL87" s="87"/>
      <c r="BM87" s="1" t="str">
        <f>IF(LEN(VLOOKUP($G87,Baseline!$G:$CJ,59,FALSE))=0,"",VLOOKUP($G87,Baseline!$G:$CJ,59,FALSE))</f>
        <v>Dificultad para seguir dormido/a:</v>
      </c>
      <c r="BN87" s="1" t="str">
        <f>IF(LEN(VLOOKUP($G87,Baseline!$G:$CJ,60,FALSE))=0,"",VLOOKUP($G87,Baseline!$G:$CJ,60,FALSE))</f>
        <v>0 = Ninguna</v>
      </c>
      <c r="BO87" s="1" t="str">
        <f>IF(LEN(VLOOKUP($G87,Baseline!$G:$CJ,61,FALSE))=0,"",VLOOKUP($G87,Baseline!$G:$CJ,61,FALSE))</f>
        <v>1 = Ligera</v>
      </c>
      <c r="BP87" s="1" t="str">
        <f>IF(LEN(VLOOKUP($G87,Baseline!$G:$CJ,62,FALSE))=0,"",VLOOKUP($G87,Baseline!$G:$CJ,62,FALSE))</f>
        <v>2 = Moderada</v>
      </c>
      <c r="BQ87" s="1" t="str">
        <f>IF(LEN(VLOOKUP($G87,Baseline!$G:$CJ,63,FALSE))=0,"",VLOOKUP($G87,Baseline!$G:$CJ,63,FALSE))</f>
        <v>3 = Bastante</v>
      </c>
      <c r="BR87" s="1" t="str">
        <f>IF(LEN(VLOOKUP($G87,Baseline!$G:$CJ,64,FALSE))=0,"",VLOOKUP($G87,Baseline!$G:$CJ,64,FALSE))</f>
        <v>4 = Mucha</v>
      </c>
      <c r="BS87" s="1" t="str">
        <f>IF(LEN(VLOOKUP($G87,Baseline!$G:$CJ,65,FALSE))=0,"",VLOOKUP($G87,Baseline!$G:$CJ,65,FALSE))</f>
        <v/>
      </c>
      <c r="BT87" s="1" t="str">
        <f>IF(LEN(VLOOKUP($G87,Baseline!$G:$CJ,66,FALSE))=0,"",VLOOKUP($G87,Baseline!$G:$CJ,66,FALSE))</f>
        <v/>
      </c>
      <c r="BU87" s="1" t="str">
        <f>IF(LEN(VLOOKUP($G87,Baseline!$G:$CJ,67,FALSE))=0,"",VLOOKUP($G87,Baseline!$G:$CJ,67,FALSE))</f>
        <v/>
      </c>
      <c r="BV87" s="1" t="str">
        <f>IF(LEN(VLOOKUP($G87,Baseline!$G:$CJ,68,FALSE))=0,"",VLOOKUP($G87,Baseline!$G:$CJ,68,FALSE))</f>
        <v/>
      </c>
      <c r="BW87" s="1" t="str">
        <f>IF(LEN(VLOOKUP($G87,Baseline!$G:$CJ,69,FALSE))=0,"",VLOOKUP($G87,Baseline!$G:$CJ,69,FALSE))</f>
        <v/>
      </c>
      <c r="BX87" s="1" t="str">
        <f>IF(LEN(VLOOKUP($G87,Baseline!$G:$CJ,70,FALSE))=0,"",VLOOKUP($G87,Baseline!$G:$CJ,70,FALSE))</f>
        <v/>
      </c>
      <c r="BY87" s="1" t="str">
        <f>IF(LEN(VLOOKUP($G87,Baseline!$G:$CJ,71,FALSE))=0,"",VLOOKUP($G87,Baseline!$G:$CJ,71,FALSE))</f>
        <v/>
      </c>
      <c r="BZ87" s="1" t="str">
        <f>IF(LEN(VLOOKUP($G87,Baseline!$G:$CJ,72,FALSE))=0,"",VLOOKUP($G87,Baseline!$G:$CJ,72,FALSE))</f>
        <v/>
      </c>
      <c r="CA87" s="1" t="str">
        <f>IF(LEN(VLOOKUP($G87,Baseline!$G:$CJ,73,FALSE))=0,"",VLOOKUP($G87,Baseline!$G:$CJ,73,FALSE))</f>
        <v/>
      </c>
      <c r="CB87" s="1" t="str">
        <f>IF(LEN(VLOOKUP($G87,Baseline!$G:$CJ,74,FALSE))=0,"",VLOOKUP($G87,Baseline!$G:$CJ,74,FALSE))</f>
        <v/>
      </c>
      <c r="CC87" s="1" t="str">
        <f>IF(LEN(VLOOKUP($G87,Baseline!$G:$CJ,75,FALSE))=0,"",VLOOKUP($G87,Baseline!$G:$CJ,75,FALSE))</f>
        <v/>
      </c>
      <c r="CD87" s="1" t="str">
        <f>IF(LEN(VLOOKUP($G87,Baseline!$G:$CJ,76,FALSE))=0,"",VLOOKUP($G87,Baseline!$G:$CJ,76,FALSE))</f>
        <v/>
      </c>
      <c r="CE87" s="1" t="str">
        <f>IF(LEN(VLOOKUP($G87,Baseline!$G:$CJ,77,FALSE))=0,"",VLOOKUP($G87,Baseline!$G:$CJ,77,FALSE))</f>
        <v/>
      </c>
      <c r="CF87" s="1" t="str">
        <f>IF(LEN(VLOOKUP($G87,Baseline!$G:$CJ,78,FALSE))=0,"",VLOOKUP($G87,Baseline!$G:$CJ,78,FALSE))</f>
        <v/>
      </c>
      <c r="CG87" s="1" t="str">
        <f>IF(LEN(VLOOKUP($G87,Baseline!$G:$CJ,79,FALSE))=0,"",VLOOKUP($G87,Baseline!$G:$CJ,79,FALSE))</f>
        <v/>
      </c>
      <c r="CH87" s="1" t="str">
        <f>IF(LEN(VLOOKUP($G87,Baseline!$G:$CJ,80,FALSE))=0,"",VLOOKUP($G87,Baseline!$G:$CJ,80,FALSE))</f>
        <v/>
      </c>
      <c r="CI87" s="1" t="str">
        <f>IF(LEN(VLOOKUP($G87,Baseline!$G:$CJ,81,FALSE))=0,"",VLOOKUP($G87,Baseline!$G:$CJ,81,FALSE))</f>
        <v/>
      </c>
      <c r="CJ87" s="1" t="str">
        <f>IF(LEN(VLOOKUP($G87,Baseline!$G:$CJ,82,FALSE))=0,"",VLOOKUP($G87,Baseline!$G:$CJ,82,FALSE))</f>
        <v/>
      </c>
      <c r="CK87" s="1"/>
      <c r="CL87" s="1"/>
      <c r="CM87" s="1"/>
      <c r="CN87" s="1"/>
      <c r="CO87" s="198" t="str">
        <f>IF(LEN(VLOOKUP($G87,Baseline!$G:$DL,87,FALSE))=0,"",VLOOKUP($G87,Baseline!$G:$DL,87,FALSE))</f>
        <v xml:space="preserve">Difficulté à rester endormi(e) : </v>
      </c>
      <c r="CP87" s="1" t="str">
        <f>IF(LEN(VLOOKUP($G87,Baseline!$G:$DL,88,FALSE))=0,"",VLOOKUP($G87,Baseline!$G:$DL,88,FALSE))</f>
        <v>0 = Aucune</v>
      </c>
      <c r="CQ87" s="1" t="str">
        <f>IF(LEN(VLOOKUP($G87,Baseline!$G:$DL,89,FALSE))=0,"",VLOOKUP($G87,Baseline!$G:$DL,89,FALSE))</f>
        <v>1 = Légère</v>
      </c>
      <c r="CR87" s="4" t="str">
        <f>IF(LEN(VLOOKUP($G87,Baseline!$G:$DL,90,FALSE))=0,"",VLOOKUP($G87,Baseline!$G:$DL,90,FALSE))</f>
        <v>2 = Moyenne</v>
      </c>
      <c r="CS87" s="1" t="str">
        <f>IF(LEN(VLOOKUP($G87,Baseline!$G:$DL,91,FALSE))=0,"",VLOOKUP($G87,Baseline!$G:$DL,91,FALSE))</f>
        <v>3 = Sévère</v>
      </c>
      <c r="CT87" s="1" t="str">
        <f>IF(LEN(VLOOKUP($G87,Baseline!$G:$DL,92,FALSE))=0,"",VLOOKUP($G87,Baseline!$G:$DL,92,FALSE))</f>
        <v>4 = Extrême</v>
      </c>
      <c r="CU87" s="1" t="str">
        <f>IF(LEN(VLOOKUP($G87,Baseline!$G:$DL,93,FALSE))=0,"",VLOOKUP($G87,Baseline!$G:$DL,93,FALSE))</f>
        <v/>
      </c>
      <c r="CV87" s="1" t="str">
        <f>IF(LEN(VLOOKUP($G87,Baseline!$G:$DL,94,FALSE))=0,"",VLOOKUP($G87,Baseline!$G:$DL,94,FALSE))</f>
        <v/>
      </c>
      <c r="CW87" s="1" t="str">
        <f>IF(LEN(VLOOKUP($G87,Baseline!$G:$DL,95,FALSE))=0,"",VLOOKUP($G87,Baseline!$G:$DL,95,FALSE))</f>
        <v/>
      </c>
      <c r="CX87" s="1" t="str">
        <f>IF(LEN(VLOOKUP($G87,Baseline!$G:$DL,96,FALSE))=0,"",VLOOKUP($G87,Baseline!$G:$DL,96,FALSE))</f>
        <v/>
      </c>
      <c r="CY87" s="5" t="str">
        <f>IF(LEN(VLOOKUP($G87,Baseline!$G:$DL,97,FALSE))=0,"",VLOOKUP($G87,Baseline!$G:$DL,97,FALSE))</f>
        <v/>
      </c>
      <c r="CZ87" s="5" t="str">
        <f>IF(LEN(VLOOKUP($G87,Baseline!$G:$DL,98,FALSE))=0,"",VLOOKUP($G87,Baseline!$G:$DL,98,FALSE))</f>
        <v/>
      </c>
      <c r="DA87" s="5" t="str">
        <f>IF(LEN(VLOOKUP($G87,Baseline!$G:$DL,99,FALSE))=0,"",VLOOKUP($G87,Baseline!$G:$DL,99,FALSE))</f>
        <v/>
      </c>
      <c r="DB87" s="5" t="str">
        <f>IF(LEN(VLOOKUP($G87,Baseline!$G:$DL,100,FALSE))=0,"",VLOOKUP($G87,Baseline!$G:$DL,100,FALSE))</f>
        <v/>
      </c>
      <c r="DC87" s="5" t="str">
        <f>IF(LEN(VLOOKUP($G87,Baseline!$G:$DL,101,FALSE))=0,"",VLOOKUP($G87,Baseline!$G:$DL,101,FALSE))</f>
        <v/>
      </c>
      <c r="DD87" s="5" t="str">
        <f>IF(LEN(VLOOKUP($G87,Baseline!$G:$DL,102,FALSE))=0,"",VLOOKUP($G87,Baseline!$G:$DL,102,FALSE))</f>
        <v/>
      </c>
      <c r="DE87" s="5" t="str">
        <f>IF(LEN(VLOOKUP($G87,Baseline!$G:$DL,103,FALSE))=0,"",VLOOKUP($G87,Baseline!$G:$DL,103,FALSE))</f>
        <v/>
      </c>
      <c r="DF87" s="5" t="str">
        <f>IF(LEN(VLOOKUP($G87,Baseline!$G:$DL,104,FALSE))=0,"",VLOOKUP($G87,Baseline!$G:$DL,104,FALSE))</f>
        <v/>
      </c>
      <c r="DG87" s="5" t="str">
        <f>IF(LEN(VLOOKUP($G87,Baseline!$G:$DL,105,FALSE))=0,"",VLOOKUP($G87,Baseline!$G:$DL,105,FALSE))</f>
        <v/>
      </c>
      <c r="DH87" s="5" t="str">
        <f>IF(LEN(VLOOKUP($G87,Baseline!$G:$DL,106,FALSE))=0,"",VLOOKUP($G87,Baseline!$G:$DL,106,FALSE))</f>
        <v/>
      </c>
      <c r="DI87" s="5" t="str">
        <f>IF(LEN(VLOOKUP($G87,Baseline!$G:$DL,107,FALSE))=0,"",VLOOKUP($G87,Baseline!$G:$DL,107,FALSE))</f>
        <v/>
      </c>
      <c r="DJ87" s="5" t="str">
        <f>IF(LEN(VLOOKUP($G87,Baseline!$G:$DL,108,FALSE))=0,"",VLOOKUP($G87,Baseline!$G:$DL,108,FALSE))</f>
        <v/>
      </c>
      <c r="DK87" s="5" t="str">
        <f>IF(LEN(VLOOKUP($G87,Baseline!$G:$DL,109,FALSE))=0,"",VLOOKUP($G87,Baseline!$G:$DL,109,FALSE))</f>
        <v/>
      </c>
      <c r="DL87" s="5" t="str">
        <f>IF(LEN(VLOOKUP($G87,Baseline!$G:$DL,110,FALSE))=0,"",VLOOKUP($G87,Baseline!$G:$DL,110,FALSE))</f>
        <v/>
      </c>
      <c r="DM87" s="5"/>
      <c r="DN87" s="5"/>
      <c r="DO87" s="5"/>
      <c r="DP87" s="5"/>
      <c r="DQ87" s="1" t="str">
        <f>IF(LEN(VLOOKUP($G87,Baseline!$G:$EN,115,FALSE))=0,"",VLOOKUP($G87,Baseline!$G:$EN,115,FALSE))</f>
        <v>Nehezen tud egyhuzamban eleget aludni</v>
      </c>
      <c r="DR87" s="1" t="str">
        <f>IF(LEN(VLOOKUP($G87,Baseline!$G:$EN,116,FALSE))=0,"",VLOOKUP($G87,Baseline!$G:$EN,116,FALSE))</f>
        <v>0 = Egyáltalán nem</v>
      </c>
      <c r="DS87" s="1" t="str">
        <f>IF(LEN(VLOOKUP($G87,Baseline!$G:$EN,117,FALSE))=0,"",VLOOKUP($G87,Baseline!$G:$EN,117,FALSE))</f>
        <v>1 = Enyhe</v>
      </c>
      <c r="DT87" s="1" t="str">
        <f>IF(LEN(VLOOKUP($G87,Baseline!$G:$EN,118,FALSE))=0,"",VLOOKUP($G87,Baseline!$G:$EN,118,FALSE))</f>
        <v>2 = Közepes</v>
      </c>
      <c r="DU87" s="1" t="str">
        <f>IF(LEN(VLOOKUP($G87,Baseline!$G:$EN,119,FALSE))=0,"",VLOOKUP($G87,Baseline!$G:$EN,119,FALSE))</f>
        <v>3 = Súlyos</v>
      </c>
      <c r="DV87" s="1" t="str">
        <f>IF(LEN(VLOOKUP($G87,Baseline!$G:$EN,120,FALSE))=0,"",VLOOKUP($G87,Baseline!$G:$EN,120,FALSE))</f>
        <v>4 = Nagyon súlyos</v>
      </c>
      <c r="DW87" s="4" t="str">
        <f>IF(LEN(VLOOKUP($G87,Baseline!$G:$EN,121,FALSE))=0,"",VLOOKUP($G87,Baseline!$G:$EN,121,FALSE))</f>
        <v/>
      </c>
      <c r="DX87" s="1" t="str">
        <f>IF(LEN(VLOOKUP($G87,Baseline!$G:$EN,122,FALSE))=0,"",VLOOKUP($G87,Baseline!$G:$EN,122,FALSE))</f>
        <v/>
      </c>
      <c r="DY87" s="1" t="str">
        <f>IF(LEN(VLOOKUP($G87,Baseline!$G:$EN,123,FALSE))=0,"",VLOOKUP($G87,Baseline!$G:$EN,123,FALSE))</f>
        <v/>
      </c>
      <c r="DZ87" s="1" t="str">
        <f>IF(LEN(VLOOKUP($G87,Baseline!$G:$EN,124,FALSE))=0,"",VLOOKUP($G87,Baseline!$G:$EN,124,FALSE))</f>
        <v/>
      </c>
      <c r="EA87" s="1" t="str">
        <f>IF(LEN(VLOOKUP($G87,Baseline!$G:$EN,125,FALSE))=0,"",VLOOKUP($G87,Baseline!$G:$EN,125,FALSE))</f>
        <v/>
      </c>
      <c r="EB87" s="5" t="str">
        <f>IF(LEN(VLOOKUP($G87,Baseline!$G:$EN,126,FALSE))=0,"",VLOOKUP($G87,Baseline!$G:$EN,126,FALSE))</f>
        <v/>
      </c>
      <c r="EC87" s="5" t="str">
        <f>IF(LEN(VLOOKUP($G87,Baseline!$G:$EN,127,FALSE))=0,"",VLOOKUP($G87,Baseline!$G:$EN,127,FALSE))</f>
        <v/>
      </c>
      <c r="ED87" s="5" t="str">
        <f>IF(LEN(VLOOKUP($G87,Baseline!$G:$EN,128,FALSE))=0,"",VLOOKUP($G87,Baseline!$G:$EN,128,FALSE))</f>
        <v/>
      </c>
      <c r="EE87" s="5" t="str">
        <f>IF(LEN(VLOOKUP($G87,Baseline!$G:$EN,129,FALSE))=0,"",VLOOKUP($G87,Baseline!$G:$EN,129,FALSE))</f>
        <v/>
      </c>
      <c r="EF87" s="5" t="str">
        <f>IF(LEN(VLOOKUP($G87,Baseline!$G:$EN,130,FALSE))=0,"",VLOOKUP($G87,Baseline!$G:$EN,130,FALSE))</f>
        <v/>
      </c>
      <c r="EG87" s="5" t="str">
        <f>IF(LEN(VLOOKUP($G87,Baseline!$G:$EN,131,FALSE))=0,"",VLOOKUP($G87,Baseline!$G:$EN,131,FALSE))</f>
        <v/>
      </c>
      <c r="EH87" s="5" t="str">
        <f>IF(LEN(VLOOKUP($G87,Baseline!$G:$EN,132,FALSE))=0,"",VLOOKUP($G87,Baseline!$G:$EN,132,FALSE))</f>
        <v/>
      </c>
      <c r="EI87" s="5" t="str">
        <f>IF(LEN(VLOOKUP($G87,Baseline!$G:$EN,133,FALSE))=0,"",VLOOKUP($G87,Baseline!$G:$EN,133,FALSE))</f>
        <v/>
      </c>
      <c r="EJ87" s="5" t="str">
        <f>IF(LEN(VLOOKUP($G87,Baseline!$G:$EN,134,FALSE))=0,"",VLOOKUP($G87,Baseline!$G:$EN,134,FALSE))</f>
        <v/>
      </c>
      <c r="EK87" s="5" t="str">
        <f>IF(LEN(VLOOKUP($G87,Baseline!$G:$EN,135,FALSE))=0,"",VLOOKUP($G87,Baseline!$G:$EN,135,FALSE))</f>
        <v/>
      </c>
      <c r="EL87" s="5" t="str">
        <f>IF(LEN(VLOOKUP($G87,Baseline!$G:$EN,136,FALSE))=0,"",VLOOKUP($G87,Baseline!$G:$EN,136,FALSE))</f>
        <v/>
      </c>
      <c r="EM87" s="5" t="str">
        <f>IF(LEN(VLOOKUP($G87,Baseline!$G:$EN,137,FALSE))=0,"",VLOOKUP($G87,Baseline!$G:$EN,137,FALSE))</f>
        <v/>
      </c>
      <c r="EN87" s="5" t="str">
        <f>IF(LEN(VLOOKUP($G87,Baseline!$G:$EN,138,FALSE))=0,"",VLOOKUP($G87,Baseline!$G:$EN,138,FALSE))</f>
        <v/>
      </c>
      <c r="EO87" s="5"/>
      <c r="EP87" s="5"/>
      <c r="EQ87" s="5"/>
      <c r="ER87" s="5"/>
      <c r="ES87" s="1" t="str">
        <f>IF(LEN(VLOOKUP($G87,Baseline!$G:$FP,143,FALSE))=0,"",VLOOKUP($G87,Baseline!$G:$FP,143,FALSE))</f>
        <v>Difficoltà a restare addormentato/a</v>
      </c>
      <c r="ET87" s="1" t="str">
        <f>IF(LEN(VLOOKUP($G87,Baseline!$G:$FP,144,FALSE))=0,"",VLOOKUP($G87,Baseline!$G:$FP,144,FALSE))</f>
        <v>0 = Nessuna</v>
      </c>
      <c r="EU87" s="1" t="str">
        <f>IF(LEN(VLOOKUP($G87,Baseline!$G:$FP,145,FALSE))=0,"",VLOOKUP($G87,Baseline!$G:$FP,145,FALSE))</f>
        <v>1 = Lieve</v>
      </c>
      <c r="EV87" s="1" t="str">
        <f>IF(LEN(VLOOKUP($G87,Baseline!$G:$FP,146,FALSE))=0,"",VLOOKUP($G87,Baseline!$G:$FP,146,FALSE))</f>
        <v>2 = Media</v>
      </c>
      <c r="EW87" s="1" t="str">
        <f>IF(LEN(VLOOKUP($G87,Baseline!$G:$FP,147,FALSE))=0,"",VLOOKUP($G87,Baseline!$G:$FP,147,FALSE))</f>
        <v>3 = Grave</v>
      </c>
      <c r="EX87" s="1" t="str">
        <f>IF(LEN(VLOOKUP($G87,Baseline!$G:$FP,148,FALSE))=0,"",VLOOKUP($G87,Baseline!$G:$FP,148,FALSE))</f>
        <v>4 = Molto grave</v>
      </c>
      <c r="EY87" s="1" t="str">
        <f>IF(LEN(VLOOKUP($G87,Baseline!$G:$FP,149,FALSE))=0,"",VLOOKUP($G87,Baseline!$G:$FP,149,FALSE))</f>
        <v/>
      </c>
      <c r="EZ87" s="1" t="str">
        <f>IF(LEN(VLOOKUP($G87,Baseline!$G:$FP,150,FALSE))=0,"",VLOOKUP($G87,Baseline!$G:$FP,150,FALSE))</f>
        <v/>
      </c>
      <c r="FA87" s="1" t="str">
        <f>IF(LEN(VLOOKUP($G87,Baseline!$G:$FP,151,FALSE))=0,"",VLOOKUP($G87,Baseline!$G:$FP,151,FALSE))</f>
        <v/>
      </c>
      <c r="FB87" s="4" t="str">
        <f>IF(LEN(VLOOKUP($G87,Baseline!$G:$FP,152,FALSE))=0,"",VLOOKUP($G87,Baseline!$G:$FP,152,FALSE))</f>
        <v/>
      </c>
      <c r="FC87" s="1" t="str">
        <f>IF(LEN(VLOOKUP($G87,Baseline!$G:$FP,153,FALSE))=0,"",VLOOKUP($G87,Baseline!$G:$FP,153,FALSE))</f>
        <v/>
      </c>
      <c r="FD87" s="5" t="str">
        <f>IF(LEN(VLOOKUP($G87,Baseline!$G:$FP,154,FALSE))=0,"",VLOOKUP($G87,Baseline!$G:$FP,154,FALSE))</f>
        <v/>
      </c>
      <c r="FE87" s="5" t="str">
        <f>IF(LEN(VLOOKUP($G87,Baseline!$G:$FP,155,FALSE))=0,"",VLOOKUP($G87,Baseline!$G:$FP,155,FALSE))</f>
        <v/>
      </c>
      <c r="FF87" s="5" t="str">
        <f>IF(LEN(VLOOKUP($G87,Baseline!$G:$FP,156,FALSE))=0,"",VLOOKUP($G87,Baseline!$G:$FP,156,FALSE))</f>
        <v/>
      </c>
      <c r="FG87" s="5" t="str">
        <f>IF(LEN(VLOOKUP($G87,Baseline!$G:$FP,157,FALSE))=0,"",VLOOKUP($G87,Baseline!$G:$FP,157,FALSE))</f>
        <v/>
      </c>
      <c r="FH87" s="5" t="str">
        <f>IF(LEN(VLOOKUP($G87,Baseline!$G:$FP,158,FALSE))=0,"",VLOOKUP($G87,Baseline!$G:$FP,158,FALSE))</f>
        <v/>
      </c>
      <c r="FI87" s="5" t="str">
        <f>IF(LEN(VLOOKUP($G87,Baseline!$G:$FP,159,FALSE))=0,"",VLOOKUP($G87,Baseline!$G:$FP,159,FALSE))</f>
        <v/>
      </c>
      <c r="FJ87" s="5" t="str">
        <f>IF(LEN(VLOOKUP($G87,Baseline!$G:$FP,160,FALSE))=0,"",VLOOKUP($G87,Baseline!$G:$FP,160,FALSE))</f>
        <v/>
      </c>
      <c r="FK87" s="5" t="str">
        <f>IF(LEN(VLOOKUP($G87,Baseline!$G:$FP,161,FALSE))=0,"",VLOOKUP($G87,Baseline!$G:$FP,161,FALSE))</f>
        <v/>
      </c>
      <c r="FL87" s="5" t="str">
        <f>IF(LEN(VLOOKUP($G87,Baseline!$G:$FP,162,FALSE))=0,"",VLOOKUP($G87,Baseline!$G:$FP,162,FALSE))</f>
        <v/>
      </c>
      <c r="FM87" s="5" t="str">
        <f>IF(LEN(VLOOKUP($G87,Baseline!$G:$FP,163,FALSE))=0,"",VLOOKUP($G87,Baseline!$G:$FP,163,FALSE))</f>
        <v/>
      </c>
      <c r="FN87" s="5" t="str">
        <f>IF(LEN(VLOOKUP($G87,Baseline!$G:$FP,164,FALSE))=0,"",VLOOKUP($G87,Baseline!$G:$FP,164,FALSE))</f>
        <v/>
      </c>
      <c r="FO87" s="5" t="str">
        <f>IF(LEN(VLOOKUP($G87,Baseline!$G:$FP,165,FALSE))=0,"",VLOOKUP($G87,Baseline!$G:$FP,165,FALSE))</f>
        <v/>
      </c>
      <c r="FP87" s="5" t="str">
        <f>IF(LEN(VLOOKUP($G87,Baseline!$G:$FP,166,FALSE))=0,"",VLOOKUP($G87,Baseline!$G:$FP,166,FALSE))</f>
        <v/>
      </c>
      <c r="FQ87" s="5"/>
      <c r="FR87" s="5"/>
      <c r="FS87" s="5"/>
      <c r="FT87" s="5"/>
      <c r="FU87" s="1" t="str">
        <f>IF(LEN(VLOOKUP($G87,Baseline!$G:$GR,171,FALSE))=0,"",VLOOKUP($G87,Baseline!$G:$GR,171,FALSE))</f>
        <v>Вам тяжело засыпать</v>
      </c>
      <c r="FV87" s="1" t="str">
        <f>IF(LEN(VLOOKUP($G87,Baseline!$G:$GR,172,FALSE))=0,"",VLOOKUP($G87,Baseline!$G:$GR,172,FALSE))</f>
        <v>0 = Нет</v>
      </c>
      <c r="FW87" s="1" t="str">
        <f>IF(LEN(VLOOKUP($G87,Baseline!$G:$GR,173,FALSE))=0,"",VLOOKUP($G87,Baseline!$G:$GR,173,FALSE))</f>
        <v>1 = Немного</v>
      </c>
      <c r="FX87" s="1" t="str">
        <f>IF(LEN(VLOOKUP($G87,Baseline!$G:$GR,174,FALSE))=0,"",VLOOKUP($G87,Baseline!$G:$GR,174,FALSE))</f>
        <v>2 = Достаточно</v>
      </c>
      <c r="FY87" s="1" t="str">
        <f>IF(LEN(VLOOKUP($G87,Baseline!$G:$GR,175,FALSE))=0,"",VLOOKUP($G87,Baseline!$G:$GR,175,FALSE))</f>
        <v>3 = Тяжело</v>
      </c>
      <c r="FZ87" s="1" t="str">
        <f>IF(LEN(VLOOKUP($G87,Baseline!$G:$GR,176,FALSE))=0,"",VLOOKUP($G87,Baseline!$G:$GR,176,FALSE))</f>
        <v>4 = Очень тяжело</v>
      </c>
      <c r="GA87" s="1" t="str">
        <f>IF(LEN(VLOOKUP($G87,Baseline!$G:$GR,177,FALSE))=0,"",VLOOKUP($G87,Baseline!$G:$GR,177,FALSE))</f>
        <v/>
      </c>
      <c r="GB87" s="1" t="str">
        <f>IF(LEN(VLOOKUP($G87,Baseline!$G:$GR,178,FALSE))=0,"",VLOOKUP($G87,Baseline!$G:$GR,178,FALSE))</f>
        <v/>
      </c>
      <c r="GC87" s="1" t="str">
        <f>IF(LEN(VLOOKUP($G87,Baseline!$G:$GR,179,FALSE))=0,"",VLOOKUP($G87,Baseline!$G:$GR,179,FALSE))</f>
        <v/>
      </c>
      <c r="GD87" s="1" t="str">
        <f>IF(LEN(VLOOKUP($G87,Baseline!$G:$GR,180,FALSE))=0,"",VLOOKUP($G87,Baseline!$G:$GR,180,FALSE))</f>
        <v/>
      </c>
      <c r="GE87" s="1" t="str">
        <f>IF(LEN(VLOOKUP($G87,Baseline!$G:$GR,181,FALSE))=0,"",VLOOKUP($G87,Baseline!$G:$GR,181,FALSE))</f>
        <v/>
      </c>
      <c r="GF87" s="5" t="str">
        <f>IF(LEN(VLOOKUP($G87,Baseline!$G:$GR,182,FALSE))=0,"",VLOOKUP($G87,Baseline!$G:$GR,182,FALSE))</f>
        <v/>
      </c>
      <c r="GG87" s="4" t="str">
        <f>IF(LEN(VLOOKUP($G87,Baseline!$G:$GR,183,FALSE))=0,"",VLOOKUP($G87,Baseline!$G:$GR,183,FALSE))</f>
        <v/>
      </c>
      <c r="GH87" s="5" t="str">
        <f>IF(LEN(VLOOKUP($G87,Baseline!$G:$GR,184,FALSE))=0,"",VLOOKUP($G87,Baseline!$G:$GR,184,FALSE))</f>
        <v/>
      </c>
      <c r="GI87" s="5" t="str">
        <f>IF(LEN(VLOOKUP($G87,Baseline!$G:$GR,185,FALSE))=0,"",VLOOKUP($G87,Baseline!$G:$GR,185,FALSE))</f>
        <v/>
      </c>
      <c r="GJ87" s="5" t="str">
        <f>IF(LEN(VLOOKUP($G87,Baseline!$G:$GR,186,FALSE))=0,"",VLOOKUP($G87,Baseline!$G:$GR,186,FALSE))</f>
        <v/>
      </c>
      <c r="GK87" s="5" t="str">
        <f>IF(LEN(VLOOKUP($G87,Baseline!$G:$GR,187,FALSE))=0,"",VLOOKUP($G87,Baseline!$G:$GR,187,FALSE))</f>
        <v/>
      </c>
      <c r="GL87" s="5" t="str">
        <f>IF(LEN(VLOOKUP($G87,Baseline!$G:$GR,188,FALSE))=0,"",VLOOKUP($G87,Baseline!$G:$GR,188,FALSE))</f>
        <v/>
      </c>
      <c r="GM87" s="5" t="str">
        <f>IF(LEN(VLOOKUP($G87,Baseline!$G:$GR,189,FALSE))=0,"",VLOOKUP($G87,Baseline!$G:$GR,189,FALSE))</f>
        <v/>
      </c>
      <c r="GN87" s="5" t="str">
        <f>IF(LEN(VLOOKUP($G87,Baseline!$G:$GR,190,FALSE))=0,"",VLOOKUP($G87,Baseline!$G:$GR,190,FALSE))</f>
        <v/>
      </c>
      <c r="GO87" s="5" t="str">
        <f>IF(LEN(VLOOKUP($G87,Baseline!$G:$GR,191,FALSE))=0,"",VLOOKUP($G87,Baseline!$G:$GR,191,FALSE))</f>
        <v/>
      </c>
      <c r="GP87" s="5" t="str">
        <f>IF(LEN(VLOOKUP($G87,Baseline!$G:$GR,192,FALSE))=0,"",VLOOKUP($G87,Baseline!$G:$GR,192,FALSE))</f>
        <v/>
      </c>
      <c r="GQ87" s="5" t="str">
        <f>IF(LEN(VLOOKUP($G87,Baseline!$G:$GR,193,FALSE))=0,"",VLOOKUP($G87,Baseline!$G:$GR,193,FALSE))</f>
        <v/>
      </c>
      <c r="GR87" s="5" t="str">
        <f>IF(LEN(VLOOKUP($G87,Baseline!$G:$GR,194,FALSE))=0,"",VLOOKUP($G87,Baseline!$G:$GR,194,FALSE))</f>
        <v/>
      </c>
      <c r="GS87" s="5"/>
      <c r="GT87" s="5"/>
      <c r="GU87" s="5"/>
      <c r="GV87" s="5"/>
      <c r="GW87" s="1" t="str">
        <f>IF(LEN(VLOOKUP($G87,Baseline!$G:$HT,199,FALSE))=0,"",VLOOKUP($G87,Baseline!$G:$HT,199,FALSE))</f>
        <v>Teškoće da se ne budi tokom spavanja</v>
      </c>
      <c r="GX87" s="1" t="str">
        <f>IF(LEN(VLOOKUP($G87,Baseline!$G:$HT,200,FALSE))=0,"",VLOOKUP($G87,Baseline!$G:$HT,200,FALSE))</f>
        <v>0 = Nema</v>
      </c>
      <c r="GY87" s="1" t="str">
        <f>IF(LEN(VLOOKUP($G87,Baseline!$G:$HT,201,FALSE))=0,"",VLOOKUP($G87,Baseline!$G:$HT,201,FALSE))</f>
        <v>1 = Blage</v>
      </c>
      <c r="GZ87" s="1" t="str">
        <f>IF(LEN(VLOOKUP($G87,Baseline!$G:$HT,202,FALSE))=0,"",VLOOKUP($G87,Baseline!$G:$HT,202,FALSE))</f>
        <v>2 = Umerene</v>
      </c>
      <c r="HA87" s="10" t="str">
        <f>IF(LEN(VLOOKUP($G87,Baseline!$G:$HT,203,FALSE))=0,"",VLOOKUP($G87,Baseline!$G:$HT,203,FALSE))</f>
        <v>3 = Jake</v>
      </c>
      <c r="HB87" s="10" t="str">
        <f>IF(LEN(VLOOKUP($G87,Baseline!$G:$HT,204,FALSE))=0,"",VLOOKUP($G87,Baseline!$G:$HT,204,FALSE))</f>
        <v>4 = Vrlo Jake</v>
      </c>
      <c r="HC87" s="10" t="str">
        <f>IF(LEN(VLOOKUP($G87,Baseline!$G:$HT,205,FALSE))=0,"",VLOOKUP($G87,Baseline!$G:$HT,205,FALSE))</f>
        <v/>
      </c>
      <c r="HD87" s="10" t="str">
        <f>IF(LEN(VLOOKUP($G87,Baseline!$G:$HT,206,FALSE))=0,"",VLOOKUP($G87,Baseline!$G:$HT,206,FALSE))</f>
        <v/>
      </c>
      <c r="HE87" s="10" t="str">
        <f>IF(LEN(VLOOKUP($G87,Baseline!$G:$HT,207,FALSE))=0,"",VLOOKUP($G87,Baseline!$G:$HT,207,FALSE))</f>
        <v/>
      </c>
      <c r="HF87" s="10" t="str">
        <f>IF(LEN(VLOOKUP($G87,Baseline!$G:$HT,208,FALSE))=0,"",VLOOKUP($G87,Baseline!$G:$HT,208,FALSE))</f>
        <v/>
      </c>
      <c r="HG87" s="10" t="str">
        <f>IF(LEN(VLOOKUP($G87,Baseline!$G:$HT,209,FALSE))=0,"",VLOOKUP($G87,Baseline!$G:$HT,209,FALSE))</f>
        <v/>
      </c>
      <c r="HH87" s="5" t="str">
        <f>IF(LEN(VLOOKUP($G87,Baseline!$G:$HT,210,FALSE))=0,"",VLOOKUP($G87,Baseline!$G:$HT,210,FALSE))</f>
        <v/>
      </c>
      <c r="HI87" s="5" t="str">
        <f>IF(LEN(VLOOKUP($G87,Baseline!$G:$HT,211,FALSE))=0,"",VLOOKUP($G87,Baseline!$G:$HT,211,FALSE))</f>
        <v/>
      </c>
      <c r="HJ87" s="5" t="str">
        <f>IF(LEN(VLOOKUP($G87,Baseline!$G:$HT,212,FALSE))=0,"",VLOOKUP($G87,Baseline!$G:$HT,212,FALSE))</f>
        <v/>
      </c>
      <c r="HK87" s="5" t="str">
        <f>IF(LEN(VLOOKUP($G87,Baseline!$G:$HT,213,FALSE))=0,"",VLOOKUP($G87,Baseline!$G:$HT,213,FALSE))</f>
        <v/>
      </c>
      <c r="HL87" s="4" t="str">
        <f>IF(LEN(VLOOKUP($G87,Baseline!$G:$HT,214,FALSE))=0,"",VLOOKUP($G87,Baseline!$G:$HT,214,FALSE))</f>
        <v/>
      </c>
      <c r="HM87" s="5" t="str">
        <f>IF(LEN(VLOOKUP($G87,Baseline!$G:$HT,215,FALSE))=0,"",VLOOKUP($G87,Baseline!$G:$HT,215,FALSE))</f>
        <v/>
      </c>
      <c r="HN87" s="5" t="str">
        <f>IF(LEN(VLOOKUP($G87,Baseline!$G:$HT,216,FALSE))=0,"",VLOOKUP($G87,Baseline!$G:$HT,216,FALSE))</f>
        <v/>
      </c>
      <c r="HO87" s="5" t="str">
        <f>IF(LEN(VLOOKUP($G87,Baseline!$G:$HT,217,FALSE))=0,"",VLOOKUP($G87,Baseline!$G:$HT,217,FALSE))</f>
        <v/>
      </c>
      <c r="HP87" s="5" t="str">
        <f>IF(LEN(VLOOKUP($G87,Baseline!$G:$HT,218,FALSE))=0,"",VLOOKUP($G87,Baseline!$G:$HT,218,FALSE))</f>
        <v/>
      </c>
      <c r="HQ87" s="5" t="str">
        <f>IF(LEN(VLOOKUP($G87,Baseline!$G:$HT,219,FALSE))=0,"",VLOOKUP($G87,Baseline!$G:$HT,219,FALSE))</f>
        <v/>
      </c>
      <c r="HR87" s="5" t="str">
        <f>IF(LEN(VLOOKUP($G87,Baseline!$G:$HT,220,FALSE))=0,"",VLOOKUP($G87,Baseline!$G:$HT,220,FALSE))</f>
        <v/>
      </c>
      <c r="HS87" s="5" t="str">
        <f>IF(LEN(VLOOKUP($G87,Baseline!$G:$HT,221,FALSE))=0,"",VLOOKUP($G87,Baseline!$G:$HT,221,FALSE))</f>
        <v/>
      </c>
      <c r="HT87" s="5" t="str">
        <f>IF(LEN(VLOOKUP($G87,Baseline!$G:$HT,222,FALSE))=0,"",VLOOKUP($G87,Baseline!$G:$HT,222,FALSE))</f>
        <v/>
      </c>
      <c r="HU87" s="5"/>
      <c r="HV87" s="5"/>
      <c r="HW87" s="5"/>
      <c r="HX87" s="5"/>
    </row>
    <row r="88" spans="1:232" s="28" customFormat="1" ht="48" hidden="1" thickBot="1">
      <c r="A88" s="5" t="s">
        <v>331</v>
      </c>
      <c r="B88" s="5" t="s">
        <v>332</v>
      </c>
      <c r="C88" s="5"/>
      <c r="D88" s="5"/>
      <c r="E88" s="5"/>
      <c r="F88" s="5" t="s">
        <v>333</v>
      </c>
      <c r="G88" s="5" t="s">
        <v>482</v>
      </c>
      <c r="H88" s="5"/>
      <c r="I88" s="84" t="str">
        <f>IF(LEN(VLOOKUP($G88,Baseline!$G:$BH,3,FALSE))=0,"",VLOOKUP($G88,Baseline!$G:$BH,3,FALSE))</f>
        <v>Zu frühes Aufwachen am Morgen</v>
      </c>
      <c r="J88" s="5" t="str">
        <f>IF(LEN(VLOOKUP($G88,Baseline!$G:$BH,4,FALSE))=0,"",VLOOKUP($G88,Baseline!$G:$BH,4,FALSE))</f>
        <v>0 = Keine</v>
      </c>
      <c r="K88" s="5" t="str">
        <f>IF(LEN(VLOOKUP($G88,Baseline!$G:$BH,5,FALSE))=0,"",VLOOKUP($G88,Baseline!$G:$BH,5,FALSE))</f>
        <v>1 = Leicht</v>
      </c>
      <c r="L88" s="5" t="str">
        <f>IF(LEN(VLOOKUP($G88,Baseline!$G:$BH,6,FALSE))=0,"",VLOOKUP($G88,Baseline!$G:$BH,6,FALSE))</f>
        <v>2 = Mäßig</v>
      </c>
      <c r="M88" s="5" t="str">
        <f>IF(LEN(VLOOKUP($G88,Baseline!$G:$BH,7,FALSE))=0,"",VLOOKUP($G88,Baseline!$G:$BH,7,FALSE))</f>
        <v>3 = Schwer</v>
      </c>
      <c r="N88" s="5" t="str">
        <f>IF(LEN(VLOOKUP($G88,Baseline!$G:$BH,8,FALSE))=0,"",VLOOKUP($G88,Baseline!$G:$BH,8,FALSE))</f>
        <v>4 = Sehr schwer</v>
      </c>
      <c r="O88" s="5" t="str">
        <f>IF(LEN(VLOOKUP($G88,Baseline!$G:$BH,9,FALSE))=0,"",VLOOKUP($G88,Baseline!$G:$BH,9,FALSE))</f>
        <v/>
      </c>
      <c r="P88" s="5" t="str">
        <f>IF(LEN(VLOOKUP($G88,Baseline!$G:$BH,10,FALSE))=0,"",VLOOKUP($G88,Baseline!$G:$BH,10,FALSE))</f>
        <v/>
      </c>
      <c r="Q88" s="5" t="str">
        <f>IF(LEN(VLOOKUP($G88,Baseline!$G:$BH,11,FALSE))=0,"",VLOOKUP($G88,Baseline!$G:$BH,11,FALSE))</f>
        <v/>
      </c>
      <c r="R88" s="5" t="str">
        <f>IF(LEN(VLOOKUP($G88,Baseline!$G:$BH,12,FALSE))=0,"",VLOOKUP($G88,Baseline!$G:$BH,12,FALSE))</f>
        <v/>
      </c>
      <c r="S88" s="5" t="str">
        <f>IF(LEN(VLOOKUP($G88,Baseline!$G:$BH,13,FALSE))=0,"",VLOOKUP($G88,Baseline!$G:$BH,13,FALSE))</f>
        <v/>
      </c>
      <c r="T88" s="5" t="str">
        <f>IF(LEN(VLOOKUP($G88,Baseline!$G:$BH,14,FALSE))=0,"",VLOOKUP($G88,Baseline!$G:$BH,14,FALSE))</f>
        <v/>
      </c>
      <c r="U88" s="5" t="str">
        <f>IF(LEN(VLOOKUP($G88,Baseline!$G:$BH,15,FALSE))=0,"",VLOOKUP($G88,Baseline!$G:$BH,15,FALSE))</f>
        <v/>
      </c>
      <c r="V88" s="5" t="str">
        <f>IF(LEN(VLOOKUP($G88,Baseline!$G:$BH,16,FALSE))=0,"",VLOOKUP($G88,Baseline!$G:$BH,16,FALSE))</f>
        <v/>
      </c>
      <c r="W88" s="5" t="str">
        <f>IF(LEN(VLOOKUP($G88,Baseline!$G:$BH,17,FALSE))=0,"",VLOOKUP($G88,Baseline!$G:$BH,17,FALSE))</f>
        <v/>
      </c>
      <c r="X88" s="5" t="str">
        <f>IF(LEN(VLOOKUP($G88,Baseline!$G:$BH,18,FALSE))=0,"",VLOOKUP($G88,Baseline!$G:$BH,18,FALSE))</f>
        <v/>
      </c>
      <c r="Y88" s="5" t="str">
        <f>IF(LEN(VLOOKUP($G88,Baseline!$G:$BH,19,FALSE))=0,"",VLOOKUP($G88,Baseline!$G:$BH,19,FALSE))</f>
        <v/>
      </c>
      <c r="Z88" s="5" t="str">
        <f>IF(LEN(VLOOKUP($G88,Baseline!$G:$BH,20,FALSE))=0,"",VLOOKUP($G88,Baseline!$G:$BH,20,FALSE))</f>
        <v/>
      </c>
      <c r="AA88" s="5" t="str">
        <f>IF(LEN(VLOOKUP($G88,Baseline!$G:$BH,21,FALSE))=0,"",VLOOKUP($G88,Baseline!$G:$BH,21,FALSE))</f>
        <v/>
      </c>
      <c r="AB88" s="5" t="str">
        <f>IF(LEN(VLOOKUP($G88,Baseline!$G:$BH,22,FALSE))=0,"",VLOOKUP($G88,Baseline!$G:$BH,22,FALSE))</f>
        <v/>
      </c>
      <c r="AC88" s="5" t="str">
        <f>IF(LEN(VLOOKUP($G88,Baseline!$G:$BH,23,FALSE))=0,"",VLOOKUP($G88,Baseline!$G:$BH,23,FALSE))</f>
        <v/>
      </c>
      <c r="AD88" s="5" t="str">
        <f>IF(LEN(VLOOKUP($G88,Baseline!$G:$BH,24,FALSE))=0,"",VLOOKUP($G88,Baseline!$G:$BH,24,FALSE))</f>
        <v/>
      </c>
      <c r="AE88" s="5" t="str">
        <f>IF(LEN(VLOOKUP($G88,Baseline!$G:$BH,25,FALSE))=0,"",VLOOKUP($G88,Baseline!$G:$BH,25,FALSE))</f>
        <v/>
      </c>
      <c r="AF88" s="5" t="str">
        <f>IF(LEN(VLOOKUP($G88,Baseline!$G:$BH,26,FALSE))=0,"",VLOOKUP($G88,Baseline!$G:$BH,26,FALSE))</f>
        <v/>
      </c>
      <c r="AG88" s="89" t="s">
        <v>480</v>
      </c>
      <c r="AH88" s="5"/>
      <c r="AI88" s="5"/>
      <c r="AJ88" s="87"/>
      <c r="AK88" s="5" t="str">
        <f>IF(LEN(VLOOKUP($G88,Baseline!$G:$BH,31,FALSE))=0,"",VLOOKUP($G88,Baseline!$G:$BH,31,FALSE))</f>
        <v>Problem waking up too early in the morning</v>
      </c>
      <c r="AL88" s="5" t="str">
        <f>IF(LEN(VLOOKUP($G88,Baseline!$G:$BH,32,FALSE))=0,"",VLOOKUP($G88,Baseline!$G:$BH,32,FALSE))</f>
        <v>0 = None</v>
      </c>
      <c r="AM88" s="5" t="str">
        <f>IF(LEN(VLOOKUP($G88,Baseline!$G:$BH,33,FALSE))=0,"",VLOOKUP($G88,Baseline!$G:$BH,33,FALSE))</f>
        <v>1 = Mild</v>
      </c>
      <c r="AN88" s="5" t="str">
        <f>IF(LEN(VLOOKUP($G88,Baseline!$G:$BH,34,FALSE))=0,"",VLOOKUP($G88,Baseline!$G:$BH,34,FALSE))</f>
        <v>2 = Moderate</v>
      </c>
      <c r="AO88" s="5" t="str">
        <f>IF(LEN(VLOOKUP($G88,Baseline!$G:$BH,35,FALSE))=0,"",VLOOKUP($G88,Baseline!$G:$BH,35,FALSE))</f>
        <v>3 = Severe</v>
      </c>
      <c r="AP88" s="5" t="str">
        <f>IF(LEN(VLOOKUP($G88,Baseline!$G:$BH,36,FALSE))=0,"",VLOOKUP($G88,Baseline!$G:$BH,36,FALSE))</f>
        <v>4 = Very severe</v>
      </c>
      <c r="AQ88" s="5" t="str">
        <f>IF(LEN(VLOOKUP($G88,Baseline!$G:$BH,37,FALSE))=0,"",VLOOKUP($G88,Baseline!$G:$BH,37,FALSE))</f>
        <v/>
      </c>
      <c r="AR88" s="5" t="str">
        <f>IF(LEN(VLOOKUP($G88,Baseline!$G:$BH,38,FALSE))=0,"",VLOOKUP($G88,Baseline!$G:$BH,38,FALSE))</f>
        <v/>
      </c>
      <c r="AS88" s="5" t="str">
        <f>IF(LEN(VLOOKUP($G88,Baseline!$G:$BH,39,FALSE))=0,"",VLOOKUP($G88,Baseline!$G:$BH,39,FALSE))</f>
        <v/>
      </c>
      <c r="AT88" s="5" t="str">
        <f>IF(LEN(VLOOKUP($G88,Baseline!$G:$BH,40,FALSE))=0,"",VLOOKUP($G88,Baseline!$G:$BH,40,FALSE))</f>
        <v/>
      </c>
      <c r="AU88" s="5" t="str">
        <f>IF(LEN(VLOOKUP($G88,Baseline!$G:$BH,41,FALSE))=0,"",VLOOKUP($G88,Baseline!$G:$BH,41,FALSE))</f>
        <v/>
      </c>
      <c r="AV88" s="5" t="str">
        <f>IF(LEN(VLOOKUP($G88,Baseline!$G:$BH,42,FALSE))=0,"",VLOOKUP($G88,Baseline!$G:$BH,42,FALSE))</f>
        <v/>
      </c>
      <c r="AW88" s="5" t="str">
        <f>IF(LEN(VLOOKUP($G88,Baseline!$G:$BH,43,FALSE))=0,"",VLOOKUP($G88,Baseline!$G:$BH,43,FALSE))</f>
        <v/>
      </c>
      <c r="AX88" s="5" t="str">
        <f>IF(LEN(VLOOKUP($G88,Baseline!$G:$BH,44,FALSE))=0,"",VLOOKUP($G88,Baseline!$G:$BH,44,FALSE))</f>
        <v/>
      </c>
      <c r="AY88" s="5" t="str">
        <f>IF(LEN(VLOOKUP($G88,Baseline!$G:$BH,45,FALSE))=0,"",VLOOKUP($G88,Baseline!$G:$BH,45,FALSE))</f>
        <v/>
      </c>
      <c r="AZ88" s="5" t="str">
        <f>IF(LEN(VLOOKUP($G88,Baseline!$G:$BH,46,FALSE))=0,"",VLOOKUP($G88,Baseline!$G:$BH,46,FALSE))</f>
        <v/>
      </c>
      <c r="BA88" s="5" t="str">
        <f>IF(LEN(VLOOKUP($G88,Baseline!$G:$BH,47,FALSE))=0,"",VLOOKUP($G88,Baseline!$G:$BH,47,FALSE))</f>
        <v/>
      </c>
      <c r="BB88" s="5" t="str">
        <f>IF(LEN(VLOOKUP($G88,Baseline!$G:$BH,48,FALSE))=0,"",VLOOKUP($G88,Baseline!$G:$BH,48,FALSE))</f>
        <v/>
      </c>
      <c r="BC88" s="5" t="str">
        <f>IF(LEN(VLOOKUP($G88,Baseline!$G:$BH,49,FALSE))=0,"",VLOOKUP($G88,Baseline!$G:$BH,49,FALSE))</f>
        <v/>
      </c>
      <c r="BD88" s="5" t="str">
        <f>IF(LEN(VLOOKUP($G88,Baseline!$G:$BH,50,FALSE))=0,"",VLOOKUP($G88,Baseline!$G:$BH,50,FALSE))</f>
        <v/>
      </c>
      <c r="BE88" s="5" t="str">
        <f>IF(LEN(VLOOKUP($G88,Baseline!$G:$BH,51,FALSE))=0,"",VLOOKUP($G88,Baseline!$G:$BH,51,FALSE))</f>
        <v/>
      </c>
      <c r="BF88" s="5" t="str">
        <f>IF(LEN(VLOOKUP($G88,Baseline!$G:$BH,52,FALSE))=0,"",VLOOKUP($G88,Baseline!$G:$BH,52,FALSE))</f>
        <v/>
      </c>
      <c r="BG88" s="5" t="str">
        <f>IF(LEN(VLOOKUP($G88,Baseline!$G:$BH,53,FALSE))=0,"",VLOOKUP($G88,Baseline!$G:$BH,53,FALSE))</f>
        <v/>
      </c>
      <c r="BH88" s="5" t="str">
        <f>IF(LEN(VLOOKUP($G88,Baseline!$G:$BH,54,FALSE))=0,"",VLOOKUP($G88,Baseline!$G:$BH,54,FALSE))</f>
        <v/>
      </c>
      <c r="BI88" s="5"/>
      <c r="BJ88" s="5"/>
      <c r="BK88" s="5"/>
      <c r="BL88" s="87"/>
      <c r="BM88" s="1" t="str">
        <f>IF(LEN(VLOOKUP($G88,Baseline!$G:$CJ,59,FALSE))=0,"",VLOOKUP($G88,Baseline!$G:$CJ,59,FALSE))</f>
        <v>Problema de despertarse demasiado pronto por la mañana:</v>
      </c>
      <c r="BN88" s="1" t="str">
        <f>IF(LEN(VLOOKUP($G88,Baseline!$G:$CJ,60,FALSE))=0,"",VLOOKUP($G88,Baseline!$G:$CJ,60,FALSE))</f>
        <v>0 = Ninguna</v>
      </c>
      <c r="BO88" s="1" t="str">
        <f>IF(LEN(VLOOKUP($G88,Baseline!$G:$CJ,61,FALSE))=0,"",VLOOKUP($G88,Baseline!$G:$CJ,61,FALSE))</f>
        <v>1 = Ligera</v>
      </c>
      <c r="BP88" s="1" t="str">
        <f>IF(LEN(VLOOKUP($G88,Baseline!$G:$CJ,62,FALSE))=0,"",VLOOKUP($G88,Baseline!$G:$CJ,62,FALSE))</f>
        <v>2 = Moderada</v>
      </c>
      <c r="BQ88" s="1" t="str">
        <f>IF(LEN(VLOOKUP($G88,Baseline!$G:$CJ,63,FALSE))=0,"",VLOOKUP($G88,Baseline!$G:$CJ,63,FALSE))</f>
        <v>3 = Bastante</v>
      </c>
      <c r="BR88" s="1" t="str">
        <f>IF(LEN(VLOOKUP($G88,Baseline!$G:$CJ,64,FALSE))=0,"",VLOOKUP($G88,Baseline!$G:$CJ,64,FALSE))</f>
        <v>4 = Mucha</v>
      </c>
      <c r="BS88" s="1" t="str">
        <f>IF(LEN(VLOOKUP($G88,Baseline!$G:$CJ,65,FALSE))=0,"",VLOOKUP($G88,Baseline!$G:$CJ,65,FALSE))</f>
        <v/>
      </c>
      <c r="BT88" s="1" t="str">
        <f>IF(LEN(VLOOKUP($G88,Baseline!$G:$CJ,66,FALSE))=0,"",VLOOKUP($G88,Baseline!$G:$CJ,66,FALSE))</f>
        <v/>
      </c>
      <c r="BU88" s="1" t="str">
        <f>IF(LEN(VLOOKUP($G88,Baseline!$G:$CJ,67,FALSE))=0,"",VLOOKUP($G88,Baseline!$G:$CJ,67,FALSE))</f>
        <v/>
      </c>
      <c r="BV88" s="1" t="str">
        <f>IF(LEN(VLOOKUP($G88,Baseline!$G:$CJ,68,FALSE))=0,"",VLOOKUP($G88,Baseline!$G:$CJ,68,FALSE))</f>
        <v/>
      </c>
      <c r="BW88" s="1" t="str">
        <f>IF(LEN(VLOOKUP($G88,Baseline!$G:$CJ,69,FALSE))=0,"",VLOOKUP($G88,Baseline!$G:$CJ,69,FALSE))</f>
        <v/>
      </c>
      <c r="BX88" s="1" t="str">
        <f>IF(LEN(VLOOKUP($G88,Baseline!$G:$CJ,70,FALSE))=0,"",VLOOKUP($G88,Baseline!$G:$CJ,70,FALSE))</f>
        <v/>
      </c>
      <c r="BY88" s="1" t="str">
        <f>IF(LEN(VLOOKUP($G88,Baseline!$G:$CJ,71,FALSE))=0,"",VLOOKUP($G88,Baseline!$G:$CJ,71,FALSE))</f>
        <v/>
      </c>
      <c r="BZ88" s="1" t="str">
        <f>IF(LEN(VLOOKUP($G88,Baseline!$G:$CJ,72,FALSE))=0,"",VLOOKUP($G88,Baseline!$G:$CJ,72,FALSE))</f>
        <v/>
      </c>
      <c r="CA88" s="1" t="str">
        <f>IF(LEN(VLOOKUP($G88,Baseline!$G:$CJ,73,FALSE))=0,"",VLOOKUP($G88,Baseline!$G:$CJ,73,FALSE))</f>
        <v/>
      </c>
      <c r="CB88" s="1" t="str">
        <f>IF(LEN(VLOOKUP($G88,Baseline!$G:$CJ,74,FALSE))=0,"",VLOOKUP($G88,Baseline!$G:$CJ,74,FALSE))</f>
        <v/>
      </c>
      <c r="CC88" s="1" t="str">
        <f>IF(LEN(VLOOKUP($G88,Baseline!$G:$CJ,75,FALSE))=0,"",VLOOKUP($G88,Baseline!$G:$CJ,75,FALSE))</f>
        <v/>
      </c>
      <c r="CD88" s="1" t="str">
        <f>IF(LEN(VLOOKUP($G88,Baseline!$G:$CJ,76,FALSE))=0,"",VLOOKUP($G88,Baseline!$G:$CJ,76,FALSE))</f>
        <v/>
      </c>
      <c r="CE88" s="1" t="str">
        <f>IF(LEN(VLOOKUP($G88,Baseline!$G:$CJ,77,FALSE))=0,"",VLOOKUP($G88,Baseline!$G:$CJ,77,FALSE))</f>
        <v/>
      </c>
      <c r="CF88" s="1" t="str">
        <f>IF(LEN(VLOOKUP($G88,Baseline!$G:$CJ,78,FALSE))=0,"",VLOOKUP($G88,Baseline!$G:$CJ,78,FALSE))</f>
        <v/>
      </c>
      <c r="CG88" s="1" t="str">
        <f>IF(LEN(VLOOKUP($G88,Baseline!$G:$CJ,79,FALSE))=0,"",VLOOKUP($G88,Baseline!$G:$CJ,79,FALSE))</f>
        <v/>
      </c>
      <c r="CH88" s="1" t="str">
        <f>IF(LEN(VLOOKUP($G88,Baseline!$G:$CJ,80,FALSE))=0,"",VLOOKUP($G88,Baseline!$G:$CJ,80,FALSE))</f>
        <v/>
      </c>
      <c r="CI88" s="1" t="str">
        <f>IF(LEN(VLOOKUP($G88,Baseline!$G:$CJ,81,FALSE))=0,"",VLOOKUP($G88,Baseline!$G:$CJ,81,FALSE))</f>
        <v/>
      </c>
      <c r="CJ88" s="1" t="str">
        <f>IF(LEN(VLOOKUP($G88,Baseline!$G:$CJ,82,FALSE))=0,"",VLOOKUP($G88,Baseline!$G:$CJ,82,FALSE))</f>
        <v/>
      </c>
      <c r="CK88" s="1"/>
      <c r="CL88" s="1"/>
      <c r="CM88" s="1"/>
      <c r="CN88" s="1"/>
      <c r="CO88" s="198" t="str">
        <f>IF(LEN(VLOOKUP($G88,Baseline!$G:$DL,87,FALSE))=0,"",VLOOKUP($G88,Baseline!$G:$DL,87,FALSE))</f>
        <v xml:space="preserve">Problèmes de réveils trop tôt le matin : </v>
      </c>
      <c r="CP88" s="1" t="str">
        <f>IF(LEN(VLOOKUP($G88,Baseline!$G:$DL,88,FALSE))=0,"",VLOOKUP($G88,Baseline!$G:$DL,88,FALSE))</f>
        <v>0 = Aucune</v>
      </c>
      <c r="CQ88" s="1" t="str">
        <f>IF(LEN(VLOOKUP($G88,Baseline!$G:$DL,89,FALSE))=0,"",VLOOKUP($G88,Baseline!$G:$DL,89,FALSE))</f>
        <v>1 = Légère</v>
      </c>
      <c r="CR88" s="4" t="str">
        <f>IF(LEN(VLOOKUP($G88,Baseline!$G:$DL,90,FALSE))=0,"",VLOOKUP($G88,Baseline!$G:$DL,90,FALSE))</f>
        <v>2 = Moyenne</v>
      </c>
      <c r="CS88" s="1" t="str">
        <f>IF(LEN(VLOOKUP($G88,Baseline!$G:$DL,91,FALSE))=0,"",VLOOKUP($G88,Baseline!$G:$DL,91,FALSE))</f>
        <v>3 = Sévère</v>
      </c>
      <c r="CT88" s="1" t="str">
        <f>IF(LEN(VLOOKUP($G88,Baseline!$G:$DL,92,FALSE))=0,"",VLOOKUP($G88,Baseline!$G:$DL,92,FALSE))</f>
        <v>4 = Extrême</v>
      </c>
      <c r="CU88" s="1" t="str">
        <f>IF(LEN(VLOOKUP($G88,Baseline!$G:$DL,93,FALSE))=0,"",VLOOKUP($G88,Baseline!$G:$DL,93,FALSE))</f>
        <v/>
      </c>
      <c r="CV88" s="1" t="str">
        <f>IF(LEN(VLOOKUP($G88,Baseline!$G:$DL,94,FALSE))=0,"",VLOOKUP($G88,Baseline!$G:$DL,94,FALSE))</f>
        <v/>
      </c>
      <c r="CW88" s="1" t="str">
        <f>IF(LEN(VLOOKUP($G88,Baseline!$G:$DL,95,FALSE))=0,"",VLOOKUP($G88,Baseline!$G:$DL,95,FALSE))</f>
        <v/>
      </c>
      <c r="CX88" s="1" t="str">
        <f>IF(LEN(VLOOKUP($G88,Baseline!$G:$DL,96,FALSE))=0,"",VLOOKUP($G88,Baseline!$G:$DL,96,FALSE))</f>
        <v/>
      </c>
      <c r="CY88" s="5" t="str">
        <f>IF(LEN(VLOOKUP($G88,Baseline!$G:$DL,97,FALSE))=0,"",VLOOKUP($G88,Baseline!$G:$DL,97,FALSE))</f>
        <v/>
      </c>
      <c r="CZ88" s="5" t="str">
        <f>IF(LEN(VLOOKUP($G88,Baseline!$G:$DL,98,FALSE))=0,"",VLOOKUP($G88,Baseline!$G:$DL,98,FALSE))</f>
        <v/>
      </c>
      <c r="DA88" s="5" t="str">
        <f>IF(LEN(VLOOKUP($G88,Baseline!$G:$DL,99,FALSE))=0,"",VLOOKUP($G88,Baseline!$G:$DL,99,FALSE))</f>
        <v/>
      </c>
      <c r="DB88" s="5" t="str">
        <f>IF(LEN(VLOOKUP($G88,Baseline!$G:$DL,100,FALSE))=0,"",VLOOKUP($G88,Baseline!$G:$DL,100,FALSE))</f>
        <v/>
      </c>
      <c r="DC88" s="5" t="str">
        <f>IF(LEN(VLOOKUP($G88,Baseline!$G:$DL,101,FALSE))=0,"",VLOOKUP($G88,Baseline!$G:$DL,101,FALSE))</f>
        <v/>
      </c>
      <c r="DD88" s="5" t="str">
        <f>IF(LEN(VLOOKUP($G88,Baseline!$G:$DL,102,FALSE))=0,"",VLOOKUP($G88,Baseline!$G:$DL,102,FALSE))</f>
        <v/>
      </c>
      <c r="DE88" s="5" t="str">
        <f>IF(LEN(VLOOKUP($G88,Baseline!$G:$DL,103,FALSE))=0,"",VLOOKUP($G88,Baseline!$G:$DL,103,FALSE))</f>
        <v/>
      </c>
      <c r="DF88" s="5" t="str">
        <f>IF(LEN(VLOOKUP($G88,Baseline!$G:$DL,104,FALSE))=0,"",VLOOKUP($G88,Baseline!$G:$DL,104,FALSE))</f>
        <v/>
      </c>
      <c r="DG88" s="5" t="str">
        <f>IF(LEN(VLOOKUP($G88,Baseline!$G:$DL,105,FALSE))=0,"",VLOOKUP($G88,Baseline!$G:$DL,105,FALSE))</f>
        <v/>
      </c>
      <c r="DH88" s="5" t="str">
        <f>IF(LEN(VLOOKUP($G88,Baseline!$G:$DL,106,FALSE))=0,"",VLOOKUP($G88,Baseline!$G:$DL,106,FALSE))</f>
        <v/>
      </c>
      <c r="DI88" s="5" t="str">
        <f>IF(LEN(VLOOKUP($G88,Baseline!$G:$DL,107,FALSE))=0,"",VLOOKUP($G88,Baseline!$G:$DL,107,FALSE))</f>
        <v/>
      </c>
      <c r="DJ88" s="5" t="str">
        <f>IF(LEN(VLOOKUP($G88,Baseline!$G:$DL,108,FALSE))=0,"",VLOOKUP($G88,Baseline!$G:$DL,108,FALSE))</f>
        <v/>
      </c>
      <c r="DK88" s="5" t="str">
        <f>IF(LEN(VLOOKUP($G88,Baseline!$G:$DL,109,FALSE))=0,"",VLOOKUP($G88,Baseline!$G:$DL,109,FALSE))</f>
        <v/>
      </c>
      <c r="DL88" s="5" t="str">
        <f>IF(LEN(VLOOKUP($G88,Baseline!$G:$DL,110,FALSE))=0,"",VLOOKUP($G88,Baseline!$G:$DL,110,FALSE))</f>
        <v/>
      </c>
      <c r="DM88" s="5"/>
      <c r="DN88" s="5"/>
      <c r="DO88" s="5"/>
      <c r="DP88" s="5"/>
      <c r="DQ88" s="1" t="str">
        <f>IF(LEN(VLOOKUP($G88,Baseline!$G:$EN,115,FALSE))=0,"",VLOOKUP($G88,Baseline!$G:$EN,115,FALSE))</f>
        <v>Túl hamar ébred fel</v>
      </c>
      <c r="DR88" s="1" t="str">
        <f>IF(LEN(VLOOKUP($G88,Baseline!$G:$EN,116,FALSE))=0,"",VLOOKUP($G88,Baseline!$G:$EN,116,FALSE))</f>
        <v>0 = Egyáltalán nem</v>
      </c>
      <c r="DS88" s="1" t="str">
        <f>IF(LEN(VLOOKUP($G88,Baseline!$G:$EN,117,FALSE))=0,"",VLOOKUP($G88,Baseline!$G:$EN,117,FALSE))</f>
        <v>1 = Enyhe</v>
      </c>
      <c r="DT88" s="1" t="str">
        <f>IF(LEN(VLOOKUP($G88,Baseline!$G:$EN,118,FALSE))=0,"",VLOOKUP($G88,Baseline!$G:$EN,118,FALSE))</f>
        <v>2 = Közepes</v>
      </c>
      <c r="DU88" s="1" t="str">
        <f>IF(LEN(VLOOKUP($G88,Baseline!$G:$EN,119,FALSE))=0,"",VLOOKUP($G88,Baseline!$G:$EN,119,FALSE))</f>
        <v>3 = Súlyos</v>
      </c>
      <c r="DV88" s="1" t="str">
        <f>IF(LEN(VLOOKUP($G88,Baseline!$G:$EN,120,FALSE))=0,"",VLOOKUP($G88,Baseline!$G:$EN,120,FALSE))</f>
        <v>4 = Nagyon súlyos</v>
      </c>
      <c r="DW88" s="4" t="str">
        <f>IF(LEN(VLOOKUP($G88,Baseline!$G:$EN,121,FALSE))=0,"",VLOOKUP($G88,Baseline!$G:$EN,121,FALSE))</f>
        <v/>
      </c>
      <c r="DX88" s="1" t="str">
        <f>IF(LEN(VLOOKUP($G88,Baseline!$G:$EN,122,FALSE))=0,"",VLOOKUP($G88,Baseline!$G:$EN,122,FALSE))</f>
        <v/>
      </c>
      <c r="DY88" s="1" t="str">
        <f>IF(LEN(VLOOKUP($G88,Baseline!$G:$EN,123,FALSE))=0,"",VLOOKUP($G88,Baseline!$G:$EN,123,FALSE))</f>
        <v/>
      </c>
      <c r="DZ88" s="1" t="str">
        <f>IF(LEN(VLOOKUP($G88,Baseline!$G:$EN,124,FALSE))=0,"",VLOOKUP($G88,Baseline!$G:$EN,124,FALSE))</f>
        <v/>
      </c>
      <c r="EA88" s="1" t="str">
        <f>IF(LEN(VLOOKUP($G88,Baseline!$G:$EN,125,FALSE))=0,"",VLOOKUP($G88,Baseline!$G:$EN,125,FALSE))</f>
        <v/>
      </c>
      <c r="EB88" s="5" t="str">
        <f>IF(LEN(VLOOKUP($G88,Baseline!$G:$EN,126,FALSE))=0,"",VLOOKUP($G88,Baseline!$G:$EN,126,FALSE))</f>
        <v/>
      </c>
      <c r="EC88" s="5" t="str">
        <f>IF(LEN(VLOOKUP($G88,Baseline!$G:$EN,127,FALSE))=0,"",VLOOKUP($G88,Baseline!$G:$EN,127,FALSE))</f>
        <v/>
      </c>
      <c r="ED88" s="5" t="str">
        <f>IF(LEN(VLOOKUP($G88,Baseline!$G:$EN,128,FALSE))=0,"",VLOOKUP($G88,Baseline!$G:$EN,128,FALSE))</f>
        <v/>
      </c>
      <c r="EE88" s="5" t="str">
        <f>IF(LEN(VLOOKUP($G88,Baseline!$G:$EN,129,FALSE))=0,"",VLOOKUP($G88,Baseline!$G:$EN,129,FALSE))</f>
        <v/>
      </c>
      <c r="EF88" s="5" t="str">
        <f>IF(LEN(VLOOKUP($G88,Baseline!$G:$EN,130,FALSE))=0,"",VLOOKUP($G88,Baseline!$G:$EN,130,FALSE))</f>
        <v/>
      </c>
      <c r="EG88" s="5" t="str">
        <f>IF(LEN(VLOOKUP($G88,Baseline!$G:$EN,131,FALSE))=0,"",VLOOKUP($G88,Baseline!$G:$EN,131,FALSE))</f>
        <v/>
      </c>
      <c r="EH88" s="5" t="str">
        <f>IF(LEN(VLOOKUP($G88,Baseline!$G:$EN,132,FALSE))=0,"",VLOOKUP($G88,Baseline!$G:$EN,132,FALSE))</f>
        <v/>
      </c>
      <c r="EI88" s="5" t="str">
        <f>IF(LEN(VLOOKUP($G88,Baseline!$G:$EN,133,FALSE))=0,"",VLOOKUP($G88,Baseline!$G:$EN,133,FALSE))</f>
        <v/>
      </c>
      <c r="EJ88" s="5" t="str">
        <f>IF(LEN(VLOOKUP($G88,Baseline!$G:$EN,134,FALSE))=0,"",VLOOKUP($G88,Baseline!$G:$EN,134,FALSE))</f>
        <v/>
      </c>
      <c r="EK88" s="5" t="str">
        <f>IF(LEN(VLOOKUP($G88,Baseline!$G:$EN,135,FALSE))=0,"",VLOOKUP($G88,Baseline!$G:$EN,135,FALSE))</f>
        <v/>
      </c>
      <c r="EL88" s="5" t="str">
        <f>IF(LEN(VLOOKUP($G88,Baseline!$G:$EN,136,FALSE))=0,"",VLOOKUP($G88,Baseline!$G:$EN,136,FALSE))</f>
        <v/>
      </c>
      <c r="EM88" s="5" t="str">
        <f>IF(LEN(VLOOKUP($G88,Baseline!$G:$EN,137,FALSE))=0,"",VLOOKUP($G88,Baseline!$G:$EN,137,FALSE))</f>
        <v/>
      </c>
      <c r="EN88" s="5" t="str">
        <f>IF(LEN(VLOOKUP($G88,Baseline!$G:$EN,138,FALSE))=0,"",VLOOKUP($G88,Baseline!$G:$EN,138,FALSE))</f>
        <v/>
      </c>
      <c r="EO88" s="5"/>
      <c r="EP88" s="5"/>
      <c r="EQ88" s="5"/>
      <c r="ER88" s="5"/>
      <c r="ES88" s="1" t="str">
        <f>IF(LEN(VLOOKUP($G88,Baseline!$G:$FP,143,FALSE))=0,"",VLOOKUP($G88,Baseline!$G:$FP,143,FALSE))</f>
        <v>Tendenza a svegliarsi troppo presto al mattino</v>
      </c>
      <c r="ET88" s="1" t="str">
        <f>IF(LEN(VLOOKUP($G88,Baseline!$G:$FP,144,FALSE))=0,"",VLOOKUP($G88,Baseline!$G:$FP,144,FALSE))</f>
        <v>0 = Nessuna</v>
      </c>
      <c r="EU88" s="1" t="str">
        <f>IF(LEN(VLOOKUP($G88,Baseline!$G:$FP,145,FALSE))=0,"",VLOOKUP($G88,Baseline!$G:$FP,145,FALSE))</f>
        <v>1 = Lieve</v>
      </c>
      <c r="EV88" s="1" t="str">
        <f>IF(LEN(VLOOKUP($G88,Baseline!$G:$FP,146,FALSE))=0,"",VLOOKUP($G88,Baseline!$G:$FP,146,FALSE))</f>
        <v>2 = Media</v>
      </c>
      <c r="EW88" s="1" t="str">
        <f>IF(LEN(VLOOKUP($G88,Baseline!$G:$FP,147,FALSE))=0,"",VLOOKUP($G88,Baseline!$G:$FP,147,FALSE))</f>
        <v>3 = Grave</v>
      </c>
      <c r="EX88" s="1" t="str">
        <f>IF(LEN(VLOOKUP($G88,Baseline!$G:$FP,148,FALSE))=0,"",VLOOKUP($G88,Baseline!$G:$FP,148,FALSE))</f>
        <v>4 = Molto grave</v>
      </c>
      <c r="EY88" s="1" t="str">
        <f>IF(LEN(VLOOKUP($G88,Baseline!$G:$FP,149,FALSE))=0,"",VLOOKUP($G88,Baseline!$G:$FP,149,FALSE))</f>
        <v/>
      </c>
      <c r="EZ88" s="1" t="str">
        <f>IF(LEN(VLOOKUP($G88,Baseline!$G:$FP,150,FALSE))=0,"",VLOOKUP($G88,Baseline!$G:$FP,150,FALSE))</f>
        <v/>
      </c>
      <c r="FA88" s="1" t="str">
        <f>IF(LEN(VLOOKUP($G88,Baseline!$G:$FP,151,FALSE))=0,"",VLOOKUP($G88,Baseline!$G:$FP,151,FALSE))</f>
        <v/>
      </c>
      <c r="FB88" s="4" t="str">
        <f>IF(LEN(VLOOKUP($G88,Baseline!$G:$FP,152,FALSE))=0,"",VLOOKUP($G88,Baseline!$G:$FP,152,FALSE))</f>
        <v/>
      </c>
      <c r="FC88" s="1" t="str">
        <f>IF(LEN(VLOOKUP($G88,Baseline!$G:$FP,153,FALSE))=0,"",VLOOKUP($G88,Baseline!$G:$FP,153,FALSE))</f>
        <v/>
      </c>
      <c r="FD88" s="5" t="str">
        <f>IF(LEN(VLOOKUP($G88,Baseline!$G:$FP,154,FALSE))=0,"",VLOOKUP($G88,Baseline!$G:$FP,154,FALSE))</f>
        <v/>
      </c>
      <c r="FE88" s="5" t="str">
        <f>IF(LEN(VLOOKUP($G88,Baseline!$G:$FP,155,FALSE))=0,"",VLOOKUP($G88,Baseline!$G:$FP,155,FALSE))</f>
        <v/>
      </c>
      <c r="FF88" s="5" t="str">
        <f>IF(LEN(VLOOKUP($G88,Baseline!$G:$FP,156,FALSE))=0,"",VLOOKUP($G88,Baseline!$G:$FP,156,FALSE))</f>
        <v/>
      </c>
      <c r="FG88" s="5" t="str">
        <f>IF(LEN(VLOOKUP($G88,Baseline!$G:$FP,157,FALSE))=0,"",VLOOKUP($G88,Baseline!$G:$FP,157,FALSE))</f>
        <v/>
      </c>
      <c r="FH88" s="5" t="str">
        <f>IF(LEN(VLOOKUP($G88,Baseline!$G:$FP,158,FALSE))=0,"",VLOOKUP($G88,Baseline!$G:$FP,158,FALSE))</f>
        <v/>
      </c>
      <c r="FI88" s="5" t="str">
        <f>IF(LEN(VLOOKUP($G88,Baseline!$G:$FP,159,FALSE))=0,"",VLOOKUP($G88,Baseline!$G:$FP,159,FALSE))</f>
        <v/>
      </c>
      <c r="FJ88" s="5" t="str">
        <f>IF(LEN(VLOOKUP($G88,Baseline!$G:$FP,160,FALSE))=0,"",VLOOKUP($G88,Baseline!$G:$FP,160,FALSE))</f>
        <v/>
      </c>
      <c r="FK88" s="5" t="str">
        <f>IF(LEN(VLOOKUP($G88,Baseline!$G:$FP,161,FALSE))=0,"",VLOOKUP($G88,Baseline!$G:$FP,161,FALSE))</f>
        <v/>
      </c>
      <c r="FL88" s="5" t="str">
        <f>IF(LEN(VLOOKUP($G88,Baseline!$G:$FP,162,FALSE))=0,"",VLOOKUP($G88,Baseline!$G:$FP,162,FALSE))</f>
        <v/>
      </c>
      <c r="FM88" s="5" t="str">
        <f>IF(LEN(VLOOKUP($G88,Baseline!$G:$FP,163,FALSE))=0,"",VLOOKUP($G88,Baseline!$G:$FP,163,FALSE))</f>
        <v/>
      </c>
      <c r="FN88" s="5" t="str">
        <f>IF(LEN(VLOOKUP($G88,Baseline!$G:$FP,164,FALSE))=0,"",VLOOKUP($G88,Baseline!$G:$FP,164,FALSE))</f>
        <v/>
      </c>
      <c r="FO88" s="5" t="str">
        <f>IF(LEN(VLOOKUP($G88,Baseline!$G:$FP,165,FALSE))=0,"",VLOOKUP($G88,Baseline!$G:$FP,165,FALSE))</f>
        <v/>
      </c>
      <c r="FP88" s="5" t="str">
        <f>IF(LEN(VLOOKUP($G88,Baseline!$G:$FP,166,FALSE))=0,"",VLOOKUP($G88,Baseline!$G:$FP,166,FALSE))</f>
        <v/>
      </c>
      <c r="FQ88" s="5"/>
      <c r="FR88" s="5"/>
      <c r="FS88" s="5"/>
      <c r="FT88" s="5"/>
      <c r="FU88" s="1" t="str">
        <f>IF(LEN(VLOOKUP($G88,Baseline!$G:$GR,171,FALSE))=0,"",VLOOKUP($G88,Baseline!$G:$GR,171,FALSE))</f>
        <v>Вам тяжело засыпать</v>
      </c>
      <c r="FV88" s="1" t="str">
        <f>IF(LEN(VLOOKUP($G88,Baseline!$G:$GR,172,FALSE))=0,"",VLOOKUP($G88,Baseline!$G:$GR,172,FALSE))</f>
        <v>0 = Нет</v>
      </c>
      <c r="FW88" s="1" t="str">
        <f>IF(LEN(VLOOKUP($G88,Baseline!$G:$GR,173,FALSE))=0,"",VLOOKUP($G88,Baseline!$G:$GR,173,FALSE))</f>
        <v>1 = Немного</v>
      </c>
      <c r="FX88" s="1" t="str">
        <f>IF(LEN(VLOOKUP($G88,Baseline!$G:$GR,174,FALSE))=0,"",VLOOKUP($G88,Baseline!$G:$GR,174,FALSE))</f>
        <v>2 = Достаточно</v>
      </c>
      <c r="FY88" s="1" t="str">
        <f>IF(LEN(VLOOKUP($G88,Baseline!$G:$GR,175,FALSE))=0,"",VLOOKUP($G88,Baseline!$G:$GR,175,FALSE))</f>
        <v>3 = Тяжело</v>
      </c>
      <c r="FZ88" s="1" t="str">
        <f>IF(LEN(VLOOKUP($G88,Baseline!$G:$GR,176,FALSE))=0,"",VLOOKUP($G88,Baseline!$G:$GR,176,FALSE))</f>
        <v>4 = Очень тяжело</v>
      </c>
      <c r="GA88" s="1" t="str">
        <f>IF(LEN(VLOOKUP($G88,Baseline!$G:$GR,177,FALSE))=0,"",VLOOKUP($G88,Baseline!$G:$GR,177,FALSE))</f>
        <v/>
      </c>
      <c r="GB88" s="1" t="str">
        <f>IF(LEN(VLOOKUP($G88,Baseline!$G:$GR,178,FALSE))=0,"",VLOOKUP($G88,Baseline!$G:$GR,178,FALSE))</f>
        <v/>
      </c>
      <c r="GC88" s="1" t="str">
        <f>IF(LEN(VLOOKUP($G88,Baseline!$G:$GR,179,FALSE))=0,"",VLOOKUP($G88,Baseline!$G:$GR,179,FALSE))</f>
        <v/>
      </c>
      <c r="GD88" s="1" t="str">
        <f>IF(LEN(VLOOKUP($G88,Baseline!$G:$GR,180,FALSE))=0,"",VLOOKUP($G88,Baseline!$G:$GR,180,FALSE))</f>
        <v/>
      </c>
      <c r="GE88" s="1" t="str">
        <f>IF(LEN(VLOOKUP($G88,Baseline!$G:$GR,181,FALSE))=0,"",VLOOKUP($G88,Baseline!$G:$GR,181,FALSE))</f>
        <v/>
      </c>
      <c r="GF88" s="5" t="str">
        <f>IF(LEN(VLOOKUP($G88,Baseline!$G:$GR,182,FALSE))=0,"",VLOOKUP($G88,Baseline!$G:$GR,182,FALSE))</f>
        <v/>
      </c>
      <c r="GG88" s="4" t="str">
        <f>IF(LEN(VLOOKUP($G88,Baseline!$G:$GR,183,FALSE))=0,"",VLOOKUP($G88,Baseline!$G:$GR,183,FALSE))</f>
        <v/>
      </c>
      <c r="GH88" s="5" t="str">
        <f>IF(LEN(VLOOKUP($G88,Baseline!$G:$GR,184,FALSE))=0,"",VLOOKUP($G88,Baseline!$G:$GR,184,FALSE))</f>
        <v/>
      </c>
      <c r="GI88" s="5" t="str">
        <f>IF(LEN(VLOOKUP($G88,Baseline!$G:$GR,185,FALSE))=0,"",VLOOKUP($G88,Baseline!$G:$GR,185,FALSE))</f>
        <v/>
      </c>
      <c r="GJ88" s="5" t="str">
        <f>IF(LEN(VLOOKUP($G88,Baseline!$G:$GR,186,FALSE))=0,"",VLOOKUP($G88,Baseline!$G:$GR,186,FALSE))</f>
        <v/>
      </c>
      <c r="GK88" s="5" t="str">
        <f>IF(LEN(VLOOKUP($G88,Baseline!$G:$GR,187,FALSE))=0,"",VLOOKUP($G88,Baseline!$G:$GR,187,FALSE))</f>
        <v/>
      </c>
      <c r="GL88" s="5" t="str">
        <f>IF(LEN(VLOOKUP($G88,Baseline!$G:$GR,188,FALSE))=0,"",VLOOKUP($G88,Baseline!$G:$GR,188,FALSE))</f>
        <v/>
      </c>
      <c r="GM88" s="5" t="str">
        <f>IF(LEN(VLOOKUP($G88,Baseline!$G:$GR,189,FALSE))=0,"",VLOOKUP($G88,Baseline!$G:$GR,189,FALSE))</f>
        <v/>
      </c>
      <c r="GN88" s="5" t="str">
        <f>IF(LEN(VLOOKUP($G88,Baseline!$G:$GR,190,FALSE))=0,"",VLOOKUP($G88,Baseline!$G:$GR,190,FALSE))</f>
        <v/>
      </c>
      <c r="GO88" s="5" t="str">
        <f>IF(LEN(VLOOKUP($G88,Baseline!$G:$GR,191,FALSE))=0,"",VLOOKUP($G88,Baseline!$G:$GR,191,FALSE))</f>
        <v/>
      </c>
      <c r="GP88" s="5" t="str">
        <f>IF(LEN(VLOOKUP($G88,Baseline!$G:$GR,192,FALSE))=0,"",VLOOKUP($G88,Baseline!$G:$GR,192,FALSE))</f>
        <v/>
      </c>
      <c r="GQ88" s="5" t="str">
        <f>IF(LEN(VLOOKUP($G88,Baseline!$G:$GR,193,FALSE))=0,"",VLOOKUP($G88,Baseline!$G:$GR,193,FALSE))</f>
        <v/>
      </c>
      <c r="GR88" s="5" t="str">
        <f>IF(LEN(VLOOKUP($G88,Baseline!$G:$GR,194,FALSE))=0,"",VLOOKUP($G88,Baseline!$G:$GR,194,FALSE))</f>
        <v/>
      </c>
      <c r="GS88" s="5"/>
      <c r="GT88" s="5"/>
      <c r="GU88" s="5"/>
      <c r="GV88" s="5"/>
      <c r="GW88" s="1" t="str">
        <f>IF(LEN(VLOOKUP($G88,Baseline!$G:$HT,199,FALSE))=0,"",VLOOKUP($G88,Baseline!$G:$HT,199,FALSE))</f>
        <v>Problemi sa suviše ranim buđenjem izjutra</v>
      </c>
      <c r="GX88" s="1" t="str">
        <f>IF(LEN(VLOOKUP($G88,Baseline!$G:$HT,200,FALSE))=0,"",VLOOKUP($G88,Baseline!$G:$HT,200,FALSE))</f>
        <v>0 = Nema</v>
      </c>
      <c r="GY88" s="1" t="str">
        <f>IF(LEN(VLOOKUP($G88,Baseline!$G:$HT,201,FALSE))=0,"",VLOOKUP($G88,Baseline!$G:$HT,201,FALSE))</f>
        <v>1 = Blage</v>
      </c>
      <c r="GZ88" s="1" t="str">
        <f>IF(LEN(VLOOKUP($G88,Baseline!$G:$HT,202,FALSE))=0,"",VLOOKUP($G88,Baseline!$G:$HT,202,FALSE))</f>
        <v>2 = Umerene</v>
      </c>
      <c r="HA88" s="10" t="str">
        <f>IF(LEN(VLOOKUP($G88,Baseline!$G:$HT,203,FALSE))=0,"",VLOOKUP($G88,Baseline!$G:$HT,203,FALSE))</f>
        <v>3 = Jake</v>
      </c>
      <c r="HB88" s="10" t="str">
        <f>IF(LEN(VLOOKUP($G88,Baseline!$G:$HT,204,FALSE))=0,"",VLOOKUP($G88,Baseline!$G:$HT,204,FALSE))</f>
        <v>4 = Vrlo Jake</v>
      </c>
      <c r="HC88" s="10" t="str">
        <f>IF(LEN(VLOOKUP($G88,Baseline!$G:$HT,205,FALSE))=0,"",VLOOKUP($G88,Baseline!$G:$HT,205,FALSE))</f>
        <v/>
      </c>
      <c r="HD88" s="10" t="str">
        <f>IF(LEN(VLOOKUP($G88,Baseline!$G:$HT,206,FALSE))=0,"",VLOOKUP($G88,Baseline!$G:$HT,206,FALSE))</f>
        <v/>
      </c>
      <c r="HE88" s="10" t="str">
        <f>IF(LEN(VLOOKUP($G88,Baseline!$G:$HT,207,FALSE))=0,"",VLOOKUP($G88,Baseline!$G:$HT,207,FALSE))</f>
        <v/>
      </c>
      <c r="HF88" s="10" t="str">
        <f>IF(LEN(VLOOKUP($G88,Baseline!$G:$HT,208,FALSE))=0,"",VLOOKUP($G88,Baseline!$G:$HT,208,FALSE))</f>
        <v/>
      </c>
      <c r="HG88" s="10" t="str">
        <f>IF(LEN(VLOOKUP($G88,Baseline!$G:$HT,209,FALSE))=0,"",VLOOKUP($G88,Baseline!$G:$HT,209,FALSE))</f>
        <v/>
      </c>
      <c r="HH88" s="5" t="str">
        <f>IF(LEN(VLOOKUP($G88,Baseline!$G:$HT,210,FALSE))=0,"",VLOOKUP($G88,Baseline!$G:$HT,210,FALSE))</f>
        <v/>
      </c>
      <c r="HI88" s="5" t="str">
        <f>IF(LEN(VLOOKUP($G88,Baseline!$G:$HT,211,FALSE))=0,"",VLOOKUP($G88,Baseline!$G:$HT,211,FALSE))</f>
        <v/>
      </c>
      <c r="HJ88" s="5" t="str">
        <f>IF(LEN(VLOOKUP($G88,Baseline!$G:$HT,212,FALSE))=0,"",VLOOKUP($G88,Baseline!$G:$HT,212,FALSE))</f>
        <v/>
      </c>
      <c r="HK88" s="5" t="str">
        <f>IF(LEN(VLOOKUP($G88,Baseline!$G:$HT,213,FALSE))=0,"",VLOOKUP($G88,Baseline!$G:$HT,213,FALSE))</f>
        <v/>
      </c>
      <c r="HL88" s="4" t="str">
        <f>IF(LEN(VLOOKUP($G88,Baseline!$G:$HT,214,FALSE))=0,"",VLOOKUP($G88,Baseline!$G:$HT,214,FALSE))</f>
        <v/>
      </c>
      <c r="HM88" s="5" t="str">
        <f>IF(LEN(VLOOKUP($G88,Baseline!$G:$HT,215,FALSE))=0,"",VLOOKUP($G88,Baseline!$G:$HT,215,FALSE))</f>
        <v/>
      </c>
      <c r="HN88" s="5" t="str">
        <f>IF(LEN(VLOOKUP($G88,Baseline!$G:$HT,216,FALSE))=0,"",VLOOKUP($G88,Baseline!$G:$HT,216,FALSE))</f>
        <v/>
      </c>
      <c r="HO88" s="5" t="str">
        <f>IF(LEN(VLOOKUP($G88,Baseline!$G:$HT,217,FALSE))=0,"",VLOOKUP($G88,Baseline!$G:$HT,217,FALSE))</f>
        <v/>
      </c>
      <c r="HP88" s="5" t="str">
        <f>IF(LEN(VLOOKUP($G88,Baseline!$G:$HT,218,FALSE))=0,"",VLOOKUP($G88,Baseline!$G:$HT,218,FALSE))</f>
        <v/>
      </c>
      <c r="HQ88" s="5" t="str">
        <f>IF(LEN(VLOOKUP($G88,Baseline!$G:$HT,219,FALSE))=0,"",VLOOKUP($G88,Baseline!$G:$HT,219,FALSE))</f>
        <v/>
      </c>
      <c r="HR88" s="5" t="str">
        <f>IF(LEN(VLOOKUP($G88,Baseline!$G:$HT,220,FALSE))=0,"",VLOOKUP($G88,Baseline!$G:$HT,220,FALSE))</f>
        <v/>
      </c>
      <c r="HS88" s="5" t="str">
        <f>IF(LEN(VLOOKUP($G88,Baseline!$G:$HT,221,FALSE))=0,"",VLOOKUP($G88,Baseline!$G:$HT,221,FALSE))</f>
        <v/>
      </c>
      <c r="HT88" s="5" t="str">
        <f>IF(LEN(VLOOKUP($G88,Baseline!$G:$HT,222,FALSE))=0,"",VLOOKUP($G88,Baseline!$G:$HT,222,FALSE))</f>
        <v/>
      </c>
      <c r="HU88" s="5"/>
      <c r="HV88" s="5"/>
      <c r="HW88" s="5"/>
      <c r="HX88" s="5"/>
    </row>
    <row r="89" spans="1:232" s="28" customFormat="1" ht="63.75" hidden="1" thickBot="1">
      <c r="A89" s="5" t="s">
        <v>331</v>
      </c>
      <c r="B89" s="5" t="s">
        <v>332</v>
      </c>
      <c r="C89" s="5"/>
      <c r="D89" s="5"/>
      <c r="E89" s="5"/>
      <c r="F89" s="5" t="s">
        <v>333</v>
      </c>
      <c r="G89" s="5" t="s">
        <v>483</v>
      </c>
      <c r="H89" s="5"/>
      <c r="I89" s="84" t="str">
        <f>IF(LEN(VLOOKUP($G89,Baseline!$G:$BH,3,FALSE))=0,"",VLOOKUP($G89,Baseline!$G:$BH,3,FALSE))</f>
        <v>Wie zufrieden/unzufrieden sind Sie mit Ihrem derzeitigen Schlafverlauf?</v>
      </c>
      <c r="J89" s="5" t="str">
        <f>IF(LEN(VLOOKUP($G89,Baseline!$G:$BH,4,FALSE))=0,"",VLOOKUP($G89,Baseline!$G:$BH,4,FALSE))</f>
        <v>0 = Sehr zufrieden</v>
      </c>
      <c r="K89" s="5" t="str">
        <f>IF(LEN(VLOOKUP($G89,Baseline!$G:$BH,5,FALSE))=0,"",VLOOKUP($G89,Baseline!$G:$BH,5,FALSE))</f>
        <v>1 = Zufrieden</v>
      </c>
      <c r="L89" s="5" t="str">
        <f>IF(LEN(VLOOKUP($G89,Baseline!$G:$BH,6,FALSE))=0,"",VLOOKUP($G89,Baseline!$G:$BH,6,FALSE))</f>
        <v>2 = Neutral</v>
      </c>
      <c r="M89" s="5" t="str">
        <f>IF(LEN(VLOOKUP($G89,Baseline!$G:$BH,7,FALSE))=0,"",VLOOKUP($G89,Baseline!$G:$BH,7,FALSE))</f>
        <v>3 = Unzufrieden</v>
      </c>
      <c r="N89" s="5" t="str">
        <f>IF(LEN(VLOOKUP($G89,Baseline!$G:$BH,8,FALSE))=0,"",VLOOKUP($G89,Baseline!$G:$BH,8,FALSE))</f>
        <v>4 = Sehr unzufrieden</v>
      </c>
      <c r="O89" s="5" t="str">
        <f>IF(LEN(VLOOKUP($G89,Baseline!$G:$BH,9,FALSE))=0,"",VLOOKUP($G89,Baseline!$G:$BH,9,FALSE))</f>
        <v/>
      </c>
      <c r="P89" s="5" t="str">
        <f>IF(LEN(VLOOKUP($G89,Baseline!$G:$BH,10,FALSE))=0,"",VLOOKUP($G89,Baseline!$G:$BH,10,FALSE))</f>
        <v/>
      </c>
      <c r="Q89" s="5" t="str">
        <f>IF(LEN(VLOOKUP($G89,Baseline!$G:$BH,11,FALSE))=0,"",VLOOKUP($G89,Baseline!$G:$BH,11,FALSE))</f>
        <v/>
      </c>
      <c r="R89" s="5" t="str">
        <f>IF(LEN(VLOOKUP($G89,Baseline!$G:$BH,12,FALSE))=0,"",VLOOKUP($G89,Baseline!$G:$BH,12,FALSE))</f>
        <v/>
      </c>
      <c r="S89" s="5" t="str">
        <f>IF(LEN(VLOOKUP($G89,Baseline!$G:$BH,13,FALSE))=0,"",VLOOKUP($G89,Baseline!$G:$BH,13,FALSE))</f>
        <v/>
      </c>
      <c r="T89" s="5" t="str">
        <f>IF(LEN(VLOOKUP($G89,Baseline!$G:$BH,14,FALSE))=0,"",VLOOKUP($G89,Baseline!$G:$BH,14,FALSE))</f>
        <v/>
      </c>
      <c r="U89" s="5" t="str">
        <f>IF(LEN(VLOOKUP($G89,Baseline!$G:$BH,15,FALSE))=0,"",VLOOKUP($G89,Baseline!$G:$BH,15,FALSE))</f>
        <v/>
      </c>
      <c r="V89" s="5" t="str">
        <f>IF(LEN(VLOOKUP($G89,Baseline!$G:$BH,16,FALSE))=0,"",VLOOKUP($G89,Baseline!$G:$BH,16,FALSE))</f>
        <v/>
      </c>
      <c r="W89" s="5" t="str">
        <f>IF(LEN(VLOOKUP($G89,Baseline!$G:$BH,17,FALSE))=0,"",VLOOKUP($G89,Baseline!$G:$BH,17,FALSE))</f>
        <v/>
      </c>
      <c r="X89" s="5" t="str">
        <f>IF(LEN(VLOOKUP($G89,Baseline!$G:$BH,18,FALSE))=0,"",VLOOKUP($G89,Baseline!$G:$BH,18,FALSE))</f>
        <v/>
      </c>
      <c r="Y89" s="5" t="str">
        <f>IF(LEN(VLOOKUP($G89,Baseline!$G:$BH,19,FALSE))=0,"",VLOOKUP($G89,Baseline!$G:$BH,19,FALSE))</f>
        <v/>
      </c>
      <c r="Z89" s="5" t="str">
        <f>IF(LEN(VLOOKUP($G89,Baseline!$G:$BH,20,FALSE))=0,"",VLOOKUP($G89,Baseline!$G:$BH,20,FALSE))</f>
        <v/>
      </c>
      <c r="AA89" s="5" t="str">
        <f>IF(LEN(VLOOKUP($G89,Baseline!$G:$BH,21,FALSE))=0,"",VLOOKUP($G89,Baseline!$G:$BH,21,FALSE))</f>
        <v/>
      </c>
      <c r="AB89" s="5" t="str">
        <f>IF(LEN(VLOOKUP($G89,Baseline!$G:$BH,22,FALSE))=0,"",VLOOKUP($G89,Baseline!$G:$BH,22,FALSE))</f>
        <v/>
      </c>
      <c r="AC89" s="5" t="str">
        <f>IF(LEN(VLOOKUP($G89,Baseline!$G:$BH,23,FALSE))=0,"",VLOOKUP($G89,Baseline!$G:$BH,23,FALSE))</f>
        <v/>
      </c>
      <c r="AD89" s="5" t="str">
        <f>IF(LEN(VLOOKUP($G89,Baseline!$G:$BH,24,FALSE))=0,"",VLOOKUP($G89,Baseline!$G:$BH,24,FALSE))</f>
        <v/>
      </c>
      <c r="AE89" s="5" t="str">
        <f>IF(LEN(VLOOKUP($G89,Baseline!$G:$BH,25,FALSE))=0,"",VLOOKUP($G89,Baseline!$G:$BH,25,FALSE))</f>
        <v/>
      </c>
      <c r="AF89" s="5" t="str">
        <f>IF(LEN(VLOOKUP($G89,Baseline!$G:$BH,26,FALSE))=0,"",VLOOKUP($G89,Baseline!$G:$BH,26,FALSE))</f>
        <v/>
      </c>
      <c r="AG89" s="89" t="s">
        <v>480</v>
      </c>
      <c r="AH89" s="5"/>
      <c r="AI89" s="5"/>
      <c r="AJ89" s="87"/>
      <c r="AK89" s="5" t="str">
        <f>IF(LEN(VLOOKUP($G89,Baseline!$G:$BH,31,FALSE))=0,"",VLOOKUP($G89,Baseline!$G:$BH,31,FALSE))</f>
        <v>How satisfied/dissatisfied are you with your current sleep pattern?</v>
      </c>
      <c r="AL89" s="5" t="str">
        <f>IF(LEN(VLOOKUP($G89,Baseline!$G:$BH,32,FALSE))=0,"",VLOOKUP($G89,Baseline!$G:$BH,32,FALSE))</f>
        <v>0 = Very satisfied</v>
      </c>
      <c r="AM89" s="5" t="str">
        <f>IF(LEN(VLOOKUP($G89,Baseline!$G:$BH,33,FALSE))=0,"",VLOOKUP($G89,Baseline!$G:$BH,33,FALSE))</f>
        <v>1 = Satisfied</v>
      </c>
      <c r="AN89" s="5" t="str">
        <f>IF(LEN(VLOOKUP($G89,Baseline!$G:$BH,34,FALSE))=0,"",VLOOKUP($G89,Baseline!$G:$BH,34,FALSE))</f>
        <v>2 = Neutral</v>
      </c>
      <c r="AO89" s="5" t="str">
        <f>IF(LEN(VLOOKUP($G89,Baseline!$G:$BH,35,FALSE))=0,"",VLOOKUP($G89,Baseline!$G:$BH,35,FALSE))</f>
        <v>3 = Dissatisfied</v>
      </c>
      <c r="AP89" s="5" t="str">
        <f>IF(LEN(VLOOKUP($G89,Baseline!$G:$BH,36,FALSE))=0,"",VLOOKUP($G89,Baseline!$G:$BH,36,FALSE))</f>
        <v>4 = Very dissatisfied</v>
      </c>
      <c r="AQ89" s="5" t="str">
        <f>IF(LEN(VLOOKUP($G89,Baseline!$G:$BH,37,FALSE))=0,"",VLOOKUP($G89,Baseline!$G:$BH,37,FALSE))</f>
        <v/>
      </c>
      <c r="AR89" s="5" t="str">
        <f>IF(LEN(VLOOKUP($G89,Baseline!$G:$BH,38,FALSE))=0,"",VLOOKUP($G89,Baseline!$G:$BH,38,FALSE))</f>
        <v/>
      </c>
      <c r="AS89" s="5" t="str">
        <f>IF(LEN(VLOOKUP($G89,Baseline!$G:$BH,39,FALSE))=0,"",VLOOKUP($G89,Baseline!$G:$BH,39,FALSE))</f>
        <v/>
      </c>
      <c r="AT89" s="5" t="str">
        <f>IF(LEN(VLOOKUP($G89,Baseline!$G:$BH,40,FALSE))=0,"",VLOOKUP($G89,Baseline!$G:$BH,40,FALSE))</f>
        <v/>
      </c>
      <c r="AU89" s="5" t="str">
        <f>IF(LEN(VLOOKUP($G89,Baseline!$G:$BH,41,FALSE))=0,"",VLOOKUP($G89,Baseline!$G:$BH,41,FALSE))</f>
        <v/>
      </c>
      <c r="AV89" s="5" t="str">
        <f>IF(LEN(VLOOKUP($G89,Baseline!$G:$BH,42,FALSE))=0,"",VLOOKUP($G89,Baseline!$G:$BH,42,FALSE))</f>
        <v/>
      </c>
      <c r="AW89" s="5" t="str">
        <f>IF(LEN(VLOOKUP($G89,Baseline!$G:$BH,43,FALSE))=0,"",VLOOKUP($G89,Baseline!$G:$BH,43,FALSE))</f>
        <v/>
      </c>
      <c r="AX89" s="5" t="str">
        <f>IF(LEN(VLOOKUP($G89,Baseline!$G:$BH,44,FALSE))=0,"",VLOOKUP($G89,Baseline!$G:$BH,44,FALSE))</f>
        <v/>
      </c>
      <c r="AY89" s="5" t="str">
        <f>IF(LEN(VLOOKUP($G89,Baseline!$G:$BH,45,FALSE))=0,"",VLOOKUP($G89,Baseline!$G:$BH,45,FALSE))</f>
        <v/>
      </c>
      <c r="AZ89" s="5" t="str">
        <f>IF(LEN(VLOOKUP($G89,Baseline!$G:$BH,46,FALSE))=0,"",VLOOKUP($G89,Baseline!$G:$BH,46,FALSE))</f>
        <v/>
      </c>
      <c r="BA89" s="5" t="str">
        <f>IF(LEN(VLOOKUP($G89,Baseline!$G:$BH,47,FALSE))=0,"",VLOOKUP($G89,Baseline!$G:$BH,47,FALSE))</f>
        <v/>
      </c>
      <c r="BB89" s="5" t="str">
        <f>IF(LEN(VLOOKUP($G89,Baseline!$G:$BH,48,FALSE))=0,"",VLOOKUP($G89,Baseline!$G:$BH,48,FALSE))</f>
        <v/>
      </c>
      <c r="BC89" s="5" t="str">
        <f>IF(LEN(VLOOKUP($G89,Baseline!$G:$BH,49,FALSE))=0,"",VLOOKUP($G89,Baseline!$G:$BH,49,FALSE))</f>
        <v/>
      </c>
      <c r="BD89" s="5" t="str">
        <f>IF(LEN(VLOOKUP($G89,Baseline!$G:$BH,50,FALSE))=0,"",VLOOKUP($G89,Baseline!$G:$BH,50,FALSE))</f>
        <v/>
      </c>
      <c r="BE89" s="5" t="str">
        <f>IF(LEN(VLOOKUP($G89,Baseline!$G:$BH,51,FALSE))=0,"",VLOOKUP($G89,Baseline!$G:$BH,51,FALSE))</f>
        <v/>
      </c>
      <c r="BF89" s="5" t="str">
        <f>IF(LEN(VLOOKUP($G89,Baseline!$G:$BH,52,FALSE))=0,"",VLOOKUP($G89,Baseline!$G:$BH,52,FALSE))</f>
        <v/>
      </c>
      <c r="BG89" s="5" t="str">
        <f>IF(LEN(VLOOKUP($G89,Baseline!$G:$BH,53,FALSE))=0,"",VLOOKUP($G89,Baseline!$G:$BH,53,FALSE))</f>
        <v/>
      </c>
      <c r="BH89" s="5" t="str">
        <f>IF(LEN(VLOOKUP($G89,Baseline!$G:$BH,54,FALSE))=0,"",VLOOKUP($G89,Baseline!$G:$BH,54,FALSE))</f>
        <v/>
      </c>
      <c r="BI89" s="5"/>
      <c r="BJ89" s="5"/>
      <c r="BK89" s="5"/>
      <c r="BL89" s="87"/>
      <c r="BM89" s="1" t="str">
        <f>IF(LEN(VLOOKUP($G89,Baseline!$G:$CJ,59,FALSE))=0,"",VLOOKUP($G89,Baseline!$G:$CJ,59,FALSE))</f>
        <v>¿Hasta qué punto está SATISFECHO/A o insatisfecho/a con sus hábitos de sueño actuales?</v>
      </c>
      <c r="BN89" s="1" t="str">
        <f>IF(LEN(VLOOKUP($G89,Baseline!$G:$CJ,60,FALSE))=0,"",VLOOKUP($G89,Baseline!$G:$CJ,60,FALSE))</f>
        <v>0 = Muy satisfecho/a</v>
      </c>
      <c r="BO89" s="1" t="str">
        <f>IF(LEN(VLOOKUP($G89,Baseline!$G:$CJ,61,FALSE))=0,"",VLOOKUP($G89,Baseline!$G:$CJ,61,FALSE))</f>
        <v>1 = Satisfecho/a</v>
      </c>
      <c r="BP89" s="1" t="str">
        <f>IF(LEN(VLOOKUP($G89,Baseline!$G:$CJ,62,FALSE))=0,"",VLOOKUP($G89,Baseline!$G:$CJ,62,FALSE))</f>
        <v>2 = Ni satisfecho/a  ni insatisfecho/a</v>
      </c>
      <c r="BQ89" s="1" t="str">
        <f>IF(LEN(VLOOKUP($G89,Baseline!$G:$CJ,63,FALSE))=0,"",VLOOKUP($G89,Baseline!$G:$CJ,63,FALSE))</f>
        <v>3 = Insatisfecho/a</v>
      </c>
      <c r="BR89" s="1" t="str">
        <f>IF(LEN(VLOOKUP($G89,Baseline!$G:$CJ,64,FALSE))=0,"",VLOOKUP($G89,Baseline!$G:$CJ,64,FALSE))</f>
        <v>4 = Muy insatisfecho/a</v>
      </c>
      <c r="BS89" s="1" t="str">
        <f>IF(LEN(VLOOKUP($G89,Baseline!$G:$CJ,65,FALSE))=0,"",VLOOKUP($G89,Baseline!$G:$CJ,65,FALSE))</f>
        <v/>
      </c>
      <c r="BT89" s="1" t="str">
        <f>IF(LEN(VLOOKUP($G89,Baseline!$G:$CJ,66,FALSE))=0,"",VLOOKUP($G89,Baseline!$G:$CJ,66,FALSE))</f>
        <v/>
      </c>
      <c r="BU89" s="1" t="str">
        <f>IF(LEN(VLOOKUP($G89,Baseline!$G:$CJ,67,FALSE))=0,"",VLOOKUP($G89,Baseline!$G:$CJ,67,FALSE))</f>
        <v/>
      </c>
      <c r="BV89" s="1" t="str">
        <f>IF(LEN(VLOOKUP($G89,Baseline!$G:$CJ,68,FALSE))=0,"",VLOOKUP($G89,Baseline!$G:$CJ,68,FALSE))</f>
        <v/>
      </c>
      <c r="BW89" s="1" t="str">
        <f>IF(LEN(VLOOKUP($G89,Baseline!$G:$CJ,69,FALSE))=0,"",VLOOKUP($G89,Baseline!$G:$CJ,69,FALSE))</f>
        <v/>
      </c>
      <c r="BX89" s="1" t="str">
        <f>IF(LEN(VLOOKUP($G89,Baseline!$G:$CJ,70,FALSE))=0,"",VLOOKUP($G89,Baseline!$G:$CJ,70,FALSE))</f>
        <v/>
      </c>
      <c r="BY89" s="1" t="str">
        <f>IF(LEN(VLOOKUP($G89,Baseline!$G:$CJ,71,FALSE))=0,"",VLOOKUP($G89,Baseline!$G:$CJ,71,FALSE))</f>
        <v/>
      </c>
      <c r="BZ89" s="1" t="str">
        <f>IF(LEN(VLOOKUP($G89,Baseline!$G:$CJ,72,FALSE))=0,"",VLOOKUP($G89,Baseline!$G:$CJ,72,FALSE))</f>
        <v/>
      </c>
      <c r="CA89" s="1" t="str">
        <f>IF(LEN(VLOOKUP($G89,Baseline!$G:$CJ,73,FALSE))=0,"",VLOOKUP($G89,Baseline!$G:$CJ,73,FALSE))</f>
        <v/>
      </c>
      <c r="CB89" s="1" t="str">
        <f>IF(LEN(VLOOKUP($G89,Baseline!$G:$CJ,74,FALSE))=0,"",VLOOKUP($G89,Baseline!$G:$CJ,74,FALSE))</f>
        <v/>
      </c>
      <c r="CC89" s="1" t="str">
        <f>IF(LEN(VLOOKUP($G89,Baseline!$G:$CJ,75,FALSE))=0,"",VLOOKUP($G89,Baseline!$G:$CJ,75,FALSE))</f>
        <v/>
      </c>
      <c r="CD89" s="1" t="str">
        <f>IF(LEN(VLOOKUP($G89,Baseline!$G:$CJ,76,FALSE))=0,"",VLOOKUP($G89,Baseline!$G:$CJ,76,FALSE))</f>
        <v/>
      </c>
      <c r="CE89" s="1" t="str">
        <f>IF(LEN(VLOOKUP($G89,Baseline!$G:$CJ,77,FALSE))=0,"",VLOOKUP($G89,Baseline!$G:$CJ,77,FALSE))</f>
        <v/>
      </c>
      <c r="CF89" s="1" t="str">
        <f>IF(LEN(VLOOKUP($G89,Baseline!$G:$CJ,78,FALSE))=0,"",VLOOKUP($G89,Baseline!$G:$CJ,78,FALSE))</f>
        <v/>
      </c>
      <c r="CG89" s="1" t="str">
        <f>IF(LEN(VLOOKUP($G89,Baseline!$G:$CJ,79,FALSE))=0,"",VLOOKUP($G89,Baseline!$G:$CJ,79,FALSE))</f>
        <v/>
      </c>
      <c r="CH89" s="1" t="str">
        <f>IF(LEN(VLOOKUP($G89,Baseline!$G:$CJ,80,FALSE))=0,"",VLOOKUP($G89,Baseline!$G:$CJ,80,FALSE))</f>
        <v/>
      </c>
      <c r="CI89" s="1" t="str">
        <f>IF(LEN(VLOOKUP($G89,Baseline!$G:$CJ,81,FALSE))=0,"",VLOOKUP($G89,Baseline!$G:$CJ,81,FALSE))</f>
        <v/>
      </c>
      <c r="CJ89" s="1" t="str">
        <f>IF(LEN(VLOOKUP($G89,Baseline!$G:$CJ,82,FALSE))=0,"",VLOOKUP($G89,Baseline!$G:$CJ,82,FALSE))</f>
        <v/>
      </c>
      <c r="CK89" s="1"/>
      <c r="CL89" s="1"/>
      <c r="CM89" s="1"/>
      <c r="CN89" s="1"/>
      <c r="CO89" s="198" t="str">
        <f>IF(LEN(VLOOKUP($G89,Baseline!$G:$DL,87,FALSE))=0,"",VLOOKUP($G89,Baseline!$G:$DL,87,FALSE))</f>
        <v>À quel point êtes-vous SATISFAIT(E)/insatisfait(e) de votre sommeil actuel ?</v>
      </c>
      <c r="CP89" s="1" t="str">
        <f>IF(LEN(VLOOKUP($G89,Baseline!$G:$DL,88,FALSE))=0,"",VLOOKUP($G89,Baseline!$G:$DL,88,FALSE))</f>
        <v>1 = Pas du tout satisfait</v>
      </c>
      <c r="CQ89" s="1" t="str">
        <f>IF(LEN(VLOOKUP($G89,Baseline!$G:$DL,89,FALSE))=0,"",VLOOKUP($G89,Baseline!$G:$DL,89,FALSE))</f>
        <v>2 = Pas satisfait</v>
      </c>
      <c r="CR89" s="4" t="str">
        <f>IF(LEN(VLOOKUP($G89,Baseline!$G:$DL,90,FALSE))=0,"",VLOOKUP($G89,Baseline!$G:$DL,90,FALSE))</f>
        <v>3 = Ni satisfait ni insatisfait</v>
      </c>
      <c r="CS89" s="1" t="str">
        <f>IF(LEN(VLOOKUP($G89,Baseline!$G:$DL,91,FALSE))=0,"",VLOOKUP($G89,Baseline!$G:$DL,91,FALSE))</f>
        <v>4 = Satisfait</v>
      </c>
      <c r="CT89" s="1" t="str">
        <f>IF(LEN(VLOOKUP($G89,Baseline!$G:$DL,92,FALSE))=0,"",VLOOKUP($G89,Baseline!$G:$DL,92,FALSE))</f>
        <v>5 = Très satisfait</v>
      </c>
      <c r="CU89" s="1" t="str">
        <f>IF(LEN(VLOOKUP($G89,Baseline!$G:$DL,93,FALSE))=0,"",VLOOKUP($G89,Baseline!$G:$DL,93,FALSE))</f>
        <v/>
      </c>
      <c r="CV89" s="1" t="str">
        <f>IF(LEN(VLOOKUP($G89,Baseline!$G:$DL,94,FALSE))=0,"",VLOOKUP($G89,Baseline!$G:$DL,94,FALSE))</f>
        <v/>
      </c>
      <c r="CW89" s="1" t="str">
        <f>IF(LEN(VLOOKUP($G89,Baseline!$G:$DL,95,FALSE))=0,"",VLOOKUP($G89,Baseline!$G:$DL,95,FALSE))</f>
        <v/>
      </c>
      <c r="CX89" s="1" t="str">
        <f>IF(LEN(VLOOKUP($G89,Baseline!$G:$DL,96,FALSE))=0,"",VLOOKUP($G89,Baseline!$G:$DL,96,FALSE))</f>
        <v/>
      </c>
      <c r="CY89" s="5" t="str">
        <f>IF(LEN(VLOOKUP($G89,Baseline!$G:$DL,97,FALSE))=0,"",VLOOKUP($G89,Baseline!$G:$DL,97,FALSE))</f>
        <v/>
      </c>
      <c r="CZ89" s="5" t="str">
        <f>IF(LEN(VLOOKUP($G89,Baseline!$G:$DL,98,FALSE))=0,"",VLOOKUP($G89,Baseline!$G:$DL,98,FALSE))</f>
        <v/>
      </c>
      <c r="DA89" s="5" t="str">
        <f>IF(LEN(VLOOKUP($G89,Baseline!$G:$DL,99,FALSE))=0,"",VLOOKUP($G89,Baseline!$G:$DL,99,FALSE))</f>
        <v/>
      </c>
      <c r="DB89" s="5" t="str">
        <f>IF(LEN(VLOOKUP($G89,Baseline!$G:$DL,100,FALSE))=0,"",VLOOKUP($G89,Baseline!$G:$DL,100,FALSE))</f>
        <v/>
      </c>
      <c r="DC89" s="5" t="str">
        <f>IF(LEN(VLOOKUP($G89,Baseline!$G:$DL,101,FALSE))=0,"",VLOOKUP($G89,Baseline!$G:$DL,101,FALSE))</f>
        <v/>
      </c>
      <c r="DD89" s="5" t="str">
        <f>IF(LEN(VLOOKUP($G89,Baseline!$G:$DL,102,FALSE))=0,"",VLOOKUP($G89,Baseline!$G:$DL,102,FALSE))</f>
        <v/>
      </c>
      <c r="DE89" s="5" t="str">
        <f>IF(LEN(VLOOKUP($G89,Baseline!$G:$DL,103,FALSE))=0,"",VLOOKUP($G89,Baseline!$G:$DL,103,FALSE))</f>
        <v/>
      </c>
      <c r="DF89" s="5" t="str">
        <f>IF(LEN(VLOOKUP($G89,Baseline!$G:$DL,104,FALSE))=0,"",VLOOKUP($G89,Baseline!$G:$DL,104,FALSE))</f>
        <v/>
      </c>
      <c r="DG89" s="5" t="str">
        <f>IF(LEN(VLOOKUP($G89,Baseline!$G:$DL,105,FALSE))=0,"",VLOOKUP($G89,Baseline!$G:$DL,105,FALSE))</f>
        <v/>
      </c>
      <c r="DH89" s="5" t="str">
        <f>IF(LEN(VLOOKUP($G89,Baseline!$G:$DL,106,FALSE))=0,"",VLOOKUP($G89,Baseline!$G:$DL,106,FALSE))</f>
        <v/>
      </c>
      <c r="DI89" s="5" t="str">
        <f>IF(LEN(VLOOKUP($G89,Baseline!$G:$DL,107,FALSE))=0,"",VLOOKUP($G89,Baseline!$G:$DL,107,FALSE))</f>
        <v/>
      </c>
      <c r="DJ89" s="5" t="str">
        <f>IF(LEN(VLOOKUP($G89,Baseline!$G:$DL,108,FALSE))=0,"",VLOOKUP($G89,Baseline!$G:$DL,108,FALSE))</f>
        <v/>
      </c>
      <c r="DK89" s="5" t="str">
        <f>IF(LEN(VLOOKUP($G89,Baseline!$G:$DL,109,FALSE))=0,"",VLOOKUP($G89,Baseline!$G:$DL,109,FALSE))</f>
        <v/>
      </c>
      <c r="DL89" s="5" t="str">
        <f>IF(LEN(VLOOKUP($G89,Baseline!$G:$DL,110,FALSE))=0,"",VLOOKUP($G89,Baseline!$G:$DL,110,FALSE))</f>
        <v/>
      </c>
      <c r="DM89" s="5"/>
      <c r="DN89" s="5"/>
      <c r="DO89" s="5"/>
      <c r="DP89" s="5"/>
      <c r="DQ89" s="1" t="str">
        <f>IF(LEN(VLOOKUP($G89,Baseline!$G:$EN,115,FALSE))=0,"",VLOOKUP($G89,Baseline!$G:$EN,115,FALSE))</f>
        <v>Mennyire ELÉGEDETT/elégedetlen jelenlegi alvásával?</v>
      </c>
      <c r="DR89" s="1" t="str">
        <f>IF(LEN(VLOOKUP($G89,Baseline!$G:$EN,116,FALSE))=0,"",VLOOKUP($G89,Baseline!$G:$EN,116,FALSE))</f>
        <v>0 = Nagyon elégedett</v>
      </c>
      <c r="DS89" s="1" t="str">
        <f>IF(LEN(VLOOKUP($G89,Baseline!$G:$EN,117,FALSE))=0,"",VLOOKUP($G89,Baseline!$G:$EN,117,FALSE))</f>
        <v>1 = Elégedett</v>
      </c>
      <c r="DT89" s="1" t="str">
        <f>IF(LEN(VLOOKUP($G89,Baseline!$G:$EN,118,FALSE))=0,"",VLOOKUP($G89,Baseline!$G:$EN,118,FALSE))</f>
        <v>2 = Egyik sem</v>
      </c>
      <c r="DU89" s="1" t="str">
        <f>IF(LEN(VLOOKUP($G89,Baseline!$G:$EN,119,FALSE))=0,"",VLOOKUP($G89,Baseline!$G:$EN,119,FALSE))</f>
        <v>3 = Elégedetlen</v>
      </c>
      <c r="DV89" s="1" t="str">
        <f>IF(LEN(VLOOKUP($G89,Baseline!$G:$EN,120,FALSE))=0,"",VLOOKUP($G89,Baseline!$G:$EN,120,FALSE))</f>
        <v>4 = Nagyon elégedetlen</v>
      </c>
      <c r="DW89" s="4" t="str">
        <f>IF(LEN(VLOOKUP($G89,Baseline!$G:$EN,121,FALSE))=0,"",VLOOKUP($G89,Baseline!$G:$EN,121,FALSE))</f>
        <v/>
      </c>
      <c r="DX89" s="1" t="str">
        <f>IF(LEN(VLOOKUP($G89,Baseline!$G:$EN,122,FALSE))=0,"",VLOOKUP($G89,Baseline!$G:$EN,122,FALSE))</f>
        <v/>
      </c>
      <c r="DY89" s="1" t="str">
        <f>IF(LEN(VLOOKUP($G89,Baseline!$G:$EN,123,FALSE))=0,"",VLOOKUP($G89,Baseline!$G:$EN,123,FALSE))</f>
        <v/>
      </c>
      <c r="DZ89" s="1" t="str">
        <f>IF(LEN(VLOOKUP($G89,Baseline!$G:$EN,124,FALSE))=0,"",VLOOKUP($G89,Baseline!$G:$EN,124,FALSE))</f>
        <v/>
      </c>
      <c r="EA89" s="1" t="str">
        <f>IF(LEN(VLOOKUP($G89,Baseline!$G:$EN,125,FALSE))=0,"",VLOOKUP($G89,Baseline!$G:$EN,125,FALSE))</f>
        <v/>
      </c>
      <c r="EB89" s="5" t="str">
        <f>IF(LEN(VLOOKUP($G89,Baseline!$G:$EN,126,FALSE))=0,"",VLOOKUP($G89,Baseline!$G:$EN,126,FALSE))</f>
        <v/>
      </c>
      <c r="EC89" s="5" t="str">
        <f>IF(LEN(VLOOKUP($G89,Baseline!$G:$EN,127,FALSE))=0,"",VLOOKUP($G89,Baseline!$G:$EN,127,FALSE))</f>
        <v/>
      </c>
      <c r="ED89" s="5" t="str">
        <f>IF(LEN(VLOOKUP($G89,Baseline!$G:$EN,128,FALSE))=0,"",VLOOKUP($G89,Baseline!$G:$EN,128,FALSE))</f>
        <v/>
      </c>
      <c r="EE89" s="5" t="str">
        <f>IF(LEN(VLOOKUP($G89,Baseline!$G:$EN,129,FALSE))=0,"",VLOOKUP($G89,Baseline!$G:$EN,129,FALSE))</f>
        <v/>
      </c>
      <c r="EF89" s="5" t="str">
        <f>IF(LEN(VLOOKUP($G89,Baseline!$G:$EN,130,FALSE))=0,"",VLOOKUP($G89,Baseline!$G:$EN,130,FALSE))</f>
        <v/>
      </c>
      <c r="EG89" s="5" t="str">
        <f>IF(LEN(VLOOKUP($G89,Baseline!$G:$EN,131,FALSE))=0,"",VLOOKUP($G89,Baseline!$G:$EN,131,FALSE))</f>
        <v/>
      </c>
      <c r="EH89" s="5" t="str">
        <f>IF(LEN(VLOOKUP($G89,Baseline!$G:$EN,132,FALSE))=0,"",VLOOKUP($G89,Baseline!$G:$EN,132,FALSE))</f>
        <v/>
      </c>
      <c r="EI89" s="5" t="str">
        <f>IF(LEN(VLOOKUP($G89,Baseline!$G:$EN,133,FALSE))=0,"",VLOOKUP($G89,Baseline!$G:$EN,133,FALSE))</f>
        <v/>
      </c>
      <c r="EJ89" s="5" t="str">
        <f>IF(LEN(VLOOKUP($G89,Baseline!$G:$EN,134,FALSE))=0,"",VLOOKUP($G89,Baseline!$G:$EN,134,FALSE))</f>
        <v/>
      </c>
      <c r="EK89" s="5" t="str">
        <f>IF(LEN(VLOOKUP($G89,Baseline!$G:$EN,135,FALSE))=0,"",VLOOKUP($G89,Baseline!$G:$EN,135,FALSE))</f>
        <v/>
      </c>
      <c r="EL89" s="5" t="str">
        <f>IF(LEN(VLOOKUP($G89,Baseline!$G:$EN,136,FALSE))=0,"",VLOOKUP($G89,Baseline!$G:$EN,136,FALSE))</f>
        <v/>
      </c>
      <c r="EM89" s="5" t="str">
        <f>IF(LEN(VLOOKUP($G89,Baseline!$G:$EN,137,FALSE))=0,"",VLOOKUP($G89,Baseline!$G:$EN,137,FALSE))</f>
        <v/>
      </c>
      <c r="EN89" s="5" t="str">
        <f>IF(LEN(VLOOKUP($G89,Baseline!$G:$EN,138,FALSE))=0,"",VLOOKUP($G89,Baseline!$G:$EN,138,FALSE))</f>
        <v/>
      </c>
      <c r="EO89" s="5"/>
      <c r="EP89" s="5"/>
      <c r="EQ89" s="5"/>
      <c r="ER89" s="5"/>
      <c r="ES89" s="1" t="str">
        <f>IF(LEN(VLOOKUP($G89,Baseline!$G:$FP,143,FALSE))=0,"",VLOOKUP($G89,Baseline!$G:$FP,143,FALSE))</f>
        <v>Quanto si sente SODDISFATTO/A o insoddisfatto/a di come dorme attualmente?</v>
      </c>
      <c r="ET89" s="1" t="str">
        <f>IF(LEN(VLOOKUP($G89,Baseline!$G:$FP,144,FALSE))=0,"",VLOOKUP($G89,Baseline!$G:$FP,144,FALSE))</f>
        <v>0 = Molto soddisfatto/a</v>
      </c>
      <c r="EU89" s="1" t="str">
        <f>IF(LEN(VLOOKUP($G89,Baseline!$G:$FP,145,FALSE))=0,"",VLOOKUP($G89,Baseline!$G:$FP,145,FALSE))</f>
        <v>1 = Soddisfatto/a</v>
      </c>
      <c r="EV89" s="1" t="str">
        <f>IF(LEN(VLOOKUP($G89,Baseline!$G:$FP,146,FALSE))=0,"",VLOOKUP($G89,Baseline!$G:$FP,146,FALSE))</f>
        <v>2 = Né soddisfatto/a né insoddisfatto/a</v>
      </c>
      <c r="EW89" s="1" t="str">
        <f>IF(LEN(VLOOKUP($G89,Baseline!$G:$FP,147,FALSE))=0,"",VLOOKUP($G89,Baseline!$G:$FP,147,FALSE))</f>
        <v>3 = Insoddisfatto/a</v>
      </c>
      <c r="EX89" s="1" t="str">
        <f>IF(LEN(VLOOKUP($G89,Baseline!$G:$FP,148,FALSE))=0,"",VLOOKUP($G89,Baseline!$G:$FP,148,FALSE))</f>
        <v>4 = Molto insoddisfatto/a</v>
      </c>
      <c r="EY89" s="1" t="str">
        <f>IF(LEN(VLOOKUP($G89,Baseline!$G:$FP,149,FALSE))=0,"",VLOOKUP($G89,Baseline!$G:$FP,149,FALSE))</f>
        <v/>
      </c>
      <c r="EZ89" s="1" t="str">
        <f>IF(LEN(VLOOKUP($G89,Baseline!$G:$FP,150,FALSE))=0,"",VLOOKUP($G89,Baseline!$G:$FP,150,FALSE))</f>
        <v/>
      </c>
      <c r="FA89" s="1" t="str">
        <f>IF(LEN(VLOOKUP($G89,Baseline!$G:$FP,151,FALSE))=0,"",VLOOKUP($G89,Baseline!$G:$FP,151,FALSE))</f>
        <v/>
      </c>
      <c r="FB89" s="4" t="str">
        <f>IF(LEN(VLOOKUP($G89,Baseline!$G:$FP,152,FALSE))=0,"",VLOOKUP($G89,Baseline!$G:$FP,152,FALSE))</f>
        <v/>
      </c>
      <c r="FC89" s="1" t="str">
        <f>IF(LEN(VLOOKUP($G89,Baseline!$G:$FP,153,FALSE))=0,"",VLOOKUP($G89,Baseline!$G:$FP,153,FALSE))</f>
        <v/>
      </c>
      <c r="FD89" s="5" t="str">
        <f>IF(LEN(VLOOKUP($G89,Baseline!$G:$FP,154,FALSE))=0,"",VLOOKUP($G89,Baseline!$G:$FP,154,FALSE))</f>
        <v/>
      </c>
      <c r="FE89" s="5" t="str">
        <f>IF(LEN(VLOOKUP($G89,Baseline!$G:$FP,155,FALSE))=0,"",VLOOKUP($G89,Baseline!$G:$FP,155,FALSE))</f>
        <v/>
      </c>
      <c r="FF89" s="5" t="str">
        <f>IF(LEN(VLOOKUP($G89,Baseline!$G:$FP,156,FALSE))=0,"",VLOOKUP($G89,Baseline!$G:$FP,156,FALSE))</f>
        <v/>
      </c>
      <c r="FG89" s="5" t="str">
        <f>IF(LEN(VLOOKUP($G89,Baseline!$G:$FP,157,FALSE))=0,"",VLOOKUP($G89,Baseline!$G:$FP,157,FALSE))</f>
        <v/>
      </c>
      <c r="FH89" s="5" t="str">
        <f>IF(LEN(VLOOKUP($G89,Baseline!$G:$FP,158,FALSE))=0,"",VLOOKUP($G89,Baseline!$G:$FP,158,FALSE))</f>
        <v/>
      </c>
      <c r="FI89" s="5" t="str">
        <f>IF(LEN(VLOOKUP($G89,Baseline!$G:$FP,159,FALSE))=0,"",VLOOKUP($G89,Baseline!$G:$FP,159,FALSE))</f>
        <v/>
      </c>
      <c r="FJ89" s="5" t="str">
        <f>IF(LEN(VLOOKUP($G89,Baseline!$G:$FP,160,FALSE))=0,"",VLOOKUP($G89,Baseline!$G:$FP,160,FALSE))</f>
        <v/>
      </c>
      <c r="FK89" s="5" t="str">
        <f>IF(LEN(VLOOKUP($G89,Baseline!$G:$FP,161,FALSE))=0,"",VLOOKUP($G89,Baseline!$G:$FP,161,FALSE))</f>
        <v/>
      </c>
      <c r="FL89" s="5" t="str">
        <f>IF(LEN(VLOOKUP($G89,Baseline!$G:$FP,162,FALSE))=0,"",VLOOKUP($G89,Baseline!$G:$FP,162,FALSE))</f>
        <v/>
      </c>
      <c r="FM89" s="5" t="str">
        <f>IF(LEN(VLOOKUP($G89,Baseline!$G:$FP,163,FALSE))=0,"",VLOOKUP($G89,Baseline!$G:$FP,163,FALSE))</f>
        <v/>
      </c>
      <c r="FN89" s="5" t="str">
        <f>IF(LEN(VLOOKUP($G89,Baseline!$G:$FP,164,FALSE))=0,"",VLOOKUP($G89,Baseline!$G:$FP,164,FALSE))</f>
        <v/>
      </c>
      <c r="FO89" s="5" t="str">
        <f>IF(LEN(VLOOKUP($G89,Baseline!$G:$FP,165,FALSE))=0,"",VLOOKUP($G89,Baseline!$G:$FP,165,FALSE))</f>
        <v/>
      </c>
      <c r="FP89" s="5" t="str">
        <f>IF(LEN(VLOOKUP($G89,Baseline!$G:$FP,166,FALSE))=0,"",VLOOKUP($G89,Baseline!$G:$FP,166,FALSE))</f>
        <v/>
      </c>
      <c r="FQ89" s="5"/>
      <c r="FR89" s="5"/>
      <c r="FS89" s="5"/>
      <c r="FT89" s="5"/>
      <c r="FU89" s="1" t="str">
        <f>IF(LEN(VLOOKUP($G89,Baseline!$G:$GR,171,FALSE))=0,"",VLOOKUP($G89,Baseline!$G:$GR,171,FALSE))</f>
        <v>Насколько Вы ДОВОЛЬНЫ/недовольны Вашим сном на настоящий момент?</v>
      </c>
      <c r="FV89" s="1" t="str">
        <f>IF(LEN(VLOOKUP($G89,Baseline!$G:$GR,172,FALSE))=0,"",VLOOKUP($G89,Baseline!$G:$GR,172,FALSE))</f>
        <v>0 = Очень доволен</v>
      </c>
      <c r="FW89" s="1" t="str">
        <f>IF(LEN(VLOOKUP($G89,Baseline!$G:$GR,173,FALSE))=0,"",VLOOKUP($G89,Baseline!$G:$GR,173,FALSE))</f>
        <v>1 = Доволен</v>
      </c>
      <c r="FX89" s="1" t="str">
        <f>IF(LEN(VLOOKUP($G89,Baseline!$G:$GR,174,FALSE))=0,"",VLOOKUP($G89,Baseline!$G:$GR,174,FALSE))</f>
        <v>2 = Ни то, ни другое</v>
      </c>
      <c r="FY89" s="1" t="str">
        <f>IF(LEN(VLOOKUP($G89,Baseline!$G:$GR,175,FALSE))=0,"",VLOOKUP($G89,Baseline!$G:$GR,175,FALSE))</f>
        <v>3 = Недоволен</v>
      </c>
      <c r="FZ89" s="1" t="str">
        <f>IF(LEN(VLOOKUP($G89,Baseline!$G:$GR,176,FALSE))=0,"",VLOOKUP($G89,Baseline!$G:$GR,176,FALSE))</f>
        <v>4 = Очень недоволен</v>
      </c>
      <c r="GA89" s="1" t="str">
        <f>IF(LEN(VLOOKUP($G89,Baseline!$G:$GR,177,FALSE))=0,"",VLOOKUP($G89,Baseline!$G:$GR,177,FALSE))</f>
        <v/>
      </c>
      <c r="GB89" s="1" t="str">
        <f>IF(LEN(VLOOKUP($G89,Baseline!$G:$GR,178,FALSE))=0,"",VLOOKUP($G89,Baseline!$G:$GR,178,FALSE))</f>
        <v/>
      </c>
      <c r="GC89" s="1" t="str">
        <f>IF(LEN(VLOOKUP($G89,Baseline!$G:$GR,179,FALSE))=0,"",VLOOKUP($G89,Baseline!$G:$GR,179,FALSE))</f>
        <v/>
      </c>
      <c r="GD89" s="1" t="str">
        <f>IF(LEN(VLOOKUP($G89,Baseline!$G:$GR,180,FALSE))=0,"",VLOOKUP($G89,Baseline!$G:$GR,180,FALSE))</f>
        <v/>
      </c>
      <c r="GE89" s="1" t="str">
        <f>IF(LEN(VLOOKUP($G89,Baseline!$G:$GR,181,FALSE))=0,"",VLOOKUP($G89,Baseline!$G:$GR,181,FALSE))</f>
        <v/>
      </c>
      <c r="GF89" s="5" t="str">
        <f>IF(LEN(VLOOKUP($G89,Baseline!$G:$GR,182,FALSE))=0,"",VLOOKUP($G89,Baseline!$G:$GR,182,FALSE))</f>
        <v/>
      </c>
      <c r="GG89" s="4" t="str">
        <f>IF(LEN(VLOOKUP($G89,Baseline!$G:$GR,183,FALSE))=0,"",VLOOKUP($G89,Baseline!$G:$GR,183,FALSE))</f>
        <v/>
      </c>
      <c r="GH89" s="5" t="str">
        <f>IF(LEN(VLOOKUP($G89,Baseline!$G:$GR,184,FALSE))=0,"",VLOOKUP($G89,Baseline!$G:$GR,184,FALSE))</f>
        <v/>
      </c>
      <c r="GI89" s="5" t="str">
        <f>IF(LEN(VLOOKUP($G89,Baseline!$G:$GR,185,FALSE))=0,"",VLOOKUP($G89,Baseline!$G:$GR,185,FALSE))</f>
        <v/>
      </c>
      <c r="GJ89" s="5" t="str">
        <f>IF(LEN(VLOOKUP($G89,Baseline!$G:$GR,186,FALSE))=0,"",VLOOKUP($G89,Baseline!$G:$GR,186,FALSE))</f>
        <v/>
      </c>
      <c r="GK89" s="5" t="str">
        <f>IF(LEN(VLOOKUP($G89,Baseline!$G:$GR,187,FALSE))=0,"",VLOOKUP($G89,Baseline!$G:$GR,187,FALSE))</f>
        <v/>
      </c>
      <c r="GL89" s="5" t="str">
        <f>IF(LEN(VLOOKUP($G89,Baseline!$G:$GR,188,FALSE))=0,"",VLOOKUP($G89,Baseline!$G:$GR,188,FALSE))</f>
        <v/>
      </c>
      <c r="GM89" s="5" t="str">
        <f>IF(LEN(VLOOKUP($G89,Baseline!$G:$GR,189,FALSE))=0,"",VLOOKUP($G89,Baseline!$G:$GR,189,FALSE))</f>
        <v/>
      </c>
      <c r="GN89" s="5" t="str">
        <f>IF(LEN(VLOOKUP($G89,Baseline!$G:$GR,190,FALSE))=0,"",VLOOKUP($G89,Baseline!$G:$GR,190,FALSE))</f>
        <v/>
      </c>
      <c r="GO89" s="5" t="str">
        <f>IF(LEN(VLOOKUP($G89,Baseline!$G:$GR,191,FALSE))=0,"",VLOOKUP($G89,Baseline!$G:$GR,191,FALSE))</f>
        <v/>
      </c>
      <c r="GP89" s="5" t="str">
        <f>IF(LEN(VLOOKUP($G89,Baseline!$G:$GR,192,FALSE))=0,"",VLOOKUP($G89,Baseline!$G:$GR,192,FALSE))</f>
        <v/>
      </c>
      <c r="GQ89" s="5" t="str">
        <f>IF(LEN(VLOOKUP($G89,Baseline!$G:$GR,193,FALSE))=0,"",VLOOKUP($G89,Baseline!$G:$GR,193,FALSE))</f>
        <v/>
      </c>
      <c r="GR89" s="5" t="str">
        <f>IF(LEN(VLOOKUP($G89,Baseline!$G:$GR,194,FALSE))=0,"",VLOOKUP($G89,Baseline!$G:$GR,194,FALSE))</f>
        <v/>
      </c>
      <c r="GS89" s="5"/>
      <c r="GT89" s="5"/>
      <c r="GU89" s="5"/>
      <c r="GV89" s="5"/>
      <c r="GW89" s="1" t="str">
        <f>IF(LEN(VLOOKUP($G89,Baseline!$G:$HT,199,FALSE))=0,"",VLOOKUP($G89,Baseline!$G:$HT,199,FALSE))</f>
        <v>Koliko ste ZADOVOLJNI/nezadovoljni svojim trenutnim ritmom spavanja?</v>
      </c>
      <c r="GX89" s="1" t="str">
        <f>IF(LEN(VLOOKUP($G89,Baseline!$G:$HT,200,FALSE))=0,"",VLOOKUP($G89,Baseline!$G:$HT,200,FALSE))</f>
        <v>0 = vrlo zadovoljan/a</v>
      </c>
      <c r="GY89" s="1" t="str">
        <f>IF(LEN(VLOOKUP($G89,Baseline!$G:$HT,201,FALSE))=0,"",VLOOKUP($G89,Baseline!$G:$HT,201,FALSE))</f>
        <v>1 = zadovoljan/a</v>
      </c>
      <c r="GZ89" s="1" t="str">
        <f>IF(LEN(VLOOKUP($G89,Baseline!$G:$HT,202,FALSE))=0,"",VLOOKUP($G89,Baseline!$G:$HT,202,FALSE))</f>
        <v>2 = ni zadovoljan/a ni nezadovoljan/a</v>
      </c>
      <c r="HA89" s="10" t="str">
        <f>IF(LEN(VLOOKUP($G89,Baseline!$G:$HT,203,FALSE))=0,"",VLOOKUP($G89,Baseline!$G:$HT,203,FALSE))</f>
        <v>3 = nezadovoljan/a</v>
      </c>
      <c r="HB89" s="10" t="str">
        <f>IF(LEN(VLOOKUP($G89,Baseline!$G:$HT,204,FALSE))=0,"",VLOOKUP($G89,Baseline!$G:$HT,204,FALSE))</f>
        <v>4 = vrlo nezadovoljan/a</v>
      </c>
      <c r="HC89" s="10" t="str">
        <f>IF(LEN(VLOOKUP($G89,Baseline!$G:$HT,205,FALSE))=0,"",VLOOKUP($G89,Baseline!$G:$HT,205,FALSE))</f>
        <v/>
      </c>
      <c r="HD89" s="10" t="str">
        <f>IF(LEN(VLOOKUP($G89,Baseline!$G:$HT,206,FALSE))=0,"",VLOOKUP($G89,Baseline!$G:$HT,206,FALSE))</f>
        <v/>
      </c>
      <c r="HE89" s="10" t="str">
        <f>IF(LEN(VLOOKUP($G89,Baseline!$G:$HT,207,FALSE))=0,"",VLOOKUP($G89,Baseline!$G:$HT,207,FALSE))</f>
        <v/>
      </c>
      <c r="HF89" s="10" t="str">
        <f>IF(LEN(VLOOKUP($G89,Baseline!$G:$HT,208,FALSE))=0,"",VLOOKUP($G89,Baseline!$G:$HT,208,FALSE))</f>
        <v/>
      </c>
      <c r="HG89" s="10" t="str">
        <f>IF(LEN(VLOOKUP($G89,Baseline!$G:$HT,209,FALSE))=0,"",VLOOKUP($G89,Baseline!$G:$HT,209,FALSE))</f>
        <v/>
      </c>
      <c r="HH89" s="5" t="str">
        <f>IF(LEN(VLOOKUP($G89,Baseline!$G:$HT,210,FALSE))=0,"",VLOOKUP($G89,Baseline!$G:$HT,210,FALSE))</f>
        <v/>
      </c>
      <c r="HI89" s="5" t="str">
        <f>IF(LEN(VLOOKUP($G89,Baseline!$G:$HT,211,FALSE))=0,"",VLOOKUP($G89,Baseline!$G:$HT,211,FALSE))</f>
        <v/>
      </c>
      <c r="HJ89" s="5" t="str">
        <f>IF(LEN(VLOOKUP($G89,Baseline!$G:$HT,212,FALSE))=0,"",VLOOKUP($G89,Baseline!$G:$HT,212,FALSE))</f>
        <v/>
      </c>
      <c r="HK89" s="5" t="str">
        <f>IF(LEN(VLOOKUP($G89,Baseline!$G:$HT,213,FALSE))=0,"",VLOOKUP($G89,Baseline!$G:$HT,213,FALSE))</f>
        <v/>
      </c>
      <c r="HL89" s="4" t="str">
        <f>IF(LEN(VLOOKUP($G89,Baseline!$G:$HT,214,FALSE))=0,"",VLOOKUP($G89,Baseline!$G:$HT,214,FALSE))</f>
        <v/>
      </c>
      <c r="HM89" s="5" t="str">
        <f>IF(LEN(VLOOKUP($G89,Baseline!$G:$HT,215,FALSE))=0,"",VLOOKUP($G89,Baseline!$G:$HT,215,FALSE))</f>
        <v/>
      </c>
      <c r="HN89" s="5" t="str">
        <f>IF(LEN(VLOOKUP($G89,Baseline!$G:$HT,216,FALSE))=0,"",VLOOKUP($G89,Baseline!$G:$HT,216,FALSE))</f>
        <v/>
      </c>
      <c r="HO89" s="5" t="str">
        <f>IF(LEN(VLOOKUP($G89,Baseline!$G:$HT,217,FALSE))=0,"",VLOOKUP($G89,Baseline!$G:$HT,217,FALSE))</f>
        <v/>
      </c>
      <c r="HP89" s="5" t="str">
        <f>IF(LEN(VLOOKUP($G89,Baseline!$G:$HT,218,FALSE))=0,"",VLOOKUP($G89,Baseline!$G:$HT,218,FALSE))</f>
        <v/>
      </c>
      <c r="HQ89" s="5" t="str">
        <f>IF(LEN(VLOOKUP($G89,Baseline!$G:$HT,219,FALSE))=0,"",VLOOKUP($G89,Baseline!$G:$HT,219,FALSE))</f>
        <v/>
      </c>
      <c r="HR89" s="5" t="str">
        <f>IF(LEN(VLOOKUP($G89,Baseline!$G:$HT,220,FALSE))=0,"",VLOOKUP($G89,Baseline!$G:$HT,220,FALSE))</f>
        <v/>
      </c>
      <c r="HS89" s="5" t="str">
        <f>IF(LEN(VLOOKUP($G89,Baseline!$G:$HT,221,FALSE))=0,"",VLOOKUP($G89,Baseline!$G:$HT,221,FALSE))</f>
        <v/>
      </c>
      <c r="HT89" s="5" t="str">
        <f>IF(LEN(VLOOKUP($G89,Baseline!$G:$HT,222,FALSE))=0,"",VLOOKUP($G89,Baseline!$G:$HT,222,FALSE))</f>
        <v/>
      </c>
      <c r="HU89" s="5"/>
      <c r="HV89" s="5"/>
      <c r="HW89" s="5"/>
      <c r="HX89" s="5"/>
    </row>
    <row r="90" spans="1:232" s="28" customFormat="1" ht="158.25" hidden="1" thickBot="1">
      <c r="A90" s="5" t="s">
        <v>331</v>
      </c>
      <c r="B90" s="5" t="s">
        <v>332</v>
      </c>
      <c r="C90" s="5"/>
      <c r="D90" s="5"/>
      <c r="E90" s="5"/>
      <c r="F90" s="5" t="s">
        <v>333</v>
      </c>
      <c r="G90" s="5" t="s">
        <v>484</v>
      </c>
      <c r="H90" s="5"/>
      <c r="I90" s="84" t="str">
        <f>IF(LEN(VLOOKUP($G90,Baseline!$G:$BH,3,FALSE))=0,"",VLOOKUP($G90,Baseline!$G:$BH,3,FALSE))</f>
        <v>Wie sehr beeinträchtigen Ihre Schlafprobleme Sie im Alltag (z. B. Müdigkeit tagsüber, die Fähigkeit, Ihre Arbeit/täglichen Pflichten zu erledigen, Konzentration, Gedächtnis, Stimmung usw.)?</v>
      </c>
      <c r="J90" s="5" t="str">
        <f>IF(LEN(VLOOKUP($G90,Baseline!$G:$BH,4,FALSE))=0,"",VLOOKUP($G90,Baseline!$G:$BH,4,FALSE))</f>
        <v>0 = Überhaupt nicht</v>
      </c>
      <c r="K90" s="5" t="str">
        <f>IF(LEN(VLOOKUP($G90,Baseline!$G:$BH,5,FALSE))=0,"",VLOOKUP($G90,Baseline!$G:$BH,5,FALSE))</f>
        <v>1 = Ein wenig</v>
      </c>
      <c r="L90" s="5" t="str">
        <f>IF(LEN(VLOOKUP($G90,Baseline!$G:$BH,6,FALSE))=0,"",VLOOKUP($G90,Baseline!$G:$BH,6,FALSE))</f>
        <v>2 = Mäßig</v>
      </c>
      <c r="M90" s="5" t="str">
        <f>IF(LEN(VLOOKUP($G90,Baseline!$G:$BH,7,FALSE))=0,"",VLOOKUP($G90,Baseline!$G:$BH,7,FALSE))</f>
        <v>3 = Ziemlich</v>
      </c>
      <c r="N90" s="5" t="str">
        <f>IF(LEN(VLOOKUP($G90,Baseline!$G:$BH,8,FALSE))=0,"",VLOOKUP($G90,Baseline!$G:$BH,8,FALSE))</f>
        <v>4 = Sehr</v>
      </c>
      <c r="O90" s="5" t="str">
        <f>IF(LEN(VLOOKUP($G90,Baseline!$G:$BH,9,FALSE))=0,"",VLOOKUP($G90,Baseline!$G:$BH,9,FALSE))</f>
        <v/>
      </c>
      <c r="P90" s="5" t="str">
        <f>IF(LEN(VLOOKUP($G90,Baseline!$G:$BH,10,FALSE))=0,"",VLOOKUP($G90,Baseline!$G:$BH,10,FALSE))</f>
        <v/>
      </c>
      <c r="Q90" s="5" t="str">
        <f>IF(LEN(VLOOKUP($G90,Baseline!$G:$BH,11,FALSE))=0,"",VLOOKUP($G90,Baseline!$G:$BH,11,FALSE))</f>
        <v/>
      </c>
      <c r="R90" s="5" t="str">
        <f>IF(LEN(VLOOKUP($G90,Baseline!$G:$BH,12,FALSE))=0,"",VLOOKUP($G90,Baseline!$G:$BH,12,FALSE))</f>
        <v/>
      </c>
      <c r="S90" s="5" t="str">
        <f>IF(LEN(VLOOKUP($G90,Baseline!$G:$BH,13,FALSE))=0,"",VLOOKUP($G90,Baseline!$G:$BH,13,FALSE))</f>
        <v/>
      </c>
      <c r="T90" s="5" t="str">
        <f>IF(LEN(VLOOKUP($G90,Baseline!$G:$BH,14,FALSE))=0,"",VLOOKUP($G90,Baseline!$G:$BH,14,FALSE))</f>
        <v/>
      </c>
      <c r="U90" s="5" t="str">
        <f>IF(LEN(VLOOKUP($G90,Baseline!$G:$BH,15,FALSE))=0,"",VLOOKUP($G90,Baseline!$G:$BH,15,FALSE))</f>
        <v/>
      </c>
      <c r="V90" s="5" t="str">
        <f>IF(LEN(VLOOKUP($G90,Baseline!$G:$BH,16,FALSE))=0,"",VLOOKUP($G90,Baseline!$G:$BH,16,FALSE))</f>
        <v/>
      </c>
      <c r="W90" s="5" t="str">
        <f>IF(LEN(VLOOKUP($G90,Baseline!$G:$BH,17,FALSE))=0,"",VLOOKUP($G90,Baseline!$G:$BH,17,FALSE))</f>
        <v/>
      </c>
      <c r="X90" s="5" t="str">
        <f>IF(LEN(VLOOKUP($G90,Baseline!$G:$BH,18,FALSE))=0,"",VLOOKUP($G90,Baseline!$G:$BH,18,FALSE))</f>
        <v/>
      </c>
      <c r="Y90" s="5" t="str">
        <f>IF(LEN(VLOOKUP($G90,Baseline!$G:$BH,19,FALSE))=0,"",VLOOKUP($G90,Baseline!$G:$BH,19,FALSE))</f>
        <v/>
      </c>
      <c r="Z90" s="5" t="str">
        <f>IF(LEN(VLOOKUP($G90,Baseline!$G:$BH,20,FALSE))=0,"",VLOOKUP($G90,Baseline!$G:$BH,20,FALSE))</f>
        <v/>
      </c>
      <c r="AA90" s="5" t="str">
        <f>IF(LEN(VLOOKUP($G90,Baseline!$G:$BH,21,FALSE))=0,"",VLOOKUP($G90,Baseline!$G:$BH,21,FALSE))</f>
        <v/>
      </c>
      <c r="AB90" s="5" t="str">
        <f>IF(LEN(VLOOKUP($G90,Baseline!$G:$BH,22,FALSE))=0,"",VLOOKUP($G90,Baseline!$G:$BH,22,FALSE))</f>
        <v/>
      </c>
      <c r="AC90" s="5" t="str">
        <f>IF(LEN(VLOOKUP($G90,Baseline!$G:$BH,23,FALSE))=0,"",VLOOKUP($G90,Baseline!$G:$BH,23,FALSE))</f>
        <v/>
      </c>
      <c r="AD90" s="5" t="str">
        <f>IF(LEN(VLOOKUP($G90,Baseline!$G:$BH,24,FALSE))=0,"",VLOOKUP($G90,Baseline!$G:$BH,24,FALSE))</f>
        <v/>
      </c>
      <c r="AE90" s="5" t="str">
        <f>IF(LEN(VLOOKUP($G90,Baseline!$G:$BH,25,FALSE))=0,"",VLOOKUP($G90,Baseline!$G:$BH,25,FALSE))</f>
        <v/>
      </c>
      <c r="AF90" s="5" t="str">
        <f>IF(LEN(VLOOKUP($G90,Baseline!$G:$BH,26,FALSE))=0,"",VLOOKUP($G90,Baseline!$G:$BH,26,FALSE))</f>
        <v/>
      </c>
      <c r="AG90" s="89" t="s">
        <v>480</v>
      </c>
      <c r="AH90" s="5"/>
      <c r="AI90" s="5"/>
      <c r="AJ90" s="87"/>
      <c r="AK90" s="5" t="str">
        <f>IF(LEN(VLOOKUP($G90,Baseline!$G:$BH,31,FALSE))=0,"",VLOOKUP($G90,Baseline!$G:$BH,31,FALSE))</f>
        <v>To what extent do you consider your sleep problem to infere with your daily functioning (e.g. daytime fatigue, ability to function at work/daily chores, concentration, memory, mood)?</v>
      </c>
      <c r="AL90" s="5" t="str">
        <f>IF(LEN(VLOOKUP($G90,Baseline!$G:$BH,32,FALSE))=0,"",VLOOKUP($G90,Baseline!$G:$BH,32,FALSE))</f>
        <v>0 = Not at all interfering</v>
      </c>
      <c r="AM90" s="5" t="str">
        <f>IF(LEN(VLOOKUP($G90,Baseline!$G:$BH,33,FALSE))=0,"",VLOOKUP($G90,Baseline!$G:$BH,33,FALSE))</f>
        <v>1 = A little interfering</v>
      </c>
      <c r="AN90" s="5" t="str">
        <f>IF(LEN(VLOOKUP($G90,Baseline!$G:$BH,34,FALSE))=0,"",VLOOKUP($G90,Baseline!$G:$BH,34,FALSE))</f>
        <v>2 = Somewhat interfering</v>
      </c>
      <c r="AO90" s="5" t="str">
        <f>IF(LEN(VLOOKUP($G90,Baseline!$G:$BH,35,FALSE))=0,"",VLOOKUP($G90,Baseline!$G:$BH,35,FALSE))</f>
        <v>3 = Very interfering</v>
      </c>
      <c r="AP90" s="5" t="str">
        <f>IF(LEN(VLOOKUP($G90,Baseline!$G:$BH,36,FALSE))=0,"",VLOOKUP($G90,Baseline!$G:$BH,36,FALSE))</f>
        <v>4 = Extremely interfering</v>
      </c>
      <c r="AQ90" s="5" t="str">
        <f>IF(LEN(VLOOKUP($G90,Baseline!$G:$BH,37,FALSE))=0,"",VLOOKUP($G90,Baseline!$G:$BH,37,FALSE))</f>
        <v/>
      </c>
      <c r="AR90" s="5" t="str">
        <f>IF(LEN(VLOOKUP($G90,Baseline!$G:$BH,38,FALSE))=0,"",VLOOKUP($G90,Baseline!$G:$BH,38,FALSE))</f>
        <v/>
      </c>
      <c r="AS90" s="5" t="str">
        <f>IF(LEN(VLOOKUP($G90,Baseline!$G:$BH,39,FALSE))=0,"",VLOOKUP($G90,Baseline!$G:$BH,39,FALSE))</f>
        <v/>
      </c>
      <c r="AT90" s="5" t="str">
        <f>IF(LEN(VLOOKUP($G90,Baseline!$G:$BH,40,FALSE))=0,"",VLOOKUP($G90,Baseline!$G:$BH,40,FALSE))</f>
        <v/>
      </c>
      <c r="AU90" s="5" t="str">
        <f>IF(LEN(VLOOKUP($G90,Baseline!$G:$BH,41,FALSE))=0,"",VLOOKUP($G90,Baseline!$G:$BH,41,FALSE))</f>
        <v/>
      </c>
      <c r="AV90" s="5" t="str">
        <f>IF(LEN(VLOOKUP($G90,Baseline!$G:$BH,42,FALSE))=0,"",VLOOKUP($G90,Baseline!$G:$BH,42,FALSE))</f>
        <v/>
      </c>
      <c r="AW90" s="5" t="str">
        <f>IF(LEN(VLOOKUP($G90,Baseline!$G:$BH,43,FALSE))=0,"",VLOOKUP($G90,Baseline!$G:$BH,43,FALSE))</f>
        <v/>
      </c>
      <c r="AX90" s="5" t="str">
        <f>IF(LEN(VLOOKUP($G90,Baseline!$G:$BH,44,FALSE))=0,"",VLOOKUP($G90,Baseline!$G:$BH,44,FALSE))</f>
        <v/>
      </c>
      <c r="AY90" s="5" t="str">
        <f>IF(LEN(VLOOKUP($G90,Baseline!$G:$BH,45,FALSE))=0,"",VLOOKUP($G90,Baseline!$G:$BH,45,FALSE))</f>
        <v/>
      </c>
      <c r="AZ90" s="5" t="str">
        <f>IF(LEN(VLOOKUP($G90,Baseline!$G:$BH,46,FALSE))=0,"",VLOOKUP($G90,Baseline!$G:$BH,46,FALSE))</f>
        <v/>
      </c>
      <c r="BA90" s="5" t="str">
        <f>IF(LEN(VLOOKUP($G90,Baseline!$G:$BH,47,FALSE))=0,"",VLOOKUP($G90,Baseline!$G:$BH,47,FALSE))</f>
        <v/>
      </c>
      <c r="BB90" s="5" t="str">
        <f>IF(LEN(VLOOKUP($G90,Baseline!$G:$BH,48,FALSE))=0,"",VLOOKUP($G90,Baseline!$G:$BH,48,FALSE))</f>
        <v/>
      </c>
      <c r="BC90" s="5" t="str">
        <f>IF(LEN(VLOOKUP($G90,Baseline!$G:$BH,49,FALSE))=0,"",VLOOKUP($G90,Baseline!$G:$BH,49,FALSE))</f>
        <v/>
      </c>
      <c r="BD90" s="5" t="str">
        <f>IF(LEN(VLOOKUP($G90,Baseline!$G:$BH,50,FALSE))=0,"",VLOOKUP($G90,Baseline!$G:$BH,50,FALSE))</f>
        <v/>
      </c>
      <c r="BE90" s="5" t="str">
        <f>IF(LEN(VLOOKUP($G90,Baseline!$G:$BH,51,FALSE))=0,"",VLOOKUP($G90,Baseline!$G:$BH,51,FALSE))</f>
        <v/>
      </c>
      <c r="BF90" s="5" t="str">
        <f>IF(LEN(VLOOKUP($G90,Baseline!$G:$BH,52,FALSE))=0,"",VLOOKUP($G90,Baseline!$G:$BH,52,FALSE))</f>
        <v/>
      </c>
      <c r="BG90" s="5" t="str">
        <f>IF(LEN(VLOOKUP($G90,Baseline!$G:$BH,53,FALSE))=0,"",VLOOKUP($G90,Baseline!$G:$BH,53,FALSE))</f>
        <v/>
      </c>
      <c r="BH90" s="5" t="str">
        <f>IF(LEN(VLOOKUP($G90,Baseline!$G:$BH,54,FALSE))=0,"",VLOOKUP($G90,Baseline!$G:$BH,54,FALSE))</f>
        <v/>
      </c>
      <c r="BI90" s="5"/>
      <c r="BJ90" s="5"/>
      <c r="BK90" s="5"/>
      <c r="BL90" s="87"/>
      <c r="BM90" s="1" t="str">
        <f>IF(LEN(VLOOKUP($G90,Baseline!$G:$CJ,59,FALSE))=0,"",VLOOKUP($G90,Baseline!$G:$CJ,59,FALSE))</f>
        <v>¿Hasta qué punto considera que su problema de sueño INTERFIERE en su vida diaria (por ejemplo, fatiga diurna, capacidad para rendir en el trabajo o en las tareas domésticas, concentración, memoria, estado de ánimo)?</v>
      </c>
      <c r="BN90" s="1" t="str">
        <f>IF(LEN(VLOOKUP($G90,Baseline!$G:$CJ,60,FALSE))=0,"",VLOOKUP($G90,Baseline!$G:$CJ,60,FALSE))</f>
        <v>0 = En absoluto</v>
      </c>
      <c r="BO90" s="1" t="str">
        <f>IF(LEN(VLOOKUP($G90,Baseline!$G:$CJ,61,FALSE))=0,"",VLOOKUP($G90,Baseline!$G:$CJ,61,FALSE))</f>
        <v>1 = Un poco</v>
      </c>
      <c r="BP90" s="1" t="str">
        <f>IF(LEN(VLOOKUP($G90,Baseline!$G:$CJ,62,FALSE))=0,"",VLOOKUP($G90,Baseline!$G:$CJ,62,FALSE))</f>
        <v>2 = Moderamente</v>
      </c>
      <c r="BQ90" s="1" t="str">
        <f>IF(LEN(VLOOKUP($G90,Baseline!$G:$CJ,63,FALSE))=0,"",VLOOKUP($G90,Baseline!$G:$CJ,63,FALSE))</f>
        <v>3 = Mucho</v>
      </c>
      <c r="BR90" s="1" t="str">
        <f>IF(LEN(VLOOKUP($G90,Baseline!$G:$CJ,64,FALSE))=0,"",VLOOKUP($G90,Baseline!$G:$CJ,64,FALSE))</f>
        <v>4 = Muchísimo</v>
      </c>
      <c r="BS90" s="1" t="str">
        <f>IF(LEN(VLOOKUP($G90,Baseline!$G:$CJ,65,FALSE))=0,"",VLOOKUP($G90,Baseline!$G:$CJ,65,FALSE))</f>
        <v/>
      </c>
      <c r="BT90" s="1" t="str">
        <f>IF(LEN(VLOOKUP($G90,Baseline!$G:$CJ,66,FALSE))=0,"",VLOOKUP($G90,Baseline!$G:$CJ,66,FALSE))</f>
        <v/>
      </c>
      <c r="BU90" s="1" t="str">
        <f>IF(LEN(VLOOKUP($G90,Baseline!$G:$CJ,67,FALSE))=0,"",VLOOKUP($G90,Baseline!$G:$CJ,67,FALSE))</f>
        <v/>
      </c>
      <c r="BV90" s="1" t="str">
        <f>IF(LEN(VLOOKUP($G90,Baseline!$G:$CJ,68,FALSE))=0,"",VLOOKUP($G90,Baseline!$G:$CJ,68,FALSE))</f>
        <v/>
      </c>
      <c r="BW90" s="1" t="str">
        <f>IF(LEN(VLOOKUP($G90,Baseline!$G:$CJ,69,FALSE))=0,"",VLOOKUP($G90,Baseline!$G:$CJ,69,FALSE))</f>
        <v/>
      </c>
      <c r="BX90" s="1" t="str">
        <f>IF(LEN(VLOOKUP($G90,Baseline!$G:$CJ,70,FALSE))=0,"",VLOOKUP($G90,Baseline!$G:$CJ,70,FALSE))</f>
        <v/>
      </c>
      <c r="BY90" s="1" t="str">
        <f>IF(LEN(VLOOKUP($G90,Baseline!$G:$CJ,71,FALSE))=0,"",VLOOKUP($G90,Baseline!$G:$CJ,71,FALSE))</f>
        <v/>
      </c>
      <c r="BZ90" s="1" t="str">
        <f>IF(LEN(VLOOKUP($G90,Baseline!$G:$CJ,72,FALSE))=0,"",VLOOKUP($G90,Baseline!$G:$CJ,72,FALSE))</f>
        <v/>
      </c>
      <c r="CA90" s="1" t="str">
        <f>IF(LEN(VLOOKUP($G90,Baseline!$G:$CJ,73,FALSE))=0,"",VLOOKUP($G90,Baseline!$G:$CJ,73,FALSE))</f>
        <v/>
      </c>
      <c r="CB90" s="1" t="str">
        <f>IF(LEN(VLOOKUP($G90,Baseline!$G:$CJ,74,FALSE))=0,"",VLOOKUP($G90,Baseline!$G:$CJ,74,FALSE))</f>
        <v/>
      </c>
      <c r="CC90" s="1" t="str">
        <f>IF(LEN(VLOOKUP($G90,Baseline!$G:$CJ,75,FALSE))=0,"",VLOOKUP($G90,Baseline!$G:$CJ,75,FALSE))</f>
        <v/>
      </c>
      <c r="CD90" s="1" t="str">
        <f>IF(LEN(VLOOKUP($G90,Baseline!$G:$CJ,76,FALSE))=0,"",VLOOKUP($G90,Baseline!$G:$CJ,76,FALSE))</f>
        <v/>
      </c>
      <c r="CE90" s="1" t="str">
        <f>IF(LEN(VLOOKUP($G90,Baseline!$G:$CJ,77,FALSE))=0,"",VLOOKUP($G90,Baseline!$G:$CJ,77,FALSE))</f>
        <v/>
      </c>
      <c r="CF90" s="1" t="str">
        <f>IF(LEN(VLOOKUP($G90,Baseline!$G:$CJ,78,FALSE))=0,"",VLOOKUP($G90,Baseline!$G:$CJ,78,FALSE))</f>
        <v/>
      </c>
      <c r="CG90" s="1" t="str">
        <f>IF(LEN(VLOOKUP($G90,Baseline!$G:$CJ,79,FALSE))=0,"",VLOOKUP($G90,Baseline!$G:$CJ,79,FALSE))</f>
        <v/>
      </c>
      <c r="CH90" s="1" t="str">
        <f>IF(LEN(VLOOKUP($G90,Baseline!$G:$CJ,80,FALSE))=0,"",VLOOKUP($G90,Baseline!$G:$CJ,80,FALSE))</f>
        <v/>
      </c>
      <c r="CI90" s="1" t="str">
        <f>IF(LEN(VLOOKUP($G90,Baseline!$G:$CJ,81,FALSE))=0,"",VLOOKUP($G90,Baseline!$G:$CJ,81,FALSE))</f>
        <v/>
      </c>
      <c r="CJ90" s="1" t="str">
        <f>IF(LEN(VLOOKUP($G90,Baseline!$G:$CJ,82,FALSE))=0,"",VLOOKUP($G90,Baseline!$G:$CJ,82,FALSE))</f>
        <v/>
      </c>
      <c r="CK90" s="1"/>
      <c r="CL90" s="1"/>
      <c r="CM90" s="1"/>
      <c r="CN90" s="1"/>
      <c r="CO90" s="198" t="str">
        <f>IF(LEN(VLOOKUP($G90,Baseline!$G:$DL,87,FALSE))=0,"",VLOOKUP($G90,Baseline!$G:$DL,87,FALSE))</f>
        <v>Jusqu'à quel point considérez-vous que vos difficultés de sommeil PERTURBENT votre fonctionnement quotidien (ex. : fatigue durant le jour, capacité à travailler/à effectuer les tâches quotidiennes à la maison, concentration, mémoire et/ou humeur) ?</v>
      </c>
      <c r="CP90" s="1" t="str">
        <f>IF(LEN(VLOOKUP($G90,Baseline!$G:$DL,88,FALSE))=0,"",VLOOKUP($G90,Baseline!$G:$DL,88,FALSE))</f>
        <v>1 = Aucunement</v>
      </c>
      <c r="CQ90" s="1" t="str">
        <f>IF(LEN(VLOOKUP($G90,Baseline!$G:$DL,89,FALSE))=0,"",VLOOKUP($G90,Baseline!$G:$DL,89,FALSE))</f>
        <v>2 = Légèrement</v>
      </c>
      <c r="CR90" s="4" t="str">
        <f>IF(LEN(VLOOKUP($G90,Baseline!$G:$DL,90,FALSE))=0,"",VLOOKUP($G90,Baseline!$G:$DL,90,FALSE))</f>
        <v>3 = Moyennement</v>
      </c>
      <c r="CS90" s="1" t="str">
        <f>IF(LEN(VLOOKUP($G90,Baseline!$G:$DL,91,FALSE))=0,"",VLOOKUP($G90,Baseline!$G:$DL,91,FALSE))</f>
        <v>4 = Beaucoup</v>
      </c>
      <c r="CT90" s="1" t="str">
        <f>IF(LEN(VLOOKUP($G90,Baseline!$G:$DL,92,FALSE))=0,"",VLOOKUP($G90,Baseline!$G:$DL,92,FALSE))</f>
        <v>5 = Énormément</v>
      </c>
      <c r="CU90" s="1" t="str">
        <f>IF(LEN(VLOOKUP($G90,Baseline!$G:$DL,93,FALSE))=0,"",VLOOKUP($G90,Baseline!$G:$DL,93,FALSE))</f>
        <v/>
      </c>
      <c r="CV90" s="1" t="str">
        <f>IF(LEN(VLOOKUP($G90,Baseline!$G:$DL,94,FALSE))=0,"",VLOOKUP($G90,Baseline!$G:$DL,94,FALSE))</f>
        <v/>
      </c>
      <c r="CW90" s="1" t="str">
        <f>IF(LEN(VLOOKUP($G90,Baseline!$G:$DL,95,FALSE))=0,"",VLOOKUP($G90,Baseline!$G:$DL,95,FALSE))</f>
        <v/>
      </c>
      <c r="CX90" s="1" t="str">
        <f>IF(LEN(VLOOKUP($G90,Baseline!$G:$DL,96,FALSE))=0,"",VLOOKUP($G90,Baseline!$G:$DL,96,FALSE))</f>
        <v/>
      </c>
      <c r="CY90" s="5" t="str">
        <f>IF(LEN(VLOOKUP($G90,Baseline!$G:$DL,97,FALSE))=0,"",VLOOKUP($G90,Baseline!$G:$DL,97,FALSE))</f>
        <v/>
      </c>
      <c r="CZ90" s="5" t="str">
        <f>IF(LEN(VLOOKUP($G90,Baseline!$G:$DL,98,FALSE))=0,"",VLOOKUP($G90,Baseline!$G:$DL,98,FALSE))</f>
        <v/>
      </c>
      <c r="DA90" s="5" t="str">
        <f>IF(LEN(VLOOKUP($G90,Baseline!$G:$DL,99,FALSE))=0,"",VLOOKUP($G90,Baseline!$G:$DL,99,FALSE))</f>
        <v/>
      </c>
      <c r="DB90" s="5" t="str">
        <f>IF(LEN(VLOOKUP($G90,Baseline!$G:$DL,100,FALSE))=0,"",VLOOKUP($G90,Baseline!$G:$DL,100,FALSE))</f>
        <v/>
      </c>
      <c r="DC90" s="5" t="str">
        <f>IF(LEN(VLOOKUP($G90,Baseline!$G:$DL,101,FALSE))=0,"",VLOOKUP($G90,Baseline!$G:$DL,101,FALSE))</f>
        <v/>
      </c>
      <c r="DD90" s="5" t="str">
        <f>IF(LEN(VLOOKUP($G90,Baseline!$G:$DL,102,FALSE))=0,"",VLOOKUP($G90,Baseline!$G:$DL,102,FALSE))</f>
        <v/>
      </c>
      <c r="DE90" s="5" t="str">
        <f>IF(LEN(VLOOKUP($G90,Baseline!$G:$DL,103,FALSE))=0,"",VLOOKUP($G90,Baseline!$G:$DL,103,FALSE))</f>
        <v/>
      </c>
      <c r="DF90" s="5" t="str">
        <f>IF(LEN(VLOOKUP($G90,Baseline!$G:$DL,104,FALSE))=0,"",VLOOKUP($G90,Baseline!$G:$DL,104,FALSE))</f>
        <v/>
      </c>
      <c r="DG90" s="5" t="str">
        <f>IF(LEN(VLOOKUP($G90,Baseline!$G:$DL,105,FALSE))=0,"",VLOOKUP($G90,Baseline!$G:$DL,105,FALSE))</f>
        <v/>
      </c>
      <c r="DH90" s="5" t="str">
        <f>IF(LEN(VLOOKUP($G90,Baseline!$G:$DL,106,FALSE))=0,"",VLOOKUP($G90,Baseline!$G:$DL,106,FALSE))</f>
        <v/>
      </c>
      <c r="DI90" s="5" t="str">
        <f>IF(LEN(VLOOKUP($G90,Baseline!$G:$DL,107,FALSE))=0,"",VLOOKUP($G90,Baseline!$G:$DL,107,FALSE))</f>
        <v/>
      </c>
      <c r="DJ90" s="5" t="str">
        <f>IF(LEN(VLOOKUP($G90,Baseline!$G:$DL,108,FALSE))=0,"",VLOOKUP($G90,Baseline!$G:$DL,108,FALSE))</f>
        <v/>
      </c>
      <c r="DK90" s="5" t="str">
        <f>IF(LEN(VLOOKUP($G90,Baseline!$G:$DL,109,FALSE))=0,"",VLOOKUP($G90,Baseline!$G:$DL,109,FALSE))</f>
        <v/>
      </c>
      <c r="DL90" s="5" t="str">
        <f>IF(LEN(VLOOKUP($G90,Baseline!$G:$DL,110,FALSE))=0,"",VLOOKUP($G90,Baseline!$G:$DL,110,FALSE))</f>
        <v/>
      </c>
      <c r="DM90" s="5"/>
      <c r="DN90" s="5"/>
      <c r="DO90" s="5"/>
      <c r="DP90" s="5"/>
      <c r="DQ90" s="1" t="str">
        <f>IF(LEN(VLOOKUP($G90,Baseline!$G:$EN,115,FALSE))=0,"",VLOOKUP($G90,Baseline!$G:$EN,115,FALSE))</f>
        <v>Hogy érzi, milyen mértékben AKADÁLYOZZA alvászavara a mindennapi tevékenységeit (pl. nappali fáradtság, munkahelyi feladatok/napi teendők elvégzése, koncentráció, memória, hangulat vonatkozásában)?</v>
      </c>
      <c r="DR90" s="1" t="str">
        <f>IF(LEN(VLOOKUP($G90,Baseline!$G:$EN,116,FALSE))=0,"",VLOOKUP($G90,Baseline!$G:$EN,116,FALSE))</f>
        <v>0 = Egyáltalán nem</v>
      </c>
      <c r="DS90" s="1" t="str">
        <f>IF(LEN(VLOOKUP($G90,Baseline!$G:$EN,117,FALSE))=0,"",VLOOKUP($G90,Baseline!$G:$EN,117,FALSE))</f>
        <v>1 = Kissé</v>
      </c>
      <c r="DT90" s="1" t="str">
        <f>IF(LEN(VLOOKUP($G90,Baseline!$G:$EN,118,FALSE))=0,"",VLOOKUP($G90,Baseline!$G:$EN,118,FALSE))</f>
        <v>2 = Közepesen</v>
      </c>
      <c r="DU90" s="1" t="str">
        <f>IF(LEN(VLOOKUP($G90,Baseline!$G:$EN,119,FALSE))=0,"",VLOOKUP($G90,Baseline!$G:$EN,119,FALSE))</f>
        <v>3 = Meglehetősen</v>
      </c>
      <c r="DV90" s="1" t="str">
        <f>IF(LEN(VLOOKUP($G90,Baseline!$G:$EN,120,FALSE))=0,"",VLOOKUP($G90,Baseline!$G:$EN,120,FALSE))</f>
        <v>4 = Nagyon</v>
      </c>
      <c r="DW90" s="4" t="str">
        <f>IF(LEN(VLOOKUP($G90,Baseline!$G:$EN,121,FALSE))=0,"",VLOOKUP($G90,Baseline!$G:$EN,121,FALSE))</f>
        <v/>
      </c>
      <c r="DX90" s="1" t="str">
        <f>IF(LEN(VLOOKUP($G90,Baseline!$G:$EN,122,FALSE))=0,"",VLOOKUP($G90,Baseline!$G:$EN,122,FALSE))</f>
        <v/>
      </c>
      <c r="DY90" s="1" t="str">
        <f>IF(LEN(VLOOKUP($G90,Baseline!$G:$EN,123,FALSE))=0,"",VLOOKUP($G90,Baseline!$G:$EN,123,FALSE))</f>
        <v/>
      </c>
      <c r="DZ90" s="1" t="str">
        <f>IF(LEN(VLOOKUP($G90,Baseline!$G:$EN,124,FALSE))=0,"",VLOOKUP($G90,Baseline!$G:$EN,124,FALSE))</f>
        <v/>
      </c>
      <c r="EA90" s="1" t="str">
        <f>IF(LEN(VLOOKUP($G90,Baseline!$G:$EN,125,FALSE))=0,"",VLOOKUP($G90,Baseline!$G:$EN,125,FALSE))</f>
        <v/>
      </c>
      <c r="EB90" s="5" t="str">
        <f>IF(LEN(VLOOKUP($G90,Baseline!$G:$EN,126,FALSE))=0,"",VLOOKUP($G90,Baseline!$G:$EN,126,FALSE))</f>
        <v/>
      </c>
      <c r="EC90" s="5" t="str">
        <f>IF(LEN(VLOOKUP($G90,Baseline!$G:$EN,127,FALSE))=0,"",VLOOKUP($G90,Baseline!$G:$EN,127,FALSE))</f>
        <v/>
      </c>
      <c r="ED90" s="5" t="str">
        <f>IF(LEN(VLOOKUP($G90,Baseline!$G:$EN,128,FALSE))=0,"",VLOOKUP($G90,Baseline!$G:$EN,128,FALSE))</f>
        <v/>
      </c>
      <c r="EE90" s="5" t="str">
        <f>IF(LEN(VLOOKUP($G90,Baseline!$G:$EN,129,FALSE))=0,"",VLOOKUP($G90,Baseline!$G:$EN,129,FALSE))</f>
        <v/>
      </c>
      <c r="EF90" s="5" t="str">
        <f>IF(LEN(VLOOKUP($G90,Baseline!$G:$EN,130,FALSE))=0,"",VLOOKUP($G90,Baseline!$G:$EN,130,FALSE))</f>
        <v/>
      </c>
      <c r="EG90" s="5" t="str">
        <f>IF(LEN(VLOOKUP($G90,Baseline!$G:$EN,131,FALSE))=0,"",VLOOKUP($G90,Baseline!$G:$EN,131,FALSE))</f>
        <v/>
      </c>
      <c r="EH90" s="5" t="str">
        <f>IF(LEN(VLOOKUP($G90,Baseline!$G:$EN,132,FALSE))=0,"",VLOOKUP($G90,Baseline!$G:$EN,132,FALSE))</f>
        <v/>
      </c>
      <c r="EI90" s="5" t="str">
        <f>IF(LEN(VLOOKUP($G90,Baseline!$G:$EN,133,FALSE))=0,"",VLOOKUP($G90,Baseline!$G:$EN,133,FALSE))</f>
        <v/>
      </c>
      <c r="EJ90" s="5" t="str">
        <f>IF(LEN(VLOOKUP($G90,Baseline!$G:$EN,134,FALSE))=0,"",VLOOKUP($G90,Baseline!$G:$EN,134,FALSE))</f>
        <v/>
      </c>
      <c r="EK90" s="5" t="str">
        <f>IF(LEN(VLOOKUP($G90,Baseline!$G:$EN,135,FALSE))=0,"",VLOOKUP($G90,Baseline!$G:$EN,135,FALSE))</f>
        <v/>
      </c>
      <c r="EL90" s="5" t="str">
        <f>IF(LEN(VLOOKUP($G90,Baseline!$G:$EN,136,FALSE))=0,"",VLOOKUP($G90,Baseline!$G:$EN,136,FALSE))</f>
        <v/>
      </c>
      <c r="EM90" s="5" t="str">
        <f>IF(LEN(VLOOKUP($G90,Baseline!$G:$EN,137,FALSE))=0,"",VLOOKUP($G90,Baseline!$G:$EN,137,FALSE))</f>
        <v/>
      </c>
      <c r="EN90" s="5" t="str">
        <f>IF(LEN(VLOOKUP($G90,Baseline!$G:$EN,138,FALSE))=0,"",VLOOKUP($G90,Baseline!$G:$EN,138,FALSE))</f>
        <v/>
      </c>
      <c r="EO90" s="5"/>
      <c r="EP90" s="5"/>
      <c r="EQ90" s="5"/>
      <c r="ER90" s="5"/>
      <c r="ES90" s="1" t="str">
        <f>IF(LEN(VLOOKUP($G90,Baseline!$G:$FP,143,FALSE))=0,"",VLOOKUP($G90,Baseline!$G:$FP,143,FALSE))</f>
        <v>In quale misura ritiene che il suo problema di insonnia INFLUISCA sulla sua capacità di fare le cose di tutti i giorni (ad es. affaticamento durante il giorno, capacità di lavorare/sbrigare faccende domestiche regolarmente, concentrazione, memoria, umore, ecc.)?</v>
      </c>
      <c r="ET90" s="1" t="str">
        <f>IF(LEN(VLOOKUP($G90,Baseline!$G:$FP,144,FALSE))=0,"",VLOOKUP($G90,Baseline!$G:$FP,144,FALSE))</f>
        <v>0 = Per niente</v>
      </c>
      <c r="EU90" s="1" t="str">
        <f>IF(LEN(VLOOKUP($G90,Baseline!$G:$FP,145,FALSE))=0,"",VLOOKUP($G90,Baseline!$G:$FP,145,FALSE))</f>
        <v>1 = Un po'</v>
      </c>
      <c r="EV90" s="1" t="str">
        <f>IF(LEN(VLOOKUP($G90,Baseline!$G:$FP,146,FALSE))=0,"",VLOOKUP($G90,Baseline!$G:$FP,146,FALSE))</f>
        <v>2 = Abbastanze</v>
      </c>
      <c r="EW90" s="1" t="str">
        <f>IF(LEN(VLOOKUP($G90,Baseline!$G:$FP,147,FALSE))=0,"",VLOOKUP($G90,Baseline!$G:$FP,147,FALSE))</f>
        <v>3 = Molto</v>
      </c>
      <c r="EX90" s="1" t="str">
        <f>IF(LEN(VLOOKUP($G90,Baseline!$G:$FP,148,FALSE))=0,"",VLOOKUP($G90,Baseline!$G:$FP,148,FALSE))</f>
        <v>4 = Moltissimo</v>
      </c>
      <c r="EY90" s="1" t="str">
        <f>IF(LEN(VLOOKUP($G90,Baseline!$G:$FP,149,FALSE))=0,"",VLOOKUP($G90,Baseline!$G:$FP,149,FALSE))</f>
        <v/>
      </c>
      <c r="EZ90" s="1" t="str">
        <f>IF(LEN(VLOOKUP($G90,Baseline!$G:$FP,150,FALSE))=0,"",VLOOKUP($G90,Baseline!$G:$FP,150,FALSE))</f>
        <v/>
      </c>
      <c r="FA90" s="1" t="str">
        <f>IF(LEN(VLOOKUP($G90,Baseline!$G:$FP,151,FALSE))=0,"",VLOOKUP($G90,Baseline!$G:$FP,151,FALSE))</f>
        <v/>
      </c>
      <c r="FB90" s="4" t="str">
        <f>IF(LEN(VLOOKUP($G90,Baseline!$G:$FP,152,FALSE))=0,"",VLOOKUP($G90,Baseline!$G:$FP,152,FALSE))</f>
        <v/>
      </c>
      <c r="FC90" s="1" t="str">
        <f>IF(LEN(VLOOKUP($G90,Baseline!$G:$FP,153,FALSE))=0,"",VLOOKUP($G90,Baseline!$G:$FP,153,FALSE))</f>
        <v/>
      </c>
      <c r="FD90" s="5" t="str">
        <f>IF(LEN(VLOOKUP($G90,Baseline!$G:$FP,154,FALSE))=0,"",VLOOKUP($G90,Baseline!$G:$FP,154,FALSE))</f>
        <v/>
      </c>
      <c r="FE90" s="5" t="str">
        <f>IF(LEN(VLOOKUP($G90,Baseline!$G:$FP,155,FALSE))=0,"",VLOOKUP($G90,Baseline!$G:$FP,155,FALSE))</f>
        <v/>
      </c>
      <c r="FF90" s="5" t="str">
        <f>IF(LEN(VLOOKUP($G90,Baseline!$G:$FP,156,FALSE))=0,"",VLOOKUP($G90,Baseline!$G:$FP,156,FALSE))</f>
        <v/>
      </c>
      <c r="FG90" s="5" t="str">
        <f>IF(LEN(VLOOKUP($G90,Baseline!$G:$FP,157,FALSE))=0,"",VLOOKUP($G90,Baseline!$G:$FP,157,FALSE))</f>
        <v/>
      </c>
      <c r="FH90" s="5" t="str">
        <f>IF(LEN(VLOOKUP($G90,Baseline!$G:$FP,158,FALSE))=0,"",VLOOKUP($G90,Baseline!$G:$FP,158,FALSE))</f>
        <v/>
      </c>
      <c r="FI90" s="5" t="str">
        <f>IF(LEN(VLOOKUP($G90,Baseline!$G:$FP,159,FALSE))=0,"",VLOOKUP($G90,Baseline!$G:$FP,159,FALSE))</f>
        <v/>
      </c>
      <c r="FJ90" s="5" t="str">
        <f>IF(LEN(VLOOKUP($G90,Baseline!$G:$FP,160,FALSE))=0,"",VLOOKUP($G90,Baseline!$G:$FP,160,FALSE))</f>
        <v/>
      </c>
      <c r="FK90" s="5" t="str">
        <f>IF(LEN(VLOOKUP($G90,Baseline!$G:$FP,161,FALSE))=0,"",VLOOKUP($G90,Baseline!$G:$FP,161,FALSE))</f>
        <v/>
      </c>
      <c r="FL90" s="5" t="str">
        <f>IF(LEN(VLOOKUP($G90,Baseline!$G:$FP,162,FALSE))=0,"",VLOOKUP($G90,Baseline!$G:$FP,162,FALSE))</f>
        <v/>
      </c>
      <c r="FM90" s="5" t="str">
        <f>IF(LEN(VLOOKUP($G90,Baseline!$G:$FP,163,FALSE))=0,"",VLOOKUP($G90,Baseline!$G:$FP,163,FALSE))</f>
        <v/>
      </c>
      <c r="FN90" s="5" t="str">
        <f>IF(LEN(VLOOKUP($G90,Baseline!$G:$FP,164,FALSE))=0,"",VLOOKUP($G90,Baseline!$G:$FP,164,FALSE))</f>
        <v/>
      </c>
      <c r="FO90" s="5" t="str">
        <f>IF(LEN(VLOOKUP($G90,Baseline!$G:$FP,165,FALSE))=0,"",VLOOKUP($G90,Baseline!$G:$FP,165,FALSE))</f>
        <v/>
      </c>
      <c r="FP90" s="5" t="str">
        <f>IF(LEN(VLOOKUP($G90,Baseline!$G:$FP,166,FALSE))=0,"",VLOOKUP($G90,Baseline!$G:$FP,166,FALSE))</f>
        <v/>
      </c>
      <c r="FQ90" s="5"/>
      <c r="FR90" s="5"/>
      <c r="FS90" s="5"/>
      <c r="FT90" s="5"/>
      <c r="FU90" s="1" t="str">
        <f>IF(LEN(VLOOKUP($G90,Baseline!$G:$GR,171,FALSE))=0,"",VLOOKUP($G90,Baseline!$G:$GR,171,FALSE))</f>
        <v>В какой степени, по Вашему мнению, нарушения сна ВЛИЯЮТ на Вашу повседневную жизнь (например, на дневную усталость, способность работать/выполнять работу по дому, концентрацию внимания, память, настроение)?</v>
      </c>
      <c r="FV90" s="1" t="str">
        <f>IF(LEN(VLOOKUP($G90,Baseline!$G:$GR,172,FALSE))=0,"",VLOOKUP($G90,Baseline!$G:$GR,172,FALSE))</f>
        <v>0 = Совсем не влияют</v>
      </c>
      <c r="FW90" s="1" t="str">
        <f>IF(LEN(VLOOKUP($G90,Baseline!$G:$GR,173,FALSE))=0,"",VLOOKUP($G90,Baseline!$G:$GR,173,FALSE))</f>
        <v>1 = Немного влияют</v>
      </c>
      <c r="FX90" s="1" t="str">
        <f>IF(LEN(VLOOKUP($G90,Baseline!$G:$GR,174,FALSE))=0,"",VLOOKUP($G90,Baseline!$G:$GR,174,FALSE))</f>
        <v>2 = Отчасти влияют</v>
      </c>
      <c r="FY90" s="1" t="str">
        <f>IF(LEN(VLOOKUP($G90,Baseline!$G:$GR,175,FALSE))=0,"",VLOOKUP($G90,Baseline!$G:$GR,175,FALSE))</f>
        <v>3 = Сильно влияют</v>
      </c>
      <c r="FZ90" s="1" t="str">
        <f>IF(LEN(VLOOKUP($G90,Baseline!$G:$GR,176,FALSE))=0,"",VLOOKUP($G90,Baseline!$G:$GR,176,FALSE))</f>
        <v>4 = Очень сильно влияют</v>
      </c>
      <c r="GA90" s="1" t="str">
        <f>IF(LEN(VLOOKUP($G90,Baseline!$G:$GR,177,FALSE))=0,"",VLOOKUP($G90,Baseline!$G:$GR,177,FALSE))</f>
        <v/>
      </c>
      <c r="GB90" s="1" t="str">
        <f>IF(LEN(VLOOKUP($G90,Baseline!$G:$GR,178,FALSE))=0,"",VLOOKUP($G90,Baseline!$G:$GR,178,FALSE))</f>
        <v/>
      </c>
      <c r="GC90" s="1" t="str">
        <f>IF(LEN(VLOOKUP($G90,Baseline!$G:$GR,179,FALSE))=0,"",VLOOKUP($G90,Baseline!$G:$GR,179,FALSE))</f>
        <v/>
      </c>
      <c r="GD90" s="1" t="str">
        <f>IF(LEN(VLOOKUP($G90,Baseline!$G:$GR,180,FALSE))=0,"",VLOOKUP($G90,Baseline!$G:$GR,180,FALSE))</f>
        <v/>
      </c>
      <c r="GE90" s="1" t="str">
        <f>IF(LEN(VLOOKUP($G90,Baseline!$G:$GR,181,FALSE))=0,"",VLOOKUP($G90,Baseline!$G:$GR,181,FALSE))</f>
        <v/>
      </c>
      <c r="GF90" s="5" t="str">
        <f>IF(LEN(VLOOKUP($G90,Baseline!$G:$GR,182,FALSE))=0,"",VLOOKUP($G90,Baseline!$G:$GR,182,FALSE))</f>
        <v/>
      </c>
      <c r="GG90" s="4" t="str">
        <f>IF(LEN(VLOOKUP($G90,Baseline!$G:$GR,183,FALSE))=0,"",VLOOKUP($G90,Baseline!$G:$GR,183,FALSE))</f>
        <v/>
      </c>
      <c r="GH90" s="5" t="str">
        <f>IF(LEN(VLOOKUP($G90,Baseline!$G:$GR,184,FALSE))=0,"",VLOOKUP($G90,Baseline!$G:$GR,184,FALSE))</f>
        <v/>
      </c>
      <c r="GI90" s="5" t="str">
        <f>IF(LEN(VLOOKUP($G90,Baseline!$G:$GR,185,FALSE))=0,"",VLOOKUP($G90,Baseline!$G:$GR,185,FALSE))</f>
        <v/>
      </c>
      <c r="GJ90" s="5" t="str">
        <f>IF(LEN(VLOOKUP($G90,Baseline!$G:$GR,186,FALSE))=0,"",VLOOKUP($G90,Baseline!$G:$GR,186,FALSE))</f>
        <v/>
      </c>
      <c r="GK90" s="5" t="str">
        <f>IF(LEN(VLOOKUP($G90,Baseline!$G:$GR,187,FALSE))=0,"",VLOOKUP($G90,Baseline!$G:$GR,187,FALSE))</f>
        <v/>
      </c>
      <c r="GL90" s="5" t="str">
        <f>IF(LEN(VLOOKUP($G90,Baseline!$G:$GR,188,FALSE))=0,"",VLOOKUP($G90,Baseline!$G:$GR,188,FALSE))</f>
        <v/>
      </c>
      <c r="GM90" s="5" t="str">
        <f>IF(LEN(VLOOKUP($G90,Baseline!$G:$GR,189,FALSE))=0,"",VLOOKUP($G90,Baseline!$G:$GR,189,FALSE))</f>
        <v/>
      </c>
      <c r="GN90" s="5" t="str">
        <f>IF(LEN(VLOOKUP($G90,Baseline!$G:$GR,190,FALSE))=0,"",VLOOKUP($G90,Baseline!$G:$GR,190,FALSE))</f>
        <v/>
      </c>
      <c r="GO90" s="5" t="str">
        <f>IF(LEN(VLOOKUP($G90,Baseline!$G:$GR,191,FALSE))=0,"",VLOOKUP($G90,Baseline!$G:$GR,191,FALSE))</f>
        <v/>
      </c>
      <c r="GP90" s="5" t="str">
        <f>IF(LEN(VLOOKUP($G90,Baseline!$G:$GR,192,FALSE))=0,"",VLOOKUP($G90,Baseline!$G:$GR,192,FALSE))</f>
        <v/>
      </c>
      <c r="GQ90" s="5" t="str">
        <f>IF(LEN(VLOOKUP($G90,Baseline!$G:$GR,193,FALSE))=0,"",VLOOKUP($G90,Baseline!$G:$GR,193,FALSE))</f>
        <v/>
      </c>
      <c r="GR90" s="5" t="str">
        <f>IF(LEN(VLOOKUP($G90,Baseline!$G:$GR,194,FALSE))=0,"",VLOOKUP($G90,Baseline!$G:$GR,194,FALSE))</f>
        <v/>
      </c>
      <c r="GS90" s="5"/>
      <c r="GT90" s="5"/>
      <c r="GU90" s="5"/>
      <c r="GV90" s="5"/>
      <c r="GW90" s="1" t="str">
        <f>IF(LEN(VLOOKUP($G90,Baseline!$G:$HT,199,FALSE))=0,"",VLOOKUP($G90,Baseline!$G:$HT,199,FALSE))</f>
        <v>Do koje mere smatrate da vaši problemi sa spavanjem OMETAJU vaše svakodnevno funkcionisanje (npr. dnevni zamor, sposobnost da se završavaju poslovne/dnevne aktivnosti, koncentracija, pamćenje, raspoloženje)?</v>
      </c>
      <c r="GX90" s="1" t="str">
        <f>IF(LEN(VLOOKUP($G90,Baseline!$G:$HT,200,FALSE))=0,"",VLOOKUP($G90,Baseline!$G:$HT,200,FALSE))</f>
        <v>0 = nimalo ne ometaju</v>
      </c>
      <c r="GY90" s="1" t="str">
        <f>IF(LEN(VLOOKUP($G90,Baseline!$G:$HT,201,FALSE))=0,"",VLOOKUP($G90,Baseline!$G:$HT,201,FALSE))</f>
        <v>1 = malo ometaju</v>
      </c>
      <c r="GZ90" s="1" t="str">
        <f>IF(LEN(VLOOKUP($G90,Baseline!$G:$HT,202,FALSE))=0,"",VLOOKUP($G90,Baseline!$G:$HT,202,FALSE))</f>
        <v>2 = donekle ometaju</v>
      </c>
      <c r="HA90" s="10" t="str">
        <f>IF(LEN(VLOOKUP($G90,Baseline!$G:$HT,203,FALSE))=0,"",VLOOKUP($G90,Baseline!$G:$HT,203,FALSE))</f>
        <v>3 = mnogo ometaju</v>
      </c>
      <c r="HB90" s="10" t="str">
        <f>IF(LEN(VLOOKUP($G90,Baseline!$G:$HT,204,FALSE))=0,"",VLOOKUP($G90,Baseline!$G:$HT,204,FALSE))</f>
        <v>4 = jako mnogo ometaju</v>
      </c>
      <c r="HC90" s="10" t="str">
        <f>IF(LEN(VLOOKUP($G90,Baseline!$G:$HT,205,FALSE))=0,"",VLOOKUP($G90,Baseline!$G:$HT,205,FALSE))</f>
        <v/>
      </c>
      <c r="HD90" s="10" t="str">
        <f>IF(LEN(VLOOKUP($G90,Baseline!$G:$HT,206,FALSE))=0,"",VLOOKUP($G90,Baseline!$G:$HT,206,FALSE))</f>
        <v/>
      </c>
      <c r="HE90" s="10" t="str">
        <f>IF(LEN(VLOOKUP($G90,Baseline!$G:$HT,207,FALSE))=0,"",VLOOKUP($G90,Baseline!$G:$HT,207,FALSE))</f>
        <v/>
      </c>
      <c r="HF90" s="10" t="str">
        <f>IF(LEN(VLOOKUP($G90,Baseline!$G:$HT,208,FALSE))=0,"",VLOOKUP($G90,Baseline!$G:$HT,208,FALSE))</f>
        <v/>
      </c>
      <c r="HG90" s="10" t="str">
        <f>IF(LEN(VLOOKUP($G90,Baseline!$G:$HT,209,FALSE))=0,"",VLOOKUP($G90,Baseline!$G:$HT,209,FALSE))</f>
        <v/>
      </c>
      <c r="HH90" s="5" t="str">
        <f>IF(LEN(VLOOKUP($G90,Baseline!$G:$HT,210,FALSE))=0,"",VLOOKUP($G90,Baseline!$G:$HT,210,FALSE))</f>
        <v/>
      </c>
      <c r="HI90" s="5" t="str">
        <f>IF(LEN(VLOOKUP($G90,Baseline!$G:$HT,211,FALSE))=0,"",VLOOKUP($G90,Baseline!$G:$HT,211,FALSE))</f>
        <v/>
      </c>
      <c r="HJ90" s="5" t="str">
        <f>IF(LEN(VLOOKUP($G90,Baseline!$G:$HT,212,FALSE))=0,"",VLOOKUP($G90,Baseline!$G:$HT,212,FALSE))</f>
        <v/>
      </c>
      <c r="HK90" s="5" t="str">
        <f>IF(LEN(VLOOKUP($G90,Baseline!$G:$HT,213,FALSE))=0,"",VLOOKUP($G90,Baseline!$G:$HT,213,FALSE))</f>
        <v/>
      </c>
      <c r="HL90" s="4" t="str">
        <f>IF(LEN(VLOOKUP($G90,Baseline!$G:$HT,214,FALSE))=0,"",VLOOKUP($G90,Baseline!$G:$HT,214,FALSE))</f>
        <v/>
      </c>
      <c r="HM90" s="5" t="str">
        <f>IF(LEN(VLOOKUP($G90,Baseline!$G:$HT,215,FALSE))=0,"",VLOOKUP($G90,Baseline!$G:$HT,215,FALSE))</f>
        <v/>
      </c>
      <c r="HN90" s="5" t="str">
        <f>IF(LEN(VLOOKUP($G90,Baseline!$G:$HT,216,FALSE))=0,"",VLOOKUP($G90,Baseline!$G:$HT,216,FALSE))</f>
        <v/>
      </c>
      <c r="HO90" s="5" t="str">
        <f>IF(LEN(VLOOKUP($G90,Baseline!$G:$HT,217,FALSE))=0,"",VLOOKUP($G90,Baseline!$G:$HT,217,FALSE))</f>
        <v/>
      </c>
      <c r="HP90" s="5" t="str">
        <f>IF(LEN(VLOOKUP($G90,Baseline!$G:$HT,218,FALSE))=0,"",VLOOKUP($G90,Baseline!$G:$HT,218,FALSE))</f>
        <v/>
      </c>
      <c r="HQ90" s="5" t="str">
        <f>IF(LEN(VLOOKUP($G90,Baseline!$G:$HT,219,FALSE))=0,"",VLOOKUP($G90,Baseline!$G:$HT,219,FALSE))</f>
        <v/>
      </c>
      <c r="HR90" s="5" t="str">
        <f>IF(LEN(VLOOKUP($G90,Baseline!$G:$HT,220,FALSE))=0,"",VLOOKUP($G90,Baseline!$G:$HT,220,FALSE))</f>
        <v/>
      </c>
      <c r="HS90" s="5" t="str">
        <f>IF(LEN(VLOOKUP($G90,Baseline!$G:$HT,221,FALSE))=0,"",VLOOKUP($G90,Baseline!$G:$HT,221,FALSE))</f>
        <v/>
      </c>
      <c r="HT90" s="5" t="str">
        <f>IF(LEN(VLOOKUP($G90,Baseline!$G:$HT,222,FALSE))=0,"",VLOOKUP($G90,Baseline!$G:$HT,222,FALSE))</f>
        <v/>
      </c>
      <c r="HU90" s="5"/>
      <c r="HV90" s="5"/>
      <c r="HW90" s="5"/>
      <c r="HX90" s="5"/>
    </row>
    <row r="91" spans="1:232" s="28" customFormat="1" ht="95.25" hidden="1" thickBot="1">
      <c r="A91" s="5" t="s">
        <v>331</v>
      </c>
      <c r="B91" s="5" t="s">
        <v>332</v>
      </c>
      <c r="C91" s="5"/>
      <c r="D91" s="5"/>
      <c r="E91" s="5"/>
      <c r="F91" s="5" t="s">
        <v>333</v>
      </c>
      <c r="G91" s="5" t="s">
        <v>485</v>
      </c>
      <c r="H91" s="5"/>
      <c r="I91" s="84" t="str">
        <f>IF(LEN(VLOOKUP($G91,Baseline!$G:$BH,3,FALSE))=0,"",VLOOKUP($G91,Baseline!$G:$BH,3,FALSE))</f>
        <v>Wie erkennbar ist die Beeinträchtigung Ihrer Lebensqualität durch Ihre Schlafprobleme Ihrer Meinung nach für andere Menschen?</v>
      </c>
      <c r="J91" s="5" t="str">
        <f>IF(LEN(VLOOKUP($G91,Baseline!$G:$BH,4,FALSE))=0,"",VLOOKUP($G91,Baseline!$G:$BH,4,FALSE))</f>
        <v>0 = Überhaupt nicht</v>
      </c>
      <c r="K91" s="5" t="str">
        <f>IF(LEN(VLOOKUP($G91,Baseline!$G:$BH,5,FALSE))=0,"",VLOOKUP($G91,Baseline!$G:$BH,5,FALSE))</f>
        <v>1 = Ein wenig</v>
      </c>
      <c r="L91" s="5" t="str">
        <f>IF(LEN(VLOOKUP($G91,Baseline!$G:$BH,6,FALSE))=0,"",VLOOKUP($G91,Baseline!$G:$BH,6,FALSE))</f>
        <v>2 = Mäßig</v>
      </c>
      <c r="M91" s="5" t="str">
        <f>IF(LEN(VLOOKUP($G91,Baseline!$G:$BH,7,FALSE))=0,"",VLOOKUP($G91,Baseline!$G:$BH,7,FALSE))</f>
        <v>3 = Ziemlich</v>
      </c>
      <c r="N91" s="5" t="str">
        <f>IF(LEN(VLOOKUP($G91,Baseline!$G:$BH,8,FALSE))=0,"",VLOOKUP($G91,Baseline!$G:$BH,8,FALSE))</f>
        <v>4 = Sehr</v>
      </c>
      <c r="O91" s="5" t="str">
        <f>IF(LEN(VLOOKUP($G91,Baseline!$G:$BH,9,FALSE))=0,"",VLOOKUP($G91,Baseline!$G:$BH,9,FALSE))</f>
        <v/>
      </c>
      <c r="P91" s="5" t="str">
        <f>IF(LEN(VLOOKUP($G91,Baseline!$G:$BH,10,FALSE))=0,"",VLOOKUP($G91,Baseline!$G:$BH,10,FALSE))</f>
        <v/>
      </c>
      <c r="Q91" s="5" t="str">
        <f>IF(LEN(VLOOKUP($G91,Baseline!$G:$BH,11,FALSE))=0,"",VLOOKUP($G91,Baseline!$G:$BH,11,FALSE))</f>
        <v/>
      </c>
      <c r="R91" s="5" t="str">
        <f>IF(LEN(VLOOKUP($G91,Baseline!$G:$BH,12,FALSE))=0,"",VLOOKUP($G91,Baseline!$G:$BH,12,FALSE))</f>
        <v/>
      </c>
      <c r="S91" s="5" t="str">
        <f>IF(LEN(VLOOKUP($G91,Baseline!$G:$BH,13,FALSE))=0,"",VLOOKUP($G91,Baseline!$G:$BH,13,FALSE))</f>
        <v/>
      </c>
      <c r="T91" s="5" t="str">
        <f>IF(LEN(VLOOKUP($G91,Baseline!$G:$BH,14,FALSE))=0,"",VLOOKUP($G91,Baseline!$G:$BH,14,FALSE))</f>
        <v/>
      </c>
      <c r="U91" s="5" t="str">
        <f>IF(LEN(VLOOKUP($G91,Baseline!$G:$BH,15,FALSE))=0,"",VLOOKUP($G91,Baseline!$G:$BH,15,FALSE))</f>
        <v/>
      </c>
      <c r="V91" s="5" t="str">
        <f>IF(LEN(VLOOKUP($G91,Baseline!$G:$BH,16,FALSE))=0,"",VLOOKUP($G91,Baseline!$G:$BH,16,FALSE))</f>
        <v/>
      </c>
      <c r="W91" s="5" t="str">
        <f>IF(LEN(VLOOKUP($G91,Baseline!$G:$BH,17,FALSE))=0,"",VLOOKUP($G91,Baseline!$G:$BH,17,FALSE))</f>
        <v/>
      </c>
      <c r="X91" s="5" t="str">
        <f>IF(LEN(VLOOKUP($G91,Baseline!$G:$BH,18,FALSE))=0,"",VLOOKUP($G91,Baseline!$G:$BH,18,FALSE))</f>
        <v/>
      </c>
      <c r="Y91" s="5" t="str">
        <f>IF(LEN(VLOOKUP($G91,Baseline!$G:$BH,19,FALSE))=0,"",VLOOKUP($G91,Baseline!$G:$BH,19,FALSE))</f>
        <v/>
      </c>
      <c r="Z91" s="5" t="str">
        <f>IF(LEN(VLOOKUP($G91,Baseline!$G:$BH,20,FALSE))=0,"",VLOOKUP($G91,Baseline!$G:$BH,20,FALSE))</f>
        <v/>
      </c>
      <c r="AA91" s="5" t="str">
        <f>IF(LEN(VLOOKUP($G91,Baseline!$G:$BH,21,FALSE))=0,"",VLOOKUP($G91,Baseline!$G:$BH,21,FALSE))</f>
        <v/>
      </c>
      <c r="AB91" s="5" t="str">
        <f>IF(LEN(VLOOKUP($G91,Baseline!$G:$BH,22,FALSE))=0,"",VLOOKUP($G91,Baseline!$G:$BH,22,FALSE))</f>
        <v/>
      </c>
      <c r="AC91" s="5" t="str">
        <f>IF(LEN(VLOOKUP($G91,Baseline!$G:$BH,23,FALSE))=0,"",VLOOKUP($G91,Baseline!$G:$BH,23,FALSE))</f>
        <v/>
      </c>
      <c r="AD91" s="5" t="str">
        <f>IF(LEN(VLOOKUP($G91,Baseline!$G:$BH,24,FALSE))=0,"",VLOOKUP($G91,Baseline!$G:$BH,24,FALSE))</f>
        <v/>
      </c>
      <c r="AE91" s="5" t="str">
        <f>IF(LEN(VLOOKUP($G91,Baseline!$G:$BH,25,FALSE))=0,"",VLOOKUP($G91,Baseline!$G:$BH,25,FALSE))</f>
        <v/>
      </c>
      <c r="AF91" s="5" t="str">
        <f>IF(LEN(VLOOKUP($G91,Baseline!$G:$BH,26,FALSE))=0,"",VLOOKUP($G91,Baseline!$G:$BH,26,FALSE))</f>
        <v/>
      </c>
      <c r="AG91" s="89" t="s">
        <v>480</v>
      </c>
      <c r="AH91" s="5"/>
      <c r="AI91" s="5"/>
      <c r="AJ91" s="87"/>
      <c r="AK91" s="5" t="str">
        <f>IF(LEN(VLOOKUP($G91,Baseline!$G:$BH,31,FALSE))=0,"",VLOOKUP($G91,Baseline!$G:$BH,31,FALSE))</f>
        <v xml:space="preserve">How noticeable to others do you think your sleeping problem is in terms of impairing the quality of your life?
</v>
      </c>
      <c r="AL91" s="5" t="str">
        <f>IF(LEN(VLOOKUP($G91,Baseline!$G:$BH,32,FALSE))=0,"",VLOOKUP($G91,Baseline!$G:$BH,32,FALSE))</f>
        <v>0 = Not at all noticeable</v>
      </c>
      <c r="AM91" s="5" t="str">
        <f>IF(LEN(VLOOKUP($G91,Baseline!$G:$BH,33,FALSE))=0,"",VLOOKUP($G91,Baseline!$G:$BH,33,FALSE))</f>
        <v>1 = A little noticeable</v>
      </c>
      <c r="AN91" s="5" t="str">
        <f>IF(LEN(VLOOKUP($G91,Baseline!$G:$BH,34,FALSE))=0,"",VLOOKUP($G91,Baseline!$G:$BH,34,FALSE))</f>
        <v>2 = Somewhat noticeable</v>
      </c>
      <c r="AO91" s="5" t="str">
        <f>IF(LEN(VLOOKUP($G91,Baseline!$G:$BH,35,FALSE))=0,"",VLOOKUP($G91,Baseline!$G:$BH,35,FALSE))</f>
        <v>3 = Very  noticeable</v>
      </c>
      <c r="AP91" s="5" t="str">
        <f>IF(LEN(VLOOKUP($G91,Baseline!$G:$BH,36,FALSE))=0,"",VLOOKUP($G91,Baseline!$G:$BH,36,FALSE))</f>
        <v>4 = Extremely noticeable</v>
      </c>
      <c r="AQ91" s="5" t="str">
        <f>IF(LEN(VLOOKUP($G91,Baseline!$G:$BH,37,FALSE))=0,"",VLOOKUP($G91,Baseline!$G:$BH,37,FALSE))</f>
        <v/>
      </c>
      <c r="AR91" s="5" t="str">
        <f>IF(LEN(VLOOKUP($G91,Baseline!$G:$BH,38,FALSE))=0,"",VLOOKUP($G91,Baseline!$G:$BH,38,FALSE))</f>
        <v/>
      </c>
      <c r="AS91" s="5" t="str">
        <f>IF(LEN(VLOOKUP($G91,Baseline!$G:$BH,39,FALSE))=0,"",VLOOKUP($G91,Baseline!$G:$BH,39,FALSE))</f>
        <v/>
      </c>
      <c r="AT91" s="5" t="str">
        <f>IF(LEN(VLOOKUP($G91,Baseline!$G:$BH,40,FALSE))=0,"",VLOOKUP($G91,Baseline!$G:$BH,40,FALSE))</f>
        <v/>
      </c>
      <c r="AU91" s="5" t="str">
        <f>IF(LEN(VLOOKUP($G91,Baseline!$G:$BH,41,FALSE))=0,"",VLOOKUP($G91,Baseline!$G:$BH,41,FALSE))</f>
        <v/>
      </c>
      <c r="AV91" s="5" t="str">
        <f>IF(LEN(VLOOKUP($G91,Baseline!$G:$BH,42,FALSE))=0,"",VLOOKUP($G91,Baseline!$G:$BH,42,FALSE))</f>
        <v/>
      </c>
      <c r="AW91" s="5" t="str">
        <f>IF(LEN(VLOOKUP($G91,Baseline!$G:$BH,43,FALSE))=0,"",VLOOKUP($G91,Baseline!$G:$BH,43,FALSE))</f>
        <v/>
      </c>
      <c r="AX91" s="5" t="str">
        <f>IF(LEN(VLOOKUP($G91,Baseline!$G:$BH,44,FALSE))=0,"",VLOOKUP($G91,Baseline!$G:$BH,44,FALSE))</f>
        <v/>
      </c>
      <c r="AY91" s="5" t="str">
        <f>IF(LEN(VLOOKUP($G91,Baseline!$G:$BH,45,FALSE))=0,"",VLOOKUP($G91,Baseline!$G:$BH,45,FALSE))</f>
        <v/>
      </c>
      <c r="AZ91" s="5" t="str">
        <f>IF(LEN(VLOOKUP($G91,Baseline!$G:$BH,46,FALSE))=0,"",VLOOKUP($G91,Baseline!$G:$BH,46,FALSE))</f>
        <v/>
      </c>
      <c r="BA91" s="5" t="str">
        <f>IF(LEN(VLOOKUP($G91,Baseline!$G:$BH,47,FALSE))=0,"",VLOOKUP($G91,Baseline!$G:$BH,47,FALSE))</f>
        <v/>
      </c>
      <c r="BB91" s="5" t="str">
        <f>IF(LEN(VLOOKUP($G91,Baseline!$G:$BH,48,FALSE))=0,"",VLOOKUP($G91,Baseline!$G:$BH,48,FALSE))</f>
        <v/>
      </c>
      <c r="BC91" s="5" t="str">
        <f>IF(LEN(VLOOKUP($G91,Baseline!$G:$BH,49,FALSE))=0,"",VLOOKUP($G91,Baseline!$G:$BH,49,FALSE))</f>
        <v/>
      </c>
      <c r="BD91" s="5" t="str">
        <f>IF(LEN(VLOOKUP($G91,Baseline!$G:$BH,50,FALSE))=0,"",VLOOKUP($G91,Baseline!$G:$BH,50,FALSE))</f>
        <v/>
      </c>
      <c r="BE91" s="5" t="str">
        <f>IF(LEN(VLOOKUP($G91,Baseline!$G:$BH,51,FALSE))=0,"",VLOOKUP($G91,Baseline!$G:$BH,51,FALSE))</f>
        <v/>
      </c>
      <c r="BF91" s="5" t="str">
        <f>IF(LEN(VLOOKUP($G91,Baseline!$G:$BH,52,FALSE))=0,"",VLOOKUP($G91,Baseline!$G:$BH,52,FALSE))</f>
        <v/>
      </c>
      <c r="BG91" s="5" t="str">
        <f>IF(LEN(VLOOKUP($G91,Baseline!$G:$BH,53,FALSE))=0,"",VLOOKUP($G91,Baseline!$G:$BH,53,FALSE))</f>
        <v/>
      </c>
      <c r="BH91" s="5" t="str">
        <f>IF(LEN(VLOOKUP($G91,Baseline!$G:$BH,54,FALSE))=0,"",VLOOKUP($G91,Baseline!$G:$BH,54,FALSE))</f>
        <v/>
      </c>
      <c r="BI91" s="5"/>
      <c r="BJ91" s="5"/>
      <c r="BK91" s="5"/>
      <c r="BL91" s="87"/>
      <c r="BM91" s="1" t="str">
        <f>IF(LEN(VLOOKUP($G91,Baseline!$G:$CJ,59,FALSE))=0,"",VLOOKUP($G91,Baseline!$G:$CJ,59,FALSE))</f>
        <v>¿Hasta qué punto cree que los demás se DAN CUENTA de su problema de sueño, de cómo afecta a su calidad de vida?</v>
      </c>
      <c r="BN91" s="1" t="str">
        <f>IF(LEN(VLOOKUP($G91,Baseline!$G:$CJ,60,FALSE))=0,"",VLOOKUP($G91,Baseline!$G:$CJ,60,FALSE))</f>
        <v>0 = En absoluto</v>
      </c>
      <c r="BO91" s="1" t="str">
        <f>IF(LEN(VLOOKUP($G91,Baseline!$G:$CJ,61,FALSE))=0,"",VLOOKUP($G91,Baseline!$G:$CJ,61,FALSE))</f>
        <v>1 = Un poco</v>
      </c>
      <c r="BP91" s="1" t="str">
        <f>IF(LEN(VLOOKUP($G91,Baseline!$G:$CJ,62,FALSE))=0,"",VLOOKUP($G91,Baseline!$G:$CJ,62,FALSE))</f>
        <v>2 = Moderamente</v>
      </c>
      <c r="BQ91" s="1" t="str">
        <f>IF(LEN(VLOOKUP($G91,Baseline!$G:$CJ,63,FALSE))=0,"",VLOOKUP($G91,Baseline!$G:$CJ,63,FALSE))</f>
        <v>3 = Mucho</v>
      </c>
      <c r="BR91" s="1" t="str">
        <f>IF(LEN(VLOOKUP($G91,Baseline!$G:$CJ,64,FALSE))=0,"",VLOOKUP($G91,Baseline!$G:$CJ,64,FALSE))</f>
        <v>4 = Muchísimo</v>
      </c>
      <c r="BS91" s="1" t="str">
        <f>IF(LEN(VLOOKUP($G91,Baseline!$G:$CJ,65,FALSE))=0,"",VLOOKUP($G91,Baseline!$G:$CJ,65,FALSE))</f>
        <v/>
      </c>
      <c r="BT91" s="1" t="str">
        <f>IF(LEN(VLOOKUP($G91,Baseline!$G:$CJ,66,FALSE))=0,"",VLOOKUP($G91,Baseline!$G:$CJ,66,FALSE))</f>
        <v/>
      </c>
      <c r="BU91" s="1" t="str">
        <f>IF(LEN(VLOOKUP($G91,Baseline!$G:$CJ,67,FALSE))=0,"",VLOOKUP($G91,Baseline!$G:$CJ,67,FALSE))</f>
        <v/>
      </c>
      <c r="BV91" s="1" t="str">
        <f>IF(LEN(VLOOKUP($G91,Baseline!$G:$CJ,68,FALSE))=0,"",VLOOKUP($G91,Baseline!$G:$CJ,68,FALSE))</f>
        <v/>
      </c>
      <c r="BW91" s="1" t="str">
        <f>IF(LEN(VLOOKUP($G91,Baseline!$G:$CJ,69,FALSE))=0,"",VLOOKUP($G91,Baseline!$G:$CJ,69,FALSE))</f>
        <v/>
      </c>
      <c r="BX91" s="1" t="str">
        <f>IF(LEN(VLOOKUP($G91,Baseline!$G:$CJ,70,FALSE))=0,"",VLOOKUP($G91,Baseline!$G:$CJ,70,FALSE))</f>
        <v/>
      </c>
      <c r="BY91" s="1" t="str">
        <f>IF(LEN(VLOOKUP($G91,Baseline!$G:$CJ,71,FALSE))=0,"",VLOOKUP($G91,Baseline!$G:$CJ,71,FALSE))</f>
        <v/>
      </c>
      <c r="BZ91" s="1" t="str">
        <f>IF(LEN(VLOOKUP($G91,Baseline!$G:$CJ,72,FALSE))=0,"",VLOOKUP($G91,Baseline!$G:$CJ,72,FALSE))</f>
        <v/>
      </c>
      <c r="CA91" s="1" t="str">
        <f>IF(LEN(VLOOKUP($G91,Baseline!$G:$CJ,73,FALSE))=0,"",VLOOKUP($G91,Baseline!$G:$CJ,73,FALSE))</f>
        <v/>
      </c>
      <c r="CB91" s="1" t="str">
        <f>IF(LEN(VLOOKUP($G91,Baseline!$G:$CJ,74,FALSE))=0,"",VLOOKUP($G91,Baseline!$G:$CJ,74,FALSE))</f>
        <v/>
      </c>
      <c r="CC91" s="1" t="str">
        <f>IF(LEN(VLOOKUP($G91,Baseline!$G:$CJ,75,FALSE))=0,"",VLOOKUP($G91,Baseline!$G:$CJ,75,FALSE))</f>
        <v/>
      </c>
      <c r="CD91" s="1" t="str">
        <f>IF(LEN(VLOOKUP($G91,Baseline!$G:$CJ,76,FALSE))=0,"",VLOOKUP($G91,Baseline!$G:$CJ,76,FALSE))</f>
        <v/>
      </c>
      <c r="CE91" s="1" t="str">
        <f>IF(LEN(VLOOKUP($G91,Baseline!$G:$CJ,77,FALSE))=0,"",VLOOKUP($G91,Baseline!$G:$CJ,77,FALSE))</f>
        <v/>
      </c>
      <c r="CF91" s="1" t="str">
        <f>IF(LEN(VLOOKUP($G91,Baseline!$G:$CJ,78,FALSE))=0,"",VLOOKUP($G91,Baseline!$G:$CJ,78,FALSE))</f>
        <v/>
      </c>
      <c r="CG91" s="1" t="str">
        <f>IF(LEN(VLOOKUP($G91,Baseline!$G:$CJ,79,FALSE))=0,"",VLOOKUP($G91,Baseline!$G:$CJ,79,FALSE))</f>
        <v/>
      </c>
      <c r="CH91" s="1" t="str">
        <f>IF(LEN(VLOOKUP($G91,Baseline!$G:$CJ,80,FALSE))=0,"",VLOOKUP($G91,Baseline!$G:$CJ,80,FALSE))</f>
        <v/>
      </c>
      <c r="CI91" s="1" t="str">
        <f>IF(LEN(VLOOKUP($G91,Baseline!$G:$CJ,81,FALSE))=0,"",VLOOKUP($G91,Baseline!$G:$CJ,81,FALSE))</f>
        <v/>
      </c>
      <c r="CJ91" s="1" t="str">
        <f>IF(LEN(VLOOKUP($G91,Baseline!$G:$CJ,82,FALSE))=0,"",VLOOKUP($G91,Baseline!$G:$CJ,82,FALSE))</f>
        <v/>
      </c>
      <c r="CK91" s="1"/>
      <c r="CL91" s="1"/>
      <c r="CM91" s="1"/>
      <c r="CN91" s="1"/>
      <c r="CO91" s="198" t="str">
        <f>IF(LEN(VLOOKUP($G91,Baseline!$G:$DL,87,FALSE))=0,"",VLOOKUP($G91,Baseline!$G:$DL,87,FALSE))</f>
        <v>À quel point considérez-vous que vos difficultés de sommeil sont APPARENTES pour les autres en termes de détérioration de la qualité de votre vie ?</v>
      </c>
      <c r="CP91" s="1" t="str">
        <f>IF(LEN(VLOOKUP($G91,Baseline!$G:$DL,88,FALSE))=0,"",VLOOKUP($G91,Baseline!$G:$DL,88,FALSE))</f>
        <v>1 = Aucunement</v>
      </c>
      <c r="CQ91" s="1" t="str">
        <f>IF(LEN(VLOOKUP($G91,Baseline!$G:$DL,89,FALSE))=0,"",VLOOKUP($G91,Baseline!$G:$DL,89,FALSE))</f>
        <v>2 = Légèrement</v>
      </c>
      <c r="CR91" s="4" t="str">
        <f>IF(LEN(VLOOKUP($G91,Baseline!$G:$DL,90,FALSE))=0,"",VLOOKUP($G91,Baseline!$G:$DL,90,FALSE))</f>
        <v>3 = Moyennement</v>
      </c>
      <c r="CS91" s="1" t="str">
        <f>IF(LEN(VLOOKUP($G91,Baseline!$G:$DL,91,FALSE))=0,"",VLOOKUP($G91,Baseline!$G:$DL,91,FALSE))</f>
        <v>4 = Très</v>
      </c>
      <c r="CT91" s="1" t="str">
        <f>IF(LEN(VLOOKUP($G91,Baseline!$G:$DL,92,FALSE))=0,"",VLOOKUP($G91,Baseline!$G:$DL,92,FALSE))</f>
        <v>5 = Extrêmement</v>
      </c>
      <c r="CU91" s="1" t="str">
        <f>IF(LEN(VLOOKUP($G91,Baseline!$G:$DL,93,FALSE))=0,"",VLOOKUP($G91,Baseline!$G:$DL,93,FALSE))</f>
        <v/>
      </c>
      <c r="CV91" s="1" t="str">
        <f>IF(LEN(VLOOKUP($G91,Baseline!$G:$DL,94,FALSE))=0,"",VLOOKUP($G91,Baseline!$G:$DL,94,FALSE))</f>
        <v/>
      </c>
      <c r="CW91" s="1" t="str">
        <f>IF(LEN(VLOOKUP($G91,Baseline!$G:$DL,95,FALSE))=0,"",VLOOKUP($G91,Baseline!$G:$DL,95,FALSE))</f>
        <v/>
      </c>
      <c r="CX91" s="1" t="str">
        <f>IF(LEN(VLOOKUP($G91,Baseline!$G:$DL,96,FALSE))=0,"",VLOOKUP($G91,Baseline!$G:$DL,96,FALSE))</f>
        <v/>
      </c>
      <c r="CY91" s="5" t="str">
        <f>IF(LEN(VLOOKUP($G91,Baseline!$G:$DL,97,FALSE))=0,"",VLOOKUP($G91,Baseline!$G:$DL,97,FALSE))</f>
        <v/>
      </c>
      <c r="CZ91" s="5" t="str">
        <f>IF(LEN(VLOOKUP($G91,Baseline!$G:$DL,98,FALSE))=0,"",VLOOKUP($G91,Baseline!$G:$DL,98,FALSE))</f>
        <v/>
      </c>
      <c r="DA91" s="5" t="str">
        <f>IF(LEN(VLOOKUP($G91,Baseline!$G:$DL,99,FALSE))=0,"",VLOOKUP($G91,Baseline!$G:$DL,99,FALSE))</f>
        <v/>
      </c>
      <c r="DB91" s="5" t="str">
        <f>IF(LEN(VLOOKUP($G91,Baseline!$G:$DL,100,FALSE))=0,"",VLOOKUP($G91,Baseline!$G:$DL,100,FALSE))</f>
        <v/>
      </c>
      <c r="DC91" s="5" t="str">
        <f>IF(LEN(VLOOKUP($G91,Baseline!$G:$DL,101,FALSE))=0,"",VLOOKUP($G91,Baseline!$G:$DL,101,FALSE))</f>
        <v/>
      </c>
      <c r="DD91" s="5" t="str">
        <f>IF(LEN(VLOOKUP($G91,Baseline!$G:$DL,102,FALSE))=0,"",VLOOKUP($G91,Baseline!$G:$DL,102,FALSE))</f>
        <v/>
      </c>
      <c r="DE91" s="5" t="str">
        <f>IF(LEN(VLOOKUP($G91,Baseline!$G:$DL,103,FALSE))=0,"",VLOOKUP($G91,Baseline!$G:$DL,103,FALSE))</f>
        <v/>
      </c>
      <c r="DF91" s="5" t="str">
        <f>IF(LEN(VLOOKUP($G91,Baseline!$G:$DL,104,FALSE))=0,"",VLOOKUP($G91,Baseline!$G:$DL,104,FALSE))</f>
        <v/>
      </c>
      <c r="DG91" s="5" t="str">
        <f>IF(LEN(VLOOKUP($G91,Baseline!$G:$DL,105,FALSE))=0,"",VLOOKUP($G91,Baseline!$G:$DL,105,FALSE))</f>
        <v/>
      </c>
      <c r="DH91" s="5" t="str">
        <f>IF(LEN(VLOOKUP($G91,Baseline!$G:$DL,106,FALSE))=0,"",VLOOKUP($G91,Baseline!$G:$DL,106,FALSE))</f>
        <v/>
      </c>
      <c r="DI91" s="5" t="str">
        <f>IF(LEN(VLOOKUP($G91,Baseline!$G:$DL,107,FALSE))=0,"",VLOOKUP($G91,Baseline!$G:$DL,107,FALSE))</f>
        <v/>
      </c>
      <c r="DJ91" s="5" t="str">
        <f>IF(LEN(VLOOKUP($G91,Baseline!$G:$DL,108,FALSE))=0,"",VLOOKUP($G91,Baseline!$G:$DL,108,FALSE))</f>
        <v/>
      </c>
      <c r="DK91" s="5" t="str">
        <f>IF(LEN(VLOOKUP($G91,Baseline!$G:$DL,109,FALSE))=0,"",VLOOKUP($G91,Baseline!$G:$DL,109,FALSE))</f>
        <v/>
      </c>
      <c r="DL91" s="5" t="str">
        <f>IF(LEN(VLOOKUP($G91,Baseline!$G:$DL,110,FALSE))=0,"",VLOOKUP($G91,Baseline!$G:$DL,110,FALSE))</f>
        <v/>
      </c>
      <c r="DM91" s="5"/>
      <c r="DN91" s="5"/>
      <c r="DO91" s="5"/>
      <c r="DP91" s="5"/>
      <c r="DQ91" s="1" t="str">
        <f>IF(LEN(VLOOKUP($G91,Baseline!$G:$EN,115,FALSE))=0,"",VLOOKUP($G91,Baseline!$G:$EN,115,FALSE))</f>
        <v xml:space="preserve">Mit gondol, mennyire ÉSZREVEHETŐ mások számára, hogy alvászavara hátrányosan befolyásolja életminőségét? </v>
      </c>
      <c r="DR91" s="1" t="str">
        <f>IF(LEN(VLOOKUP($G91,Baseline!$G:$EN,116,FALSE))=0,"",VLOOKUP($G91,Baseline!$G:$EN,116,FALSE))</f>
        <v>0 = Egyáltalán nem</v>
      </c>
      <c r="DS91" s="1" t="str">
        <f>IF(LEN(VLOOKUP($G91,Baseline!$G:$EN,117,FALSE))=0,"",VLOOKUP($G91,Baseline!$G:$EN,117,FALSE))</f>
        <v>1 = Kissé</v>
      </c>
      <c r="DT91" s="1" t="str">
        <f>IF(LEN(VLOOKUP($G91,Baseline!$G:$EN,118,FALSE))=0,"",VLOOKUP($G91,Baseline!$G:$EN,118,FALSE))</f>
        <v>2 = Közepesen</v>
      </c>
      <c r="DU91" s="1" t="str">
        <f>IF(LEN(VLOOKUP($G91,Baseline!$G:$EN,119,FALSE))=0,"",VLOOKUP($G91,Baseline!$G:$EN,119,FALSE))</f>
        <v>3 = Meglehetősen</v>
      </c>
      <c r="DV91" s="1" t="str">
        <f>IF(LEN(VLOOKUP($G91,Baseline!$G:$EN,120,FALSE))=0,"",VLOOKUP($G91,Baseline!$G:$EN,120,FALSE))</f>
        <v>4 = Nagyon</v>
      </c>
      <c r="DW91" s="4" t="str">
        <f>IF(LEN(VLOOKUP($G91,Baseline!$G:$EN,121,FALSE))=0,"",VLOOKUP($G91,Baseline!$G:$EN,121,FALSE))</f>
        <v/>
      </c>
      <c r="DX91" s="1" t="str">
        <f>IF(LEN(VLOOKUP($G91,Baseline!$G:$EN,122,FALSE))=0,"",VLOOKUP($G91,Baseline!$G:$EN,122,FALSE))</f>
        <v/>
      </c>
      <c r="DY91" s="1" t="str">
        <f>IF(LEN(VLOOKUP($G91,Baseline!$G:$EN,123,FALSE))=0,"",VLOOKUP($G91,Baseline!$G:$EN,123,FALSE))</f>
        <v/>
      </c>
      <c r="DZ91" s="1" t="str">
        <f>IF(LEN(VLOOKUP($G91,Baseline!$G:$EN,124,FALSE))=0,"",VLOOKUP($G91,Baseline!$G:$EN,124,FALSE))</f>
        <v/>
      </c>
      <c r="EA91" s="1" t="str">
        <f>IF(LEN(VLOOKUP($G91,Baseline!$G:$EN,125,FALSE))=0,"",VLOOKUP($G91,Baseline!$G:$EN,125,FALSE))</f>
        <v/>
      </c>
      <c r="EB91" s="5" t="str">
        <f>IF(LEN(VLOOKUP($G91,Baseline!$G:$EN,126,FALSE))=0,"",VLOOKUP($G91,Baseline!$G:$EN,126,FALSE))</f>
        <v/>
      </c>
      <c r="EC91" s="5" t="str">
        <f>IF(LEN(VLOOKUP($G91,Baseline!$G:$EN,127,FALSE))=0,"",VLOOKUP($G91,Baseline!$G:$EN,127,FALSE))</f>
        <v/>
      </c>
      <c r="ED91" s="5" t="str">
        <f>IF(LEN(VLOOKUP($G91,Baseline!$G:$EN,128,FALSE))=0,"",VLOOKUP($G91,Baseline!$G:$EN,128,FALSE))</f>
        <v/>
      </c>
      <c r="EE91" s="5" t="str">
        <f>IF(LEN(VLOOKUP($G91,Baseline!$G:$EN,129,FALSE))=0,"",VLOOKUP($G91,Baseline!$G:$EN,129,FALSE))</f>
        <v/>
      </c>
      <c r="EF91" s="5" t="str">
        <f>IF(LEN(VLOOKUP($G91,Baseline!$G:$EN,130,FALSE))=0,"",VLOOKUP($G91,Baseline!$G:$EN,130,FALSE))</f>
        <v/>
      </c>
      <c r="EG91" s="5" t="str">
        <f>IF(LEN(VLOOKUP($G91,Baseline!$G:$EN,131,FALSE))=0,"",VLOOKUP($G91,Baseline!$G:$EN,131,FALSE))</f>
        <v/>
      </c>
      <c r="EH91" s="5" t="str">
        <f>IF(LEN(VLOOKUP($G91,Baseline!$G:$EN,132,FALSE))=0,"",VLOOKUP($G91,Baseline!$G:$EN,132,FALSE))</f>
        <v/>
      </c>
      <c r="EI91" s="5" t="str">
        <f>IF(LEN(VLOOKUP($G91,Baseline!$G:$EN,133,FALSE))=0,"",VLOOKUP($G91,Baseline!$G:$EN,133,FALSE))</f>
        <v/>
      </c>
      <c r="EJ91" s="5" t="str">
        <f>IF(LEN(VLOOKUP($G91,Baseline!$G:$EN,134,FALSE))=0,"",VLOOKUP($G91,Baseline!$G:$EN,134,FALSE))</f>
        <v/>
      </c>
      <c r="EK91" s="5" t="str">
        <f>IF(LEN(VLOOKUP($G91,Baseline!$G:$EN,135,FALSE))=0,"",VLOOKUP($G91,Baseline!$G:$EN,135,FALSE))</f>
        <v/>
      </c>
      <c r="EL91" s="5" t="str">
        <f>IF(LEN(VLOOKUP($G91,Baseline!$G:$EN,136,FALSE))=0,"",VLOOKUP($G91,Baseline!$G:$EN,136,FALSE))</f>
        <v/>
      </c>
      <c r="EM91" s="5" t="str">
        <f>IF(LEN(VLOOKUP($G91,Baseline!$G:$EN,137,FALSE))=0,"",VLOOKUP($G91,Baseline!$G:$EN,137,FALSE))</f>
        <v/>
      </c>
      <c r="EN91" s="5" t="str">
        <f>IF(LEN(VLOOKUP($G91,Baseline!$G:$EN,138,FALSE))=0,"",VLOOKUP($G91,Baseline!$G:$EN,138,FALSE))</f>
        <v/>
      </c>
      <c r="EO91" s="5"/>
      <c r="EP91" s="5"/>
      <c r="EQ91" s="5"/>
      <c r="ER91" s="5"/>
      <c r="ES91" s="1" t="str">
        <f>IF(LEN(VLOOKUP($G91,Baseline!$G:$FP,143,FALSE))=0,"",VLOOKUP($G91,Baseline!$G:$FP,143,FALSE))</f>
        <v>Quanto pensa che il suo problema di insonnia sia EVIDENTE agli altri per quanto riguarda il peggioramento della qualità della sua vita?</v>
      </c>
      <c r="ET91" s="1" t="str">
        <f>IF(LEN(VLOOKUP($G91,Baseline!$G:$FP,144,FALSE))=0,"",VLOOKUP($G91,Baseline!$G:$FP,144,FALSE))</f>
        <v>0 = Per niente</v>
      </c>
      <c r="EU91" s="1" t="str">
        <f>IF(LEN(VLOOKUP($G91,Baseline!$G:$FP,145,FALSE))=0,"",VLOOKUP($G91,Baseline!$G:$FP,145,FALSE))</f>
        <v>1 = Un po'</v>
      </c>
      <c r="EV91" s="1" t="str">
        <f>IF(LEN(VLOOKUP($G91,Baseline!$G:$FP,146,FALSE))=0,"",VLOOKUP($G91,Baseline!$G:$FP,146,FALSE))</f>
        <v>2 = Abbastanze</v>
      </c>
      <c r="EW91" s="1" t="str">
        <f>IF(LEN(VLOOKUP($G91,Baseline!$G:$FP,147,FALSE))=0,"",VLOOKUP($G91,Baseline!$G:$FP,147,FALSE))</f>
        <v>3 = Molto</v>
      </c>
      <c r="EX91" s="1" t="str">
        <f>IF(LEN(VLOOKUP($G91,Baseline!$G:$FP,148,FALSE))=0,"",VLOOKUP($G91,Baseline!$G:$FP,148,FALSE))</f>
        <v>4 = Moltissimo</v>
      </c>
      <c r="EY91" s="1" t="str">
        <f>IF(LEN(VLOOKUP($G91,Baseline!$G:$FP,149,FALSE))=0,"",VLOOKUP($G91,Baseline!$G:$FP,149,FALSE))</f>
        <v/>
      </c>
      <c r="EZ91" s="1" t="str">
        <f>IF(LEN(VLOOKUP($G91,Baseline!$G:$FP,150,FALSE))=0,"",VLOOKUP($G91,Baseline!$G:$FP,150,FALSE))</f>
        <v/>
      </c>
      <c r="FA91" s="1" t="str">
        <f>IF(LEN(VLOOKUP($G91,Baseline!$G:$FP,151,FALSE))=0,"",VLOOKUP($G91,Baseline!$G:$FP,151,FALSE))</f>
        <v/>
      </c>
      <c r="FB91" s="4" t="str">
        <f>IF(LEN(VLOOKUP($G91,Baseline!$G:$FP,152,FALSE))=0,"",VLOOKUP($G91,Baseline!$G:$FP,152,FALSE))</f>
        <v/>
      </c>
      <c r="FC91" s="1" t="str">
        <f>IF(LEN(VLOOKUP($G91,Baseline!$G:$FP,153,FALSE))=0,"",VLOOKUP($G91,Baseline!$G:$FP,153,FALSE))</f>
        <v/>
      </c>
      <c r="FD91" s="5" t="str">
        <f>IF(LEN(VLOOKUP($G91,Baseline!$G:$FP,154,FALSE))=0,"",VLOOKUP($G91,Baseline!$G:$FP,154,FALSE))</f>
        <v/>
      </c>
      <c r="FE91" s="5" t="str">
        <f>IF(LEN(VLOOKUP($G91,Baseline!$G:$FP,155,FALSE))=0,"",VLOOKUP($G91,Baseline!$G:$FP,155,FALSE))</f>
        <v/>
      </c>
      <c r="FF91" s="5" t="str">
        <f>IF(LEN(VLOOKUP($G91,Baseline!$G:$FP,156,FALSE))=0,"",VLOOKUP($G91,Baseline!$G:$FP,156,FALSE))</f>
        <v/>
      </c>
      <c r="FG91" s="5" t="str">
        <f>IF(LEN(VLOOKUP($G91,Baseline!$G:$FP,157,FALSE))=0,"",VLOOKUP($G91,Baseline!$G:$FP,157,FALSE))</f>
        <v/>
      </c>
      <c r="FH91" s="5" t="str">
        <f>IF(LEN(VLOOKUP($G91,Baseline!$G:$FP,158,FALSE))=0,"",VLOOKUP($G91,Baseline!$G:$FP,158,FALSE))</f>
        <v/>
      </c>
      <c r="FI91" s="5" t="str">
        <f>IF(LEN(VLOOKUP($G91,Baseline!$G:$FP,159,FALSE))=0,"",VLOOKUP($G91,Baseline!$G:$FP,159,FALSE))</f>
        <v/>
      </c>
      <c r="FJ91" s="5" t="str">
        <f>IF(LEN(VLOOKUP($G91,Baseline!$G:$FP,160,FALSE))=0,"",VLOOKUP($G91,Baseline!$G:$FP,160,FALSE))</f>
        <v/>
      </c>
      <c r="FK91" s="5" t="str">
        <f>IF(LEN(VLOOKUP($G91,Baseline!$G:$FP,161,FALSE))=0,"",VLOOKUP($G91,Baseline!$G:$FP,161,FALSE))</f>
        <v/>
      </c>
      <c r="FL91" s="5" t="str">
        <f>IF(LEN(VLOOKUP($G91,Baseline!$G:$FP,162,FALSE))=0,"",VLOOKUP($G91,Baseline!$G:$FP,162,FALSE))</f>
        <v/>
      </c>
      <c r="FM91" s="5" t="str">
        <f>IF(LEN(VLOOKUP($G91,Baseline!$G:$FP,163,FALSE))=0,"",VLOOKUP($G91,Baseline!$G:$FP,163,FALSE))</f>
        <v/>
      </c>
      <c r="FN91" s="5" t="str">
        <f>IF(LEN(VLOOKUP($G91,Baseline!$G:$FP,164,FALSE))=0,"",VLOOKUP($G91,Baseline!$G:$FP,164,FALSE))</f>
        <v/>
      </c>
      <c r="FO91" s="5" t="str">
        <f>IF(LEN(VLOOKUP($G91,Baseline!$G:$FP,165,FALSE))=0,"",VLOOKUP($G91,Baseline!$G:$FP,165,FALSE))</f>
        <v/>
      </c>
      <c r="FP91" s="5" t="str">
        <f>IF(LEN(VLOOKUP($G91,Baseline!$G:$FP,166,FALSE))=0,"",VLOOKUP($G91,Baseline!$G:$FP,166,FALSE))</f>
        <v/>
      </c>
      <c r="FQ91" s="5"/>
      <c r="FR91" s="5"/>
      <c r="FS91" s="5"/>
      <c r="FT91" s="5"/>
      <c r="FU91" s="1" t="str">
        <f>IF(LEN(VLOOKUP($G91,Baseline!$G:$GR,171,FALSE))=0,"",VLOOKUP($G91,Baseline!$G:$GR,171,FALSE))</f>
        <v>Насколько ЗАМЕТНЫ другим, по Вашему мнению, нарушения сна, с точки зрения их негативного влияния на качество Вашей жизни?</v>
      </c>
      <c r="FV91" s="1" t="str">
        <f>IF(LEN(VLOOKUP($G91,Baseline!$G:$GR,172,FALSE))=0,"",VLOOKUP($G91,Baseline!$G:$GR,172,FALSE))</f>
        <v>0 = Совсем не заметны</v>
      </c>
      <c r="FW91" s="1" t="str">
        <f>IF(LEN(VLOOKUP($G91,Baseline!$G:$GR,173,FALSE))=0,"",VLOOKUP($G91,Baseline!$G:$GR,173,FALSE))</f>
        <v>1 = Немного заметны</v>
      </c>
      <c r="FX91" s="1" t="str">
        <f>IF(LEN(VLOOKUP($G91,Baseline!$G:$GR,174,FALSE))=0,"",VLOOKUP($G91,Baseline!$G:$GR,174,FALSE))</f>
        <v>2 = Отчасти заметны</v>
      </c>
      <c r="FY91" s="1" t="str">
        <f>IF(LEN(VLOOKUP($G91,Baseline!$G:$GR,175,FALSE))=0,"",VLOOKUP($G91,Baseline!$G:$GR,175,FALSE))</f>
        <v>3 = Сильно заметны</v>
      </c>
      <c r="FZ91" s="1" t="str">
        <f>IF(LEN(VLOOKUP($G91,Baseline!$G:$GR,176,FALSE))=0,"",VLOOKUP($G91,Baseline!$G:$GR,176,FALSE))</f>
        <v>4 = Очень сильно заметны</v>
      </c>
      <c r="GA91" s="1" t="str">
        <f>IF(LEN(VLOOKUP($G91,Baseline!$G:$GR,177,FALSE))=0,"",VLOOKUP($G91,Baseline!$G:$GR,177,FALSE))</f>
        <v/>
      </c>
      <c r="GB91" s="1" t="str">
        <f>IF(LEN(VLOOKUP($G91,Baseline!$G:$GR,178,FALSE))=0,"",VLOOKUP($G91,Baseline!$G:$GR,178,FALSE))</f>
        <v/>
      </c>
      <c r="GC91" s="1" t="str">
        <f>IF(LEN(VLOOKUP($G91,Baseline!$G:$GR,179,FALSE))=0,"",VLOOKUP($G91,Baseline!$G:$GR,179,FALSE))</f>
        <v/>
      </c>
      <c r="GD91" s="1" t="str">
        <f>IF(LEN(VLOOKUP($G91,Baseline!$G:$GR,180,FALSE))=0,"",VLOOKUP($G91,Baseline!$G:$GR,180,FALSE))</f>
        <v/>
      </c>
      <c r="GE91" s="1" t="str">
        <f>IF(LEN(VLOOKUP($G91,Baseline!$G:$GR,181,FALSE))=0,"",VLOOKUP($G91,Baseline!$G:$GR,181,FALSE))</f>
        <v/>
      </c>
      <c r="GF91" s="5" t="str">
        <f>IF(LEN(VLOOKUP($G91,Baseline!$G:$GR,182,FALSE))=0,"",VLOOKUP($G91,Baseline!$G:$GR,182,FALSE))</f>
        <v/>
      </c>
      <c r="GG91" s="4" t="str">
        <f>IF(LEN(VLOOKUP($G91,Baseline!$G:$GR,183,FALSE))=0,"",VLOOKUP($G91,Baseline!$G:$GR,183,FALSE))</f>
        <v/>
      </c>
      <c r="GH91" s="5" t="str">
        <f>IF(LEN(VLOOKUP($G91,Baseline!$G:$GR,184,FALSE))=0,"",VLOOKUP($G91,Baseline!$G:$GR,184,FALSE))</f>
        <v/>
      </c>
      <c r="GI91" s="5" t="str">
        <f>IF(LEN(VLOOKUP($G91,Baseline!$G:$GR,185,FALSE))=0,"",VLOOKUP($G91,Baseline!$G:$GR,185,FALSE))</f>
        <v/>
      </c>
      <c r="GJ91" s="5" t="str">
        <f>IF(LEN(VLOOKUP($G91,Baseline!$G:$GR,186,FALSE))=0,"",VLOOKUP($G91,Baseline!$G:$GR,186,FALSE))</f>
        <v/>
      </c>
      <c r="GK91" s="5" t="str">
        <f>IF(LEN(VLOOKUP($G91,Baseline!$G:$GR,187,FALSE))=0,"",VLOOKUP($G91,Baseline!$G:$GR,187,FALSE))</f>
        <v/>
      </c>
      <c r="GL91" s="5" t="str">
        <f>IF(LEN(VLOOKUP($G91,Baseline!$G:$GR,188,FALSE))=0,"",VLOOKUP($G91,Baseline!$G:$GR,188,FALSE))</f>
        <v/>
      </c>
      <c r="GM91" s="5" t="str">
        <f>IF(LEN(VLOOKUP($G91,Baseline!$G:$GR,189,FALSE))=0,"",VLOOKUP($G91,Baseline!$G:$GR,189,FALSE))</f>
        <v/>
      </c>
      <c r="GN91" s="5" t="str">
        <f>IF(LEN(VLOOKUP($G91,Baseline!$G:$GR,190,FALSE))=0,"",VLOOKUP($G91,Baseline!$G:$GR,190,FALSE))</f>
        <v/>
      </c>
      <c r="GO91" s="5" t="str">
        <f>IF(LEN(VLOOKUP($G91,Baseline!$G:$GR,191,FALSE))=0,"",VLOOKUP($G91,Baseline!$G:$GR,191,FALSE))</f>
        <v/>
      </c>
      <c r="GP91" s="5" t="str">
        <f>IF(LEN(VLOOKUP($G91,Baseline!$G:$GR,192,FALSE))=0,"",VLOOKUP($G91,Baseline!$G:$GR,192,FALSE))</f>
        <v/>
      </c>
      <c r="GQ91" s="5" t="str">
        <f>IF(LEN(VLOOKUP($G91,Baseline!$G:$GR,193,FALSE))=0,"",VLOOKUP($G91,Baseline!$G:$GR,193,FALSE))</f>
        <v/>
      </c>
      <c r="GR91" s="5" t="str">
        <f>IF(LEN(VLOOKUP($G91,Baseline!$G:$GR,194,FALSE))=0,"",VLOOKUP($G91,Baseline!$G:$GR,194,FALSE))</f>
        <v/>
      </c>
      <c r="GS91" s="5"/>
      <c r="GT91" s="5"/>
      <c r="GU91" s="5"/>
      <c r="GV91" s="5"/>
      <c r="GW91" s="1" t="str">
        <f>IF(LEN(VLOOKUP($G91,Baseline!$G:$HT,199,FALSE))=0,"",VLOOKUP($G91,Baseline!$G:$HT,199,FALSE))</f>
        <v>Koliko su vaši problemi sa spavanjem PRIMETNI drugima u smislu uticaja na kvalitet vašeg života?</v>
      </c>
      <c r="GX91" s="1" t="str">
        <f>IF(LEN(VLOOKUP($G91,Baseline!$G:$HT,200,FALSE))=0,"",VLOOKUP($G91,Baseline!$G:$HT,200,FALSE))</f>
        <v xml:space="preserve">0 = nimalo primetni            </v>
      </c>
      <c r="GY91" s="1" t="str">
        <f>IF(LEN(VLOOKUP($G91,Baseline!$G:$HT,201,FALSE))=0,"",VLOOKUP($G91,Baseline!$G:$HT,201,FALSE))</f>
        <v xml:space="preserve">1 = malo primetni          </v>
      </c>
      <c r="GZ91" s="1" t="str">
        <f>IF(LEN(VLOOKUP($G91,Baseline!$G:$HT,202,FALSE))=0,"",VLOOKUP($G91,Baseline!$G:$HT,202,FALSE))</f>
        <v xml:space="preserve">2 = donekle primetni        </v>
      </c>
      <c r="HA91" s="10" t="str">
        <f>IF(LEN(VLOOKUP($G91,Baseline!$G:$HT,203,FALSE))=0,"",VLOOKUP($G91,Baseline!$G:$HT,203,FALSE))</f>
        <v xml:space="preserve">3 = mnogo  primetni      </v>
      </c>
      <c r="HB91" s="10" t="str">
        <f>IF(LEN(VLOOKUP($G91,Baseline!$G:$HT,204,FALSE))=0,"",VLOOKUP($G91,Baseline!$G:$HT,204,FALSE))</f>
        <v>4 = jako mnogo primetni</v>
      </c>
      <c r="HC91" s="10" t="str">
        <f>IF(LEN(VLOOKUP($G91,Baseline!$G:$HT,205,FALSE))=0,"",VLOOKUP($G91,Baseline!$G:$HT,205,FALSE))</f>
        <v/>
      </c>
      <c r="HD91" s="10" t="str">
        <f>IF(LEN(VLOOKUP($G91,Baseline!$G:$HT,206,FALSE))=0,"",VLOOKUP($G91,Baseline!$G:$HT,206,FALSE))</f>
        <v/>
      </c>
      <c r="HE91" s="10" t="str">
        <f>IF(LEN(VLOOKUP($G91,Baseline!$G:$HT,207,FALSE))=0,"",VLOOKUP($G91,Baseline!$G:$HT,207,FALSE))</f>
        <v/>
      </c>
      <c r="HF91" s="10" t="str">
        <f>IF(LEN(VLOOKUP($G91,Baseline!$G:$HT,208,FALSE))=0,"",VLOOKUP($G91,Baseline!$G:$HT,208,FALSE))</f>
        <v/>
      </c>
      <c r="HG91" s="10" t="str">
        <f>IF(LEN(VLOOKUP($G91,Baseline!$G:$HT,209,FALSE))=0,"",VLOOKUP($G91,Baseline!$G:$HT,209,FALSE))</f>
        <v/>
      </c>
      <c r="HH91" s="5" t="str">
        <f>IF(LEN(VLOOKUP($G91,Baseline!$G:$HT,210,FALSE))=0,"",VLOOKUP($G91,Baseline!$G:$HT,210,FALSE))</f>
        <v/>
      </c>
      <c r="HI91" s="5" t="str">
        <f>IF(LEN(VLOOKUP($G91,Baseline!$G:$HT,211,FALSE))=0,"",VLOOKUP($G91,Baseline!$G:$HT,211,FALSE))</f>
        <v/>
      </c>
      <c r="HJ91" s="5" t="str">
        <f>IF(LEN(VLOOKUP($G91,Baseline!$G:$HT,212,FALSE))=0,"",VLOOKUP($G91,Baseline!$G:$HT,212,FALSE))</f>
        <v/>
      </c>
      <c r="HK91" s="5" t="str">
        <f>IF(LEN(VLOOKUP($G91,Baseline!$G:$HT,213,FALSE))=0,"",VLOOKUP($G91,Baseline!$G:$HT,213,FALSE))</f>
        <v/>
      </c>
      <c r="HL91" s="4" t="str">
        <f>IF(LEN(VLOOKUP($G91,Baseline!$G:$HT,214,FALSE))=0,"",VLOOKUP($G91,Baseline!$G:$HT,214,FALSE))</f>
        <v/>
      </c>
      <c r="HM91" s="5" t="str">
        <f>IF(LEN(VLOOKUP($G91,Baseline!$G:$HT,215,FALSE))=0,"",VLOOKUP($G91,Baseline!$G:$HT,215,FALSE))</f>
        <v/>
      </c>
      <c r="HN91" s="5" t="str">
        <f>IF(LEN(VLOOKUP($G91,Baseline!$G:$HT,216,FALSE))=0,"",VLOOKUP($G91,Baseline!$G:$HT,216,FALSE))</f>
        <v/>
      </c>
      <c r="HO91" s="5" t="str">
        <f>IF(LEN(VLOOKUP($G91,Baseline!$G:$HT,217,FALSE))=0,"",VLOOKUP($G91,Baseline!$G:$HT,217,FALSE))</f>
        <v/>
      </c>
      <c r="HP91" s="5" t="str">
        <f>IF(LEN(VLOOKUP($G91,Baseline!$G:$HT,218,FALSE))=0,"",VLOOKUP($G91,Baseline!$G:$HT,218,FALSE))</f>
        <v/>
      </c>
      <c r="HQ91" s="5" t="str">
        <f>IF(LEN(VLOOKUP($G91,Baseline!$G:$HT,219,FALSE))=0,"",VLOOKUP($G91,Baseline!$G:$HT,219,FALSE))</f>
        <v/>
      </c>
      <c r="HR91" s="5" t="str">
        <f>IF(LEN(VLOOKUP($G91,Baseline!$G:$HT,220,FALSE))=0,"",VLOOKUP($G91,Baseline!$G:$HT,220,FALSE))</f>
        <v/>
      </c>
      <c r="HS91" s="5" t="str">
        <f>IF(LEN(VLOOKUP($G91,Baseline!$G:$HT,221,FALSE))=0,"",VLOOKUP($G91,Baseline!$G:$HT,221,FALSE))</f>
        <v/>
      </c>
      <c r="HT91" s="5" t="str">
        <f>IF(LEN(VLOOKUP($G91,Baseline!$G:$HT,222,FALSE))=0,"",VLOOKUP($G91,Baseline!$G:$HT,222,FALSE))</f>
        <v/>
      </c>
      <c r="HU91" s="5"/>
      <c r="HV91" s="5"/>
      <c r="HW91" s="5"/>
      <c r="HX91" s="5"/>
    </row>
    <row r="92" spans="1:232" s="28" customFormat="1" ht="63.75" hidden="1" thickBot="1">
      <c r="A92" s="5" t="s">
        <v>331</v>
      </c>
      <c r="B92" s="5" t="s">
        <v>332</v>
      </c>
      <c r="C92" s="5"/>
      <c r="D92" s="5"/>
      <c r="E92" s="5"/>
      <c r="F92" s="5" t="s">
        <v>333</v>
      </c>
      <c r="G92" s="5" t="s">
        <v>486</v>
      </c>
      <c r="H92" s="5"/>
      <c r="I92" s="84" t="str">
        <f>IF(LEN(VLOOKUP($G92,Baseline!$G:$BH,3,FALSE))=0,"",VLOOKUP($G92,Baseline!$G:$BH,3,FALSE))</f>
        <v>Wie viel Sorge bereiten Ihnen Ihre derzeitigen Schlafprobleme?</v>
      </c>
      <c r="J92" s="5" t="str">
        <f>IF(LEN(VLOOKUP($G92,Baseline!$G:$BH,4,FALSE))=0,"",VLOOKUP($G92,Baseline!$G:$BH,4,FALSE))</f>
        <v>0 = Überhaupt keine</v>
      </c>
      <c r="K92" s="5" t="str">
        <f>IF(LEN(VLOOKUP($G92,Baseline!$G:$BH,5,FALSE))=0,"",VLOOKUP($G92,Baseline!$G:$BH,5,FALSE))</f>
        <v>1 = Ein wenig</v>
      </c>
      <c r="L92" s="5" t="str">
        <f>IF(LEN(VLOOKUP($G92,Baseline!$G:$BH,6,FALSE))=0,"",VLOOKUP($G92,Baseline!$G:$BH,6,FALSE))</f>
        <v>2 = Mäßig</v>
      </c>
      <c r="M92" s="5" t="str">
        <f>IF(LEN(VLOOKUP($G92,Baseline!$G:$BH,7,FALSE))=0,"",VLOOKUP($G92,Baseline!$G:$BH,7,FALSE))</f>
        <v>3 = Ziemlich</v>
      </c>
      <c r="N92" s="5" t="str">
        <f>IF(LEN(VLOOKUP($G92,Baseline!$G:$BH,8,FALSE))=0,"",VLOOKUP($G92,Baseline!$G:$BH,8,FALSE))</f>
        <v>4 = Sehr</v>
      </c>
      <c r="O92" s="5" t="str">
        <f>IF(LEN(VLOOKUP($G92,Baseline!$G:$BH,9,FALSE))=0,"",VLOOKUP($G92,Baseline!$G:$BH,9,FALSE))</f>
        <v/>
      </c>
      <c r="P92" s="5" t="str">
        <f>IF(LEN(VLOOKUP($G92,Baseline!$G:$BH,10,FALSE))=0,"",VLOOKUP($G92,Baseline!$G:$BH,10,FALSE))</f>
        <v/>
      </c>
      <c r="Q92" s="5" t="str">
        <f>IF(LEN(VLOOKUP($G92,Baseline!$G:$BH,11,FALSE))=0,"",VLOOKUP($G92,Baseline!$G:$BH,11,FALSE))</f>
        <v/>
      </c>
      <c r="R92" s="5" t="str">
        <f>IF(LEN(VLOOKUP($G92,Baseline!$G:$BH,12,FALSE))=0,"",VLOOKUP($G92,Baseline!$G:$BH,12,FALSE))</f>
        <v/>
      </c>
      <c r="S92" s="5" t="str">
        <f>IF(LEN(VLOOKUP($G92,Baseline!$G:$BH,13,FALSE))=0,"",VLOOKUP($G92,Baseline!$G:$BH,13,FALSE))</f>
        <v/>
      </c>
      <c r="T92" s="5" t="str">
        <f>IF(LEN(VLOOKUP($G92,Baseline!$G:$BH,14,FALSE))=0,"",VLOOKUP($G92,Baseline!$G:$BH,14,FALSE))</f>
        <v/>
      </c>
      <c r="U92" s="5" t="str">
        <f>IF(LEN(VLOOKUP($G92,Baseline!$G:$BH,15,FALSE))=0,"",VLOOKUP($G92,Baseline!$G:$BH,15,FALSE))</f>
        <v/>
      </c>
      <c r="V92" s="5" t="str">
        <f>IF(LEN(VLOOKUP($G92,Baseline!$G:$BH,16,FALSE))=0,"",VLOOKUP($G92,Baseline!$G:$BH,16,FALSE))</f>
        <v/>
      </c>
      <c r="W92" s="5" t="str">
        <f>IF(LEN(VLOOKUP($G92,Baseline!$G:$BH,17,FALSE))=0,"",VLOOKUP($G92,Baseline!$G:$BH,17,FALSE))</f>
        <v/>
      </c>
      <c r="X92" s="5" t="str">
        <f>IF(LEN(VLOOKUP($G92,Baseline!$G:$BH,18,FALSE))=0,"",VLOOKUP($G92,Baseline!$G:$BH,18,FALSE))</f>
        <v/>
      </c>
      <c r="Y92" s="5" t="str">
        <f>IF(LEN(VLOOKUP($G92,Baseline!$G:$BH,19,FALSE))=0,"",VLOOKUP($G92,Baseline!$G:$BH,19,FALSE))</f>
        <v/>
      </c>
      <c r="Z92" s="5" t="str">
        <f>IF(LEN(VLOOKUP($G92,Baseline!$G:$BH,20,FALSE))=0,"",VLOOKUP($G92,Baseline!$G:$BH,20,FALSE))</f>
        <v/>
      </c>
      <c r="AA92" s="5" t="str">
        <f>IF(LEN(VLOOKUP($G92,Baseline!$G:$BH,21,FALSE))=0,"",VLOOKUP($G92,Baseline!$G:$BH,21,FALSE))</f>
        <v/>
      </c>
      <c r="AB92" s="5" t="str">
        <f>IF(LEN(VLOOKUP($G92,Baseline!$G:$BH,22,FALSE))=0,"",VLOOKUP($G92,Baseline!$G:$BH,22,FALSE))</f>
        <v/>
      </c>
      <c r="AC92" s="5" t="str">
        <f>IF(LEN(VLOOKUP($G92,Baseline!$G:$BH,23,FALSE))=0,"",VLOOKUP($G92,Baseline!$G:$BH,23,FALSE))</f>
        <v/>
      </c>
      <c r="AD92" s="5" t="str">
        <f>IF(LEN(VLOOKUP($G92,Baseline!$G:$BH,24,FALSE))=0,"",VLOOKUP($G92,Baseline!$G:$BH,24,FALSE))</f>
        <v/>
      </c>
      <c r="AE92" s="5" t="str">
        <f>IF(LEN(VLOOKUP($G92,Baseline!$G:$BH,25,FALSE))=0,"",VLOOKUP($G92,Baseline!$G:$BH,25,FALSE))</f>
        <v/>
      </c>
      <c r="AF92" s="5" t="str">
        <f>IF(LEN(VLOOKUP($G92,Baseline!$G:$BH,26,FALSE))=0,"",VLOOKUP($G92,Baseline!$G:$BH,26,FALSE))</f>
        <v/>
      </c>
      <c r="AG92" s="89" t="s">
        <v>480</v>
      </c>
      <c r="AH92" s="5"/>
      <c r="AI92" s="5"/>
      <c r="AJ92" s="87"/>
      <c r="AK92" s="5" t="str">
        <f>IF(LEN(VLOOKUP($G92,Baseline!$G:$BH,31,FALSE))=0,"",VLOOKUP($G92,Baseline!$G:$BH,31,FALSE))</f>
        <v>How worried/distressed are you about your current sleep problem?</v>
      </c>
      <c r="AL92" s="5" t="str">
        <f>IF(LEN(VLOOKUP($G92,Baseline!$G:$BH,32,FALSE))=0,"",VLOOKUP($G92,Baseline!$G:$BH,32,FALSE))</f>
        <v>0 = Not at all</v>
      </c>
      <c r="AM92" s="5" t="str">
        <f>IF(LEN(VLOOKUP($G92,Baseline!$G:$BH,33,FALSE))=0,"",VLOOKUP($G92,Baseline!$G:$BH,33,FALSE))</f>
        <v>1 = A little</v>
      </c>
      <c r="AN92" s="5" t="str">
        <f>IF(LEN(VLOOKUP($G92,Baseline!$G:$BH,34,FALSE))=0,"",VLOOKUP($G92,Baseline!$G:$BH,34,FALSE))</f>
        <v>2 = Somewhat</v>
      </c>
      <c r="AO92" s="5" t="str">
        <f>IF(LEN(VLOOKUP($G92,Baseline!$G:$BH,35,FALSE))=0,"",VLOOKUP($G92,Baseline!$G:$BH,35,FALSE))</f>
        <v>3 =Very</v>
      </c>
      <c r="AP92" s="5" t="str">
        <f>IF(LEN(VLOOKUP($G92,Baseline!$G:$BH,36,FALSE))=0,"",VLOOKUP($G92,Baseline!$G:$BH,36,FALSE))</f>
        <v>4 = Extremely</v>
      </c>
      <c r="AQ92" s="5" t="str">
        <f>IF(LEN(VLOOKUP($G92,Baseline!$G:$BH,37,FALSE))=0,"",VLOOKUP($G92,Baseline!$G:$BH,37,FALSE))</f>
        <v/>
      </c>
      <c r="AR92" s="5" t="str">
        <f>IF(LEN(VLOOKUP($G92,Baseline!$G:$BH,38,FALSE))=0,"",VLOOKUP($G92,Baseline!$G:$BH,38,FALSE))</f>
        <v/>
      </c>
      <c r="AS92" s="5" t="str">
        <f>IF(LEN(VLOOKUP($G92,Baseline!$G:$BH,39,FALSE))=0,"",VLOOKUP($G92,Baseline!$G:$BH,39,FALSE))</f>
        <v/>
      </c>
      <c r="AT92" s="5" t="str">
        <f>IF(LEN(VLOOKUP($G92,Baseline!$G:$BH,40,FALSE))=0,"",VLOOKUP($G92,Baseline!$G:$BH,40,FALSE))</f>
        <v/>
      </c>
      <c r="AU92" s="5" t="str">
        <f>IF(LEN(VLOOKUP($G92,Baseline!$G:$BH,41,FALSE))=0,"",VLOOKUP($G92,Baseline!$G:$BH,41,FALSE))</f>
        <v/>
      </c>
      <c r="AV92" s="5" t="str">
        <f>IF(LEN(VLOOKUP($G92,Baseline!$G:$BH,42,FALSE))=0,"",VLOOKUP($G92,Baseline!$G:$BH,42,FALSE))</f>
        <v/>
      </c>
      <c r="AW92" s="5" t="str">
        <f>IF(LEN(VLOOKUP($G92,Baseline!$G:$BH,43,FALSE))=0,"",VLOOKUP($G92,Baseline!$G:$BH,43,FALSE))</f>
        <v/>
      </c>
      <c r="AX92" s="5" t="str">
        <f>IF(LEN(VLOOKUP($G92,Baseline!$G:$BH,44,FALSE))=0,"",VLOOKUP($G92,Baseline!$G:$BH,44,FALSE))</f>
        <v/>
      </c>
      <c r="AY92" s="5" t="str">
        <f>IF(LEN(VLOOKUP($G92,Baseline!$G:$BH,45,FALSE))=0,"",VLOOKUP($G92,Baseline!$G:$BH,45,FALSE))</f>
        <v/>
      </c>
      <c r="AZ92" s="5" t="str">
        <f>IF(LEN(VLOOKUP($G92,Baseline!$G:$BH,46,FALSE))=0,"",VLOOKUP($G92,Baseline!$G:$BH,46,FALSE))</f>
        <v/>
      </c>
      <c r="BA92" s="5" t="str">
        <f>IF(LEN(VLOOKUP($G92,Baseline!$G:$BH,47,FALSE))=0,"",VLOOKUP($G92,Baseline!$G:$BH,47,FALSE))</f>
        <v/>
      </c>
      <c r="BB92" s="5" t="str">
        <f>IF(LEN(VLOOKUP($G92,Baseline!$G:$BH,48,FALSE))=0,"",VLOOKUP($G92,Baseline!$G:$BH,48,FALSE))</f>
        <v/>
      </c>
      <c r="BC92" s="5" t="str">
        <f>IF(LEN(VLOOKUP($G92,Baseline!$G:$BH,49,FALSE))=0,"",VLOOKUP($G92,Baseline!$G:$BH,49,FALSE))</f>
        <v/>
      </c>
      <c r="BD92" s="5" t="str">
        <f>IF(LEN(VLOOKUP($G92,Baseline!$G:$BH,50,FALSE))=0,"",VLOOKUP($G92,Baseline!$G:$BH,50,FALSE))</f>
        <v/>
      </c>
      <c r="BE92" s="5" t="str">
        <f>IF(LEN(VLOOKUP($G92,Baseline!$G:$BH,51,FALSE))=0,"",VLOOKUP($G92,Baseline!$G:$BH,51,FALSE))</f>
        <v/>
      </c>
      <c r="BF92" s="5" t="str">
        <f>IF(LEN(VLOOKUP($G92,Baseline!$G:$BH,52,FALSE))=0,"",VLOOKUP($G92,Baseline!$G:$BH,52,FALSE))</f>
        <v/>
      </c>
      <c r="BG92" s="5" t="str">
        <f>IF(LEN(VLOOKUP($G92,Baseline!$G:$BH,53,FALSE))=0,"",VLOOKUP($G92,Baseline!$G:$BH,53,FALSE))</f>
        <v/>
      </c>
      <c r="BH92" s="5" t="str">
        <f>IF(LEN(VLOOKUP($G92,Baseline!$G:$BH,54,FALSE))=0,"",VLOOKUP($G92,Baseline!$G:$BH,54,FALSE))</f>
        <v/>
      </c>
      <c r="BI92" s="5"/>
      <c r="BJ92" s="5"/>
      <c r="BK92" s="5"/>
      <c r="BL92" s="87"/>
      <c r="BM92" s="1" t="str">
        <f>IF(LEN(VLOOKUP($G92,Baseline!$G:$CJ,59,FALSE))=0,"",VLOOKUP($G92,Baseline!$G:$CJ,59,FALSE))</f>
        <v>¿Hasta qué punto le PREOCUPA/afecta su problema de sueño actual?</v>
      </c>
      <c r="BN92" s="1" t="str">
        <f>IF(LEN(VLOOKUP($G92,Baseline!$G:$CJ,60,FALSE))=0,"",VLOOKUP($G92,Baseline!$G:$CJ,60,FALSE))</f>
        <v>0 = En absoluto</v>
      </c>
      <c r="BO92" s="1" t="str">
        <f>IF(LEN(VLOOKUP($G92,Baseline!$G:$CJ,61,FALSE))=0,"",VLOOKUP($G92,Baseline!$G:$CJ,61,FALSE))</f>
        <v>1 = Un poco</v>
      </c>
      <c r="BP92" s="1" t="str">
        <f>IF(LEN(VLOOKUP($G92,Baseline!$G:$CJ,62,FALSE))=0,"",VLOOKUP($G92,Baseline!$G:$CJ,62,FALSE))</f>
        <v>2 = Moderamente</v>
      </c>
      <c r="BQ92" s="1" t="str">
        <f>IF(LEN(VLOOKUP($G92,Baseline!$G:$CJ,63,FALSE))=0,"",VLOOKUP($G92,Baseline!$G:$CJ,63,FALSE))</f>
        <v>3 = Mucho</v>
      </c>
      <c r="BR92" s="1" t="str">
        <f>IF(LEN(VLOOKUP($G92,Baseline!$G:$CJ,64,FALSE))=0,"",VLOOKUP($G92,Baseline!$G:$CJ,64,FALSE))</f>
        <v>4 = Muchísimo</v>
      </c>
      <c r="BS92" s="1" t="str">
        <f>IF(LEN(VLOOKUP($G92,Baseline!$G:$CJ,65,FALSE))=0,"",VLOOKUP($G92,Baseline!$G:$CJ,65,FALSE))</f>
        <v/>
      </c>
      <c r="BT92" s="1" t="str">
        <f>IF(LEN(VLOOKUP($G92,Baseline!$G:$CJ,66,FALSE))=0,"",VLOOKUP($G92,Baseline!$G:$CJ,66,FALSE))</f>
        <v/>
      </c>
      <c r="BU92" s="1" t="str">
        <f>IF(LEN(VLOOKUP($G92,Baseline!$G:$CJ,67,FALSE))=0,"",VLOOKUP($G92,Baseline!$G:$CJ,67,FALSE))</f>
        <v/>
      </c>
      <c r="BV92" s="1" t="str">
        <f>IF(LEN(VLOOKUP($G92,Baseline!$G:$CJ,68,FALSE))=0,"",VLOOKUP($G92,Baseline!$G:$CJ,68,FALSE))</f>
        <v/>
      </c>
      <c r="BW92" s="1" t="str">
        <f>IF(LEN(VLOOKUP($G92,Baseline!$G:$CJ,69,FALSE))=0,"",VLOOKUP($G92,Baseline!$G:$CJ,69,FALSE))</f>
        <v/>
      </c>
      <c r="BX92" s="1" t="str">
        <f>IF(LEN(VLOOKUP($G92,Baseline!$G:$CJ,70,FALSE))=0,"",VLOOKUP($G92,Baseline!$G:$CJ,70,FALSE))</f>
        <v/>
      </c>
      <c r="BY92" s="1" t="str">
        <f>IF(LEN(VLOOKUP($G92,Baseline!$G:$CJ,71,FALSE))=0,"",VLOOKUP($G92,Baseline!$G:$CJ,71,FALSE))</f>
        <v/>
      </c>
      <c r="BZ92" s="1" t="str">
        <f>IF(LEN(VLOOKUP($G92,Baseline!$G:$CJ,72,FALSE))=0,"",VLOOKUP($G92,Baseline!$G:$CJ,72,FALSE))</f>
        <v/>
      </c>
      <c r="CA92" s="1" t="str">
        <f>IF(LEN(VLOOKUP($G92,Baseline!$G:$CJ,73,FALSE))=0,"",VLOOKUP($G92,Baseline!$G:$CJ,73,FALSE))</f>
        <v/>
      </c>
      <c r="CB92" s="1" t="str">
        <f>IF(LEN(VLOOKUP($G92,Baseline!$G:$CJ,74,FALSE))=0,"",VLOOKUP($G92,Baseline!$G:$CJ,74,FALSE))</f>
        <v/>
      </c>
      <c r="CC92" s="1" t="str">
        <f>IF(LEN(VLOOKUP($G92,Baseline!$G:$CJ,75,FALSE))=0,"",VLOOKUP($G92,Baseline!$G:$CJ,75,FALSE))</f>
        <v/>
      </c>
      <c r="CD92" s="1" t="str">
        <f>IF(LEN(VLOOKUP($G92,Baseline!$G:$CJ,76,FALSE))=0,"",VLOOKUP($G92,Baseline!$G:$CJ,76,FALSE))</f>
        <v/>
      </c>
      <c r="CE92" s="1" t="str">
        <f>IF(LEN(VLOOKUP($G92,Baseline!$G:$CJ,77,FALSE))=0,"",VLOOKUP($G92,Baseline!$G:$CJ,77,FALSE))</f>
        <v/>
      </c>
      <c r="CF92" s="1" t="str">
        <f>IF(LEN(VLOOKUP($G92,Baseline!$G:$CJ,78,FALSE))=0,"",VLOOKUP($G92,Baseline!$G:$CJ,78,FALSE))</f>
        <v/>
      </c>
      <c r="CG92" s="1" t="str">
        <f>IF(LEN(VLOOKUP($G92,Baseline!$G:$CJ,79,FALSE))=0,"",VLOOKUP($G92,Baseline!$G:$CJ,79,FALSE))</f>
        <v/>
      </c>
      <c r="CH92" s="1" t="str">
        <f>IF(LEN(VLOOKUP($G92,Baseline!$G:$CJ,80,FALSE))=0,"",VLOOKUP($G92,Baseline!$G:$CJ,80,FALSE))</f>
        <v/>
      </c>
      <c r="CI92" s="1" t="str">
        <f>IF(LEN(VLOOKUP($G92,Baseline!$G:$CJ,81,FALSE))=0,"",VLOOKUP($G92,Baseline!$G:$CJ,81,FALSE))</f>
        <v/>
      </c>
      <c r="CJ92" s="1" t="str">
        <f>IF(LEN(VLOOKUP($G92,Baseline!$G:$CJ,82,FALSE))=0,"",VLOOKUP($G92,Baseline!$G:$CJ,82,FALSE))</f>
        <v/>
      </c>
      <c r="CK92" s="1"/>
      <c r="CL92" s="1"/>
      <c r="CM92" s="1"/>
      <c r="CN92" s="1"/>
      <c r="CO92" s="198" t="str">
        <f>IF(LEN(VLOOKUP($G92,Baseline!$G:$DL,87,FALSE))=0,"",VLOOKUP($G92,Baseline!$G:$DL,87,FALSE))</f>
        <v>À quel point êtes-vous INQUIET(ÈTE)/préoccupé(e) à propos de vos difficultés actuelles de sommeil ?</v>
      </c>
      <c r="CP92" s="1" t="str">
        <f>IF(LEN(VLOOKUP($G92,Baseline!$G:$DL,88,FALSE))=0,"",VLOOKUP($G92,Baseline!$G:$DL,88,FALSE))</f>
        <v>1 = Aucunement</v>
      </c>
      <c r="CQ92" s="1" t="str">
        <f>IF(LEN(VLOOKUP($G92,Baseline!$G:$DL,89,FALSE))=0,"",VLOOKUP($G92,Baseline!$G:$DL,89,FALSE))</f>
        <v>2 = Légèrement</v>
      </c>
      <c r="CR92" s="4" t="str">
        <f>IF(LEN(VLOOKUP($G92,Baseline!$G:$DL,90,FALSE))=0,"",VLOOKUP($G92,Baseline!$G:$DL,90,FALSE))</f>
        <v>3 = Moyennement</v>
      </c>
      <c r="CS92" s="1" t="str">
        <f>IF(LEN(VLOOKUP($G92,Baseline!$G:$DL,91,FALSE))=0,"",VLOOKUP($G92,Baseline!$G:$DL,91,FALSE))</f>
        <v>4 = Très</v>
      </c>
      <c r="CT92" s="1" t="str">
        <f>IF(LEN(VLOOKUP($G92,Baseline!$G:$DL,92,FALSE))=0,"",VLOOKUP($G92,Baseline!$G:$DL,92,FALSE))</f>
        <v>5 = Extrêmement</v>
      </c>
      <c r="CU92" s="1" t="str">
        <f>IF(LEN(VLOOKUP($G92,Baseline!$G:$DL,93,FALSE))=0,"",VLOOKUP($G92,Baseline!$G:$DL,93,FALSE))</f>
        <v/>
      </c>
      <c r="CV92" s="1" t="str">
        <f>IF(LEN(VLOOKUP($G92,Baseline!$G:$DL,94,FALSE))=0,"",VLOOKUP($G92,Baseline!$G:$DL,94,FALSE))</f>
        <v/>
      </c>
      <c r="CW92" s="1" t="str">
        <f>IF(LEN(VLOOKUP($G92,Baseline!$G:$DL,95,FALSE))=0,"",VLOOKUP($G92,Baseline!$G:$DL,95,FALSE))</f>
        <v/>
      </c>
      <c r="CX92" s="1" t="str">
        <f>IF(LEN(VLOOKUP($G92,Baseline!$G:$DL,96,FALSE))=0,"",VLOOKUP($G92,Baseline!$G:$DL,96,FALSE))</f>
        <v/>
      </c>
      <c r="CY92" s="5" t="str">
        <f>IF(LEN(VLOOKUP($G92,Baseline!$G:$DL,97,FALSE))=0,"",VLOOKUP($G92,Baseline!$G:$DL,97,FALSE))</f>
        <v/>
      </c>
      <c r="CZ92" s="5" t="str">
        <f>IF(LEN(VLOOKUP($G92,Baseline!$G:$DL,98,FALSE))=0,"",VLOOKUP($G92,Baseline!$G:$DL,98,FALSE))</f>
        <v/>
      </c>
      <c r="DA92" s="5" t="str">
        <f>IF(LEN(VLOOKUP($G92,Baseline!$G:$DL,99,FALSE))=0,"",VLOOKUP($G92,Baseline!$G:$DL,99,FALSE))</f>
        <v/>
      </c>
      <c r="DB92" s="5" t="str">
        <f>IF(LEN(VLOOKUP($G92,Baseline!$G:$DL,100,FALSE))=0,"",VLOOKUP($G92,Baseline!$G:$DL,100,FALSE))</f>
        <v/>
      </c>
      <c r="DC92" s="5" t="str">
        <f>IF(LEN(VLOOKUP($G92,Baseline!$G:$DL,101,FALSE))=0,"",VLOOKUP($G92,Baseline!$G:$DL,101,FALSE))</f>
        <v/>
      </c>
      <c r="DD92" s="5" t="str">
        <f>IF(LEN(VLOOKUP($G92,Baseline!$G:$DL,102,FALSE))=0,"",VLOOKUP($G92,Baseline!$G:$DL,102,FALSE))</f>
        <v/>
      </c>
      <c r="DE92" s="5" t="str">
        <f>IF(LEN(VLOOKUP($G92,Baseline!$G:$DL,103,FALSE))=0,"",VLOOKUP($G92,Baseline!$G:$DL,103,FALSE))</f>
        <v/>
      </c>
      <c r="DF92" s="5" t="str">
        <f>IF(LEN(VLOOKUP($G92,Baseline!$G:$DL,104,FALSE))=0,"",VLOOKUP($G92,Baseline!$G:$DL,104,FALSE))</f>
        <v/>
      </c>
      <c r="DG92" s="5" t="str">
        <f>IF(LEN(VLOOKUP($G92,Baseline!$G:$DL,105,FALSE))=0,"",VLOOKUP($G92,Baseline!$G:$DL,105,FALSE))</f>
        <v/>
      </c>
      <c r="DH92" s="5" t="str">
        <f>IF(LEN(VLOOKUP($G92,Baseline!$G:$DL,106,FALSE))=0,"",VLOOKUP($G92,Baseline!$G:$DL,106,FALSE))</f>
        <v/>
      </c>
      <c r="DI92" s="5" t="str">
        <f>IF(LEN(VLOOKUP($G92,Baseline!$G:$DL,107,FALSE))=0,"",VLOOKUP($G92,Baseline!$G:$DL,107,FALSE))</f>
        <v/>
      </c>
      <c r="DJ92" s="5" t="str">
        <f>IF(LEN(VLOOKUP($G92,Baseline!$G:$DL,108,FALSE))=0,"",VLOOKUP($G92,Baseline!$G:$DL,108,FALSE))</f>
        <v/>
      </c>
      <c r="DK92" s="5" t="str">
        <f>IF(LEN(VLOOKUP($G92,Baseline!$G:$DL,109,FALSE))=0,"",VLOOKUP($G92,Baseline!$G:$DL,109,FALSE))</f>
        <v/>
      </c>
      <c r="DL92" s="5" t="str">
        <f>IF(LEN(VLOOKUP($G92,Baseline!$G:$DL,110,FALSE))=0,"",VLOOKUP($G92,Baseline!$G:$DL,110,FALSE))</f>
        <v/>
      </c>
      <c r="DM92" s="5"/>
      <c r="DN92" s="5"/>
      <c r="DO92" s="5"/>
      <c r="DP92" s="5"/>
      <c r="DQ92" s="1" t="str">
        <f>IF(LEN(VLOOKUP($G92,Baseline!$G:$EN,115,FALSE))=0,"",VLOOKUP($G92,Baseline!$G:$EN,115,FALSE))</f>
        <v>Mennyire AGGÓDIK/gondterhelt jelenlegi alvászavara miatt?</v>
      </c>
      <c r="DR92" s="1" t="str">
        <f>IF(LEN(VLOOKUP($G92,Baseline!$G:$EN,116,FALSE))=0,"",VLOOKUP($G92,Baseline!$G:$EN,116,FALSE))</f>
        <v>0 = Egyáltalán nem</v>
      </c>
      <c r="DS92" s="1" t="str">
        <f>IF(LEN(VLOOKUP($G92,Baseline!$G:$EN,117,FALSE))=0,"",VLOOKUP($G92,Baseline!$G:$EN,117,FALSE))</f>
        <v>1 = Kissé</v>
      </c>
      <c r="DT92" s="1" t="str">
        <f>IF(LEN(VLOOKUP($G92,Baseline!$G:$EN,118,FALSE))=0,"",VLOOKUP($G92,Baseline!$G:$EN,118,FALSE))</f>
        <v>2 = Közepesen</v>
      </c>
      <c r="DU92" s="1" t="str">
        <f>IF(LEN(VLOOKUP($G92,Baseline!$G:$EN,119,FALSE))=0,"",VLOOKUP($G92,Baseline!$G:$EN,119,FALSE))</f>
        <v>3 = Meglehetősen</v>
      </c>
      <c r="DV92" s="1" t="str">
        <f>IF(LEN(VLOOKUP($G92,Baseline!$G:$EN,120,FALSE))=0,"",VLOOKUP($G92,Baseline!$G:$EN,120,FALSE))</f>
        <v>4 = Nagyon</v>
      </c>
      <c r="DW92" s="4" t="str">
        <f>IF(LEN(VLOOKUP($G92,Baseline!$G:$EN,121,FALSE))=0,"",VLOOKUP($G92,Baseline!$G:$EN,121,FALSE))</f>
        <v/>
      </c>
      <c r="DX92" s="1" t="str">
        <f>IF(LEN(VLOOKUP($G92,Baseline!$G:$EN,122,FALSE))=0,"",VLOOKUP($G92,Baseline!$G:$EN,122,FALSE))</f>
        <v/>
      </c>
      <c r="DY92" s="1" t="str">
        <f>IF(LEN(VLOOKUP($G92,Baseline!$G:$EN,123,FALSE))=0,"",VLOOKUP($G92,Baseline!$G:$EN,123,FALSE))</f>
        <v/>
      </c>
      <c r="DZ92" s="1" t="str">
        <f>IF(LEN(VLOOKUP($G92,Baseline!$G:$EN,124,FALSE))=0,"",VLOOKUP($G92,Baseline!$G:$EN,124,FALSE))</f>
        <v/>
      </c>
      <c r="EA92" s="1" t="str">
        <f>IF(LEN(VLOOKUP($G92,Baseline!$G:$EN,125,FALSE))=0,"",VLOOKUP($G92,Baseline!$G:$EN,125,FALSE))</f>
        <v/>
      </c>
      <c r="EB92" s="5" t="str">
        <f>IF(LEN(VLOOKUP($G92,Baseline!$G:$EN,126,FALSE))=0,"",VLOOKUP($G92,Baseline!$G:$EN,126,FALSE))</f>
        <v/>
      </c>
      <c r="EC92" s="5" t="str">
        <f>IF(LEN(VLOOKUP($G92,Baseline!$G:$EN,127,FALSE))=0,"",VLOOKUP($G92,Baseline!$G:$EN,127,FALSE))</f>
        <v/>
      </c>
      <c r="ED92" s="5" t="str">
        <f>IF(LEN(VLOOKUP($G92,Baseline!$G:$EN,128,FALSE))=0,"",VLOOKUP($G92,Baseline!$G:$EN,128,FALSE))</f>
        <v/>
      </c>
      <c r="EE92" s="5" t="str">
        <f>IF(LEN(VLOOKUP($G92,Baseline!$G:$EN,129,FALSE))=0,"",VLOOKUP($G92,Baseline!$G:$EN,129,FALSE))</f>
        <v/>
      </c>
      <c r="EF92" s="5" t="str">
        <f>IF(LEN(VLOOKUP($G92,Baseline!$G:$EN,130,FALSE))=0,"",VLOOKUP($G92,Baseline!$G:$EN,130,FALSE))</f>
        <v/>
      </c>
      <c r="EG92" s="5" t="str">
        <f>IF(LEN(VLOOKUP($G92,Baseline!$G:$EN,131,FALSE))=0,"",VLOOKUP($G92,Baseline!$G:$EN,131,FALSE))</f>
        <v/>
      </c>
      <c r="EH92" s="5" t="str">
        <f>IF(LEN(VLOOKUP($G92,Baseline!$G:$EN,132,FALSE))=0,"",VLOOKUP($G92,Baseline!$G:$EN,132,FALSE))</f>
        <v/>
      </c>
      <c r="EI92" s="5" t="str">
        <f>IF(LEN(VLOOKUP($G92,Baseline!$G:$EN,133,FALSE))=0,"",VLOOKUP($G92,Baseline!$G:$EN,133,FALSE))</f>
        <v/>
      </c>
      <c r="EJ92" s="5" t="str">
        <f>IF(LEN(VLOOKUP($G92,Baseline!$G:$EN,134,FALSE))=0,"",VLOOKUP($G92,Baseline!$G:$EN,134,FALSE))</f>
        <v/>
      </c>
      <c r="EK92" s="5" t="str">
        <f>IF(LEN(VLOOKUP($G92,Baseline!$G:$EN,135,FALSE))=0,"",VLOOKUP($G92,Baseline!$G:$EN,135,FALSE))</f>
        <v/>
      </c>
      <c r="EL92" s="5" t="str">
        <f>IF(LEN(VLOOKUP($G92,Baseline!$G:$EN,136,FALSE))=0,"",VLOOKUP($G92,Baseline!$G:$EN,136,FALSE))</f>
        <v/>
      </c>
      <c r="EM92" s="5" t="str">
        <f>IF(LEN(VLOOKUP($G92,Baseline!$G:$EN,137,FALSE))=0,"",VLOOKUP($G92,Baseline!$G:$EN,137,FALSE))</f>
        <v/>
      </c>
      <c r="EN92" s="5" t="str">
        <f>IF(LEN(VLOOKUP($G92,Baseline!$G:$EN,138,FALSE))=0,"",VLOOKUP($G92,Baseline!$G:$EN,138,FALSE))</f>
        <v/>
      </c>
      <c r="EO92" s="5"/>
      <c r="EP92" s="5"/>
      <c r="EQ92" s="5"/>
      <c r="ER92" s="5"/>
      <c r="ES92" s="1" t="str">
        <f>IF(LEN(VLOOKUP($G92,Baseline!$G:$FP,143,FALSE))=0,"",VLOOKUP($G92,Baseline!$G:$FP,143,FALSE))</f>
        <v>Quanto si sente PREOCCUPATO/A o angosciato/a a causa del suo attuale problema di insonnia?</v>
      </c>
      <c r="ET92" s="1" t="str">
        <f>IF(LEN(VLOOKUP($G92,Baseline!$G:$FP,144,FALSE))=0,"",VLOOKUP($G92,Baseline!$G:$FP,144,FALSE))</f>
        <v>0 = Per niente</v>
      </c>
      <c r="EU92" s="1" t="str">
        <f>IF(LEN(VLOOKUP($G92,Baseline!$G:$FP,145,FALSE))=0,"",VLOOKUP($G92,Baseline!$G:$FP,145,FALSE))</f>
        <v>1 = Un po'</v>
      </c>
      <c r="EV92" s="1" t="str">
        <f>IF(LEN(VLOOKUP($G92,Baseline!$G:$FP,146,FALSE))=0,"",VLOOKUP($G92,Baseline!$G:$FP,146,FALSE))</f>
        <v>2 = Abbastanze</v>
      </c>
      <c r="EW92" s="1" t="str">
        <f>IF(LEN(VLOOKUP($G92,Baseline!$G:$FP,147,FALSE))=0,"",VLOOKUP($G92,Baseline!$G:$FP,147,FALSE))</f>
        <v>3 = Molto</v>
      </c>
      <c r="EX92" s="1" t="str">
        <f>IF(LEN(VLOOKUP($G92,Baseline!$G:$FP,148,FALSE))=0,"",VLOOKUP($G92,Baseline!$G:$FP,148,FALSE))</f>
        <v>4 = Moltissimo</v>
      </c>
      <c r="EY92" s="1" t="str">
        <f>IF(LEN(VLOOKUP($G92,Baseline!$G:$FP,149,FALSE))=0,"",VLOOKUP($G92,Baseline!$G:$FP,149,FALSE))</f>
        <v/>
      </c>
      <c r="EZ92" s="1" t="str">
        <f>IF(LEN(VLOOKUP($G92,Baseline!$G:$FP,150,FALSE))=0,"",VLOOKUP($G92,Baseline!$G:$FP,150,FALSE))</f>
        <v/>
      </c>
      <c r="FA92" s="1" t="str">
        <f>IF(LEN(VLOOKUP($G92,Baseline!$G:$FP,151,FALSE))=0,"",VLOOKUP($G92,Baseline!$G:$FP,151,FALSE))</f>
        <v/>
      </c>
      <c r="FB92" s="4" t="str">
        <f>IF(LEN(VLOOKUP($G92,Baseline!$G:$FP,152,FALSE))=0,"",VLOOKUP($G92,Baseline!$G:$FP,152,FALSE))</f>
        <v/>
      </c>
      <c r="FC92" s="1" t="str">
        <f>IF(LEN(VLOOKUP($G92,Baseline!$G:$FP,153,FALSE))=0,"",VLOOKUP($G92,Baseline!$G:$FP,153,FALSE))</f>
        <v/>
      </c>
      <c r="FD92" s="5" t="str">
        <f>IF(LEN(VLOOKUP($G92,Baseline!$G:$FP,154,FALSE))=0,"",VLOOKUP($G92,Baseline!$G:$FP,154,FALSE))</f>
        <v/>
      </c>
      <c r="FE92" s="5" t="str">
        <f>IF(LEN(VLOOKUP($G92,Baseline!$G:$FP,155,FALSE))=0,"",VLOOKUP($G92,Baseline!$G:$FP,155,FALSE))</f>
        <v/>
      </c>
      <c r="FF92" s="5" t="str">
        <f>IF(LEN(VLOOKUP($G92,Baseline!$G:$FP,156,FALSE))=0,"",VLOOKUP($G92,Baseline!$G:$FP,156,FALSE))</f>
        <v/>
      </c>
      <c r="FG92" s="5" t="str">
        <f>IF(LEN(VLOOKUP($G92,Baseline!$G:$FP,157,FALSE))=0,"",VLOOKUP($G92,Baseline!$G:$FP,157,FALSE))</f>
        <v/>
      </c>
      <c r="FH92" s="5" t="str">
        <f>IF(LEN(VLOOKUP($G92,Baseline!$G:$FP,158,FALSE))=0,"",VLOOKUP($G92,Baseline!$G:$FP,158,FALSE))</f>
        <v/>
      </c>
      <c r="FI92" s="5" t="str">
        <f>IF(LEN(VLOOKUP($G92,Baseline!$G:$FP,159,FALSE))=0,"",VLOOKUP($G92,Baseline!$G:$FP,159,FALSE))</f>
        <v/>
      </c>
      <c r="FJ92" s="5" t="str">
        <f>IF(LEN(VLOOKUP($G92,Baseline!$G:$FP,160,FALSE))=0,"",VLOOKUP($G92,Baseline!$G:$FP,160,FALSE))</f>
        <v/>
      </c>
      <c r="FK92" s="5" t="str">
        <f>IF(LEN(VLOOKUP($G92,Baseline!$G:$FP,161,FALSE))=0,"",VLOOKUP($G92,Baseline!$G:$FP,161,FALSE))</f>
        <v/>
      </c>
      <c r="FL92" s="5" t="str">
        <f>IF(LEN(VLOOKUP($G92,Baseline!$G:$FP,162,FALSE))=0,"",VLOOKUP($G92,Baseline!$G:$FP,162,FALSE))</f>
        <v/>
      </c>
      <c r="FM92" s="5" t="str">
        <f>IF(LEN(VLOOKUP($G92,Baseline!$G:$FP,163,FALSE))=0,"",VLOOKUP($G92,Baseline!$G:$FP,163,FALSE))</f>
        <v/>
      </c>
      <c r="FN92" s="5" t="str">
        <f>IF(LEN(VLOOKUP($G92,Baseline!$G:$FP,164,FALSE))=0,"",VLOOKUP($G92,Baseline!$G:$FP,164,FALSE))</f>
        <v/>
      </c>
      <c r="FO92" s="5" t="str">
        <f>IF(LEN(VLOOKUP($G92,Baseline!$G:$FP,165,FALSE))=0,"",VLOOKUP($G92,Baseline!$G:$FP,165,FALSE))</f>
        <v/>
      </c>
      <c r="FP92" s="5" t="str">
        <f>IF(LEN(VLOOKUP($G92,Baseline!$G:$FP,166,FALSE))=0,"",VLOOKUP($G92,Baseline!$G:$FP,166,FALSE))</f>
        <v/>
      </c>
      <c r="FQ92" s="5"/>
      <c r="FR92" s="5"/>
      <c r="FS92" s="5"/>
      <c r="FT92" s="5"/>
      <c r="FU92" s="1" t="str">
        <f>IF(LEN(VLOOKUP($G92,Baseline!$G:$GR,171,FALSE))=0,"",VLOOKUP($G92,Baseline!$G:$GR,171,FALSE))</f>
        <v>Насколько Вы ОЗАБОЧЕНЫ/расстроены из-за проблем со сном на настоящий момент?</v>
      </c>
      <c r="FV92" s="1" t="str">
        <f>IF(LEN(VLOOKUP($G92,Baseline!$G:$GR,172,FALSE))=0,"",VLOOKUP($G92,Baseline!$G:$GR,172,FALSE))</f>
        <v>0 = Совсем нет</v>
      </c>
      <c r="FW92" s="1" t="str">
        <f>IF(LEN(VLOOKUP($G92,Baseline!$G:$GR,173,FALSE))=0,"",VLOOKUP($G92,Baseline!$G:$GR,173,FALSE))</f>
        <v>1 = Немного</v>
      </c>
      <c r="FX92" s="1" t="str">
        <f>IF(LEN(VLOOKUP($G92,Baseline!$G:$GR,174,FALSE))=0,"",VLOOKUP($G92,Baseline!$G:$GR,174,FALSE))</f>
        <v>2 = Отчасти</v>
      </c>
      <c r="FY92" s="1" t="str">
        <f>IF(LEN(VLOOKUP($G92,Baseline!$G:$GR,175,FALSE))=0,"",VLOOKUP($G92,Baseline!$G:$GR,175,FALSE))</f>
        <v>3 = Сильно</v>
      </c>
      <c r="FZ92" s="1" t="str">
        <f>IF(LEN(VLOOKUP($G92,Baseline!$G:$GR,176,FALSE))=0,"",VLOOKUP($G92,Baseline!$G:$GR,176,FALSE))</f>
        <v>4 = Очень сильно</v>
      </c>
      <c r="GA92" s="1" t="str">
        <f>IF(LEN(VLOOKUP($G92,Baseline!$G:$GR,177,FALSE))=0,"",VLOOKUP($G92,Baseline!$G:$GR,177,FALSE))</f>
        <v/>
      </c>
      <c r="GB92" s="1" t="str">
        <f>IF(LEN(VLOOKUP($G92,Baseline!$G:$GR,178,FALSE))=0,"",VLOOKUP($G92,Baseline!$G:$GR,178,FALSE))</f>
        <v/>
      </c>
      <c r="GC92" s="1" t="str">
        <f>IF(LEN(VLOOKUP($G92,Baseline!$G:$GR,179,FALSE))=0,"",VLOOKUP($G92,Baseline!$G:$GR,179,FALSE))</f>
        <v/>
      </c>
      <c r="GD92" s="1" t="str">
        <f>IF(LEN(VLOOKUP($G92,Baseline!$G:$GR,180,FALSE))=0,"",VLOOKUP($G92,Baseline!$G:$GR,180,FALSE))</f>
        <v/>
      </c>
      <c r="GE92" s="1" t="str">
        <f>IF(LEN(VLOOKUP($G92,Baseline!$G:$GR,181,FALSE))=0,"",VLOOKUP($G92,Baseline!$G:$GR,181,FALSE))</f>
        <v/>
      </c>
      <c r="GF92" s="5" t="str">
        <f>IF(LEN(VLOOKUP($G92,Baseline!$G:$GR,182,FALSE))=0,"",VLOOKUP($G92,Baseline!$G:$GR,182,FALSE))</f>
        <v/>
      </c>
      <c r="GG92" s="4" t="str">
        <f>IF(LEN(VLOOKUP($G92,Baseline!$G:$GR,183,FALSE))=0,"",VLOOKUP($G92,Baseline!$G:$GR,183,FALSE))</f>
        <v/>
      </c>
      <c r="GH92" s="5" t="str">
        <f>IF(LEN(VLOOKUP($G92,Baseline!$G:$GR,184,FALSE))=0,"",VLOOKUP($G92,Baseline!$G:$GR,184,FALSE))</f>
        <v/>
      </c>
      <c r="GI92" s="5" t="str">
        <f>IF(LEN(VLOOKUP($G92,Baseline!$G:$GR,185,FALSE))=0,"",VLOOKUP($G92,Baseline!$G:$GR,185,FALSE))</f>
        <v/>
      </c>
      <c r="GJ92" s="5" t="str">
        <f>IF(LEN(VLOOKUP($G92,Baseline!$G:$GR,186,FALSE))=0,"",VLOOKUP($G92,Baseline!$G:$GR,186,FALSE))</f>
        <v/>
      </c>
      <c r="GK92" s="5" t="str">
        <f>IF(LEN(VLOOKUP($G92,Baseline!$G:$GR,187,FALSE))=0,"",VLOOKUP($G92,Baseline!$G:$GR,187,FALSE))</f>
        <v/>
      </c>
      <c r="GL92" s="5" t="str">
        <f>IF(LEN(VLOOKUP($G92,Baseline!$G:$GR,188,FALSE))=0,"",VLOOKUP($G92,Baseline!$G:$GR,188,FALSE))</f>
        <v/>
      </c>
      <c r="GM92" s="5" t="str">
        <f>IF(LEN(VLOOKUP($G92,Baseline!$G:$GR,189,FALSE))=0,"",VLOOKUP($G92,Baseline!$G:$GR,189,FALSE))</f>
        <v/>
      </c>
      <c r="GN92" s="5" t="str">
        <f>IF(LEN(VLOOKUP($G92,Baseline!$G:$GR,190,FALSE))=0,"",VLOOKUP($G92,Baseline!$G:$GR,190,FALSE))</f>
        <v/>
      </c>
      <c r="GO92" s="5" t="str">
        <f>IF(LEN(VLOOKUP($G92,Baseline!$G:$GR,191,FALSE))=0,"",VLOOKUP($G92,Baseline!$G:$GR,191,FALSE))</f>
        <v/>
      </c>
      <c r="GP92" s="5" t="str">
        <f>IF(LEN(VLOOKUP($G92,Baseline!$G:$GR,192,FALSE))=0,"",VLOOKUP($G92,Baseline!$G:$GR,192,FALSE))</f>
        <v/>
      </c>
      <c r="GQ92" s="5" t="str">
        <f>IF(LEN(VLOOKUP($G92,Baseline!$G:$GR,193,FALSE))=0,"",VLOOKUP($G92,Baseline!$G:$GR,193,FALSE))</f>
        <v/>
      </c>
      <c r="GR92" s="5" t="str">
        <f>IF(LEN(VLOOKUP($G92,Baseline!$G:$GR,194,FALSE))=0,"",VLOOKUP($G92,Baseline!$G:$GR,194,FALSE))</f>
        <v/>
      </c>
      <c r="GS92" s="5"/>
      <c r="GT92" s="5"/>
      <c r="GU92" s="5"/>
      <c r="GV92" s="5"/>
      <c r="GW92" s="1" t="str">
        <f>IF(LEN(VLOOKUP($G92,Baseline!$G:$HT,199,FALSE))=0,"",VLOOKUP($G92,Baseline!$G:$HT,199,FALSE))</f>
        <v>Koliko ste ZABRINUTI/uznemireni zbog trenutnog problema sa spavanjem?</v>
      </c>
      <c r="GX92" s="1" t="str">
        <f>IF(LEN(VLOOKUP($G92,Baseline!$G:$HT,200,FALSE))=0,"",VLOOKUP($G92,Baseline!$G:$HT,200,FALSE))</f>
        <v>0 = nimalo</v>
      </c>
      <c r="GY92" s="1" t="str">
        <f>IF(LEN(VLOOKUP($G92,Baseline!$G:$HT,201,FALSE))=0,"",VLOOKUP($G92,Baseline!$G:$HT,201,FALSE))</f>
        <v>1 = malo</v>
      </c>
      <c r="GZ92" s="1" t="str">
        <f>IF(LEN(VLOOKUP($G92,Baseline!$G:$HT,202,FALSE))=0,"",VLOOKUP($G92,Baseline!$G:$HT,202,FALSE))</f>
        <v>2 = donekle</v>
      </c>
      <c r="HA92" s="10" t="str">
        <f>IF(LEN(VLOOKUP($G92,Baseline!$G:$HT,203,FALSE))=0,"",VLOOKUP($G92,Baseline!$G:$HT,203,FALSE))</f>
        <v>3 = mnogo</v>
      </c>
      <c r="HB92" s="10" t="str">
        <f>IF(LEN(VLOOKUP($G92,Baseline!$G:$HT,204,FALSE))=0,"",VLOOKUP($G92,Baseline!$G:$HT,204,FALSE))</f>
        <v>4 = jako mnogo</v>
      </c>
      <c r="HC92" s="10" t="str">
        <f>IF(LEN(VLOOKUP($G92,Baseline!$G:$HT,205,FALSE))=0,"",VLOOKUP($G92,Baseline!$G:$HT,205,FALSE))</f>
        <v/>
      </c>
      <c r="HD92" s="10" t="str">
        <f>IF(LEN(VLOOKUP($G92,Baseline!$G:$HT,206,FALSE))=0,"",VLOOKUP($G92,Baseline!$G:$HT,206,FALSE))</f>
        <v/>
      </c>
      <c r="HE92" s="10" t="str">
        <f>IF(LEN(VLOOKUP($G92,Baseline!$G:$HT,207,FALSE))=0,"",VLOOKUP($G92,Baseline!$G:$HT,207,FALSE))</f>
        <v/>
      </c>
      <c r="HF92" s="10" t="str">
        <f>IF(LEN(VLOOKUP($G92,Baseline!$G:$HT,208,FALSE))=0,"",VLOOKUP($G92,Baseline!$G:$HT,208,FALSE))</f>
        <v/>
      </c>
      <c r="HG92" s="10" t="str">
        <f>IF(LEN(VLOOKUP($G92,Baseline!$G:$HT,209,FALSE))=0,"",VLOOKUP($G92,Baseline!$G:$HT,209,FALSE))</f>
        <v/>
      </c>
      <c r="HH92" s="5" t="str">
        <f>IF(LEN(VLOOKUP($G92,Baseline!$G:$HT,210,FALSE))=0,"",VLOOKUP($G92,Baseline!$G:$HT,210,FALSE))</f>
        <v/>
      </c>
      <c r="HI92" s="5" t="str">
        <f>IF(LEN(VLOOKUP($G92,Baseline!$G:$HT,211,FALSE))=0,"",VLOOKUP($G92,Baseline!$G:$HT,211,FALSE))</f>
        <v/>
      </c>
      <c r="HJ92" s="5" t="str">
        <f>IF(LEN(VLOOKUP($G92,Baseline!$G:$HT,212,FALSE))=0,"",VLOOKUP($G92,Baseline!$G:$HT,212,FALSE))</f>
        <v/>
      </c>
      <c r="HK92" s="5" t="str">
        <f>IF(LEN(VLOOKUP($G92,Baseline!$G:$HT,213,FALSE))=0,"",VLOOKUP($G92,Baseline!$G:$HT,213,FALSE))</f>
        <v/>
      </c>
      <c r="HL92" s="4" t="str">
        <f>IF(LEN(VLOOKUP($G92,Baseline!$G:$HT,214,FALSE))=0,"",VLOOKUP($G92,Baseline!$G:$HT,214,FALSE))</f>
        <v/>
      </c>
      <c r="HM92" s="5" t="str">
        <f>IF(LEN(VLOOKUP($G92,Baseline!$G:$HT,215,FALSE))=0,"",VLOOKUP($G92,Baseline!$G:$HT,215,FALSE))</f>
        <v/>
      </c>
      <c r="HN92" s="5" t="str">
        <f>IF(LEN(VLOOKUP($G92,Baseline!$G:$HT,216,FALSE))=0,"",VLOOKUP($G92,Baseline!$G:$HT,216,FALSE))</f>
        <v/>
      </c>
      <c r="HO92" s="5" t="str">
        <f>IF(LEN(VLOOKUP($G92,Baseline!$G:$HT,217,FALSE))=0,"",VLOOKUP($G92,Baseline!$G:$HT,217,FALSE))</f>
        <v/>
      </c>
      <c r="HP92" s="5" t="str">
        <f>IF(LEN(VLOOKUP($G92,Baseline!$G:$HT,218,FALSE))=0,"",VLOOKUP($G92,Baseline!$G:$HT,218,FALSE))</f>
        <v/>
      </c>
      <c r="HQ92" s="5" t="str">
        <f>IF(LEN(VLOOKUP($G92,Baseline!$G:$HT,219,FALSE))=0,"",VLOOKUP($G92,Baseline!$G:$HT,219,FALSE))</f>
        <v/>
      </c>
      <c r="HR92" s="5" t="str">
        <f>IF(LEN(VLOOKUP($G92,Baseline!$G:$HT,220,FALSE))=0,"",VLOOKUP($G92,Baseline!$G:$HT,220,FALSE))</f>
        <v/>
      </c>
      <c r="HS92" s="5" t="str">
        <f>IF(LEN(VLOOKUP($G92,Baseline!$G:$HT,221,FALSE))=0,"",VLOOKUP($G92,Baseline!$G:$HT,221,FALSE))</f>
        <v/>
      </c>
      <c r="HT92" s="5" t="str">
        <f>IF(LEN(VLOOKUP($G92,Baseline!$G:$HT,222,FALSE))=0,"",VLOOKUP($G92,Baseline!$G:$HT,222,FALSE))</f>
        <v/>
      </c>
      <c r="HU92" s="5"/>
      <c r="HV92" s="5"/>
      <c r="HW92" s="5"/>
      <c r="HX92" s="5"/>
    </row>
    <row r="93" spans="1:232" s="28" customFormat="1" ht="48" hidden="1" thickBot="1">
      <c r="A93" s="5" t="s">
        <v>331</v>
      </c>
      <c r="B93" s="5" t="s">
        <v>332</v>
      </c>
      <c r="C93" s="5"/>
      <c r="D93" s="5"/>
      <c r="E93" s="5"/>
      <c r="F93" s="5" t="s">
        <v>333</v>
      </c>
      <c r="G93" s="5" t="s">
        <v>487</v>
      </c>
      <c r="H93" s="96"/>
      <c r="I93" s="84" t="str">
        <f>IF(LEN(VLOOKUP($G93,Baseline!$G:$BH,3,FALSE))=0,"",VLOOKUP($G93,Baseline!$G:$BH,3,FALSE))</f>
        <v xml:space="preserve">Wie oft haben Sie in der letzten Woche Sport getrieben? </v>
      </c>
      <c r="J93" s="5" t="str">
        <f>IF(LEN(VLOOKUP($G93,Baseline!$G:$BH,4,FALSE))=0,"",VLOOKUP($G93,Baseline!$G:$BH,4,FALSE))</f>
        <v>1 = Keine sportliche Betätigung</v>
      </c>
      <c r="K93" s="5" t="str">
        <f>IF(LEN(VLOOKUP($G93,Baseline!$G:$BH,5,FALSE))=0,"",VLOOKUP($G93,Baseline!$G:$BH,5,FALSE))</f>
        <v>2 = Weniger als 1 Stunde in der Woche</v>
      </c>
      <c r="L93" s="5" t="str">
        <f>IF(LEN(VLOOKUP($G93,Baseline!$G:$BH,6,FALSE))=0,"",VLOOKUP($G93,Baseline!$G:$BH,6,FALSE))</f>
        <v>3 = Regelmäßig 1-2 Stunden in der Woche</v>
      </c>
      <c r="M93" s="5" t="str">
        <f>IF(LEN(VLOOKUP($G93,Baseline!$G:$BH,7,FALSE))=0,"",VLOOKUP($G93,Baseline!$G:$BH,7,FALSE))</f>
        <v>4 = Regelmäßig 2-4 Stunden in der Woche</v>
      </c>
      <c r="N93" s="5" t="str">
        <f>IF(LEN(VLOOKUP($G93,Baseline!$G:$BH,8,FALSE))=0,"",VLOOKUP($G93,Baseline!$G:$BH,8,FALSE))</f>
        <v>5 = Regelmäßig mehr als 4 Stunden in der Woche</v>
      </c>
      <c r="O93" s="5" t="str">
        <f>IF(LEN(VLOOKUP($G93,Baseline!$G:$BH,9,FALSE))=0,"",VLOOKUP($G93,Baseline!$G:$BH,9,FALSE))</f>
        <v/>
      </c>
      <c r="P93" s="5" t="str">
        <f>IF(LEN(VLOOKUP($G93,Baseline!$G:$BH,10,FALSE))=0,"",VLOOKUP($G93,Baseline!$G:$BH,10,FALSE))</f>
        <v/>
      </c>
      <c r="Q93" s="5" t="str">
        <f>IF(LEN(VLOOKUP($G93,Baseline!$G:$BH,11,FALSE))=0,"",VLOOKUP($G93,Baseline!$G:$BH,11,FALSE))</f>
        <v/>
      </c>
      <c r="R93" s="5" t="str">
        <f>IF(LEN(VLOOKUP($G93,Baseline!$G:$BH,12,FALSE))=0,"",VLOOKUP($G93,Baseline!$G:$BH,12,FALSE))</f>
        <v/>
      </c>
      <c r="S93" s="5" t="str">
        <f>IF(LEN(VLOOKUP($G93,Baseline!$G:$BH,13,FALSE))=0,"",VLOOKUP($G93,Baseline!$G:$BH,13,FALSE))</f>
        <v/>
      </c>
      <c r="T93" s="5" t="str">
        <f>IF(LEN(VLOOKUP($G93,Baseline!$G:$BH,14,FALSE))=0,"",VLOOKUP($G93,Baseline!$G:$BH,14,FALSE))</f>
        <v/>
      </c>
      <c r="U93" s="5" t="str">
        <f>IF(LEN(VLOOKUP($G93,Baseline!$G:$BH,15,FALSE))=0,"",VLOOKUP($G93,Baseline!$G:$BH,15,FALSE))</f>
        <v/>
      </c>
      <c r="V93" s="5" t="str">
        <f>IF(LEN(VLOOKUP($G93,Baseline!$G:$BH,16,FALSE))=0,"",VLOOKUP($G93,Baseline!$G:$BH,16,FALSE))</f>
        <v/>
      </c>
      <c r="W93" s="5" t="str">
        <f>IF(LEN(VLOOKUP($G93,Baseline!$G:$BH,17,FALSE))=0,"",VLOOKUP($G93,Baseline!$G:$BH,17,FALSE))</f>
        <v/>
      </c>
      <c r="X93" s="5" t="str">
        <f>IF(LEN(VLOOKUP($G93,Baseline!$G:$BH,18,FALSE))=0,"",VLOOKUP($G93,Baseline!$G:$BH,18,FALSE))</f>
        <v/>
      </c>
      <c r="Y93" s="5" t="str">
        <f>IF(LEN(VLOOKUP($G93,Baseline!$G:$BH,19,FALSE))=0,"",VLOOKUP($G93,Baseline!$G:$BH,19,FALSE))</f>
        <v/>
      </c>
      <c r="Z93" s="5" t="str">
        <f>IF(LEN(VLOOKUP($G93,Baseline!$G:$BH,20,FALSE))=0,"",VLOOKUP($G93,Baseline!$G:$BH,20,FALSE))</f>
        <v/>
      </c>
      <c r="AA93" s="5" t="str">
        <f>IF(LEN(VLOOKUP($G93,Baseline!$G:$BH,21,FALSE))=0,"",VLOOKUP($G93,Baseline!$G:$BH,21,FALSE))</f>
        <v/>
      </c>
      <c r="AB93" s="5" t="str">
        <f>IF(LEN(VLOOKUP($G93,Baseline!$G:$BH,22,FALSE))=0,"",VLOOKUP($G93,Baseline!$G:$BH,22,FALSE))</f>
        <v/>
      </c>
      <c r="AC93" s="5" t="str">
        <f>IF(LEN(VLOOKUP($G93,Baseline!$G:$BH,23,FALSE))=0,"",VLOOKUP($G93,Baseline!$G:$BH,23,FALSE))</f>
        <v/>
      </c>
      <c r="AD93" s="5" t="str">
        <f>IF(LEN(VLOOKUP($G93,Baseline!$G:$BH,24,FALSE))=0,"",VLOOKUP($G93,Baseline!$G:$BH,24,FALSE))</f>
        <v/>
      </c>
      <c r="AE93" s="5" t="str">
        <f>IF(LEN(VLOOKUP($G93,Baseline!$G:$BH,25,FALSE))=0,"",VLOOKUP($G93,Baseline!$G:$BH,25,FALSE))</f>
        <v/>
      </c>
      <c r="AF93" s="5" t="str">
        <f>IF(LEN(VLOOKUP($G93,Baseline!$G:$BH,26,FALSE))=0,"",VLOOKUP($G93,Baseline!$G:$BH,26,FALSE))</f>
        <v/>
      </c>
      <c r="AG93" s="85"/>
      <c r="AH93" s="5" t="s">
        <v>488</v>
      </c>
      <c r="AI93" s="5"/>
      <c r="AJ93" s="87"/>
      <c r="AK93" s="5" t="str">
        <f>IF(LEN(VLOOKUP($G93,Baseline!$G:$BH,31,FALSE))=0,"",VLOOKUP($G93,Baseline!$G:$BH,31,FALSE))</f>
        <v>How many times have you exercised in the past week?</v>
      </c>
      <c r="AL93" s="5" t="str">
        <f>IF(LEN(VLOOKUP($G93,Baseline!$G:$BH,32,FALSE))=0,"",VLOOKUP($G93,Baseline!$G:$BH,32,FALSE))</f>
        <v>1 = No sporting activity</v>
      </c>
      <c r="AM93" s="5" t="str">
        <f>IF(LEN(VLOOKUP($G93,Baseline!$G:$BH,33,FALSE))=0,"",VLOOKUP($G93,Baseline!$G:$BH,33,FALSE))</f>
        <v>2 = Less than 1 hour a week</v>
      </c>
      <c r="AN93" s="5" t="str">
        <f>IF(LEN(VLOOKUP($G93,Baseline!$G:$BH,34,FALSE))=0,"",VLOOKUP($G93,Baseline!$G:$BH,34,FALSE))</f>
        <v>3 = 1-2 hours a week regularly</v>
      </c>
      <c r="AO93" s="5" t="str">
        <f>IF(LEN(VLOOKUP($G93,Baseline!$G:$BH,35,FALSE))=0,"",VLOOKUP($G93,Baseline!$G:$BH,35,FALSE))</f>
        <v>4 = 2-4 hours a week regularly</v>
      </c>
      <c r="AP93" s="5" t="str">
        <f>IF(LEN(VLOOKUP($G93,Baseline!$G:$BH,36,FALSE))=0,"",VLOOKUP($G93,Baseline!$G:$BH,36,FALSE))</f>
        <v>5 = Regularly more than 4 hours a week</v>
      </c>
      <c r="AQ93" s="5" t="str">
        <f>IF(LEN(VLOOKUP($G93,Baseline!$G:$BH,37,FALSE))=0,"",VLOOKUP($G93,Baseline!$G:$BH,37,FALSE))</f>
        <v/>
      </c>
      <c r="AR93" s="5" t="str">
        <f>IF(LEN(VLOOKUP($G93,Baseline!$G:$BH,38,FALSE))=0,"",VLOOKUP($G93,Baseline!$G:$BH,38,FALSE))</f>
        <v/>
      </c>
      <c r="AS93" s="5" t="str">
        <f>IF(LEN(VLOOKUP($G93,Baseline!$G:$BH,39,FALSE))=0,"",VLOOKUP($G93,Baseline!$G:$BH,39,FALSE))</f>
        <v/>
      </c>
      <c r="AT93" s="5" t="str">
        <f>IF(LEN(VLOOKUP($G93,Baseline!$G:$BH,40,FALSE))=0,"",VLOOKUP($G93,Baseline!$G:$BH,40,FALSE))</f>
        <v/>
      </c>
      <c r="AU93" s="5" t="str">
        <f>IF(LEN(VLOOKUP($G93,Baseline!$G:$BH,41,FALSE))=0,"",VLOOKUP($G93,Baseline!$G:$BH,41,FALSE))</f>
        <v/>
      </c>
      <c r="AV93" s="5" t="str">
        <f>IF(LEN(VLOOKUP($G93,Baseline!$G:$BH,42,FALSE))=0,"",VLOOKUP($G93,Baseline!$G:$BH,42,FALSE))</f>
        <v/>
      </c>
      <c r="AW93" s="5" t="str">
        <f>IF(LEN(VLOOKUP($G93,Baseline!$G:$BH,43,FALSE))=0,"",VLOOKUP($G93,Baseline!$G:$BH,43,FALSE))</f>
        <v/>
      </c>
      <c r="AX93" s="5" t="str">
        <f>IF(LEN(VLOOKUP($G93,Baseline!$G:$BH,44,FALSE))=0,"",VLOOKUP($G93,Baseline!$G:$BH,44,FALSE))</f>
        <v/>
      </c>
      <c r="AY93" s="5" t="str">
        <f>IF(LEN(VLOOKUP($G93,Baseline!$G:$BH,45,FALSE))=0,"",VLOOKUP($G93,Baseline!$G:$BH,45,FALSE))</f>
        <v/>
      </c>
      <c r="AZ93" s="5" t="str">
        <f>IF(LEN(VLOOKUP($G93,Baseline!$G:$BH,46,FALSE))=0,"",VLOOKUP($G93,Baseline!$G:$BH,46,FALSE))</f>
        <v/>
      </c>
      <c r="BA93" s="5" t="str">
        <f>IF(LEN(VLOOKUP($G93,Baseline!$G:$BH,47,FALSE))=0,"",VLOOKUP($G93,Baseline!$G:$BH,47,FALSE))</f>
        <v/>
      </c>
      <c r="BB93" s="5" t="str">
        <f>IF(LEN(VLOOKUP($G93,Baseline!$G:$BH,48,FALSE))=0,"",VLOOKUP($G93,Baseline!$G:$BH,48,FALSE))</f>
        <v/>
      </c>
      <c r="BC93" s="5" t="str">
        <f>IF(LEN(VLOOKUP($G93,Baseline!$G:$BH,49,FALSE))=0,"",VLOOKUP($G93,Baseline!$G:$BH,49,FALSE))</f>
        <v/>
      </c>
      <c r="BD93" s="5" t="str">
        <f>IF(LEN(VLOOKUP($G93,Baseline!$G:$BH,50,FALSE))=0,"",VLOOKUP($G93,Baseline!$G:$BH,50,FALSE))</f>
        <v/>
      </c>
      <c r="BE93" s="5" t="str">
        <f>IF(LEN(VLOOKUP($G93,Baseline!$G:$BH,51,FALSE))=0,"",VLOOKUP($G93,Baseline!$G:$BH,51,FALSE))</f>
        <v/>
      </c>
      <c r="BF93" s="5" t="str">
        <f>IF(LEN(VLOOKUP($G93,Baseline!$G:$BH,52,FALSE))=0,"",VLOOKUP($G93,Baseline!$G:$BH,52,FALSE))</f>
        <v/>
      </c>
      <c r="BG93" s="5" t="str">
        <f>IF(LEN(VLOOKUP($G93,Baseline!$G:$BH,53,FALSE))=0,"",VLOOKUP($G93,Baseline!$G:$BH,53,FALSE))</f>
        <v/>
      </c>
      <c r="BH93" s="5" t="str">
        <f>IF(LEN(VLOOKUP($G93,Baseline!$G:$BH,54,FALSE))=0,"",VLOOKUP($G93,Baseline!$G:$BH,54,FALSE))</f>
        <v/>
      </c>
      <c r="BI93" s="5"/>
      <c r="BJ93" s="5"/>
      <c r="BK93" s="5"/>
      <c r="BL93" s="87"/>
      <c r="BM93" s="1" t="str">
        <f>IF(LEN(VLOOKUP($G93,Baseline!$G:$CJ,59,FALSE))=0,"",VLOOKUP($G93,Baseline!$G:$CJ,59,FALSE))</f>
        <v xml:space="preserve">¿Cuántas veces ha hecho deporte durante la última semana? </v>
      </c>
      <c r="BN93" s="1" t="str">
        <f>IF(LEN(VLOOKUP($G93,Baseline!$G:$CJ,60,FALSE))=0,"",VLOOKUP($G93,Baseline!$G:$CJ,60,FALSE))</f>
        <v>1 = Ninguna actividad deportiva</v>
      </c>
      <c r="BO93" s="1" t="str">
        <f>IF(LEN(VLOOKUP($G93,Baseline!$G:$CJ,61,FALSE))=0,"",VLOOKUP($G93,Baseline!$G:$CJ,61,FALSE))</f>
        <v>2 = Menos de una hora a la semana</v>
      </c>
      <c r="BP93" s="1" t="str">
        <f>IF(LEN(VLOOKUP($G93,Baseline!$G:$CJ,62,FALSE))=0,"",VLOOKUP($G93,Baseline!$G:$CJ,62,FALSE))</f>
        <v>3 = Regularmente una o dos horas a la semana</v>
      </c>
      <c r="BQ93" s="1" t="str">
        <f>IF(LEN(VLOOKUP($G93,Baseline!$G:$CJ,63,FALSE))=0,"",VLOOKUP($G93,Baseline!$G:$CJ,63,FALSE))</f>
        <v>4 = Regularmente entre dos y cuatro horas a la semana</v>
      </c>
      <c r="BR93" s="1" t="str">
        <f>IF(LEN(VLOOKUP($G93,Baseline!$G:$CJ,64,FALSE))=0,"",VLOOKUP($G93,Baseline!$G:$CJ,64,FALSE))</f>
        <v>5 = Regularmente más de cuatro horas a la semana</v>
      </c>
      <c r="BS93" s="1" t="str">
        <f>IF(LEN(VLOOKUP($G93,Baseline!$G:$CJ,65,FALSE))=0,"",VLOOKUP($G93,Baseline!$G:$CJ,65,FALSE))</f>
        <v/>
      </c>
      <c r="BT93" s="1" t="str">
        <f>IF(LEN(VLOOKUP($G93,Baseline!$G:$CJ,66,FALSE))=0,"",VLOOKUP($G93,Baseline!$G:$CJ,66,FALSE))</f>
        <v/>
      </c>
      <c r="BU93" s="1" t="str">
        <f>IF(LEN(VLOOKUP($G93,Baseline!$G:$CJ,67,FALSE))=0,"",VLOOKUP($G93,Baseline!$G:$CJ,67,FALSE))</f>
        <v/>
      </c>
      <c r="BV93" s="1" t="str">
        <f>IF(LEN(VLOOKUP($G93,Baseline!$G:$CJ,68,FALSE))=0,"",VLOOKUP($G93,Baseline!$G:$CJ,68,FALSE))</f>
        <v/>
      </c>
      <c r="BW93" s="1" t="str">
        <f>IF(LEN(VLOOKUP($G93,Baseline!$G:$CJ,69,FALSE))=0,"",VLOOKUP($G93,Baseline!$G:$CJ,69,FALSE))</f>
        <v/>
      </c>
      <c r="BX93" s="1" t="str">
        <f>IF(LEN(VLOOKUP($G93,Baseline!$G:$CJ,70,FALSE))=0,"",VLOOKUP($G93,Baseline!$G:$CJ,70,FALSE))</f>
        <v/>
      </c>
      <c r="BY93" s="1" t="str">
        <f>IF(LEN(VLOOKUP($G93,Baseline!$G:$CJ,71,FALSE))=0,"",VLOOKUP($G93,Baseline!$G:$CJ,71,FALSE))</f>
        <v/>
      </c>
      <c r="BZ93" s="1" t="str">
        <f>IF(LEN(VLOOKUP($G93,Baseline!$G:$CJ,72,FALSE))=0,"",VLOOKUP($G93,Baseline!$G:$CJ,72,FALSE))</f>
        <v/>
      </c>
      <c r="CA93" s="1" t="str">
        <f>IF(LEN(VLOOKUP($G93,Baseline!$G:$CJ,73,FALSE))=0,"",VLOOKUP($G93,Baseline!$G:$CJ,73,FALSE))</f>
        <v/>
      </c>
      <c r="CB93" s="1" t="str">
        <f>IF(LEN(VLOOKUP($G93,Baseline!$G:$CJ,74,FALSE))=0,"",VLOOKUP($G93,Baseline!$G:$CJ,74,FALSE))</f>
        <v/>
      </c>
      <c r="CC93" s="1" t="str">
        <f>IF(LEN(VLOOKUP($G93,Baseline!$G:$CJ,75,FALSE))=0,"",VLOOKUP($G93,Baseline!$G:$CJ,75,FALSE))</f>
        <v/>
      </c>
      <c r="CD93" s="1" t="str">
        <f>IF(LEN(VLOOKUP($G93,Baseline!$G:$CJ,76,FALSE))=0,"",VLOOKUP($G93,Baseline!$G:$CJ,76,FALSE))</f>
        <v/>
      </c>
      <c r="CE93" s="1" t="str">
        <f>IF(LEN(VLOOKUP($G93,Baseline!$G:$CJ,77,FALSE))=0,"",VLOOKUP($G93,Baseline!$G:$CJ,77,FALSE))</f>
        <v/>
      </c>
      <c r="CF93" s="1" t="str">
        <f>IF(LEN(VLOOKUP($G93,Baseline!$G:$CJ,78,FALSE))=0,"",VLOOKUP($G93,Baseline!$G:$CJ,78,FALSE))</f>
        <v/>
      </c>
      <c r="CG93" s="1" t="str">
        <f>IF(LEN(VLOOKUP($G93,Baseline!$G:$CJ,79,FALSE))=0,"",VLOOKUP($G93,Baseline!$G:$CJ,79,FALSE))</f>
        <v/>
      </c>
      <c r="CH93" s="1" t="str">
        <f>IF(LEN(VLOOKUP($G93,Baseline!$G:$CJ,80,FALSE))=0,"",VLOOKUP($G93,Baseline!$G:$CJ,80,FALSE))</f>
        <v/>
      </c>
      <c r="CI93" s="1" t="str">
        <f>IF(LEN(VLOOKUP($G93,Baseline!$G:$CJ,81,FALSE))=0,"",VLOOKUP($G93,Baseline!$G:$CJ,81,FALSE))</f>
        <v/>
      </c>
      <c r="CJ93" s="1" t="str">
        <f>IF(LEN(VLOOKUP($G93,Baseline!$G:$CJ,82,FALSE))=0,"",VLOOKUP($G93,Baseline!$G:$CJ,82,FALSE))</f>
        <v/>
      </c>
      <c r="CK93" s="1"/>
      <c r="CL93" s="1"/>
      <c r="CM93" s="1"/>
      <c r="CN93" s="1"/>
      <c r="CO93" s="198" t="str">
        <f>IF(LEN(VLOOKUP($G93,Baseline!$G:$DL,87,FALSE))=0,"",VLOOKUP($G93,Baseline!$G:$DL,87,FALSE))</f>
        <v xml:space="preserve">Combien de sport avez-vous fait au cours de la semaine dernière ? </v>
      </c>
      <c r="CP93" s="1" t="str">
        <f>IF(LEN(VLOOKUP($G93,Baseline!$G:$DL,88,FALSE))=0,"",VLOOKUP($G93,Baseline!$G:$DL,88,FALSE))</f>
        <v>1 = aucune activité sportive</v>
      </c>
      <c r="CQ93" s="1" t="str">
        <f>IF(LEN(VLOOKUP($G93,Baseline!$G:$DL,89,FALSE))=0,"",VLOOKUP($G93,Baseline!$G:$DL,89,FALSE))</f>
        <v>2 = moins d'1 heure dans la semaine</v>
      </c>
      <c r="CR93" s="4" t="str">
        <f>IF(LEN(VLOOKUP($G93,Baseline!$G:$DL,90,FALSE))=0,"",VLOOKUP($G93,Baseline!$G:$DL,90,FALSE))</f>
        <v>3 = régulièrement 1-2 heures dans la semaine</v>
      </c>
      <c r="CS93" s="1" t="str">
        <f>IF(LEN(VLOOKUP($G93,Baseline!$G:$DL,91,FALSE))=0,"",VLOOKUP($G93,Baseline!$G:$DL,91,FALSE))</f>
        <v>4 = régulièrement 2-4 heures dans la semaine</v>
      </c>
      <c r="CT93" s="1" t="str">
        <f>IF(LEN(VLOOKUP($G93,Baseline!$G:$DL,92,FALSE))=0,"",VLOOKUP($G93,Baseline!$G:$DL,92,FALSE))</f>
        <v>5 = régulièrement plus de 4 heures dans la semaine</v>
      </c>
      <c r="CU93" s="1" t="str">
        <f>IF(LEN(VLOOKUP($G93,Baseline!$G:$DL,93,FALSE))=0,"",VLOOKUP($G93,Baseline!$G:$DL,93,FALSE))</f>
        <v/>
      </c>
      <c r="CV93" s="1" t="str">
        <f>IF(LEN(VLOOKUP($G93,Baseline!$G:$DL,94,FALSE))=0,"",VLOOKUP($G93,Baseline!$G:$DL,94,FALSE))</f>
        <v/>
      </c>
      <c r="CW93" s="1" t="str">
        <f>IF(LEN(VLOOKUP($G93,Baseline!$G:$DL,95,FALSE))=0,"",VLOOKUP($G93,Baseline!$G:$DL,95,FALSE))</f>
        <v/>
      </c>
      <c r="CX93" s="1" t="str">
        <f>IF(LEN(VLOOKUP($G93,Baseline!$G:$DL,96,FALSE))=0,"",VLOOKUP($G93,Baseline!$G:$DL,96,FALSE))</f>
        <v/>
      </c>
      <c r="CY93" s="5" t="str">
        <f>IF(LEN(VLOOKUP($G93,Baseline!$G:$DL,97,FALSE))=0,"",VLOOKUP($G93,Baseline!$G:$DL,97,FALSE))</f>
        <v/>
      </c>
      <c r="CZ93" s="5" t="str">
        <f>IF(LEN(VLOOKUP($G93,Baseline!$G:$DL,98,FALSE))=0,"",VLOOKUP($G93,Baseline!$G:$DL,98,FALSE))</f>
        <v/>
      </c>
      <c r="DA93" s="5" t="str">
        <f>IF(LEN(VLOOKUP($G93,Baseline!$G:$DL,99,FALSE))=0,"",VLOOKUP($G93,Baseline!$G:$DL,99,FALSE))</f>
        <v/>
      </c>
      <c r="DB93" s="5" t="str">
        <f>IF(LEN(VLOOKUP($G93,Baseline!$G:$DL,100,FALSE))=0,"",VLOOKUP($G93,Baseline!$G:$DL,100,FALSE))</f>
        <v/>
      </c>
      <c r="DC93" s="5" t="str">
        <f>IF(LEN(VLOOKUP($G93,Baseline!$G:$DL,101,FALSE))=0,"",VLOOKUP($G93,Baseline!$G:$DL,101,FALSE))</f>
        <v/>
      </c>
      <c r="DD93" s="5" t="str">
        <f>IF(LEN(VLOOKUP($G93,Baseline!$G:$DL,102,FALSE))=0,"",VLOOKUP($G93,Baseline!$G:$DL,102,FALSE))</f>
        <v/>
      </c>
      <c r="DE93" s="5" t="str">
        <f>IF(LEN(VLOOKUP($G93,Baseline!$G:$DL,103,FALSE))=0,"",VLOOKUP($G93,Baseline!$G:$DL,103,FALSE))</f>
        <v/>
      </c>
      <c r="DF93" s="5" t="str">
        <f>IF(LEN(VLOOKUP($G93,Baseline!$G:$DL,104,FALSE))=0,"",VLOOKUP($G93,Baseline!$G:$DL,104,FALSE))</f>
        <v/>
      </c>
      <c r="DG93" s="5" t="str">
        <f>IF(LEN(VLOOKUP($G93,Baseline!$G:$DL,105,FALSE))=0,"",VLOOKUP($G93,Baseline!$G:$DL,105,FALSE))</f>
        <v/>
      </c>
      <c r="DH93" s="5" t="str">
        <f>IF(LEN(VLOOKUP($G93,Baseline!$G:$DL,106,FALSE))=0,"",VLOOKUP($G93,Baseline!$G:$DL,106,FALSE))</f>
        <v/>
      </c>
      <c r="DI93" s="5" t="str">
        <f>IF(LEN(VLOOKUP($G93,Baseline!$G:$DL,107,FALSE))=0,"",VLOOKUP($G93,Baseline!$G:$DL,107,FALSE))</f>
        <v/>
      </c>
      <c r="DJ93" s="5" t="str">
        <f>IF(LEN(VLOOKUP($G93,Baseline!$G:$DL,108,FALSE))=0,"",VLOOKUP($G93,Baseline!$G:$DL,108,FALSE))</f>
        <v/>
      </c>
      <c r="DK93" s="5" t="str">
        <f>IF(LEN(VLOOKUP($G93,Baseline!$G:$DL,109,FALSE))=0,"",VLOOKUP($G93,Baseline!$G:$DL,109,FALSE))</f>
        <v/>
      </c>
      <c r="DL93" s="5" t="str">
        <f>IF(LEN(VLOOKUP($G93,Baseline!$G:$DL,110,FALSE))=0,"",VLOOKUP($G93,Baseline!$G:$DL,110,FALSE))</f>
        <v/>
      </c>
      <c r="DM93" s="5"/>
      <c r="DN93" s="5"/>
      <c r="DO93" s="5"/>
      <c r="DP93" s="5"/>
      <c r="DQ93" s="1" t="str">
        <f>IF(LEN(VLOOKUP($G93,Baseline!$G:$EN,115,FALSE))=0,"",VLOOKUP($G93,Baseline!$G:$EN,115,FALSE))</f>
        <v xml:space="preserve">Milyen gyakran sportolt az utolsó héten? </v>
      </c>
      <c r="DR93" s="1" t="str">
        <f>IF(LEN(VLOOKUP($G93,Baseline!$G:$EN,116,FALSE))=0,"",VLOOKUP($G93,Baseline!$G:$EN,116,FALSE))</f>
        <v>1 = semmilyen sportos tevékenység</v>
      </c>
      <c r="DS93" s="1" t="str">
        <f>IF(LEN(VLOOKUP($G93,Baseline!$G:$EN,117,FALSE))=0,"",VLOOKUP($G93,Baseline!$G:$EN,117,FALSE))</f>
        <v>2 = hetente egy óránál kevesebb</v>
      </c>
      <c r="DT93" s="1" t="str">
        <f>IF(LEN(VLOOKUP($G93,Baseline!$G:$EN,118,FALSE))=0,"",VLOOKUP($G93,Baseline!$G:$EN,118,FALSE))</f>
        <v>3 = rendszeresen, hetente legalább 1-2 alkalommal</v>
      </c>
      <c r="DU93" s="1" t="str">
        <f>IF(LEN(VLOOKUP($G93,Baseline!$G:$EN,119,FALSE))=0,"",VLOOKUP($G93,Baseline!$G:$EN,119,FALSE))</f>
        <v>4 = rendszeresen, hetente legalább 2-4 alkalommal</v>
      </c>
      <c r="DV93" s="1" t="str">
        <f>IF(LEN(VLOOKUP($G93,Baseline!$G:$EN,120,FALSE))=0,"",VLOOKUP($G93,Baseline!$G:$EN,120,FALSE))</f>
        <v>5 = rendszeresen, hetente több, mint 4 óra</v>
      </c>
      <c r="DW93" s="4" t="str">
        <f>IF(LEN(VLOOKUP($G93,Baseline!$G:$EN,121,FALSE))=0,"",VLOOKUP($G93,Baseline!$G:$EN,121,FALSE))</f>
        <v/>
      </c>
      <c r="DX93" s="1" t="str">
        <f>IF(LEN(VLOOKUP($G93,Baseline!$G:$EN,122,FALSE))=0,"",VLOOKUP($G93,Baseline!$G:$EN,122,FALSE))</f>
        <v/>
      </c>
      <c r="DY93" s="1" t="str">
        <f>IF(LEN(VLOOKUP($G93,Baseline!$G:$EN,123,FALSE))=0,"",VLOOKUP($G93,Baseline!$G:$EN,123,FALSE))</f>
        <v/>
      </c>
      <c r="DZ93" s="1" t="str">
        <f>IF(LEN(VLOOKUP($G93,Baseline!$G:$EN,124,FALSE))=0,"",VLOOKUP($G93,Baseline!$G:$EN,124,FALSE))</f>
        <v/>
      </c>
      <c r="EA93" s="1" t="str">
        <f>IF(LEN(VLOOKUP($G93,Baseline!$G:$EN,125,FALSE))=0,"",VLOOKUP($G93,Baseline!$G:$EN,125,FALSE))</f>
        <v/>
      </c>
      <c r="EB93" s="5" t="str">
        <f>IF(LEN(VLOOKUP($G93,Baseline!$G:$EN,126,FALSE))=0,"",VLOOKUP($G93,Baseline!$G:$EN,126,FALSE))</f>
        <v/>
      </c>
      <c r="EC93" s="5" t="str">
        <f>IF(LEN(VLOOKUP($G93,Baseline!$G:$EN,127,FALSE))=0,"",VLOOKUP($G93,Baseline!$G:$EN,127,FALSE))</f>
        <v/>
      </c>
      <c r="ED93" s="5" t="str">
        <f>IF(LEN(VLOOKUP($G93,Baseline!$G:$EN,128,FALSE))=0,"",VLOOKUP($G93,Baseline!$G:$EN,128,FALSE))</f>
        <v/>
      </c>
      <c r="EE93" s="5" t="str">
        <f>IF(LEN(VLOOKUP($G93,Baseline!$G:$EN,129,FALSE))=0,"",VLOOKUP($G93,Baseline!$G:$EN,129,FALSE))</f>
        <v/>
      </c>
      <c r="EF93" s="5" t="str">
        <f>IF(LEN(VLOOKUP($G93,Baseline!$G:$EN,130,FALSE))=0,"",VLOOKUP($G93,Baseline!$G:$EN,130,FALSE))</f>
        <v/>
      </c>
      <c r="EG93" s="5" t="str">
        <f>IF(LEN(VLOOKUP($G93,Baseline!$G:$EN,131,FALSE))=0,"",VLOOKUP($G93,Baseline!$G:$EN,131,FALSE))</f>
        <v/>
      </c>
      <c r="EH93" s="5" t="str">
        <f>IF(LEN(VLOOKUP($G93,Baseline!$G:$EN,132,FALSE))=0,"",VLOOKUP($G93,Baseline!$G:$EN,132,FALSE))</f>
        <v/>
      </c>
      <c r="EI93" s="5" t="str">
        <f>IF(LEN(VLOOKUP($G93,Baseline!$G:$EN,133,FALSE))=0,"",VLOOKUP($G93,Baseline!$G:$EN,133,FALSE))</f>
        <v/>
      </c>
      <c r="EJ93" s="5" t="str">
        <f>IF(LEN(VLOOKUP($G93,Baseline!$G:$EN,134,FALSE))=0,"",VLOOKUP($G93,Baseline!$G:$EN,134,FALSE))</f>
        <v/>
      </c>
      <c r="EK93" s="5" t="str">
        <f>IF(LEN(VLOOKUP($G93,Baseline!$G:$EN,135,FALSE))=0,"",VLOOKUP($G93,Baseline!$G:$EN,135,FALSE))</f>
        <v/>
      </c>
      <c r="EL93" s="5" t="str">
        <f>IF(LEN(VLOOKUP($G93,Baseline!$G:$EN,136,FALSE))=0,"",VLOOKUP($G93,Baseline!$G:$EN,136,FALSE))</f>
        <v/>
      </c>
      <c r="EM93" s="5" t="str">
        <f>IF(LEN(VLOOKUP($G93,Baseline!$G:$EN,137,FALSE))=0,"",VLOOKUP($G93,Baseline!$G:$EN,137,FALSE))</f>
        <v/>
      </c>
      <c r="EN93" s="5" t="str">
        <f>IF(LEN(VLOOKUP($G93,Baseline!$G:$EN,138,FALSE))=0,"",VLOOKUP($G93,Baseline!$G:$EN,138,FALSE))</f>
        <v/>
      </c>
      <c r="EO93" s="5"/>
      <c r="EP93" s="5"/>
      <c r="EQ93" s="5"/>
      <c r="ER93" s="5"/>
      <c r="ES93" s="1" t="str">
        <f>IF(LEN(VLOOKUP($G93,Baseline!$G:$FP,143,FALSE))=0,"",VLOOKUP($G93,Baseline!$G:$FP,143,FALSE))</f>
        <v xml:space="preserve">Quanto spesso ha fatto dell'attività sportiva la scorsa settimana? </v>
      </c>
      <c r="ET93" s="1" t="str">
        <f>IF(LEN(VLOOKUP($G93,Baseline!$G:$FP,144,FALSE))=0,"",VLOOKUP($G93,Baseline!$G:$FP,144,FALSE))</f>
        <v>1 = nessuna attività sportiva</v>
      </c>
      <c r="EU93" s="1" t="str">
        <f>IF(LEN(VLOOKUP($G93,Baseline!$G:$FP,145,FALSE))=0,"",VLOOKUP($G93,Baseline!$G:$FP,145,FALSE))</f>
        <v>2 = meno di un'ora a settimana</v>
      </c>
      <c r="EV93" s="1" t="str">
        <f>IF(LEN(VLOOKUP($G93,Baseline!$G:$FP,146,FALSE))=0,"",VLOOKUP($G93,Baseline!$G:$FP,146,FALSE))</f>
        <v>3 = regolarmente 1-2 ore a settimana</v>
      </c>
      <c r="EW93" s="1" t="str">
        <f>IF(LEN(VLOOKUP($G93,Baseline!$G:$FP,147,FALSE))=0,"",VLOOKUP($G93,Baseline!$G:$FP,147,FALSE))</f>
        <v xml:space="preserve">4 = regolarmente 2-4 ore a settimana </v>
      </c>
      <c r="EX93" s="1" t="str">
        <f>IF(LEN(VLOOKUP($G93,Baseline!$G:$FP,148,FALSE))=0,"",VLOOKUP($G93,Baseline!$G:$FP,148,FALSE))</f>
        <v xml:space="preserve">5 = regolarmente più di 4 ore a settimana </v>
      </c>
      <c r="EY93" s="1" t="str">
        <f>IF(LEN(VLOOKUP($G93,Baseline!$G:$FP,149,FALSE))=0,"",VLOOKUP($G93,Baseline!$G:$FP,149,FALSE))</f>
        <v/>
      </c>
      <c r="EZ93" s="1" t="str">
        <f>IF(LEN(VLOOKUP($G93,Baseline!$G:$FP,150,FALSE))=0,"",VLOOKUP($G93,Baseline!$G:$FP,150,FALSE))</f>
        <v/>
      </c>
      <c r="FA93" s="1" t="str">
        <f>IF(LEN(VLOOKUP($G93,Baseline!$G:$FP,151,FALSE))=0,"",VLOOKUP($G93,Baseline!$G:$FP,151,FALSE))</f>
        <v/>
      </c>
      <c r="FB93" s="4" t="str">
        <f>IF(LEN(VLOOKUP($G93,Baseline!$G:$FP,152,FALSE))=0,"",VLOOKUP($G93,Baseline!$G:$FP,152,FALSE))</f>
        <v/>
      </c>
      <c r="FC93" s="1" t="str">
        <f>IF(LEN(VLOOKUP($G93,Baseline!$G:$FP,153,FALSE))=0,"",VLOOKUP($G93,Baseline!$G:$FP,153,FALSE))</f>
        <v/>
      </c>
      <c r="FD93" s="5" t="str">
        <f>IF(LEN(VLOOKUP($G93,Baseline!$G:$FP,154,FALSE))=0,"",VLOOKUP($G93,Baseline!$G:$FP,154,FALSE))</f>
        <v/>
      </c>
      <c r="FE93" s="5" t="str">
        <f>IF(LEN(VLOOKUP($G93,Baseline!$G:$FP,155,FALSE))=0,"",VLOOKUP($G93,Baseline!$G:$FP,155,FALSE))</f>
        <v/>
      </c>
      <c r="FF93" s="5" t="str">
        <f>IF(LEN(VLOOKUP($G93,Baseline!$G:$FP,156,FALSE))=0,"",VLOOKUP($G93,Baseline!$G:$FP,156,FALSE))</f>
        <v/>
      </c>
      <c r="FG93" s="5" t="str">
        <f>IF(LEN(VLOOKUP($G93,Baseline!$G:$FP,157,FALSE))=0,"",VLOOKUP($G93,Baseline!$G:$FP,157,FALSE))</f>
        <v/>
      </c>
      <c r="FH93" s="5" t="str">
        <f>IF(LEN(VLOOKUP($G93,Baseline!$G:$FP,158,FALSE))=0,"",VLOOKUP($G93,Baseline!$G:$FP,158,FALSE))</f>
        <v/>
      </c>
      <c r="FI93" s="5" t="str">
        <f>IF(LEN(VLOOKUP($G93,Baseline!$G:$FP,159,FALSE))=0,"",VLOOKUP($G93,Baseline!$G:$FP,159,FALSE))</f>
        <v/>
      </c>
      <c r="FJ93" s="5" t="str">
        <f>IF(LEN(VLOOKUP($G93,Baseline!$G:$FP,160,FALSE))=0,"",VLOOKUP($G93,Baseline!$G:$FP,160,FALSE))</f>
        <v/>
      </c>
      <c r="FK93" s="5" t="str">
        <f>IF(LEN(VLOOKUP($G93,Baseline!$G:$FP,161,FALSE))=0,"",VLOOKUP($G93,Baseline!$G:$FP,161,FALSE))</f>
        <v/>
      </c>
      <c r="FL93" s="5" t="str">
        <f>IF(LEN(VLOOKUP($G93,Baseline!$G:$FP,162,FALSE))=0,"",VLOOKUP($G93,Baseline!$G:$FP,162,FALSE))</f>
        <v/>
      </c>
      <c r="FM93" s="5" t="str">
        <f>IF(LEN(VLOOKUP($G93,Baseline!$G:$FP,163,FALSE))=0,"",VLOOKUP($G93,Baseline!$G:$FP,163,FALSE))</f>
        <v/>
      </c>
      <c r="FN93" s="5" t="str">
        <f>IF(LEN(VLOOKUP($G93,Baseline!$G:$FP,164,FALSE))=0,"",VLOOKUP($G93,Baseline!$G:$FP,164,FALSE))</f>
        <v/>
      </c>
      <c r="FO93" s="5" t="str">
        <f>IF(LEN(VLOOKUP($G93,Baseline!$G:$FP,165,FALSE))=0,"",VLOOKUP($G93,Baseline!$G:$FP,165,FALSE))</f>
        <v/>
      </c>
      <c r="FP93" s="5" t="str">
        <f>IF(LEN(VLOOKUP($G93,Baseline!$G:$FP,166,FALSE))=0,"",VLOOKUP($G93,Baseline!$G:$FP,166,FALSE))</f>
        <v/>
      </c>
      <c r="FQ93" s="5"/>
      <c r="FR93" s="5"/>
      <c r="FS93" s="5"/>
      <c r="FT93" s="5"/>
      <c r="FU93" s="1" t="str">
        <f>IF(LEN(VLOOKUP($G93,Baseline!$G:$GR,171,FALSE))=0,"",VLOOKUP($G93,Baseline!$G:$GR,171,FALSE))</f>
        <v xml:space="preserve">Сколько Вы занимались спортом на прошлой неделе? </v>
      </c>
      <c r="FV93" s="1" t="str">
        <f>IF(LEN(VLOOKUP($G93,Baseline!$G:$GR,172,FALSE))=0,"",VLOOKUP($G93,Baseline!$G:$GR,172,FALSE))</f>
        <v>1 = никаких занятий спортом</v>
      </c>
      <c r="FW93" s="1" t="str">
        <f>IF(LEN(VLOOKUP($G93,Baseline!$G:$GR,173,FALSE))=0,"",VLOOKUP($G93,Baseline!$G:$GR,173,FALSE))</f>
        <v>2 = менее 1 часа в неделю</v>
      </c>
      <c r="FX93" s="1" t="str">
        <f>IF(LEN(VLOOKUP($G93,Baseline!$G:$GR,174,FALSE))=0,"",VLOOKUP($G93,Baseline!$G:$GR,174,FALSE))</f>
        <v>3 = регулярно 1-2 часа в неделю</v>
      </c>
      <c r="FY93" s="1" t="str">
        <f>IF(LEN(VLOOKUP($G93,Baseline!$G:$GR,175,FALSE))=0,"",VLOOKUP($G93,Baseline!$G:$GR,175,FALSE))</f>
        <v>4 = регулярно 2-4 часа в неделю</v>
      </c>
      <c r="FZ93" s="1" t="str">
        <f>IF(LEN(VLOOKUP($G93,Baseline!$G:$GR,176,FALSE))=0,"",VLOOKUP($G93,Baseline!$G:$GR,176,FALSE))</f>
        <v>5 = регулярно более 4 часов в неделю</v>
      </c>
      <c r="GA93" s="1" t="str">
        <f>IF(LEN(VLOOKUP($G93,Baseline!$G:$GR,177,FALSE))=0,"",VLOOKUP($G93,Baseline!$G:$GR,177,FALSE))</f>
        <v/>
      </c>
      <c r="GB93" s="1" t="str">
        <f>IF(LEN(VLOOKUP($G93,Baseline!$G:$GR,178,FALSE))=0,"",VLOOKUP($G93,Baseline!$G:$GR,178,FALSE))</f>
        <v/>
      </c>
      <c r="GC93" s="1" t="str">
        <f>IF(LEN(VLOOKUP($G93,Baseline!$G:$GR,179,FALSE))=0,"",VLOOKUP($G93,Baseline!$G:$GR,179,FALSE))</f>
        <v/>
      </c>
      <c r="GD93" s="1" t="str">
        <f>IF(LEN(VLOOKUP($G93,Baseline!$G:$GR,180,FALSE))=0,"",VLOOKUP($G93,Baseline!$G:$GR,180,FALSE))</f>
        <v/>
      </c>
      <c r="GE93" s="1" t="str">
        <f>IF(LEN(VLOOKUP($G93,Baseline!$G:$GR,181,FALSE))=0,"",VLOOKUP($G93,Baseline!$G:$GR,181,FALSE))</f>
        <v/>
      </c>
      <c r="GF93" s="5" t="str">
        <f>IF(LEN(VLOOKUP($G93,Baseline!$G:$GR,182,FALSE))=0,"",VLOOKUP($G93,Baseline!$G:$GR,182,FALSE))</f>
        <v/>
      </c>
      <c r="GG93" s="4" t="str">
        <f>IF(LEN(VLOOKUP($G93,Baseline!$G:$GR,183,FALSE))=0,"",VLOOKUP($G93,Baseline!$G:$GR,183,FALSE))</f>
        <v/>
      </c>
      <c r="GH93" s="5" t="str">
        <f>IF(LEN(VLOOKUP($G93,Baseline!$G:$GR,184,FALSE))=0,"",VLOOKUP($G93,Baseline!$G:$GR,184,FALSE))</f>
        <v/>
      </c>
      <c r="GI93" s="5" t="str">
        <f>IF(LEN(VLOOKUP($G93,Baseline!$G:$GR,185,FALSE))=0,"",VLOOKUP($G93,Baseline!$G:$GR,185,FALSE))</f>
        <v/>
      </c>
      <c r="GJ93" s="5" t="str">
        <f>IF(LEN(VLOOKUP($G93,Baseline!$G:$GR,186,FALSE))=0,"",VLOOKUP($G93,Baseline!$G:$GR,186,FALSE))</f>
        <v/>
      </c>
      <c r="GK93" s="5" t="str">
        <f>IF(LEN(VLOOKUP($G93,Baseline!$G:$GR,187,FALSE))=0,"",VLOOKUP($G93,Baseline!$G:$GR,187,FALSE))</f>
        <v/>
      </c>
      <c r="GL93" s="5" t="str">
        <f>IF(LEN(VLOOKUP($G93,Baseline!$G:$GR,188,FALSE))=0,"",VLOOKUP($G93,Baseline!$G:$GR,188,FALSE))</f>
        <v/>
      </c>
      <c r="GM93" s="5" t="str">
        <f>IF(LEN(VLOOKUP($G93,Baseline!$G:$GR,189,FALSE))=0,"",VLOOKUP($G93,Baseline!$G:$GR,189,FALSE))</f>
        <v/>
      </c>
      <c r="GN93" s="5" t="str">
        <f>IF(LEN(VLOOKUP($G93,Baseline!$G:$GR,190,FALSE))=0,"",VLOOKUP($G93,Baseline!$G:$GR,190,FALSE))</f>
        <v/>
      </c>
      <c r="GO93" s="5" t="str">
        <f>IF(LEN(VLOOKUP($G93,Baseline!$G:$GR,191,FALSE))=0,"",VLOOKUP($G93,Baseline!$G:$GR,191,FALSE))</f>
        <v/>
      </c>
      <c r="GP93" s="5" t="str">
        <f>IF(LEN(VLOOKUP($G93,Baseline!$G:$GR,192,FALSE))=0,"",VLOOKUP($G93,Baseline!$G:$GR,192,FALSE))</f>
        <v/>
      </c>
      <c r="GQ93" s="5" t="str">
        <f>IF(LEN(VLOOKUP($G93,Baseline!$G:$GR,193,FALSE))=0,"",VLOOKUP($G93,Baseline!$G:$GR,193,FALSE))</f>
        <v/>
      </c>
      <c r="GR93" s="5" t="str">
        <f>IF(LEN(VLOOKUP($G93,Baseline!$G:$GR,194,FALSE))=0,"",VLOOKUP($G93,Baseline!$G:$GR,194,FALSE))</f>
        <v/>
      </c>
      <c r="GS93" s="5"/>
      <c r="GT93" s="5"/>
      <c r="GU93" s="5"/>
      <c r="GV93" s="5"/>
      <c r="GW93" s="1" t="str">
        <f>IF(LEN(VLOOKUP($G93,Baseline!$G:$HT,199,FALSE))=0,"",VLOOKUP($G93,Baseline!$G:$HT,199,FALSE))</f>
        <v xml:space="preserve">Koliko puta ste vežbali u prošloj nedelji? </v>
      </c>
      <c r="GX93" s="1" t="str">
        <f>IF(LEN(VLOOKUP($G93,Baseline!$G:$HT,200,FALSE))=0,"",VLOOKUP($G93,Baseline!$G:$HT,200,FALSE))</f>
        <v>1 = ne vežbam</v>
      </c>
      <c r="GY93" s="1" t="str">
        <f>IF(LEN(VLOOKUP($G93,Baseline!$G:$HT,201,FALSE))=0,"",VLOOKUP($G93,Baseline!$G:$HT,201,FALSE))</f>
        <v>2 = manje od 1 sata nedeljno</v>
      </c>
      <c r="GZ93" s="1" t="str">
        <f>IF(LEN(VLOOKUP($G93,Baseline!$G:$HT,202,FALSE))=0,"",VLOOKUP($G93,Baseline!$G:$HT,202,FALSE))</f>
        <v>3 = redovno 1-2 sata nedeljno</v>
      </c>
      <c r="HA93" s="10" t="str">
        <f>IF(LEN(VLOOKUP($G93,Baseline!$G:$HT,203,FALSE))=0,"",VLOOKUP($G93,Baseline!$G:$HT,203,FALSE))</f>
        <v>4 = redovno 2-4 sata nedeljno</v>
      </c>
      <c r="HB93" s="10" t="str">
        <f>IF(LEN(VLOOKUP($G93,Baseline!$G:$HT,204,FALSE))=0,"",VLOOKUP($G93,Baseline!$G:$HT,204,FALSE))</f>
        <v>5 = redovno više od 4 sata nedeljno</v>
      </c>
      <c r="HC93" s="10" t="str">
        <f>IF(LEN(VLOOKUP($G93,Baseline!$G:$HT,205,FALSE))=0,"",VLOOKUP($G93,Baseline!$G:$HT,205,FALSE))</f>
        <v/>
      </c>
      <c r="HD93" s="10" t="str">
        <f>IF(LEN(VLOOKUP($G93,Baseline!$G:$HT,206,FALSE))=0,"",VLOOKUP($G93,Baseline!$G:$HT,206,FALSE))</f>
        <v/>
      </c>
      <c r="HE93" s="10" t="str">
        <f>IF(LEN(VLOOKUP($G93,Baseline!$G:$HT,207,FALSE))=0,"",VLOOKUP($G93,Baseline!$G:$HT,207,FALSE))</f>
        <v/>
      </c>
      <c r="HF93" s="10" t="str">
        <f>IF(LEN(VLOOKUP($G93,Baseline!$G:$HT,208,FALSE))=0,"",VLOOKUP($G93,Baseline!$G:$HT,208,FALSE))</f>
        <v/>
      </c>
      <c r="HG93" s="10" t="str">
        <f>IF(LEN(VLOOKUP($G93,Baseline!$G:$HT,209,FALSE))=0,"",VLOOKUP($G93,Baseline!$G:$HT,209,FALSE))</f>
        <v/>
      </c>
      <c r="HH93" s="5" t="str">
        <f>IF(LEN(VLOOKUP($G93,Baseline!$G:$HT,210,FALSE))=0,"",VLOOKUP($G93,Baseline!$G:$HT,210,FALSE))</f>
        <v/>
      </c>
      <c r="HI93" s="5" t="str">
        <f>IF(LEN(VLOOKUP($G93,Baseline!$G:$HT,211,FALSE))=0,"",VLOOKUP($G93,Baseline!$G:$HT,211,FALSE))</f>
        <v/>
      </c>
      <c r="HJ93" s="5" t="str">
        <f>IF(LEN(VLOOKUP($G93,Baseline!$G:$HT,212,FALSE))=0,"",VLOOKUP($G93,Baseline!$G:$HT,212,FALSE))</f>
        <v/>
      </c>
      <c r="HK93" s="5" t="str">
        <f>IF(LEN(VLOOKUP($G93,Baseline!$G:$HT,213,FALSE))=0,"",VLOOKUP($G93,Baseline!$G:$HT,213,FALSE))</f>
        <v/>
      </c>
      <c r="HL93" s="4" t="str">
        <f>IF(LEN(VLOOKUP($G93,Baseline!$G:$HT,214,FALSE))=0,"",VLOOKUP($G93,Baseline!$G:$HT,214,FALSE))</f>
        <v/>
      </c>
      <c r="HM93" s="5" t="str">
        <f>IF(LEN(VLOOKUP($G93,Baseline!$G:$HT,215,FALSE))=0,"",VLOOKUP($G93,Baseline!$G:$HT,215,FALSE))</f>
        <v/>
      </c>
      <c r="HN93" s="5" t="str">
        <f>IF(LEN(VLOOKUP($G93,Baseline!$G:$HT,216,FALSE))=0,"",VLOOKUP($G93,Baseline!$G:$HT,216,FALSE))</f>
        <v/>
      </c>
      <c r="HO93" s="5" t="str">
        <f>IF(LEN(VLOOKUP($G93,Baseline!$G:$HT,217,FALSE))=0,"",VLOOKUP($G93,Baseline!$G:$HT,217,FALSE))</f>
        <v/>
      </c>
      <c r="HP93" s="5" t="str">
        <f>IF(LEN(VLOOKUP($G93,Baseline!$G:$HT,218,FALSE))=0,"",VLOOKUP($G93,Baseline!$G:$HT,218,FALSE))</f>
        <v/>
      </c>
      <c r="HQ93" s="5" t="str">
        <f>IF(LEN(VLOOKUP($G93,Baseline!$G:$HT,219,FALSE))=0,"",VLOOKUP($G93,Baseline!$G:$HT,219,FALSE))</f>
        <v/>
      </c>
      <c r="HR93" s="5" t="str">
        <f>IF(LEN(VLOOKUP($G93,Baseline!$G:$HT,220,FALSE))=0,"",VLOOKUP($G93,Baseline!$G:$HT,220,FALSE))</f>
        <v/>
      </c>
      <c r="HS93" s="5" t="str">
        <f>IF(LEN(VLOOKUP($G93,Baseline!$G:$HT,221,FALSE))=0,"",VLOOKUP($G93,Baseline!$G:$HT,221,FALSE))</f>
        <v/>
      </c>
      <c r="HT93" s="5" t="str">
        <f>IF(LEN(VLOOKUP($G93,Baseline!$G:$HT,222,FALSE))=0,"",VLOOKUP($G93,Baseline!$G:$HT,222,FALSE))</f>
        <v/>
      </c>
      <c r="HU93" s="5"/>
      <c r="HV93" s="5"/>
      <c r="HW93" s="5"/>
      <c r="HX93" s="5"/>
    </row>
    <row r="94" spans="1:232" s="28" customFormat="1" ht="48" hidden="1" thickBot="1">
      <c r="A94" s="5" t="s">
        <v>331</v>
      </c>
      <c r="B94" s="5" t="s">
        <v>332</v>
      </c>
      <c r="C94" s="5"/>
      <c r="D94" s="5"/>
      <c r="E94" s="5"/>
      <c r="F94" s="5" t="s">
        <v>333</v>
      </c>
      <c r="G94" s="5" t="s">
        <v>489</v>
      </c>
      <c r="H94" s="5" t="s">
        <v>490</v>
      </c>
      <c r="I94" s="84" t="str">
        <f>IF(LEN(VLOOKUP($G94,Baseline!$G:$BH,3,FALSE))=0,"",VLOOKUP($G94,Baseline!$G:$BH,3,FALSE))</f>
        <v>An wievielen Tagen tranken Sie in der vergangenen Woche Alkohol?</v>
      </c>
      <c r="J94" s="5" t="str">
        <f>IF(LEN(VLOOKUP($G94,Baseline!$G:$BH,4,FALSE))=0,"",VLOOKUP($G94,Baseline!$G:$BH,4,FALSE))</f>
        <v>0 = Nie</v>
      </c>
      <c r="K94" s="5" t="str">
        <f>IF(LEN(VLOOKUP($G94,Baseline!$G:$BH,5,FALSE))=0,"",VLOOKUP($G94,Baseline!$G:$BH,5,FALSE))</f>
        <v>1 =  Einmal in der Woche</v>
      </c>
      <c r="L94" s="5" t="str">
        <f>IF(LEN(VLOOKUP($G94,Baseline!$G:$BH,6,FALSE))=0,"",VLOOKUP($G94,Baseline!$G:$BH,6,FALSE))</f>
        <v>2 = Zwei- bis dreimal in der Woche</v>
      </c>
      <c r="M94" s="5" t="str">
        <f>IF(LEN(VLOOKUP($G94,Baseline!$G:$BH,7,FALSE))=0,"",VLOOKUP($G94,Baseline!$G:$BH,7,FALSE))</f>
        <v>3 = Vier- bis fünfmal in der Woche</v>
      </c>
      <c r="N94" s="5" t="str">
        <f>IF(LEN(VLOOKUP($G94,Baseline!$G:$BH,8,FALSE))=0,"",VLOOKUP($G94,Baseline!$G:$BH,8,FALSE))</f>
        <v>4 = Sechs- bis siebenmal in der Woche</v>
      </c>
      <c r="O94" s="5" t="str">
        <f>IF(LEN(VLOOKUP($G94,Baseline!$G:$BH,9,FALSE))=0,"",VLOOKUP($G94,Baseline!$G:$BH,9,FALSE))</f>
        <v/>
      </c>
      <c r="P94" s="5" t="str">
        <f>IF(LEN(VLOOKUP($G94,Baseline!$G:$BH,10,FALSE))=0,"",VLOOKUP($G94,Baseline!$G:$BH,10,FALSE))</f>
        <v/>
      </c>
      <c r="Q94" s="5" t="str">
        <f>IF(LEN(VLOOKUP($G94,Baseline!$G:$BH,11,FALSE))=0,"",VLOOKUP($G94,Baseline!$G:$BH,11,FALSE))</f>
        <v/>
      </c>
      <c r="R94" s="5" t="str">
        <f>IF(LEN(VLOOKUP($G94,Baseline!$G:$BH,12,FALSE))=0,"",VLOOKUP($G94,Baseline!$G:$BH,12,FALSE))</f>
        <v/>
      </c>
      <c r="S94" s="5" t="str">
        <f>IF(LEN(VLOOKUP($G94,Baseline!$G:$BH,13,FALSE))=0,"",VLOOKUP($G94,Baseline!$G:$BH,13,FALSE))</f>
        <v/>
      </c>
      <c r="T94" s="5" t="str">
        <f>IF(LEN(VLOOKUP($G94,Baseline!$G:$BH,14,FALSE))=0,"",VLOOKUP($G94,Baseline!$G:$BH,14,FALSE))</f>
        <v/>
      </c>
      <c r="U94" s="5" t="str">
        <f>IF(LEN(VLOOKUP($G94,Baseline!$G:$BH,15,FALSE))=0,"",VLOOKUP($G94,Baseline!$G:$BH,15,FALSE))</f>
        <v/>
      </c>
      <c r="V94" s="5" t="str">
        <f>IF(LEN(VLOOKUP($G94,Baseline!$G:$BH,16,FALSE))=0,"",VLOOKUP($G94,Baseline!$G:$BH,16,FALSE))</f>
        <v/>
      </c>
      <c r="W94" s="5" t="str">
        <f>IF(LEN(VLOOKUP($G94,Baseline!$G:$BH,17,FALSE))=0,"",VLOOKUP($G94,Baseline!$G:$BH,17,FALSE))</f>
        <v/>
      </c>
      <c r="X94" s="5" t="str">
        <f>IF(LEN(VLOOKUP($G94,Baseline!$G:$BH,18,FALSE))=0,"",VLOOKUP($G94,Baseline!$G:$BH,18,FALSE))</f>
        <v/>
      </c>
      <c r="Y94" s="5" t="str">
        <f>IF(LEN(VLOOKUP($G94,Baseline!$G:$BH,19,FALSE))=0,"",VLOOKUP($G94,Baseline!$G:$BH,19,FALSE))</f>
        <v/>
      </c>
      <c r="Z94" s="5" t="str">
        <f>IF(LEN(VLOOKUP($G94,Baseline!$G:$BH,20,FALSE))=0,"",VLOOKUP($G94,Baseline!$G:$BH,20,FALSE))</f>
        <v/>
      </c>
      <c r="AA94" s="5" t="str">
        <f>IF(LEN(VLOOKUP($G94,Baseline!$G:$BH,21,FALSE))=0,"",VLOOKUP($G94,Baseline!$G:$BH,21,FALSE))</f>
        <v/>
      </c>
      <c r="AB94" s="5" t="str">
        <f>IF(LEN(VLOOKUP($G94,Baseline!$G:$BH,22,FALSE))=0,"",VLOOKUP($G94,Baseline!$G:$BH,22,FALSE))</f>
        <v/>
      </c>
      <c r="AC94" s="5" t="str">
        <f>IF(LEN(VLOOKUP($G94,Baseline!$G:$BH,23,FALSE))=0,"",VLOOKUP($G94,Baseline!$G:$BH,23,FALSE))</f>
        <v/>
      </c>
      <c r="AD94" s="5" t="str">
        <f>IF(LEN(VLOOKUP($G94,Baseline!$G:$BH,24,FALSE))=0,"",VLOOKUP($G94,Baseline!$G:$BH,24,FALSE))</f>
        <v/>
      </c>
      <c r="AE94" s="5" t="str">
        <f>IF(LEN(VLOOKUP($G94,Baseline!$G:$BH,25,FALSE))=0,"",VLOOKUP($G94,Baseline!$G:$BH,25,FALSE))</f>
        <v/>
      </c>
      <c r="AF94" s="5" t="str">
        <f>IF(LEN(VLOOKUP($G94,Baseline!$G:$BH,26,FALSE))=0,"",VLOOKUP($G94,Baseline!$G:$BH,26,FALSE))</f>
        <v/>
      </c>
      <c r="AG94" s="89" t="s">
        <v>480</v>
      </c>
      <c r="AH94" s="5"/>
      <c r="AI94" s="5"/>
      <c r="AJ94" s="87"/>
      <c r="AK94" s="5" t="str">
        <f>IF(LEN(VLOOKUP($G94,Baseline!$G:$BH,31,FALSE))=0,"",VLOOKUP($G94,Baseline!$G:$BH,31,FALSE))</f>
        <v>How many days have you been drinking alcohol in the past week?</v>
      </c>
      <c r="AL94" s="5" t="str">
        <f>IF(LEN(VLOOKUP($G94,Baseline!$G:$BH,32,FALSE))=0,"",VLOOKUP($G94,Baseline!$G:$BH,32,FALSE))</f>
        <v>0 = None</v>
      </c>
      <c r="AM94" s="5" t="str">
        <f>IF(LEN(VLOOKUP($G94,Baseline!$G:$BH,33,FALSE))=0,"",VLOOKUP($G94,Baseline!$G:$BH,33,FALSE))</f>
        <v>1 = Once a week</v>
      </c>
      <c r="AN94" s="5" t="str">
        <f>IF(LEN(VLOOKUP($G94,Baseline!$G:$BH,34,FALSE))=0,"",VLOOKUP($G94,Baseline!$G:$BH,34,FALSE))</f>
        <v>2 = Two to three times a week</v>
      </c>
      <c r="AO94" s="5" t="str">
        <f>IF(LEN(VLOOKUP($G94,Baseline!$G:$BH,35,FALSE))=0,"",VLOOKUP($G94,Baseline!$G:$BH,35,FALSE))</f>
        <v>3 = Four to five times a week</v>
      </c>
      <c r="AP94" s="5" t="str">
        <f>IF(LEN(VLOOKUP($G94,Baseline!$G:$BH,36,FALSE))=0,"",VLOOKUP($G94,Baseline!$G:$BH,36,FALSE))</f>
        <v>4 = Six to seven times a week</v>
      </c>
      <c r="AQ94" s="5" t="str">
        <f>IF(LEN(VLOOKUP($G94,Baseline!$G:$BH,37,FALSE))=0,"",VLOOKUP($G94,Baseline!$G:$BH,37,FALSE))</f>
        <v/>
      </c>
      <c r="AR94" s="5" t="str">
        <f>IF(LEN(VLOOKUP($G94,Baseline!$G:$BH,38,FALSE))=0,"",VLOOKUP($G94,Baseline!$G:$BH,38,FALSE))</f>
        <v/>
      </c>
      <c r="AS94" s="5" t="str">
        <f>IF(LEN(VLOOKUP($G94,Baseline!$G:$BH,39,FALSE))=0,"",VLOOKUP($G94,Baseline!$G:$BH,39,FALSE))</f>
        <v/>
      </c>
      <c r="AT94" s="5" t="str">
        <f>IF(LEN(VLOOKUP($G94,Baseline!$G:$BH,40,FALSE))=0,"",VLOOKUP($G94,Baseline!$G:$BH,40,FALSE))</f>
        <v/>
      </c>
      <c r="AU94" s="5" t="str">
        <f>IF(LEN(VLOOKUP($G94,Baseline!$G:$BH,41,FALSE))=0,"",VLOOKUP($G94,Baseline!$G:$BH,41,FALSE))</f>
        <v/>
      </c>
      <c r="AV94" s="5" t="str">
        <f>IF(LEN(VLOOKUP($G94,Baseline!$G:$BH,42,FALSE))=0,"",VLOOKUP($G94,Baseline!$G:$BH,42,FALSE))</f>
        <v/>
      </c>
      <c r="AW94" s="5" t="str">
        <f>IF(LEN(VLOOKUP($G94,Baseline!$G:$BH,43,FALSE))=0,"",VLOOKUP($G94,Baseline!$G:$BH,43,FALSE))</f>
        <v/>
      </c>
      <c r="AX94" s="5" t="str">
        <f>IF(LEN(VLOOKUP($G94,Baseline!$G:$BH,44,FALSE))=0,"",VLOOKUP($G94,Baseline!$G:$BH,44,FALSE))</f>
        <v/>
      </c>
      <c r="AY94" s="5" t="str">
        <f>IF(LEN(VLOOKUP($G94,Baseline!$G:$BH,45,FALSE))=0,"",VLOOKUP($G94,Baseline!$G:$BH,45,FALSE))</f>
        <v/>
      </c>
      <c r="AZ94" s="5" t="str">
        <f>IF(LEN(VLOOKUP($G94,Baseline!$G:$BH,46,FALSE))=0,"",VLOOKUP($G94,Baseline!$G:$BH,46,FALSE))</f>
        <v/>
      </c>
      <c r="BA94" s="5" t="str">
        <f>IF(LEN(VLOOKUP($G94,Baseline!$G:$BH,47,FALSE))=0,"",VLOOKUP($G94,Baseline!$G:$BH,47,FALSE))</f>
        <v/>
      </c>
      <c r="BB94" s="5" t="str">
        <f>IF(LEN(VLOOKUP($G94,Baseline!$G:$BH,48,FALSE))=0,"",VLOOKUP($G94,Baseline!$G:$BH,48,FALSE))</f>
        <v/>
      </c>
      <c r="BC94" s="5" t="str">
        <f>IF(LEN(VLOOKUP($G94,Baseline!$G:$BH,49,FALSE))=0,"",VLOOKUP($G94,Baseline!$G:$BH,49,FALSE))</f>
        <v/>
      </c>
      <c r="BD94" s="5" t="str">
        <f>IF(LEN(VLOOKUP($G94,Baseline!$G:$BH,50,FALSE))=0,"",VLOOKUP($G94,Baseline!$G:$BH,50,FALSE))</f>
        <v/>
      </c>
      <c r="BE94" s="5" t="str">
        <f>IF(LEN(VLOOKUP($G94,Baseline!$G:$BH,51,FALSE))=0,"",VLOOKUP($G94,Baseline!$G:$BH,51,FALSE))</f>
        <v/>
      </c>
      <c r="BF94" s="5" t="str">
        <f>IF(LEN(VLOOKUP($G94,Baseline!$G:$BH,52,FALSE))=0,"",VLOOKUP($G94,Baseline!$G:$BH,52,FALSE))</f>
        <v/>
      </c>
      <c r="BG94" s="5" t="str">
        <f>IF(LEN(VLOOKUP($G94,Baseline!$G:$BH,53,FALSE))=0,"",VLOOKUP($G94,Baseline!$G:$BH,53,FALSE))</f>
        <v/>
      </c>
      <c r="BH94" s="5" t="str">
        <f>IF(LEN(VLOOKUP($G94,Baseline!$G:$BH,54,FALSE))=0,"",VLOOKUP($G94,Baseline!$G:$BH,54,FALSE))</f>
        <v/>
      </c>
      <c r="BI94" s="5"/>
      <c r="BJ94" s="5"/>
      <c r="BK94" s="5"/>
      <c r="BL94" s="87"/>
      <c r="BM94" s="1" t="str">
        <f>IF(LEN(VLOOKUP($G94,Baseline!$G:$CJ,59,FALSE))=0,"",VLOOKUP($G94,Baseline!$G:$CJ,59,FALSE))</f>
        <v>¿Cuántas veces ha tomado bebidas alcohólicas durante la semana pasada?</v>
      </c>
      <c r="BN94" s="1" t="str">
        <f>IF(LEN(VLOOKUP($G94,Baseline!$G:$CJ,60,FALSE))=0,"",VLOOKUP($G94,Baseline!$G:$CJ,60,FALSE))</f>
        <v>0 = Ninguna</v>
      </c>
      <c r="BO94" s="1" t="str">
        <f>IF(LEN(VLOOKUP($G94,Baseline!$G:$CJ,61,FALSE))=0,"",VLOOKUP($G94,Baseline!$G:$CJ,61,FALSE))</f>
        <v>1 =  Una vez a la semana</v>
      </c>
      <c r="BP94" s="1" t="str">
        <f>IF(LEN(VLOOKUP($G94,Baseline!$G:$CJ,62,FALSE))=0,"",VLOOKUP($G94,Baseline!$G:$CJ,62,FALSE))</f>
        <v>2 = Dos a tres veces a la semana</v>
      </c>
      <c r="BQ94" s="1" t="str">
        <f>IF(LEN(VLOOKUP($G94,Baseline!$G:$CJ,63,FALSE))=0,"",VLOOKUP($G94,Baseline!$G:$CJ,63,FALSE))</f>
        <v>3 = Cuatro a cinco veces a la semana</v>
      </c>
      <c r="BR94" s="1" t="str">
        <f>IF(LEN(VLOOKUP($G94,Baseline!$G:$CJ,64,FALSE))=0,"",VLOOKUP($G94,Baseline!$G:$CJ,64,FALSE))</f>
        <v>4 = Seis a siete veces a la semana</v>
      </c>
      <c r="BS94" s="1" t="str">
        <f>IF(LEN(VLOOKUP($G94,Baseline!$G:$CJ,65,FALSE))=0,"",VLOOKUP($G94,Baseline!$G:$CJ,65,FALSE))</f>
        <v/>
      </c>
      <c r="BT94" s="1" t="str">
        <f>IF(LEN(VLOOKUP($G94,Baseline!$G:$CJ,66,FALSE))=0,"",VLOOKUP($G94,Baseline!$G:$CJ,66,FALSE))</f>
        <v/>
      </c>
      <c r="BU94" s="1" t="str">
        <f>IF(LEN(VLOOKUP($G94,Baseline!$G:$CJ,67,FALSE))=0,"",VLOOKUP($G94,Baseline!$G:$CJ,67,FALSE))</f>
        <v/>
      </c>
      <c r="BV94" s="1" t="str">
        <f>IF(LEN(VLOOKUP($G94,Baseline!$G:$CJ,68,FALSE))=0,"",VLOOKUP($G94,Baseline!$G:$CJ,68,FALSE))</f>
        <v/>
      </c>
      <c r="BW94" s="1" t="str">
        <f>IF(LEN(VLOOKUP($G94,Baseline!$G:$CJ,69,FALSE))=0,"",VLOOKUP($G94,Baseline!$G:$CJ,69,FALSE))</f>
        <v/>
      </c>
      <c r="BX94" s="1" t="str">
        <f>IF(LEN(VLOOKUP($G94,Baseline!$G:$CJ,70,FALSE))=0,"",VLOOKUP($G94,Baseline!$G:$CJ,70,FALSE))</f>
        <v/>
      </c>
      <c r="BY94" s="1" t="str">
        <f>IF(LEN(VLOOKUP($G94,Baseline!$G:$CJ,71,FALSE))=0,"",VLOOKUP($G94,Baseline!$G:$CJ,71,FALSE))</f>
        <v/>
      </c>
      <c r="BZ94" s="1" t="str">
        <f>IF(LEN(VLOOKUP($G94,Baseline!$G:$CJ,72,FALSE))=0,"",VLOOKUP($G94,Baseline!$G:$CJ,72,FALSE))</f>
        <v/>
      </c>
      <c r="CA94" s="1" t="str">
        <f>IF(LEN(VLOOKUP($G94,Baseline!$G:$CJ,73,FALSE))=0,"",VLOOKUP($G94,Baseline!$G:$CJ,73,FALSE))</f>
        <v/>
      </c>
      <c r="CB94" s="1" t="str">
        <f>IF(LEN(VLOOKUP($G94,Baseline!$G:$CJ,74,FALSE))=0,"",VLOOKUP($G94,Baseline!$G:$CJ,74,FALSE))</f>
        <v/>
      </c>
      <c r="CC94" s="1" t="str">
        <f>IF(LEN(VLOOKUP($G94,Baseline!$G:$CJ,75,FALSE))=0,"",VLOOKUP($G94,Baseline!$G:$CJ,75,FALSE))</f>
        <v/>
      </c>
      <c r="CD94" s="1" t="str">
        <f>IF(LEN(VLOOKUP($G94,Baseline!$G:$CJ,76,FALSE))=0,"",VLOOKUP($G94,Baseline!$G:$CJ,76,FALSE))</f>
        <v/>
      </c>
      <c r="CE94" s="1" t="str">
        <f>IF(LEN(VLOOKUP($G94,Baseline!$G:$CJ,77,FALSE))=0,"",VLOOKUP($G94,Baseline!$G:$CJ,77,FALSE))</f>
        <v/>
      </c>
      <c r="CF94" s="1" t="str">
        <f>IF(LEN(VLOOKUP($G94,Baseline!$G:$CJ,78,FALSE))=0,"",VLOOKUP($G94,Baseline!$G:$CJ,78,FALSE))</f>
        <v/>
      </c>
      <c r="CG94" s="1" t="str">
        <f>IF(LEN(VLOOKUP($G94,Baseline!$G:$CJ,79,FALSE))=0,"",VLOOKUP($G94,Baseline!$G:$CJ,79,FALSE))</f>
        <v/>
      </c>
      <c r="CH94" s="1" t="str">
        <f>IF(LEN(VLOOKUP($G94,Baseline!$G:$CJ,80,FALSE))=0,"",VLOOKUP($G94,Baseline!$G:$CJ,80,FALSE))</f>
        <v/>
      </c>
      <c r="CI94" s="1" t="str">
        <f>IF(LEN(VLOOKUP($G94,Baseline!$G:$CJ,81,FALSE))=0,"",VLOOKUP($G94,Baseline!$G:$CJ,81,FALSE))</f>
        <v/>
      </c>
      <c r="CJ94" s="1" t="str">
        <f>IF(LEN(VLOOKUP($G94,Baseline!$G:$CJ,82,FALSE))=0,"",VLOOKUP($G94,Baseline!$G:$CJ,82,FALSE))</f>
        <v/>
      </c>
      <c r="CK94" s="1"/>
      <c r="CL94" s="1"/>
      <c r="CM94" s="1"/>
      <c r="CN94" s="1"/>
      <c r="CO94" s="198" t="str">
        <f>IF(LEN(VLOOKUP($G94,Baseline!$G:$DL,87,FALSE))=0,"",VLOOKUP($G94,Baseline!$G:$DL,87,FALSE))</f>
        <v>Combien de jours avez-vous bu de l'alcool au cours de la semaine dernière ?</v>
      </c>
      <c r="CP94" s="1" t="str">
        <f>IF(LEN(VLOOKUP($G94,Baseline!$G:$DL,88,FALSE))=0,"",VLOOKUP($G94,Baseline!$G:$DL,88,FALSE))</f>
        <v>0 = jamais</v>
      </c>
      <c r="CQ94" s="1" t="str">
        <f>IF(LEN(VLOOKUP($G94,Baseline!$G:$DL,89,FALSE))=0,"",VLOOKUP($G94,Baseline!$G:$DL,89,FALSE))</f>
        <v>1 =  une fois dans la semaine</v>
      </c>
      <c r="CR94" s="4" t="str">
        <f>IF(LEN(VLOOKUP($G94,Baseline!$G:$DL,90,FALSE))=0,"",VLOOKUP($G94,Baseline!$G:$DL,90,FALSE))</f>
        <v>2 = deux à trois fois dans la semaine</v>
      </c>
      <c r="CS94" s="1" t="str">
        <f>IF(LEN(VLOOKUP($G94,Baseline!$G:$DL,91,FALSE))=0,"",VLOOKUP($G94,Baseline!$G:$DL,91,FALSE))</f>
        <v>3 = quatre à cinq fois dans la semaine</v>
      </c>
      <c r="CT94" s="1" t="str">
        <f>IF(LEN(VLOOKUP($G94,Baseline!$G:$DL,92,FALSE))=0,"",VLOOKUP($G94,Baseline!$G:$DL,92,FALSE))</f>
        <v>4 = six à sept fois dans la semaine</v>
      </c>
      <c r="CU94" s="1" t="str">
        <f>IF(LEN(VLOOKUP($G94,Baseline!$G:$DL,93,FALSE))=0,"",VLOOKUP($G94,Baseline!$G:$DL,93,FALSE))</f>
        <v/>
      </c>
      <c r="CV94" s="1" t="str">
        <f>IF(LEN(VLOOKUP($G94,Baseline!$G:$DL,94,FALSE))=0,"",VLOOKUP($G94,Baseline!$G:$DL,94,FALSE))</f>
        <v/>
      </c>
      <c r="CW94" s="1" t="str">
        <f>IF(LEN(VLOOKUP($G94,Baseline!$G:$DL,95,FALSE))=0,"",VLOOKUP($G94,Baseline!$G:$DL,95,FALSE))</f>
        <v/>
      </c>
      <c r="CX94" s="1" t="str">
        <f>IF(LEN(VLOOKUP($G94,Baseline!$G:$DL,96,FALSE))=0,"",VLOOKUP($G94,Baseline!$G:$DL,96,FALSE))</f>
        <v/>
      </c>
      <c r="CY94" s="5" t="str">
        <f>IF(LEN(VLOOKUP($G94,Baseline!$G:$DL,97,FALSE))=0,"",VLOOKUP($G94,Baseline!$G:$DL,97,FALSE))</f>
        <v/>
      </c>
      <c r="CZ94" s="5" t="str">
        <f>IF(LEN(VLOOKUP($G94,Baseline!$G:$DL,98,FALSE))=0,"",VLOOKUP($G94,Baseline!$G:$DL,98,FALSE))</f>
        <v/>
      </c>
      <c r="DA94" s="5" t="str">
        <f>IF(LEN(VLOOKUP($G94,Baseline!$G:$DL,99,FALSE))=0,"",VLOOKUP($G94,Baseline!$G:$DL,99,FALSE))</f>
        <v/>
      </c>
      <c r="DB94" s="5" t="str">
        <f>IF(LEN(VLOOKUP($G94,Baseline!$G:$DL,100,FALSE))=0,"",VLOOKUP($G94,Baseline!$G:$DL,100,FALSE))</f>
        <v/>
      </c>
      <c r="DC94" s="5" t="str">
        <f>IF(LEN(VLOOKUP($G94,Baseline!$G:$DL,101,FALSE))=0,"",VLOOKUP($G94,Baseline!$G:$DL,101,FALSE))</f>
        <v/>
      </c>
      <c r="DD94" s="5" t="str">
        <f>IF(LEN(VLOOKUP($G94,Baseline!$G:$DL,102,FALSE))=0,"",VLOOKUP($G94,Baseline!$G:$DL,102,FALSE))</f>
        <v/>
      </c>
      <c r="DE94" s="5" t="str">
        <f>IF(LEN(VLOOKUP($G94,Baseline!$G:$DL,103,FALSE))=0,"",VLOOKUP($G94,Baseline!$G:$DL,103,FALSE))</f>
        <v/>
      </c>
      <c r="DF94" s="5" t="str">
        <f>IF(LEN(VLOOKUP($G94,Baseline!$G:$DL,104,FALSE))=0,"",VLOOKUP($G94,Baseline!$G:$DL,104,FALSE))</f>
        <v/>
      </c>
      <c r="DG94" s="5" t="str">
        <f>IF(LEN(VLOOKUP($G94,Baseline!$G:$DL,105,FALSE))=0,"",VLOOKUP($G94,Baseline!$G:$DL,105,FALSE))</f>
        <v/>
      </c>
      <c r="DH94" s="5" t="str">
        <f>IF(LEN(VLOOKUP($G94,Baseline!$G:$DL,106,FALSE))=0,"",VLOOKUP($G94,Baseline!$G:$DL,106,FALSE))</f>
        <v/>
      </c>
      <c r="DI94" s="5" t="str">
        <f>IF(LEN(VLOOKUP($G94,Baseline!$G:$DL,107,FALSE))=0,"",VLOOKUP($G94,Baseline!$G:$DL,107,FALSE))</f>
        <v/>
      </c>
      <c r="DJ94" s="5" t="str">
        <f>IF(LEN(VLOOKUP($G94,Baseline!$G:$DL,108,FALSE))=0,"",VLOOKUP($G94,Baseline!$G:$DL,108,FALSE))</f>
        <v/>
      </c>
      <c r="DK94" s="5" t="str">
        <f>IF(LEN(VLOOKUP($G94,Baseline!$G:$DL,109,FALSE))=0,"",VLOOKUP($G94,Baseline!$G:$DL,109,FALSE))</f>
        <v/>
      </c>
      <c r="DL94" s="5" t="str">
        <f>IF(LEN(VLOOKUP($G94,Baseline!$G:$DL,110,FALSE))=0,"",VLOOKUP($G94,Baseline!$G:$DL,110,FALSE))</f>
        <v/>
      </c>
      <c r="DM94" s="5"/>
      <c r="DN94" s="5"/>
      <c r="DO94" s="5"/>
      <c r="DP94" s="5"/>
      <c r="DQ94" s="1" t="str">
        <f>IF(LEN(VLOOKUP($G94,Baseline!$G:$EN,115,FALSE))=0,"",VLOOKUP($G94,Baseline!$G:$EN,115,FALSE))</f>
        <v>A múlt héten hány napon fogyasztott alkoholt?</v>
      </c>
      <c r="DR94" s="1" t="str">
        <f>IF(LEN(VLOOKUP($G94,Baseline!$G:$EN,116,FALSE))=0,"",VLOOKUP($G94,Baseline!$G:$EN,116,FALSE))</f>
        <v>0 = soha</v>
      </c>
      <c r="DS94" s="1" t="str">
        <f>IF(LEN(VLOOKUP($G94,Baseline!$G:$EN,117,FALSE))=0,"",VLOOKUP($G94,Baseline!$G:$EN,117,FALSE))</f>
        <v>1 = hetente egyszer</v>
      </c>
      <c r="DT94" s="1" t="str">
        <f>IF(LEN(VLOOKUP($G94,Baseline!$G:$EN,118,FALSE))=0,"",VLOOKUP($G94,Baseline!$G:$EN,118,FALSE))</f>
        <v>2 = hetente kétszer-háromszor</v>
      </c>
      <c r="DU94" s="1" t="str">
        <f>IF(LEN(VLOOKUP($G94,Baseline!$G:$EN,119,FALSE))=0,"",VLOOKUP($G94,Baseline!$G:$EN,119,FALSE))</f>
        <v>3 = hetente négyszer-ötször</v>
      </c>
      <c r="DV94" s="1" t="str">
        <f>IF(LEN(VLOOKUP($G94,Baseline!$G:$EN,120,FALSE))=0,"",VLOOKUP($G94,Baseline!$G:$EN,120,FALSE))</f>
        <v>4 = hetente hatszor-hétszer</v>
      </c>
      <c r="DW94" s="4" t="str">
        <f>IF(LEN(VLOOKUP($G94,Baseline!$G:$EN,121,FALSE))=0,"",VLOOKUP($G94,Baseline!$G:$EN,121,FALSE))</f>
        <v/>
      </c>
      <c r="DX94" s="1" t="str">
        <f>IF(LEN(VLOOKUP($G94,Baseline!$G:$EN,122,FALSE))=0,"",VLOOKUP($G94,Baseline!$G:$EN,122,FALSE))</f>
        <v/>
      </c>
      <c r="DY94" s="1" t="str">
        <f>IF(LEN(VLOOKUP($G94,Baseline!$G:$EN,123,FALSE))=0,"",VLOOKUP($G94,Baseline!$G:$EN,123,FALSE))</f>
        <v/>
      </c>
      <c r="DZ94" s="1" t="str">
        <f>IF(LEN(VLOOKUP($G94,Baseline!$G:$EN,124,FALSE))=0,"",VLOOKUP($G94,Baseline!$G:$EN,124,FALSE))</f>
        <v/>
      </c>
      <c r="EA94" s="1" t="str">
        <f>IF(LEN(VLOOKUP($G94,Baseline!$G:$EN,125,FALSE))=0,"",VLOOKUP($G94,Baseline!$G:$EN,125,FALSE))</f>
        <v/>
      </c>
      <c r="EB94" s="5" t="str">
        <f>IF(LEN(VLOOKUP($G94,Baseline!$G:$EN,126,FALSE))=0,"",VLOOKUP($G94,Baseline!$G:$EN,126,FALSE))</f>
        <v/>
      </c>
      <c r="EC94" s="5" t="str">
        <f>IF(LEN(VLOOKUP($G94,Baseline!$G:$EN,127,FALSE))=0,"",VLOOKUP($G94,Baseline!$G:$EN,127,FALSE))</f>
        <v/>
      </c>
      <c r="ED94" s="5" t="str">
        <f>IF(LEN(VLOOKUP($G94,Baseline!$G:$EN,128,FALSE))=0,"",VLOOKUP($G94,Baseline!$G:$EN,128,FALSE))</f>
        <v/>
      </c>
      <c r="EE94" s="5" t="str">
        <f>IF(LEN(VLOOKUP($G94,Baseline!$G:$EN,129,FALSE))=0,"",VLOOKUP($G94,Baseline!$G:$EN,129,FALSE))</f>
        <v/>
      </c>
      <c r="EF94" s="5" t="str">
        <f>IF(LEN(VLOOKUP($G94,Baseline!$G:$EN,130,FALSE))=0,"",VLOOKUP($G94,Baseline!$G:$EN,130,FALSE))</f>
        <v/>
      </c>
      <c r="EG94" s="5" t="str">
        <f>IF(LEN(VLOOKUP($G94,Baseline!$G:$EN,131,FALSE))=0,"",VLOOKUP($G94,Baseline!$G:$EN,131,FALSE))</f>
        <v/>
      </c>
      <c r="EH94" s="5" t="str">
        <f>IF(LEN(VLOOKUP($G94,Baseline!$G:$EN,132,FALSE))=0,"",VLOOKUP($G94,Baseline!$G:$EN,132,FALSE))</f>
        <v/>
      </c>
      <c r="EI94" s="5" t="str">
        <f>IF(LEN(VLOOKUP($G94,Baseline!$G:$EN,133,FALSE))=0,"",VLOOKUP($G94,Baseline!$G:$EN,133,FALSE))</f>
        <v/>
      </c>
      <c r="EJ94" s="5" t="str">
        <f>IF(LEN(VLOOKUP($G94,Baseline!$G:$EN,134,FALSE))=0,"",VLOOKUP($G94,Baseline!$G:$EN,134,FALSE))</f>
        <v/>
      </c>
      <c r="EK94" s="5" t="str">
        <f>IF(LEN(VLOOKUP($G94,Baseline!$G:$EN,135,FALSE))=0,"",VLOOKUP($G94,Baseline!$G:$EN,135,FALSE))</f>
        <v/>
      </c>
      <c r="EL94" s="5" t="str">
        <f>IF(LEN(VLOOKUP($G94,Baseline!$G:$EN,136,FALSE))=0,"",VLOOKUP($G94,Baseline!$G:$EN,136,FALSE))</f>
        <v/>
      </c>
      <c r="EM94" s="5" t="str">
        <f>IF(LEN(VLOOKUP($G94,Baseline!$G:$EN,137,FALSE))=0,"",VLOOKUP($G94,Baseline!$G:$EN,137,FALSE))</f>
        <v/>
      </c>
      <c r="EN94" s="5" t="str">
        <f>IF(LEN(VLOOKUP($G94,Baseline!$G:$EN,138,FALSE))=0,"",VLOOKUP($G94,Baseline!$G:$EN,138,FALSE))</f>
        <v/>
      </c>
      <c r="EO94" s="5"/>
      <c r="EP94" s="5"/>
      <c r="EQ94" s="5"/>
      <c r="ER94" s="5"/>
      <c r="ES94" s="1" t="str">
        <f>IF(LEN(VLOOKUP($G94,Baseline!$G:$FP,143,FALSE))=0,"",VLOOKUP($G94,Baseline!$G:$FP,143,FALSE))</f>
        <v>Quanti giorni ha bevuto alcol la scorsa settimana?</v>
      </c>
      <c r="ET94" s="1" t="str">
        <f>IF(LEN(VLOOKUP($G94,Baseline!$G:$FP,144,FALSE))=0,"",VLOOKUP($G94,Baseline!$G:$FP,144,FALSE))</f>
        <v>0 = mai</v>
      </c>
      <c r="EU94" s="1" t="str">
        <f>IF(LEN(VLOOKUP($G94,Baseline!$G:$FP,145,FALSE))=0,"",VLOOKUP($G94,Baseline!$G:$FP,145,FALSE))</f>
        <v xml:space="preserve">1 = una volta a settimana </v>
      </c>
      <c r="EV94" s="1" t="str">
        <f>IF(LEN(VLOOKUP($G94,Baseline!$G:$FP,146,FALSE))=0,"",VLOOKUP($G94,Baseline!$G:$FP,146,FALSE))</f>
        <v xml:space="preserve">2 = due o tre volte a settimana </v>
      </c>
      <c r="EW94" s="1" t="str">
        <f>IF(LEN(VLOOKUP($G94,Baseline!$G:$FP,147,FALSE))=0,"",VLOOKUP($G94,Baseline!$G:$FP,147,FALSE))</f>
        <v xml:space="preserve">3 = quattro o cinque volte a settimana </v>
      </c>
      <c r="EX94" s="1" t="str">
        <f>IF(LEN(VLOOKUP($G94,Baseline!$G:$FP,148,FALSE))=0,"",VLOOKUP($G94,Baseline!$G:$FP,148,FALSE))</f>
        <v xml:space="preserve">4 = sei o sette volte a settimana </v>
      </c>
      <c r="EY94" s="1" t="str">
        <f>IF(LEN(VLOOKUP($G94,Baseline!$G:$FP,149,FALSE))=0,"",VLOOKUP($G94,Baseline!$G:$FP,149,FALSE))</f>
        <v/>
      </c>
      <c r="EZ94" s="1" t="str">
        <f>IF(LEN(VLOOKUP($G94,Baseline!$G:$FP,150,FALSE))=0,"",VLOOKUP($G94,Baseline!$G:$FP,150,FALSE))</f>
        <v/>
      </c>
      <c r="FA94" s="1" t="str">
        <f>IF(LEN(VLOOKUP($G94,Baseline!$G:$FP,151,FALSE))=0,"",VLOOKUP($G94,Baseline!$G:$FP,151,FALSE))</f>
        <v/>
      </c>
      <c r="FB94" s="4" t="str">
        <f>IF(LEN(VLOOKUP($G94,Baseline!$G:$FP,152,FALSE))=0,"",VLOOKUP($G94,Baseline!$G:$FP,152,FALSE))</f>
        <v/>
      </c>
      <c r="FC94" s="1" t="str">
        <f>IF(LEN(VLOOKUP($G94,Baseline!$G:$FP,153,FALSE))=0,"",VLOOKUP($G94,Baseline!$G:$FP,153,FALSE))</f>
        <v/>
      </c>
      <c r="FD94" s="5" t="str">
        <f>IF(LEN(VLOOKUP($G94,Baseline!$G:$FP,154,FALSE))=0,"",VLOOKUP($G94,Baseline!$G:$FP,154,FALSE))</f>
        <v/>
      </c>
      <c r="FE94" s="5" t="str">
        <f>IF(LEN(VLOOKUP($G94,Baseline!$G:$FP,155,FALSE))=0,"",VLOOKUP($G94,Baseline!$G:$FP,155,FALSE))</f>
        <v/>
      </c>
      <c r="FF94" s="5" t="str">
        <f>IF(LEN(VLOOKUP($G94,Baseline!$G:$FP,156,FALSE))=0,"",VLOOKUP($G94,Baseline!$G:$FP,156,FALSE))</f>
        <v/>
      </c>
      <c r="FG94" s="5" t="str">
        <f>IF(LEN(VLOOKUP($G94,Baseline!$G:$FP,157,FALSE))=0,"",VLOOKUP($G94,Baseline!$G:$FP,157,FALSE))</f>
        <v/>
      </c>
      <c r="FH94" s="5" t="str">
        <f>IF(LEN(VLOOKUP($G94,Baseline!$G:$FP,158,FALSE))=0,"",VLOOKUP($G94,Baseline!$G:$FP,158,FALSE))</f>
        <v/>
      </c>
      <c r="FI94" s="5" t="str">
        <f>IF(LEN(VLOOKUP($G94,Baseline!$G:$FP,159,FALSE))=0,"",VLOOKUP($G94,Baseline!$G:$FP,159,FALSE))</f>
        <v/>
      </c>
      <c r="FJ94" s="5" t="str">
        <f>IF(LEN(VLOOKUP($G94,Baseline!$G:$FP,160,FALSE))=0,"",VLOOKUP($G94,Baseline!$G:$FP,160,FALSE))</f>
        <v/>
      </c>
      <c r="FK94" s="5" t="str">
        <f>IF(LEN(VLOOKUP($G94,Baseline!$G:$FP,161,FALSE))=0,"",VLOOKUP($G94,Baseline!$G:$FP,161,FALSE))</f>
        <v/>
      </c>
      <c r="FL94" s="5" t="str">
        <f>IF(LEN(VLOOKUP($G94,Baseline!$G:$FP,162,FALSE))=0,"",VLOOKUP($G94,Baseline!$G:$FP,162,FALSE))</f>
        <v/>
      </c>
      <c r="FM94" s="5" t="str">
        <f>IF(LEN(VLOOKUP($G94,Baseline!$G:$FP,163,FALSE))=0,"",VLOOKUP($G94,Baseline!$G:$FP,163,FALSE))</f>
        <v/>
      </c>
      <c r="FN94" s="5" t="str">
        <f>IF(LEN(VLOOKUP($G94,Baseline!$G:$FP,164,FALSE))=0,"",VLOOKUP($G94,Baseline!$G:$FP,164,FALSE))</f>
        <v/>
      </c>
      <c r="FO94" s="5" t="str">
        <f>IF(LEN(VLOOKUP($G94,Baseline!$G:$FP,165,FALSE))=0,"",VLOOKUP($G94,Baseline!$G:$FP,165,FALSE))</f>
        <v/>
      </c>
      <c r="FP94" s="5" t="str">
        <f>IF(LEN(VLOOKUP($G94,Baseline!$G:$FP,166,FALSE))=0,"",VLOOKUP($G94,Baseline!$G:$FP,166,FALSE))</f>
        <v/>
      </c>
      <c r="FQ94" s="5"/>
      <c r="FR94" s="5"/>
      <c r="FS94" s="5"/>
      <c r="FT94" s="5"/>
      <c r="FU94" s="1" t="str">
        <f>IF(LEN(VLOOKUP($G94,Baseline!$G:$GR,171,FALSE))=0,"",VLOOKUP($G94,Baseline!$G:$GR,171,FALSE))</f>
        <v>Сколько дней на прошлой неделе Вы употребляли алкоголь?</v>
      </c>
      <c r="FV94" s="1" t="str">
        <f>IF(LEN(VLOOKUP($G94,Baseline!$G:$GR,172,FALSE))=0,"",VLOOKUP($G94,Baseline!$G:$GR,172,FALSE))</f>
        <v>0 = ни разу</v>
      </c>
      <c r="FW94" s="1" t="str">
        <f>IF(LEN(VLOOKUP($G94,Baseline!$G:$GR,173,FALSE))=0,"",VLOOKUP($G94,Baseline!$G:$GR,173,FALSE))</f>
        <v>1 = один раз в неделю</v>
      </c>
      <c r="FX94" s="1" t="str">
        <f>IF(LEN(VLOOKUP($G94,Baseline!$G:$GR,174,FALSE))=0,"",VLOOKUP($G94,Baseline!$G:$GR,174,FALSE))</f>
        <v>2 = два – три раза в неделю</v>
      </c>
      <c r="FY94" s="1" t="str">
        <f>IF(LEN(VLOOKUP($G94,Baseline!$G:$GR,175,FALSE))=0,"",VLOOKUP($G94,Baseline!$G:$GR,175,FALSE))</f>
        <v>3 = четыре – пять раз в неделю</v>
      </c>
      <c r="FZ94" s="1" t="str">
        <f>IF(LEN(VLOOKUP($G94,Baseline!$G:$GR,176,FALSE))=0,"",VLOOKUP($G94,Baseline!$G:$GR,176,FALSE))</f>
        <v>4 = шесть – семь раз в неделю</v>
      </c>
      <c r="GA94" s="1" t="str">
        <f>IF(LEN(VLOOKUP($G94,Baseline!$G:$GR,177,FALSE))=0,"",VLOOKUP($G94,Baseline!$G:$GR,177,FALSE))</f>
        <v/>
      </c>
      <c r="GB94" s="1" t="str">
        <f>IF(LEN(VLOOKUP($G94,Baseline!$G:$GR,178,FALSE))=0,"",VLOOKUP($G94,Baseline!$G:$GR,178,FALSE))</f>
        <v/>
      </c>
      <c r="GC94" s="1" t="str">
        <f>IF(LEN(VLOOKUP($G94,Baseline!$G:$GR,179,FALSE))=0,"",VLOOKUP($G94,Baseline!$G:$GR,179,FALSE))</f>
        <v/>
      </c>
      <c r="GD94" s="1" t="str">
        <f>IF(LEN(VLOOKUP($G94,Baseline!$G:$GR,180,FALSE))=0,"",VLOOKUP($G94,Baseline!$G:$GR,180,FALSE))</f>
        <v/>
      </c>
      <c r="GE94" s="1" t="str">
        <f>IF(LEN(VLOOKUP($G94,Baseline!$G:$GR,181,FALSE))=0,"",VLOOKUP($G94,Baseline!$G:$GR,181,FALSE))</f>
        <v/>
      </c>
      <c r="GF94" s="5" t="str">
        <f>IF(LEN(VLOOKUP($G94,Baseline!$G:$GR,182,FALSE))=0,"",VLOOKUP($G94,Baseline!$G:$GR,182,FALSE))</f>
        <v/>
      </c>
      <c r="GG94" s="4" t="str">
        <f>IF(LEN(VLOOKUP($G94,Baseline!$G:$GR,183,FALSE))=0,"",VLOOKUP($G94,Baseline!$G:$GR,183,FALSE))</f>
        <v/>
      </c>
      <c r="GH94" s="5" t="str">
        <f>IF(LEN(VLOOKUP($G94,Baseline!$G:$GR,184,FALSE))=0,"",VLOOKUP($G94,Baseline!$G:$GR,184,FALSE))</f>
        <v/>
      </c>
      <c r="GI94" s="5" t="str">
        <f>IF(LEN(VLOOKUP($G94,Baseline!$G:$GR,185,FALSE))=0,"",VLOOKUP($G94,Baseline!$G:$GR,185,FALSE))</f>
        <v/>
      </c>
      <c r="GJ94" s="5" t="str">
        <f>IF(LEN(VLOOKUP($G94,Baseline!$G:$GR,186,FALSE))=0,"",VLOOKUP($G94,Baseline!$G:$GR,186,FALSE))</f>
        <v/>
      </c>
      <c r="GK94" s="5" t="str">
        <f>IF(LEN(VLOOKUP($G94,Baseline!$G:$GR,187,FALSE))=0,"",VLOOKUP($G94,Baseline!$G:$GR,187,FALSE))</f>
        <v/>
      </c>
      <c r="GL94" s="5" t="str">
        <f>IF(LEN(VLOOKUP($G94,Baseline!$G:$GR,188,FALSE))=0,"",VLOOKUP($G94,Baseline!$G:$GR,188,FALSE))</f>
        <v/>
      </c>
      <c r="GM94" s="5" t="str">
        <f>IF(LEN(VLOOKUP($G94,Baseline!$G:$GR,189,FALSE))=0,"",VLOOKUP($G94,Baseline!$G:$GR,189,FALSE))</f>
        <v/>
      </c>
      <c r="GN94" s="5" t="str">
        <f>IF(LEN(VLOOKUP($G94,Baseline!$G:$GR,190,FALSE))=0,"",VLOOKUP($G94,Baseline!$G:$GR,190,FALSE))</f>
        <v/>
      </c>
      <c r="GO94" s="5" t="str">
        <f>IF(LEN(VLOOKUP($G94,Baseline!$G:$GR,191,FALSE))=0,"",VLOOKUP($G94,Baseline!$G:$GR,191,FALSE))</f>
        <v/>
      </c>
      <c r="GP94" s="5" t="str">
        <f>IF(LEN(VLOOKUP($G94,Baseline!$G:$GR,192,FALSE))=0,"",VLOOKUP($G94,Baseline!$G:$GR,192,FALSE))</f>
        <v/>
      </c>
      <c r="GQ94" s="5" t="str">
        <f>IF(LEN(VLOOKUP($G94,Baseline!$G:$GR,193,FALSE))=0,"",VLOOKUP($G94,Baseline!$G:$GR,193,FALSE))</f>
        <v/>
      </c>
      <c r="GR94" s="5" t="str">
        <f>IF(LEN(VLOOKUP($G94,Baseline!$G:$GR,194,FALSE))=0,"",VLOOKUP($G94,Baseline!$G:$GR,194,FALSE))</f>
        <v/>
      </c>
      <c r="GS94" s="5"/>
      <c r="GT94" s="5"/>
      <c r="GU94" s="5"/>
      <c r="GV94" s="5"/>
      <c r="GW94" s="1" t="str">
        <f>IF(LEN(VLOOKUP($G94,Baseline!$G:$HT,199,FALSE))=0,"",VLOOKUP($G94,Baseline!$G:$HT,199,FALSE))</f>
        <v>Tokom koliko dana ste pili alkohol prošle nedelje?</v>
      </c>
      <c r="GX94" s="1" t="str">
        <f>IF(LEN(VLOOKUP($G94,Baseline!$G:$HT,200,FALSE))=0,"",VLOOKUP($G94,Baseline!$G:$HT,200,FALSE))</f>
        <v>0 = nikada</v>
      </c>
      <c r="GY94" s="1" t="str">
        <f>IF(LEN(VLOOKUP($G94,Baseline!$G:$HT,201,FALSE))=0,"",VLOOKUP($G94,Baseline!$G:$HT,201,FALSE))</f>
        <v>1 = jednom nedeljno</v>
      </c>
      <c r="GZ94" s="1" t="str">
        <f>IF(LEN(VLOOKUP($G94,Baseline!$G:$HT,202,FALSE))=0,"",VLOOKUP($G94,Baseline!$G:$HT,202,FALSE))</f>
        <v>2 = dva do tri puta nedeljno</v>
      </c>
      <c r="HA94" s="10" t="str">
        <f>IF(LEN(VLOOKUP($G94,Baseline!$G:$HT,203,FALSE))=0,"",VLOOKUP($G94,Baseline!$G:$HT,203,FALSE))</f>
        <v>3 = četiri do pet puta nedeljno</v>
      </c>
      <c r="HB94" s="10" t="str">
        <f>IF(LEN(VLOOKUP($G94,Baseline!$G:$HT,204,FALSE))=0,"",VLOOKUP($G94,Baseline!$G:$HT,204,FALSE))</f>
        <v>5 = šest do sedam puta nedeljno</v>
      </c>
      <c r="HC94" s="10" t="str">
        <f>IF(LEN(VLOOKUP($G94,Baseline!$G:$HT,205,FALSE))=0,"",VLOOKUP($G94,Baseline!$G:$HT,205,FALSE))</f>
        <v/>
      </c>
      <c r="HD94" s="10" t="str">
        <f>IF(LEN(VLOOKUP($G94,Baseline!$G:$HT,206,FALSE))=0,"",VLOOKUP($G94,Baseline!$G:$HT,206,FALSE))</f>
        <v/>
      </c>
      <c r="HE94" s="10" t="str">
        <f>IF(LEN(VLOOKUP($G94,Baseline!$G:$HT,207,FALSE))=0,"",VLOOKUP($G94,Baseline!$G:$HT,207,FALSE))</f>
        <v/>
      </c>
      <c r="HF94" s="10" t="str">
        <f>IF(LEN(VLOOKUP($G94,Baseline!$G:$HT,208,FALSE))=0,"",VLOOKUP($G94,Baseline!$G:$HT,208,FALSE))</f>
        <v/>
      </c>
      <c r="HG94" s="10" t="str">
        <f>IF(LEN(VLOOKUP($G94,Baseline!$G:$HT,209,FALSE))=0,"",VLOOKUP($G94,Baseline!$G:$HT,209,FALSE))</f>
        <v/>
      </c>
      <c r="HH94" s="5" t="str">
        <f>IF(LEN(VLOOKUP($G94,Baseline!$G:$HT,210,FALSE))=0,"",VLOOKUP($G94,Baseline!$G:$HT,210,FALSE))</f>
        <v/>
      </c>
      <c r="HI94" s="5" t="str">
        <f>IF(LEN(VLOOKUP($G94,Baseline!$G:$HT,211,FALSE))=0,"",VLOOKUP($G94,Baseline!$G:$HT,211,FALSE))</f>
        <v/>
      </c>
      <c r="HJ94" s="5" t="str">
        <f>IF(LEN(VLOOKUP($G94,Baseline!$G:$HT,212,FALSE))=0,"",VLOOKUP($G94,Baseline!$G:$HT,212,FALSE))</f>
        <v/>
      </c>
      <c r="HK94" s="5" t="str">
        <f>IF(LEN(VLOOKUP($G94,Baseline!$G:$HT,213,FALSE))=0,"",VLOOKUP($G94,Baseline!$G:$HT,213,FALSE))</f>
        <v/>
      </c>
      <c r="HL94" s="4" t="str">
        <f>IF(LEN(VLOOKUP($G94,Baseline!$G:$HT,214,FALSE))=0,"",VLOOKUP($G94,Baseline!$G:$HT,214,FALSE))</f>
        <v/>
      </c>
      <c r="HM94" s="5" t="str">
        <f>IF(LEN(VLOOKUP($G94,Baseline!$G:$HT,215,FALSE))=0,"",VLOOKUP($G94,Baseline!$G:$HT,215,FALSE))</f>
        <v/>
      </c>
      <c r="HN94" s="5" t="str">
        <f>IF(LEN(VLOOKUP($G94,Baseline!$G:$HT,216,FALSE))=0,"",VLOOKUP($G94,Baseline!$G:$HT,216,FALSE))</f>
        <v/>
      </c>
      <c r="HO94" s="5" t="str">
        <f>IF(LEN(VLOOKUP($G94,Baseline!$G:$HT,217,FALSE))=0,"",VLOOKUP($G94,Baseline!$G:$HT,217,FALSE))</f>
        <v/>
      </c>
      <c r="HP94" s="5" t="str">
        <f>IF(LEN(VLOOKUP($G94,Baseline!$G:$HT,218,FALSE))=0,"",VLOOKUP($G94,Baseline!$G:$HT,218,FALSE))</f>
        <v/>
      </c>
      <c r="HQ94" s="5" t="str">
        <f>IF(LEN(VLOOKUP($G94,Baseline!$G:$HT,219,FALSE))=0,"",VLOOKUP($G94,Baseline!$G:$HT,219,FALSE))</f>
        <v/>
      </c>
      <c r="HR94" s="5" t="str">
        <f>IF(LEN(VLOOKUP($G94,Baseline!$G:$HT,220,FALSE))=0,"",VLOOKUP($G94,Baseline!$G:$HT,220,FALSE))</f>
        <v/>
      </c>
      <c r="HS94" s="5" t="str">
        <f>IF(LEN(VLOOKUP($G94,Baseline!$G:$HT,221,FALSE))=0,"",VLOOKUP($G94,Baseline!$G:$HT,221,FALSE))</f>
        <v/>
      </c>
      <c r="HT94" s="5" t="str">
        <f>IF(LEN(VLOOKUP($G94,Baseline!$G:$HT,222,FALSE))=0,"",VLOOKUP($G94,Baseline!$G:$HT,222,FALSE))</f>
        <v/>
      </c>
      <c r="HU94" s="5"/>
      <c r="HV94" s="5"/>
      <c r="HW94" s="5"/>
      <c r="HX94" s="5"/>
    </row>
    <row r="95" spans="1:232" s="28" customFormat="1" ht="111" hidden="1" thickBot="1">
      <c r="A95" s="5" t="s">
        <v>331</v>
      </c>
      <c r="B95" s="5" t="s">
        <v>332</v>
      </c>
      <c r="C95" s="5"/>
      <c r="D95" s="5"/>
      <c r="E95" s="5"/>
      <c r="F95" s="5" t="s">
        <v>421</v>
      </c>
      <c r="G95" s="5" t="s">
        <v>491</v>
      </c>
      <c r="H95" s="5" t="s">
        <v>490</v>
      </c>
      <c r="I95" s="84" t="str">
        <f>IF(LEN(VLOOKUP($G95,Baseline!$G:$BH,3,FALSE))=0,"",VLOOKUP($G95,Baseline!$G:$BH,3,FALSE))</f>
        <v>Falls Sie in der vergangenen Woche Alkohol getrunken haben:
Wie viele alkoholhaltige Getränke tranken Sie durchschnittlich an einem Tag?</v>
      </c>
      <c r="J95" s="5" t="str">
        <f>IF(LEN(VLOOKUP($G95,Baseline!$G:$BH,4,FALSE))=0,"",VLOOKUP($G95,Baseline!$G:$BH,4,FALSE))</f>
        <v>0 = 1</v>
      </c>
      <c r="K95" s="5" t="str">
        <f>IF(LEN(VLOOKUP($G95,Baseline!$G:$BH,5,FALSE))=0,"",VLOOKUP($G95,Baseline!$G:$BH,5,FALSE))</f>
        <v>1 = 2</v>
      </c>
      <c r="L95" s="5" t="str">
        <f>IF(LEN(VLOOKUP($G95,Baseline!$G:$BH,6,FALSE))=0,"",VLOOKUP($G95,Baseline!$G:$BH,6,FALSE))</f>
        <v>2 = 3 oder 4</v>
      </c>
      <c r="M95" s="5" t="str">
        <f>IF(LEN(VLOOKUP($G95,Baseline!$G:$BH,7,FALSE))=0,"",VLOOKUP($G95,Baseline!$G:$BH,7,FALSE))</f>
        <v>3 = 5 oder 6</v>
      </c>
      <c r="N95" s="5" t="str">
        <f>IF(LEN(VLOOKUP($G95,Baseline!$G:$BH,8,FALSE))=0,"",VLOOKUP($G95,Baseline!$G:$BH,8,FALSE))</f>
        <v>4 = 7 oder mehr</v>
      </c>
      <c r="O95" s="5" t="str">
        <f>IF(LEN(VLOOKUP($G95,Baseline!$G:$BH,9,FALSE))=0,"",VLOOKUP($G95,Baseline!$G:$BH,9,FALSE))</f>
        <v/>
      </c>
      <c r="P95" s="5" t="str">
        <f>IF(LEN(VLOOKUP($G95,Baseline!$G:$BH,10,FALSE))=0,"",VLOOKUP($G95,Baseline!$G:$BH,10,FALSE))</f>
        <v/>
      </c>
      <c r="Q95" s="5" t="str">
        <f>IF(LEN(VLOOKUP($G95,Baseline!$G:$BH,11,FALSE))=0,"",VLOOKUP($G95,Baseline!$G:$BH,11,FALSE))</f>
        <v/>
      </c>
      <c r="R95" s="5" t="str">
        <f>IF(LEN(VLOOKUP($G95,Baseline!$G:$BH,12,FALSE))=0,"",VLOOKUP($G95,Baseline!$G:$BH,12,FALSE))</f>
        <v/>
      </c>
      <c r="S95" s="5" t="str">
        <f>IF(LEN(VLOOKUP($G95,Baseline!$G:$BH,13,FALSE))=0,"",VLOOKUP($G95,Baseline!$G:$BH,13,FALSE))</f>
        <v/>
      </c>
      <c r="T95" s="5" t="str">
        <f>IF(LEN(VLOOKUP($G95,Baseline!$G:$BH,14,FALSE))=0,"",VLOOKUP($G95,Baseline!$G:$BH,14,FALSE))</f>
        <v/>
      </c>
      <c r="U95" s="5" t="str">
        <f>IF(LEN(VLOOKUP($G95,Baseline!$G:$BH,15,FALSE))=0,"",VLOOKUP($G95,Baseline!$G:$BH,15,FALSE))</f>
        <v/>
      </c>
      <c r="V95" s="5" t="str">
        <f>IF(LEN(VLOOKUP($G95,Baseline!$G:$BH,16,FALSE))=0,"",VLOOKUP($G95,Baseline!$G:$BH,16,FALSE))</f>
        <v/>
      </c>
      <c r="W95" s="5" t="str">
        <f>IF(LEN(VLOOKUP($G95,Baseline!$G:$BH,17,FALSE))=0,"",VLOOKUP($G95,Baseline!$G:$BH,17,FALSE))</f>
        <v/>
      </c>
      <c r="X95" s="5" t="str">
        <f>IF(LEN(VLOOKUP($G95,Baseline!$G:$BH,18,FALSE))=0,"",VLOOKUP($G95,Baseline!$G:$BH,18,FALSE))</f>
        <v/>
      </c>
      <c r="Y95" s="5" t="str">
        <f>IF(LEN(VLOOKUP($G95,Baseline!$G:$BH,19,FALSE))=0,"",VLOOKUP($G95,Baseline!$G:$BH,19,FALSE))</f>
        <v/>
      </c>
      <c r="Z95" s="5" t="str">
        <f>IF(LEN(VLOOKUP($G95,Baseline!$G:$BH,20,FALSE))=0,"",VLOOKUP($G95,Baseline!$G:$BH,20,FALSE))</f>
        <v/>
      </c>
      <c r="AA95" s="5" t="str">
        <f>IF(LEN(VLOOKUP($G95,Baseline!$G:$BH,21,FALSE))=0,"",VLOOKUP($G95,Baseline!$G:$BH,21,FALSE))</f>
        <v/>
      </c>
      <c r="AB95" s="5" t="str">
        <f>IF(LEN(VLOOKUP($G95,Baseline!$G:$BH,22,FALSE))=0,"",VLOOKUP($G95,Baseline!$G:$BH,22,FALSE))</f>
        <v/>
      </c>
      <c r="AC95" s="5" t="str">
        <f>IF(LEN(VLOOKUP($G95,Baseline!$G:$BH,23,FALSE))=0,"",VLOOKUP($G95,Baseline!$G:$BH,23,FALSE))</f>
        <v/>
      </c>
      <c r="AD95" s="5" t="str">
        <f>IF(LEN(VLOOKUP($G95,Baseline!$G:$BH,24,FALSE))=0,"",VLOOKUP($G95,Baseline!$G:$BH,24,FALSE))</f>
        <v/>
      </c>
      <c r="AE95" s="5" t="str">
        <f>IF(LEN(VLOOKUP($G95,Baseline!$G:$BH,25,FALSE))=0,"",VLOOKUP($G95,Baseline!$G:$BH,25,FALSE))</f>
        <v/>
      </c>
      <c r="AF95" s="5" t="str">
        <f>IF(LEN(VLOOKUP($G95,Baseline!$G:$BH,26,FALSE))=0,"",VLOOKUP($G95,Baseline!$G:$BH,26,FALSE))</f>
        <v/>
      </c>
      <c r="AG95" s="89" t="s">
        <v>480</v>
      </c>
      <c r="AH95" s="5"/>
      <c r="AI95" s="5"/>
      <c r="AJ95" s="87"/>
      <c r="AK95" s="5" t="str">
        <f>IF(LEN(VLOOKUP($G95,Baseline!$G:$BH,31,FALSE))=0,"",VLOOKUP($G95,Baseline!$G:$BH,31,FALSE))</f>
        <v>If you drank alcohol on one day, how many alcoholic drinks did you drink on average?</v>
      </c>
      <c r="AL95" s="5" t="str">
        <f>IF(LEN(VLOOKUP($G95,Baseline!$G:$BH,32,FALSE))=0,"",VLOOKUP($G95,Baseline!$G:$BH,32,FALSE))</f>
        <v>0 = 1</v>
      </c>
      <c r="AM95" s="5" t="str">
        <f>IF(LEN(VLOOKUP($G95,Baseline!$G:$BH,33,FALSE))=0,"",VLOOKUP($G95,Baseline!$G:$BH,33,FALSE))</f>
        <v>1 = 2</v>
      </c>
      <c r="AN95" s="5" t="str">
        <f>IF(LEN(VLOOKUP($G95,Baseline!$G:$BH,34,FALSE))=0,"",VLOOKUP($G95,Baseline!$G:$BH,34,FALSE))</f>
        <v>2 = 3 or 4</v>
      </c>
      <c r="AO95" s="5" t="str">
        <f>IF(LEN(VLOOKUP($G95,Baseline!$G:$BH,35,FALSE))=0,"",VLOOKUP($G95,Baseline!$G:$BH,35,FALSE))</f>
        <v>3 = 5 or 6</v>
      </c>
      <c r="AP95" s="5" t="str">
        <f>IF(LEN(VLOOKUP($G95,Baseline!$G:$BH,36,FALSE))=0,"",VLOOKUP($G95,Baseline!$G:$BH,36,FALSE))</f>
        <v>4 = 7 or more</v>
      </c>
      <c r="AQ95" s="5" t="str">
        <f>IF(LEN(VLOOKUP($G95,Baseline!$G:$BH,37,FALSE))=0,"",VLOOKUP($G95,Baseline!$G:$BH,37,FALSE))</f>
        <v/>
      </c>
      <c r="AR95" s="5" t="str">
        <f>IF(LEN(VLOOKUP($G95,Baseline!$G:$BH,38,FALSE))=0,"",VLOOKUP($G95,Baseline!$G:$BH,38,FALSE))</f>
        <v/>
      </c>
      <c r="AS95" s="5" t="str">
        <f>IF(LEN(VLOOKUP($G95,Baseline!$G:$BH,39,FALSE))=0,"",VLOOKUP($G95,Baseline!$G:$BH,39,FALSE))</f>
        <v/>
      </c>
      <c r="AT95" s="5" t="str">
        <f>IF(LEN(VLOOKUP($G95,Baseline!$G:$BH,40,FALSE))=0,"",VLOOKUP($G95,Baseline!$G:$BH,40,FALSE))</f>
        <v/>
      </c>
      <c r="AU95" s="5" t="str">
        <f>IF(LEN(VLOOKUP($G95,Baseline!$G:$BH,41,FALSE))=0,"",VLOOKUP($G95,Baseline!$G:$BH,41,FALSE))</f>
        <v/>
      </c>
      <c r="AV95" s="5" t="str">
        <f>IF(LEN(VLOOKUP($G95,Baseline!$G:$BH,42,FALSE))=0,"",VLOOKUP($G95,Baseline!$G:$BH,42,FALSE))</f>
        <v/>
      </c>
      <c r="AW95" s="5" t="str">
        <f>IF(LEN(VLOOKUP($G95,Baseline!$G:$BH,43,FALSE))=0,"",VLOOKUP($G95,Baseline!$G:$BH,43,FALSE))</f>
        <v/>
      </c>
      <c r="AX95" s="5" t="str">
        <f>IF(LEN(VLOOKUP($G95,Baseline!$G:$BH,44,FALSE))=0,"",VLOOKUP($G95,Baseline!$G:$BH,44,FALSE))</f>
        <v/>
      </c>
      <c r="AY95" s="5" t="str">
        <f>IF(LEN(VLOOKUP($G95,Baseline!$G:$BH,45,FALSE))=0,"",VLOOKUP($G95,Baseline!$G:$BH,45,FALSE))</f>
        <v/>
      </c>
      <c r="AZ95" s="5" t="str">
        <f>IF(LEN(VLOOKUP($G95,Baseline!$G:$BH,46,FALSE))=0,"",VLOOKUP($G95,Baseline!$G:$BH,46,FALSE))</f>
        <v/>
      </c>
      <c r="BA95" s="5" t="str">
        <f>IF(LEN(VLOOKUP($G95,Baseline!$G:$BH,47,FALSE))=0,"",VLOOKUP($G95,Baseline!$G:$BH,47,FALSE))</f>
        <v/>
      </c>
      <c r="BB95" s="5" t="str">
        <f>IF(LEN(VLOOKUP($G95,Baseline!$G:$BH,48,FALSE))=0,"",VLOOKUP($G95,Baseline!$G:$BH,48,FALSE))</f>
        <v/>
      </c>
      <c r="BC95" s="5" t="str">
        <f>IF(LEN(VLOOKUP($G95,Baseline!$G:$BH,49,FALSE))=0,"",VLOOKUP($G95,Baseline!$G:$BH,49,FALSE))</f>
        <v/>
      </c>
      <c r="BD95" s="5" t="str">
        <f>IF(LEN(VLOOKUP($G95,Baseline!$G:$BH,50,FALSE))=0,"",VLOOKUP($G95,Baseline!$G:$BH,50,FALSE))</f>
        <v/>
      </c>
      <c r="BE95" s="5" t="str">
        <f>IF(LEN(VLOOKUP($G95,Baseline!$G:$BH,51,FALSE))=0,"",VLOOKUP($G95,Baseline!$G:$BH,51,FALSE))</f>
        <v/>
      </c>
      <c r="BF95" s="5" t="str">
        <f>IF(LEN(VLOOKUP($G95,Baseline!$G:$BH,52,FALSE))=0,"",VLOOKUP($G95,Baseline!$G:$BH,52,FALSE))</f>
        <v/>
      </c>
      <c r="BG95" s="5" t="str">
        <f>IF(LEN(VLOOKUP($G95,Baseline!$G:$BH,53,FALSE))=0,"",VLOOKUP($G95,Baseline!$G:$BH,53,FALSE))</f>
        <v/>
      </c>
      <c r="BH95" s="5" t="str">
        <f>IF(LEN(VLOOKUP($G95,Baseline!$G:$BH,54,FALSE))=0,"",VLOOKUP($G95,Baseline!$G:$BH,54,FALSE))</f>
        <v/>
      </c>
      <c r="BI95" s="5"/>
      <c r="BJ95" s="5"/>
      <c r="BK95" s="5"/>
      <c r="BL95" s="87"/>
      <c r="BM95" s="1" t="str">
        <f>IF(LEN(VLOOKUP($G95,Baseline!$G:$CJ,59,FALSE))=0,"",VLOOKUP($G95,Baseline!$G:$CJ,59,FALSE))</f>
        <v>Cuando bebe alcohol, ¿cuántas bebidas alcohólicas ingiere en un día?</v>
      </c>
      <c r="BN95" s="1" t="str">
        <f>IF(LEN(VLOOKUP($G95,Baseline!$G:$CJ,60,FALSE))=0,"",VLOOKUP($G95,Baseline!$G:$CJ,60,FALSE))</f>
        <v>0 = 1</v>
      </c>
      <c r="BO95" s="1" t="str">
        <f>IF(LEN(VLOOKUP($G95,Baseline!$G:$CJ,61,FALSE))=0,"",VLOOKUP($G95,Baseline!$G:$CJ,61,FALSE))</f>
        <v>1 = 2</v>
      </c>
      <c r="BP95" s="1" t="str">
        <f>IF(LEN(VLOOKUP($G95,Baseline!$G:$CJ,62,FALSE))=0,"",VLOOKUP($G95,Baseline!$G:$CJ,62,FALSE))</f>
        <v>2 = 3 o 4</v>
      </c>
      <c r="BQ95" s="1" t="str">
        <f>IF(LEN(VLOOKUP($G95,Baseline!$G:$CJ,63,FALSE))=0,"",VLOOKUP($G95,Baseline!$G:$CJ,63,FALSE))</f>
        <v>3 = 5 o 6</v>
      </c>
      <c r="BR95" s="1" t="str">
        <f>IF(LEN(VLOOKUP($G95,Baseline!$G:$CJ,64,FALSE))=0,"",VLOOKUP($G95,Baseline!$G:$CJ,64,FALSE))</f>
        <v>4 = 7 o  más</v>
      </c>
      <c r="BS95" s="1" t="str">
        <f>IF(LEN(VLOOKUP($G95,Baseline!$G:$CJ,65,FALSE))=0,"",VLOOKUP($G95,Baseline!$G:$CJ,65,FALSE))</f>
        <v/>
      </c>
      <c r="BT95" s="1" t="str">
        <f>IF(LEN(VLOOKUP($G95,Baseline!$G:$CJ,66,FALSE))=0,"",VLOOKUP($G95,Baseline!$G:$CJ,66,FALSE))</f>
        <v/>
      </c>
      <c r="BU95" s="1" t="str">
        <f>IF(LEN(VLOOKUP($G95,Baseline!$G:$CJ,67,FALSE))=0,"",VLOOKUP($G95,Baseline!$G:$CJ,67,FALSE))</f>
        <v/>
      </c>
      <c r="BV95" s="1" t="str">
        <f>IF(LEN(VLOOKUP($G95,Baseline!$G:$CJ,68,FALSE))=0,"",VLOOKUP($G95,Baseline!$G:$CJ,68,FALSE))</f>
        <v/>
      </c>
      <c r="BW95" s="1" t="str">
        <f>IF(LEN(VLOOKUP($G95,Baseline!$G:$CJ,69,FALSE))=0,"",VLOOKUP($G95,Baseline!$G:$CJ,69,FALSE))</f>
        <v/>
      </c>
      <c r="BX95" s="1" t="str">
        <f>IF(LEN(VLOOKUP($G95,Baseline!$G:$CJ,70,FALSE))=0,"",VLOOKUP($G95,Baseline!$G:$CJ,70,FALSE))</f>
        <v/>
      </c>
      <c r="BY95" s="1" t="str">
        <f>IF(LEN(VLOOKUP($G95,Baseline!$G:$CJ,71,FALSE))=0,"",VLOOKUP($G95,Baseline!$G:$CJ,71,FALSE))</f>
        <v/>
      </c>
      <c r="BZ95" s="1" t="str">
        <f>IF(LEN(VLOOKUP($G95,Baseline!$G:$CJ,72,FALSE))=0,"",VLOOKUP($G95,Baseline!$G:$CJ,72,FALSE))</f>
        <v/>
      </c>
      <c r="CA95" s="1" t="str">
        <f>IF(LEN(VLOOKUP($G95,Baseline!$G:$CJ,73,FALSE))=0,"",VLOOKUP($G95,Baseline!$G:$CJ,73,FALSE))</f>
        <v/>
      </c>
      <c r="CB95" s="1" t="str">
        <f>IF(LEN(VLOOKUP($G95,Baseline!$G:$CJ,74,FALSE))=0,"",VLOOKUP($G95,Baseline!$G:$CJ,74,FALSE))</f>
        <v/>
      </c>
      <c r="CC95" s="1" t="str">
        <f>IF(LEN(VLOOKUP($G95,Baseline!$G:$CJ,75,FALSE))=0,"",VLOOKUP($G95,Baseline!$G:$CJ,75,FALSE))</f>
        <v/>
      </c>
      <c r="CD95" s="1" t="str">
        <f>IF(LEN(VLOOKUP($G95,Baseline!$G:$CJ,76,FALSE))=0,"",VLOOKUP($G95,Baseline!$G:$CJ,76,FALSE))</f>
        <v/>
      </c>
      <c r="CE95" s="1" t="str">
        <f>IF(LEN(VLOOKUP($G95,Baseline!$G:$CJ,77,FALSE))=0,"",VLOOKUP($G95,Baseline!$G:$CJ,77,FALSE))</f>
        <v/>
      </c>
      <c r="CF95" s="1" t="str">
        <f>IF(LEN(VLOOKUP($G95,Baseline!$G:$CJ,78,FALSE))=0,"",VLOOKUP($G95,Baseline!$G:$CJ,78,FALSE))</f>
        <v/>
      </c>
      <c r="CG95" s="1" t="str">
        <f>IF(LEN(VLOOKUP($G95,Baseline!$G:$CJ,79,FALSE))=0,"",VLOOKUP($G95,Baseline!$G:$CJ,79,FALSE))</f>
        <v/>
      </c>
      <c r="CH95" s="1" t="str">
        <f>IF(LEN(VLOOKUP($G95,Baseline!$G:$CJ,80,FALSE))=0,"",VLOOKUP($G95,Baseline!$G:$CJ,80,FALSE))</f>
        <v/>
      </c>
      <c r="CI95" s="1" t="str">
        <f>IF(LEN(VLOOKUP($G95,Baseline!$G:$CJ,81,FALSE))=0,"",VLOOKUP($G95,Baseline!$G:$CJ,81,FALSE))</f>
        <v/>
      </c>
      <c r="CJ95" s="1" t="str">
        <f>IF(LEN(VLOOKUP($G95,Baseline!$G:$CJ,82,FALSE))=0,"",VLOOKUP($G95,Baseline!$G:$CJ,82,FALSE))</f>
        <v/>
      </c>
      <c r="CK95" s="1"/>
      <c r="CL95" s="1"/>
      <c r="CM95" s="1"/>
      <c r="CN95" s="1"/>
      <c r="CO95" s="198" t="str">
        <f>IF(LEN(VLOOKUP($G95,Baseline!$G:$DL,87,FALSE))=0,"",VLOOKUP($G95,Baseline!$G:$DL,87,FALSE))</f>
        <v>Si vous avez bu de l'alcool un jour de la semaine, combien de boissons alcoolisées avez-vu alors bu en moyenne ?</v>
      </c>
      <c r="CP95" s="1" t="str">
        <f>IF(LEN(VLOOKUP($G95,Baseline!$G:$DL,88,FALSE))=0,"",VLOOKUP($G95,Baseline!$G:$DL,88,FALSE))</f>
        <v>0 = 1</v>
      </c>
      <c r="CQ95" s="1" t="str">
        <f>IF(LEN(VLOOKUP($G95,Baseline!$G:$DL,89,FALSE))=0,"",VLOOKUP($G95,Baseline!$G:$DL,89,FALSE))</f>
        <v>1 = 2</v>
      </c>
      <c r="CR95" s="4" t="str">
        <f>IF(LEN(VLOOKUP($G95,Baseline!$G:$DL,90,FALSE))=0,"",VLOOKUP($G95,Baseline!$G:$DL,90,FALSE))</f>
        <v>2 = 3 ou 4</v>
      </c>
      <c r="CS95" s="1" t="str">
        <f>IF(LEN(VLOOKUP($G95,Baseline!$G:$DL,91,FALSE))=0,"",VLOOKUP($G95,Baseline!$G:$DL,91,FALSE))</f>
        <v>3 = 5 ou 6</v>
      </c>
      <c r="CT95" s="1" t="str">
        <f>IF(LEN(VLOOKUP($G95,Baseline!$G:$DL,92,FALSE))=0,"",VLOOKUP($G95,Baseline!$G:$DL,92,FALSE))</f>
        <v>4 = 7 ou plus</v>
      </c>
      <c r="CU95" s="1" t="str">
        <f>IF(LEN(VLOOKUP($G95,Baseline!$G:$DL,93,FALSE))=0,"",VLOOKUP($G95,Baseline!$G:$DL,93,FALSE))</f>
        <v/>
      </c>
      <c r="CV95" s="1" t="str">
        <f>IF(LEN(VLOOKUP($G95,Baseline!$G:$DL,94,FALSE))=0,"",VLOOKUP($G95,Baseline!$G:$DL,94,FALSE))</f>
        <v/>
      </c>
      <c r="CW95" s="1" t="str">
        <f>IF(LEN(VLOOKUP($G95,Baseline!$G:$DL,95,FALSE))=0,"",VLOOKUP($G95,Baseline!$G:$DL,95,FALSE))</f>
        <v/>
      </c>
      <c r="CX95" s="1" t="str">
        <f>IF(LEN(VLOOKUP($G95,Baseline!$G:$DL,96,FALSE))=0,"",VLOOKUP($G95,Baseline!$G:$DL,96,FALSE))</f>
        <v/>
      </c>
      <c r="CY95" s="5" t="str">
        <f>IF(LEN(VLOOKUP($G95,Baseline!$G:$DL,97,FALSE))=0,"",VLOOKUP($G95,Baseline!$G:$DL,97,FALSE))</f>
        <v/>
      </c>
      <c r="CZ95" s="5" t="str">
        <f>IF(LEN(VLOOKUP($G95,Baseline!$G:$DL,98,FALSE))=0,"",VLOOKUP($G95,Baseline!$G:$DL,98,FALSE))</f>
        <v/>
      </c>
      <c r="DA95" s="5" t="str">
        <f>IF(LEN(VLOOKUP($G95,Baseline!$G:$DL,99,FALSE))=0,"",VLOOKUP($G95,Baseline!$G:$DL,99,FALSE))</f>
        <v/>
      </c>
      <c r="DB95" s="5" t="str">
        <f>IF(LEN(VLOOKUP($G95,Baseline!$G:$DL,100,FALSE))=0,"",VLOOKUP($G95,Baseline!$G:$DL,100,FALSE))</f>
        <v/>
      </c>
      <c r="DC95" s="5" t="str">
        <f>IF(LEN(VLOOKUP($G95,Baseline!$G:$DL,101,FALSE))=0,"",VLOOKUP($G95,Baseline!$G:$DL,101,FALSE))</f>
        <v/>
      </c>
      <c r="DD95" s="5" t="str">
        <f>IF(LEN(VLOOKUP($G95,Baseline!$G:$DL,102,FALSE))=0,"",VLOOKUP($G95,Baseline!$G:$DL,102,FALSE))</f>
        <v/>
      </c>
      <c r="DE95" s="5" t="str">
        <f>IF(LEN(VLOOKUP($G95,Baseline!$G:$DL,103,FALSE))=0,"",VLOOKUP($G95,Baseline!$G:$DL,103,FALSE))</f>
        <v/>
      </c>
      <c r="DF95" s="5" t="str">
        <f>IF(LEN(VLOOKUP($G95,Baseline!$G:$DL,104,FALSE))=0,"",VLOOKUP($G95,Baseline!$G:$DL,104,FALSE))</f>
        <v/>
      </c>
      <c r="DG95" s="5" t="str">
        <f>IF(LEN(VLOOKUP($G95,Baseline!$G:$DL,105,FALSE))=0,"",VLOOKUP($G95,Baseline!$G:$DL,105,FALSE))</f>
        <v/>
      </c>
      <c r="DH95" s="5" t="str">
        <f>IF(LEN(VLOOKUP($G95,Baseline!$G:$DL,106,FALSE))=0,"",VLOOKUP($G95,Baseline!$G:$DL,106,FALSE))</f>
        <v/>
      </c>
      <c r="DI95" s="5" t="str">
        <f>IF(LEN(VLOOKUP($G95,Baseline!$G:$DL,107,FALSE))=0,"",VLOOKUP($G95,Baseline!$G:$DL,107,FALSE))</f>
        <v/>
      </c>
      <c r="DJ95" s="5" t="str">
        <f>IF(LEN(VLOOKUP($G95,Baseline!$G:$DL,108,FALSE))=0,"",VLOOKUP($G95,Baseline!$G:$DL,108,FALSE))</f>
        <v/>
      </c>
      <c r="DK95" s="5" t="str">
        <f>IF(LEN(VLOOKUP($G95,Baseline!$G:$DL,109,FALSE))=0,"",VLOOKUP($G95,Baseline!$G:$DL,109,FALSE))</f>
        <v/>
      </c>
      <c r="DL95" s="5" t="str">
        <f>IF(LEN(VLOOKUP($G95,Baseline!$G:$DL,110,FALSE))=0,"",VLOOKUP($G95,Baseline!$G:$DL,110,FALSE))</f>
        <v/>
      </c>
      <c r="DM95" s="5"/>
      <c r="DN95" s="5"/>
      <c r="DO95" s="5"/>
      <c r="DP95" s="5"/>
      <c r="DQ95" s="1" t="str">
        <f>IF(LEN(VLOOKUP($G95,Baseline!$G:$EN,115,FALSE))=0,"",VLOOKUP($G95,Baseline!$G:$EN,115,FALSE))</f>
        <v>Ha egy napon alkoholt fogyasztott, akkor átlagosan mennyi alkoholtartalmú italt ivott?</v>
      </c>
      <c r="DR95" s="1" t="str">
        <f>IF(LEN(VLOOKUP($G95,Baseline!$G:$EN,116,FALSE))=0,"",VLOOKUP($G95,Baseline!$G:$EN,116,FALSE))</f>
        <v>0 = 1</v>
      </c>
      <c r="DS95" s="1" t="str">
        <f>IF(LEN(VLOOKUP($G95,Baseline!$G:$EN,117,FALSE))=0,"",VLOOKUP($G95,Baseline!$G:$EN,117,FALSE))</f>
        <v>1 = 2</v>
      </c>
      <c r="DT95" s="1" t="str">
        <f>IF(LEN(VLOOKUP($G95,Baseline!$G:$EN,118,FALSE))=0,"",VLOOKUP($G95,Baseline!$G:$EN,118,FALSE))</f>
        <v>2 = 3 vagy 4</v>
      </c>
      <c r="DU95" s="1" t="str">
        <f>IF(LEN(VLOOKUP($G95,Baseline!$G:$EN,119,FALSE))=0,"",VLOOKUP($G95,Baseline!$G:$EN,119,FALSE))</f>
        <v>3 = 5 vagy 6</v>
      </c>
      <c r="DV95" s="1" t="str">
        <f>IF(LEN(VLOOKUP($G95,Baseline!$G:$EN,120,FALSE))=0,"",VLOOKUP($G95,Baseline!$G:$EN,120,FALSE))</f>
        <v>4 = 7 vagy több</v>
      </c>
      <c r="DW95" s="4" t="str">
        <f>IF(LEN(VLOOKUP($G95,Baseline!$G:$EN,121,FALSE))=0,"",VLOOKUP($G95,Baseline!$G:$EN,121,FALSE))</f>
        <v/>
      </c>
      <c r="DX95" s="1" t="str">
        <f>IF(LEN(VLOOKUP($G95,Baseline!$G:$EN,122,FALSE))=0,"",VLOOKUP($G95,Baseline!$G:$EN,122,FALSE))</f>
        <v/>
      </c>
      <c r="DY95" s="1" t="str">
        <f>IF(LEN(VLOOKUP($G95,Baseline!$G:$EN,123,FALSE))=0,"",VLOOKUP($G95,Baseline!$G:$EN,123,FALSE))</f>
        <v/>
      </c>
      <c r="DZ95" s="1" t="str">
        <f>IF(LEN(VLOOKUP($G95,Baseline!$G:$EN,124,FALSE))=0,"",VLOOKUP($G95,Baseline!$G:$EN,124,FALSE))</f>
        <v/>
      </c>
      <c r="EA95" s="1" t="str">
        <f>IF(LEN(VLOOKUP($G95,Baseline!$G:$EN,125,FALSE))=0,"",VLOOKUP($G95,Baseline!$G:$EN,125,FALSE))</f>
        <v/>
      </c>
      <c r="EB95" s="5" t="str">
        <f>IF(LEN(VLOOKUP($G95,Baseline!$G:$EN,126,FALSE))=0,"",VLOOKUP($G95,Baseline!$G:$EN,126,FALSE))</f>
        <v/>
      </c>
      <c r="EC95" s="5" t="str">
        <f>IF(LEN(VLOOKUP($G95,Baseline!$G:$EN,127,FALSE))=0,"",VLOOKUP($G95,Baseline!$G:$EN,127,FALSE))</f>
        <v/>
      </c>
      <c r="ED95" s="5" t="str">
        <f>IF(LEN(VLOOKUP($G95,Baseline!$G:$EN,128,FALSE))=0,"",VLOOKUP($G95,Baseline!$G:$EN,128,FALSE))</f>
        <v/>
      </c>
      <c r="EE95" s="5" t="str">
        <f>IF(LEN(VLOOKUP($G95,Baseline!$G:$EN,129,FALSE))=0,"",VLOOKUP($G95,Baseline!$G:$EN,129,FALSE))</f>
        <v/>
      </c>
      <c r="EF95" s="5" t="str">
        <f>IF(LEN(VLOOKUP($G95,Baseline!$G:$EN,130,FALSE))=0,"",VLOOKUP($G95,Baseline!$G:$EN,130,FALSE))</f>
        <v/>
      </c>
      <c r="EG95" s="5" t="str">
        <f>IF(LEN(VLOOKUP($G95,Baseline!$G:$EN,131,FALSE))=0,"",VLOOKUP($G95,Baseline!$G:$EN,131,FALSE))</f>
        <v/>
      </c>
      <c r="EH95" s="5" t="str">
        <f>IF(LEN(VLOOKUP($G95,Baseline!$G:$EN,132,FALSE))=0,"",VLOOKUP($G95,Baseline!$G:$EN,132,FALSE))</f>
        <v/>
      </c>
      <c r="EI95" s="5" t="str">
        <f>IF(LEN(VLOOKUP($G95,Baseline!$G:$EN,133,FALSE))=0,"",VLOOKUP($G95,Baseline!$G:$EN,133,FALSE))</f>
        <v/>
      </c>
      <c r="EJ95" s="5" t="str">
        <f>IF(LEN(VLOOKUP($G95,Baseline!$G:$EN,134,FALSE))=0,"",VLOOKUP($G95,Baseline!$G:$EN,134,FALSE))</f>
        <v/>
      </c>
      <c r="EK95" s="5" t="str">
        <f>IF(LEN(VLOOKUP($G95,Baseline!$G:$EN,135,FALSE))=0,"",VLOOKUP($G95,Baseline!$G:$EN,135,FALSE))</f>
        <v/>
      </c>
      <c r="EL95" s="5" t="str">
        <f>IF(LEN(VLOOKUP($G95,Baseline!$G:$EN,136,FALSE))=0,"",VLOOKUP($G95,Baseline!$G:$EN,136,FALSE))</f>
        <v/>
      </c>
      <c r="EM95" s="5" t="str">
        <f>IF(LEN(VLOOKUP($G95,Baseline!$G:$EN,137,FALSE))=0,"",VLOOKUP($G95,Baseline!$G:$EN,137,FALSE))</f>
        <v/>
      </c>
      <c r="EN95" s="5" t="str">
        <f>IF(LEN(VLOOKUP($G95,Baseline!$G:$EN,138,FALSE))=0,"",VLOOKUP($G95,Baseline!$G:$EN,138,FALSE))</f>
        <v/>
      </c>
      <c r="EO95" s="5"/>
      <c r="EP95" s="5"/>
      <c r="EQ95" s="5"/>
      <c r="ER95" s="5"/>
      <c r="ES95" s="1" t="str">
        <f>IF(LEN(VLOOKUP($G95,Baseline!$G:$FP,143,FALSE))=0,"",VLOOKUP($G95,Baseline!$G:$FP,143,FALSE))</f>
        <v>In una giornata in cui ha bevuto alcol, quante bevande alcoliche ha assunto mediamente?</v>
      </c>
      <c r="ET95" s="1" t="str">
        <f>IF(LEN(VLOOKUP($G95,Baseline!$G:$FP,144,FALSE))=0,"",VLOOKUP($G95,Baseline!$G:$FP,144,FALSE))</f>
        <v>0 = 1</v>
      </c>
      <c r="EU95" s="1" t="str">
        <f>IF(LEN(VLOOKUP($G95,Baseline!$G:$FP,145,FALSE))=0,"",VLOOKUP($G95,Baseline!$G:$FP,145,FALSE))</f>
        <v>1 = 2</v>
      </c>
      <c r="EV95" s="1" t="str">
        <f>IF(LEN(VLOOKUP($G95,Baseline!$G:$FP,146,FALSE))=0,"",VLOOKUP($G95,Baseline!$G:$FP,146,FALSE))</f>
        <v>2 = 3 o 4</v>
      </c>
      <c r="EW95" s="1" t="str">
        <f>IF(LEN(VLOOKUP($G95,Baseline!$G:$FP,147,FALSE))=0,"",VLOOKUP($G95,Baseline!$G:$FP,147,FALSE))</f>
        <v>3 = 5 o 6</v>
      </c>
      <c r="EX95" s="1" t="str">
        <f>IF(LEN(VLOOKUP($G95,Baseline!$G:$FP,148,FALSE))=0,"",VLOOKUP($G95,Baseline!$G:$FP,148,FALSE))</f>
        <v>4 = 7 o più</v>
      </c>
      <c r="EY95" s="1" t="str">
        <f>IF(LEN(VLOOKUP($G95,Baseline!$G:$FP,149,FALSE))=0,"",VLOOKUP($G95,Baseline!$G:$FP,149,FALSE))</f>
        <v/>
      </c>
      <c r="EZ95" s="1" t="str">
        <f>IF(LEN(VLOOKUP($G95,Baseline!$G:$FP,150,FALSE))=0,"",VLOOKUP($G95,Baseline!$G:$FP,150,FALSE))</f>
        <v/>
      </c>
      <c r="FA95" s="1" t="str">
        <f>IF(LEN(VLOOKUP($G95,Baseline!$G:$FP,151,FALSE))=0,"",VLOOKUP($G95,Baseline!$G:$FP,151,FALSE))</f>
        <v/>
      </c>
      <c r="FB95" s="4" t="str">
        <f>IF(LEN(VLOOKUP($G95,Baseline!$G:$FP,152,FALSE))=0,"",VLOOKUP($G95,Baseline!$G:$FP,152,FALSE))</f>
        <v/>
      </c>
      <c r="FC95" s="1" t="str">
        <f>IF(LEN(VLOOKUP($G95,Baseline!$G:$FP,153,FALSE))=0,"",VLOOKUP($G95,Baseline!$G:$FP,153,FALSE))</f>
        <v/>
      </c>
      <c r="FD95" s="5" t="str">
        <f>IF(LEN(VLOOKUP($G95,Baseline!$G:$FP,154,FALSE))=0,"",VLOOKUP($G95,Baseline!$G:$FP,154,FALSE))</f>
        <v/>
      </c>
      <c r="FE95" s="5" t="str">
        <f>IF(LEN(VLOOKUP($G95,Baseline!$G:$FP,155,FALSE))=0,"",VLOOKUP($G95,Baseline!$G:$FP,155,FALSE))</f>
        <v/>
      </c>
      <c r="FF95" s="5" t="str">
        <f>IF(LEN(VLOOKUP($G95,Baseline!$G:$FP,156,FALSE))=0,"",VLOOKUP($G95,Baseline!$G:$FP,156,FALSE))</f>
        <v/>
      </c>
      <c r="FG95" s="5" t="str">
        <f>IF(LEN(VLOOKUP($G95,Baseline!$G:$FP,157,FALSE))=0,"",VLOOKUP($G95,Baseline!$G:$FP,157,FALSE))</f>
        <v/>
      </c>
      <c r="FH95" s="5" t="str">
        <f>IF(LEN(VLOOKUP($G95,Baseline!$G:$FP,158,FALSE))=0,"",VLOOKUP($G95,Baseline!$G:$FP,158,FALSE))</f>
        <v/>
      </c>
      <c r="FI95" s="5" t="str">
        <f>IF(LEN(VLOOKUP($G95,Baseline!$G:$FP,159,FALSE))=0,"",VLOOKUP($G95,Baseline!$G:$FP,159,FALSE))</f>
        <v/>
      </c>
      <c r="FJ95" s="5" t="str">
        <f>IF(LEN(VLOOKUP($G95,Baseline!$G:$FP,160,FALSE))=0,"",VLOOKUP($G95,Baseline!$G:$FP,160,FALSE))</f>
        <v/>
      </c>
      <c r="FK95" s="5" t="str">
        <f>IF(LEN(VLOOKUP($G95,Baseline!$G:$FP,161,FALSE))=0,"",VLOOKUP($G95,Baseline!$G:$FP,161,FALSE))</f>
        <v/>
      </c>
      <c r="FL95" s="5" t="str">
        <f>IF(LEN(VLOOKUP($G95,Baseline!$G:$FP,162,FALSE))=0,"",VLOOKUP($G95,Baseline!$G:$FP,162,FALSE))</f>
        <v/>
      </c>
      <c r="FM95" s="5" t="str">
        <f>IF(LEN(VLOOKUP($G95,Baseline!$G:$FP,163,FALSE))=0,"",VLOOKUP($G95,Baseline!$G:$FP,163,FALSE))</f>
        <v/>
      </c>
      <c r="FN95" s="5" t="str">
        <f>IF(LEN(VLOOKUP($G95,Baseline!$G:$FP,164,FALSE))=0,"",VLOOKUP($G95,Baseline!$G:$FP,164,FALSE))</f>
        <v/>
      </c>
      <c r="FO95" s="5" t="str">
        <f>IF(LEN(VLOOKUP($G95,Baseline!$G:$FP,165,FALSE))=0,"",VLOOKUP($G95,Baseline!$G:$FP,165,FALSE))</f>
        <v/>
      </c>
      <c r="FP95" s="5" t="str">
        <f>IF(LEN(VLOOKUP($G95,Baseline!$G:$FP,166,FALSE))=0,"",VLOOKUP($G95,Baseline!$G:$FP,166,FALSE))</f>
        <v/>
      </c>
      <c r="FQ95" s="5"/>
      <c r="FR95" s="5"/>
      <c r="FS95" s="5"/>
      <c r="FT95" s="5"/>
      <c r="FU95" s="1" t="str">
        <f>IF(LEN(VLOOKUP($G95,Baseline!$G:$GR,171,FALSE))=0,"",VLOOKUP($G95,Baseline!$G:$GR,171,FALSE))</f>
        <v>В день, когда Вы употребляли алкоголь, сколько порций алкоголя Вы выпивали в среднем?</v>
      </c>
      <c r="FV95" s="1" t="str">
        <f>IF(LEN(VLOOKUP($G95,Baseline!$G:$GR,172,FALSE))=0,"",VLOOKUP($G95,Baseline!$G:$GR,172,FALSE))</f>
        <v>0 = 1</v>
      </c>
      <c r="FW95" s="1" t="str">
        <f>IF(LEN(VLOOKUP($G95,Baseline!$G:$GR,173,FALSE))=0,"",VLOOKUP($G95,Baseline!$G:$GR,173,FALSE))</f>
        <v>1 = 2</v>
      </c>
      <c r="FX95" s="1" t="str">
        <f>IF(LEN(VLOOKUP($G95,Baseline!$G:$GR,174,FALSE))=0,"",VLOOKUP($G95,Baseline!$G:$GR,174,FALSE))</f>
        <v>2 = 3 или 4</v>
      </c>
      <c r="FY95" s="1" t="str">
        <f>IF(LEN(VLOOKUP($G95,Baseline!$G:$GR,175,FALSE))=0,"",VLOOKUP($G95,Baseline!$G:$GR,175,FALSE))</f>
        <v>3 = 5 или 6</v>
      </c>
      <c r="FZ95" s="1" t="str">
        <f>IF(LEN(VLOOKUP($G95,Baseline!$G:$GR,176,FALSE))=0,"",VLOOKUP($G95,Baseline!$G:$GR,176,FALSE))</f>
        <v>4 = 7 или более</v>
      </c>
      <c r="GA95" s="1" t="str">
        <f>IF(LEN(VLOOKUP($G95,Baseline!$G:$GR,177,FALSE))=0,"",VLOOKUP($G95,Baseline!$G:$GR,177,FALSE))</f>
        <v/>
      </c>
      <c r="GB95" s="1" t="str">
        <f>IF(LEN(VLOOKUP($G95,Baseline!$G:$GR,178,FALSE))=0,"",VLOOKUP($G95,Baseline!$G:$GR,178,FALSE))</f>
        <v/>
      </c>
      <c r="GC95" s="1" t="str">
        <f>IF(LEN(VLOOKUP($G95,Baseline!$G:$GR,179,FALSE))=0,"",VLOOKUP($G95,Baseline!$G:$GR,179,FALSE))</f>
        <v/>
      </c>
      <c r="GD95" s="1" t="str">
        <f>IF(LEN(VLOOKUP($G95,Baseline!$G:$GR,180,FALSE))=0,"",VLOOKUP($G95,Baseline!$G:$GR,180,FALSE))</f>
        <v/>
      </c>
      <c r="GE95" s="1" t="str">
        <f>IF(LEN(VLOOKUP($G95,Baseline!$G:$GR,181,FALSE))=0,"",VLOOKUP($G95,Baseline!$G:$GR,181,FALSE))</f>
        <v/>
      </c>
      <c r="GF95" s="5" t="str">
        <f>IF(LEN(VLOOKUP($G95,Baseline!$G:$GR,182,FALSE))=0,"",VLOOKUP($G95,Baseline!$G:$GR,182,FALSE))</f>
        <v/>
      </c>
      <c r="GG95" s="4" t="str">
        <f>IF(LEN(VLOOKUP($G95,Baseline!$G:$GR,183,FALSE))=0,"",VLOOKUP($G95,Baseline!$G:$GR,183,FALSE))</f>
        <v/>
      </c>
      <c r="GH95" s="5" t="str">
        <f>IF(LEN(VLOOKUP($G95,Baseline!$G:$GR,184,FALSE))=0,"",VLOOKUP($G95,Baseline!$G:$GR,184,FALSE))</f>
        <v/>
      </c>
      <c r="GI95" s="5" t="str">
        <f>IF(LEN(VLOOKUP($G95,Baseline!$G:$GR,185,FALSE))=0,"",VLOOKUP($G95,Baseline!$G:$GR,185,FALSE))</f>
        <v/>
      </c>
      <c r="GJ95" s="5" t="str">
        <f>IF(LEN(VLOOKUP($G95,Baseline!$G:$GR,186,FALSE))=0,"",VLOOKUP($G95,Baseline!$G:$GR,186,FALSE))</f>
        <v/>
      </c>
      <c r="GK95" s="5" t="str">
        <f>IF(LEN(VLOOKUP($G95,Baseline!$G:$GR,187,FALSE))=0,"",VLOOKUP($G95,Baseline!$G:$GR,187,FALSE))</f>
        <v/>
      </c>
      <c r="GL95" s="5" t="str">
        <f>IF(LEN(VLOOKUP($G95,Baseline!$G:$GR,188,FALSE))=0,"",VLOOKUP($G95,Baseline!$G:$GR,188,FALSE))</f>
        <v/>
      </c>
      <c r="GM95" s="5" t="str">
        <f>IF(LEN(VLOOKUP($G95,Baseline!$G:$GR,189,FALSE))=0,"",VLOOKUP($G95,Baseline!$G:$GR,189,FALSE))</f>
        <v/>
      </c>
      <c r="GN95" s="5" t="str">
        <f>IF(LEN(VLOOKUP($G95,Baseline!$G:$GR,190,FALSE))=0,"",VLOOKUP($G95,Baseline!$G:$GR,190,FALSE))</f>
        <v/>
      </c>
      <c r="GO95" s="5" t="str">
        <f>IF(LEN(VLOOKUP($G95,Baseline!$G:$GR,191,FALSE))=0,"",VLOOKUP($G95,Baseline!$G:$GR,191,FALSE))</f>
        <v/>
      </c>
      <c r="GP95" s="5" t="str">
        <f>IF(LEN(VLOOKUP($G95,Baseline!$G:$GR,192,FALSE))=0,"",VLOOKUP($G95,Baseline!$G:$GR,192,FALSE))</f>
        <v/>
      </c>
      <c r="GQ95" s="5" t="str">
        <f>IF(LEN(VLOOKUP($G95,Baseline!$G:$GR,193,FALSE))=0,"",VLOOKUP($G95,Baseline!$G:$GR,193,FALSE))</f>
        <v/>
      </c>
      <c r="GR95" s="5" t="str">
        <f>IF(LEN(VLOOKUP($G95,Baseline!$G:$GR,194,FALSE))=0,"",VLOOKUP($G95,Baseline!$G:$GR,194,FALSE))</f>
        <v/>
      </c>
      <c r="GS95" s="5"/>
      <c r="GT95" s="5"/>
      <c r="GU95" s="5"/>
      <c r="GV95" s="5"/>
      <c r="GW95" s="1" t="str">
        <f>IF(LEN(VLOOKUP($G95,Baseline!$G:$HT,199,FALSE))=0,"",VLOOKUP($G95,Baseline!$G:$HT,199,FALSE))</f>
        <v>Ako ste tokom jednog dana pili alkohol, koliko ste pića popili onda u proseku?</v>
      </c>
      <c r="GX95" s="1" t="str">
        <f>IF(LEN(VLOOKUP($G95,Baseline!$G:$HT,200,FALSE))=0,"",VLOOKUP($G95,Baseline!$G:$HT,200,FALSE))</f>
        <v>0 = 1</v>
      </c>
      <c r="GY95" s="1" t="str">
        <f>IF(LEN(VLOOKUP($G95,Baseline!$G:$HT,201,FALSE))=0,"",VLOOKUP($G95,Baseline!$G:$HT,201,FALSE))</f>
        <v>1 = 2</v>
      </c>
      <c r="GZ95" s="1" t="str">
        <f>IF(LEN(VLOOKUP($G95,Baseline!$G:$HT,202,FALSE))=0,"",VLOOKUP($G95,Baseline!$G:$HT,202,FALSE))</f>
        <v>2 = 3 ili 4</v>
      </c>
      <c r="HA95" s="10" t="str">
        <f>IF(LEN(VLOOKUP($G95,Baseline!$G:$HT,203,FALSE))=0,"",VLOOKUP($G95,Baseline!$G:$HT,203,FALSE))</f>
        <v>3 = 5 ili 6</v>
      </c>
      <c r="HB95" s="10" t="str">
        <f>IF(LEN(VLOOKUP($G95,Baseline!$G:$HT,204,FALSE))=0,"",VLOOKUP($G95,Baseline!$G:$HT,204,FALSE))</f>
        <v>4 = 7 ili više</v>
      </c>
      <c r="HC95" s="10" t="str">
        <f>IF(LEN(VLOOKUP($G95,Baseline!$G:$HT,205,FALSE))=0,"",VLOOKUP($G95,Baseline!$G:$HT,205,FALSE))</f>
        <v/>
      </c>
      <c r="HD95" s="10" t="str">
        <f>IF(LEN(VLOOKUP($G95,Baseline!$G:$HT,206,FALSE))=0,"",VLOOKUP($G95,Baseline!$G:$HT,206,FALSE))</f>
        <v/>
      </c>
      <c r="HE95" s="10" t="str">
        <f>IF(LEN(VLOOKUP($G95,Baseline!$G:$HT,207,FALSE))=0,"",VLOOKUP($G95,Baseline!$G:$HT,207,FALSE))</f>
        <v/>
      </c>
      <c r="HF95" s="10" t="str">
        <f>IF(LEN(VLOOKUP($G95,Baseline!$G:$HT,208,FALSE))=0,"",VLOOKUP($G95,Baseline!$G:$HT,208,FALSE))</f>
        <v/>
      </c>
      <c r="HG95" s="10" t="str">
        <f>IF(LEN(VLOOKUP($G95,Baseline!$G:$HT,209,FALSE))=0,"",VLOOKUP($G95,Baseline!$G:$HT,209,FALSE))</f>
        <v/>
      </c>
      <c r="HH95" s="5" t="str">
        <f>IF(LEN(VLOOKUP($G95,Baseline!$G:$HT,210,FALSE))=0,"",VLOOKUP($G95,Baseline!$G:$HT,210,FALSE))</f>
        <v/>
      </c>
      <c r="HI95" s="5" t="str">
        <f>IF(LEN(VLOOKUP($G95,Baseline!$G:$HT,211,FALSE))=0,"",VLOOKUP($G95,Baseline!$G:$HT,211,FALSE))</f>
        <v/>
      </c>
      <c r="HJ95" s="5" t="str">
        <f>IF(LEN(VLOOKUP($G95,Baseline!$G:$HT,212,FALSE))=0,"",VLOOKUP($G95,Baseline!$G:$HT,212,FALSE))</f>
        <v/>
      </c>
      <c r="HK95" s="5" t="str">
        <f>IF(LEN(VLOOKUP($G95,Baseline!$G:$HT,213,FALSE))=0,"",VLOOKUP($G95,Baseline!$G:$HT,213,FALSE))</f>
        <v/>
      </c>
      <c r="HL95" s="4" t="str">
        <f>IF(LEN(VLOOKUP($G95,Baseline!$G:$HT,214,FALSE))=0,"",VLOOKUP($G95,Baseline!$G:$HT,214,FALSE))</f>
        <v/>
      </c>
      <c r="HM95" s="5" t="str">
        <f>IF(LEN(VLOOKUP($G95,Baseline!$G:$HT,215,FALSE))=0,"",VLOOKUP($G95,Baseline!$G:$HT,215,FALSE))</f>
        <v/>
      </c>
      <c r="HN95" s="5" t="str">
        <f>IF(LEN(VLOOKUP($G95,Baseline!$G:$HT,216,FALSE))=0,"",VLOOKUP($G95,Baseline!$G:$HT,216,FALSE))</f>
        <v/>
      </c>
      <c r="HO95" s="5" t="str">
        <f>IF(LEN(VLOOKUP($G95,Baseline!$G:$HT,217,FALSE))=0,"",VLOOKUP($G95,Baseline!$G:$HT,217,FALSE))</f>
        <v/>
      </c>
      <c r="HP95" s="5" t="str">
        <f>IF(LEN(VLOOKUP($G95,Baseline!$G:$HT,218,FALSE))=0,"",VLOOKUP($G95,Baseline!$G:$HT,218,FALSE))</f>
        <v/>
      </c>
      <c r="HQ95" s="5" t="str">
        <f>IF(LEN(VLOOKUP($G95,Baseline!$G:$HT,219,FALSE))=0,"",VLOOKUP($G95,Baseline!$G:$HT,219,FALSE))</f>
        <v/>
      </c>
      <c r="HR95" s="5" t="str">
        <f>IF(LEN(VLOOKUP($G95,Baseline!$G:$HT,220,FALSE))=0,"",VLOOKUP($G95,Baseline!$G:$HT,220,FALSE))</f>
        <v/>
      </c>
      <c r="HS95" s="5" t="str">
        <f>IF(LEN(VLOOKUP($G95,Baseline!$G:$HT,221,FALSE))=0,"",VLOOKUP($G95,Baseline!$G:$HT,221,FALSE))</f>
        <v/>
      </c>
      <c r="HT95" s="5" t="str">
        <f>IF(LEN(VLOOKUP($G95,Baseline!$G:$HT,222,FALSE))=0,"",VLOOKUP($G95,Baseline!$G:$HT,222,FALSE))</f>
        <v/>
      </c>
      <c r="HU95" s="5"/>
      <c r="HV95" s="5"/>
      <c r="HW95" s="5"/>
      <c r="HX95" s="5"/>
    </row>
    <row r="96" spans="1:232" s="28" customFormat="1" ht="16.5" hidden="1" thickBot="1">
      <c r="A96" s="11" t="s">
        <v>321</v>
      </c>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92"/>
      <c r="AD96" s="11"/>
      <c r="AE96" s="11"/>
      <c r="AF96" s="92"/>
      <c r="AG96" s="98"/>
      <c r="AH96" s="11"/>
      <c r="AI96" s="11"/>
      <c r="AJ96" s="92"/>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92"/>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207"/>
      <c r="CP96" s="18"/>
      <c r="CQ96" s="18"/>
      <c r="CR96" s="18"/>
      <c r="CS96" s="18"/>
      <c r="CT96" s="18"/>
      <c r="CU96" s="18"/>
      <c r="CV96" s="18"/>
      <c r="CW96" s="18"/>
      <c r="CX96" s="18"/>
      <c r="CY96" s="11"/>
      <c r="CZ96" s="11"/>
      <c r="DA96" s="11"/>
      <c r="DB96" s="11"/>
      <c r="DC96" s="11"/>
      <c r="DD96" s="11"/>
      <c r="DE96" s="11"/>
      <c r="DF96" s="11"/>
      <c r="DG96" s="11"/>
      <c r="DH96" s="11"/>
      <c r="DI96" s="11"/>
      <c r="DJ96" s="11"/>
      <c r="DK96" s="11"/>
      <c r="DL96" s="11"/>
      <c r="DM96" s="11"/>
      <c r="DN96" s="11"/>
      <c r="DO96" s="11"/>
      <c r="DP96" s="11"/>
      <c r="DQ96" s="18"/>
      <c r="DR96" s="18"/>
      <c r="DS96" s="18"/>
      <c r="DT96" s="18"/>
      <c r="DU96" s="18"/>
      <c r="DV96" s="18"/>
      <c r="DW96" s="18"/>
      <c r="DX96" s="18"/>
      <c r="DY96" s="18"/>
      <c r="DZ96" s="18"/>
      <c r="EA96" s="18"/>
      <c r="EB96" s="11"/>
      <c r="EC96" s="11"/>
      <c r="ED96" s="11"/>
      <c r="EE96" s="11"/>
      <c r="EF96" s="11"/>
      <c r="EG96" s="11"/>
      <c r="EH96" s="11"/>
      <c r="EI96" s="11"/>
      <c r="EJ96" s="11"/>
      <c r="EK96" s="11"/>
      <c r="EL96" s="11"/>
      <c r="EM96" s="11"/>
      <c r="EN96" s="11"/>
      <c r="EO96" s="11"/>
      <c r="EP96" s="11"/>
      <c r="EQ96" s="11"/>
      <c r="ER96" s="11"/>
      <c r="ES96" s="18"/>
      <c r="ET96" s="18"/>
      <c r="EU96" s="18"/>
      <c r="EV96" s="18"/>
      <c r="EW96" s="18"/>
      <c r="EX96" s="18"/>
      <c r="EY96" s="18"/>
      <c r="EZ96" s="18"/>
      <c r="FA96" s="18"/>
      <c r="FB96" s="18"/>
      <c r="FC96" s="18"/>
      <c r="FD96" s="11"/>
      <c r="FE96" s="11"/>
      <c r="FF96" s="11"/>
      <c r="FG96" s="11"/>
      <c r="FH96" s="11"/>
      <c r="FI96" s="11"/>
      <c r="FJ96" s="11"/>
      <c r="FK96" s="11"/>
      <c r="FL96" s="11"/>
      <c r="FM96" s="11"/>
      <c r="FN96" s="11"/>
      <c r="FO96" s="11"/>
      <c r="FP96" s="11"/>
      <c r="FQ96" s="11"/>
      <c r="FR96" s="11"/>
      <c r="FS96" s="11"/>
      <c r="FT96" s="11"/>
      <c r="FU96" s="18"/>
      <c r="FV96" s="18"/>
      <c r="FW96" s="18"/>
      <c r="FX96" s="18"/>
      <c r="FY96" s="18"/>
      <c r="FZ96" s="18"/>
      <c r="GA96" s="18"/>
      <c r="GB96" s="18"/>
      <c r="GC96" s="18"/>
      <c r="GD96" s="18"/>
      <c r="GE96" s="18"/>
      <c r="GF96" s="11"/>
      <c r="GG96" s="11"/>
      <c r="GH96" s="11"/>
      <c r="GI96" s="11"/>
      <c r="GJ96" s="11"/>
      <c r="GK96" s="11"/>
      <c r="GL96" s="11"/>
      <c r="GM96" s="11"/>
      <c r="GN96" s="11"/>
      <c r="GO96" s="11"/>
      <c r="GP96" s="11"/>
      <c r="GQ96" s="11"/>
      <c r="GR96" s="11"/>
      <c r="GS96" s="11"/>
      <c r="GT96" s="11"/>
      <c r="GU96" s="11"/>
      <c r="GV96" s="11"/>
      <c r="GW96" s="18"/>
      <c r="GX96" s="18"/>
      <c r="GY96" s="18"/>
      <c r="GZ96" s="18"/>
      <c r="HA96" s="93"/>
      <c r="HB96" s="93"/>
      <c r="HC96" s="93"/>
      <c r="HD96" s="93"/>
      <c r="HE96" s="93"/>
      <c r="HF96" s="93"/>
      <c r="HG96" s="93"/>
      <c r="HH96" s="11"/>
      <c r="HI96" s="11"/>
      <c r="HJ96" s="11"/>
      <c r="HK96" s="11"/>
      <c r="HL96" s="11"/>
      <c r="HM96" s="11"/>
      <c r="HN96" s="11"/>
      <c r="HO96" s="11"/>
      <c r="HP96" s="11"/>
      <c r="HQ96" s="11"/>
      <c r="HR96" s="11"/>
      <c r="HS96" s="11"/>
      <c r="HT96" s="11"/>
      <c r="HU96" s="11"/>
      <c r="HV96" s="11"/>
      <c r="HW96" s="11"/>
      <c r="HX96" s="11"/>
    </row>
    <row r="97" spans="1:232" s="63" customFormat="1" ht="95.25" hidden="1" thickBot="1">
      <c r="A97" s="61" t="s">
        <v>322</v>
      </c>
      <c r="B97" s="13"/>
      <c r="C97" s="13"/>
      <c r="D97" s="13"/>
      <c r="E97" s="13"/>
      <c r="F97" s="13"/>
      <c r="G97" s="13"/>
      <c r="H97" s="13"/>
      <c r="I97" s="13" t="s">
        <v>492</v>
      </c>
      <c r="J97" s="13"/>
      <c r="K97" s="13"/>
      <c r="L97" s="13"/>
      <c r="M97" s="13"/>
      <c r="N97" s="13"/>
      <c r="O97" s="13"/>
      <c r="P97" s="13"/>
      <c r="Q97" s="13"/>
      <c r="R97" s="13"/>
      <c r="S97" s="13"/>
      <c r="T97" s="13"/>
      <c r="U97" s="13"/>
      <c r="V97" s="13"/>
      <c r="W97" s="13"/>
      <c r="X97" s="13"/>
      <c r="Y97" s="13"/>
      <c r="Z97" s="13"/>
      <c r="AA97" s="13"/>
      <c r="AB97" s="13"/>
      <c r="AC97" s="64"/>
      <c r="AD97" s="13"/>
      <c r="AE97" s="13"/>
      <c r="AF97" s="64"/>
      <c r="AG97" s="61"/>
      <c r="AH97" s="13"/>
      <c r="AI97" s="13"/>
      <c r="AJ97" s="64"/>
      <c r="AK97" s="13" t="s">
        <v>493</v>
      </c>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64"/>
      <c r="BM97" s="14" t="s">
        <v>73</v>
      </c>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t="s">
        <v>3323</v>
      </c>
      <c r="CP97" s="14"/>
      <c r="CQ97" s="14"/>
      <c r="CR97" s="14"/>
      <c r="CS97" s="14"/>
      <c r="CT97" s="14"/>
      <c r="CU97" s="14"/>
      <c r="CV97" s="14"/>
      <c r="CW97" s="14"/>
      <c r="CX97" s="14"/>
      <c r="CY97" s="13"/>
      <c r="CZ97" s="13"/>
      <c r="DA97" s="13"/>
      <c r="DB97" s="13"/>
      <c r="DC97" s="13"/>
      <c r="DD97" s="13"/>
      <c r="DE97" s="13"/>
      <c r="DF97" s="13"/>
      <c r="DG97" s="13"/>
      <c r="DH97" s="13"/>
      <c r="DI97" s="13"/>
      <c r="DJ97" s="13"/>
      <c r="DK97" s="13"/>
      <c r="DL97" s="13"/>
      <c r="DM97" s="13"/>
      <c r="DN97" s="13"/>
      <c r="DO97" s="13"/>
      <c r="DP97" s="13"/>
      <c r="DQ97" s="14" t="s">
        <v>3558</v>
      </c>
      <c r="DR97" s="14"/>
      <c r="DS97" s="14"/>
      <c r="DT97" s="14"/>
      <c r="DU97" s="14"/>
      <c r="DV97" s="14"/>
      <c r="DW97" s="14"/>
      <c r="DX97" s="14"/>
      <c r="DY97" s="14"/>
      <c r="DZ97" s="14"/>
      <c r="EA97" s="14"/>
      <c r="EB97" s="13"/>
      <c r="EC97" s="13"/>
      <c r="ED97" s="13"/>
      <c r="EE97" s="13"/>
      <c r="EF97" s="13"/>
      <c r="EG97" s="13"/>
      <c r="EH97" s="13"/>
      <c r="EI97" s="13"/>
      <c r="EJ97" s="13"/>
      <c r="EK97" s="13"/>
      <c r="EL97" s="13"/>
      <c r="EM97" s="13"/>
      <c r="EN97" s="13"/>
      <c r="EO97" s="13"/>
      <c r="EP97" s="13"/>
      <c r="EQ97" s="13"/>
      <c r="ER97" s="13"/>
      <c r="ES97" s="14" t="s">
        <v>3423</v>
      </c>
      <c r="ET97" s="14"/>
      <c r="EU97" s="14"/>
      <c r="EV97" s="14"/>
      <c r="EW97" s="14"/>
      <c r="EX97" s="14"/>
      <c r="EY97" s="14"/>
      <c r="EZ97" s="14"/>
      <c r="FA97" s="14"/>
      <c r="FB97" s="14"/>
      <c r="FC97" s="14"/>
      <c r="FD97" s="13"/>
      <c r="FE97" s="13"/>
      <c r="FF97" s="13"/>
      <c r="FG97" s="13"/>
      <c r="FH97" s="13"/>
      <c r="FI97" s="13"/>
      <c r="FJ97" s="13"/>
      <c r="FK97" s="13"/>
      <c r="FL97" s="13"/>
      <c r="FM97" s="13"/>
      <c r="FN97" s="13"/>
      <c r="FO97" s="13"/>
      <c r="FP97" s="13"/>
      <c r="FQ97" s="13"/>
      <c r="FR97" s="13"/>
      <c r="FS97" s="13"/>
      <c r="FT97" s="13"/>
      <c r="FU97" s="14" t="s">
        <v>3482</v>
      </c>
      <c r="FV97" s="14"/>
      <c r="FW97" s="14"/>
      <c r="FX97" s="14"/>
      <c r="FY97" s="14"/>
      <c r="FZ97" s="14"/>
      <c r="GA97" s="14"/>
      <c r="GB97" s="14"/>
      <c r="GC97" s="14"/>
      <c r="GD97" s="14"/>
      <c r="GE97" s="14"/>
      <c r="GF97" s="13"/>
      <c r="GG97" s="13"/>
      <c r="GH97" s="13"/>
      <c r="GI97" s="13"/>
      <c r="GJ97" s="13"/>
      <c r="GK97" s="13"/>
      <c r="GL97" s="13"/>
      <c r="GM97" s="13"/>
      <c r="GN97" s="13"/>
      <c r="GO97" s="13"/>
      <c r="GP97" s="13"/>
      <c r="GQ97" s="13"/>
      <c r="GR97" s="13"/>
      <c r="GS97" s="13"/>
      <c r="GT97" s="13"/>
      <c r="GU97" s="13"/>
      <c r="GW97" s="14" t="s">
        <v>3498</v>
      </c>
      <c r="GX97" s="14"/>
      <c r="GY97" s="14"/>
      <c r="GZ97" s="14"/>
      <c r="HA97" s="67"/>
      <c r="HB97" s="67"/>
      <c r="HC97" s="67"/>
      <c r="HD97" s="67"/>
      <c r="HE97" s="67"/>
      <c r="HF97" s="67"/>
      <c r="HG97" s="67"/>
      <c r="HH97" s="13"/>
      <c r="HI97" s="13"/>
      <c r="HJ97" s="13"/>
      <c r="HK97" s="13"/>
      <c r="HL97" s="13"/>
      <c r="HM97" s="13"/>
      <c r="HN97" s="13"/>
      <c r="HO97" s="13"/>
      <c r="HP97" s="13"/>
      <c r="HQ97" s="13"/>
      <c r="HR97" s="13"/>
      <c r="HS97" s="13"/>
      <c r="HT97" s="13"/>
      <c r="HU97" s="13"/>
      <c r="HV97" s="13"/>
      <c r="HW97" s="13"/>
      <c r="HX97" s="13"/>
    </row>
    <row r="98" spans="1:232" s="28" customFormat="1" ht="111" hidden="1" thickBot="1">
      <c r="A98" s="76" t="s">
        <v>331</v>
      </c>
      <c r="B98" s="76" t="s">
        <v>335</v>
      </c>
      <c r="C98" s="76"/>
      <c r="D98" s="76"/>
      <c r="E98" s="76"/>
      <c r="F98" s="76" t="s">
        <v>333</v>
      </c>
      <c r="G98" s="76" t="s">
        <v>494</v>
      </c>
      <c r="H98" s="76" t="s">
        <v>495</v>
      </c>
      <c r="I98" s="78" t="str">
        <f>IF(LEN(VLOOKUP($G98,Baseline!$G:$BH,3,FALSE))=0,"",VLOOKUP($G98,Baseline!$G:$BH,3,FALSE))</f>
        <v>Gibt es Bereiche, in denen Sie sich aktuell anlässlich der COVID-19 Pandemie mehr Unterstützung wünschen? (Mehrfachauswahl möglich)</v>
      </c>
      <c r="J98" s="76" t="str">
        <f>IF(LEN(VLOOKUP($G98,Baseline!$G:$BH,4,FALSE))=0,"",VLOOKUP($G98,Baseline!$G:$BH,4,FALSE))</f>
        <v>1 = Informationen (z.B. über die Krankheit und politische Maßnahmen)</v>
      </c>
      <c r="K98" s="76" t="str">
        <f>IF(LEN(VLOOKUP($G98,Baseline!$G:$BH,5,FALSE))=0,"",VLOOKUP($G98,Baseline!$G:$BH,5,FALSE))</f>
        <v>2 = Instrumentelle Versorgung (z.B. Lebensmittel, Finanzen)</v>
      </c>
      <c r="L98" s="76" t="str">
        <f>IF(LEN(VLOOKUP($G98,Baseline!$G:$BH,6,FALSE))=0,"",VLOOKUP($G98,Baseline!$G:$BH,6,FALSE))</f>
        <v>3 = Psychosoziale Versorgung (z.B. Telefonhotline, Online-Beratung)</v>
      </c>
      <c r="M98" s="76" t="str">
        <f>IF(LEN(VLOOKUP($G98,Baseline!$G:$BH,7,FALSE))=0,"",VLOOKUP($G98,Baseline!$G:$BH,7,FALSE))</f>
        <v>4 = Kinderbetreuung</v>
      </c>
      <c r="N98" s="76" t="str">
        <f>IF(LEN(VLOOKUP($G98,Baseline!$G:$BH,8,FALSE))=0,"",VLOOKUP($G98,Baseline!$G:$BH,8,FALSE))</f>
        <v>5 = Empfehlungen zur Alltagsgestaltung (z.B. Vereinbarkeit von Beruf und Familie im Homeoffice)</v>
      </c>
      <c r="O98" s="76" t="str">
        <f>IF(LEN(VLOOKUP($G98,Baseline!$G:$BH,9,FALSE))=0,"",VLOOKUP($G98,Baseline!$G:$BH,9,FALSE))</f>
        <v>6 = Empfehlungen zur Erhaltung des Wohlbefindens (z.B. sportliche Aktivität, Entspannung zu Hause)</v>
      </c>
      <c r="P98" s="76" t="str">
        <f>IF(LEN(VLOOKUP($G98,Baseline!$G:$BH,10,FALSE))=0,"",VLOOKUP($G98,Baseline!$G:$BH,10,FALSE))</f>
        <v/>
      </c>
      <c r="Q98" s="76" t="str">
        <f>IF(LEN(VLOOKUP($G98,Baseline!$G:$BH,11,FALSE))=0,"",VLOOKUP($G98,Baseline!$G:$BH,11,FALSE))</f>
        <v/>
      </c>
      <c r="R98" s="76" t="str">
        <f>IF(LEN(VLOOKUP($G98,Baseline!$G:$BH,12,FALSE))=0,"",VLOOKUP($G98,Baseline!$G:$BH,12,FALSE))</f>
        <v/>
      </c>
      <c r="S98" s="76" t="str">
        <f>IF(LEN(VLOOKUP($G98,Baseline!$G:$BH,13,FALSE))=0,"",VLOOKUP($G98,Baseline!$G:$BH,13,FALSE))</f>
        <v/>
      </c>
      <c r="T98" s="76" t="str">
        <f>IF(LEN(VLOOKUP($G98,Baseline!$G:$BH,14,FALSE))=0,"",VLOOKUP($G98,Baseline!$G:$BH,14,FALSE))</f>
        <v/>
      </c>
      <c r="U98" s="76" t="str">
        <f>IF(LEN(VLOOKUP($G98,Baseline!$G:$BH,15,FALSE))=0,"",VLOOKUP($G98,Baseline!$G:$BH,15,FALSE))</f>
        <v/>
      </c>
      <c r="V98" s="76" t="str">
        <f>IF(LEN(VLOOKUP($G98,Baseline!$G:$BH,16,FALSE))=0,"",VLOOKUP($G98,Baseline!$G:$BH,16,FALSE))</f>
        <v/>
      </c>
      <c r="W98" s="76" t="str">
        <f>IF(LEN(VLOOKUP($G98,Baseline!$G:$BH,17,FALSE))=0,"",VLOOKUP($G98,Baseline!$G:$BH,17,FALSE))</f>
        <v/>
      </c>
      <c r="X98" s="76" t="str">
        <f>IF(LEN(VLOOKUP($G98,Baseline!$G:$BH,18,FALSE))=0,"",VLOOKUP($G98,Baseline!$G:$BH,18,FALSE))</f>
        <v/>
      </c>
      <c r="Y98" s="76" t="str">
        <f>IF(LEN(VLOOKUP($G98,Baseline!$G:$BH,19,FALSE))=0,"",VLOOKUP($G98,Baseline!$G:$BH,19,FALSE))</f>
        <v/>
      </c>
      <c r="Z98" s="76" t="str">
        <f>IF(LEN(VLOOKUP($G98,Baseline!$G:$BH,20,FALSE))=0,"",VLOOKUP($G98,Baseline!$G:$BH,20,FALSE))</f>
        <v/>
      </c>
      <c r="AA98" s="76" t="str">
        <f>IF(LEN(VLOOKUP($G98,Baseline!$G:$BH,21,FALSE))=0,"",VLOOKUP($G98,Baseline!$G:$BH,21,FALSE))</f>
        <v/>
      </c>
      <c r="AB98" s="76" t="str">
        <f>IF(LEN(VLOOKUP($G98,Baseline!$G:$BH,22,FALSE))=0,"",VLOOKUP($G98,Baseline!$G:$BH,22,FALSE))</f>
        <v/>
      </c>
      <c r="AC98" s="76" t="str">
        <f>IF(LEN(VLOOKUP($G98,Baseline!$G:$BH,23,FALSE))=0,"",VLOOKUP($G98,Baseline!$G:$BH,23,FALSE))</f>
        <v/>
      </c>
      <c r="AD98" s="76" t="str">
        <f>IF(LEN(VLOOKUP($G98,Baseline!$G:$BH,24,FALSE))=0,"",VLOOKUP($G98,Baseline!$G:$BH,24,FALSE))</f>
        <v/>
      </c>
      <c r="AE98" s="76" t="str">
        <f>IF(LEN(VLOOKUP($G98,Baseline!$G:$BH,25,FALSE))=0,"",VLOOKUP($G98,Baseline!$G:$BH,25,FALSE))</f>
        <v/>
      </c>
      <c r="AF98" s="76" t="str">
        <f>IF(LEN(VLOOKUP($G98,Baseline!$G:$BH,26,FALSE))=0,"",VLOOKUP($G98,Baseline!$G:$BH,26,FALSE))</f>
        <v/>
      </c>
      <c r="AG98" s="99"/>
      <c r="AH98" s="76" t="s">
        <v>319</v>
      </c>
      <c r="AI98" s="76"/>
      <c r="AJ98" s="81"/>
      <c r="AK98" s="76" t="str">
        <f>IF(LEN(VLOOKUP($G98,Baseline!$G:$BH,31,FALSE))=0,"",VLOOKUP($G98,Baseline!$G:$BH,31,FALSE))</f>
        <v>Are there areas in which you currently wish for more support on the occasion of the COVID-19 pandemic?</v>
      </c>
      <c r="AL98" s="76" t="str">
        <f>IF(LEN(VLOOKUP($G98,Baseline!$G:$BH,32,FALSE))=0,"",VLOOKUP($G98,Baseline!$G:$BH,32,FALSE))</f>
        <v>1 = Information (e.g. on the disease and political measures)</v>
      </c>
      <c r="AM98" s="76" t="str">
        <f>IF(LEN(VLOOKUP($G98,Baseline!$G:$BH,33,FALSE))=0,"",VLOOKUP($G98,Baseline!$G:$BH,33,FALSE))</f>
        <v>2 = Instrumental supplies (e.g. food, finance)</v>
      </c>
      <c r="AN98" s="76" t="str">
        <f>IF(LEN(VLOOKUP($G98,Baseline!$G:$BH,34,FALSE))=0,"",VLOOKUP($G98,Baseline!$G:$BH,34,FALSE))</f>
        <v>3 = Psychosocial care (e.g. telephone hotline, online counseling)</v>
      </c>
      <c r="AO98" s="76" t="str">
        <f>IF(LEN(VLOOKUP($G98,Baseline!$G:$BH,35,FALSE))=0,"",VLOOKUP($G98,Baseline!$G:$BH,35,FALSE))</f>
        <v>4 = Childcare</v>
      </c>
      <c r="AP98" s="76" t="str">
        <f>IF(LEN(VLOOKUP($G98,Baseline!$G:$BH,36,FALSE))=0,"",VLOOKUP($G98,Baseline!$G:$BH,36,FALSE))</f>
        <v>5 = Recommendations for everyday organization (e.g. home office while taking care of children)</v>
      </c>
      <c r="AQ98" s="76" t="str">
        <f>IF(LEN(VLOOKUP($G98,Baseline!$G:$BH,37,FALSE))=0,"",VLOOKUP($G98,Baseline!$G:$BH,37,FALSE))</f>
        <v>6 = Recommendations for maintaining well-being (e.g. physical activity, relaxation at home)</v>
      </c>
      <c r="AR98" s="76" t="str">
        <f>IF(LEN(VLOOKUP($G98,Baseline!$G:$BH,38,FALSE))=0,"",VLOOKUP($G98,Baseline!$G:$BH,38,FALSE))</f>
        <v/>
      </c>
      <c r="AS98" s="76" t="str">
        <f>IF(LEN(VLOOKUP($G98,Baseline!$G:$BH,39,FALSE))=0,"",VLOOKUP($G98,Baseline!$G:$BH,39,FALSE))</f>
        <v/>
      </c>
      <c r="AT98" s="76" t="str">
        <f>IF(LEN(VLOOKUP($G98,Baseline!$G:$BH,40,FALSE))=0,"",VLOOKUP($G98,Baseline!$G:$BH,40,FALSE))</f>
        <v/>
      </c>
      <c r="AU98" s="76" t="str">
        <f>IF(LEN(VLOOKUP($G98,Baseline!$G:$BH,41,FALSE))=0,"",VLOOKUP($G98,Baseline!$G:$BH,41,FALSE))</f>
        <v/>
      </c>
      <c r="AV98" s="76" t="str">
        <f>IF(LEN(VLOOKUP($G98,Baseline!$G:$BH,42,FALSE))=0,"",VLOOKUP($G98,Baseline!$G:$BH,42,FALSE))</f>
        <v/>
      </c>
      <c r="AW98" s="76" t="str">
        <f>IF(LEN(VLOOKUP($G98,Baseline!$G:$BH,43,FALSE))=0,"",VLOOKUP($G98,Baseline!$G:$BH,43,FALSE))</f>
        <v/>
      </c>
      <c r="AX98" s="76" t="str">
        <f>IF(LEN(VLOOKUP($G98,Baseline!$G:$BH,44,FALSE))=0,"",VLOOKUP($G98,Baseline!$G:$BH,44,FALSE))</f>
        <v/>
      </c>
      <c r="AY98" s="76" t="str">
        <f>IF(LEN(VLOOKUP($G98,Baseline!$G:$BH,45,FALSE))=0,"",VLOOKUP($G98,Baseline!$G:$BH,45,FALSE))</f>
        <v/>
      </c>
      <c r="AZ98" s="76" t="str">
        <f>IF(LEN(VLOOKUP($G98,Baseline!$G:$BH,46,FALSE))=0,"",VLOOKUP($G98,Baseline!$G:$BH,46,FALSE))</f>
        <v/>
      </c>
      <c r="BA98" s="76" t="str">
        <f>IF(LEN(VLOOKUP($G98,Baseline!$G:$BH,47,FALSE))=0,"",VLOOKUP($G98,Baseline!$G:$BH,47,FALSE))</f>
        <v/>
      </c>
      <c r="BB98" s="76" t="str">
        <f>IF(LEN(VLOOKUP($G98,Baseline!$G:$BH,48,FALSE))=0,"",VLOOKUP($G98,Baseline!$G:$BH,48,FALSE))</f>
        <v/>
      </c>
      <c r="BC98" s="76" t="str">
        <f>IF(LEN(VLOOKUP($G98,Baseline!$G:$BH,49,FALSE))=0,"",VLOOKUP($G98,Baseline!$G:$BH,49,FALSE))</f>
        <v/>
      </c>
      <c r="BD98" s="76" t="str">
        <f>IF(LEN(VLOOKUP($G98,Baseline!$G:$BH,50,FALSE))=0,"",VLOOKUP($G98,Baseline!$G:$BH,50,FALSE))</f>
        <v/>
      </c>
      <c r="BE98" s="76" t="str">
        <f>IF(LEN(VLOOKUP($G98,Baseline!$G:$BH,51,FALSE))=0,"",VLOOKUP($G98,Baseline!$G:$BH,51,FALSE))</f>
        <v/>
      </c>
      <c r="BF98" s="76" t="str">
        <f>IF(LEN(VLOOKUP($G98,Baseline!$G:$BH,52,FALSE))=0,"",VLOOKUP($G98,Baseline!$G:$BH,52,FALSE))</f>
        <v/>
      </c>
      <c r="BG98" s="76" t="str">
        <f>IF(LEN(VLOOKUP($G98,Baseline!$G:$BH,53,FALSE))=0,"",VLOOKUP($G98,Baseline!$G:$BH,53,FALSE))</f>
        <v/>
      </c>
      <c r="BH98" s="76" t="str">
        <f>IF(LEN(VLOOKUP($G98,Baseline!$G:$BH,54,FALSE))=0,"",VLOOKUP($G98,Baseline!$G:$BH,54,FALSE))</f>
        <v/>
      </c>
      <c r="BI98" s="76"/>
      <c r="BJ98" s="76"/>
      <c r="BK98" s="76"/>
      <c r="BL98" s="81"/>
      <c r="BM98" s="12" t="str">
        <f>IF(LEN(VLOOKUP($G98,Baseline!$G:$CJ,59,FALSE))=0,"",VLOOKUP($G98,Baseline!$G:$CJ,59,FALSE))</f>
        <v>¿Existen áreas en las que en su opinión debería haber más apoyo en relación con la pandemia del COVID-19? (se pueden seleccionar varias)</v>
      </c>
      <c r="BN98" s="12" t="str">
        <f>IF(LEN(VLOOKUP($G98,Baseline!$G:$CJ,60,FALSE))=0,"",VLOOKUP($G98,Baseline!$G:$CJ,60,FALSE))</f>
        <v>1 = Información (p. ej. en relación con la enfermedad en sí y las medidas políticas)</v>
      </c>
      <c r="BO98" s="12" t="str">
        <f>IF(LEN(VLOOKUP($G98,Baseline!$G:$CJ,61,FALSE))=0,"",VLOOKUP($G98,Baseline!$G:$CJ,61,FALSE))</f>
        <v>2 = Asistencia instrumental (p. ej. alimentos, finanzas)</v>
      </c>
      <c r="BP98" s="12" t="str">
        <f>IF(LEN(VLOOKUP($G98,Baseline!$G:$CJ,62,FALSE))=0,"",VLOOKUP($G98,Baseline!$G:$CJ,62,FALSE))</f>
        <v>3 = Atención psicosocial (p. ej. una línea telefónica hotline, asesoramiento online)</v>
      </c>
      <c r="BQ98" s="12" t="str">
        <f>IF(LEN(VLOOKUP($G98,Baseline!$G:$CJ,63,FALSE))=0,"",VLOOKUP($G98,Baseline!$G:$CJ,63,FALSE))</f>
        <v>4 = Atención a la infancia</v>
      </c>
      <c r="BR98" s="12" t="str">
        <f>IF(LEN(VLOOKUP($G98,Baseline!$G:$CJ,64,FALSE))=0,"",VLOOKUP($G98,Baseline!$G:$CJ,64,FALSE))</f>
        <v>5 = Recomendaciones para estructurar la rutina diaria (p. ej. conciliación de la ida profesional y familiar con teletrabajo)</v>
      </c>
      <c r="BS98" s="12" t="str">
        <f>IF(LEN(VLOOKUP($G98,Baseline!$G:$CJ,65,FALSE))=0,"",VLOOKUP($G98,Baseline!$G:$CJ,65,FALSE))</f>
        <v>6 = Recomendaciones para conservar el bienestar (p. ej. actividad deportiva, relajación en el hogar)</v>
      </c>
      <c r="BT98" s="12" t="str">
        <f>IF(LEN(VLOOKUP($G98,Baseline!$G:$CJ,66,FALSE))=0,"",VLOOKUP($G98,Baseline!$G:$CJ,66,FALSE))</f>
        <v/>
      </c>
      <c r="BU98" s="12" t="str">
        <f>IF(LEN(VLOOKUP($G98,Baseline!$G:$CJ,67,FALSE))=0,"",VLOOKUP($G98,Baseline!$G:$CJ,67,FALSE))</f>
        <v/>
      </c>
      <c r="BV98" s="12" t="str">
        <f>IF(LEN(VLOOKUP($G98,Baseline!$G:$CJ,68,FALSE))=0,"",VLOOKUP($G98,Baseline!$G:$CJ,68,FALSE))</f>
        <v/>
      </c>
      <c r="BW98" s="12" t="str">
        <f>IF(LEN(VLOOKUP($G98,Baseline!$G:$CJ,69,FALSE))=0,"",VLOOKUP($G98,Baseline!$G:$CJ,69,FALSE))</f>
        <v/>
      </c>
      <c r="BX98" s="12" t="str">
        <f>IF(LEN(VLOOKUP($G98,Baseline!$G:$CJ,70,FALSE))=0,"",VLOOKUP($G98,Baseline!$G:$CJ,70,FALSE))</f>
        <v/>
      </c>
      <c r="BY98" s="12" t="str">
        <f>IF(LEN(VLOOKUP($G98,Baseline!$G:$CJ,71,FALSE))=0,"",VLOOKUP($G98,Baseline!$G:$CJ,71,FALSE))</f>
        <v/>
      </c>
      <c r="BZ98" s="12" t="str">
        <f>IF(LEN(VLOOKUP($G98,Baseline!$G:$CJ,72,FALSE))=0,"",VLOOKUP($G98,Baseline!$G:$CJ,72,FALSE))</f>
        <v/>
      </c>
      <c r="CA98" s="12" t="str">
        <f>IF(LEN(VLOOKUP($G98,Baseline!$G:$CJ,73,FALSE))=0,"",VLOOKUP($G98,Baseline!$G:$CJ,73,FALSE))</f>
        <v/>
      </c>
      <c r="CB98" s="12" t="str">
        <f>IF(LEN(VLOOKUP($G98,Baseline!$G:$CJ,74,FALSE))=0,"",VLOOKUP($G98,Baseline!$G:$CJ,74,FALSE))</f>
        <v/>
      </c>
      <c r="CC98" s="12" t="str">
        <f>IF(LEN(VLOOKUP($G98,Baseline!$G:$CJ,75,FALSE))=0,"",VLOOKUP($G98,Baseline!$G:$CJ,75,FALSE))</f>
        <v/>
      </c>
      <c r="CD98" s="12" t="str">
        <f>IF(LEN(VLOOKUP($G98,Baseline!$G:$CJ,76,FALSE))=0,"",VLOOKUP($G98,Baseline!$G:$CJ,76,FALSE))</f>
        <v/>
      </c>
      <c r="CE98" s="12" t="str">
        <f>IF(LEN(VLOOKUP($G98,Baseline!$G:$CJ,77,FALSE))=0,"",VLOOKUP($G98,Baseline!$G:$CJ,77,FALSE))</f>
        <v/>
      </c>
      <c r="CF98" s="12" t="str">
        <f>IF(LEN(VLOOKUP($G98,Baseline!$G:$CJ,78,FALSE))=0,"",VLOOKUP($G98,Baseline!$G:$CJ,78,FALSE))</f>
        <v/>
      </c>
      <c r="CG98" s="12" t="str">
        <f>IF(LEN(VLOOKUP($G98,Baseline!$G:$CJ,79,FALSE))=0,"",VLOOKUP($G98,Baseline!$G:$CJ,79,FALSE))</f>
        <v/>
      </c>
      <c r="CH98" s="12" t="str">
        <f>IF(LEN(VLOOKUP($G98,Baseline!$G:$CJ,80,FALSE))=0,"",VLOOKUP($G98,Baseline!$G:$CJ,80,FALSE))</f>
        <v/>
      </c>
      <c r="CI98" s="12" t="str">
        <f>IF(LEN(VLOOKUP($G98,Baseline!$G:$CJ,81,FALSE))=0,"",VLOOKUP($G98,Baseline!$G:$CJ,81,FALSE))</f>
        <v/>
      </c>
      <c r="CJ98" s="12" t="str">
        <f>IF(LEN(VLOOKUP($G98,Baseline!$G:$CJ,82,FALSE))=0,"",VLOOKUP($G98,Baseline!$G:$CJ,82,FALSE))</f>
        <v/>
      </c>
      <c r="CK98" s="12"/>
      <c r="CL98" s="12"/>
      <c r="CM98" s="12"/>
      <c r="CN98" s="12"/>
      <c r="CO98" s="206" t="str">
        <f>IF(LEN(VLOOKUP($G98,Baseline!$G:$DL,87,FALSE))=0,"",VLOOKUP($G98,Baseline!$G:$DL,87,FALSE))</f>
        <v>Y a-t-il des domaines dans lesquels vous souhaiteriez obtenir plus de soutien actuellement dans le contexte de la pandémie du COVID-19 ? (plusieurs réponses possibles)</v>
      </c>
      <c r="CP98" s="12" t="str">
        <f>IF(LEN(VLOOKUP($G98,Baseline!$G:$DL,88,FALSE))=0,"",VLOOKUP($G98,Baseline!$G:$DL,88,FALSE))</f>
        <v>1 = informations (par ex. sur la maladie et les mesures politiques)</v>
      </c>
      <c r="CQ98" s="12" t="str">
        <f>IF(LEN(VLOOKUP($G98,Baseline!$G:$DL,89,FALSE))=0,"",VLOOKUP($G98,Baseline!$G:$DL,89,FALSE))</f>
        <v>2 = approvisionnement instrumental (par ex. denrées alimentaires, finances)</v>
      </c>
      <c r="CR98" s="83" t="str">
        <f>IF(LEN(VLOOKUP($G98,Baseline!$G:$DL,90,FALSE))=0,"",VLOOKUP($G98,Baseline!$G:$DL,90,FALSE))</f>
        <v>3 = soutien psychosocial (par ex. ligne d'assistance téléphonique, conseil en ligne)</v>
      </c>
      <c r="CS98" s="12" t="str">
        <f>IF(LEN(VLOOKUP($G98,Baseline!$G:$DL,91,FALSE))=0,"",VLOOKUP($G98,Baseline!$G:$DL,91,FALSE))</f>
        <v>4 = garde d'enfants</v>
      </c>
      <c r="CT98" s="12" t="str">
        <f>IF(LEN(VLOOKUP($G98,Baseline!$G:$DL,92,FALSE))=0,"",VLOOKUP($G98,Baseline!$G:$DL,92,FALSE))</f>
        <v>5 = recommandations concernant l'organisation du quotidien (par ex. conciliation de la vie professionnelle et familiale lors du travail à domicile)</v>
      </c>
      <c r="CU98" s="12" t="str">
        <f>IF(LEN(VLOOKUP($G98,Baseline!$G:$DL,93,FALSE))=0,"",VLOOKUP($G98,Baseline!$G:$DL,93,FALSE))</f>
        <v>6 = recommandations visant le maintien du bien-être (par ex. activités sportives, détente à la maison)</v>
      </c>
      <c r="CV98" s="12" t="str">
        <f>IF(LEN(VLOOKUP($G98,Baseline!$G:$DL,94,FALSE))=0,"",VLOOKUP($G98,Baseline!$G:$DL,94,FALSE))</f>
        <v/>
      </c>
      <c r="CW98" s="12" t="str">
        <f>IF(LEN(VLOOKUP($G98,Baseline!$G:$DL,95,FALSE))=0,"",VLOOKUP($G98,Baseline!$G:$DL,95,FALSE))</f>
        <v/>
      </c>
      <c r="CX98" s="12" t="str">
        <f>IF(LEN(VLOOKUP($G98,Baseline!$G:$DL,96,FALSE))=0,"",VLOOKUP($G98,Baseline!$G:$DL,96,FALSE))</f>
        <v/>
      </c>
      <c r="CY98" s="76" t="str">
        <f>IF(LEN(VLOOKUP($G98,Baseline!$G:$DL,97,FALSE))=0,"",VLOOKUP($G98,Baseline!$G:$DL,97,FALSE))</f>
        <v/>
      </c>
      <c r="CZ98" s="76" t="str">
        <f>IF(LEN(VLOOKUP($G98,Baseline!$G:$DL,98,FALSE))=0,"",VLOOKUP($G98,Baseline!$G:$DL,98,FALSE))</f>
        <v/>
      </c>
      <c r="DA98" s="76" t="str">
        <f>IF(LEN(VLOOKUP($G98,Baseline!$G:$DL,99,FALSE))=0,"",VLOOKUP($G98,Baseline!$G:$DL,99,FALSE))</f>
        <v/>
      </c>
      <c r="DB98" s="76" t="str">
        <f>IF(LEN(VLOOKUP($G98,Baseline!$G:$DL,100,FALSE))=0,"",VLOOKUP($G98,Baseline!$G:$DL,100,FALSE))</f>
        <v/>
      </c>
      <c r="DC98" s="76" t="str">
        <f>IF(LEN(VLOOKUP($G98,Baseline!$G:$DL,101,FALSE))=0,"",VLOOKUP($G98,Baseline!$G:$DL,101,FALSE))</f>
        <v/>
      </c>
      <c r="DD98" s="76" t="str">
        <f>IF(LEN(VLOOKUP($G98,Baseline!$G:$DL,102,FALSE))=0,"",VLOOKUP($G98,Baseline!$G:$DL,102,FALSE))</f>
        <v/>
      </c>
      <c r="DE98" s="76" t="str">
        <f>IF(LEN(VLOOKUP($G98,Baseline!$G:$DL,103,FALSE))=0,"",VLOOKUP($G98,Baseline!$G:$DL,103,FALSE))</f>
        <v/>
      </c>
      <c r="DF98" s="76" t="str">
        <f>IF(LEN(VLOOKUP($G98,Baseline!$G:$DL,104,FALSE))=0,"",VLOOKUP($G98,Baseline!$G:$DL,104,FALSE))</f>
        <v/>
      </c>
      <c r="DG98" s="76" t="str">
        <f>IF(LEN(VLOOKUP($G98,Baseline!$G:$DL,105,FALSE))=0,"",VLOOKUP($G98,Baseline!$G:$DL,105,FALSE))</f>
        <v/>
      </c>
      <c r="DH98" s="76" t="str">
        <f>IF(LEN(VLOOKUP($G98,Baseline!$G:$DL,106,FALSE))=0,"",VLOOKUP($G98,Baseline!$G:$DL,106,FALSE))</f>
        <v/>
      </c>
      <c r="DI98" s="76" t="str">
        <f>IF(LEN(VLOOKUP($G98,Baseline!$G:$DL,107,FALSE))=0,"",VLOOKUP($G98,Baseline!$G:$DL,107,FALSE))</f>
        <v/>
      </c>
      <c r="DJ98" s="76" t="str">
        <f>IF(LEN(VLOOKUP($G98,Baseline!$G:$DL,108,FALSE))=0,"",VLOOKUP($G98,Baseline!$G:$DL,108,FALSE))</f>
        <v/>
      </c>
      <c r="DK98" s="76" t="str">
        <f>IF(LEN(VLOOKUP($G98,Baseline!$G:$DL,109,FALSE))=0,"",VLOOKUP($G98,Baseline!$G:$DL,109,FALSE))</f>
        <v/>
      </c>
      <c r="DL98" s="76" t="str">
        <f>IF(LEN(VLOOKUP($G98,Baseline!$G:$DL,110,FALSE))=0,"",VLOOKUP($G98,Baseline!$G:$DL,110,FALSE))</f>
        <v/>
      </c>
      <c r="DM98" s="76"/>
      <c r="DN98" s="76"/>
      <c r="DO98" s="76"/>
      <c r="DP98" s="76"/>
      <c r="DQ98" s="12" t="str">
        <f>IF(LEN(VLOOKUP($G98,Baseline!$G:$EN,115,FALSE))=0,"",VLOOKUP($G98,Baseline!$G:$EN,115,FALSE))</f>
        <v>Vannak olyan területek, ahol jelenleg a COVID-19 pandémia alkalmából több támogatást kívánna? (Több válasz is lehetséges)</v>
      </c>
      <c r="DR98" s="12" t="str">
        <f>IF(LEN(VLOOKUP($G98,Baseline!$G:$EN,116,FALSE))=0,"",VLOOKUP($G98,Baseline!$G:$EN,116,FALSE))</f>
        <v>1 = információk (pl. a betegséggel és a politikai intézkedésekkel kapcsolatban)</v>
      </c>
      <c r="DS98" s="12" t="str">
        <f>IF(LEN(VLOOKUP($G98,Baseline!$G:$EN,117,FALSE))=0,"",VLOOKUP($G98,Baseline!$G:$EN,117,FALSE))</f>
        <v>2 = hozzájáruló ellátás (pl. élelmiszer, pénzügyek)</v>
      </c>
      <c r="DT98" s="12" t="str">
        <f>IF(LEN(VLOOKUP($G98,Baseline!$G:$EN,118,FALSE))=0,"",VLOOKUP($G98,Baseline!$G:$EN,118,FALSE))</f>
        <v>3 = pszichológiai ellátás (pl. telefon forróvonal, online tanácsadás)</v>
      </c>
      <c r="DU98" s="12" t="str">
        <f>IF(LEN(VLOOKUP($G98,Baseline!$G:$EN,119,FALSE))=0,"",VLOOKUP($G98,Baseline!$G:$EN,119,FALSE))</f>
        <v>4 = gyermekfelügyelet</v>
      </c>
      <c r="DV98" s="12" t="str">
        <f>IF(LEN(VLOOKUP($G98,Baseline!$G:$EN,120,FALSE))=0,"",VLOOKUP($G98,Baseline!$G:$EN,120,FALSE))</f>
        <v>5 = ajánlatok a mindennapi tervezéshez (pl. a munka és a család összeegyeztethetősége az otthoni munkavégzés során)</v>
      </c>
      <c r="DW98" s="83" t="str">
        <f>IF(LEN(VLOOKUP($G98,Baseline!$G:$EN,121,FALSE))=0,"",VLOOKUP($G98,Baseline!$G:$EN,121,FALSE))</f>
        <v>6 = javaslatok a jó közérzet fenntartásához (pl. sporttevékenységek, kikapcsolódás otthon)</v>
      </c>
      <c r="DX98" s="12" t="str">
        <f>IF(LEN(VLOOKUP($G98,Baseline!$G:$EN,122,FALSE))=0,"",VLOOKUP($G98,Baseline!$G:$EN,122,FALSE))</f>
        <v/>
      </c>
      <c r="DY98" s="12" t="str">
        <f>IF(LEN(VLOOKUP($G98,Baseline!$G:$EN,123,FALSE))=0,"",VLOOKUP($G98,Baseline!$G:$EN,123,FALSE))</f>
        <v/>
      </c>
      <c r="DZ98" s="12" t="str">
        <f>IF(LEN(VLOOKUP($G98,Baseline!$G:$EN,124,FALSE))=0,"",VLOOKUP($G98,Baseline!$G:$EN,124,FALSE))</f>
        <v/>
      </c>
      <c r="EA98" s="12" t="str">
        <f>IF(LEN(VLOOKUP($G98,Baseline!$G:$EN,125,FALSE))=0,"",VLOOKUP($G98,Baseline!$G:$EN,125,FALSE))</f>
        <v/>
      </c>
      <c r="EB98" s="76" t="str">
        <f>IF(LEN(VLOOKUP($G98,Baseline!$G:$EN,126,FALSE))=0,"",VLOOKUP($G98,Baseline!$G:$EN,126,FALSE))</f>
        <v/>
      </c>
      <c r="EC98" s="76" t="str">
        <f>IF(LEN(VLOOKUP($G98,Baseline!$G:$EN,127,FALSE))=0,"",VLOOKUP($G98,Baseline!$G:$EN,127,FALSE))</f>
        <v/>
      </c>
      <c r="ED98" s="76" t="str">
        <f>IF(LEN(VLOOKUP($G98,Baseline!$G:$EN,128,FALSE))=0,"",VLOOKUP($G98,Baseline!$G:$EN,128,FALSE))</f>
        <v/>
      </c>
      <c r="EE98" s="76" t="str">
        <f>IF(LEN(VLOOKUP($G98,Baseline!$G:$EN,129,FALSE))=0,"",VLOOKUP($G98,Baseline!$G:$EN,129,FALSE))</f>
        <v/>
      </c>
      <c r="EF98" s="76" t="str">
        <f>IF(LEN(VLOOKUP($G98,Baseline!$G:$EN,130,FALSE))=0,"",VLOOKUP($G98,Baseline!$G:$EN,130,FALSE))</f>
        <v/>
      </c>
      <c r="EG98" s="76" t="str">
        <f>IF(LEN(VLOOKUP($G98,Baseline!$G:$EN,131,FALSE))=0,"",VLOOKUP($G98,Baseline!$G:$EN,131,FALSE))</f>
        <v/>
      </c>
      <c r="EH98" s="76" t="str">
        <f>IF(LEN(VLOOKUP($G98,Baseline!$G:$EN,132,FALSE))=0,"",VLOOKUP($G98,Baseline!$G:$EN,132,FALSE))</f>
        <v/>
      </c>
      <c r="EI98" s="76" t="str">
        <f>IF(LEN(VLOOKUP($G98,Baseline!$G:$EN,133,FALSE))=0,"",VLOOKUP($G98,Baseline!$G:$EN,133,FALSE))</f>
        <v/>
      </c>
      <c r="EJ98" s="76" t="str">
        <f>IF(LEN(VLOOKUP($G98,Baseline!$G:$EN,134,FALSE))=0,"",VLOOKUP($G98,Baseline!$G:$EN,134,FALSE))</f>
        <v/>
      </c>
      <c r="EK98" s="76" t="str">
        <f>IF(LEN(VLOOKUP($G98,Baseline!$G:$EN,135,FALSE))=0,"",VLOOKUP($G98,Baseline!$G:$EN,135,FALSE))</f>
        <v/>
      </c>
      <c r="EL98" s="76" t="str">
        <f>IF(LEN(VLOOKUP($G98,Baseline!$G:$EN,136,FALSE))=0,"",VLOOKUP($G98,Baseline!$G:$EN,136,FALSE))</f>
        <v/>
      </c>
      <c r="EM98" s="76" t="str">
        <f>IF(LEN(VLOOKUP($G98,Baseline!$G:$EN,137,FALSE))=0,"",VLOOKUP($G98,Baseline!$G:$EN,137,FALSE))</f>
        <v/>
      </c>
      <c r="EN98" s="76" t="str">
        <f>IF(LEN(VLOOKUP($G98,Baseline!$G:$EN,138,FALSE))=0,"",VLOOKUP($G98,Baseline!$G:$EN,138,FALSE))</f>
        <v/>
      </c>
      <c r="EO98" s="76"/>
      <c r="EP98" s="76"/>
      <c r="EQ98" s="76"/>
      <c r="ER98" s="76"/>
      <c r="ES98" s="12" t="str">
        <f>IF(LEN(VLOOKUP($G98,Baseline!$G:$FP,143,FALSE))=0,"",VLOOKUP($G98,Baseline!$G:$FP,143,FALSE))</f>
        <v xml:space="preserve">Ci sono degli ambiti in cui, attualmente, data la pandemia di COVID-19, le piacerebbe avere maggiore sostegno? (più risposte possibili) </v>
      </c>
      <c r="ET98" s="12" t="str">
        <f>IF(LEN(VLOOKUP($G98,Baseline!$G:$FP,144,FALSE))=0,"",VLOOKUP($G98,Baseline!$G:$FP,144,FALSE))</f>
        <v xml:space="preserve">1 = informazioni (ad es. sulla malattia e le misure politiche) </v>
      </c>
      <c r="EU98" s="12" t="str">
        <f>IF(LEN(VLOOKUP($G98,Baseline!$G:$FP,145,FALSE))=0,"",VLOOKUP($G98,Baseline!$G:$FP,145,FALSE))</f>
        <v xml:space="preserve">2 = sostegno strumentale (ad es. alimenti, mezzi finanziari) </v>
      </c>
      <c r="EV98" s="12" t="str">
        <f>IF(LEN(VLOOKUP($G98,Baseline!$G:$FP,146,FALSE))=0,"",VLOOKUP($G98,Baseline!$G:$FP,146,FALSE))</f>
        <v>3 = sostegno psicosociale (ad es. numero verde, consulenza online)</v>
      </c>
      <c r="EW98" s="12" t="str">
        <f>IF(LEN(VLOOKUP($G98,Baseline!$G:$FP,147,FALSE))=0,"",VLOOKUP($G98,Baseline!$G:$FP,147,FALSE))</f>
        <v>4 = cura dei figli</v>
      </c>
      <c r="EX98" s="12" t="str">
        <f>IF(LEN(VLOOKUP($G98,Baseline!$G:$FP,148,FALSE))=0,"",VLOOKUP($G98,Baseline!$G:$FP,148,FALSE))</f>
        <v>5 = consigli sulla pianificazione della quotidianità (ad es. conciliazione tra lavoro e famiglia in home office)</v>
      </c>
      <c r="EY98" s="12" t="str">
        <f>IF(LEN(VLOOKUP($G98,Baseline!$G:$FP,149,FALSE))=0,"",VLOOKUP($G98,Baseline!$G:$FP,149,FALSE))</f>
        <v>6 = consigli sul mantenimento del benessere (ad es. attività sportiva, rilassamento a casa)</v>
      </c>
      <c r="EZ98" s="12" t="str">
        <f>IF(LEN(VLOOKUP($G98,Baseline!$G:$FP,150,FALSE))=0,"",VLOOKUP($G98,Baseline!$G:$FP,150,FALSE))</f>
        <v/>
      </c>
      <c r="FA98" s="12" t="str">
        <f>IF(LEN(VLOOKUP($G98,Baseline!$G:$FP,151,FALSE))=0,"",VLOOKUP($G98,Baseline!$G:$FP,151,FALSE))</f>
        <v/>
      </c>
      <c r="FB98" s="83" t="str">
        <f>IF(LEN(VLOOKUP($G98,Baseline!$G:$FP,152,FALSE))=0,"",VLOOKUP($G98,Baseline!$G:$FP,152,FALSE))</f>
        <v/>
      </c>
      <c r="FC98" s="12" t="str">
        <f>IF(LEN(VLOOKUP($G98,Baseline!$G:$FP,153,FALSE))=0,"",VLOOKUP($G98,Baseline!$G:$FP,153,FALSE))</f>
        <v/>
      </c>
      <c r="FD98" s="76" t="str">
        <f>IF(LEN(VLOOKUP($G98,Baseline!$G:$FP,154,FALSE))=0,"",VLOOKUP($G98,Baseline!$G:$FP,154,FALSE))</f>
        <v/>
      </c>
      <c r="FE98" s="76" t="str">
        <f>IF(LEN(VLOOKUP($G98,Baseline!$G:$FP,155,FALSE))=0,"",VLOOKUP($G98,Baseline!$G:$FP,155,FALSE))</f>
        <v/>
      </c>
      <c r="FF98" s="76" t="str">
        <f>IF(LEN(VLOOKUP($G98,Baseline!$G:$FP,156,FALSE))=0,"",VLOOKUP($G98,Baseline!$G:$FP,156,FALSE))</f>
        <v/>
      </c>
      <c r="FG98" s="76" t="str">
        <f>IF(LEN(VLOOKUP($G98,Baseline!$G:$FP,157,FALSE))=0,"",VLOOKUP($G98,Baseline!$G:$FP,157,FALSE))</f>
        <v/>
      </c>
      <c r="FH98" s="76" t="str">
        <f>IF(LEN(VLOOKUP($G98,Baseline!$G:$FP,158,FALSE))=0,"",VLOOKUP($G98,Baseline!$G:$FP,158,FALSE))</f>
        <v/>
      </c>
      <c r="FI98" s="76" t="str">
        <f>IF(LEN(VLOOKUP($G98,Baseline!$G:$FP,159,FALSE))=0,"",VLOOKUP($G98,Baseline!$G:$FP,159,FALSE))</f>
        <v/>
      </c>
      <c r="FJ98" s="76" t="str">
        <f>IF(LEN(VLOOKUP($G98,Baseline!$G:$FP,160,FALSE))=0,"",VLOOKUP($G98,Baseline!$G:$FP,160,FALSE))</f>
        <v/>
      </c>
      <c r="FK98" s="76" t="str">
        <f>IF(LEN(VLOOKUP($G98,Baseline!$G:$FP,161,FALSE))=0,"",VLOOKUP($G98,Baseline!$G:$FP,161,FALSE))</f>
        <v/>
      </c>
      <c r="FL98" s="76" t="str">
        <f>IF(LEN(VLOOKUP($G98,Baseline!$G:$FP,162,FALSE))=0,"",VLOOKUP($G98,Baseline!$G:$FP,162,FALSE))</f>
        <v/>
      </c>
      <c r="FM98" s="76" t="str">
        <f>IF(LEN(VLOOKUP($G98,Baseline!$G:$FP,163,FALSE))=0,"",VLOOKUP($G98,Baseline!$G:$FP,163,FALSE))</f>
        <v/>
      </c>
      <c r="FN98" s="76" t="str">
        <f>IF(LEN(VLOOKUP($G98,Baseline!$G:$FP,164,FALSE))=0,"",VLOOKUP($G98,Baseline!$G:$FP,164,FALSE))</f>
        <v/>
      </c>
      <c r="FO98" s="76" t="str">
        <f>IF(LEN(VLOOKUP($G98,Baseline!$G:$FP,165,FALSE))=0,"",VLOOKUP($G98,Baseline!$G:$FP,165,FALSE))</f>
        <v/>
      </c>
      <c r="FP98" s="76" t="str">
        <f>IF(LEN(VLOOKUP($G98,Baseline!$G:$FP,166,FALSE))=0,"",VLOOKUP($G98,Baseline!$G:$FP,166,FALSE))</f>
        <v/>
      </c>
      <c r="FQ98" s="76"/>
      <c r="FR98" s="76"/>
      <c r="FS98" s="76"/>
      <c r="FT98" s="76"/>
      <c r="FU98" s="12" t="str">
        <f>IF(LEN(VLOOKUP($G98,Baseline!$G:$GR,171,FALSE))=0,"",VLOOKUP($G98,Baseline!$G:$GR,171,FALSE))</f>
        <v>Можете ли Вы назвать сферу, в которых Вы нуждаетесь в дополнительной поддержке в ситуации пандемии COVID-19? (возможны несколько вариантов)</v>
      </c>
      <c r="FV98" s="12" t="str">
        <f>IF(LEN(VLOOKUP($G98,Baseline!$G:$GR,172,FALSE))=0,"",VLOOKUP($G98,Baseline!$G:$GR,172,FALSE))</f>
        <v>1 = информация (например, о самой болезни и политических мероприятиях)</v>
      </c>
      <c r="FW98" s="12" t="str">
        <f>IF(LEN(VLOOKUP($G98,Baseline!$G:$GR,173,FALSE))=0,"",VLOOKUP($G98,Baseline!$G:$GR,173,FALSE))</f>
        <v>2 = снабжение и жизнеобеспечение (например, продукты, финансы)</v>
      </c>
      <c r="FX98" s="12" t="str">
        <f>IF(LEN(VLOOKUP($G98,Baseline!$G:$GR,174,FALSE))=0,"",VLOOKUP($G98,Baseline!$G:$GR,174,FALSE))</f>
        <v>3 = психологическая поддержка (например, горячая линия, Online-консультации)</v>
      </c>
      <c r="FY98" s="12" t="str">
        <f>IF(LEN(VLOOKUP($G98,Baseline!$G:$GR,175,FALSE))=0,"",VLOOKUP($G98,Baseline!$G:$GR,175,FALSE))</f>
        <v>4 = детские учреждения</v>
      </c>
      <c r="FZ98" s="12" t="str">
        <f>IF(LEN(VLOOKUP($G98,Baseline!$G:$GR,176,FALSE))=0,"",VLOOKUP($G98,Baseline!$G:$GR,176,FALSE))</f>
        <v>5 = рекомендации по планированию дня (например, совмещение работы и семьи в домашнем офисе)</v>
      </c>
      <c r="GA98" s="12" t="str">
        <f>IF(LEN(VLOOKUP($G98,Baseline!$G:$GR,177,FALSE))=0,"",VLOOKUP($G98,Baseline!$G:$GR,177,FALSE))</f>
        <v>6 = рекомендации по поддержанию хорошего самочувствия (например, спортивные занятия, развлечения дома)</v>
      </c>
      <c r="GB98" s="12" t="str">
        <f>IF(LEN(VLOOKUP($G98,Baseline!$G:$GR,178,FALSE))=0,"",VLOOKUP($G98,Baseline!$G:$GR,178,FALSE))</f>
        <v/>
      </c>
      <c r="GC98" s="12" t="str">
        <f>IF(LEN(VLOOKUP($G98,Baseline!$G:$GR,179,FALSE))=0,"",VLOOKUP($G98,Baseline!$G:$GR,179,FALSE))</f>
        <v/>
      </c>
      <c r="GD98" s="12" t="str">
        <f>IF(LEN(VLOOKUP($G98,Baseline!$G:$GR,180,FALSE))=0,"",VLOOKUP($G98,Baseline!$G:$GR,180,FALSE))</f>
        <v/>
      </c>
      <c r="GE98" s="12" t="str">
        <f>IF(LEN(VLOOKUP($G98,Baseline!$G:$GR,181,FALSE))=0,"",VLOOKUP($G98,Baseline!$G:$GR,181,FALSE))</f>
        <v/>
      </c>
      <c r="GF98" s="76" t="str">
        <f>IF(LEN(VLOOKUP($G98,Baseline!$G:$GR,182,FALSE))=0,"",VLOOKUP($G98,Baseline!$G:$GR,182,FALSE))</f>
        <v/>
      </c>
      <c r="GG98" s="83" t="str">
        <f>IF(LEN(VLOOKUP($G98,Baseline!$G:$GR,183,FALSE))=0,"",VLOOKUP($G98,Baseline!$G:$GR,183,FALSE))</f>
        <v/>
      </c>
      <c r="GH98" s="76" t="str">
        <f>IF(LEN(VLOOKUP($G98,Baseline!$G:$GR,184,FALSE))=0,"",VLOOKUP($G98,Baseline!$G:$GR,184,FALSE))</f>
        <v/>
      </c>
      <c r="GI98" s="76" t="str">
        <f>IF(LEN(VLOOKUP($G98,Baseline!$G:$GR,185,FALSE))=0,"",VLOOKUP($G98,Baseline!$G:$GR,185,FALSE))</f>
        <v/>
      </c>
      <c r="GJ98" s="76" t="str">
        <f>IF(LEN(VLOOKUP($G98,Baseline!$G:$GR,186,FALSE))=0,"",VLOOKUP($G98,Baseline!$G:$GR,186,FALSE))</f>
        <v/>
      </c>
      <c r="GK98" s="76" t="str">
        <f>IF(LEN(VLOOKUP($G98,Baseline!$G:$GR,187,FALSE))=0,"",VLOOKUP($G98,Baseline!$G:$GR,187,FALSE))</f>
        <v/>
      </c>
      <c r="GL98" s="76" t="str">
        <f>IF(LEN(VLOOKUP($G98,Baseline!$G:$GR,188,FALSE))=0,"",VLOOKUP($G98,Baseline!$G:$GR,188,FALSE))</f>
        <v/>
      </c>
      <c r="GM98" s="76" t="str">
        <f>IF(LEN(VLOOKUP($G98,Baseline!$G:$GR,189,FALSE))=0,"",VLOOKUP($G98,Baseline!$G:$GR,189,FALSE))</f>
        <v/>
      </c>
      <c r="GN98" s="76" t="str">
        <f>IF(LEN(VLOOKUP($G98,Baseline!$G:$GR,190,FALSE))=0,"",VLOOKUP($G98,Baseline!$G:$GR,190,FALSE))</f>
        <v/>
      </c>
      <c r="GO98" s="76" t="str">
        <f>IF(LEN(VLOOKUP($G98,Baseline!$G:$GR,191,FALSE))=0,"",VLOOKUP($G98,Baseline!$G:$GR,191,FALSE))</f>
        <v/>
      </c>
      <c r="GP98" s="76" t="str">
        <f>IF(LEN(VLOOKUP($G98,Baseline!$G:$GR,192,FALSE))=0,"",VLOOKUP($G98,Baseline!$G:$GR,192,FALSE))</f>
        <v/>
      </c>
      <c r="GQ98" s="76" t="str">
        <f>IF(LEN(VLOOKUP($G98,Baseline!$G:$GR,193,FALSE))=0,"",VLOOKUP($G98,Baseline!$G:$GR,193,FALSE))</f>
        <v/>
      </c>
      <c r="GR98" s="76" t="str">
        <f>IF(LEN(VLOOKUP($G98,Baseline!$G:$GR,194,FALSE))=0,"",VLOOKUP($G98,Baseline!$G:$GR,194,FALSE))</f>
        <v/>
      </c>
      <c r="GS98" s="76"/>
      <c r="GT98" s="76"/>
      <c r="GU98" s="76"/>
      <c r="GV98" s="76"/>
      <c r="GW98" s="12" t="str">
        <f>IF(LEN(VLOOKUP($G98,Baseline!$G:$HT,199,FALSE))=0,"",VLOOKUP($G98,Baseline!$G:$HT,199,FALSE))</f>
        <v>Da li postoje neke oblasti u kojima trenutno želite da imate veću podršku povodom COVID-19 pandemije? (moguće izabrati više odgovora)</v>
      </c>
      <c r="GX98" s="12" t="str">
        <f>IF(LEN(VLOOKUP($G98,Baseline!$G:$HT,200,FALSE))=0,"",VLOOKUP($G98,Baseline!$G:$HT,200,FALSE))</f>
        <v>1 = informacije (npr. o bolesti i političkim smernicama)</v>
      </c>
      <c r="GY98" s="12" t="str">
        <f>IF(LEN(VLOOKUP($G98,Baseline!$G:$HT,201,FALSE))=0,"",VLOOKUP($G98,Baseline!$G:$HT,201,FALSE))</f>
        <v>2 = instrumentalno snabdevanje (npr. hrana, finansije)</v>
      </c>
      <c r="GZ98" s="12" t="str">
        <f>IF(LEN(VLOOKUP($G98,Baseline!$G:$HT,202,FALSE))=0,"",VLOOKUP($G98,Baseline!$G:$HT,202,FALSE))</f>
        <v>3 = psihosocijalna podrška (npr. telefonska kontakt linija, onlajn savetovanje)</v>
      </c>
      <c r="HA98" s="82" t="str">
        <f>IF(LEN(VLOOKUP($G98,Baseline!$G:$HT,203,FALSE))=0,"",VLOOKUP($G98,Baseline!$G:$HT,203,FALSE))</f>
        <v>4 = čuvanje dece</v>
      </c>
      <c r="HB98" s="82" t="str">
        <f>IF(LEN(VLOOKUP($G98,Baseline!$G:$HT,204,FALSE))=0,"",VLOOKUP($G98,Baseline!$G:$HT,204,FALSE))</f>
        <v>5 = preporuke za oblikovanje svakodnevnice (npr.-kako je moguće uskladiti posao i porodicu kada se radi od kuće)</v>
      </c>
      <c r="HC98" s="82" t="str">
        <f>IF(LEN(VLOOKUP($G98,Baseline!$G:$HT,205,FALSE))=0,"",VLOOKUP($G98,Baseline!$G:$HT,205,FALSE))</f>
        <v>6 = preporuke za očuvanje dobrobiti (npr. sportske aktivnosti, opuštanje kod kuće)</v>
      </c>
      <c r="HD98" s="82" t="str">
        <f>IF(LEN(VLOOKUP($G98,Baseline!$G:$HT,206,FALSE))=0,"",VLOOKUP($G98,Baseline!$G:$HT,206,FALSE))</f>
        <v/>
      </c>
      <c r="HE98" s="82" t="str">
        <f>IF(LEN(VLOOKUP($G98,Baseline!$G:$HT,207,FALSE))=0,"",VLOOKUP($G98,Baseline!$G:$HT,207,FALSE))</f>
        <v/>
      </c>
      <c r="HF98" s="82" t="str">
        <f>IF(LEN(VLOOKUP($G98,Baseline!$G:$HT,208,FALSE))=0,"",VLOOKUP($G98,Baseline!$G:$HT,208,FALSE))</f>
        <v/>
      </c>
      <c r="HG98" s="82" t="str">
        <f>IF(LEN(VLOOKUP($G98,Baseline!$G:$HT,209,FALSE))=0,"",VLOOKUP($G98,Baseline!$G:$HT,209,FALSE))</f>
        <v/>
      </c>
      <c r="HH98" s="76" t="str">
        <f>IF(LEN(VLOOKUP($G98,Baseline!$G:$HT,210,FALSE))=0,"",VLOOKUP($G98,Baseline!$G:$HT,210,FALSE))</f>
        <v/>
      </c>
      <c r="HI98" s="76" t="str">
        <f>IF(LEN(VLOOKUP($G98,Baseline!$G:$HT,211,FALSE))=0,"",VLOOKUP($G98,Baseline!$G:$HT,211,FALSE))</f>
        <v/>
      </c>
      <c r="HJ98" s="76" t="str">
        <f>IF(LEN(VLOOKUP($G98,Baseline!$G:$HT,212,FALSE))=0,"",VLOOKUP($G98,Baseline!$G:$HT,212,FALSE))</f>
        <v/>
      </c>
      <c r="HK98" s="76" t="str">
        <f>IF(LEN(VLOOKUP($G98,Baseline!$G:$HT,213,FALSE))=0,"",VLOOKUP($G98,Baseline!$G:$HT,213,FALSE))</f>
        <v/>
      </c>
      <c r="HL98" s="83" t="str">
        <f>IF(LEN(VLOOKUP($G98,Baseline!$G:$HT,214,FALSE))=0,"",VLOOKUP($G98,Baseline!$G:$HT,214,FALSE))</f>
        <v/>
      </c>
      <c r="HM98" s="76" t="str">
        <f>IF(LEN(VLOOKUP($G98,Baseline!$G:$HT,215,FALSE))=0,"",VLOOKUP($G98,Baseline!$G:$HT,215,FALSE))</f>
        <v/>
      </c>
      <c r="HN98" s="76" t="str">
        <f>IF(LEN(VLOOKUP($G98,Baseline!$G:$HT,216,FALSE))=0,"",VLOOKUP($G98,Baseline!$G:$HT,216,FALSE))</f>
        <v/>
      </c>
      <c r="HO98" s="76" t="str">
        <f>IF(LEN(VLOOKUP($G98,Baseline!$G:$HT,217,FALSE))=0,"",VLOOKUP($G98,Baseline!$G:$HT,217,FALSE))</f>
        <v/>
      </c>
      <c r="HP98" s="76" t="str">
        <f>IF(LEN(VLOOKUP($G98,Baseline!$G:$HT,218,FALSE))=0,"",VLOOKUP($G98,Baseline!$G:$HT,218,FALSE))</f>
        <v/>
      </c>
      <c r="HQ98" s="76" t="str">
        <f>IF(LEN(VLOOKUP($G98,Baseline!$G:$HT,219,FALSE))=0,"",VLOOKUP($G98,Baseline!$G:$HT,219,FALSE))</f>
        <v/>
      </c>
      <c r="HR98" s="76" t="str">
        <f>IF(LEN(VLOOKUP($G98,Baseline!$G:$HT,220,FALSE))=0,"",VLOOKUP($G98,Baseline!$G:$HT,220,FALSE))</f>
        <v/>
      </c>
      <c r="HS98" s="76" t="str">
        <f>IF(LEN(VLOOKUP($G98,Baseline!$G:$HT,221,FALSE))=0,"",VLOOKUP($G98,Baseline!$G:$HT,221,FALSE))</f>
        <v/>
      </c>
      <c r="HT98" s="76" t="str">
        <f>IF(LEN(VLOOKUP($G98,Baseline!$G:$HT,222,FALSE))=0,"",VLOOKUP($G98,Baseline!$G:$HT,222,FALSE))</f>
        <v/>
      </c>
      <c r="HU98" s="76"/>
      <c r="HV98" s="76"/>
      <c r="HW98" s="76"/>
      <c r="HX98" s="76"/>
    </row>
    <row r="99" spans="1:232" ht="142.5" hidden="1" thickBot="1">
      <c r="A99" s="5" t="s">
        <v>331</v>
      </c>
      <c r="B99" s="5" t="s">
        <v>496</v>
      </c>
      <c r="C99" s="5"/>
      <c r="D99" s="5"/>
      <c r="E99" s="5"/>
      <c r="F99" s="5" t="s">
        <v>421</v>
      </c>
      <c r="G99" s="5" t="s">
        <v>497</v>
      </c>
      <c r="H99" s="5" t="s">
        <v>498</v>
      </c>
      <c r="I99" s="84" t="str">
        <f>IF(LEN(VLOOKUP($G99,Baseline!$G:$BH,3,FALSE))=0,"",VLOOKUP($G99,Baseline!$G:$BH,3,FALSE))</f>
        <v>An dieser Stelle möchten wir Ihnen die Gelegenheit geben, Ihre aktuellen Bedarfe an Unterstützung näher auszuführen und zu beschreiben. Andernfalls gehen Sie zur nächsten Frage über.</v>
      </c>
      <c r="J99" s="5" t="str">
        <f>IF(LEN(VLOOKUP($G99,Baseline!$G:$BH,4,FALSE))=0,"",VLOOKUP($G99,Baseline!$G:$BH,4,FALSE))</f>
        <v>offen</v>
      </c>
      <c r="K99" s="5" t="str">
        <f>IF(LEN(VLOOKUP($G99,Baseline!$G:$BH,5,FALSE))=0,"",VLOOKUP($G99,Baseline!$G:$BH,5,FALSE))</f>
        <v/>
      </c>
      <c r="L99" s="5" t="str">
        <f>IF(LEN(VLOOKUP($G99,Baseline!$G:$BH,6,FALSE))=0,"",VLOOKUP($G99,Baseline!$G:$BH,6,FALSE))</f>
        <v/>
      </c>
      <c r="M99" s="5" t="str">
        <f>IF(LEN(VLOOKUP($G99,Baseline!$G:$BH,7,FALSE))=0,"",VLOOKUP($G99,Baseline!$G:$BH,7,FALSE))</f>
        <v/>
      </c>
      <c r="N99" s="5" t="str">
        <f>IF(LEN(VLOOKUP($G99,Baseline!$G:$BH,8,FALSE))=0,"",VLOOKUP($G99,Baseline!$G:$BH,8,FALSE))</f>
        <v/>
      </c>
      <c r="O99" s="5" t="str">
        <f>IF(LEN(VLOOKUP($G99,Baseline!$G:$BH,9,FALSE))=0,"",VLOOKUP($G99,Baseline!$G:$BH,9,FALSE))</f>
        <v/>
      </c>
      <c r="P99" s="5" t="str">
        <f>IF(LEN(VLOOKUP($G99,Baseline!$G:$BH,10,FALSE))=0,"",VLOOKUP($G99,Baseline!$G:$BH,10,FALSE))</f>
        <v/>
      </c>
      <c r="Q99" s="5" t="str">
        <f>IF(LEN(VLOOKUP($G99,Baseline!$G:$BH,11,FALSE))=0,"",VLOOKUP($G99,Baseline!$G:$BH,11,FALSE))</f>
        <v/>
      </c>
      <c r="R99" s="5" t="str">
        <f>IF(LEN(VLOOKUP($G99,Baseline!$G:$BH,12,FALSE))=0,"",VLOOKUP($G99,Baseline!$G:$BH,12,FALSE))</f>
        <v/>
      </c>
      <c r="S99" s="5" t="str">
        <f>IF(LEN(VLOOKUP($G99,Baseline!$G:$BH,13,FALSE))=0,"",VLOOKUP($G99,Baseline!$G:$BH,13,FALSE))</f>
        <v/>
      </c>
      <c r="T99" s="5" t="str">
        <f>IF(LEN(VLOOKUP($G99,Baseline!$G:$BH,14,FALSE))=0,"",VLOOKUP($G99,Baseline!$G:$BH,14,FALSE))</f>
        <v/>
      </c>
      <c r="U99" s="5" t="str">
        <f>IF(LEN(VLOOKUP($G99,Baseline!$G:$BH,15,FALSE))=0,"",VLOOKUP($G99,Baseline!$G:$BH,15,FALSE))</f>
        <v/>
      </c>
      <c r="V99" s="5" t="str">
        <f>IF(LEN(VLOOKUP($G99,Baseline!$G:$BH,16,FALSE))=0,"",VLOOKUP($G99,Baseline!$G:$BH,16,FALSE))</f>
        <v/>
      </c>
      <c r="W99" s="5" t="str">
        <f>IF(LEN(VLOOKUP($G99,Baseline!$G:$BH,17,FALSE))=0,"",VLOOKUP($G99,Baseline!$G:$BH,17,FALSE))</f>
        <v/>
      </c>
      <c r="X99" s="5" t="str">
        <f>IF(LEN(VLOOKUP($G99,Baseline!$G:$BH,18,FALSE))=0,"",VLOOKUP($G99,Baseline!$G:$BH,18,FALSE))</f>
        <v/>
      </c>
      <c r="Y99" s="5" t="str">
        <f>IF(LEN(VLOOKUP($G99,Baseline!$G:$BH,19,FALSE))=0,"",VLOOKUP($G99,Baseline!$G:$BH,19,FALSE))</f>
        <v/>
      </c>
      <c r="Z99" s="5" t="str">
        <f>IF(LEN(VLOOKUP($G99,Baseline!$G:$BH,20,FALSE))=0,"",VLOOKUP($G99,Baseline!$G:$BH,20,FALSE))</f>
        <v/>
      </c>
      <c r="AA99" s="5" t="str">
        <f>IF(LEN(VLOOKUP($G99,Baseline!$G:$BH,21,FALSE))=0,"",VLOOKUP($G99,Baseline!$G:$BH,21,FALSE))</f>
        <v/>
      </c>
      <c r="AB99" s="5" t="str">
        <f>IF(LEN(VLOOKUP($G99,Baseline!$G:$BH,22,FALSE))=0,"",VLOOKUP($G99,Baseline!$G:$BH,22,FALSE))</f>
        <v/>
      </c>
      <c r="AC99" s="5" t="str">
        <f>IF(LEN(VLOOKUP($G99,Baseline!$G:$BH,23,FALSE))=0,"",VLOOKUP($G99,Baseline!$G:$BH,23,FALSE))</f>
        <v/>
      </c>
      <c r="AD99" s="5" t="str">
        <f>IF(LEN(VLOOKUP($G99,Baseline!$G:$BH,24,FALSE))=0,"",VLOOKUP($G99,Baseline!$G:$BH,24,FALSE))</f>
        <v/>
      </c>
      <c r="AE99" s="5" t="str">
        <f>IF(LEN(VLOOKUP($G99,Baseline!$G:$BH,25,FALSE))=0,"",VLOOKUP($G99,Baseline!$G:$BH,25,FALSE))</f>
        <v/>
      </c>
      <c r="AF99" s="5" t="str">
        <f>IF(LEN(VLOOKUP($G99,Baseline!$G:$BH,26,FALSE))=0,"",VLOOKUP($G99,Baseline!$G:$BH,26,FALSE))</f>
        <v/>
      </c>
      <c r="AG99" s="100"/>
      <c r="AH99" s="5" t="s">
        <v>319</v>
      </c>
      <c r="AI99" s="5"/>
      <c r="AJ99" s="87"/>
      <c r="AK99" s="5" t="str">
        <f>IF(LEN(VLOOKUP($G99,Baseline!$G:$BH,31,FALSE))=0,"",VLOOKUP($G99,Baseline!$G:$BH,31,FALSE))</f>
        <v>Now we would like to give you the opportunity to elaborate and describe your current needs for support. Otherwise, please skip this question.</v>
      </c>
      <c r="AL99" s="5" t="str">
        <f>IF(LEN(VLOOKUP($G99,Baseline!$G:$BH,32,FALSE))=0,"",VLOOKUP($G99,Baseline!$G:$BH,32,FALSE))</f>
        <v>open</v>
      </c>
      <c r="AM99" s="5" t="str">
        <f>IF(LEN(VLOOKUP($G99,Baseline!$G:$BH,33,FALSE))=0,"",VLOOKUP($G99,Baseline!$G:$BH,33,FALSE))</f>
        <v/>
      </c>
      <c r="AN99" s="5" t="str">
        <f>IF(LEN(VLOOKUP($G99,Baseline!$G:$BH,34,FALSE))=0,"",VLOOKUP($G99,Baseline!$G:$BH,34,FALSE))</f>
        <v/>
      </c>
      <c r="AO99" s="5" t="str">
        <f>IF(LEN(VLOOKUP($G99,Baseline!$G:$BH,35,FALSE))=0,"",VLOOKUP($G99,Baseline!$G:$BH,35,FALSE))</f>
        <v/>
      </c>
      <c r="AP99" s="5" t="str">
        <f>IF(LEN(VLOOKUP($G99,Baseline!$G:$BH,36,FALSE))=0,"",VLOOKUP($G99,Baseline!$G:$BH,36,FALSE))</f>
        <v/>
      </c>
      <c r="AQ99" s="5" t="str">
        <f>IF(LEN(VLOOKUP($G99,Baseline!$G:$BH,37,FALSE))=0,"",VLOOKUP($G99,Baseline!$G:$BH,37,FALSE))</f>
        <v/>
      </c>
      <c r="AR99" s="5" t="str">
        <f>IF(LEN(VLOOKUP($G99,Baseline!$G:$BH,38,FALSE))=0,"",VLOOKUP($G99,Baseline!$G:$BH,38,FALSE))</f>
        <v/>
      </c>
      <c r="AS99" s="5" t="str">
        <f>IF(LEN(VLOOKUP($G99,Baseline!$G:$BH,39,FALSE))=0,"",VLOOKUP($G99,Baseline!$G:$BH,39,FALSE))</f>
        <v/>
      </c>
      <c r="AT99" s="5" t="str">
        <f>IF(LEN(VLOOKUP($G99,Baseline!$G:$BH,40,FALSE))=0,"",VLOOKUP($G99,Baseline!$G:$BH,40,FALSE))</f>
        <v/>
      </c>
      <c r="AU99" s="5" t="str">
        <f>IF(LEN(VLOOKUP($G99,Baseline!$G:$BH,41,FALSE))=0,"",VLOOKUP($G99,Baseline!$G:$BH,41,FALSE))</f>
        <v/>
      </c>
      <c r="AV99" s="5" t="str">
        <f>IF(LEN(VLOOKUP($G99,Baseline!$G:$BH,42,FALSE))=0,"",VLOOKUP($G99,Baseline!$G:$BH,42,FALSE))</f>
        <v/>
      </c>
      <c r="AW99" s="5" t="str">
        <f>IF(LEN(VLOOKUP($G99,Baseline!$G:$BH,43,FALSE))=0,"",VLOOKUP($G99,Baseline!$G:$BH,43,FALSE))</f>
        <v/>
      </c>
      <c r="AX99" s="5" t="str">
        <f>IF(LEN(VLOOKUP($G99,Baseline!$G:$BH,44,FALSE))=0,"",VLOOKUP($G99,Baseline!$G:$BH,44,FALSE))</f>
        <v/>
      </c>
      <c r="AY99" s="5" t="str">
        <f>IF(LEN(VLOOKUP($G99,Baseline!$G:$BH,45,FALSE))=0,"",VLOOKUP($G99,Baseline!$G:$BH,45,FALSE))</f>
        <v/>
      </c>
      <c r="AZ99" s="5" t="str">
        <f>IF(LEN(VLOOKUP($G99,Baseline!$G:$BH,46,FALSE))=0,"",VLOOKUP($G99,Baseline!$G:$BH,46,FALSE))</f>
        <v/>
      </c>
      <c r="BA99" s="5" t="str">
        <f>IF(LEN(VLOOKUP($G99,Baseline!$G:$BH,47,FALSE))=0,"",VLOOKUP($G99,Baseline!$G:$BH,47,FALSE))</f>
        <v/>
      </c>
      <c r="BB99" s="5" t="str">
        <f>IF(LEN(VLOOKUP($G99,Baseline!$G:$BH,48,FALSE))=0,"",VLOOKUP($G99,Baseline!$G:$BH,48,FALSE))</f>
        <v/>
      </c>
      <c r="BC99" s="5" t="str">
        <f>IF(LEN(VLOOKUP($G99,Baseline!$G:$BH,49,FALSE))=0,"",VLOOKUP($G99,Baseline!$G:$BH,49,FALSE))</f>
        <v/>
      </c>
      <c r="BD99" s="5" t="str">
        <f>IF(LEN(VLOOKUP($G99,Baseline!$G:$BH,50,FALSE))=0,"",VLOOKUP($G99,Baseline!$G:$BH,50,FALSE))</f>
        <v/>
      </c>
      <c r="BE99" s="5" t="str">
        <f>IF(LEN(VLOOKUP($G99,Baseline!$G:$BH,51,FALSE))=0,"",VLOOKUP($G99,Baseline!$G:$BH,51,FALSE))</f>
        <v/>
      </c>
      <c r="BF99" s="5" t="str">
        <f>IF(LEN(VLOOKUP($G99,Baseline!$G:$BH,52,FALSE))=0,"",VLOOKUP($G99,Baseline!$G:$BH,52,FALSE))</f>
        <v/>
      </c>
      <c r="BG99" s="5" t="str">
        <f>IF(LEN(VLOOKUP($G99,Baseline!$G:$BH,53,FALSE))=0,"",VLOOKUP($G99,Baseline!$G:$BH,53,FALSE))</f>
        <v/>
      </c>
      <c r="BH99" s="5" t="str">
        <f>IF(LEN(VLOOKUP($G99,Baseline!$G:$BH,54,FALSE))=0,"",VLOOKUP($G99,Baseline!$G:$BH,54,FALSE))</f>
        <v/>
      </c>
      <c r="BI99" s="5"/>
      <c r="BJ99" s="5"/>
      <c r="BK99" s="5"/>
      <c r="BL99" s="125"/>
      <c r="BM99" s="1" t="str">
        <f>IF(LEN(VLOOKUP($G99,Baseline!$G:$CJ,59,FALSE))=0,"",VLOOKUP($G99,Baseline!$G:$CJ,59,FALSE))</f>
        <v>Llegados a este punto, queremos ofrecerle la posibilidad de explicar más detalladamente sus necesidades actuales en cuanto a apoyo y asistencia. En caso contrario, avance a la siguiente pregunta.</v>
      </c>
      <c r="BN99" s="1" t="str">
        <f>IF(LEN(VLOOKUP($G99,Baseline!$G:$CJ,60,FALSE))=0,"",VLOOKUP($G99,Baseline!$G:$CJ,60,FALSE))</f>
        <v>abierta</v>
      </c>
      <c r="BO99" s="1" t="str">
        <f>IF(LEN(VLOOKUP($G99,Baseline!$G:$CJ,61,FALSE))=0,"",VLOOKUP($G99,Baseline!$G:$CJ,61,FALSE))</f>
        <v/>
      </c>
      <c r="BP99" s="1" t="str">
        <f>IF(LEN(VLOOKUP($G99,Baseline!$G:$CJ,62,FALSE))=0,"",VLOOKUP($G99,Baseline!$G:$CJ,62,FALSE))</f>
        <v/>
      </c>
      <c r="BQ99" s="1" t="str">
        <f>IF(LEN(VLOOKUP($G99,Baseline!$G:$CJ,63,FALSE))=0,"",VLOOKUP($G99,Baseline!$G:$CJ,63,FALSE))</f>
        <v/>
      </c>
      <c r="BR99" s="1" t="str">
        <f>IF(LEN(VLOOKUP($G99,Baseline!$G:$CJ,64,FALSE))=0,"",VLOOKUP($G99,Baseline!$G:$CJ,64,FALSE))</f>
        <v/>
      </c>
      <c r="BS99" s="1" t="str">
        <f>IF(LEN(VLOOKUP($G99,Baseline!$G:$CJ,65,FALSE))=0,"",VLOOKUP($G99,Baseline!$G:$CJ,65,FALSE))</f>
        <v/>
      </c>
      <c r="BT99" s="1" t="str">
        <f>IF(LEN(VLOOKUP($G99,Baseline!$G:$CJ,66,FALSE))=0,"",VLOOKUP($G99,Baseline!$G:$CJ,66,FALSE))</f>
        <v/>
      </c>
      <c r="BU99" s="1" t="str">
        <f>IF(LEN(VLOOKUP($G99,Baseline!$G:$CJ,67,FALSE))=0,"",VLOOKUP($G99,Baseline!$G:$CJ,67,FALSE))</f>
        <v/>
      </c>
      <c r="BV99" s="1" t="str">
        <f>IF(LEN(VLOOKUP($G99,Baseline!$G:$CJ,68,FALSE))=0,"",VLOOKUP($G99,Baseline!$G:$CJ,68,FALSE))</f>
        <v/>
      </c>
      <c r="BW99" s="1" t="str">
        <f>IF(LEN(VLOOKUP($G99,Baseline!$G:$CJ,69,FALSE))=0,"",VLOOKUP($G99,Baseline!$G:$CJ,69,FALSE))</f>
        <v/>
      </c>
      <c r="BX99" s="1" t="str">
        <f>IF(LEN(VLOOKUP($G99,Baseline!$G:$CJ,70,FALSE))=0,"",VLOOKUP($G99,Baseline!$G:$CJ,70,FALSE))</f>
        <v/>
      </c>
      <c r="BY99" s="1" t="str">
        <f>IF(LEN(VLOOKUP($G99,Baseline!$G:$CJ,71,FALSE))=0,"",VLOOKUP($G99,Baseline!$G:$CJ,71,FALSE))</f>
        <v/>
      </c>
      <c r="BZ99" s="1" t="str">
        <f>IF(LEN(VLOOKUP($G99,Baseline!$G:$CJ,72,FALSE))=0,"",VLOOKUP($G99,Baseline!$G:$CJ,72,FALSE))</f>
        <v/>
      </c>
      <c r="CA99" s="1" t="str">
        <f>IF(LEN(VLOOKUP($G99,Baseline!$G:$CJ,73,FALSE))=0,"",VLOOKUP($G99,Baseline!$G:$CJ,73,FALSE))</f>
        <v/>
      </c>
      <c r="CB99" s="1" t="str">
        <f>IF(LEN(VLOOKUP($G99,Baseline!$G:$CJ,74,FALSE))=0,"",VLOOKUP($G99,Baseline!$G:$CJ,74,FALSE))</f>
        <v/>
      </c>
      <c r="CC99" s="1" t="str">
        <f>IF(LEN(VLOOKUP($G99,Baseline!$G:$CJ,75,FALSE))=0,"",VLOOKUP($G99,Baseline!$G:$CJ,75,FALSE))</f>
        <v/>
      </c>
      <c r="CD99" s="1" t="str">
        <f>IF(LEN(VLOOKUP($G99,Baseline!$G:$CJ,76,FALSE))=0,"",VLOOKUP($G99,Baseline!$G:$CJ,76,FALSE))</f>
        <v/>
      </c>
      <c r="CE99" s="1" t="str">
        <f>IF(LEN(VLOOKUP($G99,Baseline!$G:$CJ,77,FALSE))=0,"",VLOOKUP($G99,Baseline!$G:$CJ,77,FALSE))</f>
        <v/>
      </c>
      <c r="CF99" s="1" t="str">
        <f>IF(LEN(VLOOKUP($G99,Baseline!$G:$CJ,78,FALSE))=0,"",VLOOKUP($G99,Baseline!$G:$CJ,78,FALSE))</f>
        <v/>
      </c>
      <c r="CG99" s="1" t="str">
        <f>IF(LEN(VLOOKUP($G99,Baseline!$G:$CJ,79,FALSE))=0,"",VLOOKUP($G99,Baseline!$G:$CJ,79,FALSE))</f>
        <v/>
      </c>
      <c r="CH99" s="1" t="str">
        <f>IF(LEN(VLOOKUP($G99,Baseline!$G:$CJ,80,FALSE))=0,"",VLOOKUP($G99,Baseline!$G:$CJ,80,FALSE))</f>
        <v/>
      </c>
      <c r="CI99" s="1" t="str">
        <f>IF(LEN(VLOOKUP($G99,Baseline!$G:$CJ,81,FALSE))=0,"",VLOOKUP($G99,Baseline!$G:$CJ,81,FALSE))</f>
        <v/>
      </c>
      <c r="CJ99" s="1" t="str">
        <f>IF(LEN(VLOOKUP($G99,Baseline!$G:$CJ,82,FALSE))=0,"",VLOOKUP($G99,Baseline!$G:$CJ,82,FALSE))</f>
        <v/>
      </c>
      <c r="CK99" s="1"/>
      <c r="CL99" s="1"/>
      <c r="CM99" s="1"/>
      <c r="CN99" s="1"/>
      <c r="CO99" s="198" t="str">
        <f>IF(LEN(VLOOKUP($G99,Baseline!$G:$DL,87,FALSE))=0,"",VLOOKUP($G99,Baseline!$G:$DL,87,FALSE))</f>
        <v>Ici, nous voulons vous donner la possibilité de décrire et d'expliquer plus précisément vos besoins actuels en termes de soutien. Sinon, passez à la question suivante.</v>
      </c>
      <c r="CP99" s="1" t="str">
        <f>IF(LEN(VLOOKUP($G99,Baseline!$G:$DL,88,FALSE))=0,"",VLOOKUP($G99,Baseline!$G:$DL,88,FALSE))</f>
        <v>offen</v>
      </c>
      <c r="CQ99" s="1" t="str">
        <f>IF(LEN(VLOOKUP($G99,Baseline!$G:$DL,89,FALSE))=0,"",VLOOKUP($G99,Baseline!$G:$DL,89,FALSE))</f>
        <v/>
      </c>
      <c r="CR99" s="4" t="str">
        <f>IF(LEN(VLOOKUP($G99,Baseline!$G:$DL,90,FALSE))=0,"",VLOOKUP($G99,Baseline!$G:$DL,90,FALSE))</f>
        <v/>
      </c>
      <c r="CS99" s="1" t="str">
        <f>IF(LEN(VLOOKUP($G99,Baseline!$G:$DL,91,FALSE))=0,"",VLOOKUP($G99,Baseline!$G:$DL,91,FALSE))</f>
        <v/>
      </c>
      <c r="CT99" s="1" t="str">
        <f>IF(LEN(VLOOKUP($G99,Baseline!$G:$DL,92,FALSE))=0,"",VLOOKUP($G99,Baseline!$G:$DL,92,FALSE))</f>
        <v/>
      </c>
      <c r="CU99" s="1" t="str">
        <f>IF(LEN(VLOOKUP($G99,Baseline!$G:$DL,93,FALSE))=0,"",VLOOKUP($G99,Baseline!$G:$DL,93,FALSE))</f>
        <v/>
      </c>
      <c r="CV99" s="1" t="str">
        <f>IF(LEN(VLOOKUP($G99,Baseline!$G:$DL,94,FALSE))=0,"",VLOOKUP($G99,Baseline!$G:$DL,94,FALSE))</f>
        <v/>
      </c>
      <c r="CW99" s="1" t="str">
        <f>IF(LEN(VLOOKUP($G99,Baseline!$G:$DL,95,FALSE))=0,"",VLOOKUP($G99,Baseline!$G:$DL,95,FALSE))</f>
        <v/>
      </c>
      <c r="CX99" s="1" t="str">
        <f>IF(LEN(VLOOKUP($G99,Baseline!$G:$DL,96,FALSE))=0,"",VLOOKUP($G99,Baseline!$G:$DL,96,FALSE))</f>
        <v/>
      </c>
      <c r="CY99" s="5" t="str">
        <f>IF(LEN(VLOOKUP($G99,Baseline!$G:$DL,97,FALSE))=0,"",VLOOKUP($G99,Baseline!$G:$DL,97,FALSE))</f>
        <v/>
      </c>
      <c r="CZ99" s="5" t="str">
        <f>IF(LEN(VLOOKUP($G99,Baseline!$G:$DL,98,FALSE))=0,"",VLOOKUP($G99,Baseline!$G:$DL,98,FALSE))</f>
        <v/>
      </c>
      <c r="DA99" s="5" t="str">
        <f>IF(LEN(VLOOKUP($G99,Baseline!$G:$DL,99,FALSE))=0,"",VLOOKUP($G99,Baseline!$G:$DL,99,FALSE))</f>
        <v/>
      </c>
      <c r="DB99" s="5" t="str">
        <f>IF(LEN(VLOOKUP($G99,Baseline!$G:$DL,100,FALSE))=0,"",VLOOKUP($G99,Baseline!$G:$DL,100,FALSE))</f>
        <v/>
      </c>
      <c r="DC99" s="5" t="str">
        <f>IF(LEN(VLOOKUP($G99,Baseline!$G:$DL,101,FALSE))=0,"",VLOOKUP($G99,Baseline!$G:$DL,101,FALSE))</f>
        <v/>
      </c>
      <c r="DD99" s="5" t="str">
        <f>IF(LEN(VLOOKUP($G99,Baseline!$G:$DL,102,FALSE))=0,"",VLOOKUP($G99,Baseline!$G:$DL,102,FALSE))</f>
        <v/>
      </c>
      <c r="DE99" s="5" t="str">
        <f>IF(LEN(VLOOKUP($G99,Baseline!$G:$DL,103,FALSE))=0,"",VLOOKUP($G99,Baseline!$G:$DL,103,FALSE))</f>
        <v/>
      </c>
      <c r="DF99" s="5" t="str">
        <f>IF(LEN(VLOOKUP($G99,Baseline!$G:$DL,104,FALSE))=0,"",VLOOKUP($G99,Baseline!$G:$DL,104,FALSE))</f>
        <v/>
      </c>
      <c r="DG99" s="5" t="str">
        <f>IF(LEN(VLOOKUP($G99,Baseline!$G:$DL,105,FALSE))=0,"",VLOOKUP($G99,Baseline!$G:$DL,105,FALSE))</f>
        <v/>
      </c>
      <c r="DH99" s="5" t="str">
        <f>IF(LEN(VLOOKUP($G99,Baseline!$G:$DL,106,FALSE))=0,"",VLOOKUP($G99,Baseline!$G:$DL,106,FALSE))</f>
        <v/>
      </c>
      <c r="DI99" s="5" t="str">
        <f>IF(LEN(VLOOKUP($G99,Baseline!$G:$DL,107,FALSE))=0,"",VLOOKUP($G99,Baseline!$G:$DL,107,FALSE))</f>
        <v/>
      </c>
      <c r="DJ99" s="5" t="str">
        <f>IF(LEN(VLOOKUP($G99,Baseline!$G:$DL,108,FALSE))=0,"",VLOOKUP($G99,Baseline!$G:$DL,108,FALSE))</f>
        <v/>
      </c>
      <c r="DK99" s="5" t="str">
        <f>IF(LEN(VLOOKUP($G99,Baseline!$G:$DL,109,FALSE))=0,"",VLOOKUP($G99,Baseline!$G:$DL,109,FALSE))</f>
        <v/>
      </c>
      <c r="DL99" s="5" t="str">
        <f>IF(LEN(VLOOKUP($G99,Baseline!$G:$DL,110,FALSE))=0,"",VLOOKUP($G99,Baseline!$G:$DL,110,FALSE))</f>
        <v/>
      </c>
      <c r="DM99" s="5"/>
      <c r="DN99" s="5"/>
      <c r="DO99" s="5"/>
      <c r="DP99" s="5"/>
      <c r="DQ99" s="1" t="str">
        <f>IF(LEN(VLOOKUP($G99,Baseline!$G:$EN,115,FALSE))=0,"",VLOOKUP($G99,Baseline!$G:$EN,115,FALSE))</f>
        <v>Itt lehetőséget szeretnénk kínálni Önnek, hogy részletesebben ismertesse a támogatás iránti aktuális igényét. Különben áttérünk a következő kérdésre.</v>
      </c>
      <c r="DR99" s="1" t="str">
        <f>IF(LEN(VLOOKUP($G99,Baseline!$G:$EN,116,FALSE))=0,"",VLOOKUP($G99,Baseline!$G:$EN,116,FALSE))</f>
        <v>offen</v>
      </c>
      <c r="DS99" s="1" t="str">
        <f>IF(LEN(VLOOKUP($G99,Baseline!$G:$EN,117,FALSE))=0,"",VLOOKUP($G99,Baseline!$G:$EN,117,FALSE))</f>
        <v/>
      </c>
      <c r="DT99" s="1" t="str">
        <f>IF(LEN(VLOOKUP($G99,Baseline!$G:$EN,118,FALSE))=0,"",VLOOKUP($G99,Baseline!$G:$EN,118,FALSE))</f>
        <v/>
      </c>
      <c r="DU99" s="1" t="str">
        <f>IF(LEN(VLOOKUP($G99,Baseline!$G:$EN,119,FALSE))=0,"",VLOOKUP($G99,Baseline!$G:$EN,119,FALSE))</f>
        <v/>
      </c>
      <c r="DV99" s="1" t="str">
        <f>IF(LEN(VLOOKUP($G99,Baseline!$G:$EN,120,FALSE))=0,"",VLOOKUP($G99,Baseline!$G:$EN,120,FALSE))</f>
        <v/>
      </c>
      <c r="DW99" s="4" t="str">
        <f>IF(LEN(VLOOKUP($G99,Baseline!$G:$EN,121,FALSE))=0,"",VLOOKUP($G99,Baseline!$G:$EN,121,FALSE))</f>
        <v/>
      </c>
      <c r="DX99" s="1" t="str">
        <f>IF(LEN(VLOOKUP($G99,Baseline!$G:$EN,122,FALSE))=0,"",VLOOKUP($G99,Baseline!$G:$EN,122,FALSE))</f>
        <v/>
      </c>
      <c r="DY99" s="1" t="str">
        <f>IF(LEN(VLOOKUP($G99,Baseline!$G:$EN,123,FALSE))=0,"",VLOOKUP($G99,Baseline!$G:$EN,123,FALSE))</f>
        <v/>
      </c>
      <c r="DZ99" s="1" t="str">
        <f>IF(LEN(VLOOKUP($G99,Baseline!$G:$EN,124,FALSE))=0,"",VLOOKUP($G99,Baseline!$G:$EN,124,FALSE))</f>
        <v/>
      </c>
      <c r="EA99" s="1" t="str">
        <f>IF(LEN(VLOOKUP($G99,Baseline!$G:$EN,125,FALSE))=0,"",VLOOKUP($G99,Baseline!$G:$EN,125,FALSE))</f>
        <v/>
      </c>
      <c r="EB99" s="5" t="str">
        <f>IF(LEN(VLOOKUP($G99,Baseline!$G:$EN,126,FALSE))=0,"",VLOOKUP($G99,Baseline!$G:$EN,126,FALSE))</f>
        <v/>
      </c>
      <c r="EC99" s="5" t="str">
        <f>IF(LEN(VLOOKUP($G99,Baseline!$G:$EN,127,FALSE))=0,"",VLOOKUP($G99,Baseline!$G:$EN,127,FALSE))</f>
        <v/>
      </c>
      <c r="ED99" s="5" t="str">
        <f>IF(LEN(VLOOKUP($G99,Baseline!$G:$EN,128,FALSE))=0,"",VLOOKUP($G99,Baseline!$G:$EN,128,FALSE))</f>
        <v/>
      </c>
      <c r="EE99" s="5" t="str">
        <f>IF(LEN(VLOOKUP($G99,Baseline!$G:$EN,129,FALSE))=0,"",VLOOKUP($G99,Baseline!$G:$EN,129,FALSE))</f>
        <v/>
      </c>
      <c r="EF99" s="5" t="str">
        <f>IF(LEN(VLOOKUP($G99,Baseline!$G:$EN,130,FALSE))=0,"",VLOOKUP($G99,Baseline!$G:$EN,130,FALSE))</f>
        <v/>
      </c>
      <c r="EG99" s="5" t="str">
        <f>IF(LEN(VLOOKUP($G99,Baseline!$G:$EN,131,FALSE))=0,"",VLOOKUP($G99,Baseline!$G:$EN,131,FALSE))</f>
        <v/>
      </c>
      <c r="EH99" s="5" t="str">
        <f>IF(LEN(VLOOKUP($G99,Baseline!$G:$EN,132,FALSE))=0,"",VLOOKUP($G99,Baseline!$G:$EN,132,FALSE))</f>
        <v/>
      </c>
      <c r="EI99" s="5" t="str">
        <f>IF(LEN(VLOOKUP($G99,Baseline!$G:$EN,133,FALSE))=0,"",VLOOKUP($G99,Baseline!$G:$EN,133,FALSE))</f>
        <v/>
      </c>
      <c r="EJ99" s="5" t="str">
        <f>IF(LEN(VLOOKUP($G99,Baseline!$G:$EN,134,FALSE))=0,"",VLOOKUP($G99,Baseline!$G:$EN,134,FALSE))</f>
        <v/>
      </c>
      <c r="EK99" s="5" t="str">
        <f>IF(LEN(VLOOKUP($G99,Baseline!$G:$EN,135,FALSE))=0,"",VLOOKUP($G99,Baseline!$G:$EN,135,FALSE))</f>
        <v/>
      </c>
      <c r="EL99" s="5" t="str">
        <f>IF(LEN(VLOOKUP($G99,Baseline!$G:$EN,136,FALSE))=0,"",VLOOKUP($G99,Baseline!$G:$EN,136,FALSE))</f>
        <v/>
      </c>
      <c r="EM99" s="5" t="str">
        <f>IF(LEN(VLOOKUP($G99,Baseline!$G:$EN,137,FALSE))=0,"",VLOOKUP($G99,Baseline!$G:$EN,137,FALSE))</f>
        <v/>
      </c>
      <c r="EN99" s="5" t="str">
        <f>IF(LEN(VLOOKUP($G99,Baseline!$G:$EN,138,FALSE))=0,"",VLOOKUP($G99,Baseline!$G:$EN,138,FALSE))</f>
        <v/>
      </c>
      <c r="EO99" s="5"/>
      <c r="EP99" s="5"/>
      <c r="EQ99" s="5"/>
      <c r="ER99" s="5"/>
      <c r="ES99" s="1" t="str">
        <f>IF(LEN(VLOOKUP($G99,Baseline!$G:$FP,143,FALSE))=0,"",VLOOKUP($G99,Baseline!$G:$FP,143,FALSE))</f>
        <v xml:space="preserve">Qui vorremmo offrirle la possibilità di spiegare e descrivere più nel dettaglio le sue attuali necessità riguardanti un maggiore sostegno. Se non vuole specificare, può passare direttamente alla prossima domanda. </v>
      </c>
      <c r="ET99" s="1" t="str">
        <f>IF(LEN(VLOOKUP($G99,Baseline!$G:$FP,144,FALSE))=0,"",VLOOKUP($G99,Baseline!$G:$FP,144,FALSE))</f>
        <v>offen</v>
      </c>
      <c r="EU99" s="1" t="str">
        <f>IF(LEN(VLOOKUP($G99,Baseline!$G:$FP,145,FALSE))=0,"",VLOOKUP($G99,Baseline!$G:$FP,145,FALSE))</f>
        <v/>
      </c>
      <c r="EV99" s="1" t="str">
        <f>IF(LEN(VLOOKUP($G99,Baseline!$G:$FP,146,FALSE))=0,"",VLOOKUP($G99,Baseline!$G:$FP,146,FALSE))</f>
        <v/>
      </c>
      <c r="EW99" s="1" t="str">
        <f>IF(LEN(VLOOKUP($G99,Baseline!$G:$FP,147,FALSE))=0,"",VLOOKUP($G99,Baseline!$G:$FP,147,FALSE))</f>
        <v/>
      </c>
      <c r="EX99" s="1" t="str">
        <f>IF(LEN(VLOOKUP($G99,Baseline!$G:$FP,148,FALSE))=0,"",VLOOKUP($G99,Baseline!$G:$FP,148,FALSE))</f>
        <v/>
      </c>
      <c r="EY99" s="1" t="str">
        <f>IF(LEN(VLOOKUP($G99,Baseline!$G:$FP,149,FALSE))=0,"",VLOOKUP($G99,Baseline!$G:$FP,149,FALSE))</f>
        <v/>
      </c>
      <c r="EZ99" s="1" t="str">
        <f>IF(LEN(VLOOKUP($G99,Baseline!$G:$FP,150,FALSE))=0,"",VLOOKUP($G99,Baseline!$G:$FP,150,FALSE))</f>
        <v/>
      </c>
      <c r="FA99" s="1" t="str">
        <f>IF(LEN(VLOOKUP($G99,Baseline!$G:$FP,151,FALSE))=0,"",VLOOKUP($G99,Baseline!$G:$FP,151,FALSE))</f>
        <v/>
      </c>
      <c r="FB99" s="4" t="str">
        <f>IF(LEN(VLOOKUP($G99,Baseline!$G:$FP,152,FALSE))=0,"",VLOOKUP($G99,Baseline!$G:$FP,152,FALSE))</f>
        <v/>
      </c>
      <c r="FC99" s="1" t="str">
        <f>IF(LEN(VLOOKUP($G99,Baseline!$G:$FP,153,FALSE))=0,"",VLOOKUP($G99,Baseline!$G:$FP,153,FALSE))</f>
        <v/>
      </c>
      <c r="FD99" s="5" t="str">
        <f>IF(LEN(VLOOKUP($G99,Baseline!$G:$FP,154,FALSE))=0,"",VLOOKUP($G99,Baseline!$G:$FP,154,FALSE))</f>
        <v/>
      </c>
      <c r="FE99" s="5" t="str">
        <f>IF(LEN(VLOOKUP($G99,Baseline!$G:$FP,155,FALSE))=0,"",VLOOKUP($G99,Baseline!$G:$FP,155,FALSE))</f>
        <v/>
      </c>
      <c r="FF99" s="5" t="str">
        <f>IF(LEN(VLOOKUP($G99,Baseline!$G:$FP,156,FALSE))=0,"",VLOOKUP($G99,Baseline!$G:$FP,156,FALSE))</f>
        <v/>
      </c>
      <c r="FG99" s="5" t="str">
        <f>IF(LEN(VLOOKUP($G99,Baseline!$G:$FP,157,FALSE))=0,"",VLOOKUP($G99,Baseline!$G:$FP,157,FALSE))</f>
        <v/>
      </c>
      <c r="FH99" s="5" t="str">
        <f>IF(LEN(VLOOKUP($G99,Baseline!$G:$FP,158,FALSE))=0,"",VLOOKUP($G99,Baseline!$G:$FP,158,FALSE))</f>
        <v/>
      </c>
      <c r="FI99" s="5" t="str">
        <f>IF(LEN(VLOOKUP($G99,Baseline!$G:$FP,159,FALSE))=0,"",VLOOKUP($G99,Baseline!$G:$FP,159,FALSE))</f>
        <v/>
      </c>
      <c r="FJ99" s="5" t="str">
        <f>IF(LEN(VLOOKUP($G99,Baseline!$G:$FP,160,FALSE))=0,"",VLOOKUP($G99,Baseline!$G:$FP,160,FALSE))</f>
        <v/>
      </c>
      <c r="FK99" s="5" t="str">
        <f>IF(LEN(VLOOKUP($G99,Baseline!$G:$FP,161,FALSE))=0,"",VLOOKUP($G99,Baseline!$G:$FP,161,FALSE))</f>
        <v/>
      </c>
      <c r="FL99" s="5" t="str">
        <f>IF(LEN(VLOOKUP($G99,Baseline!$G:$FP,162,FALSE))=0,"",VLOOKUP($G99,Baseline!$G:$FP,162,FALSE))</f>
        <v/>
      </c>
      <c r="FM99" s="5" t="str">
        <f>IF(LEN(VLOOKUP($G99,Baseline!$G:$FP,163,FALSE))=0,"",VLOOKUP($G99,Baseline!$G:$FP,163,FALSE))</f>
        <v/>
      </c>
      <c r="FN99" s="5" t="str">
        <f>IF(LEN(VLOOKUP($G99,Baseline!$G:$FP,164,FALSE))=0,"",VLOOKUP($G99,Baseline!$G:$FP,164,FALSE))</f>
        <v/>
      </c>
      <c r="FO99" s="5" t="str">
        <f>IF(LEN(VLOOKUP($G99,Baseline!$G:$FP,165,FALSE))=0,"",VLOOKUP($G99,Baseline!$G:$FP,165,FALSE))</f>
        <v/>
      </c>
      <c r="FP99" s="5" t="str">
        <f>IF(LEN(VLOOKUP($G99,Baseline!$G:$FP,166,FALSE))=0,"",VLOOKUP($G99,Baseline!$G:$FP,166,FALSE))</f>
        <v/>
      </c>
      <c r="FQ99" s="5"/>
      <c r="FR99" s="5"/>
      <c r="FS99" s="5"/>
      <c r="FT99" s="5"/>
      <c r="FU99" s="1" t="str">
        <f>IF(LEN(VLOOKUP($G99,Baseline!$G:$GR,171,FALSE))=0,"",VLOOKUP($G99,Baseline!$G:$GR,171,FALSE))</f>
        <v>Здесь мы хотим дать Вам возможность более подробно изложить и описать Ваши текущие потребности в поддержке. Если не хотите отвечать, переходите к следующему вопросу.</v>
      </c>
      <c r="FV99" s="1" t="str">
        <f>IF(LEN(VLOOKUP($G99,Baseline!$G:$GR,172,FALSE))=0,"",VLOOKUP($G99,Baseline!$G:$GR,172,FALSE))</f>
        <v>вписать нужное</v>
      </c>
      <c r="FW99" s="1" t="str">
        <f>IF(LEN(VLOOKUP($G99,Baseline!$G:$GR,173,FALSE))=0,"",VLOOKUP($G99,Baseline!$G:$GR,173,FALSE))</f>
        <v/>
      </c>
      <c r="FX99" s="1" t="str">
        <f>IF(LEN(VLOOKUP($G99,Baseline!$G:$GR,174,FALSE))=0,"",VLOOKUP($G99,Baseline!$G:$GR,174,FALSE))</f>
        <v/>
      </c>
      <c r="FY99" s="1" t="str">
        <f>IF(LEN(VLOOKUP($G99,Baseline!$G:$GR,175,FALSE))=0,"",VLOOKUP($G99,Baseline!$G:$GR,175,FALSE))</f>
        <v/>
      </c>
      <c r="FZ99" s="1" t="str">
        <f>IF(LEN(VLOOKUP($G99,Baseline!$G:$GR,176,FALSE))=0,"",VLOOKUP($G99,Baseline!$G:$GR,176,FALSE))</f>
        <v/>
      </c>
      <c r="GA99" s="1" t="str">
        <f>IF(LEN(VLOOKUP($G99,Baseline!$G:$GR,177,FALSE))=0,"",VLOOKUP($G99,Baseline!$G:$GR,177,FALSE))</f>
        <v/>
      </c>
      <c r="GB99" s="1" t="str">
        <f>IF(LEN(VLOOKUP($G99,Baseline!$G:$GR,178,FALSE))=0,"",VLOOKUP($G99,Baseline!$G:$GR,178,FALSE))</f>
        <v/>
      </c>
      <c r="GC99" s="1" t="str">
        <f>IF(LEN(VLOOKUP($G99,Baseline!$G:$GR,179,FALSE))=0,"",VLOOKUP($G99,Baseline!$G:$GR,179,FALSE))</f>
        <v/>
      </c>
      <c r="GD99" s="1" t="str">
        <f>IF(LEN(VLOOKUP($G99,Baseline!$G:$GR,180,FALSE))=0,"",VLOOKUP($G99,Baseline!$G:$GR,180,FALSE))</f>
        <v/>
      </c>
      <c r="GE99" s="1" t="str">
        <f>IF(LEN(VLOOKUP($G99,Baseline!$G:$GR,181,FALSE))=0,"",VLOOKUP($G99,Baseline!$G:$GR,181,FALSE))</f>
        <v/>
      </c>
      <c r="GF99" s="5" t="str">
        <f>IF(LEN(VLOOKUP($G99,Baseline!$G:$GR,182,FALSE))=0,"",VLOOKUP($G99,Baseline!$G:$GR,182,FALSE))</f>
        <v/>
      </c>
      <c r="GG99" s="4" t="str">
        <f>IF(LEN(VLOOKUP($G99,Baseline!$G:$GR,183,FALSE))=0,"",VLOOKUP($G99,Baseline!$G:$GR,183,FALSE))</f>
        <v/>
      </c>
      <c r="GH99" s="5" t="str">
        <f>IF(LEN(VLOOKUP($G99,Baseline!$G:$GR,184,FALSE))=0,"",VLOOKUP($G99,Baseline!$G:$GR,184,FALSE))</f>
        <v/>
      </c>
      <c r="GI99" s="5" t="str">
        <f>IF(LEN(VLOOKUP($G99,Baseline!$G:$GR,185,FALSE))=0,"",VLOOKUP($G99,Baseline!$G:$GR,185,FALSE))</f>
        <v/>
      </c>
      <c r="GJ99" s="5" t="str">
        <f>IF(LEN(VLOOKUP($G99,Baseline!$G:$GR,186,FALSE))=0,"",VLOOKUP($G99,Baseline!$G:$GR,186,FALSE))</f>
        <v/>
      </c>
      <c r="GK99" s="5" t="str">
        <f>IF(LEN(VLOOKUP($G99,Baseline!$G:$GR,187,FALSE))=0,"",VLOOKUP($G99,Baseline!$G:$GR,187,FALSE))</f>
        <v/>
      </c>
      <c r="GL99" s="5" t="str">
        <f>IF(LEN(VLOOKUP($G99,Baseline!$G:$GR,188,FALSE))=0,"",VLOOKUP($G99,Baseline!$G:$GR,188,FALSE))</f>
        <v/>
      </c>
      <c r="GM99" s="5" t="str">
        <f>IF(LEN(VLOOKUP($G99,Baseline!$G:$GR,189,FALSE))=0,"",VLOOKUP($G99,Baseline!$G:$GR,189,FALSE))</f>
        <v/>
      </c>
      <c r="GN99" s="5" t="str">
        <f>IF(LEN(VLOOKUP($G99,Baseline!$G:$GR,190,FALSE))=0,"",VLOOKUP($G99,Baseline!$G:$GR,190,FALSE))</f>
        <v/>
      </c>
      <c r="GO99" s="5" t="str">
        <f>IF(LEN(VLOOKUP($G99,Baseline!$G:$GR,191,FALSE))=0,"",VLOOKUP($G99,Baseline!$G:$GR,191,FALSE))</f>
        <v/>
      </c>
      <c r="GP99" s="5" t="str">
        <f>IF(LEN(VLOOKUP($G99,Baseline!$G:$GR,192,FALSE))=0,"",VLOOKUP($G99,Baseline!$G:$GR,192,FALSE))</f>
        <v/>
      </c>
      <c r="GQ99" s="5" t="str">
        <f>IF(LEN(VLOOKUP($G99,Baseline!$G:$GR,193,FALSE))=0,"",VLOOKUP($G99,Baseline!$G:$GR,193,FALSE))</f>
        <v/>
      </c>
      <c r="GR99" s="5" t="str">
        <f>IF(LEN(VLOOKUP($G99,Baseline!$G:$GR,194,FALSE))=0,"",VLOOKUP($G99,Baseline!$G:$GR,194,FALSE))</f>
        <v/>
      </c>
      <c r="GS99" s="5"/>
      <c r="GT99" s="5"/>
      <c r="GU99" s="5"/>
      <c r="GV99" s="5"/>
      <c r="GW99" s="1" t="str">
        <f>IF(LEN(VLOOKUP($G99,Baseline!$G:$HT,199,FALSE))=0,"",VLOOKUP($G99,Baseline!$G:$HT,199,FALSE))</f>
        <v>Sada bi voleli da vam pružimo mogućnost da detaljno navedete i opišete Vaše sadašnje potrebe za podrškom. U suprotnom, pređite na sledeće pitanje.</v>
      </c>
      <c r="GX99" s="1" t="str">
        <f>IF(LEN(VLOOKUP($G99,Baseline!$G:$HT,200,FALSE))=0,"",VLOOKUP($G99,Baseline!$G:$HT,200,FALSE))</f>
        <v>otvoreno</v>
      </c>
      <c r="GY99" s="1" t="str">
        <f>IF(LEN(VLOOKUP($G99,Baseline!$G:$HT,201,FALSE))=0,"",VLOOKUP($G99,Baseline!$G:$HT,201,FALSE))</f>
        <v/>
      </c>
      <c r="GZ99" s="1" t="str">
        <f>IF(LEN(VLOOKUP($G99,Baseline!$G:$HT,202,FALSE))=0,"",VLOOKUP($G99,Baseline!$G:$HT,202,FALSE))</f>
        <v/>
      </c>
      <c r="HA99" s="10" t="str">
        <f>IF(LEN(VLOOKUP($G99,Baseline!$G:$HT,203,FALSE))=0,"",VLOOKUP($G99,Baseline!$G:$HT,203,FALSE))</f>
        <v/>
      </c>
      <c r="HB99" s="10" t="str">
        <f>IF(LEN(VLOOKUP($G99,Baseline!$G:$HT,204,FALSE))=0,"",VLOOKUP($G99,Baseline!$G:$HT,204,FALSE))</f>
        <v/>
      </c>
      <c r="HC99" s="10" t="str">
        <f>IF(LEN(VLOOKUP($G99,Baseline!$G:$HT,205,FALSE))=0,"",VLOOKUP($G99,Baseline!$G:$HT,205,FALSE))</f>
        <v/>
      </c>
      <c r="HD99" s="10" t="str">
        <f>IF(LEN(VLOOKUP($G99,Baseline!$G:$HT,206,FALSE))=0,"",VLOOKUP($G99,Baseline!$G:$HT,206,FALSE))</f>
        <v/>
      </c>
      <c r="HE99" s="10" t="str">
        <f>IF(LEN(VLOOKUP($G99,Baseline!$G:$HT,207,FALSE))=0,"",VLOOKUP($G99,Baseline!$G:$HT,207,FALSE))</f>
        <v/>
      </c>
      <c r="HF99" s="10" t="str">
        <f>IF(LEN(VLOOKUP($G99,Baseline!$G:$HT,208,FALSE))=0,"",VLOOKUP($G99,Baseline!$G:$HT,208,FALSE))</f>
        <v/>
      </c>
      <c r="HG99" s="10" t="str">
        <f>IF(LEN(VLOOKUP($G99,Baseline!$G:$HT,209,FALSE))=0,"",VLOOKUP($G99,Baseline!$G:$HT,209,FALSE))</f>
        <v/>
      </c>
      <c r="HH99" s="5" t="str">
        <f>IF(LEN(VLOOKUP($G99,Baseline!$G:$HT,210,FALSE))=0,"",VLOOKUP($G99,Baseline!$G:$HT,210,FALSE))</f>
        <v/>
      </c>
      <c r="HI99" s="5" t="str">
        <f>IF(LEN(VLOOKUP($G99,Baseline!$G:$HT,211,FALSE))=0,"",VLOOKUP($G99,Baseline!$G:$HT,211,FALSE))</f>
        <v/>
      </c>
      <c r="HJ99" s="5" t="str">
        <f>IF(LEN(VLOOKUP($G99,Baseline!$G:$HT,212,FALSE))=0,"",VLOOKUP($G99,Baseline!$G:$HT,212,FALSE))</f>
        <v/>
      </c>
      <c r="HK99" s="5" t="str">
        <f>IF(LEN(VLOOKUP($G99,Baseline!$G:$HT,213,FALSE))=0,"",VLOOKUP($G99,Baseline!$G:$HT,213,FALSE))</f>
        <v/>
      </c>
      <c r="HL99" s="4" t="str">
        <f>IF(LEN(VLOOKUP($G99,Baseline!$G:$HT,214,FALSE))=0,"",VLOOKUP($G99,Baseline!$G:$HT,214,FALSE))</f>
        <v/>
      </c>
      <c r="HM99" s="5" t="str">
        <f>IF(LEN(VLOOKUP($G99,Baseline!$G:$HT,215,FALSE))=0,"",VLOOKUP($G99,Baseline!$G:$HT,215,FALSE))</f>
        <v/>
      </c>
      <c r="HN99" s="5" t="str">
        <f>IF(LEN(VLOOKUP($G99,Baseline!$G:$HT,216,FALSE))=0,"",VLOOKUP($G99,Baseline!$G:$HT,216,FALSE))</f>
        <v/>
      </c>
      <c r="HO99" s="5" t="str">
        <f>IF(LEN(VLOOKUP($G99,Baseline!$G:$HT,217,FALSE))=0,"",VLOOKUP($G99,Baseline!$G:$HT,217,FALSE))</f>
        <v/>
      </c>
      <c r="HP99" s="5" t="str">
        <f>IF(LEN(VLOOKUP($G99,Baseline!$G:$HT,218,FALSE))=0,"",VLOOKUP($G99,Baseline!$G:$HT,218,FALSE))</f>
        <v/>
      </c>
      <c r="HQ99" s="5" t="str">
        <f>IF(LEN(VLOOKUP($G99,Baseline!$G:$HT,219,FALSE))=0,"",VLOOKUP($G99,Baseline!$G:$HT,219,FALSE))</f>
        <v/>
      </c>
      <c r="HR99" s="5" t="str">
        <f>IF(LEN(VLOOKUP($G99,Baseline!$G:$HT,220,FALSE))=0,"",VLOOKUP($G99,Baseline!$G:$HT,220,FALSE))</f>
        <v/>
      </c>
      <c r="HS99" s="5" t="str">
        <f>IF(LEN(VLOOKUP($G99,Baseline!$G:$HT,221,FALSE))=0,"",VLOOKUP($G99,Baseline!$G:$HT,221,FALSE))</f>
        <v/>
      </c>
      <c r="HT99" s="5" t="str">
        <f>IF(LEN(VLOOKUP($G99,Baseline!$G:$HT,222,FALSE))=0,"",VLOOKUP($G99,Baseline!$G:$HT,222,FALSE))</f>
        <v/>
      </c>
      <c r="HU99" s="5"/>
      <c r="HV99" s="5"/>
      <c r="HW99" s="5"/>
      <c r="HX99" s="5"/>
    </row>
    <row r="100" spans="1:232" ht="111" hidden="1" thickBot="1">
      <c r="A100" s="5" t="s">
        <v>331</v>
      </c>
      <c r="B100" s="5" t="s">
        <v>335</v>
      </c>
      <c r="C100" s="5"/>
      <c r="D100" s="5"/>
      <c r="E100" s="5"/>
      <c r="F100" s="5" t="s">
        <v>333</v>
      </c>
      <c r="G100" s="5" t="s">
        <v>499</v>
      </c>
      <c r="H100" s="5" t="s">
        <v>500</v>
      </c>
      <c r="I100" s="84" t="str">
        <f>IF(LEN(VLOOKUP($G100,Baseline!$G:$BH,3,FALSE))=0,"",VLOOKUP($G100,Baseline!$G:$BH,3,FALSE))</f>
        <v>Erleben Sie postive Effekte anlässlich der COVID-19 Pandemie und falls ja, in welchen Bereichen? (Mehrfachauswahl möglich)</v>
      </c>
      <c r="J100" s="5" t="str">
        <f>IF(LEN(VLOOKUP($G100,Baseline!$G:$BH,4,FALSE))=0,"",VLOOKUP($G100,Baseline!$G:$BH,4,FALSE))</f>
        <v>0 = Keine positiven Effekte</v>
      </c>
      <c r="K100" s="5" t="str">
        <f>IF(LEN(VLOOKUP($G100,Baseline!$G:$BH,5,FALSE))=0,"",VLOOKUP($G100,Baseline!$G:$BH,5,FALSE))</f>
        <v>1 = Soziale Unterstützung und Zusammenhalt (z.B. innerhalb der Familie oder im Freundeskreis)</v>
      </c>
      <c r="L100" s="5" t="str">
        <f>IF(LEN(VLOOKUP($G100,Baseline!$G:$BH,6,FALSE))=0,"",VLOOKUP($G100,Baseline!$G:$BH,6,FALSE))</f>
        <v xml:space="preserve">2 = Gesellschaftlicher Zusammenhalt  </v>
      </c>
      <c r="M100" s="5" t="str">
        <f>IF(LEN(VLOOKUP($G100,Baseline!$G:$BH,7,FALSE))=0,"",VLOOKUP($G100,Baseline!$G:$BH,7,FALSE))</f>
        <v>3 = Politische Transparenz und Unterstützung</v>
      </c>
      <c r="N100" s="5" t="str">
        <f>IF(LEN(VLOOKUP($G100,Baseline!$G:$BH,8,FALSE))=0,"",VLOOKUP($G100,Baseline!$G:$BH,8,FALSE))</f>
        <v>4 = Solidarität und Rücksichtnahme  (z.B. gegenüber Älteren oder Personen mit Vorerkrankungen)</v>
      </c>
      <c r="O100" s="5" t="str">
        <f>IF(LEN(VLOOKUP($G100,Baseline!$G:$BH,9,FALSE))=0,"",VLOOKUP($G100,Baseline!$G:$BH,9,FALSE))</f>
        <v/>
      </c>
      <c r="P100" s="5" t="str">
        <f>IF(LEN(VLOOKUP($G100,Baseline!$G:$BH,10,FALSE))=0,"",VLOOKUP($G100,Baseline!$G:$BH,10,FALSE))</f>
        <v/>
      </c>
      <c r="Q100" s="5" t="str">
        <f>IF(LEN(VLOOKUP($G100,Baseline!$G:$BH,11,FALSE))=0,"",VLOOKUP($G100,Baseline!$G:$BH,11,FALSE))</f>
        <v/>
      </c>
      <c r="R100" s="5" t="str">
        <f>IF(LEN(VLOOKUP($G100,Baseline!$G:$BH,12,FALSE))=0,"",VLOOKUP($G100,Baseline!$G:$BH,12,FALSE))</f>
        <v/>
      </c>
      <c r="S100" s="5" t="str">
        <f>IF(LEN(VLOOKUP($G100,Baseline!$G:$BH,13,FALSE))=0,"",VLOOKUP($G100,Baseline!$G:$BH,13,FALSE))</f>
        <v/>
      </c>
      <c r="T100" s="5" t="str">
        <f>IF(LEN(VLOOKUP($G100,Baseline!$G:$BH,14,FALSE))=0,"",VLOOKUP($G100,Baseline!$G:$BH,14,FALSE))</f>
        <v/>
      </c>
      <c r="U100" s="5" t="str">
        <f>IF(LEN(VLOOKUP($G100,Baseline!$G:$BH,15,FALSE))=0,"",VLOOKUP($G100,Baseline!$G:$BH,15,FALSE))</f>
        <v/>
      </c>
      <c r="V100" s="5" t="str">
        <f>IF(LEN(VLOOKUP($G100,Baseline!$G:$BH,16,FALSE))=0,"",VLOOKUP($G100,Baseline!$G:$BH,16,FALSE))</f>
        <v/>
      </c>
      <c r="W100" s="5" t="str">
        <f>IF(LEN(VLOOKUP($G100,Baseline!$G:$BH,17,FALSE))=0,"",VLOOKUP($G100,Baseline!$G:$BH,17,FALSE))</f>
        <v/>
      </c>
      <c r="X100" s="5" t="str">
        <f>IF(LEN(VLOOKUP($G100,Baseline!$G:$BH,18,FALSE))=0,"",VLOOKUP($G100,Baseline!$G:$BH,18,FALSE))</f>
        <v/>
      </c>
      <c r="Y100" s="5" t="str">
        <f>IF(LEN(VLOOKUP($G100,Baseline!$G:$BH,19,FALSE))=0,"",VLOOKUP($G100,Baseline!$G:$BH,19,FALSE))</f>
        <v/>
      </c>
      <c r="Z100" s="5" t="str">
        <f>IF(LEN(VLOOKUP($G100,Baseline!$G:$BH,20,FALSE))=0,"",VLOOKUP($G100,Baseline!$G:$BH,20,FALSE))</f>
        <v/>
      </c>
      <c r="AA100" s="5" t="str">
        <f>IF(LEN(VLOOKUP($G100,Baseline!$G:$BH,21,FALSE))=0,"",VLOOKUP($G100,Baseline!$G:$BH,21,FALSE))</f>
        <v/>
      </c>
      <c r="AB100" s="5" t="str">
        <f>IF(LEN(VLOOKUP($G100,Baseline!$G:$BH,22,FALSE))=0,"",VLOOKUP($G100,Baseline!$G:$BH,22,FALSE))</f>
        <v/>
      </c>
      <c r="AC100" s="5" t="str">
        <f>IF(LEN(VLOOKUP($G100,Baseline!$G:$BH,23,FALSE))=0,"",VLOOKUP($G100,Baseline!$G:$BH,23,FALSE))</f>
        <v/>
      </c>
      <c r="AD100" s="5" t="str">
        <f>IF(LEN(VLOOKUP($G100,Baseline!$G:$BH,24,FALSE))=0,"",VLOOKUP($G100,Baseline!$G:$BH,24,FALSE))</f>
        <v/>
      </c>
      <c r="AE100" s="5" t="str">
        <f>IF(LEN(VLOOKUP($G100,Baseline!$G:$BH,25,FALSE))=0,"",VLOOKUP($G100,Baseline!$G:$BH,25,FALSE))</f>
        <v/>
      </c>
      <c r="AF100" s="5" t="str">
        <f>IF(LEN(VLOOKUP($G100,Baseline!$G:$BH,26,FALSE))=0,"",VLOOKUP($G100,Baseline!$G:$BH,26,FALSE))</f>
        <v/>
      </c>
      <c r="AG100" s="100"/>
      <c r="AH100" s="5" t="s">
        <v>319</v>
      </c>
      <c r="AI100" s="5"/>
      <c r="AJ100" s="87"/>
      <c r="AK100" s="5" t="str">
        <f>IF(LEN(VLOOKUP($G100,Baseline!$G:$BH,31,FALSE))=0,"",VLOOKUP($G100,Baseline!$G:$BH,31,FALSE))</f>
        <v>Are you experiencing positive effects from the COVID-19 pandemic and, if so, in which areas?</v>
      </c>
      <c r="AL100" s="5" t="str">
        <f>IF(LEN(VLOOKUP($G100,Baseline!$G:$BH,32,FALSE))=0,"",VLOOKUP($G100,Baseline!$G:$BH,32,FALSE))</f>
        <v>0 = No positive effects</v>
      </c>
      <c r="AM100" s="5" t="str">
        <f>IF(LEN(VLOOKUP($G100,Baseline!$G:$BH,33,FALSE))=0,"",VLOOKUP($G100,Baseline!$G:$BH,33,FALSE))</f>
        <v>1 = Social support and cohesion (e.g. within the family or among friends)</v>
      </c>
      <c r="AN100" s="5" t="str">
        <f>IF(LEN(VLOOKUP($G100,Baseline!$G:$BH,34,FALSE))=0,"",VLOOKUP($G100,Baseline!$G:$BH,34,FALSE))</f>
        <v>2 = Societal cohesion</v>
      </c>
      <c r="AO100" s="5" t="str">
        <f>IF(LEN(VLOOKUP($G100,Baseline!$G:$BH,35,FALSE))=0,"",VLOOKUP($G100,Baseline!$G:$BH,35,FALSE))</f>
        <v>3 = Political transparency and support</v>
      </c>
      <c r="AP100" s="5" t="str">
        <f>IF(LEN(VLOOKUP($G100,Baseline!$G:$BH,36,FALSE))=0,"",VLOOKUP($G100,Baseline!$G:$BH,36,FALSE))</f>
        <v>4 = Solidarity and consideration (e.g. towards elderly or people with pre-existing conditions)</v>
      </c>
      <c r="AQ100" s="5" t="str">
        <f>IF(LEN(VLOOKUP($G100,Baseline!$G:$BH,37,FALSE))=0,"",VLOOKUP($G100,Baseline!$G:$BH,37,FALSE))</f>
        <v/>
      </c>
      <c r="AR100" s="5" t="str">
        <f>IF(LEN(VLOOKUP($G100,Baseline!$G:$BH,38,FALSE))=0,"",VLOOKUP($G100,Baseline!$G:$BH,38,FALSE))</f>
        <v/>
      </c>
      <c r="AS100" s="5" t="str">
        <f>IF(LEN(VLOOKUP($G100,Baseline!$G:$BH,39,FALSE))=0,"",VLOOKUP($G100,Baseline!$G:$BH,39,FALSE))</f>
        <v/>
      </c>
      <c r="AT100" s="5" t="str">
        <f>IF(LEN(VLOOKUP($G100,Baseline!$G:$BH,40,FALSE))=0,"",VLOOKUP($G100,Baseline!$G:$BH,40,FALSE))</f>
        <v/>
      </c>
      <c r="AU100" s="5" t="str">
        <f>IF(LEN(VLOOKUP($G100,Baseline!$G:$BH,41,FALSE))=0,"",VLOOKUP($G100,Baseline!$G:$BH,41,FALSE))</f>
        <v/>
      </c>
      <c r="AV100" s="5" t="str">
        <f>IF(LEN(VLOOKUP($G100,Baseline!$G:$BH,42,FALSE))=0,"",VLOOKUP($G100,Baseline!$G:$BH,42,FALSE))</f>
        <v/>
      </c>
      <c r="AW100" s="5" t="str">
        <f>IF(LEN(VLOOKUP($G100,Baseline!$G:$BH,43,FALSE))=0,"",VLOOKUP($G100,Baseline!$G:$BH,43,FALSE))</f>
        <v/>
      </c>
      <c r="AX100" s="5" t="str">
        <f>IF(LEN(VLOOKUP($G100,Baseline!$G:$BH,44,FALSE))=0,"",VLOOKUP($G100,Baseline!$G:$BH,44,FALSE))</f>
        <v/>
      </c>
      <c r="AY100" s="5" t="str">
        <f>IF(LEN(VLOOKUP($G100,Baseline!$G:$BH,45,FALSE))=0,"",VLOOKUP($G100,Baseline!$G:$BH,45,FALSE))</f>
        <v/>
      </c>
      <c r="AZ100" s="5" t="str">
        <f>IF(LEN(VLOOKUP($G100,Baseline!$G:$BH,46,FALSE))=0,"",VLOOKUP($G100,Baseline!$G:$BH,46,FALSE))</f>
        <v/>
      </c>
      <c r="BA100" s="5" t="str">
        <f>IF(LEN(VLOOKUP($G100,Baseline!$G:$BH,47,FALSE))=0,"",VLOOKUP($G100,Baseline!$G:$BH,47,FALSE))</f>
        <v/>
      </c>
      <c r="BB100" s="5" t="str">
        <f>IF(LEN(VLOOKUP($G100,Baseline!$G:$BH,48,FALSE))=0,"",VLOOKUP($G100,Baseline!$G:$BH,48,FALSE))</f>
        <v/>
      </c>
      <c r="BC100" s="5" t="str">
        <f>IF(LEN(VLOOKUP($G100,Baseline!$G:$BH,49,FALSE))=0,"",VLOOKUP($G100,Baseline!$G:$BH,49,FALSE))</f>
        <v/>
      </c>
      <c r="BD100" s="5" t="str">
        <f>IF(LEN(VLOOKUP($G100,Baseline!$G:$BH,50,FALSE))=0,"",VLOOKUP($G100,Baseline!$G:$BH,50,FALSE))</f>
        <v/>
      </c>
      <c r="BE100" s="5" t="str">
        <f>IF(LEN(VLOOKUP($G100,Baseline!$G:$BH,51,FALSE))=0,"",VLOOKUP($G100,Baseline!$G:$BH,51,FALSE))</f>
        <v/>
      </c>
      <c r="BF100" s="5" t="str">
        <f>IF(LEN(VLOOKUP($G100,Baseline!$G:$BH,52,FALSE))=0,"",VLOOKUP($G100,Baseline!$G:$BH,52,FALSE))</f>
        <v/>
      </c>
      <c r="BG100" s="5" t="str">
        <f>IF(LEN(VLOOKUP($G100,Baseline!$G:$BH,53,FALSE))=0,"",VLOOKUP($G100,Baseline!$G:$BH,53,FALSE))</f>
        <v/>
      </c>
      <c r="BH100" s="5" t="str">
        <f>IF(LEN(VLOOKUP($G100,Baseline!$G:$BH,54,FALSE))=0,"",VLOOKUP($G100,Baseline!$G:$BH,54,FALSE))</f>
        <v/>
      </c>
      <c r="BI100" s="5"/>
      <c r="BJ100" s="5"/>
      <c r="BK100" s="5"/>
      <c r="BL100" s="125"/>
      <c r="BM100" s="1" t="str">
        <f>IF(LEN(VLOOKUP($G100,Baseline!$G:$CJ,59,FALSE))=0,"",VLOOKUP($G100,Baseline!$G:$CJ,59,FALSE))</f>
        <v>¿Ha tenido la suerte de vivir alguna experiencia positiva en relación con la pandemia del COVID-19; en caso afirmativo, ¿en qué áreas concretas? (se pueden seleccionar varias)</v>
      </c>
      <c r="BN100" s="1" t="str">
        <f>IF(LEN(VLOOKUP($G100,Baseline!$G:$CJ,60,FALSE))=0,"",VLOOKUP($G100,Baseline!$G:$CJ,60,FALSE))</f>
        <v>0 = Ningún efecto positivo</v>
      </c>
      <c r="BO100" s="1" t="str">
        <f>IF(LEN(VLOOKUP($G100,Baseline!$G:$CJ,61,FALSE))=0,"",VLOOKUP($G100,Baseline!$G:$CJ,61,FALSE))</f>
        <v>1 = Apoyo y colaboración social (p. ej. dentro de la familia o del círculo familiar)</v>
      </c>
      <c r="BP100" s="1" t="str">
        <f>IF(LEN(VLOOKUP($G100,Baseline!$G:$CJ,62,FALSE))=0,"",VLOOKUP($G100,Baseline!$G:$CJ,62,FALSE))</f>
        <v>2 = Cohesión social</v>
      </c>
      <c r="BQ100" s="1" t="str">
        <f>IF(LEN(VLOOKUP($G100,Baseline!$G:$CJ,63,FALSE))=0,"",VLOOKUP($G100,Baseline!$G:$CJ,63,FALSE))</f>
        <v>3 = Transparencia política y apoyo</v>
      </c>
      <c r="BR100" s="1" t="str">
        <f>IF(LEN(VLOOKUP($G100,Baseline!$G:$CJ,64,FALSE))=0,"",VLOOKUP($G100,Baseline!$G:$CJ,64,FALSE))</f>
        <v>4 = Solidaridad y consideración  (p. ej. frente a personas mayores o personas con patologías previas)</v>
      </c>
      <c r="BS100" s="1" t="str">
        <f>IF(LEN(VLOOKUP($G100,Baseline!$G:$CJ,65,FALSE))=0,"",VLOOKUP($G100,Baseline!$G:$CJ,65,FALSE))</f>
        <v/>
      </c>
      <c r="BT100" s="1" t="str">
        <f>IF(LEN(VLOOKUP($G100,Baseline!$G:$CJ,66,FALSE))=0,"",VLOOKUP($G100,Baseline!$G:$CJ,66,FALSE))</f>
        <v/>
      </c>
      <c r="BU100" s="1" t="str">
        <f>IF(LEN(VLOOKUP($G100,Baseline!$G:$CJ,67,FALSE))=0,"",VLOOKUP($G100,Baseline!$G:$CJ,67,FALSE))</f>
        <v/>
      </c>
      <c r="BV100" s="1" t="str">
        <f>IF(LEN(VLOOKUP($G100,Baseline!$G:$CJ,68,FALSE))=0,"",VLOOKUP($G100,Baseline!$G:$CJ,68,FALSE))</f>
        <v/>
      </c>
      <c r="BW100" s="1" t="str">
        <f>IF(LEN(VLOOKUP($G100,Baseline!$G:$CJ,69,FALSE))=0,"",VLOOKUP($G100,Baseline!$G:$CJ,69,FALSE))</f>
        <v/>
      </c>
      <c r="BX100" s="1" t="str">
        <f>IF(LEN(VLOOKUP($G100,Baseline!$G:$CJ,70,FALSE))=0,"",VLOOKUP($G100,Baseline!$G:$CJ,70,FALSE))</f>
        <v/>
      </c>
      <c r="BY100" s="1" t="str">
        <f>IF(LEN(VLOOKUP($G100,Baseline!$G:$CJ,71,FALSE))=0,"",VLOOKUP($G100,Baseline!$G:$CJ,71,FALSE))</f>
        <v/>
      </c>
      <c r="BZ100" s="1" t="str">
        <f>IF(LEN(VLOOKUP($G100,Baseline!$G:$CJ,72,FALSE))=0,"",VLOOKUP($G100,Baseline!$G:$CJ,72,FALSE))</f>
        <v/>
      </c>
      <c r="CA100" s="1" t="str">
        <f>IF(LEN(VLOOKUP($G100,Baseline!$G:$CJ,73,FALSE))=0,"",VLOOKUP($G100,Baseline!$G:$CJ,73,FALSE))</f>
        <v/>
      </c>
      <c r="CB100" s="1" t="str">
        <f>IF(LEN(VLOOKUP($G100,Baseline!$G:$CJ,74,FALSE))=0,"",VLOOKUP($G100,Baseline!$G:$CJ,74,FALSE))</f>
        <v/>
      </c>
      <c r="CC100" s="1" t="str">
        <f>IF(LEN(VLOOKUP($G100,Baseline!$G:$CJ,75,FALSE))=0,"",VLOOKUP($G100,Baseline!$G:$CJ,75,FALSE))</f>
        <v/>
      </c>
      <c r="CD100" s="1" t="str">
        <f>IF(LEN(VLOOKUP($G100,Baseline!$G:$CJ,76,FALSE))=0,"",VLOOKUP($G100,Baseline!$G:$CJ,76,FALSE))</f>
        <v/>
      </c>
      <c r="CE100" s="1" t="str">
        <f>IF(LEN(VLOOKUP($G100,Baseline!$G:$CJ,77,FALSE))=0,"",VLOOKUP($G100,Baseline!$G:$CJ,77,FALSE))</f>
        <v/>
      </c>
      <c r="CF100" s="1" t="str">
        <f>IF(LEN(VLOOKUP($G100,Baseline!$G:$CJ,78,FALSE))=0,"",VLOOKUP($G100,Baseline!$G:$CJ,78,FALSE))</f>
        <v/>
      </c>
      <c r="CG100" s="1" t="str">
        <f>IF(LEN(VLOOKUP($G100,Baseline!$G:$CJ,79,FALSE))=0,"",VLOOKUP($G100,Baseline!$G:$CJ,79,FALSE))</f>
        <v/>
      </c>
      <c r="CH100" s="1" t="str">
        <f>IF(LEN(VLOOKUP($G100,Baseline!$G:$CJ,80,FALSE))=0,"",VLOOKUP($G100,Baseline!$G:$CJ,80,FALSE))</f>
        <v/>
      </c>
      <c r="CI100" s="1" t="str">
        <f>IF(LEN(VLOOKUP($G100,Baseline!$G:$CJ,81,FALSE))=0,"",VLOOKUP($G100,Baseline!$G:$CJ,81,FALSE))</f>
        <v/>
      </c>
      <c r="CJ100" s="1" t="str">
        <f>IF(LEN(VLOOKUP($G100,Baseline!$G:$CJ,82,FALSE))=0,"",VLOOKUP($G100,Baseline!$G:$CJ,82,FALSE))</f>
        <v/>
      </c>
      <c r="CK100" s="1"/>
      <c r="CL100" s="1"/>
      <c r="CM100" s="1"/>
      <c r="CN100" s="1"/>
      <c r="CO100" s="198" t="str">
        <f>IF(LEN(VLOOKUP($G100,Baseline!$G:$DL,87,FALSE))=0,"",VLOOKUP($G100,Baseline!$G:$DL,87,FALSE))</f>
        <v>Ressentez-vous des effets positifs dans le contexte de la pandémie du COVID-19 ; si oui, dans quels domaines ? (plusieurs réponses possibles)</v>
      </c>
      <c r="CP100" s="1" t="str">
        <f>IF(LEN(VLOOKUP($G100,Baseline!$G:$DL,88,FALSE))=0,"",VLOOKUP($G100,Baseline!$G:$DL,88,FALSE))</f>
        <v>0 = aucun effet positif</v>
      </c>
      <c r="CQ100" s="1" t="str">
        <f>IF(LEN(VLOOKUP($G100,Baseline!$G:$DL,89,FALSE))=0,"",VLOOKUP($G100,Baseline!$G:$DL,89,FALSE))</f>
        <v>1 = soutien social et cohésion (par ex. au sein de la famille ou du cercle d'ami·e·s)</v>
      </c>
      <c r="CR100" s="4" t="str">
        <f>IF(LEN(VLOOKUP($G100,Baseline!$G:$DL,90,FALSE))=0,"",VLOOKUP($G100,Baseline!$G:$DL,90,FALSE))</f>
        <v>2 = cohésion au sein de la société</v>
      </c>
      <c r="CS100" s="1" t="str">
        <f>IF(LEN(VLOOKUP($G100,Baseline!$G:$DL,91,FALSE))=0,"",VLOOKUP($G100,Baseline!$G:$DL,91,FALSE))</f>
        <v>3 = transparence et soutien politiques</v>
      </c>
      <c r="CT100" s="1" t="str">
        <f>IF(LEN(VLOOKUP($G100,Baseline!$G:$DL,92,FALSE))=0,"",VLOOKUP($G100,Baseline!$G:$DL,92,FALSE))</f>
        <v>4 = solidarité et prévenance (par ex. vis-à-vis des personnes âgées ou des personnes atteintes de maladies préexistantes)</v>
      </c>
      <c r="CU100" s="1" t="str">
        <f>IF(LEN(VLOOKUP($G100,Baseline!$G:$DL,93,FALSE))=0,"",VLOOKUP($G100,Baseline!$G:$DL,93,FALSE))</f>
        <v/>
      </c>
      <c r="CV100" s="1" t="str">
        <f>IF(LEN(VLOOKUP($G100,Baseline!$G:$DL,94,FALSE))=0,"",VLOOKUP($G100,Baseline!$G:$DL,94,FALSE))</f>
        <v/>
      </c>
      <c r="CW100" s="1" t="str">
        <f>IF(LEN(VLOOKUP($G100,Baseline!$G:$DL,95,FALSE))=0,"",VLOOKUP($G100,Baseline!$G:$DL,95,FALSE))</f>
        <v/>
      </c>
      <c r="CX100" s="1" t="str">
        <f>IF(LEN(VLOOKUP($G100,Baseline!$G:$DL,96,FALSE))=0,"",VLOOKUP($G100,Baseline!$G:$DL,96,FALSE))</f>
        <v/>
      </c>
      <c r="CY100" s="5" t="str">
        <f>IF(LEN(VLOOKUP($G100,Baseline!$G:$DL,97,FALSE))=0,"",VLOOKUP($G100,Baseline!$G:$DL,97,FALSE))</f>
        <v/>
      </c>
      <c r="CZ100" s="5" t="str">
        <f>IF(LEN(VLOOKUP($G100,Baseline!$G:$DL,98,FALSE))=0,"",VLOOKUP($G100,Baseline!$G:$DL,98,FALSE))</f>
        <v/>
      </c>
      <c r="DA100" s="5" t="str">
        <f>IF(LEN(VLOOKUP($G100,Baseline!$G:$DL,99,FALSE))=0,"",VLOOKUP($G100,Baseline!$G:$DL,99,FALSE))</f>
        <v/>
      </c>
      <c r="DB100" s="5" t="str">
        <f>IF(LEN(VLOOKUP($G100,Baseline!$G:$DL,100,FALSE))=0,"",VLOOKUP($G100,Baseline!$G:$DL,100,FALSE))</f>
        <v/>
      </c>
      <c r="DC100" s="5" t="str">
        <f>IF(LEN(VLOOKUP($G100,Baseline!$G:$DL,101,FALSE))=0,"",VLOOKUP($G100,Baseline!$G:$DL,101,FALSE))</f>
        <v/>
      </c>
      <c r="DD100" s="5" t="str">
        <f>IF(LEN(VLOOKUP($G100,Baseline!$G:$DL,102,FALSE))=0,"",VLOOKUP($G100,Baseline!$G:$DL,102,FALSE))</f>
        <v/>
      </c>
      <c r="DE100" s="5" t="str">
        <f>IF(LEN(VLOOKUP($G100,Baseline!$G:$DL,103,FALSE))=0,"",VLOOKUP($G100,Baseline!$G:$DL,103,FALSE))</f>
        <v/>
      </c>
      <c r="DF100" s="5" t="str">
        <f>IF(LEN(VLOOKUP($G100,Baseline!$G:$DL,104,FALSE))=0,"",VLOOKUP($G100,Baseline!$G:$DL,104,FALSE))</f>
        <v/>
      </c>
      <c r="DG100" s="5" t="str">
        <f>IF(LEN(VLOOKUP($G100,Baseline!$G:$DL,105,FALSE))=0,"",VLOOKUP($G100,Baseline!$G:$DL,105,FALSE))</f>
        <v/>
      </c>
      <c r="DH100" s="5" t="str">
        <f>IF(LEN(VLOOKUP($G100,Baseline!$G:$DL,106,FALSE))=0,"",VLOOKUP($G100,Baseline!$G:$DL,106,FALSE))</f>
        <v/>
      </c>
      <c r="DI100" s="5" t="str">
        <f>IF(LEN(VLOOKUP($G100,Baseline!$G:$DL,107,FALSE))=0,"",VLOOKUP($G100,Baseline!$G:$DL,107,FALSE))</f>
        <v/>
      </c>
      <c r="DJ100" s="5" t="str">
        <f>IF(LEN(VLOOKUP($G100,Baseline!$G:$DL,108,FALSE))=0,"",VLOOKUP($G100,Baseline!$G:$DL,108,FALSE))</f>
        <v/>
      </c>
      <c r="DK100" s="5" t="str">
        <f>IF(LEN(VLOOKUP($G100,Baseline!$G:$DL,109,FALSE))=0,"",VLOOKUP($G100,Baseline!$G:$DL,109,FALSE))</f>
        <v/>
      </c>
      <c r="DL100" s="5" t="str">
        <f>IF(LEN(VLOOKUP($G100,Baseline!$G:$DL,110,FALSE))=0,"",VLOOKUP($G100,Baseline!$G:$DL,110,FALSE))</f>
        <v/>
      </c>
      <c r="DM100" s="5"/>
      <c r="DN100" s="5"/>
      <c r="DO100" s="5"/>
      <c r="DP100" s="5"/>
      <c r="DQ100" s="1" t="str">
        <f>IF(LEN(VLOOKUP($G100,Baseline!$G:$EN,115,FALSE))=0,"",VLOOKUP($G100,Baseline!$G:$EN,115,FALSE))</f>
        <v>Tapasztal pozitív hatásokat is a COVID-19 pandémia alkalmával, és ha igen melyik területen? (Több válasz is lehetséges)</v>
      </c>
      <c r="DR100" s="1" t="str">
        <f>IF(LEN(VLOOKUP($G100,Baseline!$G:$EN,116,FALSE))=0,"",VLOOKUP($G100,Baseline!$G:$EN,116,FALSE))</f>
        <v>0 = nincsenek pozitív hatások</v>
      </c>
      <c r="DS100" s="1" t="str">
        <f>IF(LEN(VLOOKUP($G100,Baseline!$G:$EN,117,FALSE))=0,"",VLOOKUP($G100,Baseline!$G:$EN,117,FALSE))</f>
        <v>1 = szociális támogatás és összetartás (pl. a családon vagy a baráti körön belül)</v>
      </c>
      <c r="DT100" s="1" t="str">
        <f>IF(LEN(VLOOKUP($G100,Baseline!$G:$EN,118,FALSE))=0,"",VLOOKUP($G100,Baseline!$G:$EN,118,FALSE))</f>
        <v xml:space="preserve">2 = társadalmi összetartás  </v>
      </c>
      <c r="DU100" s="1" t="str">
        <f>IF(LEN(VLOOKUP($G100,Baseline!$G:$EN,119,FALSE))=0,"",VLOOKUP($G100,Baseline!$G:$EN,119,FALSE))</f>
        <v>3 = politikai átláthatóság és támogatás</v>
      </c>
      <c r="DV100" s="1" t="str">
        <f>IF(LEN(VLOOKUP($G100,Baseline!$G:$EN,120,FALSE))=0,"",VLOOKUP($G100,Baseline!$G:$EN,120,FALSE))</f>
        <v>4 = együttes felelősség és figyelmesség (pl. az idősebb, vagy korábbi betegségekben szenvedő személyekkel szemben)</v>
      </c>
      <c r="DW100" s="4" t="str">
        <f>IF(LEN(VLOOKUP($G100,Baseline!$G:$EN,121,FALSE))=0,"",VLOOKUP($G100,Baseline!$G:$EN,121,FALSE))</f>
        <v/>
      </c>
      <c r="DX100" s="1" t="str">
        <f>IF(LEN(VLOOKUP($G100,Baseline!$G:$EN,122,FALSE))=0,"",VLOOKUP($G100,Baseline!$G:$EN,122,FALSE))</f>
        <v/>
      </c>
      <c r="DY100" s="1" t="str">
        <f>IF(LEN(VLOOKUP($G100,Baseline!$G:$EN,123,FALSE))=0,"",VLOOKUP($G100,Baseline!$G:$EN,123,FALSE))</f>
        <v/>
      </c>
      <c r="DZ100" s="1" t="str">
        <f>IF(LEN(VLOOKUP($G100,Baseline!$G:$EN,124,FALSE))=0,"",VLOOKUP($G100,Baseline!$G:$EN,124,FALSE))</f>
        <v/>
      </c>
      <c r="EA100" s="1" t="str">
        <f>IF(LEN(VLOOKUP($G100,Baseline!$G:$EN,125,FALSE))=0,"",VLOOKUP($G100,Baseline!$G:$EN,125,FALSE))</f>
        <v/>
      </c>
      <c r="EB100" s="5" t="str">
        <f>IF(LEN(VLOOKUP($G100,Baseline!$G:$EN,126,FALSE))=0,"",VLOOKUP($G100,Baseline!$G:$EN,126,FALSE))</f>
        <v/>
      </c>
      <c r="EC100" s="5" t="str">
        <f>IF(LEN(VLOOKUP($G100,Baseline!$G:$EN,127,FALSE))=0,"",VLOOKUP($G100,Baseline!$G:$EN,127,FALSE))</f>
        <v/>
      </c>
      <c r="ED100" s="5" t="str">
        <f>IF(LEN(VLOOKUP($G100,Baseline!$G:$EN,128,FALSE))=0,"",VLOOKUP($G100,Baseline!$G:$EN,128,FALSE))</f>
        <v/>
      </c>
      <c r="EE100" s="5" t="str">
        <f>IF(LEN(VLOOKUP($G100,Baseline!$G:$EN,129,FALSE))=0,"",VLOOKUP($G100,Baseline!$G:$EN,129,FALSE))</f>
        <v/>
      </c>
      <c r="EF100" s="5" t="str">
        <f>IF(LEN(VLOOKUP($G100,Baseline!$G:$EN,130,FALSE))=0,"",VLOOKUP($G100,Baseline!$G:$EN,130,FALSE))</f>
        <v/>
      </c>
      <c r="EG100" s="5" t="str">
        <f>IF(LEN(VLOOKUP($G100,Baseline!$G:$EN,131,FALSE))=0,"",VLOOKUP($G100,Baseline!$G:$EN,131,FALSE))</f>
        <v/>
      </c>
      <c r="EH100" s="5" t="str">
        <f>IF(LEN(VLOOKUP($G100,Baseline!$G:$EN,132,FALSE))=0,"",VLOOKUP($G100,Baseline!$G:$EN,132,FALSE))</f>
        <v/>
      </c>
      <c r="EI100" s="5" t="str">
        <f>IF(LEN(VLOOKUP($G100,Baseline!$G:$EN,133,FALSE))=0,"",VLOOKUP($G100,Baseline!$G:$EN,133,FALSE))</f>
        <v/>
      </c>
      <c r="EJ100" s="5" t="str">
        <f>IF(LEN(VLOOKUP($G100,Baseline!$G:$EN,134,FALSE))=0,"",VLOOKUP($G100,Baseline!$G:$EN,134,FALSE))</f>
        <v/>
      </c>
      <c r="EK100" s="5" t="str">
        <f>IF(LEN(VLOOKUP($G100,Baseline!$G:$EN,135,FALSE))=0,"",VLOOKUP($G100,Baseline!$G:$EN,135,FALSE))</f>
        <v/>
      </c>
      <c r="EL100" s="5" t="str">
        <f>IF(LEN(VLOOKUP($G100,Baseline!$G:$EN,136,FALSE))=0,"",VLOOKUP($G100,Baseline!$G:$EN,136,FALSE))</f>
        <v/>
      </c>
      <c r="EM100" s="5" t="str">
        <f>IF(LEN(VLOOKUP($G100,Baseline!$G:$EN,137,FALSE))=0,"",VLOOKUP($G100,Baseline!$G:$EN,137,FALSE))</f>
        <v/>
      </c>
      <c r="EN100" s="5" t="str">
        <f>IF(LEN(VLOOKUP($G100,Baseline!$G:$EN,138,FALSE))=0,"",VLOOKUP($G100,Baseline!$G:$EN,138,FALSE))</f>
        <v/>
      </c>
      <c r="EO100" s="5"/>
      <c r="EP100" s="5"/>
      <c r="EQ100" s="5"/>
      <c r="ER100" s="5"/>
      <c r="ES100" s="1" t="str">
        <f>IF(LEN(VLOOKUP($G100,Baseline!$G:$FP,143,FALSE))=0,"",VLOOKUP($G100,Baseline!$G:$FP,143,FALSE))</f>
        <v xml:space="preserve">Ha rilevato anche degli effetti positivi dovuti alla pandemia di COVID-19 e, se sì, in quali aree? (più risposte possibili) </v>
      </c>
      <c r="ET100" s="1" t="str">
        <f>IF(LEN(VLOOKUP($G100,Baseline!$G:$FP,144,FALSE))=0,"",VLOOKUP($G100,Baseline!$G:$FP,144,FALSE))</f>
        <v>0 = nessun effetto positivo</v>
      </c>
      <c r="EU100" s="1" t="str">
        <f>IF(LEN(VLOOKUP($G100,Baseline!$G:$FP,145,FALSE))=0,"",VLOOKUP($G100,Baseline!$G:$FP,145,FALSE))</f>
        <v xml:space="preserve">1 = sostegno e coesione sociale (ad es. nell'ambito familiare o nel gruppo di amici) </v>
      </c>
      <c r="EV100" s="1" t="str">
        <f>IF(LEN(VLOOKUP($G100,Baseline!$G:$FP,146,FALSE))=0,"",VLOOKUP($G100,Baseline!$G:$FP,146,FALSE))</f>
        <v>2 = Coesione sociale</v>
      </c>
      <c r="EW100" s="1" t="str">
        <f>IF(LEN(VLOOKUP($G100,Baseline!$G:$FP,147,FALSE))=0,"",VLOOKUP($G100,Baseline!$G:$FP,147,FALSE))</f>
        <v>3 = trasparenza politica e sostegno</v>
      </c>
      <c r="EX100" s="1" t="str">
        <f>IF(LEN(VLOOKUP($G100,Baseline!$G:$FP,148,FALSE))=0,"",VLOOKUP($G100,Baseline!$G:$FP,148,FALSE))</f>
        <v xml:space="preserve">4 = solidarietà e rispetto per gli altri (ad es. nei confronti di persone più anziane o con patologie pregresse) </v>
      </c>
      <c r="EY100" s="1" t="str">
        <f>IF(LEN(VLOOKUP($G100,Baseline!$G:$FP,149,FALSE))=0,"",VLOOKUP($G100,Baseline!$G:$FP,149,FALSE))</f>
        <v/>
      </c>
      <c r="EZ100" s="1" t="str">
        <f>IF(LEN(VLOOKUP($G100,Baseline!$G:$FP,150,FALSE))=0,"",VLOOKUP($G100,Baseline!$G:$FP,150,FALSE))</f>
        <v/>
      </c>
      <c r="FA100" s="1" t="str">
        <f>IF(LEN(VLOOKUP($G100,Baseline!$G:$FP,151,FALSE))=0,"",VLOOKUP($G100,Baseline!$G:$FP,151,FALSE))</f>
        <v/>
      </c>
      <c r="FB100" s="4" t="str">
        <f>IF(LEN(VLOOKUP($G100,Baseline!$G:$FP,152,FALSE))=0,"",VLOOKUP($G100,Baseline!$G:$FP,152,FALSE))</f>
        <v/>
      </c>
      <c r="FC100" s="1" t="str">
        <f>IF(LEN(VLOOKUP($G100,Baseline!$G:$FP,153,FALSE))=0,"",VLOOKUP($G100,Baseline!$G:$FP,153,FALSE))</f>
        <v/>
      </c>
      <c r="FD100" s="5" t="str">
        <f>IF(LEN(VLOOKUP($G100,Baseline!$G:$FP,154,FALSE))=0,"",VLOOKUP($G100,Baseline!$G:$FP,154,FALSE))</f>
        <v/>
      </c>
      <c r="FE100" s="5" t="str">
        <f>IF(LEN(VLOOKUP($G100,Baseline!$G:$FP,155,FALSE))=0,"",VLOOKUP($G100,Baseline!$G:$FP,155,FALSE))</f>
        <v/>
      </c>
      <c r="FF100" s="5" t="str">
        <f>IF(LEN(VLOOKUP($G100,Baseline!$G:$FP,156,FALSE))=0,"",VLOOKUP($G100,Baseline!$G:$FP,156,FALSE))</f>
        <v/>
      </c>
      <c r="FG100" s="5" t="str">
        <f>IF(LEN(VLOOKUP($G100,Baseline!$G:$FP,157,FALSE))=0,"",VLOOKUP($G100,Baseline!$G:$FP,157,FALSE))</f>
        <v/>
      </c>
      <c r="FH100" s="5" t="str">
        <f>IF(LEN(VLOOKUP($G100,Baseline!$G:$FP,158,FALSE))=0,"",VLOOKUP($G100,Baseline!$G:$FP,158,FALSE))</f>
        <v/>
      </c>
      <c r="FI100" s="5" t="str">
        <f>IF(LEN(VLOOKUP($G100,Baseline!$G:$FP,159,FALSE))=0,"",VLOOKUP($G100,Baseline!$G:$FP,159,FALSE))</f>
        <v/>
      </c>
      <c r="FJ100" s="5" t="str">
        <f>IF(LEN(VLOOKUP($G100,Baseline!$G:$FP,160,FALSE))=0,"",VLOOKUP($G100,Baseline!$G:$FP,160,FALSE))</f>
        <v/>
      </c>
      <c r="FK100" s="5" t="str">
        <f>IF(LEN(VLOOKUP($G100,Baseline!$G:$FP,161,FALSE))=0,"",VLOOKUP($G100,Baseline!$G:$FP,161,FALSE))</f>
        <v/>
      </c>
      <c r="FL100" s="5" t="str">
        <f>IF(LEN(VLOOKUP($G100,Baseline!$G:$FP,162,FALSE))=0,"",VLOOKUP($G100,Baseline!$G:$FP,162,FALSE))</f>
        <v/>
      </c>
      <c r="FM100" s="5" t="str">
        <f>IF(LEN(VLOOKUP($G100,Baseline!$G:$FP,163,FALSE))=0,"",VLOOKUP($G100,Baseline!$G:$FP,163,FALSE))</f>
        <v/>
      </c>
      <c r="FN100" s="5" t="str">
        <f>IF(LEN(VLOOKUP($G100,Baseline!$G:$FP,164,FALSE))=0,"",VLOOKUP($G100,Baseline!$G:$FP,164,FALSE))</f>
        <v/>
      </c>
      <c r="FO100" s="5" t="str">
        <f>IF(LEN(VLOOKUP($G100,Baseline!$G:$FP,165,FALSE))=0,"",VLOOKUP($G100,Baseline!$G:$FP,165,FALSE))</f>
        <v/>
      </c>
      <c r="FP100" s="5" t="str">
        <f>IF(LEN(VLOOKUP($G100,Baseline!$G:$FP,166,FALSE))=0,"",VLOOKUP($G100,Baseline!$G:$FP,166,FALSE))</f>
        <v/>
      </c>
      <c r="FQ100" s="5"/>
      <c r="FR100" s="5"/>
      <c r="FS100" s="5"/>
      <c r="FT100" s="5"/>
      <c r="FU100" s="1" t="str">
        <f>IF(LEN(VLOOKUP($G100,Baseline!$G:$GR,171,FALSE))=0,"",VLOOKUP($G100,Baseline!$G:$GR,171,FALSE))</f>
        <v>Есть ли у Вас положительные эмоции в связи с пандемией COVID-19 и если да, в каких сферах? (возможны несколько вариантов)</v>
      </c>
      <c r="FV100" s="1" t="str">
        <f>IF(LEN(VLOOKUP($G100,Baseline!$G:$GR,172,FALSE))=0,"",VLOOKUP($G100,Baseline!$G:$GR,172,FALSE))</f>
        <v>0 = никаких положительных эмоций</v>
      </c>
      <c r="FW100" s="1" t="str">
        <f>IF(LEN(VLOOKUP($G100,Baseline!$G:$GR,173,FALSE))=0,"",VLOOKUP($G100,Baseline!$G:$GR,173,FALSE))</f>
        <v>1 = социальная поддержка и единение людей (например, внутри семьи или среди друзей)</v>
      </c>
      <c r="FX100" s="1" t="str">
        <f>IF(LEN(VLOOKUP($G100,Baseline!$G:$GR,174,FALSE))=0,"",VLOOKUP($G100,Baseline!$G:$GR,174,FALSE))</f>
        <v xml:space="preserve">2 = единение общества  </v>
      </c>
      <c r="FY100" s="1" t="str">
        <f>IF(LEN(VLOOKUP($G100,Baseline!$G:$GR,175,FALSE))=0,"",VLOOKUP($G100,Baseline!$G:$GR,175,FALSE))</f>
        <v>3 = политическая прозрачность и поддержка</v>
      </c>
      <c r="FZ100" s="1" t="str">
        <f>IF(LEN(VLOOKUP($G100,Baseline!$G:$GR,176,FALSE))=0,"",VLOOKUP($G100,Baseline!$G:$GR,176,FALSE))</f>
        <v>4 = солидарность и внимательное отношение (например, по отношению к пожилым или людям с перенесенными заболеваниями)</v>
      </c>
      <c r="GA100" s="1" t="str">
        <f>IF(LEN(VLOOKUP($G100,Baseline!$G:$GR,177,FALSE))=0,"",VLOOKUP($G100,Baseline!$G:$GR,177,FALSE))</f>
        <v/>
      </c>
      <c r="GB100" s="1" t="str">
        <f>IF(LEN(VLOOKUP($G100,Baseline!$G:$GR,178,FALSE))=0,"",VLOOKUP($G100,Baseline!$G:$GR,178,FALSE))</f>
        <v/>
      </c>
      <c r="GC100" s="1" t="str">
        <f>IF(LEN(VLOOKUP($G100,Baseline!$G:$GR,179,FALSE))=0,"",VLOOKUP($G100,Baseline!$G:$GR,179,FALSE))</f>
        <v/>
      </c>
      <c r="GD100" s="1" t="str">
        <f>IF(LEN(VLOOKUP($G100,Baseline!$G:$GR,180,FALSE))=0,"",VLOOKUP($G100,Baseline!$G:$GR,180,FALSE))</f>
        <v/>
      </c>
      <c r="GE100" s="1" t="str">
        <f>IF(LEN(VLOOKUP($G100,Baseline!$G:$GR,181,FALSE))=0,"",VLOOKUP($G100,Baseline!$G:$GR,181,FALSE))</f>
        <v/>
      </c>
      <c r="GF100" s="5" t="str">
        <f>IF(LEN(VLOOKUP($G100,Baseline!$G:$GR,182,FALSE))=0,"",VLOOKUP($G100,Baseline!$G:$GR,182,FALSE))</f>
        <v/>
      </c>
      <c r="GG100" s="4" t="str">
        <f>IF(LEN(VLOOKUP($G100,Baseline!$G:$GR,183,FALSE))=0,"",VLOOKUP($G100,Baseline!$G:$GR,183,FALSE))</f>
        <v/>
      </c>
      <c r="GH100" s="5" t="str">
        <f>IF(LEN(VLOOKUP($G100,Baseline!$G:$GR,184,FALSE))=0,"",VLOOKUP($G100,Baseline!$G:$GR,184,FALSE))</f>
        <v/>
      </c>
      <c r="GI100" s="5" t="str">
        <f>IF(LEN(VLOOKUP($G100,Baseline!$G:$GR,185,FALSE))=0,"",VLOOKUP($G100,Baseline!$G:$GR,185,FALSE))</f>
        <v/>
      </c>
      <c r="GJ100" s="5" t="str">
        <f>IF(LEN(VLOOKUP($G100,Baseline!$G:$GR,186,FALSE))=0,"",VLOOKUP($G100,Baseline!$G:$GR,186,FALSE))</f>
        <v/>
      </c>
      <c r="GK100" s="5" t="str">
        <f>IF(LEN(VLOOKUP($G100,Baseline!$G:$GR,187,FALSE))=0,"",VLOOKUP($G100,Baseline!$G:$GR,187,FALSE))</f>
        <v/>
      </c>
      <c r="GL100" s="5" t="str">
        <f>IF(LEN(VLOOKUP($G100,Baseline!$G:$GR,188,FALSE))=0,"",VLOOKUP($G100,Baseline!$G:$GR,188,FALSE))</f>
        <v/>
      </c>
      <c r="GM100" s="5" t="str">
        <f>IF(LEN(VLOOKUP($G100,Baseline!$G:$GR,189,FALSE))=0,"",VLOOKUP($G100,Baseline!$G:$GR,189,FALSE))</f>
        <v/>
      </c>
      <c r="GN100" s="5" t="str">
        <f>IF(LEN(VLOOKUP($G100,Baseline!$G:$GR,190,FALSE))=0,"",VLOOKUP($G100,Baseline!$G:$GR,190,FALSE))</f>
        <v/>
      </c>
      <c r="GO100" s="5" t="str">
        <f>IF(LEN(VLOOKUP($G100,Baseline!$G:$GR,191,FALSE))=0,"",VLOOKUP($G100,Baseline!$G:$GR,191,FALSE))</f>
        <v/>
      </c>
      <c r="GP100" s="5" t="str">
        <f>IF(LEN(VLOOKUP($G100,Baseline!$G:$GR,192,FALSE))=0,"",VLOOKUP($G100,Baseline!$G:$GR,192,FALSE))</f>
        <v/>
      </c>
      <c r="GQ100" s="5" t="str">
        <f>IF(LEN(VLOOKUP($G100,Baseline!$G:$GR,193,FALSE))=0,"",VLOOKUP($G100,Baseline!$G:$GR,193,FALSE))</f>
        <v/>
      </c>
      <c r="GR100" s="5" t="str">
        <f>IF(LEN(VLOOKUP($G100,Baseline!$G:$GR,194,FALSE))=0,"",VLOOKUP($G100,Baseline!$G:$GR,194,FALSE))</f>
        <v/>
      </c>
      <c r="GS100" s="5"/>
      <c r="GT100" s="5"/>
      <c r="GU100" s="5"/>
      <c r="GV100" s="5"/>
      <c r="GW100" s="1" t="str">
        <f>IF(LEN(VLOOKUP($G100,Baseline!$G:$HT,199,FALSE))=0,"",VLOOKUP($G100,Baseline!$G:$HT,199,FALSE))</f>
        <v>Da li postoje pozitivni efekti zbog COVID-19 pandemije, i ako je tako, u kojim oblastima? (moguće izabrati više odgovora)</v>
      </c>
      <c r="GX100" s="1" t="str">
        <f>IF(LEN(VLOOKUP($G100,Baseline!$G:$HT,200,FALSE))=0,"",VLOOKUP($G100,Baseline!$G:$HT,200,FALSE))</f>
        <v>0 = nema pozitivnih efekata</v>
      </c>
      <c r="GY100" s="1" t="str">
        <f>IF(LEN(VLOOKUP($G100,Baseline!$G:$HT,201,FALSE))=0,"",VLOOKUP($G100,Baseline!$G:$HT,201,FALSE))</f>
        <v>1 = socijalna podrška i kohezija (npr. unutar porodice ili u krugu prijatelja)</v>
      </c>
      <c r="GZ100" s="1" t="str">
        <f>IF(LEN(VLOOKUP($G100,Baseline!$G:$HT,202,FALSE))=0,"",VLOOKUP($G100,Baseline!$G:$HT,202,FALSE))</f>
        <v xml:space="preserve">2 = socijalna kohezija  </v>
      </c>
      <c r="HA100" s="10" t="str">
        <f>IF(LEN(VLOOKUP($G100,Baseline!$G:$HT,203,FALSE))=0,"",VLOOKUP($G100,Baseline!$G:$HT,203,FALSE))</f>
        <v>3 = politička transparentnost i podrška</v>
      </c>
      <c r="HB100" s="10" t="str">
        <f>IF(LEN(VLOOKUP($G100,Baseline!$G:$HT,204,FALSE))=0,"",VLOOKUP($G100,Baseline!$G:$HT,204,FALSE))</f>
        <v>4 = solidarnost i obzir (npr. prema starijima ili osobama sa predobolenjima)</v>
      </c>
      <c r="HC100" s="10" t="str">
        <f>IF(LEN(VLOOKUP($G100,Baseline!$G:$HT,205,FALSE))=0,"",VLOOKUP($G100,Baseline!$G:$HT,205,FALSE))</f>
        <v/>
      </c>
      <c r="HD100" s="10" t="str">
        <f>IF(LEN(VLOOKUP($G100,Baseline!$G:$HT,206,FALSE))=0,"",VLOOKUP($G100,Baseline!$G:$HT,206,FALSE))</f>
        <v/>
      </c>
      <c r="HE100" s="10" t="str">
        <f>IF(LEN(VLOOKUP($G100,Baseline!$G:$HT,207,FALSE))=0,"",VLOOKUP($G100,Baseline!$G:$HT,207,FALSE))</f>
        <v/>
      </c>
      <c r="HF100" s="10" t="str">
        <f>IF(LEN(VLOOKUP($G100,Baseline!$G:$HT,208,FALSE))=0,"",VLOOKUP($G100,Baseline!$G:$HT,208,FALSE))</f>
        <v/>
      </c>
      <c r="HG100" s="10" t="str">
        <f>IF(LEN(VLOOKUP($G100,Baseline!$G:$HT,209,FALSE))=0,"",VLOOKUP($G100,Baseline!$G:$HT,209,FALSE))</f>
        <v/>
      </c>
      <c r="HH100" s="5" t="str">
        <f>IF(LEN(VLOOKUP($G100,Baseline!$G:$HT,210,FALSE))=0,"",VLOOKUP($G100,Baseline!$G:$HT,210,FALSE))</f>
        <v/>
      </c>
      <c r="HI100" s="5" t="str">
        <f>IF(LEN(VLOOKUP($G100,Baseline!$G:$HT,211,FALSE))=0,"",VLOOKUP($G100,Baseline!$G:$HT,211,FALSE))</f>
        <v/>
      </c>
      <c r="HJ100" s="5" t="str">
        <f>IF(LEN(VLOOKUP($G100,Baseline!$G:$HT,212,FALSE))=0,"",VLOOKUP($G100,Baseline!$G:$HT,212,FALSE))</f>
        <v/>
      </c>
      <c r="HK100" s="5" t="str">
        <f>IF(LEN(VLOOKUP($G100,Baseline!$G:$HT,213,FALSE))=0,"",VLOOKUP($G100,Baseline!$G:$HT,213,FALSE))</f>
        <v/>
      </c>
      <c r="HL100" s="4" t="str">
        <f>IF(LEN(VLOOKUP($G100,Baseline!$G:$HT,214,FALSE))=0,"",VLOOKUP($G100,Baseline!$G:$HT,214,FALSE))</f>
        <v/>
      </c>
      <c r="HM100" s="5" t="str">
        <f>IF(LEN(VLOOKUP($G100,Baseline!$G:$HT,215,FALSE))=0,"",VLOOKUP($G100,Baseline!$G:$HT,215,FALSE))</f>
        <v/>
      </c>
      <c r="HN100" s="5" t="str">
        <f>IF(LEN(VLOOKUP($G100,Baseline!$G:$HT,216,FALSE))=0,"",VLOOKUP($G100,Baseline!$G:$HT,216,FALSE))</f>
        <v/>
      </c>
      <c r="HO100" s="5" t="str">
        <f>IF(LEN(VLOOKUP($G100,Baseline!$G:$HT,217,FALSE))=0,"",VLOOKUP($G100,Baseline!$G:$HT,217,FALSE))</f>
        <v/>
      </c>
      <c r="HP100" s="5" t="str">
        <f>IF(LEN(VLOOKUP($G100,Baseline!$G:$HT,218,FALSE))=0,"",VLOOKUP($G100,Baseline!$G:$HT,218,FALSE))</f>
        <v/>
      </c>
      <c r="HQ100" s="5" t="str">
        <f>IF(LEN(VLOOKUP($G100,Baseline!$G:$HT,219,FALSE))=0,"",VLOOKUP($G100,Baseline!$G:$HT,219,FALSE))</f>
        <v/>
      </c>
      <c r="HR100" s="5" t="str">
        <f>IF(LEN(VLOOKUP($G100,Baseline!$G:$HT,220,FALSE))=0,"",VLOOKUP($G100,Baseline!$G:$HT,220,FALSE))</f>
        <v/>
      </c>
      <c r="HS100" s="5" t="str">
        <f>IF(LEN(VLOOKUP($G100,Baseline!$G:$HT,221,FALSE))=0,"",VLOOKUP($G100,Baseline!$G:$HT,221,FALSE))</f>
        <v/>
      </c>
      <c r="HT100" s="5" t="str">
        <f>IF(LEN(VLOOKUP($G100,Baseline!$G:$HT,222,FALSE))=0,"",VLOOKUP($G100,Baseline!$G:$HT,222,FALSE))</f>
        <v/>
      </c>
      <c r="HU100" s="5"/>
      <c r="HV100" s="5"/>
      <c r="HW100" s="5"/>
      <c r="HX100" s="5"/>
    </row>
    <row r="101" spans="1:232" ht="158.25" hidden="1" thickBot="1">
      <c r="A101" s="5" t="s">
        <v>331</v>
      </c>
      <c r="B101" s="5" t="s">
        <v>496</v>
      </c>
      <c r="C101" s="5"/>
      <c r="D101" s="5"/>
      <c r="E101" s="5"/>
      <c r="F101" s="5" t="s">
        <v>421</v>
      </c>
      <c r="G101" s="5" t="s">
        <v>501</v>
      </c>
      <c r="H101" s="5" t="s">
        <v>498</v>
      </c>
      <c r="I101" s="84" t="str">
        <f>IF(LEN(VLOOKUP($G101,Baseline!$G:$BH,3,FALSE))=0,"",VLOOKUP($G101,Baseline!$G:$BH,3,FALSE))</f>
        <v>An dieser Stelle möchten wir Ihnen die Gelegenheit geben, Ihre positiven Erlebnisse oder Eindrücke näher zu beschreiben, die im Zusammenhang mit COVID-19 stehen. Andernfalls beenden Sie einfach die Befragung.</v>
      </c>
      <c r="J101" s="5" t="str">
        <f>IF(LEN(VLOOKUP($G101,Baseline!$G:$BH,4,FALSE))=0,"",VLOOKUP($G101,Baseline!$G:$BH,4,FALSE))</f>
        <v>offen</v>
      </c>
      <c r="K101" s="5" t="str">
        <f>IF(LEN(VLOOKUP($G101,Baseline!$G:$BH,5,FALSE))=0,"",VLOOKUP($G101,Baseline!$G:$BH,5,FALSE))</f>
        <v/>
      </c>
      <c r="L101" s="5" t="str">
        <f>IF(LEN(VLOOKUP($G101,Baseline!$G:$BH,6,FALSE))=0,"",VLOOKUP($G101,Baseline!$G:$BH,6,FALSE))</f>
        <v/>
      </c>
      <c r="M101" s="5" t="str">
        <f>IF(LEN(VLOOKUP($G101,Baseline!$G:$BH,7,FALSE))=0,"",VLOOKUP($G101,Baseline!$G:$BH,7,FALSE))</f>
        <v/>
      </c>
      <c r="N101" s="5" t="str">
        <f>IF(LEN(VLOOKUP($G101,Baseline!$G:$BH,8,FALSE))=0,"",VLOOKUP($G101,Baseline!$G:$BH,8,FALSE))</f>
        <v/>
      </c>
      <c r="O101" s="5" t="str">
        <f>IF(LEN(VLOOKUP($G101,Baseline!$G:$BH,9,FALSE))=0,"",VLOOKUP($G101,Baseline!$G:$BH,9,FALSE))</f>
        <v/>
      </c>
      <c r="P101" s="5" t="str">
        <f>IF(LEN(VLOOKUP($G101,Baseline!$G:$BH,10,FALSE))=0,"",VLOOKUP($G101,Baseline!$G:$BH,10,FALSE))</f>
        <v/>
      </c>
      <c r="Q101" s="5" t="str">
        <f>IF(LEN(VLOOKUP($G101,Baseline!$G:$BH,11,FALSE))=0,"",VLOOKUP($G101,Baseline!$G:$BH,11,FALSE))</f>
        <v/>
      </c>
      <c r="R101" s="5" t="str">
        <f>IF(LEN(VLOOKUP($G101,Baseline!$G:$BH,12,FALSE))=0,"",VLOOKUP($G101,Baseline!$G:$BH,12,FALSE))</f>
        <v/>
      </c>
      <c r="S101" s="5" t="str">
        <f>IF(LEN(VLOOKUP($G101,Baseline!$G:$BH,13,FALSE))=0,"",VLOOKUP($G101,Baseline!$G:$BH,13,FALSE))</f>
        <v/>
      </c>
      <c r="T101" s="5" t="str">
        <f>IF(LEN(VLOOKUP($G101,Baseline!$G:$BH,14,FALSE))=0,"",VLOOKUP($G101,Baseline!$G:$BH,14,FALSE))</f>
        <v/>
      </c>
      <c r="U101" s="5" t="str">
        <f>IF(LEN(VLOOKUP($G101,Baseline!$G:$BH,15,FALSE))=0,"",VLOOKUP($G101,Baseline!$G:$BH,15,FALSE))</f>
        <v/>
      </c>
      <c r="V101" s="5" t="str">
        <f>IF(LEN(VLOOKUP($G101,Baseline!$G:$BH,16,FALSE))=0,"",VLOOKUP($G101,Baseline!$G:$BH,16,FALSE))</f>
        <v/>
      </c>
      <c r="W101" s="5" t="str">
        <f>IF(LEN(VLOOKUP($G101,Baseline!$G:$BH,17,FALSE))=0,"",VLOOKUP($G101,Baseline!$G:$BH,17,FALSE))</f>
        <v/>
      </c>
      <c r="X101" s="5" t="str">
        <f>IF(LEN(VLOOKUP($G101,Baseline!$G:$BH,18,FALSE))=0,"",VLOOKUP($G101,Baseline!$G:$BH,18,FALSE))</f>
        <v/>
      </c>
      <c r="Y101" s="5" t="str">
        <f>IF(LEN(VLOOKUP($G101,Baseline!$G:$BH,19,FALSE))=0,"",VLOOKUP($G101,Baseline!$G:$BH,19,FALSE))</f>
        <v/>
      </c>
      <c r="Z101" s="5" t="str">
        <f>IF(LEN(VLOOKUP($G101,Baseline!$G:$BH,20,FALSE))=0,"",VLOOKUP($G101,Baseline!$G:$BH,20,FALSE))</f>
        <v/>
      </c>
      <c r="AA101" s="5" t="str">
        <f>IF(LEN(VLOOKUP($G101,Baseline!$G:$BH,21,FALSE))=0,"",VLOOKUP($G101,Baseline!$G:$BH,21,FALSE))</f>
        <v/>
      </c>
      <c r="AB101" s="5" t="str">
        <f>IF(LEN(VLOOKUP($G101,Baseline!$G:$BH,22,FALSE))=0,"",VLOOKUP($G101,Baseline!$G:$BH,22,FALSE))</f>
        <v/>
      </c>
      <c r="AC101" s="5" t="str">
        <f>IF(LEN(VLOOKUP($G101,Baseline!$G:$BH,23,FALSE))=0,"",VLOOKUP($G101,Baseline!$G:$BH,23,FALSE))</f>
        <v/>
      </c>
      <c r="AD101" s="5" t="str">
        <f>IF(LEN(VLOOKUP($G101,Baseline!$G:$BH,24,FALSE))=0,"",VLOOKUP($G101,Baseline!$G:$BH,24,FALSE))</f>
        <v/>
      </c>
      <c r="AE101" s="5" t="str">
        <f>IF(LEN(VLOOKUP($G101,Baseline!$G:$BH,25,FALSE))=0,"",VLOOKUP($G101,Baseline!$G:$BH,25,FALSE))</f>
        <v/>
      </c>
      <c r="AF101" s="5" t="str">
        <f>IF(LEN(VLOOKUP($G101,Baseline!$G:$BH,26,FALSE))=0,"",VLOOKUP($G101,Baseline!$G:$BH,26,FALSE))</f>
        <v/>
      </c>
      <c r="AG101" s="100"/>
      <c r="AH101" s="5" t="s">
        <v>319</v>
      </c>
      <c r="AI101" s="5"/>
      <c r="AJ101" s="87"/>
      <c r="AK101" s="5" t="str">
        <f>IF(LEN(VLOOKUP($G101,Baseline!$G:$BH,31,FALSE))=0,"",VLOOKUP($G101,Baseline!$G:$BH,31,FALSE))</f>
        <v>Now we would like to give you the opportunity to describe your positive experiences or impressions in connection with COVID-19. Otherwise please skip this question and end the questionnaire.</v>
      </c>
      <c r="AL101" s="5" t="str">
        <f>IF(LEN(VLOOKUP($G101,Baseline!$G:$BH,32,FALSE))=0,"",VLOOKUP($G101,Baseline!$G:$BH,32,FALSE))</f>
        <v>open</v>
      </c>
      <c r="AM101" s="5" t="str">
        <f>IF(LEN(VLOOKUP($G101,Baseline!$G:$BH,33,FALSE))=0,"",VLOOKUP($G101,Baseline!$G:$BH,33,FALSE))</f>
        <v/>
      </c>
      <c r="AN101" s="5" t="str">
        <f>IF(LEN(VLOOKUP($G101,Baseline!$G:$BH,34,FALSE))=0,"",VLOOKUP($G101,Baseline!$G:$BH,34,FALSE))</f>
        <v/>
      </c>
      <c r="AO101" s="5" t="str">
        <f>IF(LEN(VLOOKUP($G101,Baseline!$G:$BH,35,FALSE))=0,"",VLOOKUP($G101,Baseline!$G:$BH,35,FALSE))</f>
        <v/>
      </c>
      <c r="AP101" s="5" t="str">
        <f>IF(LEN(VLOOKUP($G101,Baseline!$G:$BH,36,FALSE))=0,"",VLOOKUP($G101,Baseline!$G:$BH,36,FALSE))</f>
        <v/>
      </c>
      <c r="AQ101" s="5" t="str">
        <f>IF(LEN(VLOOKUP($G101,Baseline!$G:$BH,37,FALSE))=0,"",VLOOKUP($G101,Baseline!$G:$BH,37,FALSE))</f>
        <v/>
      </c>
      <c r="AR101" s="5" t="str">
        <f>IF(LEN(VLOOKUP($G101,Baseline!$G:$BH,38,FALSE))=0,"",VLOOKUP($G101,Baseline!$G:$BH,38,FALSE))</f>
        <v/>
      </c>
      <c r="AS101" s="5" t="str">
        <f>IF(LEN(VLOOKUP($G101,Baseline!$G:$BH,39,FALSE))=0,"",VLOOKUP($G101,Baseline!$G:$BH,39,FALSE))</f>
        <v/>
      </c>
      <c r="AT101" s="5" t="str">
        <f>IF(LEN(VLOOKUP($G101,Baseline!$G:$BH,40,FALSE))=0,"",VLOOKUP($G101,Baseline!$G:$BH,40,FALSE))</f>
        <v/>
      </c>
      <c r="AU101" s="5" t="str">
        <f>IF(LEN(VLOOKUP($G101,Baseline!$G:$BH,41,FALSE))=0,"",VLOOKUP($G101,Baseline!$G:$BH,41,FALSE))</f>
        <v/>
      </c>
      <c r="AV101" s="5" t="str">
        <f>IF(LEN(VLOOKUP($G101,Baseline!$G:$BH,42,FALSE))=0,"",VLOOKUP($G101,Baseline!$G:$BH,42,FALSE))</f>
        <v/>
      </c>
      <c r="AW101" s="5" t="str">
        <f>IF(LEN(VLOOKUP($G101,Baseline!$G:$BH,43,FALSE))=0,"",VLOOKUP($G101,Baseline!$G:$BH,43,FALSE))</f>
        <v/>
      </c>
      <c r="AX101" s="5" t="str">
        <f>IF(LEN(VLOOKUP($G101,Baseline!$G:$BH,44,FALSE))=0,"",VLOOKUP($G101,Baseline!$G:$BH,44,FALSE))</f>
        <v/>
      </c>
      <c r="AY101" s="5" t="str">
        <f>IF(LEN(VLOOKUP($G101,Baseline!$G:$BH,45,FALSE))=0,"",VLOOKUP($G101,Baseline!$G:$BH,45,FALSE))</f>
        <v/>
      </c>
      <c r="AZ101" s="5" t="str">
        <f>IF(LEN(VLOOKUP($G101,Baseline!$G:$BH,46,FALSE))=0,"",VLOOKUP($G101,Baseline!$G:$BH,46,FALSE))</f>
        <v/>
      </c>
      <c r="BA101" s="5" t="str">
        <f>IF(LEN(VLOOKUP($G101,Baseline!$G:$BH,47,FALSE))=0,"",VLOOKUP($G101,Baseline!$G:$BH,47,FALSE))</f>
        <v/>
      </c>
      <c r="BB101" s="5" t="str">
        <f>IF(LEN(VLOOKUP($G101,Baseline!$G:$BH,48,FALSE))=0,"",VLOOKUP($G101,Baseline!$G:$BH,48,FALSE))</f>
        <v/>
      </c>
      <c r="BC101" s="5" t="str">
        <f>IF(LEN(VLOOKUP($G101,Baseline!$G:$BH,49,FALSE))=0,"",VLOOKUP($G101,Baseline!$G:$BH,49,FALSE))</f>
        <v/>
      </c>
      <c r="BD101" s="5" t="str">
        <f>IF(LEN(VLOOKUP($G101,Baseline!$G:$BH,50,FALSE))=0,"",VLOOKUP($G101,Baseline!$G:$BH,50,FALSE))</f>
        <v/>
      </c>
      <c r="BE101" s="5" t="str">
        <f>IF(LEN(VLOOKUP($G101,Baseline!$G:$BH,51,FALSE))=0,"",VLOOKUP($G101,Baseline!$G:$BH,51,FALSE))</f>
        <v/>
      </c>
      <c r="BF101" s="5" t="str">
        <f>IF(LEN(VLOOKUP($G101,Baseline!$G:$BH,52,FALSE))=0,"",VLOOKUP($G101,Baseline!$G:$BH,52,FALSE))</f>
        <v/>
      </c>
      <c r="BG101" s="5" t="str">
        <f>IF(LEN(VLOOKUP($G101,Baseline!$G:$BH,53,FALSE))=0,"",VLOOKUP($G101,Baseline!$G:$BH,53,FALSE))</f>
        <v/>
      </c>
      <c r="BH101" s="5" t="str">
        <f>IF(LEN(VLOOKUP($G101,Baseline!$G:$BH,54,FALSE))=0,"",VLOOKUP($G101,Baseline!$G:$BH,54,FALSE))</f>
        <v/>
      </c>
      <c r="BI101" s="5"/>
      <c r="BJ101" s="5"/>
      <c r="BK101" s="5"/>
      <c r="BL101" s="125"/>
      <c r="BM101" s="1" t="str">
        <f>IF(LEN(VLOOKUP($G101,Baseline!$G:$CJ,59,FALSE))=0,"",VLOOKUP($G101,Baseline!$G:$CJ,59,FALSE))</f>
        <v>Llegados a este punto, queremos ofrecerle la posibilidad de explicar más detalladamente sus experiencias positivas o sus impresiones, en relación con la pandemia del COVID-19. En caso contrario, avance a la siguiente pregunta y termine el cuestionario.</v>
      </c>
      <c r="BN101" s="1" t="str">
        <f>IF(LEN(VLOOKUP($G101,Baseline!$G:$CJ,60,FALSE))=0,"",VLOOKUP($G101,Baseline!$G:$CJ,60,FALSE))</f>
        <v>abierta</v>
      </c>
      <c r="BO101" s="1" t="str">
        <f>IF(LEN(VLOOKUP($G101,Baseline!$G:$CJ,61,FALSE))=0,"",VLOOKUP($G101,Baseline!$G:$CJ,61,FALSE))</f>
        <v/>
      </c>
      <c r="BP101" s="1" t="str">
        <f>IF(LEN(VLOOKUP($G101,Baseline!$G:$CJ,62,FALSE))=0,"",VLOOKUP($G101,Baseline!$G:$CJ,62,FALSE))</f>
        <v/>
      </c>
      <c r="BQ101" s="1" t="str">
        <f>IF(LEN(VLOOKUP($G101,Baseline!$G:$CJ,63,FALSE))=0,"",VLOOKUP($G101,Baseline!$G:$CJ,63,FALSE))</f>
        <v/>
      </c>
      <c r="BR101" s="1" t="str">
        <f>IF(LEN(VLOOKUP($G101,Baseline!$G:$CJ,64,FALSE))=0,"",VLOOKUP($G101,Baseline!$G:$CJ,64,FALSE))</f>
        <v/>
      </c>
      <c r="BS101" s="1" t="str">
        <f>IF(LEN(VLOOKUP($G101,Baseline!$G:$CJ,65,FALSE))=0,"",VLOOKUP($G101,Baseline!$G:$CJ,65,FALSE))</f>
        <v/>
      </c>
      <c r="BT101" s="1" t="str">
        <f>IF(LEN(VLOOKUP($G101,Baseline!$G:$CJ,66,FALSE))=0,"",VLOOKUP($G101,Baseline!$G:$CJ,66,FALSE))</f>
        <v/>
      </c>
      <c r="BU101" s="1" t="str">
        <f>IF(LEN(VLOOKUP($G101,Baseline!$G:$CJ,67,FALSE))=0,"",VLOOKUP($G101,Baseline!$G:$CJ,67,FALSE))</f>
        <v/>
      </c>
      <c r="BV101" s="1" t="str">
        <f>IF(LEN(VLOOKUP($G101,Baseline!$G:$CJ,68,FALSE))=0,"",VLOOKUP($G101,Baseline!$G:$CJ,68,FALSE))</f>
        <v/>
      </c>
      <c r="BW101" s="1" t="str">
        <f>IF(LEN(VLOOKUP($G101,Baseline!$G:$CJ,69,FALSE))=0,"",VLOOKUP($G101,Baseline!$G:$CJ,69,FALSE))</f>
        <v/>
      </c>
      <c r="BX101" s="1" t="str">
        <f>IF(LEN(VLOOKUP($G101,Baseline!$G:$CJ,70,FALSE))=0,"",VLOOKUP($G101,Baseline!$G:$CJ,70,FALSE))</f>
        <v/>
      </c>
      <c r="BY101" s="1" t="str">
        <f>IF(LEN(VLOOKUP($G101,Baseline!$G:$CJ,71,FALSE))=0,"",VLOOKUP($G101,Baseline!$G:$CJ,71,FALSE))</f>
        <v/>
      </c>
      <c r="BZ101" s="1" t="str">
        <f>IF(LEN(VLOOKUP($G101,Baseline!$G:$CJ,72,FALSE))=0,"",VLOOKUP($G101,Baseline!$G:$CJ,72,FALSE))</f>
        <v/>
      </c>
      <c r="CA101" s="1" t="str">
        <f>IF(LEN(VLOOKUP($G101,Baseline!$G:$CJ,73,FALSE))=0,"",VLOOKUP($G101,Baseline!$G:$CJ,73,FALSE))</f>
        <v/>
      </c>
      <c r="CB101" s="1" t="str">
        <f>IF(LEN(VLOOKUP($G101,Baseline!$G:$CJ,74,FALSE))=0,"",VLOOKUP($G101,Baseline!$G:$CJ,74,FALSE))</f>
        <v/>
      </c>
      <c r="CC101" s="1" t="str">
        <f>IF(LEN(VLOOKUP($G101,Baseline!$G:$CJ,75,FALSE))=0,"",VLOOKUP($G101,Baseline!$G:$CJ,75,FALSE))</f>
        <v/>
      </c>
      <c r="CD101" s="1" t="str">
        <f>IF(LEN(VLOOKUP($G101,Baseline!$G:$CJ,76,FALSE))=0,"",VLOOKUP($G101,Baseline!$G:$CJ,76,FALSE))</f>
        <v/>
      </c>
      <c r="CE101" s="1" t="str">
        <f>IF(LEN(VLOOKUP($G101,Baseline!$G:$CJ,77,FALSE))=0,"",VLOOKUP($G101,Baseline!$G:$CJ,77,FALSE))</f>
        <v/>
      </c>
      <c r="CF101" s="1" t="str">
        <f>IF(LEN(VLOOKUP($G101,Baseline!$G:$CJ,78,FALSE))=0,"",VLOOKUP($G101,Baseline!$G:$CJ,78,FALSE))</f>
        <v/>
      </c>
      <c r="CG101" s="1" t="str">
        <f>IF(LEN(VLOOKUP($G101,Baseline!$G:$CJ,79,FALSE))=0,"",VLOOKUP($G101,Baseline!$G:$CJ,79,FALSE))</f>
        <v/>
      </c>
      <c r="CH101" s="1" t="str">
        <f>IF(LEN(VLOOKUP($G101,Baseline!$G:$CJ,80,FALSE))=0,"",VLOOKUP($G101,Baseline!$G:$CJ,80,FALSE))</f>
        <v/>
      </c>
      <c r="CI101" s="1" t="str">
        <f>IF(LEN(VLOOKUP($G101,Baseline!$G:$CJ,81,FALSE))=0,"",VLOOKUP($G101,Baseline!$G:$CJ,81,FALSE))</f>
        <v/>
      </c>
      <c r="CJ101" s="1" t="str">
        <f>IF(LEN(VLOOKUP($G101,Baseline!$G:$CJ,82,FALSE))=0,"",VLOOKUP($G101,Baseline!$G:$CJ,82,FALSE))</f>
        <v/>
      </c>
      <c r="CK101" s="1"/>
      <c r="CL101" s="1"/>
      <c r="CM101" s="1"/>
      <c r="CN101" s="1"/>
      <c r="CO101" s="198" t="str">
        <f>IF(LEN(VLOOKUP($G101,Baseline!$G:$DL,87,FALSE))=0,"",VLOOKUP($G101,Baseline!$G:$DL,87,FALSE))</f>
        <v>Ici, nous voulons vous donner la possibilité de décrire plus précisément vos impressions ou expériences positives liées au COVID-19. Sinon, l'enquête est terminée.</v>
      </c>
      <c r="CP101" s="1" t="str">
        <f>IF(LEN(VLOOKUP($G101,Baseline!$G:$DL,88,FALSE))=0,"",VLOOKUP($G101,Baseline!$G:$DL,88,FALSE))</f>
        <v>offen</v>
      </c>
      <c r="CQ101" s="1" t="str">
        <f>IF(LEN(VLOOKUP($G101,Baseline!$G:$DL,89,FALSE))=0,"",VLOOKUP($G101,Baseline!$G:$DL,89,FALSE))</f>
        <v/>
      </c>
      <c r="CR101" s="4" t="str">
        <f>IF(LEN(VLOOKUP($G101,Baseline!$G:$DL,90,FALSE))=0,"",VLOOKUP($G101,Baseline!$G:$DL,90,FALSE))</f>
        <v/>
      </c>
      <c r="CS101" s="1" t="str">
        <f>IF(LEN(VLOOKUP($G101,Baseline!$G:$DL,91,FALSE))=0,"",VLOOKUP($G101,Baseline!$G:$DL,91,FALSE))</f>
        <v/>
      </c>
      <c r="CT101" s="1" t="str">
        <f>IF(LEN(VLOOKUP($G101,Baseline!$G:$DL,92,FALSE))=0,"",VLOOKUP($G101,Baseline!$G:$DL,92,FALSE))</f>
        <v/>
      </c>
      <c r="CU101" s="1" t="str">
        <f>IF(LEN(VLOOKUP($G101,Baseline!$G:$DL,93,FALSE))=0,"",VLOOKUP($G101,Baseline!$G:$DL,93,FALSE))</f>
        <v/>
      </c>
      <c r="CV101" s="1" t="str">
        <f>IF(LEN(VLOOKUP($G101,Baseline!$G:$DL,94,FALSE))=0,"",VLOOKUP($G101,Baseline!$G:$DL,94,FALSE))</f>
        <v/>
      </c>
      <c r="CW101" s="1" t="str">
        <f>IF(LEN(VLOOKUP($G101,Baseline!$G:$DL,95,FALSE))=0,"",VLOOKUP($G101,Baseline!$G:$DL,95,FALSE))</f>
        <v/>
      </c>
      <c r="CX101" s="1" t="str">
        <f>IF(LEN(VLOOKUP($G101,Baseline!$G:$DL,96,FALSE))=0,"",VLOOKUP($G101,Baseline!$G:$DL,96,FALSE))</f>
        <v/>
      </c>
      <c r="CY101" s="5" t="str">
        <f>IF(LEN(VLOOKUP($G101,Baseline!$G:$DL,97,FALSE))=0,"",VLOOKUP($G101,Baseline!$G:$DL,97,FALSE))</f>
        <v/>
      </c>
      <c r="CZ101" s="5" t="str">
        <f>IF(LEN(VLOOKUP($G101,Baseline!$G:$DL,98,FALSE))=0,"",VLOOKUP($G101,Baseline!$G:$DL,98,FALSE))</f>
        <v/>
      </c>
      <c r="DA101" s="5" t="str">
        <f>IF(LEN(VLOOKUP($G101,Baseline!$G:$DL,99,FALSE))=0,"",VLOOKUP($G101,Baseline!$G:$DL,99,FALSE))</f>
        <v/>
      </c>
      <c r="DB101" s="5" t="str">
        <f>IF(LEN(VLOOKUP($G101,Baseline!$G:$DL,100,FALSE))=0,"",VLOOKUP($G101,Baseline!$G:$DL,100,FALSE))</f>
        <v/>
      </c>
      <c r="DC101" s="5" t="str">
        <f>IF(LEN(VLOOKUP($G101,Baseline!$G:$DL,101,FALSE))=0,"",VLOOKUP($G101,Baseline!$G:$DL,101,FALSE))</f>
        <v/>
      </c>
      <c r="DD101" s="5" t="str">
        <f>IF(LEN(VLOOKUP($G101,Baseline!$G:$DL,102,FALSE))=0,"",VLOOKUP($G101,Baseline!$G:$DL,102,FALSE))</f>
        <v/>
      </c>
      <c r="DE101" s="5" t="str">
        <f>IF(LEN(VLOOKUP($G101,Baseline!$G:$DL,103,FALSE))=0,"",VLOOKUP($G101,Baseline!$G:$DL,103,FALSE))</f>
        <v/>
      </c>
      <c r="DF101" s="5" t="str">
        <f>IF(LEN(VLOOKUP($G101,Baseline!$G:$DL,104,FALSE))=0,"",VLOOKUP($G101,Baseline!$G:$DL,104,FALSE))</f>
        <v/>
      </c>
      <c r="DG101" s="5" t="str">
        <f>IF(LEN(VLOOKUP($G101,Baseline!$G:$DL,105,FALSE))=0,"",VLOOKUP($G101,Baseline!$G:$DL,105,FALSE))</f>
        <v/>
      </c>
      <c r="DH101" s="5" t="str">
        <f>IF(LEN(VLOOKUP($G101,Baseline!$G:$DL,106,FALSE))=0,"",VLOOKUP($G101,Baseline!$G:$DL,106,FALSE))</f>
        <v/>
      </c>
      <c r="DI101" s="5" t="str">
        <f>IF(LEN(VLOOKUP($G101,Baseline!$G:$DL,107,FALSE))=0,"",VLOOKUP($G101,Baseline!$G:$DL,107,FALSE))</f>
        <v/>
      </c>
      <c r="DJ101" s="5" t="str">
        <f>IF(LEN(VLOOKUP($G101,Baseline!$G:$DL,108,FALSE))=0,"",VLOOKUP($G101,Baseline!$G:$DL,108,FALSE))</f>
        <v/>
      </c>
      <c r="DK101" s="5" t="str">
        <f>IF(LEN(VLOOKUP($G101,Baseline!$G:$DL,109,FALSE))=0,"",VLOOKUP($G101,Baseline!$G:$DL,109,FALSE))</f>
        <v/>
      </c>
      <c r="DL101" s="5" t="str">
        <f>IF(LEN(VLOOKUP($G101,Baseline!$G:$DL,110,FALSE))=0,"",VLOOKUP($G101,Baseline!$G:$DL,110,FALSE))</f>
        <v/>
      </c>
      <c r="DM101" s="5"/>
      <c r="DN101" s="5"/>
      <c r="DO101" s="5"/>
      <c r="DP101" s="5"/>
      <c r="DQ101" s="1" t="str">
        <f>IF(LEN(VLOOKUP($G101,Baseline!$G:$EN,115,FALSE))=0,"",VLOOKUP($G101,Baseline!$G:$EN,115,FALSE))</f>
        <v>Itt lehetőséget szeretnénk kínálni Önnek, hogy részletesebben ismertesse a COVID-19 vírussal kapcsolatos pozitív élményeit vagy benyomásait. Különben egyszerűen befejezzük a felmérést.</v>
      </c>
      <c r="DR101" s="1" t="str">
        <f>IF(LEN(VLOOKUP($G101,Baseline!$G:$EN,116,FALSE))=0,"",VLOOKUP($G101,Baseline!$G:$EN,116,FALSE))</f>
        <v>offen</v>
      </c>
      <c r="DS101" s="1" t="str">
        <f>IF(LEN(VLOOKUP($G101,Baseline!$G:$EN,117,FALSE))=0,"",VLOOKUP($G101,Baseline!$G:$EN,117,FALSE))</f>
        <v/>
      </c>
      <c r="DT101" s="1" t="str">
        <f>IF(LEN(VLOOKUP($G101,Baseline!$G:$EN,118,FALSE))=0,"",VLOOKUP($G101,Baseline!$G:$EN,118,FALSE))</f>
        <v/>
      </c>
      <c r="DU101" s="1" t="str">
        <f>IF(LEN(VLOOKUP($G101,Baseline!$G:$EN,119,FALSE))=0,"",VLOOKUP($G101,Baseline!$G:$EN,119,FALSE))</f>
        <v/>
      </c>
      <c r="DV101" s="1" t="str">
        <f>IF(LEN(VLOOKUP($G101,Baseline!$G:$EN,120,FALSE))=0,"",VLOOKUP($G101,Baseline!$G:$EN,120,FALSE))</f>
        <v/>
      </c>
      <c r="DW101" s="4" t="str">
        <f>IF(LEN(VLOOKUP($G101,Baseline!$G:$EN,121,FALSE))=0,"",VLOOKUP($G101,Baseline!$G:$EN,121,FALSE))</f>
        <v/>
      </c>
      <c r="DX101" s="1" t="str">
        <f>IF(LEN(VLOOKUP($G101,Baseline!$G:$EN,122,FALSE))=0,"",VLOOKUP($G101,Baseline!$G:$EN,122,FALSE))</f>
        <v/>
      </c>
      <c r="DY101" s="1" t="str">
        <f>IF(LEN(VLOOKUP($G101,Baseline!$G:$EN,123,FALSE))=0,"",VLOOKUP($G101,Baseline!$G:$EN,123,FALSE))</f>
        <v/>
      </c>
      <c r="DZ101" s="1" t="str">
        <f>IF(LEN(VLOOKUP($G101,Baseline!$G:$EN,124,FALSE))=0,"",VLOOKUP($G101,Baseline!$G:$EN,124,FALSE))</f>
        <v/>
      </c>
      <c r="EA101" s="1" t="str">
        <f>IF(LEN(VLOOKUP($G101,Baseline!$G:$EN,125,FALSE))=0,"",VLOOKUP($G101,Baseline!$G:$EN,125,FALSE))</f>
        <v/>
      </c>
      <c r="EB101" s="5" t="str">
        <f>IF(LEN(VLOOKUP($G101,Baseline!$G:$EN,126,FALSE))=0,"",VLOOKUP($G101,Baseline!$G:$EN,126,FALSE))</f>
        <v/>
      </c>
      <c r="EC101" s="5" t="str">
        <f>IF(LEN(VLOOKUP($G101,Baseline!$G:$EN,127,FALSE))=0,"",VLOOKUP($G101,Baseline!$G:$EN,127,FALSE))</f>
        <v/>
      </c>
      <c r="ED101" s="5" t="str">
        <f>IF(LEN(VLOOKUP($G101,Baseline!$G:$EN,128,FALSE))=0,"",VLOOKUP($G101,Baseline!$G:$EN,128,FALSE))</f>
        <v/>
      </c>
      <c r="EE101" s="5" t="str">
        <f>IF(LEN(VLOOKUP($G101,Baseline!$G:$EN,129,FALSE))=0,"",VLOOKUP($G101,Baseline!$G:$EN,129,FALSE))</f>
        <v/>
      </c>
      <c r="EF101" s="5" t="str">
        <f>IF(LEN(VLOOKUP($G101,Baseline!$G:$EN,130,FALSE))=0,"",VLOOKUP($G101,Baseline!$G:$EN,130,FALSE))</f>
        <v/>
      </c>
      <c r="EG101" s="5" t="str">
        <f>IF(LEN(VLOOKUP($G101,Baseline!$G:$EN,131,FALSE))=0,"",VLOOKUP($G101,Baseline!$G:$EN,131,FALSE))</f>
        <v/>
      </c>
      <c r="EH101" s="5" t="str">
        <f>IF(LEN(VLOOKUP($G101,Baseline!$G:$EN,132,FALSE))=0,"",VLOOKUP($G101,Baseline!$G:$EN,132,FALSE))</f>
        <v/>
      </c>
      <c r="EI101" s="5" t="str">
        <f>IF(LEN(VLOOKUP($G101,Baseline!$G:$EN,133,FALSE))=0,"",VLOOKUP($G101,Baseline!$G:$EN,133,FALSE))</f>
        <v/>
      </c>
      <c r="EJ101" s="5" t="str">
        <f>IF(LEN(VLOOKUP($G101,Baseline!$G:$EN,134,FALSE))=0,"",VLOOKUP($G101,Baseline!$G:$EN,134,FALSE))</f>
        <v/>
      </c>
      <c r="EK101" s="5" t="str">
        <f>IF(LEN(VLOOKUP($G101,Baseline!$G:$EN,135,FALSE))=0,"",VLOOKUP($G101,Baseline!$G:$EN,135,FALSE))</f>
        <v/>
      </c>
      <c r="EL101" s="5" t="str">
        <f>IF(LEN(VLOOKUP($G101,Baseline!$G:$EN,136,FALSE))=0,"",VLOOKUP($G101,Baseline!$G:$EN,136,FALSE))</f>
        <v/>
      </c>
      <c r="EM101" s="5" t="str">
        <f>IF(LEN(VLOOKUP($G101,Baseline!$G:$EN,137,FALSE))=0,"",VLOOKUP($G101,Baseline!$G:$EN,137,FALSE))</f>
        <v/>
      </c>
      <c r="EN101" s="5" t="str">
        <f>IF(LEN(VLOOKUP($G101,Baseline!$G:$EN,138,FALSE))=0,"",VLOOKUP($G101,Baseline!$G:$EN,138,FALSE))</f>
        <v/>
      </c>
      <c r="EO101" s="5"/>
      <c r="EP101" s="5"/>
      <c r="EQ101" s="5"/>
      <c r="ER101" s="5"/>
      <c r="ES101" s="1" t="str">
        <f>IF(LEN(VLOOKUP($G101,Baseline!$G:$FP,143,FALSE))=0,"",VLOOKUP($G101,Baseline!$G:$FP,143,FALSE))</f>
        <v xml:space="preserve">Qui vorremmo offrirle la possibilità di descrivere più nel dettaglio le sue esperienze o impressioni positive correlate al COVID-19. In caso non voglia specificare, puö semplicemente concludere il sondaggio. </v>
      </c>
      <c r="ET101" s="1" t="str">
        <f>IF(LEN(VLOOKUP($G101,Baseline!$G:$FP,144,FALSE))=0,"",VLOOKUP($G101,Baseline!$G:$FP,144,FALSE))</f>
        <v>offen</v>
      </c>
      <c r="EU101" s="1" t="str">
        <f>IF(LEN(VLOOKUP($G101,Baseline!$G:$FP,145,FALSE))=0,"",VLOOKUP($G101,Baseline!$G:$FP,145,FALSE))</f>
        <v/>
      </c>
      <c r="EV101" s="1" t="str">
        <f>IF(LEN(VLOOKUP($G101,Baseline!$G:$FP,146,FALSE))=0,"",VLOOKUP($G101,Baseline!$G:$FP,146,FALSE))</f>
        <v/>
      </c>
      <c r="EW101" s="1" t="str">
        <f>IF(LEN(VLOOKUP($G101,Baseline!$G:$FP,147,FALSE))=0,"",VLOOKUP($G101,Baseline!$G:$FP,147,FALSE))</f>
        <v/>
      </c>
      <c r="EX101" s="1" t="str">
        <f>IF(LEN(VLOOKUP($G101,Baseline!$G:$FP,148,FALSE))=0,"",VLOOKUP($G101,Baseline!$G:$FP,148,FALSE))</f>
        <v/>
      </c>
      <c r="EY101" s="1" t="str">
        <f>IF(LEN(VLOOKUP($G101,Baseline!$G:$FP,149,FALSE))=0,"",VLOOKUP($G101,Baseline!$G:$FP,149,FALSE))</f>
        <v/>
      </c>
      <c r="EZ101" s="1" t="str">
        <f>IF(LEN(VLOOKUP($G101,Baseline!$G:$FP,150,FALSE))=0,"",VLOOKUP($G101,Baseline!$G:$FP,150,FALSE))</f>
        <v/>
      </c>
      <c r="FA101" s="1" t="str">
        <f>IF(LEN(VLOOKUP($G101,Baseline!$G:$FP,151,FALSE))=0,"",VLOOKUP($G101,Baseline!$G:$FP,151,FALSE))</f>
        <v/>
      </c>
      <c r="FB101" s="4" t="str">
        <f>IF(LEN(VLOOKUP($G101,Baseline!$G:$FP,152,FALSE))=0,"",VLOOKUP($G101,Baseline!$G:$FP,152,FALSE))</f>
        <v/>
      </c>
      <c r="FC101" s="1" t="str">
        <f>IF(LEN(VLOOKUP($G101,Baseline!$G:$FP,153,FALSE))=0,"",VLOOKUP($G101,Baseline!$G:$FP,153,FALSE))</f>
        <v/>
      </c>
      <c r="FD101" s="5" t="str">
        <f>IF(LEN(VLOOKUP($G101,Baseline!$G:$FP,154,FALSE))=0,"",VLOOKUP($G101,Baseline!$G:$FP,154,FALSE))</f>
        <v/>
      </c>
      <c r="FE101" s="5" t="str">
        <f>IF(LEN(VLOOKUP($G101,Baseline!$G:$FP,155,FALSE))=0,"",VLOOKUP($G101,Baseline!$G:$FP,155,FALSE))</f>
        <v/>
      </c>
      <c r="FF101" s="5" t="str">
        <f>IF(LEN(VLOOKUP($G101,Baseline!$G:$FP,156,FALSE))=0,"",VLOOKUP($G101,Baseline!$G:$FP,156,FALSE))</f>
        <v/>
      </c>
      <c r="FG101" s="5" t="str">
        <f>IF(LEN(VLOOKUP($G101,Baseline!$G:$FP,157,FALSE))=0,"",VLOOKUP($G101,Baseline!$G:$FP,157,FALSE))</f>
        <v/>
      </c>
      <c r="FH101" s="5" t="str">
        <f>IF(LEN(VLOOKUP($G101,Baseline!$G:$FP,158,FALSE))=0,"",VLOOKUP($G101,Baseline!$G:$FP,158,FALSE))</f>
        <v/>
      </c>
      <c r="FI101" s="5" t="str">
        <f>IF(LEN(VLOOKUP($G101,Baseline!$G:$FP,159,FALSE))=0,"",VLOOKUP($G101,Baseline!$G:$FP,159,FALSE))</f>
        <v/>
      </c>
      <c r="FJ101" s="5" t="str">
        <f>IF(LEN(VLOOKUP($G101,Baseline!$G:$FP,160,FALSE))=0,"",VLOOKUP($G101,Baseline!$G:$FP,160,FALSE))</f>
        <v/>
      </c>
      <c r="FK101" s="5" t="str">
        <f>IF(LEN(VLOOKUP($G101,Baseline!$G:$FP,161,FALSE))=0,"",VLOOKUP($G101,Baseline!$G:$FP,161,FALSE))</f>
        <v/>
      </c>
      <c r="FL101" s="5" t="str">
        <f>IF(LEN(VLOOKUP($G101,Baseline!$G:$FP,162,FALSE))=0,"",VLOOKUP($G101,Baseline!$G:$FP,162,FALSE))</f>
        <v/>
      </c>
      <c r="FM101" s="5" t="str">
        <f>IF(LEN(VLOOKUP($G101,Baseline!$G:$FP,163,FALSE))=0,"",VLOOKUP($G101,Baseline!$G:$FP,163,FALSE))</f>
        <v/>
      </c>
      <c r="FN101" s="5" t="str">
        <f>IF(LEN(VLOOKUP($G101,Baseline!$G:$FP,164,FALSE))=0,"",VLOOKUP($G101,Baseline!$G:$FP,164,FALSE))</f>
        <v/>
      </c>
      <c r="FO101" s="5" t="str">
        <f>IF(LEN(VLOOKUP($G101,Baseline!$G:$FP,165,FALSE))=0,"",VLOOKUP($G101,Baseline!$G:$FP,165,FALSE))</f>
        <v/>
      </c>
      <c r="FP101" s="5" t="str">
        <f>IF(LEN(VLOOKUP($G101,Baseline!$G:$FP,166,FALSE))=0,"",VLOOKUP($G101,Baseline!$G:$FP,166,FALSE))</f>
        <v/>
      </c>
      <c r="FQ101" s="5"/>
      <c r="FR101" s="5"/>
      <c r="FS101" s="5"/>
      <c r="FT101" s="5"/>
      <c r="FU101" s="1" t="str">
        <f>IF(LEN(VLOOKUP($G101,Baseline!$G:$GR,171,FALSE))=0,"",VLOOKUP($G101,Baseline!$G:$GR,171,FALSE))</f>
        <v>Здесь мы хотим дать Вам возможность более подробно описать положительные впечатления или эпизоды, связанные с COVID-19. Если не хотите отвечать, закончите анкету.</v>
      </c>
      <c r="FV101" s="1" t="str">
        <f>IF(LEN(VLOOKUP($G101,Baseline!$G:$GR,172,FALSE))=0,"",VLOOKUP($G101,Baseline!$G:$GR,172,FALSE))</f>
        <v>вписать нужное</v>
      </c>
      <c r="FW101" s="1" t="str">
        <f>IF(LEN(VLOOKUP($G101,Baseline!$G:$GR,173,FALSE))=0,"",VLOOKUP($G101,Baseline!$G:$GR,173,FALSE))</f>
        <v/>
      </c>
      <c r="FX101" s="1" t="str">
        <f>IF(LEN(VLOOKUP($G101,Baseline!$G:$GR,174,FALSE))=0,"",VLOOKUP($G101,Baseline!$G:$GR,174,FALSE))</f>
        <v/>
      </c>
      <c r="FY101" s="1" t="str">
        <f>IF(LEN(VLOOKUP($G101,Baseline!$G:$GR,175,FALSE))=0,"",VLOOKUP($G101,Baseline!$G:$GR,175,FALSE))</f>
        <v/>
      </c>
      <c r="FZ101" s="1" t="str">
        <f>IF(LEN(VLOOKUP($G101,Baseline!$G:$GR,176,FALSE))=0,"",VLOOKUP($G101,Baseline!$G:$GR,176,FALSE))</f>
        <v/>
      </c>
      <c r="GA101" s="1" t="str">
        <f>IF(LEN(VLOOKUP($G101,Baseline!$G:$GR,177,FALSE))=0,"",VLOOKUP($G101,Baseline!$G:$GR,177,FALSE))</f>
        <v/>
      </c>
      <c r="GB101" s="1" t="str">
        <f>IF(LEN(VLOOKUP($G101,Baseline!$G:$GR,178,FALSE))=0,"",VLOOKUP($G101,Baseline!$G:$GR,178,FALSE))</f>
        <v/>
      </c>
      <c r="GC101" s="1" t="str">
        <f>IF(LEN(VLOOKUP($G101,Baseline!$G:$GR,179,FALSE))=0,"",VLOOKUP($G101,Baseline!$G:$GR,179,FALSE))</f>
        <v/>
      </c>
      <c r="GD101" s="1" t="str">
        <f>IF(LEN(VLOOKUP($G101,Baseline!$G:$GR,180,FALSE))=0,"",VLOOKUP($G101,Baseline!$G:$GR,180,FALSE))</f>
        <v/>
      </c>
      <c r="GE101" s="1" t="str">
        <f>IF(LEN(VLOOKUP($G101,Baseline!$G:$GR,181,FALSE))=0,"",VLOOKUP($G101,Baseline!$G:$GR,181,FALSE))</f>
        <v/>
      </c>
      <c r="GF101" s="5" t="str">
        <f>IF(LEN(VLOOKUP($G101,Baseline!$G:$GR,182,FALSE))=0,"",VLOOKUP($G101,Baseline!$G:$GR,182,FALSE))</f>
        <v/>
      </c>
      <c r="GG101" s="4" t="str">
        <f>IF(LEN(VLOOKUP($G101,Baseline!$G:$GR,183,FALSE))=0,"",VLOOKUP($G101,Baseline!$G:$GR,183,FALSE))</f>
        <v/>
      </c>
      <c r="GH101" s="5" t="str">
        <f>IF(LEN(VLOOKUP($G101,Baseline!$G:$GR,184,FALSE))=0,"",VLOOKUP($G101,Baseline!$G:$GR,184,FALSE))</f>
        <v/>
      </c>
      <c r="GI101" s="5" t="str">
        <f>IF(LEN(VLOOKUP($G101,Baseline!$G:$GR,185,FALSE))=0,"",VLOOKUP($G101,Baseline!$G:$GR,185,FALSE))</f>
        <v/>
      </c>
      <c r="GJ101" s="5" t="str">
        <f>IF(LEN(VLOOKUP($G101,Baseline!$G:$GR,186,FALSE))=0,"",VLOOKUP($G101,Baseline!$G:$GR,186,FALSE))</f>
        <v/>
      </c>
      <c r="GK101" s="5" t="str">
        <f>IF(LEN(VLOOKUP($G101,Baseline!$G:$GR,187,FALSE))=0,"",VLOOKUP($G101,Baseline!$G:$GR,187,FALSE))</f>
        <v/>
      </c>
      <c r="GL101" s="5" t="str">
        <f>IF(LEN(VLOOKUP($G101,Baseline!$G:$GR,188,FALSE))=0,"",VLOOKUP($G101,Baseline!$G:$GR,188,FALSE))</f>
        <v/>
      </c>
      <c r="GM101" s="5" t="str">
        <f>IF(LEN(VLOOKUP($G101,Baseline!$G:$GR,189,FALSE))=0,"",VLOOKUP($G101,Baseline!$G:$GR,189,FALSE))</f>
        <v/>
      </c>
      <c r="GN101" s="5" t="str">
        <f>IF(LEN(VLOOKUP($G101,Baseline!$G:$GR,190,FALSE))=0,"",VLOOKUP($G101,Baseline!$G:$GR,190,FALSE))</f>
        <v/>
      </c>
      <c r="GO101" s="5" t="str">
        <f>IF(LEN(VLOOKUP($G101,Baseline!$G:$GR,191,FALSE))=0,"",VLOOKUP($G101,Baseline!$G:$GR,191,FALSE))</f>
        <v/>
      </c>
      <c r="GP101" s="5" t="str">
        <f>IF(LEN(VLOOKUP($G101,Baseline!$G:$GR,192,FALSE))=0,"",VLOOKUP($G101,Baseline!$G:$GR,192,FALSE))</f>
        <v/>
      </c>
      <c r="GQ101" s="5" t="str">
        <f>IF(LEN(VLOOKUP($G101,Baseline!$G:$GR,193,FALSE))=0,"",VLOOKUP($G101,Baseline!$G:$GR,193,FALSE))</f>
        <v/>
      </c>
      <c r="GR101" s="5" t="str">
        <f>IF(LEN(VLOOKUP($G101,Baseline!$G:$GR,194,FALSE))=0,"",VLOOKUP($G101,Baseline!$G:$GR,194,FALSE))</f>
        <v/>
      </c>
      <c r="GS101" s="5"/>
      <c r="GT101" s="5"/>
      <c r="GU101" s="5"/>
      <c r="GV101" s="5"/>
      <c r="GW101" s="1" t="str">
        <f>IF(LEN(VLOOKUP($G101,Baseline!$G:$HT,199,FALSE))=0,"",VLOOKUP($G101,Baseline!$G:$HT,199,FALSE))</f>
        <v>Ovim želimo da vam pružimo mogućnost da detaljnije opišete svoje pozitivne doživljaje ili utiske vezane za COVID-19. U suprotnom samo završite anketu.</v>
      </c>
      <c r="GX101" s="1" t="str">
        <f>IF(LEN(VLOOKUP($G101,Baseline!$G:$HT,200,FALSE))=0,"",VLOOKUP($G101,Baseline!$G:$HT,200,FALSE))</f>
        <v>otvoreno</v>
      </c>
      <c r="GY101" s="1" t="str">
        <f>IF(LEN(VLOOKUP($G101,Baseline!$G:$HT,201,FALSE))=0,"",VLOOKUP($G101,Baseline!$G:$HT,201,FALSE))</f>
        <v/>
      </c>
      <c r="GZ101" s="1" t="str">
        <f>IF(LEN(VLOOKUP($G101,Baseline!$G:$HT,202,FALSE))=0,"",VLOOKUP($G101,Baseline!$G:$HT,202,FALSE))</f>
        <v/>
      </c>
      <c r="HA101" s="10" t="str">
        <f>IF(LEN(VLOOKUP($G101,Baseline!$G:$HT,203,FALSE))=0,"",VLOOKUP($G101,Baseline!$G:$HT,203,FALSE))</f>
        <v/>
      </c>
      <c r="HB101" s="10" t="str">
        <f>IF(LEN(VLOOKUP($G101,Baseline!$G:$HT,204,FALSE))=0,"",VLOOKUP($G101,Baseline!$G:$HT,204,FALSE))</f>
        <v/>
      </c>
      <c r="HC101" s="10" t="str">
        <f>IF(LEN(VLOOKUP($G101,Baseline!$G:$HT,205,FALSE))=0,"",VLOOKUP($G101,Baseline!$G:$HT,205,FALSE))</f>
        <v/>
      </c>
      <c r="HD101" s="10" t="str">
        <f>IF(LEN(VLOOKUP($G101,Baseline!$G:$HT,206,FALSE))=0,"",VLOOKUP($G101,Baseline!$G:$HT,206,FALSE))</f>
        <v/>
      </c>
      <c r="HE101" s="10" t="str">
        <f>IF(LEN(VLOOKUP($G101,Baseline!$G:$HT,207,FALSE))=0,"",VLOOKUP($G101,Baseline!$G:$HT,207,FALSE))</f>
        <v/>
      </c>
      <c r="HF101" s="10" t="str">
        <f>IF(LEN(VLOOKUP($G101,Baseline!$G:$HT,208,FALSE))=0,"",VLOOKUP($G101,Baseline!$G:$HT,208,FALSE))</f>
        <v/>
      </c>
      <c r="HG101" s="10" t="str">
        <f>IF(LEN(VLOOKUP($G101,Baseline!$G:$HT,209,FALSE))=0,"",VLOOKUP($G101,Baseline!$G:$HT,209,FALSE))</f>
        <v/>
      </c>
      <c r="HH101" s="5" t="str">
        <f>IF(LEN(VLOOKUP($G101,Baseline!$G:$HT,210,FALSE))=0,"",VLOOKUP($G101,Baseline!$G:$HT,210,FALSE))</f>
        <v/>
      </c>
      <c r="HI101" s="5" t="str">
        <f>IF(LEN(VLOOKUP($G101,Baseline!$G:$HT,211,FALSE))=0,"",VLOOKUP($G101,Baseline!$G:$HT,211,FALSE))</f>
        <v/>
      </c>
      <c r="HJ101" s="5" t="str">
        <f>IF(LEN(VLOOKUP($G101,Baseline!$G:$HT,212,FALSE))=0,"",VLOOKUP($G101,Baseline!$G:$HT,212,FALSE))</f>
        <v/>
      </c>
      <c r="HK101" s="5" t="str">
        <f>IF(LEN(VLOOKUP($G101,Baseline!$G:$HT,213,FALSE))=0,"",VLOOKUP($G101,Baseline!$G:$HT,213,FALSE))</f>
        <v/>
      </c>
      <c r="HL101" s="4" t="str">
        <f>IF(LEN(VLOOKUP($G101,Baseline!$G:$HT,214,FALSE))=0,"",VLOOKUP($G101,Baseline!$G:$HT,214,FALSE))</f>
        <v/>
      </c>
      <c r="HM101" s="5" t="str">
        <f>IF(LEN(VLOOKUP($G101,Baseline!$G:$HT,215,FALSE))=0,"",VLOOKUP($G101,Baseline!$G:$HT,215,FALSE))</f>
        <v/>
      </c>
      <c r="HN101" s="5" t="str">
        <f>IF(LEN(VLOOKUP($G101,Baseline!$G:$HT,216,FALSE))=0,"",VLOOKUP($G101,Baseline!$G:$HT,216,FALSE))</f>
        <v/>
      </c>
      <c r="HO101" s="5" t="str">
        <f>IF(LEN(VLOOKUP($G101,Baseline!$G:$HT,217,FALSE))=0,"",VLOOKUP($G101,Baseline!$G:$HT,217,FALSE))</f>
        <v/>
      </c>
      <c r="HP101" s="5" t="str">
        <f>IF(LEN(VLOOKUP($G101,Baseline!$G:$HT,218,FALSE))=0,"",VLOOKUP($G101,Baseline!$G:$HT,218,FALSE))</f>
        <v/>
      </c>
      <c r="HQ101" s="5" t="str">
        <f>IF(LEN(VLOOKUP($G101,Baseline!$G:$HT,219,FALSE))=0,"",VLOOKUP($G101,Baseline!$G:$HT,219,FALSE))</f>
        <v/>
      </c>
      <c r="HR101" s="5" t="str">
        <f>IF(LEN(VLOOKUP($G101,Baseline!$G:$HT,220,FALSE))=0,"",VLOOKUP($G101,Baseline!$G:$HT,220,FALSE))</f>
        <v/>
      </c>
      <c r="HS101" s="5" t="str">
        <f>IF(LEN(VLOOKUP($G101,Baseline!$G:$HT,221,FALSE))=0,"",VLOOKUP($G101,Baseline!$G:$HT,221,FALSE))</f>
        <v/>
      </c>
      <c r="HT101" s="5" t="str">
        <f>IF(LEN(VLOOKUP($G101,Baseline!$G:$HT,222,FALSE))=0,"",VLOOKUP($G101,Baseline!$G:$HT,222,FALSE))</f>
        <v/>
      </c>
      <c r="HU101" s="5"/>
      <c r="HV101" s="5"/>
      <c r="HW101" s="5"/>
      <c r="HX101" s="5"/>
    </row>
    <row r="102" spans="1:232" ht="16.5" hidden="1" thickBot="1">
      <c r="A102" s="11" t="s">
        <v>321</v>
      </c>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92"/>
      <c r="AD102" s="18"/>
      <c r="AE102" s="18"/>
      <c r="AF102" s="126"/>
      <c r="AG102" s="98"/>
      <c r="AH102" s="11"/>
      <c r="AI102" s="11"/>
      <c r="AJ102" s="92"/>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26"/>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207"/>
      <c r="CP102" s="18"/>
      <c r="CQ102" s="18"/>
      <c r="CR102" s="18"/>
      <c r="CS102" s="18"/>
      <c r="CT102" s="18"/>
      <c r="CU102" s="18"/>
      <c r="CV102" s="18"/>
      <c r="CW102" s="18"/>
      <c r="CX102" s="18"/>
      <c r="CY102" s="11"/>
      <c r="CZ102" s="11"/>
      <c r="DA102" s="11"/>
      <c r="DB102" s="11"/>
      <c r="DC102" s="11"/>
      <c r="DD102" s="11"/>
      <c r="DE102" s="11"/>
      <c r="DF102" s="11"/>
      <c r="DG102" s="11"/>
      <c r="DH102" s="11"/>
      <c r="DI102" s="11"/>
      <c r="DJ102" s="11"/>
      <c r="DK102" s="11"/>
      <c r="DL102" s="11"/>
      <c r="DM102" s="11"/>
      <c r="DN102" s="11"/>
      <c r="DO102" s="11"/>
      <c r="DP102" s="11"/>
      <c r="DQ102" s="18"/>
      <c r="DR102" s="18"/>
      <c r="DS102" s="18"/>
      <c r="DT102" s="18"/>
      <c r="DU102" s="18"/>
      <c r="DV102" s="18"/>
      <c r="DW102" s="18"/>
      <c r="DX102" s="18"/>
      <c r="DY102" s="18"/>
      <c r="DZ102" s="18"/>
      <c r="EA102" s="18"/>
      <c r="EB102" s="11"/>
      <c r="EC102" s="11"/>
      <c r="ED102" s="11"/>
      <c r="EE102" s="11"/>
      <c r="EF102" s="11"/>
      <c r="EG102" s="11"/>
      <c r="EH102" s="11"/>
      <c r="EI102" s="11"/>
      <c r="EJ102" s="11"/>
      <c r="EK102" s="11"/>
      <c r="EL102" s="11"/>
      <c r="EM102" s="11"/>
      <c r="EN102" s="11"/>
      <c r="EO102" s="11"/>
      <c r="EP102" s="11"/>
      <c r="EQ102" s="11"/>
      <c r="ER102" s="11"/>
      <c r="ES102" s="18"/>
      <c r="ET102" s="18"/>
      <c r="EU102" s="18"/>
      <c r="EV102" s="18"/>
      <c r="EW102" s="18"/>
      <c r="EX102" s="18"/>
      <c r="EY102" s="18"/>
      <c r="EZ102" s="18"/>
      <c r="FA102" s="18"/>
      <c r="FB102" s="18"/>
      <c r="FC102" s="18"/>
      <c r="FD102" s="11"/>
      <c r="FE102" s="11"/>
      <c r="FF102" s="11"/>
      <c r="FG102" s="11"/>
      <c r="FH102" s="11"/>
      <c r="FI102" s="11"/>
      <c r="FJ102" s="11"/>
      <c r="FK102" s="11"/>
      <c r="FL102" s="11"/>
      <c r="FM102" s="11"/>
      <c r="FN102" s="11"/>
      <c r="FO102" s="11"/>
      <c r="FP102" s="11"/>
      <c r="FQ102" s="11"/>
      <c r="FR102" s="11"/>
      <c r="FS102" s="11"/>
      <c r="FT102" s="11"/>
      <c r="FU102" s="18"/>
      <c r="FV102" s="18"/>
      <c r="FW102" s="18"/>
      <c r="FX102" s="18"/>
      <c r="FY102" s="18"/>
      <c r="FZ102" s="18"/>
      <c r="GA102" s="18"/>
      <c r="GB102" s="18"/>
      <c r="GC102" s="18"/>
      <c r="GD102" s="18"/>
      <c r="GE102" s="18"/>
      <c r="GF102" s="18"/>
      <c r="GG102" s="11"/>
      <c r="GH102" s="11"/>
      <c r="GI102" s="11"/>
      <c r="GJ102" s="11"/>
      <c r="GK102" s="11"/>
      <c r="GL102" s="11"/>
      <c r="GM102" s="11"/>
      <c r="GN102" s="11"/>
      <c r="GO102" s="11"/>
      <c r="GP102" s="11"/>
      <c r="GQ102" s="11"/>
      <c r="GR102" s="11"/>
      <c r="GS102" s="11"/>
      <c r="GT102" s="11"/>
      <c r="GU102" s="11"/>
      <c r="GV102" s="11"/>
      <c r="GW102" s="18"/>
      <c r="GX102" s="18"/>
      <c r="GY102" s="18"/>
      <c r="GZ102" s="18"/>
      <c r="HA102" s="93"/>
      <c r="HB102" s="93"/>
      <c r="HC102" s="93"/>
      <c r="HD102" s="93"/>
      <c r="HE102" s="93"/>
      <c r="HF102" s="93"/>
      <c r="HG102" s="93"/>
      <c r="HH102" s="18"/>
      <c r="HI102" s="18"/>
      <c r="HJ102" s="18"/>
      <c r="HK102" s="18"/>
      <c r="HL102" s="11"/>
      <c r="HM102" s="11"/>
      <c r="HN102" s="11"/>
      <c r="HO102" s="11"/>
      <c r="HP102" s="11"/>
      <c r="HQ102" s="11"/>
      <c r="HR102" s="11"/>
      <c r="HS102" s="11"/>
      <c r="HT102" s="11"/>
      <c r="HU102" s="11"/>
      <c r="HV102" s="11"/>
      <c r="HW102" s="11"/>
      <c r="HX102" s="11"/>
    </row>
    <row r="103" spans="1:232" s="128" customFormat="1" ht="126.75" thickBot="1">
      <c r="A103" s="61" t="s">
        <v>316</v>
      </c>
      <c r="B103" s="13"/>
      <c r="C103" s="13"/>
      <c r="D103" s="13"/>
      <c r="E103" s="13"/>
      <c r="F103" s="13"/>
      <c r="G103" s="13"/>
      <c r="H103" s="13"/>
      <c r="I103" s="13" t="s">
        <v>502</v>
      </c>
      <c r="J103" s="13"/>
      <c r="K103" s="13"/>
      <c r="L103" s="13"/>
      <c r="M103" s="13"/>
      <c r="N103" s="13"/>
      <c r="O103" s="13"/>
      <c r="P103" s="13"/>
      <c r="Q103" s="13"/>
      <c r="R103" s="13"/>
      <c r="S103" s="13"/>
      <c r="T103" s="13"/>
      <c r="U103" s="13"/>
      <c r="V103" s="13"/>
      <c r="W103" s="13"/>
      <c r="X103" s="13"/>
      <c r="Y103" s="13"/>
      <c r="Z103" s="13"/>
      <c r="AA103" s="13"/>
      <c r="AB103" s="13"/>
      <c r="AC103" s="64"/>
      <c r="AD103" s="14"/>
      <c r="AE103" s="14"/>
      <c r="AF103" s="127"/>
      <c r="AG103" s="61"/>
      <c r="AH103" s="13"/>
      <c r="AI103" s="13"/>
      <c r="AJ103" s="64"/>
      <c r="AK103" s="13" t="s">
        <v>503</v>
      </c>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27"/>
      <c r="BM103" s="14" t="s">
        <v>504</v>
      </c>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t="s">
        <v>505</v>
      </c>
      <c r="CP103" s="14"/>
      <c r="CQ103" s="14"/>
      <c r="CR103" s="14"/>
      <c r="CS103" s="14"/>
      <c r="CT103" s="14"/>
      <c r="CU103" s="14"/>
      <c r="CV103" s="14"/>
      <c r="CW103" s="14"/>
      <c r="CX103" s="14"/>
      <c r="CY103" s="13"/>
      <c r="CZ103" s="13"/>
      <c r="DA103" s="13"/>
      <c r="DB103" s="13"/>
      <c r="DC103" s="13"/>
      <c r="DD103" s="13"/>
      <c r="DE103" s="13"/>
      <c r="DF103" s="13"/>
      <c r="DG103" s="13"/>
      <c r="DH103" s="13"/>
      <c r="DI103" s="13"/>
      <c r="DJ103" s="13"/>
      <c r="DK103" s="13"/>
      <c r="DL103" s="13"/>
      <c r="DM103" s="13"/>
      <c r="DN103" s="13"/>
      <c r="DO103" s="13"/>
      <c r="DP103" s="13"/>
      <c r="DQ103" s="1" t="s">
        <v>506</v>
      </c>
      <c r="DR103" s="14"/>
      <c r="DS103" s="14"/>
      <c r="DT103" s="14"/>
      <c r="DU103" s="14"/>
      <c r="DV103" s="14"/>
      <c r="DW103" s="14"/>
      <c r="DX103" s="14"/>
      <c r="DY103" s="14"/>
      <c r="DZ103" s="14"/>
      <c r="EA103" s="14"/>
      <c r="EB103" s="13"/>
      <c r="EC103" s="13"/>
      <c r="ED103" s="13"/>
      <c r="EE103" s="13"/>
      <c r="EF103" s="13"/>
      <c r="EG103" s="13"/>
      <c r="EH103" s="13"/>
      <c r="EI103" s="13"/>
      <c r="EJ103" s="13"/>
      <c r="EK103" s="13"/>
      <c r="EL103" s="13"/>
      <c r="EM103" s="13"/>
      <c r="EN103" s="13"/>
      <c r="EO103" s="13"/>
      <c r="EP103" s="13"/>
      <c r="EQ103" s="13"/>
      <c r="ER103" s="13"/>
      <c r="ES103" s="1" t="s">
        <v>507</v>
      </c>
      <c r="ET103" s="14"/>
      <c r="EU103" s="14"/>
      <c r="EV103" s="14"/>
      <c r="EW103" s="14"/>
      <c r="EX103" s="14"/>
      <c r="EY103" s="14"/>
      <c r="EZ103" s="14"/>
      <c r="FA103" s="14"/>
      <c r="FB103" s="14"/>
      <c r="FC103" s="14"/>
      <c r="FD103" s="13"/>
      <c r="FE103" s="13"/>
      <c r="FF103" s="13"/>
      <c r="FG103" s="13"/>
      <c r="FH103" s="13"/>
      <c r="FI103" s="13"/>
      <c r="FJ103" s="13"/>
      <c r="FK103" s="13"/>
      <c r="FL103" s="13"/>
      <c r="FM103" s="13"/>
      <c r="FN103" s="13"/>
      <c r="FO103" s="13"/>
      <c r="FP103" s="13"/>
      <c r="FQ103" s="13"/>
      <c r="FR103" s="13"/>
      <c r="FS103" s="13"/>
      <c r="FT103" s="13"/>
      <c r="FU103" s="14" t="s">
        <v>508</v>
      </c>
      <c r="FV103" s="14"/>
      <c r="FW103" s="14"/>
      <c r="FX103" s="14"/>
      <c r="FY103" s="14"/>
      <c r="FZ103" s="14"/>
      <c r="GA103" s="14"/>
      <c r="GB103" s="14"/>
      <c r="GC103" s="14"/>
      <c r="GD103" s="14"/>
      <c r="GE103" s="14"/>
      <c r="GF103" s="14"/>
      <c r="GG103" s="13"/>
      <c r="GH103" s="13"/>
      <c r="GI103" s="13"/>
      <c r="GJ103" s="13"/>
      <c r="GK103" s="13"/>
      <c r="GL103" s="13"/>
      <c r="GM103" s="13"/>
      <c r="GN103" s="13"/>
      <c r="GO103" s="13"/>
      <c r="GP103" s="13"/>
      <c r="GQ103" s="13"/>
      <c r="GR103" s="13"/>
      <c r="GS103" s="13"/>
      <c r="GT103" s="13"/>
      <c r="GU103" s="13"/>
      <c r="GV103" s="211"/>
      <c r="GW103" s="14" t="s">
        <v>509</v>
      </c>
      <c r="GX103" s="14"/>
      <c r="GY103" s="14"/>
      <c r="GZ103" s="14"/>
      <c r="HA103" s="67"/>
      <c r="HB103" s="67"/>
      <c r="HC103" s="67"/>
      <c r="HD103" s="67"/>
      <c r="HE103" s="67"/>
      <c r="HF103" s="67"/>
      <c r="HG103" s="67"/>
      <c r="HH103" s="14"/>
      <c r="HI103" s="14"/>
      <c r="HJ103" s="14"/>
      <c r="HK103" s="14"/>
      <c r="HL103" s="13"/>
      <c r="HM103" s="13"/>
      <c r="HN103" s="13"/>
      <c r="HO103" s="13"/>
      <c r="HP103" s="13"/>
      <c r="HQ103" s="13"/>
      <c r="HR103" s="13"/>
      <c r="HS103" s="13"/>
      <c r="HT103" s="13"/>
      <c r="HU103" s="13"/>
      <c r="HV103" s="13"/>
      <c r="HW103" s="13"/>
      <c r="HX103" s="13"/>
    </row>
    <row r="104" spans="1:232" s="7" customFormat="1" ht="79.5" hidden="1" thickBot="1">
      <c r="A104" s="68" t="s">
        <v>331</v>
      </c>
      <c r="B104" s="68" t="s">
        <v>346</v>
      </c>
      <c r="C104" s="68"/>
      <c r="D104" s="68"/>
      <c r="E104" s="68"/>
      <c r="F104" s="68" t="s">
        <v>333</v>
      </c>
      <c r="G104" s="68" t="s">
        <v>510</v>
      </c>
      <c r="H104" s="68"/>
      <c r="I104" s="70" t="str">
        <f>IF(LEN(VLOOKUP($G104,Baseline!$G:$BH,3,FALSE))=0,"",VLOOKUP($G104,Baseline!$G:$BH,3,FALSE))</f>
        <v>Möchten Sie eine individuelle Rückmeldung über Ihre Stimmungslage basierend auf den heutigen Antworten bekommen?</v>
      </c>
      <c r="J104" s="68" t="str">
        <f>IF(LEN(VLOOKUP($G104,Baseline!$G:$BH,4,FALSE))=0,"",VLOOKUP($G104,Baseline!$G:$BH,4,FALSE))</f>
        <v>0 = Nein</v>
      </c>
      <c r="K104" s="68" t="str">
        <f>IF(LEN(VLOOKUP($G104,Baseline!$G:$BH,5,FALSE))=0,"",VLOOKUP($G104,Baseline!$G:$BH,5,FALSE))</f>
        <v>1 = Ja</v>
      </c>
      <c r="L104" s="68" t="str">
        <f>IF(LEN(VLOOKUP($G104,Baseline!$G:$BH,6,FALSE))=0,"",VLOOKUP($G104,Baseline!$G:$BH,6,FALSE))</f>
        <v/>
      </c>
      <c r="M104" s="68" t="str">
        <f>IF(LEN(VLOOKUP($G104,Baseline!$G:$BH,7,FALSE))=0,"",VLOOKUP($G104,Baseline!$G:$BH,7,FALSE))</f>
        <v/>
      </c>
      <c r="N104" s="68" t="str">
        <f>IF(LEN(VLOOKUP($G104,Baseline!$G:$BH,8,FALSE))=0,"",VLOOKUP($G104,Baseline!$G:$BH,8,FALSE))</f>
        <v/>
      </c>
      <c r="O104" s="68" t="str">
        <f>IF(LEN(VLOOKUP($G104,Baseline!$G:$BH,9,FALSE))=0,"",VLOOKUP($G104,Baseline!$G:$BH,9,FALSE))</f>
        <v/>
      </c>
      <c r="P104" s="68" t="str">
        <f>IF(LEN(VLOOKUP($G104,Baseline!$G:$BH,10,FALSE))=0,"",VLOOKUP($G104,Baseline!$G:$BH,10,FALSE))</f>
        <v/>
      </c>
      <c r="Q104" s="68" t="str">
        <f>IF(LEN(VLOOKUP($G104,Baseline!$G:$BH,11,FALSE))=0,"",VLOOKUP($G104,Baseline!$G:$BH,11,FALSE))</f>
        <v/>
      </c>
      <c r="R104" s="68" t="str">
        <f>IF(LEN(VLOOKUP($G104,Baseline!$G:$BH,12,FALSE))=0,"",VLOOKUP($G104,Baseline!$G:$BH,12,FALSE))</f>
        <v/>
      </c>
      <c r="S104" s="68" t="str">
        <f>IF(LEN(VLOOKUP($G104,Baseline!$G:$BH,13,FALSE))=0,"",VLOOKUP($G104,Baseline!$G:$BH,13,FALSE))</f>
        <v/>
      </c>
      <c r="T104" s="68" t="str">
        <f>IF(LEN(VLOOKUP($G104,Baseline!$G:$BH,14,FALSE))=0,"",VLOOKUP($G104,Baseline!$G:$BH,14,FALSE))</f>
        <v/>
      </c>
      <c r="U104" s="68" t="str">
        <f>IF(LEN(VLOOKUP($G104,Baseline!$G:$BH,15,FALSE))=0,"",VLOOKUP($G104,Baseline!$G:$BH,15,FALSE))</f>
        <v/>
      </c>
      <c r="V104" s="68" t="str">
        <f>IF(LEN(VLOOKUP($G104,Baseline!$G:$BH,16,FALSE))=0,"",VLOOKUP($G104,Baseline!$G:$BH,16,FALSE))</f>
        <v/>
      </c>
      <c r="W104" s="68" t="str">
        <f>IF(LEN(VLOOKUP($G104,Baseline!$G:$BH,17,FALSE))=0,"",VLOOKUP($G104,Baseline!$G:$BH,17,FALSE))</f>
        <v/>
      </c>
      <c r="X104" s="68" t="str">
        <f>IF(LEN(VLOOKUP($G104,Baseline!$G:$BH,18,FALSE))=0,"",VLOOKUP($G104,Baseline!$G:$BH,18,FALSE))</f>
        <v/>
      </c>
      <c r="Y104" s="68" t="str">
        <f>IF(LEN(VLOOKUP($G104,Baseline!$G:$BH,19,FALSE))=0,"",VLOOKUP($G104,Baseline!$G:$BH,19,FALSE))</f>
        <v/>
      </c>
      <c r="Z104" s="68" t="str">
        <f>IF(LEN(VLOOKUP($G104,Baseline!$G:$BH,20,FALSE))=0,"",VLOOKUP($G104,Baseline!$G:$BH,20,FALSE))</f>
        <v/>
      </c>
      <c r="AA104" s="68" t="str">
        <f>IF(LEN(VLOOKUP($G104,Baseline!$G:$BH,21,FALSE))=0,"",VLOOKUP($G104,Baseline!$G:$BH,21,FALSE))</f>
        <v/>
      </c>
      <c r="AB104" s="68" t="str">
        <f>IF(LEN(VLOOKUP($G104,Baseline!$G:$BH,22,FALSE))=0,"",VLOOKUP($G104,Baseline!$G:$BH,22,FALSE))</f>
        <v/>
      </c>
      <c r="AC104" s="68" t="str">
        <f>IF(LEN(VLOOKUP($G104,Baseline!$G:$BH,23,FALSE))=0,"",VLOOKUP($G104,Baseline!$G:$BH,23,FALSE))</f>
        <v/>
      </c>
      <c r="AD104" s="68" t="str">
        <f>IF(LEN(VLOOKUP($G104,Baseline!$G:$BH,24,FALSE))=0,"",VLOOKUP($G104,Baseline!$G:$BH,24,FALSE))</f>
        <v/>
      </c>
      <c r="AE104" s="68" t="str">
        <f>IF(LEN(VLOOKUP($G104,Baseline!$G:$BH,25,FALSE))=0,"",VLOOKUP($G104,Baseline!$G:$BH,25,FALSE))</f>
        <v/>
      </c>
      <c r="AF104" s="68" t="str">
        <f>IF(LEN(VLOOKUP($G104,Baseline!$G:$BH,26,FALSE))=0,"",VLOOKUP($G104,Baseline!$G:$BH,26,FALSE))</f>
        <v/>
      </c>
      <c r="AG104" s="129"/>
      <c r="AH104" s="68"/>
      <c r="AI104" s="68"/>
      <c r="AJ104" s="71"/>
      <c r="AK104" s="68" t="str">
        <f>IF(LEN(VLOOKUP($G104,Baseline!$G:$BH,31,FALSE))=0,"",VLOOKUP($G104,Baseline!$G:$BH,31,FALSE))</f>
        <v>Would you like to receive individual feedback on your mood based on today's answers?</v>
      </c>
      <c r="AL104" s="68" t="str">
        <f>IF(LEN(VLOOKUP($G104,Baseline!$G:$BH,32,FALSE))=0,"",VLOOKUP($G104,Baseline!$G:$BH,32,FALSE))</f>
        <v>0 = No</v>
      </c>
      <c r="AM104" s="68" t="str">
        <f>IF(LEN(VLOOKUP($G104,Baseline!$G:$BH,33,FALSE))=0,"",VLOOKUP($G104,Baseline!$G:$BH,33,FALSE))</f>
        <v>1 = Yes</v>
      </c>
      <c r="AN104" s="68" t="str">
        <f>IF(LEN(VLOOKUP($G104,Baseline!$G:$BH,34,FALSE))=0,"",VLOOKUP($G104,Baseline!$G:$BH,34,FALSE))</f>
        <v/>
      </c>
      <c r="AO104" s="68" t="str">
        <f>IF(LEN(VLOOKUP($G104,Baseline!$G:$BH,35,FALSE))=0,"",VLOOKUP($G104,Baseline!$G:$BH,35,FALSE))</f>
        <v/>
      </c>
      <c r="AP104" s="68" t="str">
        <f>IF(LEN(VLOOKUP($G104,Baseline!$G:$BH,36,FALSE))=0,"",VLOOKUP($G104,Baseline!$G:$BH,36,FALSE))</f>
        <v/>
      </c>
      <c r="AQ104" s="68" t="str">
        <f>IF(LEN(VLOOKUP($G104,Baseline!$G:$BH,37,FALSE))=0,"",VLOOKUP($G104,Baseline!$G:$BH,37,FALSE))</f>
        <v/>
      </c>
      <c r="AR104" s="68" t="str">
        <f>IF(LEN(VLOOKUP($G104,Baseline!$G:$BH,38,FALSE))=0,"",VLOOKUP($G104,Baseline!$G:$BH,38,FALSE))</f>
        <v/>
      </c>
      <c r="AS104" s="68" t="str">
        <f>IF(LEN(VLOOKUP($G104,Baseline!$G:$BH,39,FALSE))=0,"",VLOOKUP($G104,Baseline!$G:$BH,39,FALSE))</f>
        <v/>
      </c>
      <c r="AT104" s="68" t="str">
        <f>IF(LEN(VLOOKUP($G104,Baseline!$G:$BH,40,FALSE))=0,"",VLOOKUP($G104,Baseline!$G:$BH,40,FALSE))</f>
        <v/>
      </c>
      <c r="AU104" s="68" t="str">
        <f>IF(LEN(VLOOKUP($G104,Baseline!$G:$BH,41,FALSE))=0,"",VLOOKUP($G104,Baseline!$G:$BH,41,FALSE))</f>
        <v/>
      </c>
      <c r="AV104" s="68" t="str">
        <f>IF(LEN(VLOOKUP($G104,Baseline!$G:$BH,42,FALSE))=0,"",VLOOKUP($G104,Baseline!$G:$BH,42,FALSE))</f>
        <v/>
      </c>
      <c r="AW104" s="68" t="str">
        <f>IF(LEN(VLOOKUP($G104,Baseline!$G:$BH,43,FALSE))=0,"",VLOOKUP($G104,Baseline!$G:$BH,43,FALSE))</f>
        <v/>
      </c>
      <c r="AX104" s="68" t="str">
        <f>IF(LEN(VLOOKUP($G104,Baseline!$G:$BH,44,FALSE))=0,"",VLOOKUP($G104,Baseline!$G:$BH,44,FALSE))</f>
        <v/>
      </c>
      <c r="AY104" s="68" t="str">
        <f>IF(LEN(VLOOKUP($G104,Baseline!$G:$BH,45,FALSE))=0,"",VLOOKUP($G104,Baseline!$G:$BH,45,FALSE))</f>
        <v/>
      </c>
      <c r="AZ104" s="68" t="str">
        <f>IF(LEN(VLOOKUP($G104,Baseline!$G:$BH,46,FALSE))=0,"",VLOOKUP($G104,Baseline!$G:$BH,46,FALSE))</f>
        <v/>
      </c>
      <c r="BA104" s="68" t="str">
        <f>IF(LEN(VLOOKUP($G104,Baseline!$G:$BH,47,FALSE))=0,"",VLOOKUP($G104,Baseline!$G:$BH,47,FALSE))</f>
        <v/>
      </c>
      <c r="BB104" s="68" t="str">
        <f>IF(LEN(VLOOKUP($G104,Baseline!$G:$BH,48,FALSE))=0,"",VLOOKUP($G104,Baseline!$G:$BH,48,FALSE))</f>
        <v/>
      </c>
      <c r="BC104" s="68" t="str">
        <f>IF(LEN(VLOOKUP($G104,Baseline!$G:$BH,49,FALSE))=0,"",VLOOKUP($G104,Baseline!$G:$BH,49,FALSE))</f>
        <v/>
      </c>
      <c r="BD104" s="68" t="str">
        <f>IF(LEN(VLOOKUP($G104,Baseline!$G:$BH,50,FALSE))=0,"",VLOOKUP($G104,Baseline!$G:$BH,50,FALSE))</f>
        <v/>
      </c>
      <c r="BE104" s="68" t="str">
        <f>IF(LEN(VLOOKUP($G104,Baseline!$G:$BH,51,FALSE))=0,"",VLOOKUP($G104,Baseline!$G:$BH,51,FALSE))</f>
        <v/>
      </c>
      <c r="BF104" s="68" t="str">
        <f>IF(LEN(VLOOKUP($G104,Baseline!$G:$BH,52,FALSE))=0,"",VLOOKUP($G104,Baseline!$G:$BH,52,FALSE))</f>
        <v/>
      </c>
      <c r="BG104" s="68" t="str">
        <f>IF(LEN(VLOOKUP($G104,Baseline!$G:$BH,53,FALSE))=0,"",VLOOKUP($G104,Baseline!$G:$BH,53,FALSE))</f>
        <v/>
      </c>
      <c r="BH104" s="68" t="str">
        <f>IF(LEN(VLOOKUP($G104,Baseline!$G:$BH,54,FALSE))=0,"",VLOOKUP($G104,Baseline!$G:$BH,54,FALSE))</f>
        <v/>
      </c>
      <c r="BI104" s="68"/>
      <c r="BJ104" s="68"/>
      <c r="BK104" s="68"/>
      <c r="BL104" s="130"/>
      <c r="BM104" s="15" t="str">
        <f>IF(LEN(VLOOKUP($G104,Baseline!$G:$CJ,59,FALSE))=0,"",VLOOKUP($G104,Baseline!$G:$CJ,59,FALSE))</f>
        <v>¿Le gustaría recibir información individual de vuelta acerca de su situación anímica, sobre la base de las respuestas de hoy?</v>
      </c>
      <c r="BN104" s="15" t="str">
        <f>IF(LEN(VLOOKUP($G104,Baseline!$G:$CJ,60,FALSE))=0,"",VLOOKUP($G104,Baseline!$G:$CJ,60,FALSE))</f>
        <v>0 = No</v>
      </c>
      <c r="BO104" s="15" t="str">
        <f>IF(LEN(VLOOKUP($G104,Baseline!$G:$CJ,61,FALSE))=0,"",VLOOKUP($G104,Baseline!$G:$CJ,61,FALSE))</f>
        <v>1 = Sí</v>
      </c>
      <c r="BP104" s="15" t="str">
        <f>IF(LEN(VLOOKUP($G104,Baseline!$G:$CJ,62,FALSE))=0,"",VLOOKUP($G104,Baseline!$G:$CJ,62,FALSE))</f>
        <v/>
      </c>
      <c r="BQ104" s="15" t="str">
        <f>IF(LEN(VLOOKUP($G104,Baseline!$G:$CJ,63,FALSE))=0,"",VLOOKUP($G104,Baseline!$G:$CJ,63,FALSE))</f>
        <v/>
      </c>
      <c r="BR104" s="15" t="str">
        <f>IF(LEN(VLOOKUP($G104,Baseline!$G:$CJ,64,FALSE))=0,"",VLOOKUP($G104,Baseline!$G:$CJ,64,FALSE))</f>
        <v/>
      </c>
      <c r="BS104" s="15" t="str">
        <f>IF(LEN(VLOOKUP($G104,Baseline!$G:$CJ,65,FALSE))=0,"",VLOOKUP($G104,Baseline!$G:$CJ,65,FALSE))</f>
        <v/>
      </c>
      <c r="BT104" s="15" t="str">
        <f>IF(LEN(VLOOKUP($G104,Baseline!$G:$CJ,66,FALSE))=0,"",VLOOKUP($G104,Baseline!$G:$CJ,66,FALSE))</f>
        <v/>
      </c>
      <c r="BU104" s="15" t="str">
        <f>IF(LEN(VLOOKUP($G104,Baseline!$G:$CJ,67,FALSE))=0,"",VLOOKUP($G104,Baseline!$G:$CJ,67,FALSE))</f>
        <v/>
      </c>
      <c r="BV104" s="15" t="str">
        <f>IF(LEN(VLOOKUP($G104,Baseline!$G:$CJ,68,FALSE))=0,"",VLOOKUP($G104,Baseline!$G:$CJ,68,FALSE))</f>
        <v/>
      </c>
      <c r="BW104" s="15" t="str">
        <f>IF(LEN(VLOOKUP($G104,Baseline!$G:$CJ,69,FALSE))=0,"",VLOOKUP($G104,Baseline!$G:$CJ,69,FALSE))</f>
        <v/>
      </c>
      <c r="BX104" s="15" t="str">
        <f>IF(LEN(VLOOKUP($G104,Baseline!$G:$CJ,70,FALSE))=0,"",VLOOKUP($G104,Baseline!$G:$CJ,70,FALSE))</f>
        <v/>
      </c>
      <c r="BY104" s="15" t="str">
        <f>IF(LEN(VLOOKUP($G104,Baseline!$G:$CJ,71,FALSE))=0,"",VLOOKUP($G104,Baseline!$G:$CJ,71,FALSE))</f>
        <v/>
      </c>
      <c r="BZ104" s="15" t="str">
        <f>IF(LEN(VLOOKUP($G104,Baseline!$G:$CJ,72,FALSE))=0,"",VLOOKUP($G104,Baseline!$G:$CJ,72,FALSE))</f>
        <v/>
      </c>
      <c r="CA104" s="15" t="str">
        <f>IF(LEN(VLOOKUP($G104,Baseline!$G:$CJ,73,FALSE))=0,"",VLOOKUP($G104,Baseline!$G:$CJ,73,FALSE))</f>
        <v/>
      </c>
      <c r="CB104" s="15" t="str">
        <f>IF(LEN(VLOOKUP($G104,Baseline!$G:$CJ,74,FALSE))=0,"",VLOOKUP($G104,Baseline!$G:$CJ,74,FALSE))</f>
        <v/>
      </c>
      <c r="CC104" s="15" t="str">
        <f>IF(LEN(VLOOKUP($G104,Baseline!$G:$CJ,75,FALSE))=0,"",VLOOKUP($G104,Baseline!$G:$CJ,75,FALSE))</f>
        <v/>
      </c>
      <c r="CD104" s="15" t="str">
        <f>IF(LEN(VLOOKUP($G104,Baseline!$G:$CJ,76,FALSE))=0,"",VLOOKUP($G104,Baseline!$G:$CJ,76,FALSE))</f>
        <v/>
      </c>
      <c r="CE104" s="15" t="str">
        <f>IF(LEN(VLOOKUP($G104,Baseline!$G:$CJ,77,FALSE))=0,"",VLOOKUP($G104,Baseline!$G:$CJ,77,FALSE))</f>
        <v/>
      </c>
      <c r="CF104" s="15" t="str">
        <f>IF(LEN(VLOOKUP($G104,Baseline!$G:$CJ,78,FALSE))=0,"",VLOOKUP($G104,Baseline!$G:$CJ,78,FALSE))</f>
        <v/>
      </c>
      <c r="CG104" s="15" t="str">
        <f>IF(LEN(VLOOKUP($G104,Baseline!$G:$CJ,79,FALSE))=0,"",VLOOKUP($G104,Baseline!$G:$CJ,79,FALSE))</f>
        <v/>
      </c>
      <c r="CH104" s="15" t="str">
        <f>IF(LEN(VLOOKUP($G104,Baseline!$G:$CJ,80,FALSE))=0,"",VLOOKUP($G104,Baseline!$G:$CJ,80,FALSE))</f>
        <v/>
      </c>
      <c r="CI104" s="15" t="str">
        <f>IF(LEN(VLOOKUP($G104,Baseline!$G:$CJ,81,FALSE))=0,"",VLOOKUP($G104,Baseline!$G:$CJ,81,FALSE))</f>
        <v/>
      </c>
      <c r="CJ104" s="15" t="str">
        <f>IF(LEN(VLOOKUP($G104,Baseline!$G:$CJ,82,FALSE))=0,"",VLOOKUP($G104,Baseline!$G:$CJ,82,FALSE))</f>
        <v/>
      </c>
      <c r="CK104" s="15"/>
      <c r="CL104" s="15"/>
      <c r="CM104" s="15"/>
      <c r="CN104" s="15"/>
      <c r="CO104" s="204" t="str">
        <f>IF(LEN(VLOOKUP($G104,Baseline!$G:$DL,87,FALSE))=0,"",VLOOKUP($G104,Baseline!$G:$DL,87,FALSE))</f>
        <v>Souhaitez-vous recevoir un feedback individuel concernant votre état d'esprit sur la base de vos réponses d'aujourd'hui ?</v>
      </c>
      <c r="CP104" s="15" t="str">
        <f>IF(LEN(VLOOKUP($G104,Baseline!$G:$DL,88,FALSE))=0,"",VLOOKUP($G104,Baseline!$G:$DL,88,FALSE))</f>
        <v>0 = non</v>
      </c>
      <c r="CQ104" s="15" t="str">
        <f>IF(LEN(VLOOKUP($G104,Baseline!$G:$DL,89,FALSE))=0,"",VLOOKUP($G104,Baseline!$G:$DL,89,FALSE))</f>
        <v>1 = oui</v>
      </c>
      <c r="CR104" s="131" t="str">
        <f>IF(LEN(VLOOKUP($G104,Baseline!$G:$DL,90,FALSE))=0,"",VLOOKUP($G104,Baseline!$G:$DL,90,FALSE))</f>
        <v/>
      </c>
      <c r="CS104" s="15" t="str">
        <f>IF(LEN(VLOOKUP($G104,Baseline!$G:$DL,91,FALSE))=0,"",VLOOKUP($G104,Baseline!$G:$DL,91,FALSE))</f>
        <v/>
      </c>
      <c r="CT104" s="15" t="str">
        <f>IF(LEN(VLOOKUP($G104,Baseline!$G:$DL,92,FALSE))=0,"",VLOOKUP($G104,Baseline!$G:$DL,92,FALSE))</f>
        <v/>
      </c>
      <c r="CU104" s="15" t="str">
        <f>IF(LEN(VLOOKUP($G104,Baseline!$G:$DL,93,FALSE))=0,"",VLOOKUP($G104,Baseline!$G:$DL,93,FALSE))</f>
        <v/>
      </c>
      <c r="CV104" s="15" t="str">
        <f>IF(LEN(VLOOKUP($G104,Baseline!$G:$DL,94,FALSE))=0,"",VLOOKUP($G104,Baseline!$G:$DL,94,FALSE))</f>
        <v/>
      </c>
      <c r="CW104" s="15" t="str">
        <f>IF(LEN(VLOOKUP($G104,Baseline!$G:$DL,95,FALSE))=0,"",VLOOKUP($G104,Baseline!$G:$DL,95,FALSE))</f>
        <v/>
      </c>
      <c r="CX104" s="15" t="str">
        <f>IF(LEN(VLOOKUP($G104,Baseline!$G:$DL,96,FALSE))=0,"",VLOOKUP($G104,Baseline!$G:$DL,96,FALSE))</f>
        <v/>
      </c>
      <c r="CY104" s="68" t="str">
        <f>IF(LEN(VLOOKUP($G104,Baseline!$G:$DL,97,FALSE))=0,"",VLOOKUP($G104,Baseline!$G:$DL,97,FALSE))</f>
        <v/>
      </c>
      <c r="CZ104" s="68" t="str">
        <f>IF(LEN(VLOOKUP($G104,Baseline!$G:$DL,98,FALSE))=0,"",VLOOKUP($G104,Baseline!$G:$DL,98,FALSE))</f>
        <v/>
      </c>
      <c r="DA104" s="68" t="str">
        <f>IF(LEN(VLOOKUP($G104,Baseline!$G:$DL,99,FALSE))=0,"",VLOOKUP($G104,Baseline!$G:$DL,99,FALSE))</f>
        <v/>
      </c>
      <c r="DB104" s="68" t="str">
        <f>IF(LEN(VLOOKUP($G104,Baseline!$G:$DL,100,FALSE))=0,"",VLOOKUP($G104,Baseline!$G:$DL,100,FALSE))</f>
        <v/>
      </c>
      <c r="DC104" s="68" t="str">
        <f>IF(LEN(VLOOKUP($G104,Baseline!$G:$DL,101,FALSE))=0,"",VLOOKUP($G104,Baseline!$G:$DL,101,FALSE))</f>
        <v/>
      </c>
      <c r="DD104" s="68" t="str">
        <f>IF(LEN(VLOOKUP($G104,Baseline!$G:$DL,102,FALSE))=0,"",VLOOKUP($G104,Baseline!$G:$DL,102,FALSE))</f>
        <v/>
      </c>
      <c r="DE104" s="68" t="str">
        <f>IF(LEN(VLOOKUP($G104,Baseline!$G:$DL,103,FALSE))=0,"",VLOOKUP($G104,Baseline!$G:$DL,103,FALSE))</f>
        <v/>
      </c>
      <c r="DF104" s="68" t="str">
        <f>IF(LEN(VLOOKUP($G104,Baseline!$G:$DL,104,FALSE))=0,"",VLOOKUP($G104,Baseline!$G:$DL,104,FALSE))</f>
        <v/>
      </c>
      <c r="DG104" s="68" t="str">
        <f>IF(LEN(VLOOKUP($G104,Baseline!$G:$DL,105,FALSE))=0,"",VLOOKUP($G104,Baseline!$G:$DL,105,FALSE))</f>
        <v/>
      </c>
      <c r="DH104" s="68" t="str">
        <f>IF(LEN(VLOOKUP($G104,Baseline!$G:$DL,106,FALSE))=0,"",VLOOKUP($G104,Baseline!$G:$DL,106,FALSE))</f>
        <v/>
      </c>
      <c r="DI104" s="68" t="str">
        <f>IF(LEN(VLOOKUP($G104,Baseline!$G:$DL,107,FALSE))=0,"",VLOOKUP($G104,Baseline!$G:$DL,107,FALSE))</f>
        <v/>
      </c>
      <c r="DJ104" s="68" t="str">
        <f>IF(LEN(VLOOKUP($G104,Baseline!$G:$DL,108,FALSE))=0,"",VLOOKUP($G104,Baseline!$G:$DL,108,FALSE))</f>
        <v/>
      </c>
      <c r="DK104" s="68" t="str">
        <f>IF(LEN(VLOOKUP($G104,Baseline!$G:$DL,109,FALSE))=0,"",VLOOKUP($G104,Baseline!$G:$DL,109,FALSE))</f>
        <v/>
      </c>
      <c r="DL104" s="68" t="str">
        <f>IF(LEN(VLOOKUP($G104,Baseline!$G:$DL,110,FALSE))=0,"",VLOOKUP($G104,Baseline!$G:$DL,110,FALSE))</f>
        <v/>
      </c>
      <c r="DM104" s="68"/>
      <c r="DN104" s="68"/>
      <c r="DO104" s="68"/>
      <c r="DP104" s="68"/>
      <c r="DQ104" s="15" t="str">
        <f>IF(LEN(VLOOKUP($G104,Baseline!$G:$EN,115,FALSE))=0,"",VLOOKUP($G104,Baseline!$G:$EN,115,FALSE))</f>
        <v>Szeretne személyes visszajelzést kapni az Ön kedélyállapotáról a mai válaszai alapján?</v>
      </c>
      <c r="DR104" s="15" t="str">
        <f>IF(LEN(VLOOKUP($G104,Baseline!$G:$EN,116,FALSE))=0,"",VLOOKUP($G104,Baseline!$G:$EN,116,FALSE))</f>
        <v>0 = nem</v>
      </c>
      <c r="DS104" s="15" t="str">
        <f>IF(LEN(VLOOKUP($G104,Baseline!$G:$EN,117,FALSE))=0,"",VLOOKUP($G104,Baseline!$G:$EN,117,FALSE))</f>
        <v>1 = igen</v>
      </c>
      <c r="DT104" s="15" t="str">
        <f>IF(LEN(VLOOKUP($G104,Baseline!$G:$EN,118,FALSE))=0,"",VLOOKUP($G104,Baseline!$G:$EN,118,FALSE))</f>
        <v/>
      </c>
      <c r="DU104" s="15" t="str">
        <f>IF(LEN(VLOOKUP($G104,Baseline!$G:$EN,119,FALSE))=0,"",VLOOKUP($G104,Baseline!$G:$EN,119,FALSE))</f>
        <v/>
      </c>
      <c r="DV104" s="15" t="str">
        <f>IF(LEN(VLOOKUP($G104,Baseline!$G:$EN,120,FALSE))=0,"",VLOOKUP($G104,Baseline!$G:$EN,120,FALSE))</f>
        <v/>
      </c>
      <c r="DW104" s="131" t="str">
        <f>IF(LEN(VLOOKUP($G104,Baseline!$G:$EN,121,FALSE))=0,"",VLOOKUP($G104,Baseline!$G:$EN,121,FALSE))</f>
        <v/>
      </c>
      <c r="DX104" s="15" t="str">
        <f>IF(LEN(VLOOKUP($G104,Baseline!$G:$EN,122,FALSE))=0,"",VLOOKUP($G104,Baseline!$G:$EN,122,FALSE))</f>
        <v/>
      </c>
      <c r="DY104" s="15" t="str">
        <f>IF(LEN(VLOOKUP($G104,Baseline!$G:$EN,123,FALSE))=0,"",VLOOKUP($G104,Baseline!$G:$EN,123,FALSE))</f>
        <v/>
      </c>
      <c r="DZ104" s="15" t="str">
        <f>IF(LEN(VLOOKUP($G104,Baseline!$G:$EN,124,FALSE))=0,"",VLOOKUP($G104,Baseline!$G:$EN,124,FALSE))</f>
        <v/>
      </c>
      <c r="EA104" s="15" t="str">
        <f>IF(LEN(VLOOKUP($G104,Baseline!$G:$EN,125,FALSE))=0,"",VLOOKUP($G104,Baseline!$G:$EN,125,FALSE))</f>
        <v/>
      </c>
      <c r="EB104" s="68" t="str">
        <f>IF(LEN(VLOOKUP($G104,Baseline!$G:$EN,126,FALSE))=0,"",VLOOKUP($G104,Baseline!$G:$EN,126,FALSE))</f>
        <v/>
      </c>
      <c r="EC104" s="68" t="str">
        <f>IF(LEN(VLOOKUP($G104,Baseline!$G:$EN,127,FALSE))=0,"",VLOOKUP($G104,Baseline!$G:$EN,127,FALSE))</f>
        <v/>
      </c>
      <c r="ED104" s="68" t="str">
        <f>IF(LEN(VLOOKUP($G104,Baseline!$G:$EN,128,FALSE))=0,"",VLOOKUP($G104,Baseline!$G:$EN,128,FALSE))</f>
        <v/>
      </c>
      <c r="EE104" s="68" t="str">
        <f>IF(LEN(VLOOKUP($G104,Baseline!$G:$EN,129,FALSE))=0,"",VLOOKUP($G104,Baseline!$G:$EN,129,FALSE))</f>
        <v/>
      </c>
      <c r="EF104" s="68" t="str">
        <f>IF(LEN(VLOOKUP($G104,Baseline!$G:$EN,130,FALSE))=0,"",VLOOKUP($G104,Baseline!$G:$EN,130,FALSE))</f>
        <v/>
      </c>
      <c r="EG104" s="68" t="str">
        <f>IF(LEN(VLOOKUP($G104,Baseline!$G:$EN,131,FALSE))=0,"",VLOOKUP($G104,Baseline!$G:$EN,131,FALSE))</f>
        <v/>
      </c>
      <c r="EH104" s="68" t="str">
        <f>IF(LEN(VLOOKUP($G104,Baseline!$G:$EN,132,FALSE))=0,"",VLOOKUP($G104,Baseline!$G:$EN,132,FALSE))</f>
        <v/>
      </c>
      <c r="EI104" s="68" t="str">
        <f>IF(LEN(VLOOKUP($G104,Baseline!$G:$EN,133,FALSE))=0,"",VLOOKUP($G104,Baseline!$G:$EN,133,FALSE))</f>
        <v/>
      </c>
      <c r="EJ104" s="68" t="str">
        <f>IF(LEN(VLOOKUP($G104,Baseline!$G:$EN,134,FALSE))=0,"",VLOOKUP($G104,Baseline!$G:$EN,134,FALSE))</f>
        <v/>
      </c>
      <c r="EK104" s="68" t="str">
        <f>IF(LEN(VLOOKUP($G104,Baseline!$G:$EN,135,FALSE))=0,"",VLOOKUP($G104,Baseline!$G:$EN,135,FALSE))</f>
        <v/>
      </c>
      <c r="EL104" s="68" t="str">
        <f>IF(LEN(VLOOKUP($G104,Baseline!$G:$EN,136,FALSE))=0,"",VLOOKUP($G104,Baseline!$G:$EN,136,FALSE))</f>
        <v/>
      </c>
      <c r="EM104" s="68" t="str">
        <f>IF(LEN(VLOOKUP($G104,Baseline!$G:$EN,137,FALSE))=0,"",VLOOKUP($G104,Baseline!$G:$EN,137,FALSE))</f>
        <v/>
      </c>
      <c r="EN104" s="68" t="str">
        <f>IF(LEN(VLOOKUP($G104,Baseline!$G:$EN,138,FALSE))=0,"",VLOOKUP($G104,Baseline!$G:$EN,138,FALSE))</f>
        <v/>
      </c>
      <c r="EO104" s="68"/>
      <c r="EP104" s="68"/>
      <c r="EQ104" s="68"/>
      <c r="ER104" s="68"/>
      <c r="ES104" s="15" t="str">
        <f>IF(LEN(VLOOKUP($G104,Baseline!$G:$FP,143,FALSE))=0,"",VLOOKUP($G104,Baseline!$G:$FP,143,FALSE))</f>
        <v xml:space="preserve">Vuole ricevere un feedback personale sulla condizione del suo umore in base alle risposte che ci ha dato oggi? </v>
      </c>
      <c r="ET104" s="15" t="str">
        <f>IF(LEN(VLOOKUP($G104,Baseline!$G:$FP,144,FALSE))=0,"",VLOOKUP($G104,Baseline!$G:$FP,144,FALSE))</f>
        <v>0 = no</v>
      </c>
      <c r="EU104" s="15" t="str">
        <f>IF(LEN(VLOOKUP($G104,Baseline!$G:$FP,145,FALSE))=0,"",VLOOKUP($G104,Baseline!$G:$FP,145,FALSE))</f>
        <v>1 = sì</v>
      </c>
      <c r="EV104" s="15" t="str">
        <f>IF(LEN(VLOOKUP($G104,Baseline!$G:$FP,146,FALSE))=0,"",VLOOKUP($G104,Baseline!$G:$FP,146,FALSE))</f>
        <v/>
      </c>
      <c r="EW104" s="15" t="str">
        <f>IF(LEN(VLOOKUP($G104,Baseline!$G:$FP,147,FALSE))=0,"",VLOOKUP($G104,Baseline!$G:$FP,147,FALSE))</f>
        <v/>
      </c>
      <c r="EX104" s="15" t="str">
        <f>IF(LEN(VLOOKUP($G104,Baseline!$G:$FP,148,FALSE))=0,"",VLOOKUP($G104,Baseline!$G:$FP,148,FALSE))</f>
        <v/>
      </c>
      <c r="EY104" s="15" t="str">
        <f>IF(LEN(VLOOKUP($G104,Baseline!$G:$FP,149,FALSE))=0,"",VLOOKUP($G104,Baseline!$G:$FP,149,FALSE))</f>
        <v/>
      </c>
      <c r="EZ104" s="15" t="str">
        <f>IF(LEN(VLOOKUP($G104,Baseline!$G:$FP,150,FALSE))=0,"",VLOOKUP($G104,Baseline!$G:$FP,150,FALSE))</f>
        <v/>
      </c>
      <c r="FA104" s="15" t="str">
        <f>IF(LEN(VLOOKUP($G104,Baseline!$G:$FP,151,FALSE))=0,"",VLOOKUP($G104,Baseline!$G:$FP,151,FALSE))</f>
        <v/>
      </c>
      <c r="FB104" s="131" t="str">
        <f>IF(LEN(VLOOKUP($G104,Baseline!$G:$FP,152,FALSE))=0,"",VLOOKUP($G104,Baseline!$G:$FP,152,FALSE))</f>
        <v/>
      </c>
      <c r="FC104" s="15" t="str">
        <f>IF(LEN(VLOOKUP($G104,Baseline!$G:$FP,153,FALSE))=0,"",VLOOKUP($G104,Baseline!$G:$FP,153,FALSE))</f>
        <v/>
      </c>
      <c r="FD104" s="68" t="str">
        <f>IF(LEN(VLOOKUP($G104,Baseline!$G:$FP,154,FALSE))=0,"",VLOOKUP($G104,Baseline!$G:$FP,154,FALSE))</f>
        <v/>
      </c>
      <c r="FE104" s="68" t="str">
        <f>IF(LEN(VLOOKUP($G104,Baseline!$G:$FP,155,FALSE))=0,"",VLOOKUP($G104,Baseline!$G:$FP,155,FALSE))</f>
        <v/>
      </c>
      <c r="FF104" s="68" t="str">
        <f>IF(LEN(VLOOKUP($G104,Baseline!$G:$FP,156,FALSE))=0,"",VLOOKUP($G104,Baseline!$G:$FP,156,FALSE))</f>
        <v/>
      </c>
      <c r="FG104" s="68" t="str">
        <f>IF(LEN(VLOOKUP($G104,Baseline!$G:$FP,157,FALSE))=0,"",VLOOKUP($G104,Baseline!$G:$FP,157,FALSE))</f>
        <v/>
      </c>
      <c r="FH104" s="68" t="str">
        <f>IF(LEN(VLOOKUP($G104,Baseline!$G:$FP,158,FALSE))=0,"",VLOOKUP($G104,Baseline!$G:$FP,158,FALSE))</f>
        <v/>
      </c>
      <c r="FI104" s="68" t="str">
        <f>IF(LEN(VLOOKUP($G104,Baseline!$G:$FP,159,FALSE))=0,"",VLOOKUP($G104,Baseline!$G:$FP,159,FALSE))</f>
        <v/>
      </c>
      <c r="FJ104" s="68" t="str">
        <f>IF(LEN(VLOOKUP($G104,Baseline!$G:$FP,160,FALSE))=0,"",VLOOKUP($G104,Baseline!$G:$FP,160,FALSE))</f>
        <v/>
      </c>
      <c r="FK104" s="68" t="str">
        <f>IF(LEN(VLOOKUP($G104,Baseline!$G:$FP,161,FALSE))=0,"",VLOOKUP($G104,Baseline!$G:$FP,161,FALSE))</f>
        <v/>
      </c>
      <c r="FL104" s="68" t="str">
        <f>IF(LEN(VLOOKUP($G104,Baseline!$G:$FP,162,FALSE))=0,"",VLOOKUP($G104,Baseline!$G:$FP,162,FALSE))</f>
        <v/>
      </c>
      <c r="FM104" s="68" t="str">
        <f>IF(LEN(VLOOKUP($G104,Baseline!$G:$FP,163,FALSE))=0,"",VLOOKUP($G104,Baseline!$G:$FP,163,FALSE))</f>
        <v/>
      </c>
      <c r="FN104" s="68" t="str">
        <f>IF(LEN(VLOOKUP($G104,Baseline!$G:$FP,164,FALSE))=0,"",VLOOKUP($G104,Baseline!$G:$FP,164,FALSE))</f>
        <v/>
      </c>
      <c r="FO104" s="68" t="str">
        <f>IF(LEN(VLOOKUP($G104,Baseline!$G:$FP,165,FALSE))=0,"",VLOOKUP($G104,Baseline!$G:$FP,165,FALSE))</f>
        <v/>
      </c>
      <c r="FP104" s="68" t="str">
        <f>IF(LEN(VLOOKUP($G104,Baseline!$G:$FP,166,FALSE))=0,"",VLOOKUP($G104,Baseline!$G:$FP,166,FALSE))</f>
        <v/>
      </c>
      <c r="FQ104" s="68"/>
      <c r="FR104" s="68"/>
      <c r="FS104" s="68"/>
      <c r="FT104" s="68"/>
      <c r="FU104" s="15" t="str">
        <f>IF(LEN(VLOOKUP($G104,Baseline!$G:$GR,171,FALSE))=0,"",VLOOKUP($G104,Baseline!$G:$GR,171,FALSE))</f>
        <v>Вы хотите получить индивидуальную обратную информацию о себе с учетом полученных сегодня ответов?</v>
      </c>
      <c r="FV104" s="15" t="str">
        <f>IF(LEN(VLOOKUP($G104,Baseline!$G:$GR,172,FALSE))=0,"",VLOOKUP($G104,Baseline!$G:$GR,172,FALSE))</f>
        <v>0 = нет</v>
      </c>
      <c r="FW104" s="15" t="str">
        <f>IF(LEN(VLOOKUP($G104,Baseline!$G:$GR,173,FALSE))=0,"",VLOOKUP($G104,Baseline!$G:$GR,173,FALSE))</f>
        <v>1 = да</v>
      </c>
      <c r="FX104" s="15" t="str">
        <f>IF(LEN(VLOOKUP($G104,Baseline!$G:$GR,174,FALSE))=0,"",VLOOKUP($G104,Baseline!$G:$GR,174,FALSE))</f>
        <v/>
      </c>
      <c r="FY104" s="15" t="str">
        <f>IF(LEN(VLOOKUP($G104,Baseline!$G:$GR,175,FALSE))=0,"",VLOOKUP($G104,Baseline!$G:$GR,175,FALSE))</f>
        <v/>
      </c>
      <c r="FZ104" s="15" t="str">
        <f>IF(LEN(VLOOKUP($G104,Baseline!$G:$GR,176,FALSE))=0,"",VLOOKUP($G104,Baseline!$G:$GR,176,FALSE))</f>
        <v/>
      </c>
      <c r="GA104" s="15" t="str">
        <f>IF(LEN(VLOOKUP($G104,Baseline!$G:$GR,177,FALSE))=0,"",VLOOKUP($G104,Baseline!$G:$GR,177,FALSE))</f>
        <v/>
      </c>
      <c r="GB104" s="15" t="str">
        <f>IF(LEN(VLOOKUP($G104,Baseline!$G:$GR,178,FALSE))=0,"",VLOOKUP($G104,Baseline!$G:$GR,178,FALSE))</f>
        <v/>
      </c>
      <c r="GC104" s="15" t="str">
        <f>IF(LEN(VLOOKUP($G104,Baseline!$G:$GR,179,FALSE))=0,"",VLOOKUP($G104,Baseline!$G:$GR,179,FALSE))</f>
        <v/>
      </c>
      <c r="GD104" s="15" t="str">
        <f>IF(LEN(VLOOKUP($G104,Baseline!$G:$GR,180,FALSE))=0,"",VLOOKUP($G104,Baseline!$G:$GR,180,FALSE))</f>
        <v/>
      </c>
      <c r="GE104" s="15" t="str">
        <f>IF(LEN(VLOOKUP($G104,Baseline!$G:$GR,181,FALSE))=0,"",VLOOKUP($G104,Baseline!$G:$GR,181,FALSE))</f>
        <v/>
      </c>
      <c r="GF104" s="68" t="str">
        <f>IF(LEN(VLOOKUP($G104,Baseline!$G:$GR,182,FALSE))=0,"",VLOOKUP($G104,Baseline!$G:$GR,182,FALSE))</f>
        <v/>
      </c>
      <c r="GG104" s="131" t="str">
        <f>IF(LEN(VLOOKUP($G104,Baseline!$G:$GR,183,FALSE))=0,"",VLOOKUP($G104,Baseline!$G:$GR,183,FALSE))</f>
        <v/>
      </c>
      <c r="GH104" s="68" t="str">
        <f>IF(LEN(VLOOKUP($G104,Baseline!$G:$GR,184,FALSE))=0,"",VLOOKUP($G104,Baseline!$G:$GR,184,FALSE))</f>
        <v/>
      </c>
      <c r="GI104" s="68" t="str">
        <f>IF(LEN(VLOOKUP($G104,Baseline!$G:$GR,185,FALSE))=0,"",VLOOKUP($G104,Baseline!$G:$GR,185,FALSE))</f>
        <v/>
      </c>
      <c r="GJ104" s="68" t="str">
        <f>IF(LEN(VLOOKUP($G104,Baseline!$G:$GR,186,FALSE))=0,"",VLOOKUP($G104,Baseline!$G:$GR,186,FALSE))</f>
        <v/>
      </c>
      <c r="GK104" s="68" t="str">
        <f>IF(LEN(VLOOKUP($G104,Baseline!$G:$GR,187,FALSE))=0,"",VLOOKUP($G104,Baseline!$G:$GR,187,FALSE))</f>
        <v/>
      </c>
      <c r="GL104" s="68" t="str">
        <f>IF(LEN(VLOOKUP($G104,Baseline!$G:$GR,188,FALSE))=0,"",VLOOKUP($G104,Baseline!$G:$GR,188,FALSE))</f>
        <v/>
      </c>
      <c r="GM104" s="68" t="str">
        <f>IF(LEN(VLOOKUP($G104,Baseline!$G:$GR,189,FALSE))=0,"",VLOOKUP($G104,Baseline!$G:$GR,189,FALSE))</f>
        <v/>
      </c>
      <c r="GN104" s="68" t="str">
        <f>IF(LEN(VLOOKUP($G104,Baseline!$G:$GR,190,FALSE))=0,"",VLOOKUP($G104,Baseline!$G:$GR,190,FALSE))</f>
        <v/>
      </c>
      <c r="GO104" s="68" t="str">
        <f>IF(LEN(VLOOKUP($G104,Baseline!$G:$GR,191,FALSE))=0,"",VLOOKUP($G104,Baseline!$G:$GR,191,FALSE))</f>
        <v/>
      </c>
      <c r="GP104" s="68" t="str">
        <f>IF(LEN(VLOOKUP($G104,Baseline!$G:$GR,192,FALSE))=0,"",VLOOKUP($G104,Baseline!$G:$GR,192,FALSE))</f>
        <v/>
      </c>
      <c r="GQ104" s="68" t="str">
        <f>IF(LEN(VLOOKUP($G104,Baseline!$G:$GR,193,FALSE))=0,"",VLOOKUP($G104,Baseline!$G:$GR,193,FALSE))</f>
        <v/>
      </c>
      <c r="GR104" s="68" t="str">
        <f>IF(LEN(VLOOKUP($G104,Baseline!$G:$GR,194,FALSE))=0,"",VLOOKUP($G104,Baseline!$G:$GR,194,FALSE))</f>
        <v/>
      </c>
      <c r="GS104" s="68"/>
      <c r="GT104" s="68"/>
      <c r="GU104" s="68"/>
      <c r="GV104" s="68"/>
      <c r="GW104" s="15" t="str">
        <f>IF(LEN(VLOOKUP($G104,Baseline!$G:$HT,199,FALSE))=0,"",VLOOKUP($G104,Baseline!$G:$HT,199,FALSE))</f>
        <v>Želite li da dobijete individualne povratne informacije o vašem raspoloženju zasnovanom na današnjim odgovorima?</v>
      </c>
      <c r="GX104" s="15" t="str">
        <f>IF(LEN(VLOOKUP($G104,Baseline!$G:$HT,200,FALSE))=0,"",VLOOKUP($G104,Baseline!$G:$HT,200,FALSE))</f>
        <v>0 = ne</v>
      </c>
      <c r="GY104" s="15" t="str">
        <f>IF(LEN(VLOOKUP($G104,Baseline!$G:$HT,201,FALSE))=0,"",VLOOKUP($G104,Baseline!$G:$HT,201,FALSE))</f>
        <v>1 = da</v>
      </c>
      <c r="GZ104" s="15" t="str">
        <f>IF(LEN(VLOOKUP($G104,Baseline!$G:$HT,202,FALSE))=0,"",VLOOKUP($G104,Baseline!$G:$HT,202,FALSE))</f>
        <v/>
      </c>
      <c r="HA104" s="74" t="str">
        <f>IF(LEN(VLOOKUP($G104,Baseline!$G:$HT,203,FALSE))=0,"",VLOOKUP($G104,Baseline!$G:$HT,203,FALSE))</f>
        <v/>
      </c>
      <c r="HB104" s="74" t="str">
        <f>IF(LEN(VLOOKUP($G104,Baseline!$G:$HT,204,FALSE))=0,"",VLOOKUP($G104,Baseline!$G:$HT,204,FALSE))</f>
        <v/>
      </c>
      <c r="HC104" s="74" t="str">
        <f>IF(LEN(VLOOKUP($G104,Baseline!$G:$HT,205,FALSE))=0,"",VLOOKUP($G104,Baseline!$G:$HT,205,FALSE))</f>
        <v/>
      </c>
      <c r="HD104" s="74" t="str">
        <f>IF(LEN(VLOOKUP($G104,Baseline!$G:$HT,206,FALSE))=0,"",VLOOKUP($G104,Baseline!$G:$HT,206,FALSE))</f>
        <v/>
      </c>
      <c r="HE104" s="74" t="str">
        <f>IF(LEN(VLOOKUP($G104,Baseline!$G:$HT,207,FALSE))=0,"",VLOOKUP($G104,Baseline!$G:$HT,207,FALSE))</f>
        <v/>
      </c>
      <c r="HF104" s="74" t="str">
        <f>IF(LEN(VLOOKUP($G104,Baseline!$G:$HT,208,FALSE))=0,"",VLOOKUP($G104,Baseline!$G:$HT,208,FALSE))</f>
        <v/>
      </c>
      <c r="HG104" s="74" t="str">
        <f>IF(LEN(VLOOKUP($G104,Baseline!$G:$HT,209,FALSE))=0,"",VLOOKUP($G104,Baseline!$G:$HT,209,FALSE))</f>
        <v/>
      </c>
      <c r="HH104" s="68" t="str">
        <f>IF(LEN(VLOOKUP($G104,Baseline!$G:$HT,210,FALSE))=0,"",VLOOKUP($G104,Baseline!$G:$HT,210,FALSE))</f>
        <v/>
      </c>
      <c r="HI104" s="68" t="str">
        <f>IF(LEN(VLOOKUP($G104,Baseline!$G:$HT,211,FALSE))=0,"",VLOOKUP($G104,Baseline!$G:$HT,211,FALSE))</f>
        <v/>
      </c>
      <c r="HJ104" s="68" t="str">
        <f>IF(LEN(VLOOKUP($G104,Baseline!$G:$HT,212,FALSE))=0,"",VLOOKUP($G104,Baseline!$G:$HT,212,FALSE))</f>
        <v/>
      </c>
      <c r="HK104" s="68" t="str">
        <f>IF(LEN(VLOOKUP($G104,Baseline!$G:$HT,213,FALSE))=0,"",VLOOKUP($G104,Baseline!$G:$HT,213,FALSE))</f>
        <v/>
      </c>
      <c r="HL104" s="131" t="str">
        <f>IF(LEN(VLOOKUP($G104,Baseline!$G:$HT,214,FALSE))=0,"",VLOOKUP($G104,Baseline!$G:$HT,214,FALSE))</f>
        <v/>
      </c>
      <c r="HM104" s="68" t="str">
        <f>IF(LEN(VLOOKUP($G104,Baseline!$G:$HT,215,FALSE))=0,"",VLOOKUP($G104,Baseline!$G:$HT,215,FALSE))</f>
        <v/>
      </c>
      <c r="HN104" s="68" t="str">
        <f>IF(LEN(VLOOKUP($G104,Baseline!$G:$HT,216,FALSE))=0,"",VLOOKUP($G104,Baseline!$G:$HT,216,FALSE))</f>
        <v/>
      </c>
      <c r="HO104" s="68" t="str">
        <f>IF(LEN(VLOOKUP($G104,Baseline!$G:$HT,217,FALSE))=0,"",VLOOKUP($G104,Baseline!$G:$HT,217,FALSE))</f>
        <v/>
      </c>
      <c r="HP104" s="68" t="str">
        <f>IF(LEN(VLOOKUP($G104,Baseline!$G:$HT,218,FALSE))=0,"",VLOOKUP($G104,Baseline!$G:$HT,218,FALSE))</f>
        <v/>
      </c>
      <c r="HQ104" s="68" t="str">
        <f>IF(LEN(VLOOKUP($G104,Baseline!$G:$HT,219,FALSE))=0,"",VLOOKUP($G104,Baseline!$G:$HT,219,FALSE))</f>
        <v/>
      </c>
      <c r="HR104" s="68" t="str">
        <f>IF(LEN(VLOOKUP($G104,Baseline!$G:$HT,220,FALSE))=0,"",VLOOKUP($G104,Baseline!$G:$HT,220,FALSE))</f>
        <v/>
      </c>
      <c r="HS104" s="68" t="str">
        <f>IF(LEN(VLOOKUP($G104,Baseline!$G:$HT,221,FALSE))=0,"",VLOOKUP($G104,Baseline!$G:$HT,221,FALSE))</f>
        <v/>
      </c>
      <c r="HT104" s="68" t="str">
        <f>IF(LEN(VLOOKUP($G104,Baseline!$G:$HT,222,FALSE))=0,"",VLOOKUP($G104,Baseline!$G:$HT,222,FALSE))</f>
        <v/>
      </c>
      <c r="HU104" s="68"/>
      <c r="HV104" s="68"/>
      <c r="HW104" s="68"/>
      <c r="HX104" s="68"/>
    </row>
    <row r="105" spans="1:232" s="128" customFormat="1" ht="142.5" thickBot="1">
      <c r="A105" s="61" t="s">
        <v>316</v>
      </c>
      <c r="B105" s="13"/>
      <c r="C105" s="13"/>
      <c r="D105" s="13"/>
      <c r="E105" s="13"/>
      <c r="F105" s="13"/>
      <c r="G105" s="13"/>
      <c r="H105" s="13"/>
      <c r="I105" s="14" t="s">
        <v>511</v>
      </c>
      <c r="J105" s="13"/>
      <c r="K105" s="13"/>
      <c r="L105" s="13"/>
      <c r="M105" s="13"/>
      <c r="N105" s="13"/>
      <c r="O105" s="13"/>
      <c r="P105" s="13"/>
      <c r="Q105" s="13"/>
      <c r="R105" s="13"/>
      <c r="S105" s="13"/>
      <c r="T105" s="13"/>
      <c r="U105" s="13"/>
      <c r="V105" s="13"/>
      <c r="W105" s="13"/>
      <c r="X105" s="13"/>
      <c r="Y105" s="13"/>
      <c r="Z105" s="13"/>
      <c r="AA105" s="13"/>
      <c r="AB105" s="13"/>
      <c r="AC105" s="64"/>
      <c r="AD105" s="14"/>
      <c r="AE105" s="14"/>
      <c r="AF105" s="127"/>
      <c r="AG105" s="61"/>
      <c r="AH105" s="13"/>
      <c r="AI105" s="13"/>
      <c r="AJ105" s="64"/>
      <c r="AK105" s="14" t="s">
        <v>512</v>
      </c>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27"/>
      <c r="BM105" s="14" t="s">
        <v>61</v>
      </c>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t="s">
        <v>3324</v>
      </c>
      <c r="CP105" s="14"/>
      <c r="CQ105" s="14"/>
      <c r="CR105" s="14"/>
      <c r="CS105" s="14"/>
      <c r="CT105" s="14"/>
      <c r="CU105" s="14"/>
      <c r="CV105" s="14"/>
      <c r="CW105" s="14"/>
      <c r="CX105" s="14"/>
      <c r="CY105" s="13"/>
      <c r="CZ105" s="13"/>
      <c r="DA105" s="13"/>
      <c r="DB105" s="13"/>
      <c r="DC105" s="13"/>
      <c r="DD105" s="13"/>
      <c r="DE105" s="13"/>
      <c r="DF105" s="13"/>
      <c r="DG105" s="13"/>
      <c r="DH105" s="13"/>
      <c r="DI105" s="13"/>
      <c r="DJ105" s="13"/>
      <c r="DK105" s="13"/>
      <c r="DL105" s="13"/>
      <c r="DM105" s="13"/>
      <c r="DN105" s="13"/>
      <c r="DO105" s="13"/>
      <c r="DP105" s="13"/>
      <c r="DQ105" s="14" t="s">
        <v>3559</v>
      </c>
      <c r="DR105" s="14"/>
      <c r="DS105" s="14"/>
      <c r="DT105" s="14"/>
      <c r="DU105" s="14"/>
      <c r="DV105" s="14"/>
      <c r="DW105" s="14"/>
      <c r="DX105" s="14"/>
      <c r="DY105" s="14"/>
      <c r="DZ105" s="14"/>
      <c r="EA105" s="14"/>
      <c r="EB105" s="13"/>
      <c r="EC105" s="13"/>
      <c r="ED105" s="13"/>
      <c r="EE105" s="13"/>
      <c r="EF105" s="13"/>
      <c r="EG105" s="13"/>
      <c r="EH105" s="13"/>
      <c r="EI105" s="13"/>
      <c r="EJ105" s="13"/>
      <c r="EK105" s="13"/>
      <c r="EL105" s="13"/>
      <c r="EM105" s="13"/>
      <c r="EN105" s="13"/>
      <c r="EO105" s="13"/>
      <c r="EP105" s="13"/>
      <c r="EQ105" s="13"/>
      <c r="ER105" s="13"/>
      <c r="ES105" s="14" t="s">
        <v>3410</v>
      </c>
      <c r="ET105" s="14"/>
      <c r="EU105" s="14"/>
      <c r="EV105" s="14"/>
      <c r="EW105" s="14"/>
      <c r="EX105" s="14"/>
      <c r="EY105" s="14"/>
      <c r="EZ105" s="14"/>
      <c r="FA105" s="14"/>
      <c r="FB105" s="14"/>
      <c r="FC105" s="14"/>
      <c r="FD105" s="13"/>
      <c r="FE105" s="13"/>
      <c r="FF105" s="13"/>
      <c r="FG105" s="13"/>
      <c r="FH105" s="13"/>
      <c r="FI105" s="13"/>
      <c r="FJ105" s="13"/>
      <c r="FK105" s="13"/>
      <c r="FL105" s="13"/>
      <c r="FM105" s="13"/>
      <c r="FN105" s="13"/>
      <c r="FO105" s="13"/>
      <c r="FP105" s="13"/>
      <c r="FQ105" s="13"/>
      <c r="FR105" s="13"/>
      <c r="FS105" s="13"/>
      <c r="FT105" s="13"/>
      <c r="FU105" s="14" t="s">
        <v>3468</v>
      </c>
      <c r="FV105" s="14"/>
      <c r="FW105" s="14"/>
      <c r="FX105" s="14"/>
      <c r="FY105" s="14"/>
      <c r="FZ105" s="14"/>
      <c r="GA105" s="14"/>
      <c r="GB105" s="14"/>
      <c r="GC105" s="14"/>
      <c r="GD105" s="14"/>
      <c r="GE105" s="14"/>
      <c r="GF105" s="14"/>
      <c r="GG105" s="14"/>
      <c r="GH105" s="13"/>
      <c r="GI105" s="13"/>
      <c r="GJ105" s="13"/>
      <c r="GK105" s="13"/>
      <c r="GL105" s="13"/>
      <c r="GM105" s="13"/>
      <c r="GN105" s="13"/>
      <c r="GO105" s="13"/>
      <c r="GP105" s="13"/>
      <c r="GQ105" s="13"/>
      <c r="GR105" s="13"/>
      <c r="GS105" s="13"/>
      <c r="GT105" s="13"/>
      <c r="GU105" s="13"/>
      <c r="GV105" s="211"/>
      <c r="GW105" s="14" t="s">
        <v>3499</v>
      </c>
      <c r="GX105" s="14"/>
      <c r="GY105" s="14"/>
      <c r="GZ105" s="14"/>
      <c r="HA105" s="67"/>
      <c r="HB105" s="67"/>
      <c r="HC105" s="67"/>
      <c r="HD105" s="67"/>
      <c r="HE105" s="67"/>
      <c r="HF105" s="67"/>
      <c r="HG105" s="67"/>
      <c r="HH105" s="14"/>
      <c r="HI105" s="14"/>
      <c r="HJ105" s="14"/>
      <c r="HK105" s="14"/>
      <c r="HL105" s="14"/>
      <c r="HM105" s="13"/>
      <c r="HN105" s="13"/>
      <c r="HO105" s="13"/>
      <c r="HP105" s="13"/>
      <c r="HQ105" s="13"/>
      <c r="HR105" s="13"/>
      <c r="HS105" s="13"/>
      <c r="HT105" s="13"/>
      <c r="HU105" s="13"/>
      <c r="HV105" s="13"/>
      <c r="HW105" s="13"/>
      <c r="HX105" s="13"/>
    </row>
    <row r="106" spans="1:232">
      <c r="E106" s="7"/>
      <c r="F106" s="7"/>
      <c r="G106" s="7"/>
      <c r="H106" s="28"/>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BM106" s="7"/>
      <c r="BN106" s="7"/>
      <c r="BO106" s="7"/>
      <c r="BP106" s="7"/>
      <c r="BQ106" s="7"/>
      <c r="BR106" s="7"/>
      <c r="BS106" s="7"/>
      <c r="BT106" s="7"/>
      <c r="CY106" s="7"/>
      <c r="EB106" s="7"/>
      <c r="EC106" s="7"/>
      <c r="ED106" s="7"/>
      <c r="FD106" s="7"/>
      <c r="FE106" s="7"/>
      <c r="FF106" s="7"/>
      <c r="FG106" s="7"/>
      <c r="FH106" s="7"/>
      <c r="FI106" s="7"/>
      <c r="GG106" s="7"/>
      <c r="GH106" s="7"/>
      <c r="GI106" s="7"/>
      <c r="GJ106" s="7"/>
      <c r="GK106" s="7"/>
      <c r="GL106" s="7"/>
      <c r="GM106" s="7"/>
      <c r="GN106" s="7"/>
      <c r="HL106" s="7"/>
      <c r="HM106" s="7"/>
      <c r="HN106" s="7"/>
      <c r="HO106" s="7"/>
      <c r="HP106" s="7"/>
      <c r="HQ106" s="7"/>
      <c r="HR106" s="7"/>
      <c r="HS106" s="7"/>
    </row>
    <row r="107" spans="1:232">
      <c r="E107" s="7"/>
      <c r="F107" s="7"/>
      <c r="G107" s="7"/>
      <c r="H107" s="28"/>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BM107" s="7"/>
      <c r="BN107" s="7"/>
      <c r="BO107" s="7"/>
      <c r="BP107" s="7"/>
      <c r="BQ107" s="7"/>
      <c r="BR107" s="7"/>
      <c r="BS107" s="7"/>
      <c r="BT107" s="7"/>
      <c r="CY107" s="7"/>
      <c r="EB107" s="7"/>
      <c r="EC107" s="7"/>
      <c r="ED107" s="7"/>
      <c r="FD107" s="7"/>
      <c r="FE107" s="7"/>
      <c r="FF107" s="7"/>
      <c r="FG107" s="7"/>
      <c r="FH107" s="7"/>
      <c r="FI107" s="7"/>
      <c r="GG107" s="7"/>
      <c r="GH107" s="7"/>
      <c r="GI107" s="7"/>
      <c r="GJ107" s="7"/>
      <c r="GK107" s="7"/>
      <c r="GL107" s="7"/>
      <c r="GM107" s="7"/>
      <c r="GN107" s="7"/>
      <c r="HL107" s="7"/>
      <c r="HM107" s="7"/>
      <c r="HN107" s="7"/>
      <c r="HO107" s="7"/>
      <c r="HP107" s="7"/>
      <c r="HQ107" s="7"/>
      <c r="HR107" s="7"/>
      <c r="HS107" s="7"/>
    </row>
    <row r="111" spans="1:232">
      <c r="AK111" s="7"/>
      <c r="BM111" s="7"/>
      <c r="GG111" s="7"/>
      <c r="HL111" s="7"/>
    </row>
  </sheetData>
  <autoFilter ref="A5:HZ105" xr:uid="{00000000-0009-0000-0000-000001000000}">
    <filterColumn colId="0">
      <filters>
        <filter val="text"/>
      </filters>
    </filterColumn>
  </autoFilter>
  <phoneticPr fontId="16" type="noConversion"/>
  <conditionalFormatting sqref="A6:A10 A84:A96 A17:A67 A69:A70 A82 A13:A15">
    <cfRule type="containsText" dxfId="1899" priority="3798" operator="containsText" text="question">
      <formula>NOT(ISERROR(SEARCH("question",A6)))</formula>
    </cfRule>
    <cfRule type="containsText" dxfId="1898" priority="3799" operator="containsText" text="text">
      <formula>NOT(ISERROR(SEARCH("text",A6)))</formula>
    </cfRule>
    <cfRule type="containsText" dxfId="1897" priority="3800" operator="containsText" text="pagebreak">
      <formula>NOT(ISERROR(SEARCH("pagebreak",A6)))</formula>
    </cfRule>
  </conditionalFormatting>
  <conditionalFormatting sqref="A10:E10 J6:AC6 AE6:AJ6 AH14:AJ15 AG84:AG85 AG93 AG44:AG67 AG96 AK96 A84:E93 AH84:AJ96 B16:E16 AH42:AJ67 H20:I21 B83:E83 AG104:AJ105 G17:I17 AG68:AJ70 BI69:BK70 A17:E70 G44:I44 A82:E82 AG82:AK83 G82:I85 X82:AC85 X17:AC17 M17:S17 G56:I56 H55:I55 Y71:AI71 AK70:AK71 G96:I97 H104:H105 A13:E15 J9:AF9 AG10:AJ13 X20:AC21 X37:AC38 X44:AC44 X54:AC54 X56:AC56 X60:AC60 X70:AC70 X96:AC97 X102:AC103 X105:AC105 AK84:AK85 AG97:AK97 AL56:BH56 AL54:BH54 AL71 AL82:BK82 AL70:BH70 AL83:BH85 AL96:BH97 AG17:BH17 AK20:BH21 AK60:BH60 AK37:BH38 G13:H16 G18:H19 H37:I38 H22:H36 H39:H43 G54:I54 G45:H53 G60:I60 G57:H59 G70:I70 G61:H69 G86:H95 G102:I103 G98:H101 AG16:AJ16 AG18:AJ41 AK44:BH44 AK54:AK56 AG102:BH103 AG98:AJ101 GG56:GU56 GG60:GU60 GG83:GU85 GG96:GV96 GG97:GU97 GH105:GU105 GG102:GV102 GG103:GU103">
    <cfRule type="expression" dxfId="1896" priority="3793">
      <formula>"$A6 =""text"""</formula>
    </cfRule>
  </conditionalFormatting>
  <conditionalFormatting sqref="A1:A4 A84:A96 A17:A67 A6:A10 A69:A70 A82 A13:A15">
    <cfRule type="containsText" dxfId="1895" priority="3792" operator="containsText" text="headline">
      <formula>NOT(ISERROR(SEARCH("headline",A1)))</formula>
    </cfRule>
  </conditionalFormatting>
  <conditionalFormatting sqref="A4">
    <cfRule type="containsText" dxfId="1894" priority="3796" operator="containsText" text="question">
      <formula>NOT(ISERROR(SEARCH("question",A4)))</formula>
    </cfRule>
    <cfRule type="containsText" dxfId="1893" priority="3797" operator="containsText" text="text">
      <formula>NOT(ISERROR(SEARCH("text",A4)))</formula>
    </cfRule>
    <cfRule type="containsText" dxfId="1892" priority="3801" operator="containsText" text="pagebreak">
      <formula>NOT(ISERROR(SEARCH("pagebreak",A4)))</formula>
    </cfRule>
  </conditionalFormatting>
  <conditionalFormatting sqref="A94:E96 A6:E9 H6 H7:AK7 G6:G9 H8:AJ9 AL6:BH9">
    <cfRule type="expression" dxfId="1891" priority="3794">
      <formula>"$A6 =""text"""</formula>
    </cfRule>
  </conditionalFormatting>
  <conditionalFormatting sqref="A106:A1048576">
    <cfRule type="containsText" dxfId="1890" priority="3802" operator="containsText" text="headline">
      <formula>NOT(ISERROR(SEARCH("headline",A106)))</formula>
    </cfRule>
  </conditionalFormatting>
  <conditionalFormatting sqref="G20:G43">
    <cfRule type="expression" dxfId="1889" priority="3790">
      <formula>"$A6 =""text"""</formula>
    </cfRule>
  </conditionalFormatting>
  <conditionalFormatting sqref="B102:E103">
    <cfRule type="expression" dxfId="1888" priority="3788">
      <formula>"$A6 =""text"""</formula>
    </cfRule>
  </conditionalFormatting>
  <conditionalFormatting sqref="AG42:AJ43">
    <cfRule type="expression" dxfId="1887" priority="3786">
      <formula>"$A6 =""text"""</formula>
    </cfRule>
  </conditionalFormatting>
  <conditionalFormatting sqref="AG86:AJ92">
    <cfRule type="expression" dxfId="1886" priority="3784">
      <formula>"$A6 =""text"""</formula>
    </cfRule>
  </conditionalFormatting>
  <conditionalFormatting sqref="AG94:AJ95">
    <cfRule type="expression" dxfId="1885" priority="3782">
      <formula>"$A6 =""text"""</formula>
    </cfRule>
  </conditionalFormatting>
  <conditionalFormatting sqref="A16">
    <cfRule type="containsText" dxfId="1884" priority="3777" operator="containsText" text="question">
      <formula>NOT(ISERROR(SEARCH("question",A16)))</formula>
    </cfRule>
    <cfRule type="containsText" dxfId="1883" priority="3778" operator="containsText" text="text">
      <formula>NOT(ISERROR(SEARCH("text",A16)))</formula>
    </cfRule>
    <cfRule type="containsText" dxfId="1882" priority="3779" operator="containsText" text="pagebreak">
      <formula>NOT(ISERROR(SEARCH("pagebreak",A16)))</formula>
    </cfRule>
  </conditionalFormatting>
  <conditionalFormatting sqref="A16">
    <cfRule type="expression" dxfId="1881" priority="3776">
      <formula>"$A6 =""text"""</formula>
    </cfRule>
  </conditionalFormatting>
  <conditionalFormatting sqref="A16">
    <cfRule type="containsText" dxfId="1880" priority="3775" operator="containsText" text="headline">
      <formula>NOT(ISERROR(SEARCH("headline",A16)))</formula>
    </cfRule>
  </conditionalFormatting>
  <conditionalFormatting sqref="A102:A103">
    <cfRule type="containsText" dxfId="1879" priority="3634" operator="containsText" text="question">
      <formula>NOT(ISERROR(SEARCH("question",A102)))</formula>
    </cfRule>
    <cfRule type="containsText" dxfId="1878" priority="3635" operator="containsText" text="text">
      <formula>NOT(ISERROR(SEARCH("text",A102)))</formula>
    </cfRule>
    <cfRule type="containsText" dxfId="1877" priority="3636" operator="containsText" text="pagebreak">
      <formula>NOT(ISERROR(SEARCH("pagebreak",A102)))</formula>
    </cfRule>
  </conditionalFormatting>
  <conditionalFormatting sqref="A102:A103">
    <cfRule type="expression" dxfId="1876" priority="3633">
      <formula>"$A6 =""text"""</formula>
    </cfRule>
  </conditionalFormatting>
  <conditionalFormatting sqref="A102:A103">
    <cfRule type="containsText" dxfId="1875" priority="3632" operator="containsText" text="headline">
      <formula>NOT(ISERROR(SEARCH("headline",A102)))</formula>
    </cfRule>
  </conditionalFormatting>
  <conditionalFormatting sqref="I6">
    <cfRule type="expression" dxfId="1874" priority="3547">
      <formula>"$A6 =""text"""</formula>
    </cfRule>
  </conditionalFormatting>
  <conditionalFormatting sqref="AK8">
    <cfRule type="expression" dxfId="1873" priority="3527">
      <formula>"$A6 =""text"""</formula>
    </cfRule>
  </conditionalFormatting>
  <conditionalFormatting sqref="AK6">
    <cfRule type="expression" dxfId="1872" priority="3516">
      <formula>"$A6 =""text"""</formula>
    </cfRule>
  </conditionalFormatting>
  <conditionalFormatting sqref="A97">
    <cfRule type="containsText" dxfId="1871" priority="3486" operator="containsText" text="question">
      <formula>NOT(ISERROR(SEARCH("question",A97)))</formula>
    </cfRule>
    <cfRule type="containsText" dxfId="1870" priority="3487" operator="containsText" text="text">
      <formula>NOT(ISERROR(SEARCH("text",A97)))</formula>
    </cfRule>
    <cfRule type="containsText" dxfId="1869" priority="3488" operator="containsText" text="pagebreak">
      <formula>NOT(ISERROR(SEARCH("pagebreak",A97)))</formula>
    </cfRule>
  </conditionalFormatting>
  <conditionalFormatting sqref="C98:E98 A97:E97">
    <cfRule type="expression" dxfId="1868" priority="3484">
      <formula>"$A6 =""text"""</formula>
    </cfRule>
  </conditionalFormatting>
  <conditionalFormatting sqref="A97">
    <cfRule type="containsText" dxfId="1867" priority="3483" operator="containsText" text="headline">
      <formula>NOT(ISERROR(SEARCH("headline",A97)))</formula>
    </cfRule>
  </conditionalFormatting>
  <conditionalFormatting sqref="C99:E101">
    <cfRule type="expression" dxfId="1866" priority="3481">
      <formula>"$A6 =""text"""</formula>
    </cfRule>
  </conditionalFormatting>
  <conditionalFormatting sqref="A98:A101">
    <cfRule type="containsText" dxfId="1865" priority="3477" operator="containsText" text="question">
      <formula>NOT(ISERROR(SEARCH("question",A98)))</formula>
    </cfRule>
    <cfRule type="containsText" dxfId="1864" priority="3478" operator="containsText" text="text">
      <formula>NOT(ISERROR(SEARCH("text",A98)))</formula>
    </cfRule>
    <cfRule type="containsText" dxfId="1863" priority="3479" operator="containsText" text="pagebreak">
      <formula>NOT(ISERROR(SEARCH("pagebreak",A98)))</formula>
    </cfRule>
  </conditionalFormatting>
  <conditionalFormatting sqref="A98:A101">
    <cfRule type="expression" dxfId="1862" priority="3476">
      <formula>"$A6 =""text"""</formula>
    </cfRule>
  </conditionalFormatting>
  <conditionalFormatting sqref="A98:A101">
    <cfRule type="containsText" dxfId="1861" priority="3475" operator="containsText" text="headline">
      <formula>NOT(ISERROR(SEARCH("headline",A98)))</formula>
    </cfRule>
  </conditionalFormatting>
  <conditionalFormatting sqref="B100">
    <cfRule type="expression" dxfId="1860" priority="3471">
      <formula>"$A6 =""text"""</formula>
    </cfRule>
  </conditionalFormatting>
  <conditionalFormatting sqref="B99">
    <cfRule type="expression" dxfId="1859" priority="3467">
      <formula>"$A6 =""text"""</formula>
    </cfRule>
  </conditionalFormatting>
  <conditionalFormatting sqref="B101">
    <cfRule type="expression" dxfId="1858" priority="3462">
      <formula>"$A6 =""text"""</formula>
    </cfRule>
  </conditionalFormatting>
  <conditionalFormatting sqref="B98">
    <cfRule type="expression" dxfId="1857" priority="3457">
      <formula>"$A6 =""text"""</formula>
    </cfRule>
  </conditionalFormatting>
  <conditionalFormatting sqref="A83">
    <cfRule type="containsText" dxfId="1856" priority="3449" operator="containsText" text="question">
      <formula>NOT(ISERROR(SEARCH("question",A83)))</formula>
    </cfRule>
    <cfRule type="containsText" dxfId="1855" priority="3450" operator="containsText" text="text">
      <formula>NOT(ISERROR(SEARCH("text",A83)))</formula>
    </cfRule>
    <cfRule type="containsText" dxfId="1854" priority="3451" operator="containsText" text="pagebreak">
      <formula>NOT(ISERROR(SEARCH("pagebreak",A83)))</formula>
    </cfRule>
  </conditionalFormatting>
  <conditionalFormatting sqref="A83">
    <cfRule type="expression" dxfId="1853" priority="3448">
      <formula>"$A6 =""text"""</formula>
    </cfRule>
  </conditionalFormatting>
  <conditionalFormatting sqref="A83">
    <cfRule type="containsText" dxfId="1852" priority="3447" operator="containsText" text="headline">
      <formula>NOT(ISERROR(SEARCH("headline",A83)))</formula>
    </cfRule>
  </conditionalFormatting>
  <conditionalFormatting sqref="AG14:AJ15">
    <cfRule type="expression" dxfId="1851" priority="3443">
      <formula>"$A6 =""text"""</formula>
    </cfRule>
  </conditionalFormatting>
  <conditionalFormatting sqref="G104:G105 AL105:BH105">
    <cfRule type="expression" dxfId="1850" priority="3435">
      <formula>"$A6 =""text"""</formula>
    </cfRule>
  </conditionalFormatting>
  <conditionalFormatting sqref="C104:E105">
    <cfRule type="expression" dxfId="1849" priority="3432">
      <formula>"$A6 =""text"""</formula>
    </cfRule>
  </conditionalFormatting>
  <conditionalFormatting sqref="A104">
    <cfRule type="expression" dxfId="1848" priority="3425">
      <formula>"$A6 =""text"""</formula>
    </cfRule>
  </conditionalFormatting>
  <conditionalFormatting sqref="B104:B105">
    <cfRule type="expression" dxfId="1847" priority="3388">
      <formula>"$A6 =""text"""</formula>
    </cfRule>
  </conditionalFormatting>
  <conditionalFormatting sqref="BI68:BK68">
    <cfRule type="expression" dxfId="1846" priority="3231">
      <formula>"$A6 =""text"""</formula>
    </cfRule>
  </conditionalFormatting>
  <conditionalFormatting sqref="A5">
    <cfRule type="containsText" dxfId="1845" priority="3292" operator="containsText" text="question">
      <formula>NOT(ISERROR(SEARCH("question",A5)))</formula>
    </cfRule>
    <cfRule type="containsText" dxfId="1844" priority="3293" operator="containsText" text="text">
      <formula>NOT(ISERROR(SEARCH("text",A5)))</formula>
    </cfRule>
    <cfRule type="containsText" dxfId="1843" priority="3294" operator="containsText" text="pagebreak">
      <formula>NOT(ISERROR(SEARCH("pagebreak",A5)))</formula>
    </cfRule>
  </conditionalFormatting>
  <conditionalFormatting sqref="A5:E5 G5:AF5 AH5:AJ5">
    <cfRule type="expression" dxfId="1842" priority="3291">
      <formula>"$A6 =""text"""</formula>
    </cfRule>
  </conditionalFormatting>
  <conditionalFormatting sqref="A5">
    <cfRule type="containsText" dxfId="1841" priority="3290" operator="containsText" text="headline">
      <formula>NOT(ISERROR(SEARCH("headline",A5)))</formula>
    </cfRule>
  </conditionalFormatting>
  <conditionalFormatting sqref="AG5">
    <cfRule type="expression" dxfId="1840" priority="3288">
      <formula>"$A6 =""text"""</formula>
    </cfRule>
  </conditionalFormatting>
  <conditionalFormatting sqref="BI17:BK67 BI10:BK15 BI102:BK103 BI84:BK93 BI96:BK96">
    <cfRule type="expression" dxfId="1839" priority="3242">
      <formula>"$A6 =""text"""</formula>
    </cfRule>
  </conditionalFormatting>
  <conditionalFormatting sqref="BI94:BK95 BI6:BK9 BI16:BK16">
    <cfRule type="expression" dxfId="1838" priority="3243">
      <formula>"$A6 =""text"""</formula>
    </cfRule>
  </conditionalFormatting>
  <conditionalFormatting sqref="BI83:BK83">
    <cfRule type="expression" dxfId="1837" priority="3236">
      <formula>"$A6 =""text"""</formula>
    </cfRule>
  </conditionalFormatting>
  <conditionalFormatting sqref="BI97:BK101">
    <cfRule type="expression" dxfId="1836" priority="3233">
      <formula>"$A6 =""text"""</formula>
    </cfRule>
  </conditionalFormatting>
  <conditionalFormatting sqref="BI104:BK105">
    <cfRule type="expression" dxfId="1835" priority="3232">
      <formula>"$A6 =""text"""</formula>
    </cfRule>
  </conditionalFormatting>
  <conditionalFormatting sqref="A105">
    <cfRule type="containsText" dxfId="1834" priority="3227" operator="containsText" text="question">
      <formula>NOT(ISERROR(SEARCH("question",A105)))</formula>
    </cfRule>
    <cfRule type="containsText" dxfId="1833" priority="3228" operator="containsText" text="text">
      <formula>NOT(ISERROR(SEARCH("text",A105)))</formula>
    </cfRule>
    <cfRule type="containsText" dxfId="1832" priority="3229" operator="containsText" text="pagebreak">
      <formula>NOT(ISERROR(SEARCH("pagebreak",A105)))</formula>
    </cfRule>
  </conditionalFormatting>
  <conditionalFormatting sqref="A105">
    <cfRule type="expression" dxfId="1831" priority="3226">
      <formula>"$A6 =""text"""</formula>
    </cfRule>
  </conditionalFormatting>
  <conditionalFormatting sqref="A105">
    <cfRule type="containsText" dxfId="1830" priority="3225" operator="containsText" text="headline">
      <formula>NOT(ISERROR(SEARCH("headline",A105)))</formula>
    </cfRule>
  </conditionalFormatting>
  <conditionalFormatting sqref="A71:A81">
    <cfRule type="containsText" dxfId="1829" priority="3162" operator="containsText" text="question">
      <formula>NOT(ISERROR(SEARCH("question",A71)))</formula>
    </cfRule>
    <cfRule type="containsText" dxfId="1828" priority="3163" operator="containsText" text="text">
      <formula>NOT(ISERROR(SEARCH("text",A71)))</formula>
    </cfRule>
    <cfRule type="containsText" dxfId="1827" priority="3164" operator="containsText" text="pagebreak">
      <formula>NOT(ISERROR(SEARCH("pagebreak",A71)))</formula>
    </cfRule>
  </conditionalFormatting>
  <conditionalFormatting sqref="A71:E81 G71:I71 X74:AJ74 AG72:AJ73 X77:AJ77 AG75:AJ76 AG78:AJ81 G74:I74 G72:H73 G77:I77 G75:H76 G78:H81">
    <cfRule type="expression" dxfId="1826" priority="3161">
      <formula>"$A6 =""text"""</formula>
    </cfRule>
  </conditionalFormatting>
  <conditionalFormatting sqref="A71:A81">
    <cfRule type="containsText" dxfId="1825" priority="3160" operator="containsText" text="headline">
      <formula>NOT(ISERROR(SEARCH("headline",A71)))</formula>
    </cfRule>
  </conditionalFormatting>
  <conditionalFormatting sqref="AK74:AS74 AK77:AS77">
    <cfRule type="expression" dxfId="1824" priority="3125">
      <formula>"$A6 =""text"""</formula>
    </cfRule>
  </conditionalFormatting>
  <conditionalFormatting sqref="J37:W38 J44:W44 J54:W54 J56:W56 J60:W60 J70:W71 J74:W74 J77:W77 J82:W85 J96:W97 J102:W103 J105:W105 J20:W21 M17:W17">
    <cfRule type="expression" dxfId="1823" priority="3119">
      <formula>"$A6 =""text"""</formula>
    </cfRule>
  </conditionalFormatting>
  <conditionalFormatting sqref="J17:L17">
    <cfRule type="expression" dxfId="1822" priority="3111">
      <formula>"$A6 =""text"""</formula>
    </cfRule>
  </conditionalFormatting>
  <conditionalFormatting sqref="G55">
    <cfRule type="expression" dxfId="1821" priority="3109">
      <formula>"$A6 =""text"""</formula>
    </cfRule>
  </conditionalFormatting>
  <conditionalFormatting sqref="G1:G9 G13:G1048576">
    <cfRule type="duplicateValues" dxfId="1820" priority="3107"/>
    <cfRule type="duplicateValues" dxfId="1819" priority="3108"/>
  </conditionalFormatting>
  <conditionalFormatting sqref="AK105">
    <cfRule type="expression" dxfId="1818" priority="3100">
      <formula>"$A6 =""text"""</formula>
    </cfRule>
  </conditionalFormatting>
  <conditionalFormatting sqref="I105">
    <cfRule type="expression" dxfId="1817" priority="3098">
      <formula>"$A6 =""text"""</formula>
    </cfRule>
  </conditionalFormatting>
  <conditionalFormatting sqref="G10:H12">
    <cfRule type="expression" dxfId="1816" priority="3090">
      <formula>"$A6 =""text"""</formula>
    </cfRule>
  </conditionalFormatting>
  <conditionalFormatting sqref="G10:G12">
    <cfRule type="duplicateValues" dxfId="1815" priority="3089"/>
  </conditionalFormatting>
  <conditionalFormatting sqref="A11:A12">
    <cfRule type="containsText" dxfId="1814" priority="3066" operator="containsText" text="question">
      <formula>NOT(ISERROR(SEARCH("question",A11)))</formula>
    </cfRule>
    <cfRule type="containsText" dxfId="1813" priority="3067" operator="containsText" text="text">
      <formula>NOT(ISERROR(SEARCH("text",A11)))</formula>
    </cfRule>
    <cfRule type="containsText" dxfId="1812" priority="3068" operator="containsText" text="pagebreak">
      <formula>NOT(ISERROR(SEARCH("pagebreak",A11)))</formula>
    </cfRule>
  </conditionalFormatting>
  <conditionalFormatting sqref="A11:A12">
    <cfRule type="containsText" dxfId="1811" priority="3064" operator="containsText" text="headline">
      <formula>NOT(ISERROR(SEARCH("headline",A11)))</formula>
    </cfRule>
  </conditionalFormatting>
  <conditionalFormatting sqref="A11:E12">
    <cfRule type="expression" dxfId="1810" priority="3065">
      <formula>"$A6 =""text"""</formula>
    </cfRule>
  </conditionalFormatting>
  <conditionalFormatting sqref="J10:AF10">
    <cfRule type="expression" dxfId="1809" priority="3056">
      <formula>"$A6 =""text"""</formula>
    </cfRule>
  </conditionalFormatting>
  <conditionalFormatting sqref="J10:AF10">
    <cfRule type="expression" dxfId="1808" priority="3057">
      <formula>"$A6 =""text"""</formula>
    </cfRule>
  </conditionalFormatting>
  <conditionalFormatting sqref="J11:AF11">
    <cfRule type="expression" dxfId="1807" priority="3048">
      <formula>"$A6 =""text"""</formula>
    </cfRule>
  </conditionalFormatting>
  <conditionalFormatting sqref="J11:AF11">
    <cfRule type="expression" dxfId="1806" priority="3049">
      <formula>"$A6 =""text"""</formula>
    </cfRule>
  </conditionalFormatting>
  <conditionalFormatting sqref="J12:AF12">
    <cfRule type="expression" dxfId="1805" priority="3040">
      <formula>"$A6 =""text"""</formula>
    </cfRule>
  </conditionalFormatting>
  <conditionalFormatting sqref="J12:AF12">
    <cfRule type="expression" dxfId="1804" priority="3041">
      <formula>"$A6 =""text"""</formula>
    </cfRule>
  </conditionalFormatting>
  <conditionalFormatting sqref="J13:AF13">
    <cfRule type="expression" dxfId="1803" priority="3032">
      <formula>"$A6 =""text"""</formula>
    </cfRule>
  </conditionalFormatting>
  <conditionalFormatting sqref="J13:AF13">
    <cfRule type="expression" dxfId="1802" priority="3033">
      <formula>"$A6 =""text"""</formula>
    </cfRule>
  </conditionalFormatting>
  <conditionalFormatting sqref="J14:AF14">
    <cfRule type="expression" dxfId="1801" priority="3024">
      <formula>"$A6 =""text"""</formula>
    </cfRule>
  </conditionalFormatting>
  <conditionalFormatting sqref="J14:AF14">
    <cfRule type="expression" dxfId="1800" priority="3025">
      <formula>"$A6 =""text"""</formula>
    </cfRule>
  </conditionalFormatting>
  <conditionalFormatting sqref="J15:AF15">
    <cfRule type="expression" dxfId="1799" priority="3016">
      <formula>"$A6 =""text"""</formula>
    </cfRule>
  </conditionalFormatting>
  <conditionalFormatting sqref="J15:AF15">
    <cfRule type="expression" dxfId="1798" priority="3017">
      <formula>"$A6 =""text"""</formula>
    </cfRule>
  </conditionalFormatting>
  <conditionalFormatting sqref="J16:AF16">
    <cfRule type="expression" dxfId="1797" priority="3008">
      <formula>"$A6 =""text"""</formula>
    </cfRule>
  </conditionalFormatting>
  <conditionalFormatting sqref="J16:AF16">
    <cfRule type="expression" dxfId="1796" priority="3009">
      <formula>"$A6 =""text"""</formula>
    </cfRule>
  </conditionalFormatting>
  <conditionalFormatting sqref="J18:AF18">
    <cfRule type="expression" dxfId="1795" priority="3000">
      <formula>"$A6 =""text"""</formula>
    </cfRule>
  </conditionalFormatting>
  <conditionalFormatting sqref="J18:AF18">
    <cfRule type="expression" dxfId="1794" priority="3001">
      <formula>"$A6 =""text"""</formula>
    </cfRule>
  </conditionalFormatting>
  <conditionalFormatting sqref="J19:AF19">
    <cfRule type="expression" dxfId="1793" priority="2992">
      <formula>"$A6 =""text"""</formula>
    </cfRule>
  </conditionalFormatting>
  <conditionalFormatting sqref="J19:AF19">
    <cfRule type="expression" dxfId="1792" priority="2993">
      <formula>"$A6 =""text"""</formula>
    </cfRule>
  </conditionalFormatting>
  <conditionalFormatting sqref="J22:AF22">
    <cfRule type="expression" dxfId="1791" priority="2984">
      <formula>"$A6 =""text"""</formula>
    </cfRule>
  </conditionalFormatting>
  <conditionalFormatting sqref="J22:AF22">
    <cfRule type="expression" dxfId="1790" priority="2985">
      <formula>"$A6 =""text"""</formula>
    </cfRule>
  </conditionalFormatting>
  <conditionalFormatting sqref="J23:AF23">
    <cfRule type="expression" dxfId="1789" priority="2976">
      <formula>"$A6 =""text"""</formula>
    </cfRule>
  </conditionalFormatting>
  <conditionalFormatting sqref="J23:AF23">
    <cfRule type="expression" dxfId="1788" priority="2977">
      <formula>"$A6 =""text"""</formula>
    </cfRule>
  </conditionalFormatting>
  <conditionalFormatting sqref="J24:AF24">
    <cfRule type="expression" dxfId="1787" priority="2968">
      <formula>"$A6 =""text"""</formula>
    </cfRule>
  </conditionalFormatting>
  <conditionalFormatting sqref="J24:AF24">
    <cfRule type="expression" dxfId="1786" priority="2969">
      <formula>"$A6 =""text"""</formula>
    </cfRule>
  </conditionalFormatting>
  <conditionalFormatting sqref="J25:AF25">
    <cfRule type="expression" dxfId="1785" priority="2960">
      <formula>"$A6 =""text"""</formula>
    </cfRule>
  </conditionalFormatting>
  <conditionalFormatting sqref="J25:AF25">
    <cfRule type="expression" dxfId="1784" priority="2961">
      <formula>"$A6 =""text"""</formula>
    </cfRule>
  </conditionalFormatting>
  <conditionalFormatting sqref="J26:AF26">
    <cfRule type="expression" dxfId="1783" priority="2952">
      <formula>"$A6 =""text"""</formula>
    </cfRule>
  </conditionalFormatting>
  <conditionalFormatting sqref="J26:AF26">
    <cfRule type="expression" dxfId="1782" priority="2953">
      <formula>"$A6 =""text"""</formula>
    </cfRule>
  </conditionalFormatting>
  <conditionalFormatting sqref="J27:AF27">
    <cfRule type="expression" dxfId="1781" priority="2944">
      <formula>"$A6 =""text"""</formula>
    </cfRule>
  </conditionalFormatting>
  <conditionalFormatting sqref="J27:AF27">
    <cfRule type="expression" dxfId="1780" priority="2945">
      <formula>"$A6 =""text"""</formula>
    </cfRule>
  </conditionalFormatting>
  <conditionalFormatting sqref="J28:AF36">
    <cfRule type="expression" dxfId="1779" priority="2936">
      <formula>"$A6 =""text"""</formula>
    </cfRule>
  </conditionalFormatting>
  <conditionalFormatting sqref="J28:AF36">
    <cfRule type="expression" dxfId="1778" priority="2937">
      <formula>"$A6 =""text"""</formula>
    </cfRule>
  </conditionalFormatting>
  <conditionalFormatting sqref="J45:AF51 J39:AF43">
    <cfRule type="expression" dxfId="1777" priority="2928">
      <formula>"$A6 =""text"""</formula>
    </cfRule>
  </conditionalFormatting>
  <conditionalFormatting sqref="J45:AF51 J39:AF43">
    <cfRule type="expression" dxfId="1776" priority="2929">
      <formula>"$A6 =""text"""</formula>
    </cfRule>
  </conditionalFormatting>
  <conditionalFormatting sqref="J98:AF101 J86:AF95 J78:AF81 J75:AF76 J72:AF73 J61:AF69 J57:AF59 J55:AF55 J52:AF53">
    <cfRule type="expression" dxfId="1775" priority="2920">
      <formula>"$A6 =""text"""</formula>
    </cfRule>
  </conditionalFormatting>
  <conditionalFormatting sqref="J98:AF101 J86:AF95 J78:AF81 J75:AF76 J72:AF73 J61:AF69 J57:AF59 J55:AF55 J52:AF53">
    <cfRule type="expression" dxfId="1774" priority="2921">
      <formula>"$A6 =""text"""</formula>
    </cfRule>
  </conditionalFormatting>
  <conditionalFormatting sqref="AL9:BH9">
    <cfRule type="expression" dxfId="1773" priority="2914">
      <formula>"$A6 =""text"""</formula>
    </cfRule>
  </conditionalFormatting>
  <conditionalFormatting sqref="AL10:BH16">
    <cfRule type="expression" dxfId="1772" priority="2910">
      <formula>"$A6 =""text"""</formula>
    </cfRule>
  </conditionalFormatting>
  <conditionalFormatting sqref="AL10:BH16">
    <cfRule type="expression" dxfId="1771" priority="2906">
      <formula>"$A6 =""text"""</formula>
    </cfRule>
  </conditionalFormatting>
  <conditionalFormatting sqref="AL98:BH101 AL86:BH95 AL78:BH81 AL75:BH76 AL72:BH73 AL61:BH69 AL57:BH59 AL55:BH55 AL45:BH53 AL39:BH43 AL22:BH36 AL18:BH19">
    <cfRule type="expression" dxfId="1770" priority="2902">
      <formula>"$A6 =""text"""</formula>
    </cfRule>
  </conditionalFormatting>
  <conditionalFormatting sqref="AL98:BH101 AL86:BH95 AL78:BH81 AL75:BH76 AL72:BH73 AL61:BH69 AL57:BH59 AL55:BH55 AL45:BH53 AL39:BH43 AL22:BH36 AL18:BH19">
    <cfRule type="expression" dxfId="1769" priority="2898">
      <formula>"$A6 =""text"""</formula>
    </cfRule>
  </conditionalFormatting>
  <conditionalFormatting sqref="CY60:DO60 CY20:DO21 CY17:DO17 CY96:DO97 CY83:DO85 CY70:DP70 CY82:DP82 CY37:DO38 CY44:DO44 CY54:DO54 CY56:DO56 CY102:DO103 DP69">
    <cfRule type="expression" dxfId="1768" priority="2588">
      <formula>"$A6 =""text"""</formula>
    </cfRule>
  </conditionalFormatting>
  <conditionalFormatting sqref="CY6:DO9">
    <cfRule type="expression" dxfId="1767" priority="2589">
      <formula>"$A6 =""text"""</formula>
    </cfRule>
  </conditionalFormatting>
  <conditionalFormatting sqref="CY105:DO105">
    <cfRule type="expression" dxfId="1766" priority="2564">
      <formula>"$A6 =""text"""</formula>
    </cfRule>
  </conditionalFormatting>
  <conditionalFormatting sqref="DP68">
    <cfRule type="expression" dxfId="1765" priority="2515">
      <formula>"$A6 =""text"""</formula>
    </cfRule>
  </conditionalFormatting>
  <conditionalFormatting sqref="DM5:DP5 DA5 DD5 DG5 DJ5">
    <cfRule type="expression" dxfId="1764" priority="2560">
      <formula>"$A6 =""text"""</formula>
    </cfRule>
  </conditionalFormatting>
  <conditionalFormatting sqref="DP10:DP15 DP96 DP84:DP93 DP102:DP103 DP17:DP67">
    <cfRule type="expression" dxfId="1763" priority="2526">
      <formula>"$A6 =""text"""</formula>
    </cfRule>
  </conditionalFormatting>
  <conditionalFormatting sqref="DP94:DP95 DP16 DP6:DP9">
    <cfRule type="expression" dxfId="1762" priority="2527">
      <formula>"$A6 =""text"""</formula>
    </cfRule>
  </conditionalFormatting>
  <conditionalFormatting sqref="DP83">
    <cfRule type="expression" dxfId="1761" priority="2520">
      <formula>"$A6 =""text"""</formula>
    </cfRule>
  </conditionalFormatting>
  <conditionalFormatting sqref="DP97:DP101">
    <cfRule type="expression" dxfId="1760" priority="2517">
      <formula>"$A6 =""text"""</formula>
    </cfRule>
  </conditionalFormatting>
  <conditionalFormatting sqref="DP104:DP105">
    <cfRule type="expression" dxfId="1759" priority="2516">
      <formula>"$A6 =""text"""</formula>
    </cfRule>
  </conditionalFormatting>
  <conditionalFormatting sqref="CY74:CZ74 CY77:CZ77">
    <cfRule type="expression" dxfId="1758" priority="2498">
      <formula>"$A6 =""text"""</formula>
    </cfRule>
  </conditionalFormatting>
  <conditionalFormatting sqref="EO10:ER16">
    <cfRule type="expression" dxfId="1757" priority="2265">
      <formula>"$A6 =""text"""</formula>
    </cfRule>
  </conditionalFormatting>
  <conditionalFormatting sqref="CY9:DO9">
    <cfRule type="expression" dxfId="1756" priority="2484">
      <formula>"$A6 =""text"""</formula>
    </cfRule>
  </conditionalFormatting>
  <conditionalFormatting sqref="DM10:DO16">
    <cfRule type="expression" dxfId="1755" priority="2480">
      <formula>"$A6 =""text"""</formula>
    </cfRule>
  </conditionalFormatting>
  <conditionalFormatting sqref="DM10:DO16">
    <cfRule type="expression" dxfId="1754" priority="2476">
      <formula>"$A6 =""text"""</formula>
    </cfRule>
  </conditionalFormatting>
  <conditionalFormatting sqref="DM104:DO104 DM98:DO101 DM86:DO95 DM78:DO81 DM75:DO76 DM72:DO73 DM61:DO69 DM57:DO59 CY55:DO55 DM45:DO53 DM39:DO43 DM22:DO36 DM18:DO19">
    <cfRule type="expression" dxfId="1753" priority="2472">
      <formula>"$A6 =""text"""</formula>
    </cfRule>
  </conditionalFormatting>
  <conditionalFormatting sqref="DM104:DO104 DM98:DO101 DM86:DO95 DM78:DO81 DM75:DO76 DM72:DO73 DM61:DO69 DM57:DO59 CY55:DO55 DM45:DO53 DM39:DO43 DM22:DO36 DM18:DO19">
    <cfRule type="expression" dxfId="1752" priority="2468">
      <formula>"$A6 =""text"""</formula>
    </cfRule>
  </conditionalFormatting>
  <conditionalFormatting sqref="EB60:ER60 EB17:ER17 EB70:ER70 EB82:ER85 EB44:ER44 EB54:ER54 EB56:ER56 EB102:ER103 EB20:ER21 EB37:ER38 EB96:ER97">
    <cfRule type="expression" dxfId="1751" priority="2373">
      <formula>"$A6 =""text"""</formula>
    </cfRule>
  </conditionalFormatting>
  <conditionalFormatting sqref="EB6:ER9">
    <cfRule type="expression" dxfId="1750" priority="2374">
      <formula>"$A6 =""text"""</formula>
    </cfRule>
  </conditionalFormatting>
  <conditionalFormatting sqref="FD60:FT60 FD17:FT17 FD70:FT70 FD82:FT85 FD44:FT44 FD54:FT54 FD56:FT56 FD102:FT103 FD20:FT21 FD37:FT38 FD96:FT97">
    <cfRule type="expression" dxfId="1749" priority="2158">
      <formula>"$A6 =""text"""</formula>
    </cfRule>
  </conditionalFormatting>
  <conditionalFormatting sqref="EB105:ER105">
    <cfRule type="expression" dxfId="1748" priority="2349">
      <formula>"$A6 =""text"""</formula>
    </cfRule>
  </conditionalFormatting>
  <conditionalFormatting sqref="FD5:FP5">
    <cfRule type="expression" dxfId="1747" priority="2345">
      <formula>"$A6 =""text"""</formula>
    </cfRule>
  </conditionalFormatting>
  <conditionalFormatting sqref="EB74:EE74 EB77:EE77">
    <cfRule type="expression" dxfId="1746" priority="2283">
      <formula>"$A6 =""text"""</formula>
    </cfRule>
  </conditionalFormatting>
  <conditionalFormatting sqref="EB9:ER9">
    <cfRule type="expression" dxfId="1745" priority="2269">
      <formula>"$A6 =""text"""</formula>
    </cfRule>
  </conditionalFormatting>
  <conditionalFormatting sqref="EO10:ER16">
    <cfRule type="expression" dxfId="1744" priority="2261">
      <formula>"$A6 =""text"""</formula>
    </cfRule>
  </conditionalFormatting>
  <conditionalFormatting sqref="EO104:ER104 EO98:ER101 EO86:ER95 EO78:ER81 EO75:ER76 EO72:ER73 EO61:ER69 EO57:ER59 EB55:ER55 EO45:ER53 EO39:ER43 EO22:ER36 EO18:ER19">
    <cfRule type="expression" dxfId="1743" priority="2257">
      <formula>"$A6 =""text"""</formula>
    </cfRule>
  </conditionalFormatting>
  <conditionalFormatting sqref="EO104:ER104 EO98:ER101 EO86:ER95 EO78:ER81 EO75:ER76 EO72:ER73 EO61:ER69 EO57:ER59 EB55:ER55 EO45:ER53 EO39:ER43 EO22:ER36 EO18:ER19">
    <cfRule type="expression" dxfId="1742" priority="2253">
      <formula>"$A6 =""text"""</formula>
    </cfRule>
  </conditionalFormatting>
  <conditionalFormatting sqref="FD6:FT9">
    <cfRule type="expression" dxfId="1741" priority="2159">
      <formula>"$A6 =""text"""</formula>
    </cfRule>
  </conditionalFormatting>
  <conditionalFormatting sqref="FD105:FT105">
    <cfRule type="expression" dxfId="1740" priority="2134">
      <formula>"$A6 =""text"""</formula>
    </cfRule>
  </conditionalFormatting>
  <conditionalFormatting sqref="GF5:GR5">
    <cfRule type="expression" dxfId="1739" priority="2130">
      <formula>"$A6 =""text"""</formula>
    </cfRule>
  </conditionalFormatting>
  <conditionalFormatting sqref="FD74:FJ74 FD77:FJ77">
    <cfRule type="expression" dxfId="1738" priority="2068">
      <formula>"$A6 =""text"""</formula>
    </cfRule>
  </conditionalFormatting>
  <conditionalFormatting sqref="FD9:FT9">
    <cfRule type="expression" dxfId="1737" priority="2054">
      <formula>"$A6 =""text"""</formula>
    </cfRule>
  </conditionalFormatting>
  <conditionalFormatting sqref="FQ10:FT16">
    <cfRule type="expression" dxfId="1736" priority="2050">
      <formula>"$A6 =""text"""</formula>
    </cfRule>
  </conditionalFormatting>
  <conditionalFormatting sqref="FQ10:FT16">
    <cfRule type="expression" dxfId="1735" priority="2046">
      <formula>"$A6 =""text"""</formula>
    </cfRule>
  </conditionalFormatting>
  <conditionalFormatting sqref="FQ104:FT104 FQ98:FT101 FQ86:FT95 FQ78:FT81 FQ75:FT76 FQ72:FT73 FQ61:FT69 FQ57:FT59 FD55:FT55 FQ45:FT53 FQ39:FT43 FQ22:FT36 FQ18:FT19">
    <cfRule type="expression" dxfId="1734" priority="2042">
      <formula>"$A6 =""text"""</formula>
    </cfRule>
  </conditionalFormatting>
  <conditionalFormatting sqref="FQ104:FT104 FQ98:FT101 FQ86:FT95 FQ78:FT81 FQ75:FT76 FQ72:FT73 FQ61:FT69 FQ57:FT59 FD55:FT55 FQ45:FT53 FQ39:FT43 FQ22:FT36 FQ18:FT19">
    <cfRule type="expression" dxfId="1733" priority="2038">
      <formula>"$A6 =""text"""</formula>
    </cfRule>
  </conditionalFormatting>
  <conditionalFormatting sqref="GG17:GV17 GG70:GV70 GG82:GV82 GG71:GH71 GG44:GV44 GG54:GV54 GG55 GG20:GV21 GG37:GV38">
    <cfRule type="expression" dxfId="1732" priority="1943">
      <formula>"$A6 =""text"""</formula>
    </cfRule>
  </conditionalFormatting>
  <conditionalFormatting sqref="GH6:GV6 GG7:GV7 GH8:GV9">
    <cfRule type="expression" dxfId="1731" priority="1944">
      <formula>"$A6 =""text"""</formula>
    </cfRule>
  </conditionalFormatting>
  <conditionalFormatting sqref="GG8:GG9">
    <cfRule type="expression" dxfId="1730" priority="1934">
      <formula>"$A6 =""text"""</formula>
    </cfRule>
  </conditionalFormatting>
  <conditionalFormatting sqref="GG6">
    <cfRule type="expression" dxfId="1729" priority="1925">
      <formula>"$A6 =""text"""</formula>
    </cfRule>
  </conditionalFormatting>
  <conditionalFormatting sqref="HH5:HT5">
    <cfRule type="expression" dxfId="1728" priority="1915">
      <formula>"$A6 =""text"""</formula>
    </cfRule>
  </conditionalFormatting>
  <conditionalFormatting sqref="GG74:GO74 GG77:GO77">
    <cfRule type="expression" dxfId="1727" priority="1853">
      <formula>"$A6 =""text"""</formula>
    </cfRule>
  </conditionalFormatting>
  <conditionalFormatting sqref="GG105">
    <cfRule type="expression" dxfId="1726" priority="1851">
      <formula>"$A6 =""text"""</formula>
    </cfRule>
  </conditionalFormatting>
  <conditionalFormatting sqref="GH9:GV9">
    <cfRule type="expression" dxfId="1725" priority="1839">
      <formula>"$A6 =""text"""</formula>
    </cfRule>
  </conditionalFormatting>
  <conditionalFormatting sqref="GS10:GV16">
    <cfRule type="expression" dxfId="1724" priority="1835">
      <formula>"$A6 =""text"""</formula>
    </cfRule>
  </conditionalFormatting>
  <conditionalFormatting sqref="GS10:GV16">
    <cfRule type="expression" dxfId="1723" priority="1831">
      <formula>"$A6 =""text"""</formula>
    </cfRule>
  </conditionalFormatting>
  <conditionalFormatting sqref="GS104:GV104 GS98:GV101 GS86:GV95 GS78:GV81 GS75:GV76 GS72:GV73 GS61:GV69 GS57:GV59 GH55:GV55 GS45:GV53 GS39:GV43 GS22:GV36 GS18:GV19">
    <cfRule type="expression" dxfId="1722" priority="1827">
      <formula>"$A6 =""text"""</formula>
    </cfRule>
  </conditionalFormatting>
  <conditionalFormatting sqref="GS104:GV104 GS98:GV101 GS86:GV95 GS78:GV81 GS75:GV76 GS72:GV73 GS61:GV69 GS57:GV59 GH55:GV55 GS45:GV53 GS39:GV43 GS22:GV36 GS18:GV19">
    <cfRule type="expression" dxfId="1721" priority="1823">
      <formula>"$A6 =""text"""</formula>
    </cfRule>
  </conditionalFormatting>
  <conditionalFormatting sqref="HL60:HX60 HL20:HX21 HL17:HX17 HL96:HX97 HL70:HX70 HL82:HX85 HL71:HM71 HL37:HX38 HL44:HX44 HL54:HX54 HL56:HX56 HL55 HL102:HX103">
    <cfRule type="expression" dxfId="1720" priority="1728">
      <formula>"$A6 =""text"""</formula>
    </cfRule>
  </conditionalFormatting>
  <conditionalFormatting sqref="HM6:HX6 HL7:HX7 HM8:HX9">
    <cfRule type="expression" dxfId="1719" priority="1729">
      <formula>"$A6 =""text"""</formula>
    </cfRule>
  </conditionalFormatting>
  <conditionalFormatting sqref="HL8:HL9">
    <cfRule type="expression" dxfId="1718" priority="1719">
      <formula>"$A6 =""text"""</formula>
    </cfRule>
  </conditionalFormatting>
  <conditionalFormatting sqref="HL6">
    <cfRule type="expression" dxfId="1717" priority="1710">
      <formula>"$A6 =""text"""</formula>
    </cfRule>
  </conditionalFormatting>
  <conditionalFormatting sqref="HM105:HX105">
    <cfRule type="expression" dxfId="1716" priority="1704">
      <formula>"$A6 =""text"""</formula>
    </cfRule>
  </conditionalFormatting>
  <conditionalFormatting sqref="HL74:HT74 HL77:HT77">
    <cfRule type="expression" dxfId="1715" priority="1638">
      <formula>"$A6 =""text"""</formula>
    </cfRule>
  </conditionalFormatting>
  <conditionalFormatting sqref="HL105">
    <cfRule type="expression" dxfId="1714" priority="1636">
      <formula>"$A6 =""text"""</formula>
    </cfRule>
  </conditionalFormatting>
  <conditionalFormatting sqref="HM9:HX9">
    <cfRule type="expression" dxfId="1713" priority="1624">
      <formula>"$A6 =""text"""</formula>
    </cfRule>
  </conditionalFormatting>
  <conditionalFormatting sqref="HU10:HX16">
    <cfRule type="expression" dxfId="1712" priority="1620">
      <formula>"$A6 =""text"""</formula>
    </cfRule>
  </conditionalFormatting>
  <conditionalFormatting sqref="HU10:HX16">
    <cfRule type="expression" dxfId="1711" priority="1616">
      <formula>"$A6 =""text"""</formula>
    </cfRule>
  </conditionalFormatting>
  <conditionalFormatting sqref="HU104:HX104 HU98:HX101 HU86:HX95 HU78:HX81 HU75:HX76 HU72:HX73 HU61:HX69 HU57:HX59 HM55:HX55 HU45:HX53 HU39:HX43 HU22:HX36 HU18:HX19">
    <cfRule type="expression" dxfId="1710" priority="1612">
      <formula>"$A6 =""text"""</formula>
    </cfRule>
  </conditionalFormatting>
  <conditionalFormatting sqref="HU104:HX104 HU98:HX101 HU86:HX95 HU78:HX81 HU75:HX76 HU72:HX73 HU61:HX69 HU57:HX59 HM55:HX55 HU45:HX53 HU39:HX43 HU22:HX36 HU18:HX19">
    <cfRule type="expression" dxfId="1709" priority="1608">
      <formula>"$A6 =""text"""</formula>
    </cfRule>
  </conditionalFormatting>
  <conditionalFormatting sqref="BO5:CM5">
    <cfRule type="expression" dxfId="1708" priority="991">
      <formula>"$A6 =""text"""</formula>
    </cfRule>
  </conditionalFormatting>
  <conditionalFormatting sqref="CN5">
    <cfRule type="expression" dxfId="1707" priority="989">
      <formula>"$A6 =""text"""</formula>
    </cfRule>
  </conditionalFormatting>
  <conditionalFormatting sqref="BM8">
    <cfRule type="expression" dxfId="1706" priority="988">
      <formula>"$A6 =""text"""</formula>
    </cfRule>
  </conditionalFormatting>
  <conditionalFormatting sqref="BM103">
    <cfRule type="expression" dxfId="1705" priority="987">
      <formula>"$A6 =""text"""</formula>
    </cfRule>
  </conditionalFormatting>
  <conditionalFormatting sqref="AK5:BN5">
    <cfRule type="expression" dxfId="1704" priority="983">
      <formula>"$A6 =""text"""</formula>
    </cfRule>
  </conditionalFormatting>
  <conditionalFormatting sqref="AK5:BN5">
    <cfRule type="duplicateValues" dxfId="1703" priority="981"/>
    <cfRule type="duplicateValues" dxfId="1702" priority="982"/>
  </conditionalFormatting>
  <conditionalFormatting sqref="I98:I101 I86:I95 I78:I81 I75:I76 I72:I73 I61:I69 I57:I59 I45:I53 I39:I43 I22:I36 I18:I19 I11:I16">
    <cfRule type="expression" dxfId="1701" priority="978">
      <formula>"$A6 =""text"""</formula>
    </cfRule>
  </conditionalFormatting>
  <conditionalFormatting sqref="I10">
    <cfRule type="expression" dxfId="1700" priority="976">
      <formula>"$A6 =""text"""</formula>
    </cfRule>
  </conditionalFormatting>
  <conditionalFormatting sqref="AK9">
    <cfRule type="expression" dxfId="1699" priority="974">
      <formula>"$A6 =""text"""</formula>
    </cfRule>
  </conditionalFormatting>
  <conditionalFormatting sqref="AK9">
    <cfRule type="expression" dxfId="1698" priority="970">
      <formula>"$A6 =""text"""</formula>
    </cfRule>
  </conditionalFormatting>
  <conditionalFormatting sqref="AK98:AK101 AK86:AK95 AK78:AK81 AK75:AK76 AK72:AK73 AK61:AK69 AK57:AK59 AK45:AK53 AK39:AK43 AK22:AK36 AK18:AK19 AK10:AK16">
    <cfRule type="expression" dxfId="1697" priority="968">
      <formula>"$A6 =""text"""</formula>
    </cfRule>
  </conditionalFormatting>
  <conditionalFormatting sqref="AK98:AK101 AK86:AK95 AK78:AK81 AK75:AK76 AK72:AK73 AK61:AK69 AK57:AK59 AK45:AK53 AK39:AK43 AK22:AK36 AK18:AK19 AK10:AK16">
    <cfRule type="expression" dxfId="1696" priority="964">
      <formula>"$A6 =""text"""</formula>
    </cfRule>
  </conditionalFormatting>
  <conditionalFormatting sqref="EB5:EC5 EE5:EF5 EH5:EI5 EK5:EL5 EN5:EQ5">
    <cfRule type="expression" dxfId="1695" priority="962">
      <formula>"$A6 =""text"""</formula>
    </cfRule>
  </conditionalFormatting>
  <conditionalFormatting sqref="ER5">
    <cfRule type="expression" dxfId="1694" priority="960">
      <formula>"$A6 =""text"""</formula>
    </cfRule>
  </conditionalFormatting>
  <conditionalFormatting sqref="ED5 EG5 EJ5 EM5">
    <cfRule type="expression" dxfId="1693" priority="958">
      <formula>"$A6 =""text"""</formula>
    </cfRule>
  </conditionalFormatting>
  <conditionalFormatting sqref="ED5 EG5 EJ5 EM5">
    <cfRule type="duplicateValues" dxfId="1692" priority="956"/>
    <cfRule type="duplicateValues" dxfId="1691" priority="957"/>
  </conditionalFormatting>
  <conditionalFormatting sqref="FQ5:FS5">
    <cfRule type="expression" dxfId="1690" priority="954">
      <formula>"$A6 =""text"""</formula>
    </cfRule>
  </conditionalFormatting>
  <conditionalFormatting sqref="FT5">
    <cfRule type="expression" dxfId="1689" priority="952">
      <formula>"$A6 =""text"""</formula>
    </cfRule>
  </conditionalFormatting>
  <conditionalFormatting sqref="GS5:GU5">
    <cfRule type="expression" dxfId="1688" priority="950">
      <formula>"$A6 =""text"""</formula>
    </cfRule>
  </conditionalFormatting>
  <conditionalFormatting sqref="GV5">
    <cfRule type="expression" dxfId="1687" priority="948">
      <formula>"$A6 =""text"""</formula>
    </cfRule>
  </conditionalFormatting>
  <conditionalFormatting sqref="HU5:HW5">
    <cfRule type="expression" dxfId="1686" priority="946">
      <formula>"$A6 =""text"""</formula>
    </cfRule>
  </conditionalFormatting>
  <conditionalFormatting sqref="HX5">
    <cfRule type="expression" dxfId="1685" priority="944">
      <formula>"$A6 =""text"""</formula>
    </cfRule>
  </conditionalFormatting>
  <conditionalFormatting sqref="CY98:DL101 CY86:DL95 CY78:DL81 CY75:DL76 CY72:DL73 CY61:DL69 CY57:DL59 CY45:DL53 CY39:DL43 CY22:DL36 CY18:DL19 CY10:DL16">
    <cfRule type="expression" dxfId="1684" priority="940">
      <formula>"$A6 =""text"""</formula>
    </cfRule>
  </conditionalFormatting>
  <conditionalFormatting sqref="CY98:DL101 CY86:DL95 CY78:DL81 CY75:DL76 CY72:DL73 CY61:DL69 CY57:DL59 CY45:DL53 CY39:DL43 CY22:DL36 CY18:DL19 CY10:DL16">
    <cfRule type="expression" dxfId="1683" priority="934">
      <formula>"$A6 =""text"""</formula>
    </cfRule>
  </conditionalFormatting>
  <conditionalFormatting sqref="EB98:EN101 EB86:EN95 EB78:EN81 EB75:EN76 EB72:EN73 EB61:EN69 EB57:EN59 EB45:EN53 EB39:EN43 EB22:EN36 EB18:EN19 EB10:EN16">
    <cfRule type="expression" dxfId="1682" priority="926">
      <formula>"$A6 =""text"""</formula>
    </cfRule>
  </conditionalFormatting>
  <conditionalFormatting sqref="EB98:EN101 EB86:EN95 EB78:EN81 EB75:EN76 EB72:EN73 EB61:EN69 EB57:EN59 EB45:EN53 EB39:EN43 EB22:EN36 EB18:EN19 EB10:EN16">
    <cfRule type="expression" dxfId="1681" priority="920">
      <formula>"$A6 =""text"""</formula>
    </cfRule>
  </conditionalFormatting>
  <conditionalFormatting sqref="FD98:FP101 FD86:FP95 FD78:FP81 FD75:FP76 FD72:FP73 FD61:FP69 FD57:FP59 FD45:FP53 FD39:FP43 FD22:FP36 FD18:FP19 FD10:FP16">
    <cfRule type="expression" dxfId="1680" priority="908">
      <formula>"$A6 =""text"""</formula>
    </cfRule>
  </conditionalFormatting>
  <conditionalFormatting sqref="FD98:FP101 FD86:FP95 FD78:FP81 FD75:FP76 FD72:FP73 FD61:FP69 FD57:FP59 FD45:FP53 FD39:FP43 FD22:FP36 FD18:FP19 FD10:FP16">
    <cfRule type="expression" dxfId="1679" priority="902">
      <formula>"$A6 =""text"""</formula>
    </cfRule>
  </conditionalFormatting>
  <conditionalFormatting sqref="GH98:GR101 GH86:GR95 GH78:GR81 GH75:GR76 GH72:GR73 GH61:GR69 GH57:GR59 GH45:GR53 GH39:GR43 GH22:GR36 GH18:GR19 GH10:GR16">
    <cfRule type="expression" dxfId="1678" priority="890">
      <formula>"$A6 =""text"""</formula>
    </cfRule>
  </conditionalFormatting>
  <conditionalFormatting sqref="GG98:GG101 GG86:GG95 GG78:GG81 GG75:GG76 GG72:GG73 GG61:GG69 GG57:GG59 GG45:GG53 GG39:GG43 GG22:GG36 GG18:GG19 GG10:GG16">
    <cfRule type="expression" dxfId="1677" priority="888">
      <formula>"$A6 =""text"""</formula>
    </cfRule>
  </conditionalFormatting>
  <conditionalFormatting sqref="GH98:GR101 GH86:GR95 GH78:GR81 GH75:GR76 GH72:GR73 GH61:GR69 GH57:GR59 GH45:GR53 GH39:GR43 GH22:GR36 GH18:GR19 GH10:GR16">
    <cfRule type="expression" dxfId="1676" priority="884">
      <formula>"$A6 =""text"""</formula>
    </cfRule>
  </conditionalFormatting>
  <conditionalFormatting sqref="HM98:HT101 HM86:HT95 HM78:HT81 HM75:HT76 HM72:HT73 HM61:HT69 HM57:HT59 HM45:HT53 HM39:HT43 HM22:HT36 HM18:HT19 HM10:HT16">
    <cfRule type="expression" dxfId="1675" priority="872">
      <formula>"$A6 =""text"""</formula>
    </cfRule>
  </conditionalFormatting>
  <conditionalFormatting sqref="HL98:HL101 HL86:HL95 HL78:HL81 HL75:HL76 HL72:HL73 HL61:HL69 HL57:HL59 HL45:HL53 HL39:HL43 HL22:HL36 HL18:HL19 HL10:HL16">
    <cfRule type="expression" dxfId="1674" priority="870">
      <formula>"$A6 =""text"""</formula>
    </cfRule>
  </conditionalFormatting>
  <conditionalFormatting sqref="HM98:HT101 HM86:HT95 HM78:HT81 HM75:HT76 HM72:HT73 HM61:HT69 HM57:HT59 HM45:HT53 HM39:HT43 HM22:HT36 HM18:HT19 HM10:HT16">
    <cfRule type="expression" dxfId="1673" priority="866">
      <formula>"$A6 =""text"""</formula>
    </cfRule>
  </conditionalFormatting>
  <conditionalFormatting sqref="AL104:BH104">
    <cfRule type="expression" dxfId="1672" priority="858">
      <formula>"$A6 =""text"""</formula>
    </cfRule>
  </conditionalFormatting>
  <conditionalFormatting sqref="AL104:BH104">
    <cfRule type="expression" dxfId="1671" priority="854">
      <formula>"$A6 =""text"""</formula>
    </cfRule>
  </conditionalFormatting>
  <conditionalFormatting sqref="AK104">
    <cfRule type="expression" dxfId="1670" priority="850">
      <formula>"$A6 =""text"""</formula>
    </cfRule>
  </conditionalFormatting>
  <conditionalFormatting sqref="AK104">
    <cfRule type="expression" dxfId="1669" priority="846">
      <formula>"$A6 =""text"""</formula>
    </cfRule>
  </conditionalFormatting>
  <conditionalFormatting sqref="J104:AF104">
    <cfRule type="expression" dxfId="1668" priority="840">
      <formula>"$A6 =""text"""</formula>
    </cfRule>
  </conditionalFormatting>
  <conditionalFormatting sqref="J104:AF104">
    <cfRule type="expression" dxfId="1667" priority="841">
      <formula>"$A6 =""text"""</formula>
    </cfRule>
  </conditionalFormatting>
  <conditionalFormatting sqref="I104">
    <cfRule type="expression" dxfId="1666" priority="836">
      <formula>"$A6 =""text"""</formula>
    </cfRule>
  </conditionalFormatting>
  <conditionalFormatting sqref="CY104:DL104">
    <cfRule type="expression" dxfId="1665" priority="832">
      <formula>"$A6 =""text"""</formula>
    </cfRule>
  </conditionalFormatting>
  <conditionalFormatting sqref="CY104:DL104">
    <cfRule type="expression" dxfId="1664" priority="826">
      <formula>"$A6 =""text"""</formula>
    </cfRule>
  </conditionalFormatting>
  <conditionalFormatting sqref="EB104:EN104">
    <cfRule type="expression" dxfId="1663" priority="800">
      <formula>"$A6 =""text"""</formula>
    </cfRule>
  </conditionalFormatting>
  <conditionalFormatting sqref="EB104:EN104">
    <cfRule type="expression" dxfId="1662" priority="794">
      <formula>"$A6 =""text"""</formula>
    </cfRule>
  </conditionalFormatting>
  <conditionalFormatting sqref="FD104:FP104">
    <cfRule type="expression" dxfId="1661" priority="782">
      <formula>"$A6 =""text"""</formula>
    </cfRule>
  </conditionalFormatting>
  <conditionalFormatting sqref="FD104:FP104">
    <cfRule type="expression" dxfId="1660" priority="776">
      <formula>"$A6 =""text"""</formula>
    </cfRule>
  </conditionalFormatting>
  <conditionalFormatting sqref="GH104:GR104">
    <cfRule type="expression" dxfId="1659" priority="764">
      <formula>"$A6 =""text"""</formula>
    </cfRule>
  </conditionalFormatting>
  <conditionalFormatting sqref="GG104">
    <cfRule type="expression" dxfId="1658" priority="762">
      <formula>"$A6 =""text"""</formula>
    </cfRule>
  </conditionalFormatting>
  <conditionalFormatting sqref="GH104:GR104">
    <cfRule type="expression" dxfId="1657" priority="758">
      <formula>"$A6 =""text"""</formula>
    </cfRule>
  </conditionalFormatting>
  <conditionalFormatting sqref="HM104:HT104">
    <cfRule type="expression" dxfId="1656" priority="746">
      <formula>"$A6 =""text"""</formula>
    </cfRule>
  </conditionalFormatting>
  <conditionalFormatting sqref="HL104">
    <cfRule type="expression" dxfId="1655" priority="744">
      <formula>"$A6 =""text"""</formula>
    </cfRule>
  </conditionalFormatting>
  <conditionalFormatting sqref="HM104:HT104">
    <cfRule type="expression" dxfId="1654" priority="740">
      <formula>"$A6 =""text"""</formula>
    </cfRule>
  </conditionalFormatting>
  <conditionalFormatting sqref="CR60:CX60 CR20:CX21 CS17:CX17 CR96:CX97 CR70:CX70 CR82:CX85 CR71:CS71 CR37:CX38 CR44:CX44 CR54:CX54 CR56:CX56 CR55 CR102:CX103">
    <cfRule type="expression" dxfId="1653" priority="609">
      <formula>"$A6 =""text"""</formula>
    </cfRule>
  </conditionalFormatting>
  <conditionalFormatting sqref="CS6:CX6 CR7:CX7 CS8:CX9">
    <cfRule type="expression" dxfId="1652" priority="610">
      <formula>"$A6 =""text"""</formula>
    </cfRule>
  </conditionalFormatting>
  <conditionalFormatting sqref="CR8:CR9">
    <cfRule type="expression" dxfId="1651" priority="604">
      <formula>"$A6 =""text"""</formula>
    </cfRule>
  </conditionalFormatting>
  <conditionalFormatting sqref="CR6">
    <cfRule type="expression" dxfId="1650" priority="600">
      <formula>"$A6 =""text"""</formula>
    </cfRule>
  </conditionalFormatting>
  <conditionalFormatting sqref="CS105:CX105">
    <cfRule type="expression" dxfId="1649" priority="598">
      <formula>"$A6 =""text"""</formula>
    </cfRule>
  </conditionalFormatting>
  <conditionalFormatting sqref="CR5 CU5 CX5">
    <cfRule type="expression" dxfId="1648" priority="597">
      <formula>"$A6 =""text"""</formula>
    </cfRule>
  </conditionalFormatting>
  <conditionalFormatting sqref="CR74:CX74 CR77:CX77">
    <cfRule type="expression" dxfId="1647" priority="591">
      <formula>"$A6 =""text"""</formula>
    </cfRule>
  </conditionalFormatting>
  <conditionalFormatting sqref="CR105">
    <cfRule type="expression" dxfId="1646" priority="589">
      <formula>"$A6 =""text"""</formula>
    </cfRule>
  </conditionalFormatting>
  <conditionalFormatting sqref="CS9:CX9">
    <cfRule type="expression" dxfId="1645" priority="584">
      <formula>"$A6 =""text"""</formula>
    </cfRule>
  </conditionalFormatting>
  <conditionalFormatting sqref="CS55:CX55">
    <cfRule type="expression" dxfId="1644" priority="580">
      <formula>"$A6 =""text"""</formula>
    </cfRule>
  </conditionalFormatting>
  <conditionalFormatting sqref="CS55:CX55">
    <cfRule type="expression" dxfId="1643" priority="576">
      <formula>"$A6 =""text"""</formula>
    </cfRule>
  </conditionalFormatting>
  <conditionalFormatting sqref="CS98:CX101 CS86:CX95 CS78:CX81 CS75:CX76 CS72:CX73 CS61:CX69 CS57:CX59 CS45:CX53 CS39:CX43 CS22:CX36 CS18:CX19 CS10:CX16">
    <cfRule type="expression" dxfId="1642" priority="569">
      <formula>"$A6 =""text"""</formula>
    </cfRule>
  </conditionalFormatting>
  <conditionalFormatting sqref="CR98:CR101 CR86:CR95 CR78:CR81 CR75:CR76 CR72:CR73 CR61:CR69 CR57:CR59 CR45:CR53 CR39:CR43 CR22:CR36 CR18:CR19 CR10:CR16">
    <cfRule type="expression" dxfId="1641" priority="567">
      <formula>"$A6 =""text"""</formula>
    </cfRule>
  </conditionalFormatting>
  <conditionalFormatting sqref="CS98:CX101 CS86:CX95 CS78:CX81 CS75:CX76 CS72:CX73 CS61:CX69 CS57:CX59 CS45:CX53 CS39:CX43 CS22:CX36 CS18:CX19 CS10:CX16">
    <cfRule type="expression" dxfId="1640" priority="563">
      <formula>"$A6 =""text"""</formula>
    </cfRule>
  </conditionalFormatting>
  <conditionalFormatting sqref="CO8">
    <cfRule type="expression" dxfId="1639" priority="559">
      <formula>"$A6 =""text"""</formula>
    </cfRule>
  </conditionalFormatting>
  <conditionalFormatting sqref="CO103">
    <cfRule type="expression" dxfId="1638" priority="558">
      <formula>"$A6 =""text"""</formula>
    </cfRule>
  </conditionalFormatting>
  <conditionalFormatting sqref="CS104:CX104">
    <cfRule type="expression" dxfId="1637" priority="553">
      <formula>"$A6 =""text"""</formula>
    </cfRule>
  </conditionalFormatting>
  <conditionalFormatting sqref="CR104">
    <cfRule type="expression" dxfId="1636" priority="551">
      <formula>"$A6 =""text"""</formula>
    </cfRule>
  </conditionalFormatting>
  <conditionalFormatting sqref="CS104:CX104">
    <cfRule type="expression" dxfId="1635" priority="547">
      <formula>"$A6 =""text"""</formula>
    </cfRule>
  </conditionalFormatting>
  <conditionalFormatting sqref="ES20:ET20 ES96:ET96 ES70:EW70 ES82:EW82 ES37:ET37 ES54:ET54 ES102:ET102 ET103 ET21 ET38 ET44 ET56 ET60 ET83:ET85 ET97">
    <cfRule type="expression" dxfId="1634" priority="506">
      <formula>"$A6 =""text"""</formula>
    </cfRule>
  </conditionalFormatting>
  <conditionalFormatting sqref="ES7:ET7 ES9:ET9 ET8 ET6">
    <cfRule type="expression" dxfId="1633" priority="507">
      <formula>"$A6 =""text"""</formula>
    </cfRule>
  </conditionalFormatting>
  <conditionalFormatting sqref="FB60:FC60 FB17:FC17 FB82:FC85 FB70:FC71 FB44:FC44 FB54:FC54 FB56:FC56 FB55 FB102:FC103 FB20:FC21 FB37:FC38 FB96:FC97">
    <cfRule type="expression" dxfId="1632" priority="439">
      <formula>"$A6 =""text"""</formula>
    </cfRule>
  </conditionalFormatting>
  <conditionalFormatting sqref="ET105">
    <cfRule type="expression" dxfId="1631" priority="495">
      <formula>"$A6 =""text"""</formula>
    </cfRule>
  </conditionalFormatting>
  <conditionalFormatting sqref="ES5:FC5">
    <cfRule type="expression" dxfId="1630" priority="494">
      <formula>"$A6 =""text"""</formula>
    </cfRule>
  </conditionalFormatting>
  <conditionalFormatting sqref="EW17 EU102:EW103 EU84:EW85 EU96:EW96 EU20:EW21 EU37:EW38 EU44:EW44 EU54:EW56 EU60:EW60">
    <cfRule type="expression" dxfId="1629" priority="478">
      <formula>"$A6 =""text"""</formula>
    </cfRule>
  </conditionalFormatting>
  <conditionalFormatting sqref="EU6:EW9">
    <cfRule type="expression" dxfId="1628" priority="479">
      <formula>"$A6 =""text"""</formula>
    </cfRule>
  </conditionalFormatting>
  <conditionalFormatting sqref="EU83:EW83">
    <cfRule type="expression" dxfId="1627" priority="475">
      <formula>"$A6 =""text"""</formula>
    </cfRule>
  </conditionalFormatting>
  <conditionalFormatting sqref="EU97:EW97">
    <cfRule type="expression" dxfId="1626" priority="473">
      <formula>"$A6 =""text"""</formula>
    </cfRule>
  </conditionalFormatting>
  <conditionalFormatting sqref="EU105:EW105">
    <cfRule type="expression" dxfId="1625" priority="472">
      <formula>"$A6 =""text"""</formula>
    </cfRule>
  </conditionalFormatting>
  <conditionalFormatting sqref="ES9:ET9">
    <cfRule type="expression" dxfId="1624" priority="467">
      <formula>"$A6 =""text"""</formula>
    </cfRule>
  </conditionalFormatting>
  <conditionalFormatting sqref="ES55:ET55">
    <cfRule type="expression" dxfId="1623" priority="464">
      <formula>"$A6 =""text"""</formula>
    </cfRule>
  </conditionalFormatting>
  <conditionalFormatting sqref="ES55:ET55">
    <cfRule type="expression" dxfId="1622" priority="462">
      <formula>"$A6 =""text"""</formula>
    </cfRule>
  </conditionalFormatting>
  <conditionalFormatting sqref="FC6 FB7:FC7 FC8:FC9">
    <cfRule type="expression" dxfId="1621" priority="440">
      <formula>"$A6 =""text"""</formula>
    </cfRule>
  </conditionalFormatting>
  <conditionalFormatting sqref="FB8:FB9">
    <cfRule type="expression" dxfId="1620" priority="434">
      <formula>"$A6 =""text"""</formula>
    </cfRule>
  </conditionalFormatting>
  <conditionalFormatting sqref="FB6">
    <cfRule type="expression" dxfId="1619" priority="430">
      <formula>"$A6 =""text"""</formula>
    </cfRule>
  </conditionalFormatting>
  <conditionalFormatting sqref="FC105">
    <cfRule type="expression" dxfId="1618" priority="428">
      <formula>"$A6 =""text"""</formula>
    </cfRule>
  </conditionalFormatting>
  <conditionalFormatting sqref="FB74:FC74 FB77:FC77">
    <cfRule type="expression" dxfId="1617" priority="423">
      <formula>"$A6 =""text"""</formula>
    </cfRule>
  </conditionalFormatting>
  <conditionalFormatting sqref="FB105">
    <cfRule type="expression" dxfId="1616" priority="421">
      <formula>"$A6 =""text"""</formula>
    </cfRule>
  </conditionalFormatting>
  <conditionalFormatting sqref="FC9">
    <cfRule type="expression" dxfId="1615" priority="416">
      <formula>"$A6 =""text"""</formula>
    </cfRule>
  </conditionalFormatting>
  <conditionalFormatting sqref="FC55">
    <cfRule type="expression" dxfId="1614" priority="414">
      <formula>"$A6 =""text"""</formula>
    </cfRule>
  </conditionalFormatting>
  <conditionalFormatting sqref="FC55">
    <cfRule type="expression" dxfId="1613" priority="410">
      <formula>"$A6 =""text"""</formula>
    </cfRule>
  </conditionalFormatting>
  <conditionalFormatting sqref="ES98:ET101 ES86:ET95 ES78:ET81 ES75:ET76 ES72:ET73 ES61:ET69 ES57:ET59 ES45:ET53 ES39:ET43 ES22:ET36 ES18:ET19 ES10:ET16">
    <cfRule type="expression" dxfId="1612" priority="407">
      <formula>"$A6 =""text"""</formula>
    </cfRule>
  </conditionalFormatting>
  <conditionalFormatting sqref="EU98:EW101 EU86:EW95 EU78:EW81 EU75:EW76 EU72:EW73 EU61:EW69 EU57:EW59 EU45:EW53 EU39:EW43 EU22:EW36 EU18:EW19 EU10:EW16">
    <cfRule type="expression" dxfId="1611" priority="405">
      <formula>"$A6 =""text"""</formula>
    </cfRule>
  </conditionalFormatting>
  <conditionalFormatting sqref="ES98:ET101 ES86:ET95 ES78:ET81 ES75:ET76 ES72:ET73 ES61:ET69 ES57:ET59 ES45:ET53 ES39:ET43 ES22:ET36 ES18:ET19 ES10:ET16">
    <cfRule type="expression" dxfId="1610" priority="403">
      <formula>"$A6 =""text"""</formula>
    </cfRule>
  </conditionalFormatting>
  <conditionalFormatting sqref="FC98:FC101 FC86:FC95 FC78:FC81 FC75:FC76 FC72:FC73 FC61:FC69 FC57:FC59 FC45:FC53 FC39:FC43 FC22:FC36 FC18:FC19 FC10:FC16">
    <cfRule type="expression" dxfId="1609" priority="399">
      <formula>"$A6 =""text"""</formula>
    </cfRule>
  </conditionalFormatting>
  <conditionalFormatting sqref="FB98:FB101 FB86:FB95 FB78:FB81 FB75:FB76 FB72:FB73 FB61:FB69 FB57:FB59 FB45:FB53 FB39:FB43 FB22:FB36 FB18:FB19 FB10:FB16">
    <cfRule type="expression" dxfId="1608" priority="397">
      <formula>"$A6 =""text"""</formula>
    </cfRule>
  </conditionalFormatting>
  <conditionalFormatting sqref="FC98:FC101 FC86:FC95 FC78:FC81 FC75:FC76 FC72:FC73 FC61:FC69 FC57:FC59 FC45:FC53 FC39:FC43 FC22:FC36 FC18:FC19 FC10:FC16">
    <cfRule type="expression" dxfId="1607" priority="393">
      <formula>"$A6 =""text"""</formula>
    </cfRule>
  </conditionalFormatting>
  <conditionalFormatting sqref="ES104:ET104">
    <cfRule type="expression" dxfId="1606" priority="391">
      <formula>"$A6 =""text"""</formula>
    </cfRule>
  </conditionalFormatting>
  <conditionalFormatting sqref="EU104:EW104">
    <cfRule type="expression" dxfId="1605" priority="389">
      <formula>"$A6 =""text"""</formula>
    </cfRule>
  </conditionalFormatting>
  <conditionalFormatting sqref="ES104:ET104">
    <cfRule type="expression" dxfId="1604" priority="387">
      <formula>"$A6 =""text"""</formula>
    </cfRule>
  </conditionalFormatting>
  <conditionalFormatting sqref="FC104">
    <cfRule type="expression" dxfId="1603" priority="383">
      <formula>"$A6 =""text"""</formula>
    </cfRule>
  </conditionalFormatting>
  <conditionalFormatting sqref="FB104">
    <cfRule type="expression" dxfId="1602" priority="381">
      <formula>"$A6 =""text"""</formula>
    </cfRule>
  </conditionalFormatting>
  <conditionalFormatting sqref="FC104">
    <cfRule type="expression" dxfId="1601" priority="377">
      <formula>"$A6 =""text"""</formula>
    </cfRule>
  </conditionalFormatting>
  <conditionalFormatting sqref="ES8">
    <cfRule type="expression" dxfId="1600" priority="375">
      <formula>"$A6 =""text"""</formula>
    </cfRule>
  </conditionalFormatting>
  <conditionalFormatting sqref="ES103">
    <cfRule type="expression" dxfId="1599" priority="374">
      <formula>"$A6 =""text"""</formula>
    </cfRule>
  </conditionalFormatting>
  <conditionalFormatting sqref="ES38">
    <cfRule type="expression" dxfId="1598" priority="367">
      <formula>"$A6 =""text"""</formula>
    </cfRule>
  </conditionalFormatting>
  <conditionalFormatting sqref="FU20:FY20 FU96:FY96 FU70:GB70 FU82:GB82 FU37:FY37 FU54:FY54 FU102:FY102 FV103:FY103 FY17 FV21:FY21 FV38:FY38 FV44:FY44 FV56:FY56 FV60:FY60 FV83:FY85 FV97:FY97">
    <cfRule type="expression" dxfId="1597" priority="331">
      <formula>"$A6 =""text"""</formula>
    </cfRule>
  </conditionalFormatting>
  <conditionalFormatting sqref="FU7:FY7 FU9:FY9 FV8:FY8 FV6:FY6">
    <cfRule type="expression" dxfId="1596" priority="332">
      <formula>"$A6 =""text"""</formula>
    </cfRule>
  </conditionalFormatting>
  <conditionalFormatting sqref="FV105:FY105">
    <cfRule type="expression" dxfId="1595" priority="320">
      <formula>"$A6 =""text"""</formula>
    </cfRule>
  </conditionalFormatting>
  <conditionalFormatting sqref="FU5:GE5">
    <cfRule type="expression" dxfId="1594" priority="319">
      <formula>"$A6 =""text"""</formula>
    </cfRule>
  </conditionalFormatting>
  <conditionalFormatting sqref="FZ17:GB17 FZ102:GB103 FZ84:GB85 FZ96:GB96 FZ20:GB21 FZ37:GB38 FZ44:GB44 FZ54:GB56 FZ60:GB60">
    <cfRule type="expression" dxfId="1593" priority="303">
      <formula>"$A6 =""text"""</formula>
    </cfRule>
  </conditionalFormatting>
  <conditionalFormatting sqref="FZ6:GB9">
    <cfRule type="expression" dxfId="1592" priority="304">
      <formula>"$A6 =""text"""</formula>
    </cfRule>
  </conditionalFormatting>
  <conditionalFormatting sqref="FZ83:GB83">
    <cfRule type="expression" dxfId="1591" priority="300">
      <formula>"$A6 =""text"""</formula>
    </cfRule>
  </conditionalFormatting>
  <conditionalFormatting sqref="FZ97:GB97">
    <cfRule type="expression" dxfId="1590" priority="298">
      <formula>"$A6 =""text"""</formula>
    </cfRule>
  </conditionalFormatting>
  <conditionalFormatting sqref="FZ105:GB105">
    <cfRule type="expression" dxfId="1589" priority="297">
      <formula>"$A6 =""text"""</formula>
    </cfRule>
  </conditionalFormatting>
  <conditionalFormatting sqref="FU9:FY9">
    <cfRule type="expression" dxfId="1588" priority="292">
      <formula>"$A6 =""text"""</formula>
    </cfRule>
  </conditionalFormatting>
  <conditionalFormatting sqref="FU55:FY55">
    <cfRule type="expression" dxfId="1587" priority="289">
      <formula>"$A6 =""text"""</formula>
    </cfRule>
  </conditionalFormatting>
  <conditionalFormatting sqref="FU55:FY55">
    <cfRule type="expression" dxfId="1586" priority="287">
      <formula>"$A6 =""text"""</formula>
    </cfRule>
  </conditionalFormatting>
  <conditionalFormatting sqref="FU98:FY101 FU86:FY95 FU78:FY81 FU75:FY76 FU72:FY73 FU61:FY69 FU57:FY59 FU45:FY53 FU39:FY43 FU22:FY36 FU18:FY19 FU10:FY16">
    <cfRule type="expression" dxfId="1585" priority="283">
      <formula>"$A6 =""text"""</formula>
    </cfRule>
  </conditionalFormatting>
  <conditionalFormatting sqref="FZ98:GB101 FZ86:GB95 FZ78:GB81 FZ75:GB76 FZ72:GB73 FZ61:GB69 FZ57:GB59 FZ45:GB53 FZ39:GB43 FZ22:GB36 FZ18:GB19 FZ10:GB16">
    <cfRule type="expression" dxfId="1584" priority="281">
      <formula>"$A6 =""text"""</formula>
    </cfRule>
  </conditionalFormatting>
  <conditionalFormatting sqref="FU98:FY101 FU86:FY95 FU78:FY81 FU75:FY76 FU72:FY73 FU61:FY69 FU57:FY59 FU45:FY53 FU39:FY43 FU22:FY36 FU18:FY19 FU10:FY16">
    <cfRule type="expression" dxfId="1583" priority="279">
      <formula>"$A6 =""text"""</formula>
    </cfRule>
  </conditionalFormatting>
  <conditionalFormatting sqref="FU104:FY104">
    <cfRule type="expression" dxfId="1582" priority="276">
      <formula>"$A6 =""text"""</formula>
    </cfRule>
  </conditionalFormatting>
  <conditionalFormatting sqref="FZ104:GB104">
    <cfRule type="expression" dxfId="1581" priority="274">
      <formula>"$A6 =""text"""</formula>
    </cfRule>
  </conditionalFormatting>
  <conditionalFormatting sqref="FU104:FY104">
    <cfRule type="expression" dxfId="1580" priority="272">
      <formula>"$A6 =""text"""</formula>
    </cfRule>
  </conditionalFormatting>
  <conditionalFormatting sqref="FU8">
    <cfRule type="expression" dxfId="1579" priority="266">
      <formula>"$A6 =""text"""</formula>
    </cfRule>
  </conditionalFormatting>
  <conditionalFormatting sqref="FU103">
    <cfRule type="expression" dxfId="1578" priority="269">
      <formula>"$A6 =""text"""</formula>
    </cfRule>
  </conditionalFormatting>
  <conditionalFormatting sqref="FU38">
    <cfRule type="expression" dxfId="1577" priority="260">
      <formula>"$A6 =""text"""</formula>
    </cfRule>
  </conditionalFormatting>
  <conditionalFormatting sqref="GX56:HD56 GX60:HD60 GX83:HD85 GW96:HD96 GX97:HD97 GX105:HD105 GW102:HD103">
    <cfRule type="expression" dxfId="1576" priority="245">
      <formula>"$A6 =""text"""</formula>
    </cfRule>
  </conditionalFormatting>
  <conditionalFormatting sqref="HE17:HG17 HE102:HG103 HE84:HG85 HE96:HG96 HE20:HG21 HE37:HG38 HE44:HG44 HE54:HG56 HE60:HG60">
    <cfRule type="expression" dxfId="1575" priority="202">
      <formula>"$A6 =""text"""</formula>
    </cfRule>
  </conditionalFormatting>
  <conditionalFormatting sqref="GW20:HD20 GW70:HG70 GW82:HG82 GW37:HD37 GW54:HD54 HA17:HD17 GX21:HD21 GX38:HD38 GX44:HD44">
    <cfRule type="expression" dxfId="1574" priority="224">
      <formula>"$A6 =""text"""</formula>
    </cfRule>
  </conditionalFormatting>
  <conditionalFormatting sqref="GW7:HD9 GX6:HD6">
    <cfRule type="expression" dxfId="1573" priority="225">
      <formula>"$A6 =""text"""</formula>
    </cfRule>
  </conditionalFormatting>
  <conditionalFormatting sqref="GW5:HG5">
    <cfRule type="expression" dxfId="1572" priority="218">
      <formula>"$A6 =""text"""</formula>
    </cfRule>
  </conditionalFormatting>
  <conditionalFormatting sqref="HE6:HG9">
    <cfRule type="expression" dxfId="1571" priority="203">
      <formula>"$A6 =""text"""</formula>
    </cfRule>
  </conditionalFormatting>
  <conditionalFormatting sqref="HE83:HG83">
    <cfRule type="expression" dxfId="1570" priority="199">
      <formula>"$A6 =""text"""</formula>
    </cfRule>
  </conditionalFormatting>
  <conditionalFormatting sqref="HE97:HG97">
    <cfRule type="expression" dxfId="1569" priority="197">
      <formula>"$A6 =""text"""</formula>
    </cfRule>
  </conditionalFormatting>
  <conditionalFormatting sqref="HE105:HG105">
    <cfRule type="expression" dxfId="1568" priority="196">
      <formula>"$A6 =""text"""</formula>
    </cfRule>
  </conditionalFormatting>
  <conditionalFormatting sqref="GW9:HD9">
    <cfRule type="expression" dxfId="1567" priority="194">
      <formula>"$A6 =""text"""</formula>
    </cfRule>
  </conditionalFormatting>
  <conditionalFormatting sqref="GW55:HD55">
    <cfRule type="expression" dxfId="1566" priority="191">
      <formula>"$A6 =""text"""</formula>
    </cfRule>
  </conditionalFormatting>
  <conditionalFormatting sqref="GW55:HD55">
    <cfRule type="expression" dxfId="1565" priority="189">
      <formula>"$A6 =""text"""</formula>
    </cfRule>
  </conditionalFormatting>
  <conditionalFormatting sqref="GW98:HD101 GW86:HD95 GW78:HD81 GW75:HD76 GW72:HD73 GW61:HD69 GW57:HD59 GW45:HD53 GW39:HD43 GW22:HD36 GW18:HD19 GW10:HD16">
    <cfRule type="expression" dxfId="1564" priority="185">
      <formula>"$A6 =""text"""</formula>
    </cfRule>
  </conditionalFormatting>
  <conditionalFormatting sqref="HE98:HG101 HE86:HG95 HE78:HG81 HE75:HG76 HE72:HG73 HE61:HG69 HE57:HG59 HE45:HG53 HE39:HG43 HE22:HG36 HE18:HG19 HE10:HG16">
    <cfRule type="expression" dxfId="1563" priority="183">
      <formula>"$A6 =""text"""</formula>
    </cfRule>
  </conditionalFormatting>
  <conditionalFormatting sqref="GW98:HD101 GW86:HD95 GW78:HD81 GW75:HD76 GW72:HD73 GW61:HD69 GW57:HD59 GW45:HD53 GW39:HD43 GW22:HD36 GW18:HD19 GW10:HD16">
    <cfRule type="expression" dxfId="1562" priority="181">
      <formula>"$A6 =""text"""</formula>
    </cfRule>
  </conditionalFormatting>
  <conditionalFormatting sqref="GW104:HD104">
    <cfRule type="expression" dxfId="1561" priority="178">
      <formula>"$A6 =""text"""</formula>
    </cfRule>
  </conditionalFormatting>
  <conditionalFormatting sqref="HE104:HG104">
    <cfRule type="expression" dxfId="1560" priority="176">
      <formula>"$A6 =""text"""</formula>
    </cfRule>
  </conditionalFormatting>
  <conditionalFormatting sqref="GW104:HD104">
    <cfRule type="expression" dxfId="1559" priority="174">
      <formula>"$A6 =""text"""</formula>
    </cfRule>
  </conditionalFormatting>
  <conditionalFormatting sqref="GW38">
    <cfRule type="expression" dxfId="1558" priority="167">
      <formula>"$A6 =""text"""</formula>
    </cfRule>
  </conditionalFormatting>
  <conditionalFormatting sqref="DQ70:DR70 DQ82:DR82">
    <cfRule type="expression" dxfId="1557" priority="139">
      <formula>"$A6 =""text"""</formula>
    </cfRule>
  </conditionalFormatting>
  <conditionalFormatting sqref="DQ102:DR102 DQ96:DR96 DQ20:DR20 DQ37:DR38 DQ54:DR55 DR103 DR21 DR44 DR56 DR60 DR84:DR85">
    <cfRule type="expression" dxfId="1556" priority="117">
      <formula>"$A6 =""text"""</formula>
    </cfRule>
  </conditionalFormatting>
  <conditionalFormatting sqref="DQ7:DR7 DQ9:DR9 DR8 DR6">
    <cfRule type="expression" dxfId="1555" priority="118">
      <formula>"$A6 =""text"""</formula>
    </cfRule>
  </conditionalFormatting>
  <conditionalFormatting sqref="DR83">
    <cfRule type="expression" dxfId="1554" priority="114">
      <formula>"$A6 =""text"""</formula>
    </cfRule>
  </conditionalFormatting>
  <conditionalFormatting sqref="DR97">
    <cfRule type="expression" dxfId="1553" priority="112">
      <formula>"$A6 =""text"""</formula>
    </cfRule>
  </conditionalFormatting>
  <conditionalFormatting sqref="DR105">
    <cfRule type="expression" dxfId="1552" priority="111">
      <formula>"$A6 =""text"""</formula>
    </cfRule>
  </conditionalFormatting>
  <conditionalFormatting sqref="DW60:EA60 DW17:EA17 DW70:EA70 DW82:EA85 DW71:DX71 DW44:EA44 DW54:EA54 DW56:EA56 DW55 DW102:EA103 DW20:EA21 DW37:EA38 DW96:EA97">
    <cfRule type="expression" dxfId="1551" priority="86">
      <formula>"$A6 =""text"""</formula>
    </cfRule>
  </conditionalFormatting>
  <conditionalFormatting sqref="DX6:EA6 DW7:EA7 DX8:EA9">
    <cfRule type="expression" dxfId="1550" priority="87">
      <formula>"$A6 =""text"""</formula>
    </cfRule>
  </conditionalFormatting>
  <conditionalFormatting sqref="DW8:DW9">
    <cfRule type="expression" dxfId="1549" priority="81">
      <formula>"$A6 =""text"""</formula>
    </cfRule>
  </conditionalFormatting>
  <conditionalFormatting sqref="DW6">
    <cfRule type="expression" dxfId="1548" priority="77">
      <formula>"$A6 =""text"""</formula>
    </cfRule>
  </conditionalFormatting>
  <conditionalFormatting sqref="DX105:EA105">
    <cfRule type="expression" dxfId="1547" priority="75">
      <formula>"$A6 =""text"""</formula>
    </cfRule>
  </conditionalFormatting>
  <conditionalFormatting sqref="DW74:EA74 DW77:EA77">
    <cfRule type="expression" dxfId="1546" priority="69">
      <formula>"$A6 =""text"""</formula>
    </cfRule>
  </conditionalFormatting>
  <conditionalFormatting sqref="DW105">
    <cfRule type="expression" dxfId="1545" priority="67">
      <formula>"$A6 =""text"""</formula>
    </cfRule>
  </conditionalFormatting>
  <conditionalFormatting sqref="DX9:EA9">
    <cfRule type="expression" dxfId="1544" priority="62">
      <formula>"$A6 =""text"""</formula>
    </cfRule>
  </conditionalFormatting>
  <conditionalFormatting sqref="DX55:EA55">
    <cfRule type="expression" dxfId="1543" priority="58">
      <formula>"$A6 =""text"""</formula>
    </cfRule>
  </conditionalFormatting>
  <conditionalFormatting sqref="DX55:EA55">
    <cfRule type="expression" dxfId="1542" priority="54">
      <formula>"$A6 =""text"""</formula>
    </cfRule>
  </conditionalFormatting>
  <conditionalFormatting sqref="DS5:DT5 DV5:DW5 DY5:DZ5">
    <cfRule type="expression" dxfId="1541" priority="49">
      <formula>"$A6 =""text"""</formula>
    </cfRule>
  </conditionalFormatting>
  <conditionalFormatting sqref="DQ5:DR5 DU5 DX5 EA5">
    <cfRule type="expression" dxfId="1540" priority="47">
      <formula>"$A6 =""text"""</formula>
    </cfRule>
  </conditionalFormatting>
  <conditionalFormatting sqref="DQ5:DR5 DU5 DX5 EA5">
    <cfRule type="duplicateValues" dxfId="1539" priority="45"/>
    <cfRule type="duplicateValues" dxfId="1538" priority="46"/>
  </conditionalFormatting>
  <conditionalFormatting sqref="DQ98:DR101 DQ86:DR95 DQ78:DR81 DQ75:DR76 DQ72:DR73 DQ61:DR69 DQ57:DR59 DQ45:DR53 DQ39:DR43 DQ22:DR36 DQ18:DR19 DQ10:DR16">
    <cfRule type="expression" dxfId="1537" priority="42">
      <formula>"$A6 =""text"""</formula>
    </cfRule>
  </conditionalFormatting>
  <conditionalFormatting sqref="DX98:EA101 DX86:EA95 DX78:EA81 DX75:EA76 DX72:EA73 DX61:EA69 DX57:EA59 DX45:EA53 DX39:EA43 DX22:EA36 DX18:EA19 DX10:EA16">
    <cfRule type="expression" dxfId="1536" priority="39">
      <formula>"$A6 =""text"""</formula>
    </cfRule>
  </conditionalFormatting>
  <conditionalFormatting sqref="DW98:DW101 DW86:DW95 DW78:DW81 DW75:DW76 DW72:DW73 DW61:DW69 DW57:DW59 DW45:DW53 DW39:DW43 DW22:DW36 DW18:DW19 DW10:DW16">
    <cfRule type="expression" dxfId="1535" priority="37">
      <formula>"$A6 =""text"""</formula>
    </cfRule>
  </conditionalFormatting>
  <conditionalFormatting sqref="DX98:EA101 DX86:EA95 DX78:EA81 DX75:EA76 DX72:EA73 DX61:EA69 DX57:EA59 DX45:EA53 DX39:EA43 DX22:EA36 DX18:EA19 DX10:EA16">
    <cfRule type="expression" dxfId="1534" priority="33">
      <formula>"$A6 =""text"""</formula>
    </cfRule>
  </conditionalFormatting>
  <conditionalFormatting sqref="DQ104:DR104">
    <cfRule type="expression" dxfId="1533" priority="28">
      <formula>"$A6 =""text"""</formula>
    </cfRule>
  </conditionalFormatting>
  <conditionalFormatting sqref="DX104:EA104">
    <cfRule type="expression" dxfId="1532" priority="25">
      <formula>"$A6 =""text"""</formula>
    </cfRule>
  </conditionalFormatting>
  <conditionalFormatting sqref="DW104">
    <cfRule type="expression" dxfId="1531" priority="23">
      <formula>"$A6 =""text"""</formula>
    </cfRule>
  </conditionalFormatting>
  <conditionalFormatting sqref="DX104:EA104">
    <cfRule type="expression" dxfId="1530" priority="19">
      <formula>"$A6 =""text"""</formula>
    </cfRule>
  </conditionalFormatting>
  <conditionalFormatting sqref="DQ103">
    <cfRule type="expression" dxfId="1529" priority="16">
      <formula>"$A6 =""text"""</formula>
    </cfRule>
  </conditionalFormatting>
  <conditionalFormatting sqref="DQ8">
    <cfRule type="expression" dxfId="1528" priority="13">
      <formula>"$A6 =""text"""</formula>
    </cfRule>
  </conditionalFormatting>
  <dataValidations count="3">
    <dataValidation type="list" allowBlank="1" showInputMessage="1" showErrorMessage="1" sqref="B5" xr:uid="{00000000-0002-0000-0100-000000000000}">
      <formula1>"SingleChoice, MultipleChoice, YesNoSwitch, KNOB, TextString"</formula1>
    </dataValidation>
    <dataValidation type="list" allowBlank="1" showInputMessage="1" showErrorMessage="1" sqref="B104:B105 B6:B101" xr:uid="{00000000-0002-0000-0100-000001000000}">
      <formula1>"SingleChoice, MultipleChoice, YesNoSwitch, Slider, Knob, TextString, TextArea"</formula1>
    </dataValidation>
    <dataValidation type="list" allowBlank="1" showInputMessage="1" showErrorMessage="1" sqref="A6:A105" xr:uid="{00000000-0002-0000-0100-000002000000}">
      <formula1>"text, question, pagebreak, headline"</formula1>
    </dataValidation>
  </dataValidations>
  <hyperlinks>
    <hyperlink ref="AJ19" r:id="rId1" xr:uid="{00000000-0004-0000-0100-000000000000}"/>
    <hyperlink ref="D3" r:id="rId2" display="johannes.schobel@uni-ulm.de" xr:uid="{00000000-0004-0000-0100-000001000000}"/>
    <hyperlink ref="D2" r:id="rId3" display="johannes.allgaier@uni-wuerzburg.de" xr:uid="{00000000-0004-0000-0100-000002000000}"/>
    <hyperlink ref="AJ21" r:id="rId4" xr:uid="{00000000-0004-0000-0100-000003000000}"/>
    <hyperlink ref="AJ69" r:id="rId5" xr:uid="{00000000-0004-0000-0100-000004000000}"/>
    <hyperlink ref="AJ60" r:id="rId6" xr:uid="{00000000-0004-0000-0100-000005000000}"/>
    <hyperlink ref="AJ38" r:id="rId7" xr:uid="{00000000-0004-0000-0100-000006000000}"/>
  </hyperlinks>
  <pageMargins left="0.7" right="0.7" top="0.78740157499999996" bottom="0.78740157499999996" header="0.3" footer="0.3"/>
  <pageSetup paperSize="9" orientation="portrait" r:id="rId8"/>
  <extLst>
    <ext xmlns:x14="http://schemas.microsoft.com/office/spreadsheetml/2009/9/main" uri="{78C0D931-6437-407d-A8EE-F0AAD7539E65}">
      <x14:conditionalFormattings>
        <x14:conditionalFormatting xmlns:xm="http://schemas.microsoft.com/office/excel/2006/main">
          <x14:cfRule type="containsText" priority="3803" operator="containsText" id="{B4689C31-7FD9-C54D-AE6B-A95FE565336E}">
            <xm:f>NOT(ISERROR(SEARCH(#REF! ="text",AH10)))</xm:f>
            <xm:f>#REF! ="text"</xm:f>
            <x14:dxf>
              <fill>
                <patternFill>
                  <bgColor theme="7" tint="0.79998168889431442"/>
                </patternFill>
              </fill>
            </x14:dxf>
          </x14:cfRule>
          <xm:sqref>AH14:AH15 AH10:AH12</xm:sqref>
        </x14:conditionalFormatting>
        <x14:conditionalFormatting xmlns:xm="http://schemas.microsoft.com/office/excel/2006/main">
          <x14:cfRule type="containsText" priority="3811" operator="containsText" id="{8B8DF7A9-0ADF-BE4E-BAF7-5F31DD903707}">
            <xm:f>NOT(ISERROR(SEARCH($A106 ="text",BL95)))</xm:f>
            <xm:f>$A106 ="text"</xm:f>
            <x14:dxf>
              <fill>
                <patternFill>
                  <bgColor theme="7" tint="0.79998168889431442"/>
                </patternFill>
              </fill>
            </x14:dxf>
          </x14:cfRule>
          <xm:sqref>BL95 HY95:XFD95</xm:sqref>
        </x14:conditionalFormatting>
        <x14:conditionalFormatting xmlns:xm="http://schemas.microsoft.com/office/excel/2006/main">
          <x14:cfRule type="containsText" priority="3819" operator="containsText" id="{3A84D4C4-A8DF-CA43-B591-A6A52943B35A}">
            <xm:f>NOT(ISERROR(SEARCH(#REF! ="text",A6)))</xm:f>
            <xm:f>#REF! ="text"</xm:f>
            <x14:dxf>
              <fill>
                <patternFill>
                  <bgColor theme="7" tint="0.79998168889431442"/>
                </patternFill>
              </fill>
            </x14:dxf>
          </x14:cfRule>
          <xm:sqref>A10:E10 AL6:BH6 A6:E6 BL93 BL18:BL19 BL6 BL10:BL12 J6:AC6 AE6:AJ6 A93:E93 AG93:AJ93 A18:E20 G93:H93 G20:I20 G6:H6 X20:AC20 J9 AG10:AJ12 H13:H16 HY10:XFD12 HY6:XFD6 HY18:XFD19 HY93:XFD93 AG20:BH20 G18:H19 AG18:AJ19 GG60:GU60 GP77:GU77 HH77:HK77</xm:sqref>
        </x14:conditionalFormatting>
        <x14:conditionalFormatting xmlns:xm="http://schemas.microsoft.com/office/excel/2006/main">
          <x14:cfRule type="containsText" priority="3747" operator="containsText" id="{AAC63C6B-39A6-1D44-BE1B-D8E84475D3C9}">
            <xm:f>NOT(ISERROR(SEARCH($A93 ="text",A16)))</xm:f>
            <xm:f>$A93 ="text"</xm:f>
            <x14:dxf>
              <fill>
                <patternFill>
                  <bgColor theme="7" tint="0.79998168889431442"/>
                </patternFill>
              </fill>
            </x14:dxf>
          </x14:cfRule>
          <xm:sqref>A16</xm:sqref>
        </x14:conditionalFormatting>
        <x14:conditionalFormatting xmlns:xm="http://schemas.microsoft.com/office/excel/2006/main">
          <x14:cfRule type="containsText" priority="3745" operator="containsText" id="{39020F36-8938-554D-A06B-1BF83F8DDF97}">
            <xm:f>NOT(ISERROR(SEARCH($A106 ="text",A21)))</xm:f>
            <xm:f>$A106 ="text"</xm:f>
            <x14:dxf>
              <fill>
                <patternFill>
                  <bgColor theme="7" tint="0.79998168889431442"/>
                </patternFill>
              </fill>
            </x14:dxf>
          </x14:cfRule>
          <xm:sqref>A57:A59 A44 AG21:AG41 G21:I21 AH21:AJ43 A55 X21:AC21 X37:AC38 AK37:BH38 G37:I38 G22:H36 G39:H43</xm:sqref>
        </x14:conditionalFormatting>
        <x14:conditionalFormatting xmlns:xm="http://schemas.microsoft.com/office/excel/2006/main">
          <x14:cfRule type="containsText" priority="3691" operator="containsText" id="{7F88D581-5D6D-6E4C-8904-6CC090676DB6}">
            <xm:f>NOT(ISERROR(SEARCH($A126 ="text",A61)))</xm:f>
            <xm:f>$A126 ="text"</xm:f>
            <x14:dxf>
              <fill>
                <patternFill>
                  <bgColor theme="7" tint="0.79998168889431442"/>
                </patternFill>
              </fill>
            </x14:dxf>
          </x14:cfRule>
          <xm:sqref>A86:A92 B61:B67</xm:sqref>
        </x14:conditionalFormatting>
        <x14:conditionalFormatting xmlns:xm="http://schemas.microsoft.com/office/excel/2006/main">
          <x14:cfRule type="containsText" priority="3564" operator="containsText" id="{EF5508CB-8C94-664F-BD44-B9D943687DCC}">
            <xm:f>NOT(ISERROR(SEARCH($A6 ="text",A1)))</xm:f>
            <xm:f>$A6 ="text"</xm:f>
            <x14:dxf>
              <fill>
                <patternFill>
                  <bgColor theme="7" tint="0.79998168889431442"/>
                </patternFill>
              </fill>
            </x14:dxf>
          </x14:cfRule>
          <xm:sqref>A1:E2 B2:D3 AG79:AJ80 BI81:BL81 HY81:XFD81 HY1:XFD2 G1:BL2</xm:sqref>
        </x14:conditionalFormatting>
        <x14:conditionalFormatting xmlns:xm="http://schemas.microsoft.com/office/excel/2006/main">
          <x14:cfRule type="containsText" priority="3556" operator="containsText" id="{570DD917-0A59-A64A-A3E9-B8B96501963C}">
            <xm:f>NOT(ISERROR(SEARCH($A108 ="text",BL102)))</xm:f>
            <xm:f>$A108 ="text"</xm:f>
            <x14:dxf>
              <fill>
                <patternFill>
                  <bgColor theme="7" tint="0.79998168889431442"/>
                </patternFill>
              </fill>
            </x14:dxf>
          </x14:cfRule>
          <xm:sqref>BL102:BL103 HY102:XFD103</xm:sqref>
        </x14:conditionalFormatting>
        <x14:conditionalFormatting xmlns:xm="http://schemas.microsoft.com/office/excel/2006/main">
          <x14:cfRule type="containsText" priority="3795" operator="containsText" id="{93EBF40E-08BE-2E4E-BFB0-37635DB84FA1}">
            <xm:f>NOT(ISERROR(SEARCH($A111 ="text",A106)))</xm:f>
            <xm:f>$A111 ="text"</xm:f>
            <x14:dxf>
              <fill>
                <patternFill>
                  <bgColor theme="7" tint="0.79998168889431442"/>
                </patternFill>
              </fill>
            </x14:dxf>
          </x14:cfRule>
          <xm:sqref>A106:E1048576 BJ106:BL1048576 G106:G1048576 HY106:XFD1048576</xm:sqref>
        </x14:conditionalFormatting>
        <x14:conditionalFormatting xmlns:xm="http://schemas.microsoft.com/office/excel/2006/main">
          <x14:cfRule type="containsText" priority="3820" operator="containsText" id="{D8EF68C4-BA60-5940-87E6-632A8F9612CA}">
            <xm:f>NOT(ISERROR(SEARCH($A17 ="text",A13)))</xm:f>
            <xm:f>$A17 ="text"</xm:f>
            <x14:dxf>
              <fill>
                <patternFill>
                  <bgColor theme="7" tint="0.79998168889431442"/>
                </patternFill>
              </fill>
            </x14:dxf>
          </x14:cfRule>
          <xm:sqref>AG13:AJ13 A13:E13 BL13 G13 HY13:XFD13</xm:sqref>
        </x14:conditionalFormatting>
        <x14:conditionalFormatting xmlns:xm="http://schemas.microsoft.com/office/excel/2006/main">
          <x14:cfRule type="containsText" priority="3804" operator="containsText" id="{636F3E92-AC04-2241-A887-D52F2F77B331}">
            <xm:f>NOT(ISERROR(SEARCH($A18 ="text",A17)))</xm:f>
            <xm:f>$A18 ="text"</xm:f>
            <x14:dxf>
              <fill>
                <patternFill>
                  <bgColor theme="7" tint="0.79998168889431442"/>
                </patternFill>
              </fill>
            </x14:dxf>
          </x14:cfRule>
          <xm:sqref>BL17 A17:E17 G17:I17 X17:AC17 HY17:XFD17 AG17:BH17</xm:sqref>
        </x14:conditionalFormatting>
        <x14:conditionalFormatting xmlns:xm="http://schemas.microsoft.com/office/excel/2006/main">
          <x14:cfRule type="containsText" priority="3806" operator="containsText" id="{DD9026C0-7CDE-9341-8B74-83C1943489D7}">
            <xm:f>NOT(ISERROR(SEARCH($A112 ="text",H106)))</xm:f>
            <xm:f>$A112 ="text"</xm:f>
            <x14:dxf>
              <fill>
                <patternFill>
                  <bgColor theme="7" tint="0.79998168889431442"/>
                </patternFill>
              </fill>
            </x14:dxf>
          </x14:cfRule>
          <xm:sqref>H106:AJ1048576</xm:sqref>
        </x14:conditionalFormatting>
        <x14:conditionalFormatting xmlns:xm="http://schemas.microsoft.com/office/excel/2006/main">
          <x14:cfRule type="containsText" priority="3809" operator="containsText" id="{485995A5-2FC0-7F48-A37F-BC6A76A465C9}">
            <xm:f>NOT(ISERROR(SEARCH($A113 ="text",AK106)))</xm:f>
            <xm:f>$A113 ="text"</xm:f>
            <x14:dxf>
              <fill>
                <patternFill>
                  <bgColor theme="7" tint="0.79998168889431442"/>
                </patternFill>
              </fill>
            </x14:dxf>
          </x14:cfRule>
          <xm:sqref>AK106:BI1048576</xm:sqref>
        </x14:conditionalFormatting>
        <x14:conditionalFormatting xmlns:xm="http://schemas.microsoft.com/office/excel/2006/main">
          <x14:cfRule type="containsText" priority="3813" operator="containsText" id="{A65A40A6-7279-0C4D-8F5D-7A6BBB50E897}">
            <xm:f>NOT(ISERROR(SEARCH(#REF! ="text",A14)))</xm:f>
            <xm:f>#REF! ="text"</xm:f>
            <x14:dxf>
              <fill>
                <patternFill>
                  <bgColor theme="7" tint="0.79998168889431442"/>
                </patternFill>
              </fill>
            </x14:dxf>
          </x14:cfRule>
          <xm:sqref>A14:E14 AI14:AJ14 BL14 G14 HY14:XFD14</xm:sqref>
        </x14:conditionalFormatting>
        <x14:conditionalFormatting xmlns:xm="http://schemas.microsoft.com/office/excel/2006/main">
          <x14:cfRule type="containsText" priority="3816" operator="containsText" id="{8E1D456B-BA32-5D48-8E16-929A1A928F94}">
            <xm:f>NOT(ISERROR(SEARCH($A117 ="text",A82)))</xm:f>
            <xm:f>$A117 ="text"</xm:f>
            <x14:dxf>
              <fill>
                <patternFill>
                  <bgColor theme="7" tint="0.79998168889431442"/>
                </patternFill>
              </fill>
            </x14:dxf>
          </x14:cfRule>
          <xm:sqref>A84:E84 BL84 A82:E82 BL82 HY82:XFD82 HY84:XFD84</xm:sqref>
        </x14:conditionalFormatting>
        <x14:conditionalFormatting xmlns:xm="http://schemas.microsoft.com/office/excel/2006/main">
          <x14:cfRule type="containsText" priority="3817" operator="containsText" id="{01BE74E5-75E1-5145-9A2C-4648F753E2C7}">
            <xm:f>NOT(ISERROR(SEARCH($A106 ="text",A60)))</xm:f>
            <xm:f>$A106 ="text"</xm:f>
            <x14:dxf>
              <fill>
                <patternFill>
                  <bgColor theme="7" tint="0.79998168889431442"/>
                </patternFill>
              </fill>
            </x14:dxf>
          </x14:cfRule>
          <xm:sqref>A69:E69 BL60:BL67 BL69 A60:E67 HY69:XFD69 HY60:XFD67</xm:sqref>
        </x14:conditionalFormatting>
        <x14:conditionalFormatting xmlns:xm="http://schemas.microsoft.com/office/excel/2006/main">
          <x14:cfRule type="containsText" priority="3818" operator="containsText" id="{212A7D89-CBA7-4C49-B2A6-7A0AE3CFE8DB}">
            <xm:f>NOT(ISERROR(SEARCH($A135 ="text",A70)))</xm:f>
            <xm:f>$A135 ="text"</xm:f>
            <x14:dxf>
              <fill>
                <patternFill>
                  <bgColor theme="7" tint="0.79998168889431442"/>
                </patternFill>
              </fill>
            </x14:dxf>
          </x14:cfRule>
          <xm:sqref>A70</xm:sqref>
        </x14:conditionalFormatting>
        <x14:conditionalFormatting xmlns:xm="http://schemas.microsoft.com/office/excel/2006/main">
          <x14:cfRule type="containsText" priority="3824" operator="containsText" id="{3C2333DC-560E-B947-A95B-9C6B9F3A8F52}">
            <xm:f>NOT(ISERROR(SEARCH(#REF! ="text",A94)))</xm:f>
            <xm:f>#REF! ="text"</xm:f>
            <x14:dxf>
              <fill>
                <patternFill>
                  <bgColor theme="7" tint="0.79998168889431442"/>
                </patternFill>
              </fill>
            </x14:dxf>
          </x14:cfRule>
          <xm:sqref>A94:E94 BL94 HY94:XFD94</xm:sqref>
        </x14:conditionalFormatting>
        <x14:conditionalFormatting xmlns:xm="http://schemas.microsoft.com/office/excel/2006/main">
          <x14:cfRule type="containsText" priority="3825" operator="containsText" id="{64ADBC46-7424-7441-846C-19AF6A5944E7}">
            <xm:f>NOT(ISERROR(SEARCH(#REF! ="text",A9)))</xm:f>
            <xm:f>#REF! ="text"</xm:f>
            <x14:dxf>
              <fill>
                <patternFill>
                  <bgColor theme="7" tint="0.79998168889431442"/>
                </patternFill>
              </fill>
            </x14:dxf>
          </x14:cfRule>
          <xm:sqref>A86:E86 BL86 AG16:AJ16 M17:S17 Y71:AI71 J9:AF9 HY86:XFD86 AK71:AL71 AK84:BH84 GG56:GU56 GG84:GU84</xm:sqref>
        </x14:conditionalFormatting>
        <x14:conditionalFormatting xmlns:xm="http://schemas.microsoft.com/office/excel/2006/main">
          <x14:cfRule type="containsText" priority="3828" operator="containsText" id="{1A61DA3A-DE1B-F849-AC7F-20E9F1899D65}">
            <xm:f>NOT(ISERROR(SEARCH(#REF! ="text",A42)))</xm:f>
            <xm:f>#REF! ="text"</xm:f>
            <x14:dxf>
              <fill>
                <patternFill>
                  <bgColor theme="7" tint="0.79998168889431442"/>
                </patternFill>
              </fill>
            </x14:dxf>
          </x14:cfRule>
          <xm:sqref>A42:E42 BL42 HY42:XFD42</xm:sqref>
        </x14:conditionalFormatting>
        <x14:conditionalFormatting xmlns:xm="http://schemas.microsoft.com/office/excel/2006/main">
          <x14:cfRule type="containsText" priority="3829" operator="containsText" id="{34E5672F-5F8E-C34D-882C-77ACAFFB791F}">
            <xm:f>NOT(ISERROR(SEARCH(#REF! ="text",A21)))</xm:f>
            <xm:f>#REF! ="text"</xm:f>
            <x14:dxf>
              <fill>
                <patternFill>
                  <bgColor theme="7" tint="0.79998168889431442"/>
                </patternFill>
              </fill>
            </x14:dxf>
          </x14:cfRule>
          <xm:sqref>A21:E21 BL21 HY21:XFD21 AK21:BH21</xm:sqref>
        </x14:conditionalFormatting>
        <x14:conditionalFormatting xmlns:xm="http://schemas.microsoft.com/office/excel/2006/main">
          <x14:cfRule type="containsText" priority="3830" operator="containsText" id="{23D40567-5B89-364A-969A-A7B0C075E1CB}">
            <xm:f>NOT(ISERROR(SEARCH($A109 ="text",AK44)))</xm:f>
            <xm:f>$A109 ="text"</xm:f>
            <x14:dxf>
              <fill>
                <patternFill>
                  <bgColor theme="7" tint="0.79998168889431442"/>
                </patternFill>
              </fill>
            </x14:dxf>
          </x14:cfRule>
          <xm:sqref>AK44:BH44 AK54:BH54</xm:sqref>
        </x14:conditionalFormatting>
        <x14:conditionalFormatting xmlns:xm="http://schemas.microsoft.com/office/excel/2006/main">
          <x14:cfRule type="containsText" priority="3831" operator="containsText" id="{F1DA7FA7-B470-264E-B58C-B0CA76E3D232}">
            <xm:f>NOT(ISERROR(SEARCH($A19 ="text",A16)))</xm:f>
            <xm:f>$A19 ="text"</xm:f>
            <x14:dxf>
              <fill>
                <patternFill>
                  <bgColor theme="7" tint="0.79998168889431442"/>
                </patternFill>
              </fill>
            </x14:dxf>
          </x14:cfRule>
          <xm:sqref>G16 A79:E80</xm:sqref>
        </x14:conditionalFormatting>
        <x14:conditionalFormatting xmlns:xm="http://schemas.microsoft.com/office/excel/2006/main">
          <x14:cfRule type="containsText" priority="3833" operator="containsText" id="{D849AE07-77CB-A34A-9B14-65BF1CD9D858}">
            <xm:f>NOT(ISERROR(SEARCH($A106 ="text",A95)))</xm:f>
            <xm:f>$A106 ="text"</xm:f>
            <x14:dxf>
              <fill>
                <patternFill>
                  <bgColor theme="7" tint="0.79998168889431442"/>
                </patternFill>
              </fill>
            </x14:dxf>
          </x14:cfRule>
          <xm:sqref>A95:E95</xm:sqref>
        </x14:conditionalFormatting>
        <x14:conditionalFormatting xmlns:xm="http://schemas.microsoft.com/office/excel/2006/main">
          <x14:cfRule type="containsText" priority="3834" operator="containsText" id="{8D407AB5-12CA-4544-9E48-DFF16977939E}">
            <xm:f>NOT(ISERROR(SEARCH($A106 ="text",A87)))</xm:f>
            <xm:f>$A106 ="text"</xm:f>
            <x14:dxf>
              <fill>
                <patternFill>
                  <bgColor theme="7" tint="0.79998168889431442"/>
                </patternFill>
              </fill>
            </x14:dxf>
          </x14:cfRule>
          <xm:sqref>A87:E92 BL87:BL92 HY87:XFD92</xm:sqref>
        </x14:conditionalFormatting>
        <x14:conditionalFormatting xmlns:xm="http://schemas.microsoft.com/office/excel/2006/main">
          <x14:cfRule type="containsText" priority="3836" operator="containsText" id="{11C21FDB-1ED2-AA4A-97E6-26C729CF83C7}">
            <xm:f>NOT(ISERROR(SEARCH($A106 ="text",A42)))</xm:f>
            <xm:f>$A106 ="text"</xm:f>
            <x14:dxf>
              <fill>
                <patternFill>
                  <bgColor theme="7" tint="0.79998168889431442"/>
                </patternFill>
              </fill>
            </x14:dxf>
          </x14:cfRule>
          <xm:sqref>B59 A44:E58 A42:A43 B69 BL44:BL58 HY44:XFD58</xm:sqref>
        </x14:conditionalFormatting>
        <x14:conditionalFormatting xmlns:xm="http://schemas.microsoft.com/office/excel/2006/main">
          <x14:cfRule type="containsText" priority="3791" operator="containsText" id="{32C3FCE6-49FE-C146-BC83-AED39AC0F404}">
            <xm:f>NOT(ISERROR(SEARCH($A190 ="text",G82)))</xm:f>
            <xm:f>$A190 ="text"</xm:f>
            <x14:dxf>
              <fill>
                <patternFill>
                  <bgColor theme="7" tint="0.79998168889431442"/>
                </patternFill>
              </fill>
            </x14:dxf>
          </x14:cfRule>
          <xm:sqref>AH94:AJ95 G84:I85 AG84:AJ92 G82:I82 AG82:AJ82 X82:AC82 X84:AC85 G94:H95 G86:H92</xm:sqref>
        </x14:conditionalFormatting>
        <x14:conditionalFormatting xmlns:xm="http://schemas.microsoft.com/office/excel/2006/main">
          <x14:cfRule type="containsText" priority="3789" operator="containsText" id="{657436CE-828F-3C4D-92CB-D168DC09C64B}">
            <xm:f>NOT(ISERROR(SEARCH(#REF! ="text",B102)))</xm:f>
            <xm:f>#REF! ="text"</xm:f>
            <x14:dxf>
              <fill>
                <patternFill>
                  <bgColor theme="7" tint="0.79998168889431442"/>
                </patternFill>
              </fill>
            </x14:dxf>
          </x14:cfRule>
          <xm:sqref>B102:E103</xm:sqref>
        </x14:conditionalFormatting>
        <x14:conditionalFormatting xmlns:xm="http://schemas.microsoft.com/office/excel/2006/main">
          <x14:cfRule type="containsText" priority="3840" operator="containsText" id="{7114D1F4-30AE-2F48-9AF5-9E424BEC53B9}">
            <xm:f>NOT(ISERROR(SEARCH($A92 ="text",AK71)))</xm:f>
            <xm:f>$A92 ="text"</xm:f>
            <x14:dxf>
              <fill>
                <patternFill>
                  <bgColor theme="7" tint="0.79998168889431442"/>
                </patternFill>
              </fill>
            </x14:dxf>
          </x14:cfRule>
          <xm:sqref>BI72:BL73 HY72:XFD73 AK85:BH85 GI71:GU71 HH71:HK71 GG85:GU85</xm:sqref>
        </x14:conditionalFormatting>
        <x14:conditionalFormatting xmlns:xm="http://schemas.microsoft.com/office/excel/2006/main">
          <x14:cfRule type="containsText" priority="3841" operator="containsText" id="{27EF00B6-80F4-094B-91DC-3CBA5E762B08}">
            <xm:f>NOT(ISERROR(SEARCH($A56 ="text",AK21)))</xm:f>
            <xm:f>$A56 ="text"</xm:f>
            <x14:dxf>
              <fill>
                <patternFill>
                  <bgColor theme="7" tint="0.79998168889431442"/>
                </patternFill>
              </fill>
            </x14:dxf>
          </x14:cfRule>
          <xm:sqref>AK21:BH21</xm:sqref>
        </x14:conditionalFormatting>
        <x14:conditionalFormatting xmlns:xm="http://schemas.microsoft.com/office/excel/2006/main">
          <x14:cfRule type="containsText" priority="3787" operator="containsText" id="{C8C51003-EFBB-2641-AD83-E812EAD69698}">
            <xm:f>NOT(ISERROR(SEARCH($A127 ="text",AG42)))</xm:f>
            <xm:f>$A127 ="text"</xm:f>
            <x14:dxf>
              <fill>
                <patternFill>
                  <bgColor theme="7" tint="0.79998168889431442"/>
                </patternFill>
              </fill>
            </x14:dxf>
          </x14:cfRule>
          <xm:sqref>AG42:AJ43</xm:sqref>
        </x14:conditionalFormatting>
        <x14:conditionalFormatting xmlns:xm="http://schemas.microsoft.com/office/excel/2006/main">
          <x14:cfRule type="containsText" priority="3783" operator="containsText" id="{6CAEB21D-E004-D24E-9FA4-35F71093C60D}">
            <xm:f>NOT(ISERROR(SEARCH($A202 ="text",AG94)))</xm:f>
            <xm:f>$A202 ="text"</xm:f>
            <x14:dxf>
              <fill>
                <patternFill>
                  <bgColor theme="7" tint="0.79998168889431442"/>
                </patternFill>
              </fill>
            </x14:dxf>
          </x14:cfRule>
          <xm:sqref>AG94:AJ95</xm:sqref>
        </x14:conditionalFormatting>
        <x14:conditionalFormatting xmlns:xm="http://schemas.microsoft.com/office/excel/2006/main">
          <x14:cfRule type="containsText" priority="3773" operator="containsText" id="{DBABFB1A-D46E-D744-A550-ECCB89EC1DE7}">
            <xm:f>NOT(ISERROR(SEARCH($A26 ="text",A21)))</xm:f>
            <xm:f>$A26 ="text"</xm:f>
            <x14:dxf>
              <fill>
                <patternFill>
                  <bgColor theme="7" tint="0.79998168889431442"/>
                </patternFill>
              </fill>
            </x14:dxf>
          </x14:cfRule>
          <xm:sqref>A21</xm:sqref>
        </x14:conditionalFormatting>
        <x14:conditionalFormatting xmlns:xm="http://schemas.microsoft.com/office/excel/2006/main">
          <x14:cfRule type="containsText" priority="3774" operator="containsText" id="{8BF29ECD-3771-C34A-9CE7-D7D9E1CFDA44}">
            <xm:f>NOT(ISERROR(SEARCH($A24 ="text",A20)))</xm:f>
            <xm:f>$A24 ="text"</xm:f>
            <x14:dxf>
              <fill>
                <patternFill>
                  <bgColor theme="7" tint="0.79998168889431442"/>
                </patternFill>
              </fill>
            </x14:dxf>
          </x14:cfRule>
          <xm:sqref>A20</xm:sqref>
        </x14:conditionalFormatting>
        <x14:conditionalFormatting xmlns:xm="http://schemas.microsoft.com/office/excel/2006/main">
          <x14:cfRule type="containsText" priority="3769" operator="containsText" id="{70453CA5-FEDF-FE42-8F7D-F37ECD592BD3}">
            <xm:f>NOT(ISERROR(SEARCH($A27 ="text",A22)))</xm:f>
            <xm:f>$A27 ="text"</xm:f>
            <x14:dxf>
              <fill>
                <patternFill>
                  <bgColor theme="7" tint="0.79998168889431442"/>
                </patternFill>
              </fill>
            </x14:dxf>
          </x14:cfRule>
          <xm:sqref>A22:A26</xm:sqref>
        </x14:conditionalFormatting>
        <x14:conditionalFormatting xmlns:xm="http://schemas.microsoft.com/office/excel/2006/main">
          <x14:cfRule type="containsText" priority="3770" operator="containsText" id="{641CAE10-6CB1-7F44-BCE7-3F4E90E8FCD0}">
            <xm:f>NOT(ISERROR(SEARCH(#REF! ="text",A27)))</xm:f>
            <xm:f>#REF! ="text"</xm:f>
            <x14:dxf>
              <fill>
                <patternFill>
                  <bgColor theme="7" tint="0.79998168889431442"/>
                </patternFill>
              </fill>
            </x14:dxf>
          </x14:cfRule>
          <xm:sqref>A27</xm:sqref>
        </x14:conditionalFormatting>
        <x14:conditionalFormatting xmlns:xm="http://schemas.microsoft.com/office/excel/2006/main">
          <x14:cfRule type="containsText" priority="3771" operator="containsText" id="{170B1FB0-24ED-F94A-900C-7728C4A1E738}">
            <xm:f>NOT(ISERROR(SEARCH($A114 ="text",A29)))</xm:f>
            <xm:f>$A114 ="text"</xm:f>
            <x14:dxf>
              <fill>
                <patternFill>
                  <bgColor theme="7" tint="0.79998168889431442"/>
                </patternFill>
              </fill>
            </x14:dxf>
          </x14:cfRule>
          <xm:sqref>A29:A31</xm:sqref>
        </x14:conditionalFormatting>
        <x14:conditionalFormatting xmlns:xm="http://schemas.microsoft.com/office/excel/2006/main">
          <x14:cfRule type="containsText" priority="3772" operator="containsText" id="{99C3ECD0-A0A2-5F41-AF39-880C9FCD851B}">
            <xm:f>NOT(ISERROR(SEARCH(#REF! ="text",A28)))</xm:f>
            <xm:f>#REF! ="text"</xm:f>
            <x14:dxf>
              <fill>
                <patternFill>
                  <bgColor theme="7" tint="0.79998168889431442"/>
                </patternFill>
              </fill>
            </x14:dxf>
          </x14:cfRule>
          <xm:sqref>A28</xm:sqref>
        </x14:conditionalFormatting>
        <x14:conditionalFormatting xmlns:xm="http://schemas.microsoft.com/office/excel/2006/main">
          <x14:cfRule type="containsText" priority="3765" operator="containsText" id="{C72C1A19-2180-2749-8B04-A4F62671208D}">
            <xm:f>NOT(ISERROR(SEARCH($A37 ="text",A32)))</xm:f>
            <xm:f>$A37 ="text"</xm:f>
            <x14:dxf>
              <fill>
                <patternFill>
                  <bgColor theme="7" tint="0.79998168889431442"/>
                </patternFill>
              </fill>
            </x14:dxf>
          </x14:cfRule>
          <xm:sqref>A32:A36</xm:sqref>
        </x14:conditionalFormatting>
        <x14:conditionalFormatting xmlns:xm="http://schemas.microsoft.com/office/excel/2006/main">
          <x14:cfRule type="containsText" priority="3766" operator="containsText" id="{B82B6516-3705-2B44-9DB0-364E591ED7B3}">
            <xm:f>NOT(ISERROR(SEARCH(#REF! ="text",A37)))</xm:f>
            <xm:f>#REF! ="text"</xm:f>
            <x14:dxf>
              <fill>
                <patternFill>
                  <bgColor theme="7" tint="0.79998168889431442"/>
                </patternFill>
              </fill>
            </x14:dxf>
          </x14:cfRule>
          <xm:sqref>A37</xm:sqref>
        </x14:conditionalFormatting>
        <x14:conditionalFormatting xmlns:xm="http://schemas.microsoft.com/office/excel/2006/main">
          <x14:cfRule type="containsText" priority="3767" operator="containsText" id="{C02A60DA-B54F-8D4A-9216-8CCE7BE07A0F}">
            <xm:f>NOT(ISERROR(SEARCH($A124 ="text",A39)))</xm:f>
            <xm:f>$A124 ="text"</xm:f>
            <x14:dxf>
              <fill>
                <patternFill>
                  <bgColor theme="7" tint="0.79998168889431442"/>
                </patternFill>
              </fill>
            </x14:dxf>
          </x14:cfRule>
          <xm:sqref>A39:A43</xm:sqref>
        </x14:conditionalFormatting>
        <x14:conditionalFormatting xmlns:xm="http://schemas.microsoft.com/office/excel/2006/main">
          <x14:cfRule type="containsText" priority="3768" operator="containsText" id="{C3EA08BF-DB34-B74A-B9CB-CBB7DA620329}">
            <xm:f>NOT(ISERROR(SEARCH(#REF! ="text",A38)))</xm:f>
            <xm:f>#REF! ="text"</xm:f>
            <x14:dxf>
              <fill>
                <patternFill>
                  <bgColor theme="7" tint="0.79998168889431442"/>
                </patternFill>
              </fill>
            </x14:dxf>
          </x14:cfRule>
          <xm:sqref>A38</xm:sqref>
        </x14:conditionalFormatting>
        <x14:conditionalFormatting xmlns:xm="http://schemas.microsoft.com/office/excel/2006/main">
          <x14:cfRule type="containsText" priority="3763" operator="containsText" id="{71514645-036D-7A44-B559-2BF34407749F}">
            <xm:f>NOT(ISERROR(SEARCH($A122 ="text",A37)))</xm:f>
            <xm:f>$A122 ="text"</xm:f>
            <x14:dxf>
              <fill>
                <patternFill>
                  <bgColor theme="7" tint="0.79998168889431442"/>
                </patternFill>
              </fill>
            </x14:dxf>
          </x14:cfRule>
          <xm:sqref>A37</xm:sqref>
        </x14:conditionalFormatting>
        <x14:conditionalFormatting xmlns:xm="http://schemas.microsoft.com/office/excel/2006/main">
          <x14:cfRule type="containsText" priority="3764" operator="containsText" id="{07772F9E-692B-BA4E-A165-B5FF1EE6B3EF}">
            <xm:f>NOT(ISERROR(SEARCH(#REF! ="text",A38)))</xm:f>
            <xm:f>#REF! ="text"</xm:f>
            <x14:dxf>
              <fill>
                <patternFill>
                  <bgColor theme="7" tint="0.79998168889431442"/>
                </patternFill>
              </fill>
            </x14:dxf>
          </x14:cfRule>
          <xm:sqref>A38</xm:sqref>
        </x14:conditionalFormatting>
        <x14:conditionalFormatting xmlns:xm="http://schemas.microsoft.com/office/excel/2006/main">
          <x14:cfRule type="containsText" priority="3761" operator="containsText" id="{E4E76A4C-5FA2-224A-B7E4-B19DB8F01A1A}">
            <xm:f>NOT(ISERROR(SEARCH($A43 ="text",A38)))</xm:f>
            <xm:f>$A43 ="text"</xm:f>
            <x14:dxf>
              <fill>
                <patternFill>
                  <bgColor theme="7" tint="0.79998168889431442"/>
                </patternFill>
              </fill>
            </x14:dxf>
          </x14:cfRule>
          <xm:sqref>A38</xm:sqref>
        </x14:conditionalFormatting>
        <x14:conditionalFormatting xmlns:xm="http://schemas.microsoft.com/office/excel/2006/main">
          <x14:cfRule type="containsText" priority="3762" operator="containsText" id="{AB5E92E7-A105-9F42-A02E-E01665A0514C}">
            <xm:f>NOT(ISERROR(SEARCH($A41 ="text",A37)))</xm:f>
            <xm:f>$A41 ="text"</xm:f>
            <x14:dxf>
              <fill>
                <patternFill>
                  <bgColor theme="7" tint="0.79998168889431442"/>
                </patternFill>
              </fill>
            </x14:dxf>
          </x14:cfRule>
          <xm:sqref>A37</xm:sqref>
        </x14:conditionalFormatting>
        <x14:conditionalFormatting xmlns:xm="http://schemas.microsoft.com/office/excel/2006/main">
          <x14:cfRule type="containsText" priority="3759" operator="containsText" id="{04160D38-71F5-2A48-BEEE-67F257752C86}">
            <xm:f>NOT(ISERROR(SEARCH(#REF! ="text",A44)))</xm:f>
            <xm:f>#REF! ="text"</xm:f>
            <x14:dxf>
              <fill>
                <patternFill>
                  <bgColor theme="7" tint="0.79998168889431442"/>
                </patternFill>
              </fill>
            </x14:dxf>
          </x14:cfRule>
          <xm:sqref>A44</xm:sqref>
        </x14:conditionalFormatting>
        <x14:conditionalFormatting xmlns:xm="http://schemas.microsoft.com/office/excel/2006/main">
          <x14:cfRule type="containsText" priority="3757" operator="containsText" id="{ED007BB6-F150-944D-8379-64ACE8D31275}">
            <xm:f>NOT(ISERROR(SEARCH(#REF! ="text",A44)))</xm:f>
            <xm:f>#REF! ="text"</xm:f>
            <x14:dxf>
              <fill>
                <patternFill>
                  <bgColor theme="7" tint="0.79998168889431442"/>
                </patternFill>
              </fill>
            </x14:dxf>
          </x14:cfRule>
          <xm:sqref>A44</xm:sqref>
        </x14:conditionalFormatting>
        <x14:conditionalFormatting xmlns:xm="http://schemas.microsoft.com/office/excel/2006/main">
          <x14:cfRule type="containsText" priority="3754" operator="containsText" id="{63393802-F9A1-8846-95A4-9492041032DC}">
            <xm:f>NOT(ISERROR(SEARCH($A49 ="text",A44)))</xm:f>
            <xm:f>$A49 ="text"</xm:f>
            <x14:dxf>
              <fill>
                <patternFill>
                  <bgColor theme="7" tint="0.79998168889431442"/>
                </patternFill>
              </fill>
            </x14:dxf>
          </x14:cfRule>
          <xm:sqref>A44</xm:sqref>
        </x14:conditionalFormatting>
        <x14:conditionalFormatting xmlns:xm="http://schemas.microsoft.com/office/excel/2006/main">
          <x14:cfRule type="containsText" priority="3753" operator="containsText" id="{457526C5-06D2-E74A-BA48-8C749DBFFF4C}">
            <xm:f>NOT(ISERROR(SEARCH($A139 ="text",A54)))</xm:f>
            <xm:f>$A139 ="text"</xm:f>
            <x14:dxf>
              <fill>
                <patternFill>
                  <bgColor theme="7" tint="0.79998168889431442"/>
                </patternFill>
              </fill>
            </x14:dxf>
          </x14:cfRule>
          <xm:sqref>A54</xm:sqref>
        </x14:conditionalFormatting>
        <x14:conditionalFormatting xmlns:xm="http://schemas.microsoft.com/office/excel/2006/main">
          <x14:cfRule type="containsText" priority="3752" operator="containsText" id="{CB4D22A0-6AA9-0147-83FE-FFF9A226E417}">
            <xm:f>NOT(ISERROR(SEARCH(#REF! ="text",A54)))</xm:f>
            <xm:f>#REF! ="text"</xm:f>
            <x14:dxf>
              <fill>
                <patternFill>
                  <bgColor theme="7" tint="0.79998168889431442"/>
                </patternFill>
              </fill>
            </x14:dxf>
          </x14:cfRule>
          <xm:sqref>A54</xm:sqref>
        </x14:conditionalFormatting>
        <x14:conditionalFormatting xmlns:xm="http://schemas.microsoft.com/office/excel/2006/main">
          <x14:cfRule type="containsText" priority="3751" operator="containsText" id="{8F746190-F086-1742-BC4D-2692762D1F06}">
            <xm:f>NOT(ISERROR(SEARCH($A130 ="text",A44)))</xm:f>
            <xm:f>$A130 ="text"</xm:f>
            <x14:dxf>
              <fill>
                <patternFill>
                  <bgColor theme="7" tint="0.79998168889431442"/>
                </patternFill>
              </fill>
            </x14:dxf>
          </x14:cfRule>
          <xm:sqref>A54 B69 G44:I44 AG44:AJ59 A70 A60 X44:AC44 G56:I56 H55:I55 X54:AC54 X56:AC56 G54:I54 G45:H53 G57:H59</xm:sqref>
        </x14:conditionalFormatting>
        <x14:conditionalFormatting xmlns:xm="http://schemas.microsoft.com/office/excel/2006/main">
          <x14:cfRule type="containsText" priority="3750" operator="containsText" id="{EA2F1404-C65C-C147-AACA-081B42834895}">
            <xm:f>NOT(ISERROR(SEARCH($A58 ="text",A54)))</xm:f>
            <xm:f>$A58 ="text"</xm:f>
            <x14:dxf>
              <fill>
                <patternFill>
                  <bgColor theme="7" tint="0.79998168889431442"/>
                </patternFill>
              </fill>
            </x14:dxf>
          </x14:cfRule>
          <xm:sqref>A54</xm:sqref>
        </x14:conditionalFormatting>
        <x14:conditionalFormatting xmlns:xm="http://schemas.microsoft.com/office/excel/2006/main">
          <x14:cfRule type="containsText" priority="3749" operator="containsText" id="{BE7E7F37-78C6-464E-9517-25F900235DAA}">
            <xm:f>NOT(ISERROR(SEARCH($A130 ="text",A45)))</xm:f>
            <xm:f>$A130 ="text"</xm:f>
            <x14:dxf>
              <fill>
                <patternFill>
                  <bgColor theme="7" tint="0.79998168889431442"/>
                </patternFill>
              </fill>
            </x14:dxf>
          </x14:cfRule>
          <xm:sqref>A45:A53</xm:sqref>
        </x14:conditionalFormatting>
        <x14:conditionalFormatting xmlns:xm="http://schemas.microsoft.com/office/excel/2006/main">
          <x14:cfRule type="containsText" priority="3748" operator="containsText" id="{828C23F8-74F6-D14A-8180-C1C7B7640734}">
            <xm:f>NOT(ISERROR(SEARCH($A131 ="text",A45)))</xm:f>
            <xm:f>$A131 ="text"</xm:f>
            <x14:dxf>
              <fill>
                <patternFill>
                  <bgColor theme="7" tint="0.79998168889431442"/>
                </patternFill>
              </fill>
            </x14:dxf>
          </x14:cfRule>
          <xm:sqref>A45:A53</xm:sqref>
        </x14:conditionalFormatting>
        <x14:conditionalFormatting xmlns:xm="http://schemas.microsoft.com/office/excel/2006/main">
          <x14:cfRule type="containsText" priority="3746" operator="containsText" id="{D2BB58BB-34CC-2E41-B67B-02D23BA00B9F}">
            <xm:f>NOT(ISERROR(SEARCH($A141 ="text",A55)))</xm:f>
            <xm:f>$A141 ="text"</xm:f>
            <x14:dxf>
              <fill>
                <patternFill>
                  <bgColor theme="7" tint="0.79998168889431442"/>
                </patternFill>
              </fill>
            </x14:dxf>
          </x14:cfRule>
          <xm:sqref>A55</xm:sqref>
        </x14:conditionalFormatting>
        <x14:conditionalFormatting xmlns:xm="http://schemas.microsoft.com/office/excel/2006/main">
          <x14:cfRule type="containsText" priority="3744" operator="containsText" id="{40A52AA3-C1A2-B54C-84D7-DE3133228582}">
            <xm:f>NOT(ISERROR(SEARCH($A143 ="text",A57)))</xm:f>
            <xm:f>$A143 ="text"</xm:f>
            <x14:dxf>
              <fill>
                <patternFill>
                  <bgColor theme="7" tint="0.79998168889431442"/>
                </patternFill>
              </fill>
            </x14:dxf>
          </x14:cfRule>
          <xm:sqref>A57:A59</xm:sqref>
        </x14:conditionalFormatting>
        <x14:conditionalFormatting xmlns:xm="http://schemas.microsoft.com/office/excel/2006/main">
          <x14:cfRule type="containsText" priority="3743" operator="containsText" id="{BAC4127B-E394-9D41-9F29-63658262932A}">
            <xm:f>NOT(ISERROR(SEARCH($A125 ="text",A60)))</xm:f>
            <xm:f>$A125 ="text"</xm:f>
            <x14:dxf>
              <fill>
                <patternFill>
                  <bgColor theme="7" tint="0.79998168889431442"/>
                </patternFill>
              </fill>
            </x14:dxf>
          </x14:cfRule>
          <xm:sqref>A60</xm:sqref>
        </x14:conditionalFormatting>
        <x14:conditionalFormatting xmlns:xm="http://schemas.microsoft.com/office/excel/2006/main">
          <x14:cfRule type="containsText" priority="3742" operator="containsText" id="{3178DB81-BACB-2348-8D08-C281BF62B37D}">
            <xm:f>NOT(ISERROR(SEARCH(#REF! ="text",A60)))</xm:f>
            <xm:f>#REF! ="text"</xm:f>
            <x14:dxf>
              <fill>
                <patternFill>
                  <bgColor theme="7" tint="0.79998168889431442"/>
                </patternFill>
              </fill>
            </x14:dxf>
          </x14:cfRule>
          <xm:sqref>A60</xm:sqref>
        </x14:conditionalFormatting>
        <x14:conditionalFormatting xmlns:xm="http://schemas.microsoft.com/office/excel/2006/main">
          <x14:cfRule type="containsText" priority="3741" operator="containsText" id="{DA841C11-9CC2-4C45-AC2D-7D4A8E1D38B8}">
            <xm:f>NOT(ISERROR(SEARCH(#REF! ="text",A60)))</xm:f>
            <xm:f>#REF! ="text"</xm:f>
            <x14:dxf>
              <fill>
                <patternFill>
                  <bgColor theme="7" tint="0.79998168889431442"/>
                </patternFill>
              </fill>
            </x14:dxf>
          </x14:cfRule>
          <xm:sqref>A60</xm:sqref>
        </x14:conditionalFormatting>
        <x14:conditionalFormatting xmlns:xm="http://schemas.microsoft.com/office/excel/2006/main">
          <x14:cfRule type="containsText" priority="3740" operator="containsText" id="{79279B0C-7F27-6A4C-BD3C-7B9B4C64C7BE}">
            <xm:f>NOT(ISERROR(SEARCH($A65 ="text",A60)))</xm:f>
            <xm:f>$A65 ="text"</xm:f>
            <x14:dxf>
              <fill>
                <patternFill>
                  <bgColor theme="7" tint="0.79998168889431442"/>
                </patternFill>
              </fill>
            </x14:dxf>
          </x14:cfRule>
          <xm:sqref>A60</xm:sqref>
        </x14:conditionalFormatting>
        <x14:conditionalFormatting xmlns:xm="http://schemas.microsoft.com/office/excel/2006/main">
          <x14:cfRule type="containsText" priority="3739" operator="containsText" id="{B5A34EAD-4AAA-F144-8544-C78CEC24A7D0}">
            <xm:f>NOT(ISERROR(SEARCH($A108 ="text",A61)))</xm:f>
            <xm:f>$A108 ="text"</xm:f>
            <x14:dxf>
              <fill>
                <patternFill>
                  <bgColor theme="7" tint="0.79998168889431442"/>
                </patternFill>
              </fill>
            </x14:dxf>
          </x14:cfRule>
          <xm:sqref>A61:A67 A70:E70 BL70 HY70:XFD70</xm:sqref>
        </x14:conditionalFormatting>
        <x14:conditionalFormatting xmlns:xm="http://schemas.microsoft.com/office/excel/2006/main">
          <x14:cfRule type="containsText" priority="3738" operator="containsText" id="{F8A7B623-8731-E248-907E-2C31846ABBBE}">
            <xm:f>NOT(ISERROR(SEARCH($A147 ="text",A61)))</xm:f>
            <xm:f>$A147 ="text"</xm:f>
            <x14:dxf>
              <fill>
                <patternFill>
                  <bgColor theme="7" tint="0.79998168889431442"/>
                </patternFill>
              </fill>
            </x14:dxf>
          </x14:cfRule>
          <xm:sqref>A61:A67</xm:sqref>
        </x14:conditionalFormatting>
        <x14:conditionalFormatting xmlns:xm="http://schemas.microsoft.com/office/excel/2006/main">
          <x14:cfRule type="containsText" priority="3737" operator="containsText" id="{C0A1C541-A6F0-F648-918C-7A86557824DF}">
            <xm:f>NOT(ISERROR(SEARCH($A147 ="text",A60)))</xm:f>
            <xm:f>$A147 ="text"</xm:f>
            <x14:dxf>
              <fill>
                <patternFill>
                  <bgColor theme="7" tint="0.79998168889431442"/>
                </patternFill>
              </fill>
            </x14:dxf>
          </x14:cfRule>
          <xm:sqref>A61:B67 G60:I60 AG60:AJ67 G69:H69 AG69:AJ69 X60:AC60 G61:H67</xm:sqref>
        </x14:conditionalFormatting>
        <x14:conditionalFormatting xmlns:xm="http://schemas.microsoft.com/office/excel/2006/main">
          <x14:cfRule type="containsText" priority="3735" operator="containsText" id="{8AEFA1DD-F391-7E44-A82A-9AA324753901}">
            <xm:f>NOT(ISERROR(SEARCH(#REF! ="text",A70)))</xm:f>
            <xm:f>#REF! ="text"</xm:f>
            <x14:dxf>
              <fill>
                <patternFill>
                  <bgColor theme="7" tint="0.79998168889431442"/>
                </patternFill>
              </fill>
            </x14:dxf>
          </x14:cfRule>
          <xm:sqref>A70</xm:sqref>
        </x14:conditionalFormatting>
        <x14:conditionalFormatting xmlns:xm="http://schemas.microsoft.com/office/excel/2006/main">
          <x14:cfRule type="containsText" priority="3734" operator="containsText" id="{EB5A5BEA-D66F-8545-9743-4BAB46BC64F7}">
            <xm:f>NOT(ISERROR(SEARCH(#REF! ="text",A70)))</xm:f>
            <xm:f>#REF! ="text"</xm:f>
            <x14:dxf>
              <fill>
                <patternFill>
                  <bgColor theme="7" tint="0.79998168889431442"/>
                </patternFill>
              </fill>
            </x14:dxf>
          </x14:cfRule>
          <xm:sqref>A70</xm:sqref>
        </x14:conditionalFormatting>
        <x14:conditionalFormatting xmlns:xm="http://schemas.microsoft.com/office/excel/2006/main">
          <x14:cfRule type="containsText" priority="3736" operator="containsText" id="{93B1A9AE-66E7-DD43-B174-A4B66F9BA69F}">
            <xm:f>NOT(ISERROR(SEARCH($A116 ="text",A70)))</xm:f>
            <xm:f>$A116 ="text"</xm:f>
            <x14:dxf>
              <fill>
                <patternFill>
                  <bgColor theme="7" tint="0.79998168889431442"/>
                </patternFill>
              </fill>
            </x14:dxf>
          </x14:cfRule>
          <xm:sqref>A70</xm:sqref>
        </x14:conditionalFormatting>
        <x14:conditionalFormatting xmlns:xm="http://schemas.microsoft.com/office/excel/2006/main">
          <x14:cfRule type="containsText" priority="3845" operator="containsText" id="{D2DCD62C-96FE-3B48-8F1D-E57246E3AC7E}">
            <xm:f>NOT(ISERROR(SEARCH($A107 ="text",AK59)))</xm:f>
            <xm:f>$A107 ="text"</xm:f>
            <x14:dxf>
              <fill>
                <patternFill>
                  <bgColor theme="7" tint="0.79998168889431442"/>
                </patternFill>
              </fill>
            </x14:dxf>
          </x14:cfRule>
          <xm:sqref>BI59:BK67 AK60:BH60 AK70:BH70 GG60:GU60</xm:sqref>
        </x14:conditionalFormatting>
        <x14:conditionalFormatting xmlns:xm="http://schemas.microsoft.com/office/excel/2006/main">
          <x14:cfRule type="containsText" priority="3730" operator="containsText" id="{B1066F8D-BCC7-F24D-9EC0-E82CD0535DC1}">
            <xm:f>NOT(ISERROR(SEARCH(#REF! ="text",A70)))</xm:f>
            <xm:f>#REF! ="text"</xm:f>
            <x14:dxf>
              <fill>
                <patternFill>
                  <bgColor theme="7" tint="0.79998168889431442"/>
                </patternFill>
              </fill>
            </x14:dxf>
          </x14:cfRule>
          <xm:sqref>A70</xm:sqref>
        </x14:conditionalFormatting>
        <x14:conditionalFormatting xmlns:xm="http://schemas.microsoft.com/office/excel/2006/main">
          <x14:cfRule type="containsText" priority="3729" operator="containsText" id="{FCF3C4EA-AA8D-4745-8997-2C58A05494FE}">
            <xm:f>NOT(ISERROR(SEARCH($A134 ="text",A70)))</xm:f>
            <xm:f>$A134 ="text"</xm:f>
            <x14:dxf>
              <fill>
                <patternFill>
                  <bgColor theme="7" tint="0.79998168889431442"/>
                </patternFill>
              </fill>
            </x14:dxf>
          </x14:cfRule>
          <xm:sqref>A70</xm:sqref>
        </x14:conditionalFormatting>
        <x14:conditionalFormatting xmlns:xm="http://schemas.microsoft.com/office/excel/2006/main">
          <x14:cfRule type="containsText" priority="3728" operator="containsText" id="{D91184F0-C061-3049-8AE0-EDA1646A1DD3}">
            <xm:f>NOT(ISERROR(SEARCH($A155 ="text",A70)))</xm:f>
            <xm:f>$A155 ="text"</xm:f>
            <x14:dxf>
              <fill>
                <patternFill>
                  <bgColor theme="7" tint="0.79998168889431442"/>
                </patternFill>
              </fill>
            </x14:dxf>
          </x14:cfRule>
          <xm:sqref>A70</xm:sqref>
        </x14:conditionalFormatting>
        <x14:conditionalFormatting xmlns:xm="http://schemas.microsoft.com/office/excel/2006/main">
          <x14:cfRule type="containsText" priority="3726" operator="containsText" id="{8A77CC65-EC6D-6B46-8D03-DA8EAE89EE45}">
            <xm:f>NOT(ISERROR(SEARCH(#REF! ="text",A70)))</xm:f>
            <xm:f>#REF! ="text"</xm:f>
            <x14:dxf>
              <fill>
                <patternFill>
                  <bgColor theme="7" tint="0.79998168889431442"/>
                </patternFill>
              </fill>
            </x14:dxf>
          </x14:cfRule>
          <xm:sqref>A70</xm:sqref>
        </x14:conditionalFormatting>
        <x14:conditionalFormatting xmlns:xm="http://schemas.microsoft.com/office/excel/2006/main">
          <x14:cfRule type="containsText" priority="3724" operator="containsText" id="{20835767-AB36-5D44-969A-B8C6131343B7}">
            <xm:f>NOT(ISERROR(SEARCH($A156 ="text",A70)))</xm:f>
            <xm:f>$A156 ="text"</xm:f>
            <x14:dxf>
              <fill>
                <patternFill>
                  <bgColor theme="7" tint="0.79998168889431442"/>
                </patternFill>
              </fill>
            </x14:dxf>
          </x14:cfRule>
          <xm:sqref>A70</xm:sqref>
        </x14:conditionalFormatting>
        <x14:conditionalFormatting xmlns:xm="http://schemas.microsoft.com/office/excel/2006/main">
          <x14:cfRule type="containsText" priority="3846" operator="containsText" id="{AA9C5BFD-7FF5-AD47-BA44-C015DF26271E}">
            <xm:f>NOT(ISERROR(SEARCH($A70 ="text",A37)))</xm:f>
            <xm:f>$A70 ="text"</xm:f>
            <x14:dxf>
              <fill>
                <patternFill>
                  <bgColor theme="7" tint="0.79998168889431442"/>
                </patternFill>
              </fill>
            </x14:dxf>
          </x14:cfRule>
          <xm:sqref>A80 AK37:BK37</xm:sqref>
        </x14:conditionalFormatting>
        <x14:conditionalFormatting xmlns:xm="http://schemas.microsoft.com/office/excel/2006/main">
          <x14:cfRule type="containsText" priority="3692" operator="containsText" id="{AB6EFEAF-3CD9-D14F-8852-F2D372F0C506}">
            <xm:f>NOT(ISERROR(SEARCH($A122 ="text",A56)))</xm:f>
            <xm:f>$A122 ="text"</xm:f>
            <x14:dxf>
              <fill>
                <patternFill>
                  <bgColor theme="7" tint="0.79998168889431442"/>
                </patternFill>
              </fill>
            </x14:dxf>
          </x14:cfRule>
          <xm:sqref>A86:A92 GG56:GU56</xm:sqref>
        </x14:conditionalFormatting>
        <x14:conditionalFormatting xmlns:xm="http://schemas.microsoft.com/office/excel/2006/main">
          <x14:cfRule type="containsText" priority="3693" operator="containsText" id="{95EA8977-1F34-7646-9088-9679B4B2F2A0}">
            <xm:f>NOT(ISERROR(SEARCH($A120 ="text",A86)))</xm:f>
            <xm:f>$A120 ="text"</xm:f>
            <x14:dxf>
              <fill>
                <patternFill>
                  <bgColor theme="7" tint="0.79998168889431442"/>
                </patternFill>
              </fill>
            </x14:dxf>
          </x14:cfRule>
          <xm:sqref>A86:A92</xm:sqref>
        </x14:conditionalFormatting>
        <x14:conditionalFormatting xmlns:xm="http://schemas.microsoft.com/office/excel/2006/main">
          <x14:cfRule type="containsText" priority="3689" operator="containsText" id="{40A5915E-7112-2748-BDE8-6D8960BF6E81}">
            <xm:f>NOT(ISERROR(SEARCH($A160 ="text",A94)))</xm:f>
            <xm:f>$A160 ="text"</xm:f>
            <x14:dxf>
              <fill>
                <patternFill>
                  <bgColor theme="7" tint="0.79998168889431442"/>
                </patternFill>
              </fill>
            </x14:dxf>
          </x14:cfRule>
          <xm:sqref>A94:A95</xm:sqref>
        </x14:conditionalFormatting>
        <x14:conditionalFormatting xmlns:xm="http://schemas.microsoft.com/office/excel/2006/main">
          <x14:cfRule type="containsText" priority="3688" operator="containsText" id="{9A329B78-EB03-A042-9496-D76F77A2A55D}">
            <xm:f>NOT(ISERROR(SEARCH($A159 ="text",A94)))</xm:f>
            <xm:f>$A159 ="text"</xm:f>
            <x14:dxf>
              <fill>
                <patternFill>
                  <bgColor theme="7" tint="0.79998168889431442"/>
                </patternFill>
              </fill>
            </x14:dxf>
          </x14:cfRule>
          <xm:sqref>A94:A95</xm:sqref>
        </x14:conditionalFormatting>
        <x14:conditionalFormatting xmlns:xm="http://schemas.microsoft.com/office/excel/2006/main">
          <x14:cfRule type="containsText" priority="3690" operator="containsText" id="{52554ED3-510C-EC4D-83B4-48048D1E15B6}">
            <xm:f>NOT(ISERROR(SEARCH($A128 ="text",A94)))</xm:f>
            <xm:f>$A128 ="text"</xm:f>
            <x14:dxf>
              <fill>
                <patternFill>
                  <bgColor theme="7" tint="0.79998168889431442"/>
                </patternFill>
              </fill>
            </x14:dxf>
          </x14:cfRule>
          <xm:sqref>A94:A95</xm:sqref>
        </x14:conditionalFormatting>
        <x14:conditionalFormatting xmlns:xm="http://schemas.microsoft.com/office/excel/2006/main">
          <x14:cfRule type="containsText" priority="3679" operator="containsText" id="{35783431-D7DD-1C4C-B8D3-B2D0F903B65A}">
            <xm:f>NOT(ISERROR(SEARCH($A102 ="text",A84)))</xm:f>
            <xm:f>$A102 ="text"</xm:f>
            <x14:dxf>
              <fill>
                <patternFill>
                  <bgColor theme="7" tint="0.79998168889431442"/>
                </patternFill>
              </fill>
            </x14:dxf>
          </x14:cfRule>
          <xm:sqref>A84</xm:sqref>
        </x14:conditionalFormatting>
        <x14:conditionalFormatting xmlns:xm="http://schemas.microsoft.com/office/excel/2006/main">
          <x14:cfRule type="containsText" priority="3675" operator="containsText" id="{CDAF8844-9DF8-FD4F-B886-4688E57E76F5}">
            <xm:f>NOT(ISERROR(SEARCH($A167 ="text",A82)))</xm:f>
            <xm:f>$A167 ="text"</xm:f>
            <x14:dxf>
              <fill>
                <patternFill>
                  <bgColor theme="7" tint="0.79998168889431442"/>
                </patternFill>
              </fill>
            </x14:dxf>
          </x14:cfRule>
          <xm:sqref>A82</xm:sqref>
        </x14:conditionalFormatting>
        <x14:conditionalFormatting xmlns:xm="http://schemas.microsoft.com/office/excel/2006/main">
          <x14:cfRule type="containsText" priority="3676" operator="containsText" id="{93A4F598-CA7B-2646-92D5-CE84C93601E9}">
            <xm:f>NOT(ISERROR(SEARCH($A188 ="text",A82)))</xm:f>
            <xm:f>$A188 ="text"</xm:f>
            <x14:dxf>
              <fill>
                <patternFill>
                  <bgColor theme="7" tint="0.79998168889431442"/>
                </patternFill>
              </fill>
            </x14:dxf>
          </x14:cfRule>
          <xm:sqref>A82</xm:sqref>
        </x14:conditionalFormatting>
        <x14:conditionalFormatting xmlns:xm="http://schemas.microsoft.com/office/excel/2006/main">
          <x14:cfRule type="containsText" priority="3677" operator="containsText" id="{932A2DCF-7A5E-C84A-8F99-56B1469F1CC8}">
            <xm:f>NOT(ISERROR(SEARCH($A149 ="text",A82)))</xm:f>
            <xm:f>$A149 ="text"</xm:f>
            <x14:dxf>
              <fill>
                <patternFill>
                  <bgColor theme="7" tint="0.79998168889431442"/>
                </patternFill>
              </fill>
            </x14:dxf>
          </x14:cfRule>
          <xm:sqref>A82</xm:sqref>
        </x14:conditionalFormatting>
        <x14:conditionalFormatting xmlns:xm="http://schemas.microsoft.com/office/excel/2006/main">
          <x14:cfRule type="containsText" priority="3673" operator="containsText" id="{5B52089B-49A5-904C-8341-8888461E37F9}">
            <xm:f>NOT(ISERROR(SEARCH(#REF! ="text",A82)))</xm:f>
            <xm:f>#REF! ="text"</xm:f>
            <x14:dxf>
              <fill>
                <patternFill>
                  <bgColor theme="7" tint="0.79998168889431442"/>
                </patternFill>
              </fill>
            </x14:dxf>
          </x14:cfRule>
          <xm:sqref>A82</xm:sqref>
        </x14:conditionalFormatting>
        <x14:conditionalFormatting xmlns:xm="http://schemas.microsoft.com/office/excel/2006/main">
          <x14:cfRule type="containsText" priority="3672" operator="containsText" id="{B8799F1A-6B58-1845-AE9F-62E88DD5E2E7}">
            <xm:f>NOT(ISERROR(SEARCH(#REF! ="text",A82)))</xm:f>
            <xm:f>#REF! ="text"</xm:f>
            <x14:dxf>
              <fill>
                <patternFill>
                  <bgColor theme="7" tint="0.79998168889431442"/>
                </patternFill>
              </fill>
            </x14:dxf>
          </x14:cfRule>
          <xm:sqref>A82</xm:sqref>
        </x14:conditionalFormatting>
        <x14:conditionalFormatting xmlns:xm="http://schemas.microsoft.com/office/excel/2006/main">
          <x14:cfRule type="containsText" priority="3671" operator="containsText" id="{60C9720B-8055-2344-AA15-01D19FA2A9ED}">
            <xm:f>NOT(ISERROR(SEARCH($A88 ="text",A82)))</xm:f>
            <xm:f>$A88 ="text"</xm:f>
            <x14:dxf>
              <fill>
                <patternFill>
                  <bgColor theme="7" tint="0.79998168889431442"/>
                </patternFill>
              </fill>
            </x14:dxf>
          </x14:cfRule>
          <xm:sqref>A82</xm:sqref>
        </x14:conditionalFormatting>
        <x14:conditionalFormatting xmlns:xm="http://schemas.microsoft.com/office/excel/2006/main">
          <x14:cfRule type="containsText" priority="3674" operator="containsText" id="{0BBF7A4B-D1E3-0F48-86CC-9BD81CE84909}">
            <xm:f>NOT(ISERROR(SEARCH($A148 ="text",A82)))</xm:f>
            <xm:f>$A148 ="text"</xm:f>
            <x14:dxf>
              <fill>
                <patternFill>
                  <bgColor theme="7" tint="0.79998168889431442"/>
                </patternFill>
              </fill>
            </x14:dxf>
          </x14:cfRule>
          <xm:sqref>A82</xm:sqref>
        </x14:conditionalFormatting>
        <x14:conditionalFormatting xmlns:xm="http://schemas.microsoft.com/office/excel/2006/main">
          <x14:cfRule type="containsText" priority="3670" operator="containsText" id="{E9DF97F2-C700-5F46-B739-9ABC7A57B78F}">
            <xm:f>NOT(ISERROR(SEARCH(#REF! ="text",A82)))</xm:f>
            <xm:f>#REF! ="text"</xm:f>
            <x14:dxf>
              <fill>
                <patternFill>
                  <bgColor theme="7" tint="0.79998168889431442"/>
                </patternFill>
              </fill>
            </x14:dxf>
          </x14:cfRule>
          <xm:sqref>A82</xm:sqref>
        </x14:conditionalFormatting>
        <x14:conditionalFormatting xmlns:xm="http://schemas.microsoft.com/office/excel/2006/main">
          <x14:cfRule type="containsText" priority="3669" operator="containsText" id="{59E0A426-743D-5449-BC9D-272FE1271762}">
            <xm:f>NOT(ISERROR(SEARCH($A106 ="text",A22)))</xm:f>
            <xm:f>$A106 ="text"</xm:f>
            <x14:dxf>
              <fill>
                <patternFill>
                  <bgColor theme="7" tint="0.79998168889431442"/>
                </patternFill>
              </fill>
            </x14:dxf>
          </x14:cfRule>
          <xm:sqref>A82 BL22:BL40 HY22:XFD40</xm:sqref>
        </x14:conditionalFormatting>
        <x14:conditionalFormatting xmlns:xm="http://schemas.microsoft.com/office/excel/2006/main">
          <x14:cfRule type="containsText" priority="3668" operator="containsText" id="{D33756A5-0788-E641-80B2-3A75A3C2C62B}">
            <xm:f>NOT(ISERROR(SEARCH($A187 ="text",A82)))</xm:f>
            <xm:f>$A187 ="text"</xm:f>
            <x14:dxf>
              <fill>
                <patternFill>
                  <bgColor theme="7" tint="0.79998168889431442"/>
                </patternFill>
              </fill>
            </x14:dxf>
          </x14:cfRule>
          <xm:sqref>A82</xm:sqref>
        </x14:conditionalFormatting>
        <x14:conditionalFormatting xmlns:xm="http://schemas.microsoft.com/office/excel/2006/main">
          <x14:cfRule type="containsText" priority="3667" operator="containsText" id="{61110950-124C-5F49-8B2C-BB8852EC2A43}">
            <xm:f>NOT(ISERROR(SEARCH(#REF! ="text",A82)))</xm:f>
            <xm:f>#REF! ="text"</xm:f>
            <x14:dxf>
              <fill>
                <patternFill>
                  <bgColor theme="7" tint="0.79998168889431442"/>
                </patternFill>
              </fill>
            </x14:dxf>
          </x14:cfRule>
          <xm:sqref>A82</xm:sqref>
        </x14:conditionalFormatting>
        <x14:conditionalFormatting xmlns:xm="http://schemas.microsoft.com/office/excel/2006/main">
          <x14:cfRule type="containsText" priority="3666" operator="containsText" id="{4EDAEF9F-02A0-F14A-A6EB-3B0B33B96421}">
            <xm:f>NOT(ISERROR(SEARCH($A188 ="text",A82)))</xm:f>
            <xm:f>$A188 ="text"</xm:f>
            <x14:dxf>
              <fill>
                <patternFill>
                  <bgColor theme="7" tint="0.79998168889431442"/>
                </patternFill>
              </fill>
            </x14:dxf>
          </x14:cfRule>
          <xm:sqref>A82</xm:sqref>
        </x14:conditionalFormatting>
        <x14:conditionalFormatting xmlns:xm="http://schemas.microsoft.com/office/excel/2006/main">
          <x14:cfRule type="containsText" priority="3665" operator="containsText" id="{0F705692-9577-8A42-9209-1CF6F51E1497}">
            <xm:f>NOT(ISERROR(SEARCH($A87 ="text",A82)))</xm:f>
            <xm:f>$A87 ="text"</xm:f>
            <x14:dxf>
              <fill>
                <patternFill>
                  <bgColor theme="7" tint="0.79998168889431442"/>
                </patternFill>
              </fill>
            </x14:dxf>
          </x14:cfRule>
          <xm:sqref>A82</xm:sqref>
        </x14:conditionalFormatting>
        <x14:conditionalFormatting xmlns:xm="http://schemas.microsoft.com/office/excel/2006/main">
          <x14:cfRule type="containsText" priority="3662" operator="containsText" id="{80BFB1E6-4D81-A340-8437-12897EA3B833}">
            <xm:f>NOT(ISERROR(SEARCH($A181 ="text",A96)))</xm:f>
            <xm:f>$A181 ="text"</xm:f>
            <x14:dxf>
              <fill>
                <patternFill>
                  <bgColor theme="7" tint="0.79998168889431442"/>
                </patternFill>
              </fill>
            </x14:dxf>
          </x14:cfRule>
          <xm:sqref>A96</xm:sqref>
        </x14:conditionalFormatting>
        <x14:conditionalFormatting xmlns:xm="http://schemas.microsoft.com/office/excel/2006/main">
          <x14:cfRule type="containsText" priority="3663" operator="containsText" id="{5A3836AC-559B-494B-83F3-DCFA11D8312E}">
            <xm:f>NOT(ISERROR(SEARCH($A202 ="text",A96)))</xm:f>
            <xm:f>$A202 ="text"</xm:f>
            <x14:dxf>
              <fill>
                <patternFill>
                  <bgColor theme="7" tint="0.79998168889431442"/>
                </patternFill>
              </fill>
            </x14:dxf>
          </x14:cfRule>
          <xm:sqref>A96</xm:sqref>
        </x14:conditionalFormatting>
        <x14:conditionalFormatting xmlns:xm="http://schemas.microsoft.com/office/excel/2006/main">
          <x14:cfRule type="containsText" priority="3664" operator="containsText" id="{7732E805-F8EA-2941-919A-7007E5C09B9F}">
            <xm:f>NOT(ISERROR(SEARCH($A163 ="text",A96)))</xm:f>
            <xm:f>$A163 ="text"</xm:f>
            <x14:dxf>
              <fill>
                <patternFill>
                  <bgColor theme="7" tint="0.79998168889431442"/>
                </patternFill>
              </fill>
            </x14:dxf>
          </x14:cfRule>
          <xm:sqref>A96</xm:sqref>
        </x14:conditionalFormatting>
        <x14:conditionalFormatting xmlns:xm="http://schemas.microsoft.com/office/excel/2006/main">
          <x14:cfRule type="containsText" priority="3660" operator="containsText" id="{10C46223-1CB8-5F4D-98D1-D181648F7FE2}">
            <xm:f>NOT(ISERROR(SEARCH(#REF! ="text",A96)))</xm:f>
            <xm:f>#REF! ="text"</xm:f>
            <x14:dxf>
              <fill>
                <patternFill>
                  <bgColor theme="7" tint="0.79998168889431442"/>
                </patternFill>
              </fill>
            </x14:dxf>
          </x14:cfRule>
          <xm:sqref>A96</xm:sqref>
        </x14:conditionalFormatting>
        <x14:conditionalFormatting xmlns:xm="http://schemas.microsoft.com/office/excel/2006/main">
          <x14:cfRule type="containsText" priority="3659" operator="containsText" id="{77559C34-615F-B84E-BF90-CA194EAE2FB3}">
            <xm:f>NOT(ISERROR(SEARCH(#REF! ="text",A96)))</xm:f>
            <xm:f>#REF! ="text"</xm:f>
            <x14:dxf>
              <fill>
                <patternFill>
                  <bgColor theme="7" tint="0.79998168889431442"/>
                </patternFill>
              </fill>
            </x14:dxf>
          </x14:cfRule>
          <xm:sqref>A96</xm:sqref>
        </x14:conditionalFormatting>
        <x14:conditionalFormatting xmlns:xm="http://schemas.microsoft.com/office/excel/2006/main">
          <x14:cfRule type="containsText" priority="3658" operator="containsText" id="{09F7B7C2-423D-D345-9B97-19ACA62F825D}">
            <xm:f>NOT(ISERROR(SEARCH($A101 ="text",A96)))</xm:f>
            <xm:f>$A101 ="text"</xm:f>
            <x14:dxf>
              <fill>
                <patternFill>
                  <bgColor theme="7" tint="0.79998168889431442"/>
                </patternFill>
              </fill>
            </x14:dxf>
          </x14:cfRule>
          <xm:sqref>A96</xm:sqref>
        </x14:conditionalFormatting>
        <x14:conditionalFormatting xmlns:xm="http://schemas.microsoft.com/office/excel/2006/main">
          <x14:cfRule type="containsText" priority="3661" operator="containsText" id="{6174FF1D-BEED-624B-A5BA-B93F6E1E777E}">
            <xm:f>NOT(ISERROR(SEARCH($A162 ="text",A96)))</xm:f>
            <xm:f>$A162 ="text"</xm:f>
            <x14:dxf>
              <fill>
                <patternFill>
                  <bgColor theme="7" tint="0.79998168889431442"/>
                </patternFill>
              </fill>
            </x14:dxf>
          </x14:cfRule>
          <xm:sqref>A96</xm:sqref>
        </x14:conditionalFormatting>
        <x14:conditionalFormatting xmlns:xm="http://schemas.microsoft.com/office/excel/2006/main">
          <x14:cfRule type="containsText" priority="3657" operator="containsText" id="{E33D95BF-FA46-E841-954F-0523CCFA39D7}">
            <xm:f>NOT(ISERROR(SEARCH(#REF! ="text",A96)))</xm:f>
            <xm:f>#REF! ="text"</xm:f>
            <x14:dxf>
              <fill>
                <patternFill>
                  <bgColor theme="7" tint="0.79998168889431442"/>
                </patternFill>
              </fill>
            </x14:dxf>
          </x14:cfRule>
          <xm:sqref>A96</xm:sqref>
        </x14:conditionalFormatting>
        <x14:conditionalFormatting xmlns:xm="http://schemas.microsoft.com/office/excel/2006/main">
          <x14:cfRule type="containsText" priority="3656" operator="containsText" id="{6EC544BE-CA07-BF41-903D-681DCD373407}">
            <xm:f>NOT(ISERROR(SEARCH($A180 ="text",A96)))</xm:f>
            <xm:f>$A180 ="text"</xm:f>
            <x14:dxf>
              <fill>
                <patternFill>
                  <bgColor theme="7" tint="0.79998168889431442"/>
                </patternFill>
              </fill>
            </x14:dxf>
          </x14:cfRule>
          <xm:sqref>A96</xm:sqref>
        </x14:conditionalFormatting>
        <x14:conditionalFormatting xmlns:xm="http://schemas.microsoft.com/office/excel/2006/main">
          <x14:cfRule type="containsText" priority="3655" operator="containsText" id="{A92478E9-E45C-5344-82B4-147B15D6E109}">
            <xm:f>NOT(ISERROR(SEARCH($A201 ="text",A96)))</xm:f>
            <xm:f>$A201 ="text"</xm:f>
            <x14:dxf>
              <fill>
                <patternFill>
                  <bgColor theme="7" tint="0.79998168889431442"/>
                </patternFill>
              </fill>
            </x14:dxf>
          </x14:cfRule>
          <xm:sqref>A96</xm:sqref>
        </x14:conditionalFormatting>
        <x14:conditionalFormatting xmlns:xm="http://schemas.microsoft.com/office/excel/2006/main">
          <x14:cfRule type="containsText" priority="3654" operator="containsText" id="{669DBB76-E733-B448-908B-37441E1CC5B3}">
            <xm:f>NOT(ISERROR(SEARCH(#REF! ="text",A96)))</xm:f>
            <xm:f>#REF! ="text"</xm:f>
            <x14:dxf>
              <fill>
                <patternFill>
                  <bgColor theme="7" tint="0.79998168889431442"/>
                </patternFill>
              </fill>
            </x14:dxf>
          </x14:cfRule>
          <xm:sqref>A96</xm:sqref>
        </x14:conditionalFormatting>
        <x14:conditionalFormatting xmlns:xm="http://schemas.microsoft.com/office/excel/2006/main">
          <x14:cfRule type="containsText" priority="3653" operator="containsText" id="{B503822D-4FD3-524D-910F-1EF656A06AAC}">
            <xm:f>NOT(ISERROR(SEARCH($A202 ="text",A96)))</xm:f>
            <xm:f>$A202 ="text"</xm:f>
            <x14:dxf>
              <fill>
                <patternFill>
                  <bgColor theme="7" tint="0.79998168889431442"/>
                </patternFill>
              </fill>
            </x14:dxf>
          </x14:cfRule>
          <xm:sqref>A96</xm:sqref>
        </x14:conditionalFormatting>
        <x14:conditionalFormatting xmlns:xm="http://schemas.microsoft.com/office/excel/2006/main">
          <x14:cfRule type="containsText" priority="3652" operator="containsText" id="{B3986A02-5125-5349-8497-88486E9F8542}">
            <xm:f>NOT(ISERROR(SEARCH($A100 ="text",A96)))</xm:f>
            <xm:f>$A100 ="text"</xm:f>
            <x14:dxf>
              <fill>
                <patternFill>
                  <bgColor theme="7" tint="0.79998168889431442"/>
                </patternFill>
              </fill>
            </x14:dxf>
          </x14:cfRule>
          <xm:sqref>A96</xm:sqref>
        </x14:conditionalFormatting>
        <x14:conditionalFormatting xmlns:xm="http://schemas.microsoft.com/office/excel/2006/main">
          <x14:cfRule type="containsText" priority="3649" operator="containsText" id="{3AA92C32-F465-EE45-AC8C-B7342369C0ED}">
            <xm:f>NOT(ISERROR(SEARCH($A181 ="text",A96)))</xm:f>
            <xm:f>$A181 ="text"</xm:f>
            <x14:dxf>
              <fill>
                <patternFill>
                  <bgColor theme="7" tint="0.79998168889431442"/>
                </patternFill>
              </fill>
            </x14:dxf>
          </x14:cfRule>
          <xm:sqref>A96</xm:sqref>
        </x14:conditionalFormatting>
        <x14:conditionalFormatting xmlns:xm="http://schemas.microsoft.com/office/excel/2006/main">
          <x14:cfRule type="containsText" priority="3650" operator="containsText" id="{FD09B22D-27D3-304B-9373-F5FE21986D9C}">
            <xm:f>NOT(ISERROR(SEARCH($A202 ="text",A96)))</xm:f>
            <xm:f>$A202 ="text"</xm:f>
            <x14:dxf>
              <fill>
                <patternFill>
                  <bgColor theme="7" tint="0.79998168889431442"/>
                </patternFill>
              </fill>
            </x14:dxf>
          </x14:cfRule>
          <xm:sqref>A96</xm:sqref>
        </x14:conditionalFormatting>
        <x14:conditionalFormatting xmlns:xm="http://schemas.microsoft.com/office/excel/2006/main">
          <x14:cfRule type="containsText" priority="3651" operator="containsText" id="{36DDB620-9AA5-3048-9823-CAF9AFA5EBE1}">
            <xm:f>NOT(ISERROR(SEARCH($A163 ="text",A96)))</xm:f>
            <xm:f>$A163 ="text"</xm:f>
            <x14:dxf>
              <fill>
                <patternFill>
                  <bgColor theme="7" tint="0.79998168889431442"/>
                </patternFill>
              </fill>
            </x14:dxf>
          </x14:cfRule>
          <xm:sqref>A96</xm:sqref>
        </x14:conditionalFormatting>
        <x14:conditionalFormatting xmlns:xm="http://schemas.microsoft.com/office/excel/2006/main">
          <x14:cfRule type="containsText" priority="3647" operator="containsText" id="{9A243C29-DBCB-0648-B944-C06B1D1C3C73}">
            <xm:f>NOT(ISERROR(SEARCH(#REF! ="text",A96)))</xm:f>
            <xm:f>#REF! ="text"</xm:f>
            <x14:dxf>
              <fill>
                <patternFill>
                  <bgColor theme="7" tint="0.79998168889431442"/>
                </patternFill>
              </fill>
            </x14:dxf>
          </x14:cfRule>
          <xm:sqref>A96</xm:sqref>
        </x14:conditionalFormatting>
        <x14:conditionalFormatting xmlns:xm="http://schemas.microsoft.com/office/excel/2006/main">
          <x14:cfRule type="containsText" priority="3646" operator="containsText" id="{637A3BD0-7B73-0945-BA4C-C9B231DD2E5C}">
            <xm:f>NOT(ISERROR(SEARCH(#REF! ="text",A96)))</xm:f>
            <xm:f>#REF! ="text"</xm:f>
            <x14:dxf>
              <fill>
                <patternFill>
                  <bgColor theme="7" tint="0.79998168889431442"/>
                </patternFill>
              </fill>
            </x14:dxf>
          </x14:cfRule>
          <xm:sqref>A96</xm:sqref>
        </x14:conditionalFormatting>
        <x14:conditionalFormatting xmlns:xm="http://schemas.microsoft.com/office/excel/2006/main">
          <x14:cfRule type="containsText" priority="3645" operator="containsText" id="{98E73E58-9E35-E94F-8D8B-7922A5BD222D}">
            <xm:f>NOT(ISERROR(SEARCH($A101 ="text",A96)))</xm:f>
            <xm:f>$A101 ="text"</xm:f>
            <x14:dxf>
              <fill>
                <patternFill>
                  <bgColor theme="7" tint="0.79998168889431442"/>
                </patternFill>
              </fill>
            </x14:dxf>
          </x14:cfRule>
          <xm:sqref>A96</xm:sqref>
        </x14:conditionalFormatting>
        <x14:conditionalFormatting xmlns:xm="http://schemas.microsoft.com/office/excel/2006/main">
          <x14:cfRule type="containsText" priority="3648" operator="containsText" id="{C3DAAB40-074E-1742-BB0D-E5E814D68012}">
            <xm:f>NOT(ISERROR(SEARCH($A162 ="text",A96)))</xm:f>
            <xm:f>$A162 ="text"</xm:f>
            <x14:dxf>
              <fill>
                <patternFill>
                  <bgColor theme="7" tint="0.79998168889431442"/>
                </patternFill>
              </fill>
            </x14:dxf>
          </x14:cfRule>
          <xm:sqref>A96</xm:sqref>
        </x14:conditionalFormatting>
        <x14:conditionalFormatting xmlns:xm="http://schemas.microsoft.com/office/excel/2006/main">
          <x14:cfRule type="containsText" priority="3644" operator="containsText" id="{E7C1C18C-3ED0-E941-B7E7-C3CF7BFF0399}">
            <xm:f>NOT(ISERROR(SEARCH(#REF! ="text",A96)))</xm:f>
            <xm:f>#REF! ="text"</xm:f>
            <x14:dxf>
              <fill>
                <patternFill>
                  <bgColor theme="7" tint="0.79998168889431442"/>
                </patternFill>
              </fill>
            </x14:dxf>
          </x14:cfRule>
          <xm:sqref>A96</xm:sqref>
        </x14:conditionalFormatting>
        <x14:conditionalFormatting xmlns:xm="http://schemas.microsoft.com/office/excel/2006/main">
          <x14:cfRule type="containsText" priority="3643" operator="containsText" id="{A87B8038-13A3-9145-8C9A-0119A14EDB23}">
            <xm:f>NOT(ISERROR(SEARCH($A180 ="text",A96)))</xm:f>
            <xm:f>$A180 ="text"</xm:f>
            <x14:dxf>
              <fill>
                <patternFill>
                  <bgColor theme="7" tint="0.79998168889431442"/>
                </patternFill>
              </fill>
            </x14:dxf>
          </x14:cfRule>
          <xm:sqref>A96</xm:sqref>
        </x14:conditionalFormatting>
        <x14:conditionalFormatting xmlns:xm="http://schemas.microsoft.com/office/excel/2006/main">
          <x14:cfRule type="containsText" priority="3642" operator="containsText" id="{0BD2B3F3-5619-B547-9732-EB4BD5397444}">
            <xm:f>NOT(ISERROR(SEARCH($A201 ="text",A96)))</xm:f>
            <xm:f>$A201 ="text"</xm:f>
            <x14:dxf>
              <fill>
                <patternFill>
                  <bgColor theme="7" tint="0.79998168889431442"/>
                </patternFill>
              </fill>
            </x14:dxf>
          </x14:cfRule>
          <xm:sqref>A96</xm:sqref>
        </x14:conditionalFormatting>
        <x14:conditionalFormatting xmlns:xm="http://schemas.microsoft.com/office/excel/2006/main">
          <x14:cfRule type="containsText" priority="3641" operator="containsText" id="{E52BF736-141A-974B-83EF-7A0EC492EF03}">
            <xm:f>NOT(ISERROR(SEARCH(#REF! ="text",A96)))</xm:f>
            <xm:f>#REF! ="text"</xm:f>
            <x14:dxf>
              <fill>
                <patternFill>
                  <bgColor theme="7" tint="0.79998168889431442"/>
                </patternFill>
              </fill>
            </x14:dxf>
          </x14:cfRule>
          <xm:sqref>A96</xm:sqref>
        </x14:conditionalFormatting>
        <x14:conditionalFormatting xmlns:xm="http://schemas.microsoft.com/office/excel/2006/main">
          <x14:cfRule type="containsText" priority="3640" operator="containsText" id="{29396670-A4C2-174D-810C-5F34580DE033}">
            <xm:f>NOT(ISERROR(SEARCH($A202 ="text",A96)))</xm:f>
            <xm:f>$A202 ="text"</xm:f>
            <x14:dxf>
              <fill>
                <patternFill>
                  <bgColor theme="7" tint="0.79998168889431442"/>
                </patternFill>
              </fill>
            </x14:dxf>
          </x14:cfRule>
          <xm:sqref>A96</xm:sqref>
        </x14:conditionalFormatting>
        <x14:conditionalFormatting xmlns:xm="http://schemas.microsoft.com/office/excel/2006/main">
          <x14:cfRule type="containsText" priority="3639" operator="containsText" id="{CE12305E-0664-3E4A-882B-E8DB9EDC9E71}">
            <xm:f>NOT(ISERROR(SEARCH($A100 ="text",A96)))</xm:f>
            <xm:f>$A100 ="text"</xm:f>
            <x14:dxf>
              <fill>
                <patternFill>
                  <bgColor theme="7" tint="0.79998168889431442"/>
                </patternFill>
              </fill>
            </x14:dxf>
          </x14:cfRule>
          <xm:sqref>A96</xm:sqref>
        </x14:conditionalFormatting>
        <x14:conditionalFormatting xmlns:xm="http://schemas.microsoft.com/office/excel/2006/main">
          <x14:cfRule type="containsText" priority="3637" operator="containsText" id="{FFC88416-CAB5-D24E-BE07-DA980A5843F5}">
            <xm:f>NOT(ISERROR(SEARCH($A14 ="text",A5)))</xm:f>
            <xm:f>$A14 ="text"</xm:f>
            <x14:dxf>
              <fill>
                <patternFill>
                  <bgColor theme="7" tint="0.79998168889431442"/>
                </patternFill>
              </fill>
            </x14:dxf>
          </x14:cfRule>
          <xm:sqref>A102:A103 AK8 G5:AF5 HY5:XFD5 AH5:AJ5 AK102:BH103 GG102:GV102 GG103:GU103</xm:sqref>
        </x14:conditionalFormatting>
        <x14:conditionalFormatting xmlns:xm="http://schemas.microsoft.com/office/excel/2006/main">
          <x14:cfRule type="containsText" priority="3629" operator="containsText" id="{85EAD541-BE61-914B-84AC-216628D27A24}">
            <xm:f>NOT(ISERROR(SEARCH($A187 ="text",A102)))</xm:f>
            <xm:f>$A187 ="text"</xm:f>
            <x14:dxf>
              <fill>
                <patternFill>
                  <bgColor theme="7" tint="0.79998168889431442"/>
                </patternFill>
              </fill>
            </x14:dxf>
          </x14:cfRule>
          <xm:sqref>A102:A103</xm:sqref>
        </x14:conditionalFormatting>
        <x14:conditionalFormatting xmlns:xm="http://schemas.microsoft.com/office/excel/2006/main">
          <x14:cfRule type="containsText" priority="3630" operator="containsText" id="{803A93F7-2AFB-5E4C-84E5-70C97A442374}">
            <xm:f>NOT(ISERROR(SEARCH($A208 ="text",A102)))</xm:f>
            <xm:f>$A208 ="text"</xm:f>
            <x14:dxf>
              <fill>
                <patternFill>
                  <bgColor theme="7" tint="0.79998168889431442"/>
                </patternFill>
              </fill>
            </x14:dxf>
          </x14:cfRule>
          <xm:sqref>A102:A103</xm:sqref>
        </x14:conditionalFormatting>
        <x14:conditionalFormatting xmlns:xm="http://schemas.microsoft.com/office/excel/2006/main">
          <x14:cfRule type="containsText" priority="3631" operator="containsText" id="{366192A8-88AF-F34D-A46D-185CBF3FA18D}">
            <xm:f>NOT(ISERROR(SEARCH($A169 ="text",A102)))</xm:f>
            <xm:f>$A169 ="text"</xm:f>
            <x14:dxf>
              <fill>
                <patternFill>
                  <bgColor theme="7" tint="0.79998168889431442"/>
                </patternFill>
              </fill>
            </x14:dxf>
          </x14:cfRule>
          <xm:sqref>A102:A103</xm:sqref>
        </x14:conditionalFormatting>
        <x14:conditionalFormatting xmlns:xm="http://schemas.microsoft.com/office/excel/2006/main">
          <x14:cfRule type="containsText" priority="3627" operator="containsText" id="{B7A818F5-13CE-D746-9FF1-2924CF9798EF}">
            <xm:f>NOT(ISERROR(SEARCH(#REF! ="text",A102)))</xm:f>
            <xm:f>#REF! ="text"</xm:f>
            <x14:dxf>
              <fill>
                <patternFill>
                  <bgColor theme="7" tint="0.79998168889431442"/>
                </patternFill>
              </fill>
            </x14:dxf>
          </x14:cfRule>
          <xm:sqref>A102:A103</xm:sqref>
        </x14:conditionalFormatting>
        <x14:conditionalFormatting xmlns:xm="http://schemas.microsoft.com/office/excel/2006/main">
          <x14:cfRule type="containsText" priority="3626" operator="containsText" id="{1641FF2D-2494-6245-9C29-E2A3C8EA733E}">
            <xm:f>NOT(ISERROR(SEARCH(#REF! ="text",A102)))</xm:f>
            <xm:f>#REF! ="text"</xm:f>
            <x14:dxf>
              <fill>
                <patternFill>
                  <bgColor theme="7" tint="0.79998168889431442"/>
                </patternFill>
              </fill>
            </x14:dxf>
          </x14:cfRule>
          <xm:sqref>A102:A103</xm:sqref>
        </x14:conditionalFormatting>
        <x14:conditionalFormatting xmlns:xm="http://schemas.microsoft.com/office/excel/2006/main">
          <x14:cfRule type="containsText" priority="3625" operator="containsText" id="{61D27986-CC1C-744A-9307-96A0DFF12BAD}">
            <xm:f>NOT(ISERROR(SEARCH($A109 ="text",A102)))</xm:f>
            <xm:f>$A109 ="text"</xm:f>
            <x14:dxf>
              <fill>
                <patternFill>
                  <bgColor theme="7" tint="0.79998168889431442"/>
                </patternFill>
              </fill>
            </x14:dxf>
          </x14:cfRule>
          <xm:sqref>A102:A103</xm:sqref>
        </x14:conditionalFormatting>
        <x14:conditionalFormatting xmlns:xm="http://schemas.microsoft.com/office/excel/2006/main">
          <x14:cfRule type="containsText" priority="3628" operator="containsText" id="{6164845F-2739-674C-BB86-B953B4F9B97A}">
            <xm:f>NOT(ISERROR(SEARCH($A168 ="text",A102)))</xm:f>
            <xm:f>$A168 ="text"</xm:f>
            <x14:dxf>
              <fill>
                <patternFill>
                  <bgColor theme="7" tint="0.79998168889431442"/>
                </patternFill>
              </fill>
            </x14:dxf>
          </x14:cfRule>
          <xm:sqref>A102:A103</xm:sqref>
        </x14:conditionalFormatting>
        <x14:conditionalFormatting xmlns:xm="http://schemas.microsoft.com/office/excel/2006/main">
          <x14:cfRule type="containsText" priority="3624" operator="containsText" id="{48618435-A1AA-FA4A-ADCD-2D916425DC8E}">
            <xm:f>NOT(ISERROR(SEARCH(#REF! ="text",A102)))</xm:f>
            <xm:f>#REF! ="text"</xm:f>
            <x14:dxf>
              <fill>
                <patternFill>
                  <bgColor theme="7" tint="0.79998168889431442"/>
                </patternFill>
              </fill>
            </x14:dxf>
          </x14:cfRule>
          <xm:sqref>A102:A103</xm:sqref>
        </x14:conditionalFormatting>
        <x14:conditionalFormatting xmlns:xm="http://schemas.microsoft.com/office/excel/2006/main">
          <x14:cfRule type="containsText" priority="3623" operator="containsText" id="{41055212-A0FE-2A47-957B-05269D629A40}">
            <xm:f>NOT(ISERROR(SEARCH($A186 ="text",A102)))</xm:f>
            <xm:f>$A186 ="text"</xm:f>
            <x14:dxf>
              <fill>
                <patternFill>
                  <bgColor theme="7" tint="0.79998168889431442"/>
                </patternFill>
              </fill>
            </x14:dxf>
          </x14:cfRule>
          <xm:sqref>A102:A103</xm:sqref>
        </x14:conditionalFormatting>
        <x14:conditionalFormatting xmlns:xm="http://schemas.microsoft.com/office/excel/2006/main">
          <x14:cfRule type="containsText" priority="3622" operator="containsText" id="{B42651FE-DF04-4B4F-A61B-638DBE8C1F93}">
            <xm:f>NOT(ISERROR(SEARCH($A207 ="text",A102)))</xm:f>
            <xm:f>$A207 ="text"</xm:f>
            <x14:dxf>
              <fill>
                <patternFill>
                  <bgColor theme="7" tint="0.79998168889431442"/>
                </patternFill>
              </fill>
            </x14:dxf>
          </x14:cfRule>
          <xm:sqref>A102:A103</xm:sqref>
        </x14:conditionalFormatting>
        <x14:conditionalFormatting xmlns:xm="http://schemas.microsoft.com/office/excel/2006/main">
          <x14:cfRule type="containsText" priority="3621" operator="containsText" id="{450D99D2-4CE6-A140-B59C-09514FDD55F2}">
            <xm:f>NOT(ISERROR(SEARCH(#REF! ="text",A102)))</xm:f>
            <xm:f>#REF! ="text"</xm:f>
            <x14:dxf>
              <fill>
                <patternFill>
                  <bgColor theme="7" tint="0.79998168889431442"/>
                </patternFill>
              </fill>
            </x14:dxf>
          </x14:cfRule>
          <xm:sqref>A102:A103</xm:sqref>
        </x14:conditionalFormatting>
        <x14:conditionalFormatting xmlns:xm="http://schemas.microsoft.com/office/excel/2006/main">
          <x14:cfRule type="containsText" priority="3620" operator="containsText" id="{B01773A2-F2C0-C04B-9C68-8FA9B28E44E0}">
            <xm:f>NOT(ISERROR(SEARCH($A208 ="text",A102)))</xm:f>
            <xm:f>$A208 ="text"</xm:f>
            <x14:dxf>
              <fill>
                <patternFill>
                  <bgColor theme="7" tint="0.79998168889431442"/>
                </patternFill>
              </fill>
            </x14:dxf>
          </x14:cfRule>
          <xm:sqref>A102:A103</xm:sqref>
        </x14:conditionalFormatting>
        <x14:conditionalFormatting xmlns:xm="http://schemas.microsoft.com/office/excel/2006/main">
          <x14:cfRule type="containsText" priority="3619" operator="containsText" id="{9BB196A1-2364-A54B-9925-8D37BEE011A1}">
            <xm:f>NOT(ISERROR(SEARCH($A108 ="text",A102)))</xm:f>
            <xm:f>$A108 ="text"</xm:f>
            <x14:dxf>
              <fill>
                <patternFill>
                  <bgColor theme="7" tint="0.79998168889431442"/>
                </patternFill>
              </fill>
            </x14:dxf>
          </x14:cfRule>
          <xm:sqref>A102:A103</xm:sqref>
        </x14:conditionalFormatting>
        <x14:conditionalFormatting xmlns:xm="http://schemas.microsoft.com/office/excel/2006/main">
          <x14:cfRule type="containsText" priority="3616" operator="containsText" id="{33C92920-0FDC-6946-97C7-19E86DD6605F}">
            <xm:f>NOT(ISERROR(SEARCH($A187 ="text",A102)))</xm:f>
            <xm:f>$A187 ="text"</xm:f>
            <x14:dxf>
              <fill>
                <patternFill>
                  <bgColor theme="7" tint="0.79998168889431442"/>
                </patternFill>
              </fill>
            </x14:dxf>
          </x14:cfRule>
          <xm:sqref>A102:A103</xm:sqref>
        </x14:conditionalFormatting>
        <x14:conditionalFormatting xmlns:xm="http://schemas.microsoft.com/office/excel/2006/main">
          <x14:cfRule type="containsText" priority="3617" operator="containsText" id="{2EAAC412-71DF-4845-B698-2165D31961DB}">
            <xm:f>NOT(ISERROR(SEARCH($A208 ="text",A102)))</xm:f>
            <xm:f>$A208 ="text"</xm:f>
            <x14:dxf>
              <fill>
                <patternFill>
                  <bgColor theme="7" tint="0.79998168889431442"/>
                </patternFill>
              </fill>
            </x14:dxf>
          </x14:cfRule>
          <xm:sqref>A102:A103</xm:sqref>
        </x14:conditionalFormatting>
        <x14:conditionalFormatting xmlns:xm="http://schemas.microsoft.com/office/excel/2006/main">
          <x14:cfRule type="containsText" priority="3618" operator="containsText" id="{01C8BA51-7398-F94D-A7F2-08F373C82245}">
            <xm:f>NOT(ISERROR(SEARCH($A169 ="text",A102)))</xm:f>
            <xm:f>$A169 ="text"</xm:f>
            <x14:dxf>
              <fill>
                <patternFill>
                  <bgColor theme="7" tint="0.79998168889431442"/>
                </patternFill>
              </fill>
            </x14:dxf>
          </x14:cfRule>
          <xm:sqref>A102:A103</xm:sqref>
        </x14:conditionalFormatting>
        <x14:conditionalFormatting xmlns:xm="http://schemas.microsoft.com/office/excel/2006/main">
          <x14:cfRule type="containsText" priority="3614" operator="containsText" id="{1E533023-A758-3347-AE22-1167BF69338E}">
            <xm:f>NOT(ISERROR(SEARCH(#REF! ="text",A102)))</xm:f>
            <xm:f>#REF! ="text"</xm:f>
            <x14:dxf>
              <fill>
                <patternFill>
                  <bgColor theme="7" tint="0.79998168889431442"/>
                </patternFill>
              </fill>
            </x14:dxf>
          </x14:cfRule>
          <xm:sqref>A102:A103</xm:sqref>
        </x14:conditionalFormatting>
        <x14:conditionalFormatting xmlns:xm="http://schemas.microsoft.com/office/excel/2006/main">
          <x14:cfRule type="containsText" priority="3613" operator="containsText" id="{B24F6EAB-2811-504D-8762-5339AABE47D3}">
            <xm:f>NOT(ISERROR(SEARCH(#REF! ="text",A102)))</xm:f>
            <xm:f>#REF! ="text"</xm:f>
            <x14:dxf>
              <fill>
                <patternFill>
                  <bgColor theme="7" tint="0.79998168889431442"/>
                </patternFill>
              </fill>
            </x14:dxf>
          </x14:cfRule>
          <xm:sqref>A102:A103</xm:sqref>
        </x14:conditionalFormatting>
        <x14:conditionalFormatting xmlns:xm="http://schemas.microsoft.com/office/excel/2006/main">
          <x14:cfRule type="containsText" priority="3612" operator="containsText" id="{C77CF0DC-5E25-824B-BB0F-271F0413A30C}">
            <xm:f>NOT(ISERROR(SEARCH($A109 ="text",A102)))</xm:f>
            <xm:f>$A109 ="text"</xm:f>
            <x14:dxf>
              <fill>
                <patternFill>
                  <bgColor theme="7" tint="0.79998168889431442"/>
                </patternFill>
              </fill>
            </x14:dxf>
          </x14:cfRule>
          <xm:sqref>A102:A103</xm:sqref>
        </x14:conditionalFormatting>
        <x14:conditionalFormatting xmlns:xm="http://schemas.microsoft.com/office/excel/2006/main">
          <x14:cfRule type="containsText" priority="3615" operator="containsText" id="{53DF670D-F792-A444-A340-26B7FFAAE246}">
            <xm:f>NOT(ISERROR(SEARCH($A168 ="text",A102)))</xm:f>
            <xm:f>$A168 ="text"</xm:f>
            <x14:dxf>
              <fill>
                <patternFill>
                  <bgColor theme="7" tint="0.79998168889431442"/>
                </patternFill>
              </fill>
            </x14:dxf>
          </x14:cfRule>
          <xm:sqref>A102:A103</xm:sqref>
        </x14:conditionalFormatting>
        <x14:conditionalFormatting xmlns:xm="http://schemas.microsoft.com/office/excel/2006/main">
          <x14:cfRule type="containsText" priority="3611" operator="containsText" id="{E65AE3BB-C837-9248-BEAD-D4A37CA682F7}">
            <xm:f>NOT(ISERROR(SEARCH(#REF! ="text",A102)))</xm:f>
            <xm:f>#REF! ="text"</xm:f>
            <x14:dxf>
              <fill>
                <patternFill>
                  <bgColor theme="7" tint="0.79998168889431442"/>
                </patternFill>
              </fill>
            </x14:dxf>
          </x14:cfRule>
          <xm:sqref>A102:A103</xm:sqref>
        </x14:conditionalFormatting>
        <x14:conditionalFormatting xmlns:xm="http://schemas.microsoft.com/office/excel/2006/main">
          <x14:cfRule type="containsText" priority="3610" operator="containsText" id="{3ADD8959-9C18-EE4C-B295-F9F4A787B4B6}">
            <xm:f>NOT(ISERROR(SEARCH($A186 ="text",A102)))</xm:f>
            <xm:f>$A186 ="text"</xm:f>
            <x14:dxf>
              <fill>
                <patternFill>
                  <bgColor theme="7" tint="0.79998168889431442"/>
                </patternFill>
              </fill>
            </x14:dxf>
          </x14:cfRule>
          <xm:sqref>A102:A103</xm:sqref>
        </x14:conditionalFormatting>
        <x14:conditionalFormatting xmlns:xm="http://schemas.microsoft.com/office/excel/2006/main">
          <x14:cfRule type="containsText" priority="3609" operator="containsText" id="{16EBE022-165B-4C43-A2CB-6FD10FAD8B81}">
            <xm:f>NOT(ISERROR(SEARCH($A207 ="text",A102)))</xm:f>
            <xm:f>$A207 ="text"</xm:f>
            <x14:dxf>
              <fill>
                <patternFill>
                  <bgColor theme="7" tint="0.79998168889431442"/>
                </patternFill>
              </fill>
            </x14:dxf>
          </x14:cfRule>
          <xm:sqref>A102:A103</xm:sqref>
        </x14:conditionalFormatting>
        <x14:conditionalFormatting xmlns:xm="http://schemas.microsoft.com/office/excel/2006/main">
          <x14:cfRule type="containsText" priority="3608" operator="containsText" id="{097BC011-6E84-444F-AE0F-56EF670483F5}">
            <xm:f>NOT(ISERROR(SEARCH(#REF! ="text",A102)))</xm:f>
            <xm:f>#REF! ="text"</xm:f>
            <x14:dxf>
              <fill>
                <patternFill>
                  <bgColor theme="7" tint="0.79998168889431442"/>
                </patternFill>
              </fill>
            </x14:dxf>
          </x14:cfRule>
          <xm:sqref>A102:A103</xm:sqref>
        </x14:conditionalFormatting>
        <x14:conditionalFormatting xmlns:xm="http://schemas.microsoft.com/office/excel/2006/main">
          <x14:cfRule type="containsText" priority="3607" operator="containsText" id="{1BDF17B7-C2FC-D547-9558-BF0DB24CD6A0}">
            <xm:f>NOT(ISERROR(SEARCH($A208 ="text",A102)))</xm:f>
            <xm:f>$A208 ="text"</xm:f>
            <x14:dxf>
              <fill>
                <patternFill>
                  <bgColor theme="7" tint="0.79998168889431442"/>
                </patternFill>
              </fill>
            </x14:dxf>
          </x14:cfRule>
          <xm:sqref>A102:A103</xm:sqref>
        </x14:conditionalFormatting>
        <x14:conditionalFormatting xmlns:xm="http://schemas.microsoft.com/office/excel/2006/main">
          <x14:cfRule type="containsText" priority="3606" operator="containsText" id="{C5DFD044-F109-E545-BF43-4C8B3A102C34}">
            <xm:f>NOT(ISERROR(SEARCH($A108 ="text",A102)))</xm:f>
            <xm:f>$A108 ="text"</xm:f>
            <x14:dxf>
              <fill>
                <patternFill>
                  <bgColor theme="7" tint="0.79998168889431442"/>
                </patternFill>
              </fill>
            </x14:dxf>
          </x14:cfRule>
          <xm:sqref>A102:A103</xm:sqref>
        </x14:conditionalFormatting>
        <x14:conditionalFormatting xmlns:xm="http://schemas.microsoft.com/office/excel/2006/main">
          <x14:cfRule type="containsText" priority="3605" operator="containsText" id="{01A9B340-EC88-814C-B088-0422D616BE15}">
            <xm:f>NOT(ISERROR(SEARCH($A107 ="text",B22)))</xm:f>
            <xm:f>$A107 ="text"</xm:f>
            <x14:dxf>
              <fill>
                <patternFill>
                  <bgColor theme="7" tint="0.79998168889431442"/>
                </patternFill>
              </fill>
            </x14:dxf>
          </x14:cfRule>
          <xm:sqref>B22:B35</xm:sqref>
        </x14:conditionalFormatting>
        <x14:conditionalFormatting xmlns:xm="http://schemas.microsoft.com/office/excel/2006/main">
          <x14:cfRule type="containsText" priority="3604" operator="containsText" id="{F1453BD1-E30E-194F-97FF-FA4F5934E24E}">
            <xm:f>NOT(ISERROR(SEARCH($A121 ="text",B36)))</xm:f>
            <xm:f>$A121 ="text"</xm:f>
            <x14:dxf>
              <fill>
                <patternFill>
                  <bgColor theme="7" tint="0.79998168889431442"/>
                </patternFill>
              </fill>
            </x14:dxf>
          </x14:cfRule>
          <xm:sqref>B36</xm:sqref>
        </x14:conditionalFormatting>
        <x14:conditionalFormatting xmlns:xm="http://schemas.microsoft.com/office/excel/2006/main">
          <x14:cfRule type="containsText" priority="3603" operator="containsText" id="{966F9F34-7FD8-3842-863F-0151E503068C}">
            <xm:f>NOT(ISERROR(SEARCH($A124 ="text",B39)))</xm:f>
            <xm:f>$A124 ="text"</xm:f>
            <x14:dxf>
              <fill>
                <patternFill>
                  <bgColor theme="7" tint="0.79998168889431442"/>
                </patternFill>
              </fill>
            </x14:dxf>
          </x14:cfRule>
          <xm:sqref>B39:B43</xm:sqref>
        </x14:conditionalFormatting>
        <x14:conditionalFormatting xmlns:xm="http://schemas.microsoft.com/office/excel/2006/main">
          <x14:cfRule type="containsText" priority="3602" operator="containsText" id="{A66F1F09-E23A-9B42-BFA5-7EAFF739E183}">
            <xm:f>NOT(ISERROR(SEARCH($A131 ="text",B45)))</xm:f>
            <xm:f>$A131 ="text"</xm:f>
            <x14:dxf>
              <fill>
                <patternFill>
                  <bgColor theme="7" tint="0.79998168889431442"/>
                </patternFill>
              </fill>
            </x14:dxf>
          </x14:cfRule>
          <xm:sqref>B45:B53</xm:sqref>
        </x14:conditionalFormatting>
        <x14:conditionalFormatting xmlns:xm="http://schemas.microsoft.com/office/excel/2006/main">
          <x14:cfRule type="containsText" priority="3589" operator="containsText" id="{53E94723-04A4-5D45-8F0A-9CD85C72B54A}">
            <xm:f>NOT(ISERROR(SEARCH($A120 ="text",B86)))</xm:f>
            <xm:f>$A120 ="text"</xm:f>
            <x14:dxf>
              <fill>
                <patternFill>
                  <bgColor theme="7" tint="0.79998168889431442"/>
                </patternFill>
              </fill>
            </x14:dxf>
          </x14:cfRule>
          <xm:sqref>B86:B92</xm:sqref>
        </x14:conditionalFormatting>
        <x14:conditionalFormatting xmlns:xm="http://schemas.microsoft.com/office/excel/2006/main">
          <x14:cfRule type="containsText" priority="3588" operator="containsText" id="{1B9F4256-E84B-BF46-9885-5BF81008558F}">
            <xm:f>NOT(ISERROR(SEARCH($A169 ="text",B86)))</xm:f>
            <xm:f>$A169 ="text"</xm:f>
            <x14:dxf>
              <fill>
                <patternFill>
                  <bgColor theme="7" tint="0.79998168889431442"/>
                </patternFill>
              </fill>
            </x14:dxf>
          </x14:cfRule>
          <xm:sqref>B86:B92</xm:sqref>
        </x14:conditionalFormatting>
        <x14:conditionalFormatting xmlns:xm="http://schemas.microsoft.com/office/excel/2006/main">
          <x14:cfRule type="containsText" priority="3587" operator="containsText" id="{0CC53C47-E94E-594A-89E4-2591DCA316A1}">
            <xm:f>NOT(ISERROR(SEARCH($A191 ="text",B86)))</xm:f>
            <xm:f>$A191 ="text"</xm:f>
            <x14:dxf>
              <fill>
                <patternFill>
                  <bgColor theme="7" tint="0.79998168889431442"/>
                </patternFill>
              </fill>
            </x14:dxf>
          </x14:cfRule>
          <xm:sqref>B86:B92</xm:sqref>
        </x14:conditionalFormatting>
        <x14:conditionalFormatting xmlns:xm="http://schemas.microsoft.com/office/excel/2006/main">
          <x14:cfRule type="containsText" priority="3586" operator="containsText" id="{4B996F35-ED2C-F24C-92B5-9872B281E219}">
            <xm:f>NOT(ISERROR(SEARCH($A128 ="text",B94)))</xm:f>
            <xm:f>$A128 ="text"</xm:f>
            <x14:dxf>
              <fill>
                <patternFill>
                  <bgColor theme="7" tint="0.79998168889431442"/>
                </patternFill>
              </fill>
            </x14:dxf>
          </x14:cfRule>
          <xm:sqref>B94:B95</xm:sqref>
        </x14:conditionalFormatting>
        <x14:conditionalFormatting xmlns:xm="http://schemas.microsoft.com/office/excel/2006/main">
          <x14:cfRule type="containsText" priority="3585" operator="containsText" id="{633343EB-B23B-1F43-8CB1-DDF0FB246426}">
            <xm:f>NOT(ISERROR(SEARCH($A177 ="text",B94)))</xm:f>
            <xm:f>$A177 ="text"</xm:f>
            <x14:dxf>
              <fill>
                <patternFill>
                  <bgColor theme="7" tint="0.79998168889431442"/>
                </patternFill>
              </fill>
            </x14:dxf>
          </x14:cfRule>
          <xm:sqref>B94:B95</xm:sqref>
        </x14:conditionalFormatting>
        <x14:conditionalFormatting xmlns:xm="http://schemas.microsoft.com/office/excel/2006/main">
          <x14:cfRule type="containsText" priority="3584" operator="containsText" id="{E9DB4454-0D94-5C4E-B25D-1FC333282AD5}">
            <xm:f>NOT(ISERROR(SEARCH($A199 ="text",B94)))</xm:f>
            <xm:f>$A199 ="text"</xm:f>
            <x14:dxf>
              <fill>
                <patternFill>
                  <bgColor theme="7" tint="0.79998168889431442"/>
                </patternFill>
              </fill>
            </x14:dxf>
          </x14:cfRule>
          <xm:sqref>B94:B95</xm:sqref>
        </x14:conditionalFormatting>
        <x14:conditionalFormatting xmlns:xm="http://schemas.microsoft.com/office/excel/2006/main">
          <x14:cfRule type="containsText" priority="4281" operator="containsText" id="{DD9026C0-7CDE-9341-8B74-83C1943489D7}">
            <xm:f>NOT(ISERROR(SEARCH(#REF! ="text",J9)))</xm:f>
            <xm:f>#REF! ="text"</xm:f>
            <x14:dxf>
              <fill>
                <patternFill>
                  <bgColor theme="7" tint="0.79998168889431442"/>
                </patternFill>
              </fill>
            </x14:dxf>
          </x14:cfRule>
          <xm:sqref>J9:K9</xm:sqref>
        </x14:conditionalFormatting>
        <x14:conditionalFormatting xmlns:xm="http://schemas.microsoft.com/office/excel/2006/main">
          <x14:cfRule type="containsText" priority="4282" operator="containsText" id="{D85EE476-99EB-0C48-ADFC-D1AD883041E5}">
            <xm:f>NOT(ISERROR(SEARCH(#REF! ="text",A3)))</xm:f>
            <xm:f>#REF! ="text"</xm:f>
            <x14:dxf>
              <fill>
                <patternFill>
                  <bgColor theme="7" tint="0.79998168889431442"/>
                </patternFill>
              </fill>
            </x14:dxf>
          </x14:cfRule>
          <xm:sqref>A7:E9 H7:AK7 A3:E4 BL7:BL9 G7:G9 H8:AJ9 HY3:XFD4 HY7:XFD9 AL7:BH9 G3:BL4</xm:sqref>
        </x14:conditionalFormatting>
        <x14:conditionalFormatting xmlns:xm="http://schemas.microsoft.com/office/excel/2006/main">
          <x14:cfRule type="containsText" priority="4296" operator="containsText" id="{D8EF68C4-BA60-5940-87E6-632A8F9612CA}">
            <xm:f>NOT(ISERROR(SEARCH(#REF! ="text",A15)))</xm:f>
            <xm:f>#REF! ="text"</xm:f>
            <x14:dxf>
              <fill>
                <patternFill>
                  <bgColor theme="7" tint="0.79998168889431442"/>
                </patternFill>
              </fill>
            </x14:dxf>
          </x14:cfRule>
          <xm:sqref>A15:E15 AI15:AJ15 BL15 G15 HY15:XFD15</xm:sqref>
        </x14:conditionalFormatting>
        <x14:conditionalFormatting xmlns:xm="http://schemas.microsoft.com/office/excel/2006/main">
          <x14:cfRule type="containsText" priority="4305" operator="containsText" id="{04550A0D-4939-8B48-9162-6F24480594D7}">
            <xm:f>NOT(ISERROR(SEARCH(#REF! ="text",A16)))</xm:f>
            <xm:f>#REF! ="text"</xm:f>
            <x14:dxf>
              <fill>
                <patternFill>
                  <bgColor theme="7" tint="0.79998168889431442"/>
                </patternFill>
              </fill>
            </x14:dxf>
          </x14:cfRule>
          <xm:sqref>A16</xm:sqref>
        </x14:conditionalFormatting>
        <x14:conditionalFormatting xmlns:xm="http://schemas.microsoft.com/office/excel/2006/main">
          <x14:cfRule type="containsText" priority="4335" operator="containsText" id="{EF5508CB-8C94-664F-BD44-B9D943687DCC}">
            <xm:f>NOT(ISERROR(SEARCH(#REF! ="text",B16)))</xm:f>
            <xm:f>#REF! ="text"</xm:f>
            <x14:dxf>
              <fill>
                <patternFill>
                  <bgColor theme="7" tint="0.79998168889431442"/>
                </patternFill>
              </fill>
            </x14:dxf>
          </x14:cfRule>
          <xm:sqref>B16:E16 BL16 G16 HY16:XFD16</xm:sqref>
        </x14:conditionalFormatting>
        <x14:conditionalFormatting xmlns:xm="http://schemas.microsoft.com/office/excel/2006/main">
          <x14:cfRule type="containsText" priority="3548" operator="containsText" id="{2BC9469A-5E42-B347-951A-2AD5E6D3EC6F}">
            <xm:f>NOT(ISERROR(SEARCH($A15 ="text",I6)))</xm:f>
            <xm:f>$A15 ="text"</xm:f>
            <x14:dxf>
              <fill>
                <patternFill>
                  <bgColor theme="7" tint="0.79998168889431442"/>
                </patternFill>
              </fill>
            </x14:dxf>
          </x14:cfRule>
          <xm:sqref>I6</xm:sqref>
        </x14:conditionalFormatting>
        <x14:conditionalFormatting xmlns:xm="http://schemas.microsoft.com/office/excel/2006/main">
          <x14:cfRule type="containsText" priority="4405" operator="containsText" id="{27EF00B6-80F4-094B-91DC-3CBA5E762B08}">
            <xm:f>NOT(ISERROR(SEARCH($A134 ="text",AK96)))</xm:f>
            <xm:f>$A134 ="text"</xm:f>
            <x14:dxf>
              <fill>
                <patternFill>
                  <bgColor theme="7" tint="0.79998168889431442"/>
                </patternFill>
              </fill>
            </x14:dxf>
          </x14:cfRule>
          <xm:sqref>AK102:BK103 AK96:BH96 GG97:GU97 GG102:GV102 GG103:GU103</xm:sqref>
        </x14:conditionalFormatting>
        <x14:conditionalFormatting xmlns:xm="http://schemas.microsoft.com/office/excel/2006/main">
          <x14:cfRule type="containsText" priority="3524" operator="containsText" id="{6C61D5EA-0E47-C34C-9010-A654573148DC}">
            <xm:f>NOT(ISERROR(SEARCH($A82 ="text",AK66)))</xm:f>
            <xm:f>$A82 ="text"</xm:f>
            <x14:dxf>
              <fill>
                <patternFill>
                  <bgColor theme="7" tint="0.79998168889431442"/>
                </patternFill>
              </fill>
            </x14:dxf>
          </x14:cfRule>
          <xm:sqref>BI66:BK66 AK70:BK70</xm:sqref>
        </x14:conditionalFormatting>
        <x14:conditionalFormatting xmlns:xm="http://schemas.microsoft.com/office/excel/2006/main">
          <x14:cfRule type="containsText" priority="3519" operator="containsText" id="{D0D20343-904F-B94F-ABDD-4A309A404605}">
            <xm:f>NOT(ISERROR(SEARCH($A119 ="text",AK82)))</xm:f>
            <xm:f>$A119 ="text"</xm:f>
            <x14:dxf>
              <fill>
                <patternFill>
                  <bgColor theme="7" tint="0.79998168889431442"/>
                </patternFill>
              </fill>
            </x14:dxf>
          </x14:cfRule>
          <xm:sqref>BI94:BK95 AK82:BK82 GG84:GU85</xm:sqref>
        </x14:conditionalFormatting>
        <x14:conditionalFormatting xmlns:xm="http://schemas.microsoft.com/office/excel/2006/main">
          <x14:cfRule type="containsText" priority="3520" operator="containsText" id="{BEBEBCCA-E0FC-DF4E-AEDF-8EE8389C999C}">
            <xm:f>NOT(ISERROR(SEARCH($A92 ="text",A71)))</xm:f>
            <xm:f>$A92 ="text"</xm:f>
            <x14:dxf>
              <fill>
                <patternFill>
                  <bgColor theme="7" tint="0.79998168889431442"/>
                </patternFill>
              </fill>
            </x14:dxf>
          </x14:cfRule>
          <xm:sqref>A71:E73</xm:sqref>
        </x14:conditionalFormatting>
        <x14:conditionalFormatting xmlns:xm="http://schemas.microsoft.com/office/excel/2006/main">
          <x14:cfRule type="containsText" priority="3517" operator="containsText" id="{CB54E82D-4CB8-4550-A3D7-BC020DE32511}">
            <xm:f>NOT(ISERROR(SEARCH($A15 ="text",AK6)))</xm:f>
            <xm:f>$A15 ="text"</xm:f>
            <x14:dxf>
              <fill>
                <patternFill>
                  <bgColor theme="7" tint="0.79998168889431442"/>
                </patternFill>
              </fill>
            </x14:dxf>
          </x14:cfRule>
          <xm:sqref>AK6</xm:sqref>
        </x14:conditionalFormatting>
        <x14:conditionalFormatting xmlns:xm="http://schemas.microsoft.com/office/excel/2006/main">
          <x14:cfRule type="containsText" priority="4677" operator="containsText" id="{DFB46FBF-72C2-1643-845B-71B3E34DEE9E}">
            <xm:f>NOT(ISERROR(SEARCH(#REF! ="text",AK8)))</xm:f>
            <xm:f>#REF! ="text"</xm:f>
            <x14:dxf>
              <fill>
                <patternFill>
                  <bgColor theme="7" tint="0.79998168889431442"/>
                </patternFill>
              </fill>
            </x14:dxf>
          </x14:cfRule>
          <xm:sqref>AK8</xm:sqref>
        </x14:conditionalFormatting>
        <x14:conditionalFormatting xmlns:xm="http://schemas.microsoft.com/office/excel/2006/main">
          <x14:cfRule type="containsText" priority="4695" operator="containsText" id="{11C21FDB-1ED2-AA4A-97E6-26C729CF83C7}">
            <xm:f>NOT(ISERROR(SEARCH($A106 ="text",A43)))</xm:f>
            <xm:f>$A106 ="text"</xm:f>
            <x14:dxf>
              <fill>
                <patternFill>
                  <bgColor theme="7" tint="0.79998168889431442"/>
                </patternFill>
              </fill>
            </x14:dxf>
          </x14:cfRule>
          <xm:sqref>BL43 A43:E43 HY43:XFD43</xm:sqref>
        </x14:conditionalFormatting>
        <x14:conditionalFormatting xmlns:xm="http://schemas.microsoft.com/office/excel/2006/main">
          <x14:cfRule type="containsText" priority="4714" operator="containsText" id="{36F27D2F-1585-0C4F-9EF1-693944C9C9E0}">
            <xm:f>NOT(ISERROR(SEARCH($A93 ="text",G15)))</xm:f>
            <xm:f>$A93 ="text"</xm:f>
            <x14:dxf>
              <fill>
                <patternFill>
                  <bgColor theme="7" tint="0.79998168889431442"/>
                </patternFill>
              </fill>
            </x14:dxf>
          </x14:cfRule>
          <xm:sqref>G15</xm:sqref>
        </x14:conditionalFormatting>
        <x14:conditionalFormatting xmlns:xm="http://schemas.microsoft.com/office/excel/2006/main">
          <x14:cfRule type="containsText" priority="4761" operator="containsText" id="{90D2E60E-FDAE-0F49-840B-F2D6B74AD8D2}">
            <xm:f>NOT(ISERROR(SEARCH($A106 ="text",A22)))</xm:f>
            <xm:f>$A106 ="text"</xm:f>
            <x14:dxf>
              <fill>
                <patternFill>
                  <bgColor theme="7" tint="0.79998168889431442"/>
                </patternFill>
              </fill>
            </x14:dxf>
          </x14:cfRule>
          <xm:sqref>A22:E40</xm:sqref>
        </x14:conditionalFormatting>
        <x14:conditionalFormatting xmlns:xm="http://schemas.microsoft.com/office/excel/2006/main">
          <x14:cfRule type="containsText" priority="3489" operator="containsText" id="{7A889E5B-CCE8-4859-ABFF-C29DAE0BA5CE}">
            <xm:f>NOT(ISERROR(SEARCH($A106 ="text",BL100)))</xm:f>
            <xm:f>$A106 ="text"</xm:f>
            <x14:dxf>
              <fill>
                <patternFill>
                  <bgColor theme="7" tint="0.79998168889431442"/>
                </patternFill>
              </fill>
            </x14:dxf>
          </x14:cfRule>
          <xm:sqref>BL100:BL101 HY100:XFD101</xm:sqref>
        </x14:conditionalFormatting>
        <x14:conditionalFormatting xmlns:xm="http://schemas.microsoft.com/office/excel/2006/main">
          <x14:cfRule type="containsText" priority="3492" operator="containsText" id="{C487C3C1-1DE2-4A20-95D6-2C464B6DD5FD}">
            <xm:f>NOT(ISERROR(SEARCH(#REF! ="text",A97)))</xm:f>
            <xm:f>#REF! ="text"</xm:f>
            <x14:dxf>
              <fill>
                <patternFill>
                  <bgColor theme="7" tint="0.79998168889431442"/>
                </patternFill>
              </fill>
            </x14:dxf>
          </x14:cfRule>
          <xm:sqref>A97:E97 BL97 HY97:XFD97</xm:sqref>
        </x14:conditionalFormatting>
        <x14:conditionalFormatting xmlns:xm="http://schemas.microsoft.com/office/excel/2006/main">
          <x14:cfRule type="containsText" priority="3482" operator="containsText" id="{681E2A4B-DEEF-4E5F-8FD2-18EE802D2373}">
            <xm:f>NOT(ISERROR(SEARCH(#REF! ="text",C99)))</xm:f>
            <xm:f>#REF! ="text"</xm:f>
            <x14:dxf>
              <fill>
                <patternFill>
                  <bgColor theme="7" tint="0.79998168889431442"/>
                </patternFill>
              </fill>
            </x14:dxf>
          </x14:cfRule>
          <xm:sqref>C99:E101</xm:sqref>
        </x14:conditionalFormatting>
        <x14:conditionalFormatting xmlns:xm="http://schemas.microsoft.com/office/excel/2006/main">
          <x14:cfRule type="containsText" priority="3474" operator="containsText" id="{4B59D694-A1D1-476F-8161-66645667FB20}">
            <xm:f>NOT(ISERROR(SEARCH($A165 ="text",A98)))</xm:f>
            <xm:f>$A165 ="text"</xm:f>
            <x14:dxf>
              <fill>
                <patternFill>
                  <bgColor theme="7" tint="0.79998168889431442"/>
                </patternFill>
              </fill>
            </x14:dxf>
          </x14:cfRule>
          <xm:sqref>A98:A101</xm:sqref>
        </x14:conditionalFormatting>
        <x14:conditionalFormatting xmlns:xm="http://schemas.microsoft.com/office/excel/2006/main">
          <x14:cfRule type="containsText" priority="3473" operator="containsText" id="{6A03E236-32DB-40A0-B6A3-8CA873DD234E}">
            <xm:f>NOT(ISERROR(SEARCH($A164 ="text",A98)))</xm:f>
            <xm:f>$A164 ="text"</xm:f>
            <x14:dxf>
              <fill>
                <patternFill>
                  <bgColor theme="7" tint="0.79998168889431442"/>
                </patternFill>
              </fill>
            </x14:dxf>
          </x14:cfRule>
          <xm:sqref>A98:A101</xm:sqref>
        </x14:conditionalFormatting>
        <x14:conditionalFormatting xmlns:xm="http://schemas.microsoft.com/office/excel/2006/main">
          <x14:cfRule type="containsText" priority="3480" operator="containsText" id="{2D979AA2-9B13-434B-846D-DFD72EA61FAB}">
            <xm:f>NOT(ISERROR(SEARCH($A133 ="text",A98)))</xm:f>
            <xm:f>$A133 ="text"</xm:f>
            <x14:dxf>
              <fill>
                <patternFill>
                  <bgColor theme="7" tint="0.79998168889431442"/>
                </patternFill>
              </fill>
            </x14:dxf>
          </x14:cfRule>
          <xm:sqref>A98:A101</xm:sqref>
        </x14:conditionalFormatting>
        <x14:conditionalFormatting xmlns:xm="http://schemas.microsoft.com/office/excel/2006/main">
          <x14:cfRule type="containsText" priority="3493" operator="containsText" id="{E2E0A08B-8F62-4C91-9A6B-707BA6BFE53F}">
            <xm:f>NOT(ISERROR(SEARCH($A205 ="text",G96)))</xm:f>
            <xm:f>$A205 ="text"</xm:f>
            <x14:dxf>
              <fill>
                <patternFill>
                  <bgColor theme="7" tint="0.79998168889431442"/>
                </patternFill>
              </fill>
            </x14:dxf>
          </x14:cfRule>
          <xm:sqref>G96:I97 AG96:AJ103 X96:AC97 X102:AC103 G102:I103 G98:H101</xm:sqref>
        </x14:conditionalFormatting>
        <x14:conditionalFormatting xmlns:xm="http://schemas.microsoft.com/office/excel/2006/main">
          <x14:cfRule type="containsText" priority="3472" operator="containsText" id="{D2811AB7-EC52-4C6B-B1FE-69FC69E5E46B}">
            <xm:f>NOT(ISERROR(SEARCH($A134 ="text",B100)))</xm:f>
            <xm:f>$A134 ="text"</xm:f>
            <x14:dxf>
              <fill>
                <patternFill>
                  <bgColor theme="7" tint="0.79998168889431442"/>
                </patternFill>
              </fill>
            </x14:dxf>
          </x14:cfRule>
          <xm:sqref>B100</xm:sqref>
        </x14:conditionalFormatting>
        <x14:conditionalFormatting xmlns:xm="http://schemas.microsoft.com/office/excel/2006/main">
          <x14:cfRule type="containsText" priority="3470" operator="containsText" id="{83121D76-9FCD-4AD4-B365-D6566A624CCC}">
            <xm:f>NOT(ISERROR(SEARCH($A183 ="text",B100)))</xm:f>
            <xm:f>$A183 ="text"</xm:f>
            <x14:dxf>
              <fill>
                <patternFill>
                  <bgColor theme="7" tint="0.79998168889431442"/>
                </patternFill>
              </fill>
            </x14:dxf>
          </x14:cfRule>
          <xm:sqref>B100</xm:sqref>
        </x14:conditionalFormatting>
        <x14:conditionalFormatting xmlns:xm="http://schemas.microsoft.com/office/excel/2006/main">
          <x14:cfRule type="containsText" priority="3469" operator="containsText" id="{CE899996-F346-4B39-AAF8-2B7906B751E5}">
            <xm:f>NOT(ISERROR(SEARCH($A205 ="text",B100)))</xm:f>
            <xm:f>$A205 ="text"</xm:f>
            <x14:dxf>
              <fill>
                <patternFill>
                  <bgColor theme="7" tint="0.79998168889431442"/>
                </patternFill>
              </fill>
            </x14:dxf>
          </x14:cfRule>
          <xm:sqref>B100</xm:sqref>
        </x14:conditionalFormatting>
        <x14:conditionalFormatting xmlns:xm="http://schemas.microsoft.com/office/excel/2006/main">
          <x14:cfRule type="containsText" priority="3468" operator="containsText" id="{A0D76938-BFE7-446E-8EC4-175CDD732D02}">
            <xm:f>NOT(ISERROR(SEARCH($A106 ="text",B99)))</xm:f>
            <xm:f>$A106 ="text"</xm:f>
            <x14:dxf>
              <fill>
                <patternFill>
                  <bgColor theme="7" tint="0.79998168889431442"/>
                </patternFill>
              </fill>
            </x14:dxf>
          </x14:cfRule>
          <xm:sqref>B99</xm:sqref>
        </x14:conditionalFormatting>
        <x14:conditionalFormatting xmlns:xm="http://schemas.microsoft.com/office/excel/2006/main">
          <x14:cfRule type="containsText" priority="3466" operator="containsText" id="{AB8F8CA5-5AAB-417E-9E58-D45BC01DF870}">
            <xm:f>NOT(ISERROR(SEARCH($A133 ="text",B99)))</xm:f>
            <xm:f>$A133 ="text"</xm:f>
            <x14:dxf>
              <fill>
                <patternFill>
                  <bgColor theme="7" tint="0.79998168889431442"/>
                </patternFill>
              </fill>
            </x14:dxf>
          </x14:cfRule>
          <xm:sqref>B99</xm:sqref>
        </x14:conditionalFormatting>
        <x14:conditionalFormatting xmlns:xm="http://schemas.microsoft.com/office/excel/2006/main">
          <x14:cfRule type="containsText" priority="3465" operator="containsText" id="{A726B8E1-B7B5-4B4A-B6B8-94C01D15815C}">
            <xm:f>NOT(ISERROR(SEARCH($A182 ="text",B99)))</xm:f>
            <xm:f>$A182 ="text"</xm:f>
            <x14:dxf>
              <fill>
                <patternFill>
                  <bgColor theme="7" tint="0.79998168889431442"/>
                </patternFill>
              </fill>
            </x14:dxf>
          </x14:cfRule>
          <xm:sqref>B99</xm:sqref>
        </x14:conditionalFormatting>
        <x14:conditionalFormatting xmlns:xm="http://schemas.microsoft.com/office/excel/2006/main">
          <x14:cfRule type="containsText" priority="3464" operator="containsText" id="{0C2D9111-CA64-41D3-8669-9AE78F41F64D}">
            <xm:f>NOT(ISERROR(SEARCH($A204 ="text",B99)))</xm:f>
            <xm:f>$A204 ="text"</xm:f>
            <x14:dxf>
              <fill>
                <patternFill>
                  <bgColor theme="7" tint="0.79998168889431442"/>
                </patternFill>
              </fill>
            </x14:dxf>
          </x14:cfRule>
          <xm:sqref>B99</xm:sqref>
        </x14:conditionalFormatting>
        <x14:conditionalFormatting xmlns:xm="http://schemas.microsoft.com/office/excel/2006/main">
          <x14:cfRule type="containsText" priority="3463" operator="containsText" id="{E264361D-16A6-4148-BE85-90EC23815FAB}">
            <xm:f>NOT(ISERROR(SEARCH($A108 ="text",B101)))</xm:f>
            <xm:f>$A108 ="text"</xm:f>
            <x14:dxf>
              <fill>
                <patternFill>
                  <bgColor theme="7" tint="0.79998168889431442"/>
                </patternFill>
              </fill>
            </x14:dxf>
          </x14:cfRule>
          <xm:sqref>B101</xm:sqref>
        </x14:conditionalFormatting>
        <x14:conditionalFormatting xmlns:xm="http://schemas.microsoft.com/office/excel/2006/main">
          <x14:cfRule type="containsText" priority="3461" operator="containsText" id="{EFF03ABD-4C35-4206-B0E3-EE4622E7C6F0}">
            <xm:f>NOT(ISERROR(SEARCH($A135 ="text",B101)))</xm:f>
            <xm:f>$A135 ="text"</xm:f>
            <x14:dxf>
              <fill>
                <patternFill>
                  <bgColor theme="7" tint="0.79998168889431442"/>
                </patternFill>
              </fill>
            </x14:dxf>
          </x14:cfRule>
          <xm:sqref>B101</xm:sqref>
        </x14:conditionalFormatting>
        <x14:conditionalFormatting xmlns:xm="http://schemas.microsoft.com/office/excel/2006/main">
          <x14:cfRule type="containsText" priority="3460" operator="containsText" id="{74463151-DF2D-438F-8A1A-F59480412E70}">
            <xm:f>NOT(ISERROR(SEARCH($A184 ="text",B101)))</xm:f>
            <xm:f>$A184 ="text"</xm:f>
            <x14:dxf>
              <fill>
                <patternFill>
                  <bgColor theme="7" tint="0.79998168889431442"/>
                </patternFill>
              </fill>
            </x14:dxf>
          </x14:cfRule>
          <xm:sqref>B101</xm:sqref>
        </x14:conditionalFormatting>
        <x14:conditionalFormatting xmlns:xm="http://schemas.microsoft.com/office/excel/2006/main">
          <x14:cfRule type="containsText" priority="3459" operator="containsText" id="{978EB714-0454-4A8A-AFBA-AF115FF4BCE2}">
            <xm:f>NOT(ISERROR(SEARCH($A206 ="text",B101)))</xm:f>
            <xm:f>$A206 ="text"</xm:f>
            <x14:dxf>
              <fill>
                <patternFill>
                  <bgColor theme="7" tint="0.79998168889431442"/>
                </patternFill>
              </fill>
            </x14:dxf>
          </x14:cfRule>
          <xm:sqref>B101</xm:sqref>
        </x14:conditionalFormatting>
        <x14:conditionalFormatting xmlns:xm="http://schemas.microsoft.com/office/excel/2006/main">
          <x14:cfRule type="containsText" priority="3458" operator="containsText" id="{B3B165E0-9707-433F-AEEF-DFEEBBB4AE1E}">
            <xm:f>NOT(ISERROR(SEARCH($A132 ="text",B98)))</xm:f>
            <xm:f>$A132 ="text"</xm:f>
            <x14:dxf>
              <fill>
                <patternFill>
                  <bgColor theme="7" tint="0.79998168889431442"/>
                </patternFill>
              </fill>
            </x14:dxf>
          </x14:cfRule>
          <xm:sqref>B98</xm:sqref>
        </x14:conditionalFormatting>
        <x14:conditionalFormatting xmlns:xm="http://schemas.microsoft.com/office/excel/2006/main">
          <x14:cfRule type="containsText" priority="3456" operator="containsText" id="{56687652-865A-41AD-B6E4-67B95C6C200D}">
            <xm:f>NOT(ISERROR(SEARCH($A181 ="text",B98)))</xm:f>
            <xm:f>$A181 ="text"</xm:f>
            <x14:dxf>
              <fill>
                <patternFill>
                  <bgColor theme="7" tint="0.79998168889431442"/>
                </patternFill>
              </fill>
            </x14:dxf>
          </x14:cfRule>
          <xm:sqref>B98</xm:sqref>
        </x14:conditionalFormatting>
        <x14:conditionalFormatting xmlns:xm="http://schemas.microsoft.com/office/excel/2006/main">
          <x14:cfRule type="containsText" priority="3455" operator="containsText" id="{AB21A478-D161-4548-BD8B-32574E776CBF}">
            <xm:f>NOT(ISERROR(SEARCH($A203 ="text",B98)))</xm:f>
            <xm:f>$A203 ="text"</xm:f>
            <x14:dxf>
              <fill>
                <patternFill>
                  <bgColor theme="7" tint="0.79998168889431442"/>
                </patternFill>
              </fill>
            </x14:dxf>
          </x14:cfRule>
          <xm:sqref>B98</xm:sqref>
        </x14:conditionalFormatting>
        <x14:conditionalFormatting xmlns:xm="http://schemas.microsoft.com/office/excel/2006/main">
          <x14:cfRule type="containsText" priority="3494" operator="containsText" id="{1DBE57C1-04E2-441C-BF2E-6D17F5C344A6}">
            <xm:f>NOT(ISERROR(SEARCH($A135 ="text",AK97)))</xm:f>
            <xm:f>$A135 ="text"</xm:f>
            <x14:dxf>
              <fill>
                <patternFill>
                  <bgColor theme="7" tint="0.79998168889431442"/>
                </patternFill>
              </fill>
            </x14:dxf>
          </x14:cfRule>
          <xm:sqref>AK97:BH97</xm:sqref>
        </x14:conditionalFormatting>
        <x14:conditionalFormatting xmlns:xm="http://schemas.microsoft.com/office/excel/2006/main">
          <x14:cfRule type="containsText" priority="3446" operator="containsText" id="{10CDAD0C-2519-4883-A9DE-0280B1B4048C}">
            <xm:f>NOT(ISERROR(SEARCH($A118 ="text",A83)))</xm:f>
            <xm:f>$A118 ="text"</xm:f>
            <x14:dxf>
              <fill>
                <patternFill>
                  <bgColor theme="7" tint="0.79998168889431442"/>
                </patternFill>
              </fill>
            </x14:dxf>
          </x14:cfRule>
          <xm:sqref>A83</xm:sqref>
        </x14:conditionalFormatting>
        <x14:conditionalFormatting xmlns:xm="http://schemas.microsoft.com/office/excel/2006/main">
          <x14:cfRule type="containsText" priority="3445" operator="containsText" id="{7F77BEFF-8224-4684-B72F-2C494FAD84D8}">
            <xm:f>NOT(ISERROR(SEARCH($A101 ="text",A83)))</xm:f>
            <xm:f>$A101 ="text"</xm:f>
            <x14:dxf>
              <fill>
                <patternFill>
                  <bgColor theme="7" tint="0.79998168889431442"/>
                </patternFill>
              </fill>
            </x14:dxf>
          </x14:cfRule>
          <xm:sqref>A83</xm:sqref>
        </x14:conditionalFormatting>
        <x14:conditionalFormatting xmlns:xm="http://schemas.microsoft.com/office/excel/2006/main">
          <x14:cfRule type="containsText" priority="3444" operator="containsText" id="{396F917A-77CF-47AE-AC72-331AF1AFED6E}">
            <xm:f>NOT(ISERROR(SEARCH($A97 ="text",AG14)))</xm:f>
            <xm:f>$A97 ="text"</xm:f>
            <x14:dxf>
              <fill>
                <patternFill>
                  <bgColor theme="7" tint="0.79998168889431442"/>
                </patternFill>
              </fill>
            </x14:dxf>
          </x14:cfRule>
          <xm:sqref>AG14:AJ15</xm:sqref>
        </x14:conditionalFormatting>
        <x14:conditionalFormatting xmlns:xm="http://schemas.microsoft.com/office/excel/2006/main">
          <x14:cfRule type="containsText" priority="5110" operator="containsText" id="{8E1D456B-BA32-5D48-8E16-929A1A928F94}">
            <xm:f>NOT(ISERROR(SEARCH($A121 ="text",AK84)))</xm:f>
            <xm:f>$A121 ="text"</xm:f>
            <x14:dxf>
              <fill>
                <patternFill>
                  <bgColor theme="7" tint="0.79998168889431442"/>
                </patternFill>
              </fill>
            </x14:dxf>
          </x14:cfRule>
          <xm:sqref>AK84:BH85</xm:sqref>
        </x14:conditionalFormatting>
        <x14:conditionalFormatting xmlns:xm="http://schemas.microsoft.com/office/excel/2006/main">
          <x14:cfRule type="containsText" priority="3426" operator="containsText" text="question" id="{D403024D-D533-4AB5-A972-C22F724881B0}">
            <xm:f>NOT(ISERROR(SEARCH("question",Baseline!A123)))</xm:f>
            <x14:dxf>
              <fill>
                <patternFill>
                  <bgColor theme="4" tint="0.79998168889431442"/>
                </patternFill>
              </fill>
            </x14:dxf>
          </x14:cfRule>
          <x14:cfRule type="containsText" priority="3427" operator="containsText" text="text" id="{565F8963-4691-4148-B771-8B5D29411DC0}">
            <xm:f>NOT(ISERROR(SEARCH("text",Baseline!A123)))</xm:f>
            <x14:dxf>
              <fill>
                <patternFill>
                  <bgColor theme="7" tint="0.79998168889431442"/>
                </patternFill>
              </fill>
            </x14:dxf>
          </x14:cfRule>
          <x14:cfRule type="containsText" priority="3428" operator="containsText" text="pagebreak" id="{2E9C5702-7ACE-427F-9826-C0D78980268E}">
            <xm:f>NOT(ISERROR(SEARCH("pagebreak",Baseline!A123)))</xm:f>
            <x14:dxf>
              <fill>
                <patternFill>
                  <bgColor rgb="FFFFC000"/>
                </patternFill>
              </fill>
            </x14:dxf>
          </x14:cfRule>
          <xm:sqref>A104</xm:sqref>
        </x14:conditionalFormatting>
        <x14:conditionalFormatting xmlns:xm="http://schemas.microsoft.com/office/excel/2006/main">
          <x14:cfRule type="containsText" priority="3424" operator="containsText" text="headline" id="{50F730F0-3956-4C03-9CA0-B69C057449CD}">
            <xm:f>NOT(ISERROR(SEARCH("headline",Baseline!A123)))</xm:f>
            <x14:dxf>
              <fill>
                <patternFill>
                  <bgColor theme="7" tint="0.39994506668294322"/>
                </patternFill>
              </fill>
            </x14:dxf>
          </x14:cfRule>
          <xm:sqref>A104</xm:sqref>
        </x14:conditionalFormatting>
        <x14:conditionalFormatting xmlns:xm="http://schemas.microsoft.com/office/excel/2006/main">
          <x14:cfRule type="containsText" priority="3439" operator="containsText" id="{8FD383E6-7F2D-4929-901C-3D6DE1B23D1A}">
            <xm:f>NOT(ISERROR(SEARCH(Baseline!$A133 ="text",Baseline!DF124)))</xm:f>
            <xm:f>Baseline!$A133 ="text"</xm:f>
            <x14:dxf>
              <fill>
                <patternFill>
                  <bgColor theme="7" tint="0.79998168889431442"/>
                </patternFill>
              </fill>
            </x14:dxf>
          </x14:cfRule>
          <xm:sqref>DD105 EI105 FN105 GS105 HX105</xm:sqref>
        </x14:conditionalFormatting>
        <x14:conditionalFormatting xmlns:xm="http://schemas.microsoft.com/office/excel/2006/main">
          <x14:cfRule type="containsText" priority="3433" operator="containsText" id="{6D09752E-C7DA-4685-ABB7-AABBBCBE19EE}">
            <xm:f>NOT(ISERROR(SEARCH(Baseline!#REF! ="text",Baseline!C123)))</xm:f>
            <xm:f>Baseline!#REF! ="text"</xm:f>
            <x14:dxf>
              <fill>
                <patternFill>
                  <bgColor theme="7" tint="0.79998168889431442"/>
                </patternFill>
              </fill>
            </x14:dxf>
          </x14:cfRule>
          <xm:sqref>C104:E105</xm:sqref>
        </x14:conditionalFormatting>
        <x14:conditionalFormatting xmlns:xm="http://schemas.microsoft.com/office/excel/2006/main">
          <x14:cfRule type="containsText" priority="3372" operator="containsText" id="{3AB7D589-395C-4F46-8502-609090A8A26C}">
            <xm:f>NOT(ISERROR(SEARCH(Baseline!$A191 ="text",Baseline!A123)))</xm:f>
            <xm:f>Baseline!$A191 ="text"</xm:f>
            <x14:dxf>
              <fill>
                <patternFill>
                  <bgColor theme="7" tint="0.79998168889431442"/>
                </patternFill>
              </fill>
            </x14:dxf>
          </x14:cfRule>
          <xm:sqref>A104</xm:sqref>
        </x14:conditionalFormatting>
        <x14:conditionalFormatting xmlns:xm="http://schemas.microsoft.com/office/excel/2006/main">
          <x14:cfRule type="containsText" priority="5125" operator="containsText" id="{AAC63C6B-39A6-1D44-BE1B-D8E84475D3C9}">
            <xm:f>NOT(ISERROR(SEARCH(#REF! ="text",BL20)))</xm:f>
            <xm:f>#REF! ="text"</xm:f>
            <x14:dxf>
              <fill>
                <patternFill>
                  <bgColor theme="7" tint="0.79998168889431442"/>
                </patternFill>
              </fill>
            </x14:dxf>
          </x14:cfRule>
          <xm:sqref>BL20 HY20:XFD20</xm:sqref>
        </x14:conditionalFormatting>
        <x14:conditionalFormatting xmlns:xm="http://schemas.microsoft.com/office/excel/2006/main">
          <x14:cfRule type="containsText" priority="5142" operator="containsText" id="{7F88D581-5D6D-6E4C-8904-6CC090676DB6}">
            <xm:f>NOT(ISERROR(SEARCH(#REF! ="text",A59)))</xm:f>
            <xm:f>#REF! ="text"</xm:f>
            <x14:dxf>
              <fill>
                <patternFill>
                  <bgColor theme="7" tint="0.79998168889431442"/>
                </patternFill>
              </fill>
            </x14:dxf>
          </x14:cfRule>
          <xm:sqref>BL59 A59:E59 HY59:XFD59</xm:sqref>
        </x14:conditionalFormatting>
        <x14:conditionalFormatting xmlns:xm="http://schemas.microsoft.com/office/excel/2006/main">
          <x14:cfRule type="containsText" priority="5150" operator="containsText" id="{FA5FD34B-588C-4547-9BF7-D4FBE5FC3BB9}">
            <xm:f>NOT(ISERROR(SEARCH(#REF! ="text",A85)))</xm:f>
            <xm:f>#REF! ="text"</xm:f>
            <x14:dxf>
              <fill>
                <patternFill>
                  <bgColor theme="7" tint="0.79998168889431442"/>
                </patternFill>
              </fill>
            </x14:dxf>
          </x14:cfRule>
          <xm:sqref>A85:E85 BL85 HY85:XFD85</xm:sqref>
        </x14:conditionalFormatting>
        <x14:conditionalFormatting xmlns:xm="http://schemas.microsoft.com/office/excel/2006/main">
          <x14:cfRule type="containsText" priority="5166" operator="containsText" id="{11C21FDB-1ED2-AA4A-97E6-26C729CF83C7}">
            <xm:f>NOT(ISERROR(SEARCH(#REF! ="text",A41)))</xm:f>
            <xm:f>#REF! ="text"</xm:f>
            <x14:dxf>
              <fill>
                <patternFill>
                  <bgColor theme="7" tint="0.79998168889431442"/>
                </patternFill>
              </fill>
            </x14:dxf>
          </x14:cfRule>
          <xm:sqref>A41:E41 BL41 HY41:XFD41</xm:sqref>
        </x14:conditionalFormatting>
        <x14:conditionalFormatting xmlns:xm="http://schemas.microsoft.com/office/excel/2006/main">
          <x14:cfRule type="containsText" priority="5183" operator="containsText" id="{FFC88416-CAB5-D24E-BE07-DA980A5843F5}">
            <xm:f>NOT(ISERROR(SEARCH(#REF! ="text",A96)))</xm:f>
            <xm:f>#REF! ="text"</xm:f>
            <x14:dxf>
              <fill>
                <patternFill>
                  <bgColor theme="7" tint="0.79998168889431442"/>
                </patternFill>
              </fill>
            </x14:dxf>
          </x14:cfRule>
          <xm:sqref>A96:E96 BL96 HY96:XFD96 AK96:BH96</xm:sqref>
        </x14:conditionalFormatting>
        <x14:conditionalFormatting xmlns:xm="http://schemas.microsoft.com/office/excel/2006/main">
          <x14:cfRule type="containsText" priority="5185" operator="containsText" id="{61D27986-CC1C-744A-9307-96A0DFF12BAD}">
            <xm:f>NOT(ISERROR(SEARCH(#REF! ="text",C98)))</xm:f>
            <xm:f>#REF! ="text"</xm:f>
            <x14:dxf>
              <fill>
                <patternFill>
                  <bgColor theme="7" tint="0.79998168889431442"/>
                </patternFill>
              </fill>
            </x14:dxf>
          </x14:cfRule>
          <xm:sqref>BL98 C98:E98 HY98:XFD98</xm:sqref>
        </x14:conditionalFormatting>
        <x14:conditionalFormatting xmlns:xm="http://schemas.microsoft.com/office/excel/2006/main">
          <x14:cfRule type="containsText" priority="5294" operator="containsText" id="{212A7D89-CBA7-4C49-B2A6-7A0AE3CFE8DB}">
            <xm:f>NOT(ISERROR(SEARCH($A121 ="text",AK55)))</xm:f>
            <xm:f>$A121 ="text"</xm:f>
            <x14:dxf>
              <fill>
                <patternFill>
                  <bgColor theme="7" tint="0.79998168889431442"/>
                </patternFill>
              </fill>
            </x14:dxf>
          </x14:cfRule>
          <xm:sqref>AK55:AK56 AL56:BH56</xm:sqref>
        </x14:conditionalFormatting>
        <x14:conditionalFormatting xmlns:xm="http://schemas.microsoft.com/office/excel/2006/main">
          <x14:cfRule type="containsText" priority="3339" operator="containsText" text="question" id="{878829EF-9A6C-424B-BA5C-4AA3755FA188}">
            <xm:f>NOT(ISERROR(SEARCH("question",Baseline!A69)))</xm:f>
            <x14:dxf>
              <fill>
                <patternFill>
                  <bgColor theme="4" tint="0.79998168889431442"/>
                </patternFill>
              </fill>
            </x14:dxf>
          </x14:cfRule>
          <x14:cfRule type="containsText" priority="3340" operator="containsText" text="text" id="{F0C35D3F-BA6F-4420-B403-8A45222EF7BC}">
            <xm:f>NOT(ISERROR(SEARCH("text",Baseline!A69)))</xm:f>
            <x14:dxf>
              <fill>
                <patternFill>
                  <bgColor theme="7" tint="0.79998168889431442"/>
                </patternFill>
              </fill>
            </x14:dxf>
          </x14:cfRule>
          <x14:cfRule type="containsText" priority="3341" operator="containsText" text="pagebreak" id="{CE48D23E-63A4-40A0-A083-7CEF21F933F1}">
            <xm:f>NOT(ISERROR(SEARCH("pagebreak",Baseline!A69)))</xm:f>
            <x14:dxf>
              <fill>
                <patternFill>
                  <bgColor rgb="FFFFC000"/>
                </patternFill>
              </fill>
            </x14:dxf>
          </x14:cfRule>
          <xm:sqref>A68</xm:sqref>
        </x14:conditionalFormatting>
        <x14:conditionalFormatting xmlns:xm="http://schemas.microsoft.com/office/excel/2006/main">
          <x14:cfRule type="containsText" priority="3337" operator="containsText" text="headline" id="{5B77831E-ADF1-4F6F-817B-012BECF7D8C3}">
            <xm:f>NOT(ISERROR(SEARCH("headline",Baseline!A69)))</xm:f>
            <x14:dxf>
              <fill>
                <patternFill>
                  <bgColor theme="7" tint="0.39994506668294322"/>
                </patternFill>
              </fill>
            </x14:dxf>
          </x14:cfRule>
          <xm:sqref>A68</xm:sqref>
        </x14:conditionalFormatting>
        <x14:conditionalFormatting xmlns:xm="http://schemas.microsoft.com/office/excel/2006/main">
          <x14:cfRule type="containsText" priority="3335" operator="containsText" id="{EBAD27BC-17E4-499F-8CA5-A85DE03AB1FD}">
            <xm:f>NOT(ISERROR(SEARCH(Baseline!$A139 ="text",Baseline!A69)))</xm:f>
            <xm:f>Baseline!$A139 ="text"</xm:f>
            <x14:dxf>
              <fill>
                <patternFill>
                  <bgColor theme="7" tint="0.79998168889431442"/>
                </patternFill>
              </fill>
            </x14:dxf>
          </x14:cfRule>
          <xm:sqref>A68</xm:sqref>
        </x14:conditionalFormatting>
        <x14:conditionalFormatting xmlns:xm="http://schemas.microsoft.com/office/excel/2006/main">
          <x14:cfRule type="containsText" priority="7857" operator="containsText" id="{8FD383E6-7F2D-4929-901C-3D6DE1B23D1A}">
            <xm:f>NOT(ISERROR(SEARCH(Baseline!$A133 ="text",Baseline!AV124)))</xm:f>
            <xm:f>Baseline!$A133 ="text"</xm:f>
            <x14:dxf>
              <fill>
                <patternFill>
                  <bgColor theme="7" tint="0.79998168889431442"/>
                </patternFill>
              </fill>
            </x14:dxf>
          </x14:cfRule>
          <xm:sqref>DJ105 EO105 FT105 AZ105</xm:sqref>
        </x14:conditionalFormatting>
        <x14:conditionalFormatting xmlns:xm="http://schemas.microsoft.com/office/excel/2006/main">
          <x14:cfRule type="containsText" priority="7925" operator="containsText" id="{8FD383E6-7F2D-4929-901C-3D6DE1B23D1A}">
            <xm:f>NOT(ISERROR(SEARCH(Baseline!$A133 ="text",Baseline!AV124)))</xm:f>
            <xm:f>Baseline!$A133 ="text"</xm:f>
            <x14:dxf>
              <fill>
                <patternFill>
                  <bgColor theme="7" tint="0.79998168889431442"/>
                </patternFill>
              </fill>
            </x14:dxf>
          </x14:cfRule>
          <xm:sqref>AY105 DI105 EN105 FS105</xm:sqref>
        </x14:conditionalFormatting>
        <x14:conditionalFormatting xmlns:xm="http://schemas.microsoft.com/office/excel/2006/main">
          <x14:cfRule type="containsText" priority="7993" operator="containsText" id="{8FD383E6-7F2D-4929-901C-3D6DE1B23D1A}">
            <xm:f>NOT(ISERROR(SEARCH(Baseline!$A133 ="text",Baseline!AV124)))</xm:f>
            <xm:f>Baseline!$A133 ="text"</xm:f>
            <x14:dxf>
              <fill>
                <patternFill>
                  <bgColor theme="7" tint="0.79998168889431442"/>
                </patternFill>
              </fill>
            </x14:dxf>
          </x14:cfRule>
          <xm:sqref>DH105 EM105 FR105 AX105</xm:sqref>
        </x14:conditionalFormatting>
        <x14:conditionalFormatting xmlns:xm="http://schemas.microsoft.com/office/excel/2006/main">
          <x14:cfRule type="containsText" priority="8129" operator="containsText" id="{8FD383E6-7F2D-4929-901C-3D6DE1B23D1A}">
            <xm:f>NOT(ISERROR(SEARCH(Baseline!$A133 ="text",Baseline!AL124)))</xm:f>
            <xm:f>Baseline!$A133 ="text"</xm:f>
            <x14:dxf>
              <fill>
                <patternFill>
                  <bgColor theme="7" tint="0.79998168889431442"/>
                </patternFill>
              </fill>
            </x14:dxf>
          </x14:cfRule>
          <xm:sqref>DF105 EK105 FP105 GU105 AL105:AV105</xm:sqref>
        </x14:conditionalFormatting>
        <x14:conditionalFormatting xmlns:xm="http://schemas.microsoft.com/office/excel/2006/main">
          <x14:cfRule type="containsText" priority="8197" operator="containsText" id="{8FD383E6-7F2D-4929-901C-3D6DE1B23D1A}">
            <xm:f>NOT(ISERROR(SEARCH(Baseline!$A133 ="text",Baseline!DF124)))</xm:f>
            <xm:f>Baseline!$A133 ="text"</xm:f>
            <x14:dxf>
              <fill>
                <patternFill>
                  <bgColor theme="7" tint="0.79998168889431442"/>
                </patternFill>
              </fill>
            </x14:dxf>
          </x14:cfRule>
          <xm:sqref>DE105 EJ105 FO105 GT105</xm:sqref>
        </x14:conditionalFormatting>
        <x14:conditionalFormatting xmlns:xm="http://schemas.microsoft.com/office/excel/2006/main">
          <x14:cfRule type="containsText" priority="8333" operator="containsText" id="{8FD383E6-7F2D-4929-901C-3D6DE1B23D1A}">
            <xm:f>NOT(ISERROR(SEARCH(Baseline!$A132 ="text",Baseline!BI123)))</xm:f>
            <xm:f>Baseline!$A132 ="text"</xm:f>
            <x14:dxf>
              <fill>
                <patternFill>
                  <bgColor theme="7" tint="0.79998168889431442"/>
                </patternFill>
              </fill>
            </x14:dxf>
          </x14:cfRule>
          <xm:sqref>CY105:DC105 EB105:EH105 FD105:FM105 GH105:GR105 HM105:HW105 BF105:BK105 BI104:BK104</xm:sqref>
        </x14:conditionalFormatting>
        <x14:conditionalFormatting xmlns:xm="http://schemas.microsoft.com/office/excel/2006/main">
          <x14:cfRule type="containsText" priority="8526" operator="containsText" id="{89ED6C13-CCE4-4074-8E8F-A6A618047746}">
            <xm:f>NOT(ISERROR(SEARCH(Baseline!$A192 ="text",Baseline!A123)))</xm:f>
            <xm:f>Baseline!$A192 ="text"</xm:f>
            <x14:dxf>
              <fill>
                <patternFill>
                  <bgColor theme="7" tint="0.79998168889431442"/>
                </patternFill>
              </fill>
            </x14:dxf>
          </x14:cfRule>
          <xm:sqref>A104</xm:sqref>
        </x14:conditionalFormatting>
        <x14:conditionalFormatting xmlns:xm="http://schemas.microsoft.com/office/excel/2006/main">
          <x14:cfRule type="containsText" priority="8571" operator="containsText" id="{FE529ADC-FFA0-4EAB-A307-A12CD803F8BB}">
            <xm:f>NOT(ISERROR(SEARCH(Baseline!$A141 ="text",Baseline!AV104)))</xm:f>
            <xm:f>Baseline!$A141 ="text"</xm:f>
            <x14:dxf>
              <fill>
                <patternFill>
                  <bgColor theme="7" tint="0.79998168889431442"/>
                </patternFill>
              </fill>
            </x14:dxf>
          </x14:cfRule>
          <xm:sqref>DJ83 EO83 FT83 AZ83</xm:sqref>
        </x14:conditionalFormatting>
        <x14:conditionalFormatting xmlns:xm="http://schemas.microsoft.com/office/excel/2006/main">
          <x14:cfRule type="containsText" priority="8577" operator="containsText" id="{FE529ADC-FFA0-4EAB-A307-A12CD803F8BB}">
            <xm:f>NOT(ISERROR(SEARCH(Baseline!$A141 ="text",Baseline!AV104)))</xm:f>
            <xm:f>Baseline!$A141 ="text"</xm:f>
            <x14:dxf>
              <fill>
                <patternFill>
                  <bgColor theme="7" tint="0.79998168889431442"/>
                </patternFill>
              </fill>
            </x14:dxf>
          </x14:cfRule>
          <xm:sqref>DI83 EN83 FS83 AY83</xm:sqref>
        </x14:conditionalFormatting>
        <x14:conditionalFormatting xmlns:xm="http://schemas.microsoft.com/office/excel/2006/main">
          <x14:cfRule type="containsText" priority="8583" operator="containsText" id="{FE529ADC-FFA0-4EAB-A307-A12CD803F8BB}">
            <xm:f>NOT(ISERROR(SEARCH(Baseline!$A141 ="text",Baseline!AV104)))</xm:f>
            <xm:f>Baseline!$A141 ="text"</xm:f>
            <x14:dxf>
              <fill>
                <patternFill>
                  <bgColor theme="7" tint="0.79998168889431442"/>
                </patternFill>
              </fill>
            </x14:dxf>
          </x14:cfRule>
          <xm:sqref>DH83 EM83 FR83 AX83</xm:sqref>
        </x14:conditionalFormatting>
        <x14:conditionalFormatting xmlns:xm="http://schemas.microsoft.com/office/excel/2006/main">
          <x14:cfRule type="containsText" priority="8595" operator="containsText" id="{FE529ADC-FFA0-4EAB-A307-A12CD803F8BB}">
            <xm:f>NOT(ISERROR(SEARCH(Baseline!$A141 ="text",Baseline!AK104)))</xm:f>
            <xm:f>Baseline!$A141 ="text"</xm:f>
            <x14:dxf>
              <fill>
                <patternFill>
                  <bgColor theme="7" tint="0.79998168889431442"/>
                </patternFill>
              </fill>
            </x14:dxf>
          </x14:cfRule>
          <xm:sqref>DF83 EK83 FP83 GU83 AK83:AV83</xm:sqref>
        </x14:conditionalFormatting>
        <x14:conditionalFormatting xmlns:xm="http://schemas.microsoft.com/office/excel/2006/main">
          <x14:cfRule type="containsText" priority="8601" operator="containsText" id="{FE529ADC-FFA0-4EAB-A307-A12CD803F8BB}">
            <xm:f>NOT(ISERROR(SEARCH(Baseline!$A141 ="text",Baseline!DF104)))</xm:f>
            <xm:f>Baseline!$A141 ="text"</xm:f>
            <x14:dxf>
              <fill>
                <patternFill>
                  <bgColor theme="7" tint="0.79998168889431442"/>
                </patternFill>
              </fill>
            </x14:dxf>
          </x14:cfRule>
          <xm:sqref>DE83 EJ83 FO83 GT83</xm:sqref>
        </x14:conditionalFormatting>
        <x14:conditionalFormatting xmlns:xm="http://schemas.microsoft.com/office/excel/2006/main">
          <x14:cfRule type="containsText" priority="8607" operator="containsText" id="{FE529ADC-FFA0-4EAB-A307-A12CD803F8BB}">
            <xm:f>NOT(ISERROR(SEARCH(Baseline!$A141 ="text",Baseline!DF104)))</xm:f>
            <xm:f>Baseline!$A141 ="text"</xm:f>
            <x14:dxf>
              <fill>
                <patternFill>
                  <bgColor theme="7" tint="0.79998168889431442"/>
                </patternFill>
              </fill>
            </x14:dxf>
          </x14:cfRule>
          <xm:sqref>DD83 EI83 FN83 GS83 HX83</xm:sqref>
        </x14:conditionalFormatting>
        <x14:conditionalFormatting xmlns:xm="http://schemas.microsoft.com/office/excel/2006/main">
          <x14:cfRule type="containsText" priority="8613" operator="containsText" id="{FE529ADC-FFA0-4EAB-A307-A12CD803F8BB}">
            <xm:f>NOT(ISERROR(SEARCH(Baseline!$A141 ="text",Baseline!BI104)))</xm:f>
            <xm:f>Baseline!$A141 ="text"</xm:f>
            <x14:dxf>
              <fill>
                <patternFill>
                  <bgColor theme="7" tint="0.79998168889431442"/>
                </patternFill>
              </fill>
            </x14:dxf>
          </x14:cfRule>
          <xm:sqref>CY83:DC83 EB83:EH83 FD83:FM83 GG83:GR83 HL83:HW83 BF83:BK83</xm:sqref>
        </x14:conditionalFormatting>
        <x14:conditionalFormatting xmlns:xm="http://schemas.microsoft.com/office/excel/2006/main">
          <x14:cfRule type="containsText" priority="8710" operator="containsText" id="{E31744EA-D1E0-4048-8AD6-62FE1A4D5571}">
            <xm:f>NOT(ISERROR(SEARCH(Baseline!$A157 ="text",Baseline!B69)))</xm:f>
            <xm:f>Baseline!$A157 ="text"</xm:f>
            <x14:dxf>
              <fill>
                <patternFill>
                  <bgColor theme="7" tint="0.79998168889431442"/>
                </patternFill>
              </fill>
            </x14:dxf>
          </x14:cfRule>
          <xm:sqref>B68</xm:sqref>
        </x14:conditionalFormatting>
        <x14:conditionalFormatting xmlns:xm="http://schemas.microsoft.com/office/excel/2006/main">
          <x14:cfRule type="containsText" priority="8715" operator="containsText" id="{1D0A48BB-7753-4096-A4BB-1CE72B466D8F}">
            <xm:f>NOT(ISERROR(SEARCH(Baseline!$A178 ="text",Baseline!A69)))</xm:f>
            <xm:f>Baseline!$A178 ="text"</xm:f>
            <x14:dxf>
              <fill>
                <patternFill>
                  <bgColor theme="7" tint="0.79998168889431442"/>
                </patternFill>
              </fill>
            </x14:dxf>
          </x14:cfRule>
          <xm:sqref>A68</xm:sqref>
        </x14:conditionalFormatting>
        <x14:conditionalFormatting xmlns:xm="http://schemas.microsoft.com/office/excel/2006/main">
          <x14:cfRule type="containsText" priority="8718" operator="containsText" id="{100DA204-85B8-4BE6-846C-53D03CBE5112}">
            <xm:f>NOT(ISERROR(SEARCH(Baseline!#REF! ="text",Baseline!DV69)))</xm:f>
            <xm:f>Baseline!#REF! ="text"</xm:f>
            <x14:dxf>
              <fill>
                <patternFill>
                  <bgColor theme="7" tint="0.79998168889431442"/>
                </patternFill>
              </fill>
            </x14:dxf>
          </x14:cfRule>
          <xm:sqref>DP68</xm:sqref>
        </x14:conditionalFormatting>
        <x14:conditionalFormatting xmlns:xm="http://schemas.microsoft.com/office/excel/2006/main">
          <x14:cfRule type="containsText" priority="8807" operator="containsText" id="{E34451FF-87D0-4550-A7DB-7FD534B407FB}">
            <xm:f>NOT(ISERROR(SEARCH(Baseline!$A164 ="text",Baseline!AV124)))</xm:f>
            <xm:f>Baseline!$A164 ="text"</xm:f>
            <x14:dxf>
              <fill>
                <patternFill>
                  <bgColor theme="7" tint="0.79998168889431442"/>
                </patternFill>
              </fill>
            </x14:dxf>
          </x14:cfRule>
          <xm:sqref>DJ105 EO105 FT105 AZ105</xm:sqref>
        </x14:conditionalFormatting>
        <x14:conditionalFormatting xmlns:xm="http://schemas.microsoft.com/office/excel/2006/main">
          <x14:cfRule type="containsText" priority="8810" operator="containsText" id="{E34451FF-87D0-4550-A7DB-7FD534B407FB}">
            <xm:f>NOT(ISERROR(SEARCH(Baseline!$A164 ="text",Baseline!AV124)))</xm:f>
            <xm:f>Baseline!$A164 ="text"</xm:f>
            <x14:dxf>
              <fill>
                <patternFill>
                  <bgColor theme="7" tint="0.79998168889431442"/>
                </patternFill>
              </fill>
            </x14:dxf>
          </x14:cfRule>
          <xm:sqref>DI105 EN105 FS105 AY105</xm:sqref>
        </x14:conditionalFormatting>
        <x14:conditionalFormatting xmlns:xm="http://schemas.microsoft.com/office/excel/2006/main">
          <x14:cfRule type="containsText" priority="8813" operator="containsText" id="{E34451FF-87D0-4550-A7DB-7FD534B407FB}">
            <xm:f>NOT(ISERROR(SEARCH(Baseline!$A164 ="text",Baseline!AV124)))</xm:f>
            <xm:f>Baseline!$A164 ="text"</xm:f>
            <x14:dxf>
              <fill>
                <patternFill>
                  <bgColor theme="7" tint="0.79998168889431442"/>
                </patternFill>
              </fill>
            </x14:dxf>
          </x14:cfRule>
          <xm:sqref>DH105 EM105 FR105 AX105</xm:sqref>
        </x14:conditionalFormatting>
        <x14:conditionalFormatting xmlns:xm="http://schemas.microsoft.com/office/excel/2006/main">
          <x14:cfRule type="containsText" priority="8819" operator="containsText" id="{E34451FF-87D0-4550-A7DB-7FD534B407FB}">
            <xm:f>NOT(ISERROR(SEARCH(Baseline!$A164 ="text",Baseline!AL124)))</xm:f>
            <xm:f>Baseline!$A164 ="text"</xm:f>
            <x14:dxf>
              <fill>
                <patternFill>
                  <bgColor theme="7" tint="0.79998168889431442"/>
                </patternFill>
              </fill>
            </x14:dxf>
          </x14:cfRule>
          <xm:sqref>DF105 EK105 FP105 GU105 AL105:AV105</xm:sqref>
        </x14:conditionalFormatting>
        <x14:conditionalFormatting xmlns:xm="http://schemas.microsoft.com/office/excel/2006/main">
          <x14:cfRule type="containsText" priority="8822" operator="containsText" id="{E34451FF-87D0-4550-A7DB-7FD534B407FB}">
            <xm:f>NOT(ISERROR(SEARCH(Baseline!$A164 ="text",Baseline!DF124)))</xm:f>
            <xm:f>Baseline!$A164 ="text"</xm:f>
            <x14:dxf>
              <fill>
                <patternFill>
                  <bgColor theme="7" tint="0.79998168889431442"/>
                </patternFill>
              </fill>
            </x14:dxf>
          </x14:cfRule>
          <xm:sqref>DE105 EJ105 FO105 GT105</xm:sqref>
        </x14:conditionalFormatting>
        <x14:conditionalFormatting xmlns:xm="http://schemas.microsoft.com/office/excel/2006/main">
          <x14:cfRule type="containsText" priority="8825" operator="containsText" id="{E34451FF-87D0-4550-A7DB-7FD534B407FB}">
            <xm:f>NOT(ISERROR(SEARCH(Baseline!$A164 ="text",Baseline!DF124)))</xm:f>
            <xm:f>Baseline!$A164 ="text"</xm:f>
            <x14:dxf>
              <fill>
                <patternFill>
                  <bgColor theme="7" tint="0.79998168889431442"/>
                </patternFill>
              </fill>
            </x14:dxf>
          </x14:cfRule>
          <xm:sqref>DD105 EI105 FN105 GS105 HX105</xm:sqref>
        </x14:conditionalFormatting>
        <x14:conditionalFormatting xmlns:xm="http://schemas.microsoft.com/office/excel/2006/main">
          <x14:cfRule type="containsText" priority="8828" operator="containsText" id="{E34451FF-87D0-4550-A7DB-7FD534B407FB}">
            <xm:f>NOT(ISERROR(SEARCH(Baseline!$A163 ="text",Baseline!BI123)))</xm:f>
            <xm:f>Baseline!$A163 ="text"</xm:f>
            <x14:dxf>
              <fill>
                <patternFill>
                  <bgColor theme="7" tint="0.79998168889431442"/>
                </patternFill>
              </fill>
            </x14:dxf>
          </x14:cfRule>
          <xm:sqref>CY105:DC105 EB105:EH105 FD105:FM105 GH105:GR105 HM105:HW105 BF105:BK105 BI104:BK104</xm:sqref>
        </x14:conditionalFormatting>
        <x14:conditionalFormatting xmlns:xm="http://schemas.microsoft.com/office/excel/2006/main">
          <x14:cfRule type="containsText" priority="8832" operator="containsText" id="{3BB12B8B-CBE2-4BAE-A149-825AB9F9E03E}">
            <xm:f>NOT(ISERROR(SEARCH(Baseline!$A138 ="text",Baseline!B104)))</xm:f>
            <xm:f>Baseline!$A138 ="text"</xm:f>
            <x14:dxf>
              <fill>
                <patternFill>
                  <bgColor theme="7" tint="0.79998168889431442"/>
                </patternFill>
              </fill>
            </x14:dxf>
          </x14:cfRule>
          <xm:sqref>B83:E83</xm:sqref>
        </x14:conditionalFormatting>
        <x14:conditionalFormatting xmlns:xm="http://schemas.microsoft.com/office/excel/2006/main">
          <x14:cfRule type="containsText" priority="8869" operator="containsText" id="{AEB0DF05-8CC6-48D4-9F35-58E230877707}">
            <xm:f>NOT(ISERROR(SEARCH(Baseline!$A138 ="text",Baseline!A69)))</xm:f>
            <xm:f>Baseline!$A138 ="text"</xm:f>
            <x14:dxf>
              <fill>
                <patternFill>
                  <bgColor theme="7" tint="0.79998168889431442"/>
                </patternFill>
              </fill>
            </x14:dxf>
          </x14:cfRule>
          <xm:sqref>A68:E68</xm:sqref>
        </x14:conditionalFormatting>
        <x14:conditionalFormatting xmlns:xm="http://schemas.microsoft.com/office/excel/2006/main">
          <x14:cfRule type="containsText" priority="9193" operator="containsText" id="{2EEAE736-148E-4282-AFCE-7FAAA09FBDE4}">
            <xm:f>NOT(ISERROR(SEARCH(Baseline!$A131 ="text",Baseline!B123)))</xm:f>
            <xm:f>Baseline!$A131 ="text"</xm:f>
            <x14:dxf>
              <fill>
                <patternFill>
                  <bgColor theme="7" tint="0.79998168889431442"/>
                </patternFill>
              </fill>
            </x14:dxf>
          </x14:cfRule>
          <xm:sqref>B104:B105</xm:sqref>
        </x14:conditionalFormatting>
        <x14:conditionalFormatting xmlns:xm="http://schemas.microsoft.com/office/excel/2006/main">
          <x14:cfRule type="containsText" priority="9199" operator="containsText" id="{DD12E15A-0B4E-483C-A921-DDC29C85910B}">
            <xm:f>NOT(ISERROR(SEARCH(Baseline!$A160 ="text",Baseline!A123)))</xm:f>
            <xm:f>Baseline!$A160 ="text"</xm:f>
            <x14:dxf>
              <fill>
                <patternFill>
                  <bgColor theme="7" tint="0.79998168889431442"/>
                </patternFill>
              </fill>
            </x14:dxf>
          </x14:cfRule>
          <xm:sqref>A104</xm:sqref>
        </x14:conditionalFormatting>
        <x14:conditionalFormatting xmlns:xm="http://schemas.microsoft.com/office/excel/2006/main">
          <x14:cfRule type="containsText" priority="9288" operator="containsText" id="{100DA204-85B8-4BE6-846C-53D03CBE5112}">
            <xm:f>NOT(ISERROR(SEARCH(Baseline!#REF! ="text",Baseline!BL69)))</xm:f>
            <xm:f>Baseline!#REF! ="text"</xm:f>
            <x14:dxf>
              <fill>
                <patternFill>
                  <bgColor theme="7" tint="0.79998168889431442"/>
                </patternFill>
              </fill>
            </x14:dxf>
          </x14:cfRule>
          <xm:sqref>BI68:BK68</xm:sqref>
        </x14:conditionalFormatting>
        <x14:conditionalFormatting xmlns:xm="http://schemas.microsoft.com/office/excel/2006/main">
          <x14:cfRule type="containsText" priority="10086" operator="containsText" id="{45AA4EAF-3AF3-482D-AF19-D0F4F33C1626}">
            <xm:f>NOT(ISERROR(SEARCH(Baseline!$A130 ="text",Baseline!#REF!)))</xm:f>
            <xm:f>Baseline!$A130 ="text"</xm:f>
            <x14:dxf>
              <fill>
                <patternFill>
                  <bgColor theme="7" tint="0.79998168889431442"/>
                </patternFill>
              </fill>
            </x14:dxf>
          </x14:cfRule>
          <xm:sqref>GF105 HH105:HK105 BL104:BL105</xm:sqref>
        </x14:conditionalFormatting>
        <x14:conditionalFormatting xmlns:xm="http://schemas.microsoft.com/office/excel/2006/main">
          <x14:cfRule type="containsText" priority="10089" operator="containsText" id="{3BB12B8B-CBE2-4BAE-A149-825AB9F9E03E}">
            <xm:f>NOT(ISERROR(SEARCH(Baseline!$A138 ="text",Baseline!#REF!)))</xm:f>
            <xm:f>Baseline!$A138 ="text"</xm:f>
            <x14:dxf>
              <fill>
                <patternFill>
                  <bgColor theme="7" tint="0.79998168889431442"/>
                </patternFill>
              </fill>
            </x14:dxf>
          </x14:cfRule>
          <xm:sqref>GF83 HH83:HK83 BL83</xm:sqref>
        </x14:conditionalFormatting>
        <x14:conditionalFormatting xmlns:xm="http://schemas.microsoft.com/office/excel/2006/main">
          <x14:cfRule type="containsText" priority="10096" operator="containsText" id="{AEB0DF05-8CC6-48D4-9F35-58E230877707}">
            <xm:f>NOT(ISERROR(SEARCH(Baseline!$A138 ="text",Baseline!#REF!)))</xm:f>
            <xm:f>Baseline!$A138 ="text"</xm:f>
            <x14:dxf>
              <fill>
                <patternFill>
                  <bgColor theme="7" tint="0.79998168889431442"/>
                </patternFill>
              </fill>
            </x14:dxf>
          </x14:cfRule>
          <xm:sqref>BL68</xm:sqref>
        </x14:conditionalFormatting>
        <x14:conditionalFormatting xmlns:xm="http://schemas.microsoft.com/office/excel/2006/main">
          <x14:cfRule type="containsText" priority="3295" operator="containsText" id="{1B65C94C-CC77-412D-BD22-2CC5D24DFFCA}">
            <xm:f>NOT(ISERROR(SEARCH($A14 ="text",A5)))</xm:f>
            <xm:f>$A14 ="text"</xm:f>
            <x14:dxf>
              <fill>
                <patternFill>
                  <bgColor theme="7" tint="0.79998168889431442"/>
                </patternFill>
              </fill>
            </x14:dxf>
          </x14:cfRule>
          <xm:sqref>A5:E5</xm:sqref>
        </x14:conditionalFormatting>
        <x14:conditionalFormatting xmlns:xm="http://schemas.microsoft.com/office/excel/2006/main">
          <x14:cfRule type="containsText" priority="3289" operator="containsText" id="{D9E2F1C3-8825-4729-8219-5D3569F27D78}">
            <xm:f>NOT(ISERROR(SEARCH($A14 ="text",AG5)))</xm:f>
            <xm:f>$A14 ="text"</xm:f>
            <x14:dxf>
              <fill>
                <patternFill>
                  <bgColor theme="7" tint="0.79998168889431442"/>
                </patternFill>
              </fill>
            </x14:dxf>
          </x14:cfRule>
          <xm:sqref>AG5</xm:sqref>
        </x14:conditionalFormatting>
        <x14:conditionalFormatting xmlns:xm="http://schemas.microsoft.com/office/excel/2006/main">
          <x14:cfRule type="containsText" priority="3248" operator="containsText" id="{02E6C5EA-3807-4DE3-9D6E-1E59DAA62E20}">
            <xm:f>NOT(ISERROR(SEARCH(#REF! ="text",BI6)))</xm:f>
            <xm:f>#REF! ="text"</xm:f>
            <x14:dxf>
              <fill>
                <patternFill>
                  <bgColor theme="7" tint="0.79998168889431442"/>
                </patternFill>
              </fill>
            </x14:dxf>
          </x14:cfRule>
          <xm:sqref>BI10:BK12 BI6:BK6 BI18:BK19 BI93:BK93</xm:sqref>
        </x14:conditionalFormatting>
        <x14:conditionalFormatting xmlns:xm="http://schemas.microsoft.com/office/excel/2006/main">
          <x14:cfRule type="containsText" priority="3241" operator="containsText" id="{A9DE2CA8-00BB-4E24-8C6C-EC043191B991}">
            <xm:f>NOT(ISERROR(SEARCH($A122 ="text",BI37)))</xm:f>
            <xm:f>$A122 ="text"</xm:f>
            <x14:dxf>
              <fill>
                <patternFill>
                  <bgColor theme="7" tint="0.79998168889431442"/>
                </patternFill>
              </fill>
            </x14:dxf>
          </x14:cfRule>
          <xm:sqref>BI37:BK39</xm:sqref>
        </x14:conditionalFormatting>
        <x14:conditionalFormatting xmlns:xm="http://schemas.microsoft.com/office/excel/2006/main">
          <x14:cfRule type="containsText" priority="3249" operator="containsText" id="{C7BD8EB6-CCAD-49E7-B9F3-57C01B61FCDC}">
            <xm:f>NOT(ISERROR(SEARCH($A17 ="text",BI13)))</xm:f>
            <xm:f>$A17 ="text"</xm:f>
            <x14:dxf>
              <fill>
                <patternFill>
                  <bgColor theme="7" tint="0.79998168889431442"/>
                </patternFill>
              </fill>
            </x14:dxf>
          </x14:cfRule>
          <xm:sqref>BI13:BK13</xm:sqref>
        </x14:conditionalFormatting>
        <x14:conditionalFormatting xmlns:xm="http://schemas.microsoft.com/office/excel/2006/main">
          <x14:cfRule type="containsText" priority="3244" operator="containsText" id="{2D7953E8-DD16-46D8-99AA-7BCADC02D9CB}">
            <xm:f>NOT(ISERROR(SEARCH($A18 ="text",BI17)))</xm:f>
            <xm:f>$A18 ="text"</xm:f>
            <x14:dxf>
              <fill>
                <patternFill>
                  <bgColor theme="7" tint="0.79998168889431442"/>
                </patternFill>
              </fill>
            </x14:dxf>
          </x14:cfRule>
          <xm:sqref>BI17:BK17</xm:sqref>
        </x14:conditionalFormatting>
        <x14:conditionalFormatting xmlns:xm="http://schemas.microsoft.com/office/excel/2006/main">
          <x14:cfRule type="containsText" priority="3245" operator="containsText" id="{31AEF07B-AEA2-47BB-A363-A9D98ACA865D}">
            <xm:f>NOT(ISERROR(SEARCH($A107 ="text",BI94)))</xm:f>
            <xm:f>$A107 ="text"</xm:f>
            <x14:dxf>
              <fill>
                <patternFill>
                  <bgColor theme="7" tint="0.79998168889431442"/>
                </patternFill>
              </fill>
            </x14:dxf>
          </x14:cfRule>
          <xm:sqref>BI94:BK94</xm:sqref>
        </x14:conditionalFormatting>
        <x14:conditionalFormatting xmlns:xm="http://schemas.microsoft.com/office/excel/2006/main">
          <x14:cfRule type="containsText" priority="3246" operator="containsText" id="{785AEADF-5F14-4677-9FE8-860144A5662B}">
            <xm:f>NOT(ISERROR(SEARCH(#REF! ="text",BI14)))</xm:f>
            <xm:f>#REF! ="text"</xm:f>
            <x14:dxf>
              <fill>
                <patternFill>
                  <bgColor theme="7" tint="0.79998168889431442"/>
                </patternFill>
              </fill>
            </x14:dxf>
          </x14:cfRule>
          <xm:sqref>BI14:BK14</xm:sqref>
        </x14:conditionalFormatting>
        <x14:conditionalFormatting xmlns:xm="http://schemas.microsoft.com/office/excel/2006/main">
          <x14:cfRule type="containsText" priority="3250" operator="containsText" id="{945E0CCD-9EFD-4FA1-85EE-B30E70C26A60}">
            <xm:f>NOT(ISERROR(SEARCH(#REF! ="text",BI92)))</xm:f>
            <xm:f>#REF! ="text"</xm:f>
            <x14:dxf>
              <fill>
                <patternFill>
                  <bgColor theme="7" tint="0.79998168889431442"/>
                </patternFill>
              </fill>
            </x14:dxf>
          </x14:cfRule>
          <xm:sqref>BI92:BK92</xm:sqref>
        </x14:conditionalFormatting>
        <x14:conditionalFormatting xmlns:xm="http://schemas.microsoft.com/office/excel/2006/main">
          <x14:cfRule type="containsText" priority="3251" operator="containsText" id="{6D9C0EAF-24A3-4245-A840-4DCF33410B04}">
            <xm:f>NOT(ISERROR(SEARCH(#REF! ="text",BI84)))</xm:f>
            <xm:f>#REF! ="text"</xm:f>
            <x14:dxf>
              <fill>
                <patternFill>
                  <bgColor theme="7" tint="0.79998168889431442"/>
                </patternFill>
              </fill>
            </x14:dxf>
          </x14:cfRule>
          <xm:sqref>BI84:BK84</xm:sqref>
        </x14:conditionalFormatting>
        <x14:conditionalFormatting xmlns:xm="http://schemas.microsoft.com/office/excel/2006/main">
          <x14:cfRule type="containsText" priority="3252" operator="containsText" id="{599C2135-BAA6-402C-BFFC-BAE73DA540FB}">
            <xm:f>NOT(ISERROR(SEARCH(#REF! ="text",BI36)))</xm:f>
            <xm:f>#REF! ="text"</xm:f>
            <x14:dxf>
              <fill>
                <patternFill>
                  <bgColor theme="7" tint="0.79998168889431442"/>
                </patternFill>
              </fill>
            </x14:dxf>
          </x14:cfRule>
          <xm:sqref>BI36:BK36</xm:sqref>
        </x14:conditionalFormatting>
        <x14:conditionalFormatting xmlns:xm="http://schemas.microsoft.com/office/excel/2006/main">
          <x14:cfRule type="containsText" priority="3253" operator="containsText" id="{6FF4857F-72AA-4DE1-AFF3-24AE539716F5}">
            <xm:f>NOT(ISERROR(SEARCH(#REF! ="text",BI58)))</xm:f>
            <xm:f>#REF! ="text"</xm:f>
            <x14:dxf>
              <fill>
                <patternFill>
                  <bgColor theme="7" tint="0.79998168889431442"/>
                </patternFill>
              </fill>
            </x14:dxf>
          </x14:cfRule>
          <xm:sqref>BI58:BK58</xm:sqref>
        </x14:conditionalFormatting>
        <x14:conditionalFormatting xmlns:xm="http://schemas.microsoft.com/office/excel/2006/main">
          <x14:cfRule type="containsText" priority="3254" operator="containsText" id="{16B6D548-06DE-41D9-81C7-34ADBD2C9FF8}">
            <xm:f>NOT(ISERROR(SEARCH(#REF! ="text",BI41)))</xm:f>
            <xm:f>#REF! ="text"</xm:f>
            <x14:dxf>
              <fill>
                <patternFill>
                  <bgColor theme="7" tint="0.79998168889431442"/>
                </patternFill>
              </fill>
            </x14:dxf>
          </x14:cfRule>
          <xm:sqref>BI41:BK41</xm:sqref>
        </x14:conditionalFormatting>
        <x14:conditionalFormatting xmlns:xm="http://schemas.microsoft.com/office/excel/2006/main">
          <x14:cfRule type="containsText" priority="3255" operator="containsText" id="{87AEB951-ADA6-4D8B-AC05-F1D1506B8DB3}">
            <xm:f>NOT(ISERROR(SEARCH(#REF! ="text",BI21)))</xm:f>
            <xm:f>#REF! ="text"</xm:f>
            <x14:dxf>
              <fill>
                <patternFill>
                  <bgColor theme="7" tint="0.79998168889431442"/>
                </patternFill>
              </fill>
            </x14:dxf>
          </x14:cfRule>
          <xm:sqref>BI21:BK21</xm:sqref>
        </x14:conditionalFormatting>
        <x14:conditionalFormatting xmlns:xm="http://schemas.microsoft.com/office/excel/2006/main">
          <x14:cfRule type="containsText" priority="3256" operator="containsText" id="{E68C9CFA-4AF1-459B-B635-AB11E1F88C0A}">
            <xm:f>NOT(ISERROR(SEARCH($A109 ="text",BI44)))</xm:f>
            <xm:f>$A109 ="text"</xm:f>
            <x14:dxf>
              <fill>
                <patternFill>
                  <bgColor theme="7" tint="0.79998168889431442"/>
                </patternFill>
              </fill>
            </x14:dxf>
          </x14:cfRule>
          <xm:sqref>BI44:BK54</xm:sqref>
        </x14:conditionalFormatting>
        <x14:conditionalFormatting xmlns:xm="http://schemas.microsoft.com/office/excel/2006/main">
          <x14:cfRule type="containsText" priority="3257" operator="containsText" id="{EC74035A-CB0A-4A99-8E8C-B185D60FF0CC}">
            <xm:f>NOT(ISERROR(SEARCH($A60 ="text",BI26)))</xm:f>
            <xm:f>$A60 ="text"</xm:f>
            <x14:dxf>
              <fill>
                <patternFill>
                  <bgColor theme="7" tint="0.79998168889431442"/>
                </patternFill>
              </fill>
            </x14:dxf>
          </x14:cfRule>
          <xm:sqref>BI26:BK33</xm:sqref>
        </x14:conditionalFormatting>
        <x14:conditionalFormatting xmlns:xm="http://schemas.microsoft.com/office/excel/2006/main">
          <x14:cfRule type="containsText" priority="3258" operator="containsText" id="{7C750616-AC3F-4C72-A5CF-01C61A3969AC}">
            <xm:f>NOT(ISERROR(SEARCH($A106 ="text",BI42)))</xm:f>
            <xm:f>$A106 ="text"</xm:f>
            <x14:dxf>
              <fill>
                <patternFill>
                  <bgColor theme="7" tint="0.79998168889431442"/>
                </patternFill>
              </fill>
            </x14:dxf>
          </x14:cfRule>
          <xm:sqref>BI42:BK43</xm:sqref>
        </x14:conditionalFormatting>
        <x14:conditionalFormatting xmlns:xm="http://schemas.microsoft.com/office/excel/2006/main">
          <x14:cfRule type="containsText" priority="3259" operator="containsText" id="{1E573218-A872-4170-9E07-10A0BA79CED9}">
            <xm:f>NOT(ISERROR(SEARCH($A103 ="text",A74)))</xm:f>
            <xm:f>$A103 ="text"</xm:f>
            <x14:dxf>
              <fill>
                <patternFill>
                  <bgColor theme="7" tint="0.79998168889431442"/>
                </patternFill>
              </fill>
            </x14:dxf>
          </x14:cfRule>
          <xm:sqref>A74:E75 A76 GP74:GU74 HH74:HK74</xm:sqref>
        </x14:conditionalFormatting>
        <x14:conditionalFormatting xmlns:xm="http://schemas.microsoft.com/office/excel/2006/main">
          <x14:cfRule type="containsText" priority="3261" operator="containsText" id="{AA7CE14F-6AFB-4D43-AB57-4E015D2E5341}">
            <xm:f>NOT(ISERROR(SEARCH($A106 ="text",BI85)))</xm:f>
            <xm:f>$A106 ="text"</xm:f>
            <x14:dxf>
              <fill>
                <patternFill>
                  <bgColor theme="7" tint="0.79998168889431442"/>
                </patternFill>
              </fill>
            </x14:dxf>
          </x14:cfRule>
          <xm:sqref>BI85:BK90</xm:sqref>
        </x14:conditionalFormatting>
        <x14:conditionalFormatting xmlns:xm="http://schemas.microsoft.com/office/excel/2006/main">
          <x14:cfRule type="containsText" priority="3262" operator="containsText" id="{E8A92C30-046C-4CFC-95E1-74D4C6D5010E}">
            <xm:f>NOT(ISERROR(SEARCH($A56 ="text",BI21)))</xm:f>
            <xm:f>$A56 ="text"</xm:f>
            <x14:dxf>
              <fill>
                <patternFill>
                  <bgColor theme="7" tint="0.79998168889431442"/>
                </patternFill>
              </fill>
            </x14:dxf>
          </x14:cfRule>
          <xm:sqref>BI21:BK24</xm:sqref>
        </x14:conditionalFormatting>
        <x14:conditionalFormatting xmlns:xm="http://schemas.microsoft.com/office/excel/2006/main">
          <x14:cfRule type="containsText" priority="3240" operator="containsText" id="{118C80D1-FEDB-45E4-9CF3-5B651CAC3F86}">
            <xm:f>NOT(ISERROR(SEARCH($A116 ="text",BI69)))</xm:f>
            <xm:f>$A116 ="text"</xm:f>
            <x14:dxf>
              <fill>
                <patternFill>
                  <bgColor theme="7" tint="0.79998168889431442"/>
                </patternFill>
              </fill>
            </x14:dxf>
          </x14:cfRule>
          <xm:sqref>BI69:BK69</xm:sqref>
        </x14:conditionalFormatting>
        <x14:conditionalFormatting xmlns:xm="http://schemas.microsoft.com/office/excel/2006/main">
          <x14:cfRule type="containsText" priority="3263" operator="containsText" id="{399EE9BE-E190-4F1A-AA74-8B29CAD79EF1}">
            <xm:f>NOT(ISERROR(SEARCH(#REF! ="text",BI25)))</xm:f>
            <xm:f>#REF! ="text"</xm:f>
            <x14:dxf>
              <fill>
                <patternFill>
                  <bgColor theme="7" tint="0.79998168889431442"/>
                </patternFill>
              </fill>
            </x14:dxf>
          </x14:cfRule>
          <xm:sqref>BI34:BK34 BI25:BK25</xm:sqref>
        </x14:conditionalFormatting>
        <x14:conditionalFormatting xmlns:xm="http://schemas.microsoft.com/office/excel/2006/main">
          <x14:cfRule type="containsText" priority="3264" operator="containsText" id="{3A7F3CB6-DD06-4F5D-BE83-CC551789B59B}">
            <xm:f>NOT(ISERROR(SEARCH($A118 ="text",BI70)))</xm:f>
            <xm:f>$A118 ="text"</xm:f>
            <x14:dxf>
              <fill>
                <patternFill>
                  <bgColor theme="7" tint="0.79998168889431442"/>
                </patternFill>
              </fill>
            </x14:dxf>
          </x14:cfRule>
          <xm:sqref>BI70:BK70</xm:sqref>
        </x14:conditionalFormatting>
        <x14:conditionalFormatting xmlns:xm="http://schemas.microsoft.com/office/excel/2006/main">
          <x14:cfRule type="containsText" priority="3239" operator="containsText" id="{B5B49754-11E3-4228-9C43-B5D76738BF5F}">
            <xm:f>NOT(ISERROR(SEARCH($A69 ="text",BI35)))</xm:f>
            <xm:f>$A69 ="text"</xm:f>
            <x14:dxf>
              <fill>
                <patternFill>
                  <bgColor theme="7" tint="0.79998168889431442"/>
                </patternFill>
              </fill>
            </x14:dxf>
          </x14:cfRule>
          <xm:sqref>BI35:BK35</xm:sqref>
        </x14:conditionalFormatting>
        <x14:conditionalFormatting xmlns:xm="http://schemas.microsoft.com/office/excel/2006/main">
          <x14:cfRule type="containsText" priority="3238" operator="containsText" id="{2BF9E95B-9808-4250-BC4D-E3E0416D9DA1}">
            <xm:f>NOT(ISERROR(SEARCH($A111 ="text",BI102)))</xm:f>
            <xm:f>$A111 ="text"</xm:f>
            <x14:dxf>
              <fill>
                <patternFill>
                  <bgColor theme="7" tint="0.79998168889431442"/>
                </patternFill>
              </fill>
            </x14:dxf>
          </x14:cfRule>
          <xm:sqref>BI102:BK103</xm:sqref>
        </x14:conditionalFormatting>
        <x14:conditionalFormatting xmlns:xm="http://schemas.microsoft.com/office/excel/2006/main">
          <x14:cfRule type="containsText" priority="3266" operator="containsText" id="{08CE8D4A-EB32-41CD-989D-7D47709DE63E}">
            <xm:f>NOT(ISERROR(SEARCH(#REF! ="text",BI7)))</xm:f>
            <xm:f>#REF! ="text"</xm:f>
            <x14:dxf>
              <fill>
                <patternFill>
                  <bgColor theme="7" tint="0.79998168889431442"/>
                </patternFill>
              </fill>
            </x14:dxf>
          </x14:cfRule>
          <xm:sqref>BI7:BK9</xm:sqref>
        </x14:conditionalFormatting>
        <x14:conditionalFormatting xmlns:xm="http://schemas.microsoft.com/office/excel/2006/main">
          <x14:cfRule type="containsText" priority="3267" operator="containsText" id="{A48DFF0F-BC0D-440C-B671-083CCFDFBDA2}">
            <xm:f>NOT(ISERROR(SEARCH(#REF! ="text",BI15)))</xm:f>
            <xm:f>#REF! ="text"</xm:f>
            <x14:dxf>
              <fill>
                <patternFill>
                  <bgColor theme="7" tint="0.79998168889431442"/>
                </patternFill>
              </fill>
            </x14:dxf>
          </x14:cfRule>
          <xm:sqref>BI15:BK15</xm:sqref>
        </x14:conditionalFormatting>
        <x14:conditionalFormatting xmlns:xm="http://schemas.microsoft.com/office/excel/2006/main">
          <x14:cfRule type="containsText" priority="3268" operator="containsText" id="{D6B5F078-44C0-4D59-8862-3CCA6B253AAC}">
            <xm:f>NOT(ISERROR(SEARCH(#REF! ="text",BI16)))</xm:f>
            <xm:f>#REF! ="text"</xm:f>
            <x14:dxf>
              <fill>
                <patternFill>
                  <bgColor theme="7" tint="0.79998168889431442"/>
                </patternFill>
              </fill>
            </x14:dxf>
          </x14:cfRule>
          <xm:sqref>BI16:BK16</xm:sqref>
        </x14:conditionalFormatting>
        <x14:conditionalFormatting xmlns:xm="http://schemas.microsoft.com/office/excel/2006/main">
          <x14:cfRule type="containsText" priority="3269" operator="containsText" id="{AEF8D51C-C83D-46E1-9261-E000ECCA7154}">
            <xm:f>NOT(ISERROR(SEARCH($A134 ="text",BI96)))</xm:f>
            <xm:f>$A134 ="text"</xm:f>
            <x14:dxf>
              <fill>
                <patternFill>
                  <bgColor theme="7" tint="0.79998168889431442"/>
                </patternFill>
              </fill>
            </x14:dxf>
          </x14:cfRule>
          <xm:sqref>BI96:BK96</xm:sqref>
        </x14:conditionalFormatting>
        <x14:conditionalFormatting xmlns:xm="http://schemas.microsoft.com/office/excel/2006/main">
          <x14:cfRule type="containsText" priority="3237" operator="containsText" id="{754BF341-9796-4575-8143-373CA3EBCF45}">
            <xm:f>NOT(ISERROR(SEARCH($A84 ="text",BI67)))</xm:f>
            <xm:f>$A84 ="text"</xm:f>
            <x14:dxf>
              <fill>
                <patternFill>
                  <bgColor theme="7" tint="0.79998168889431442"/>
                </patternFill>
              </fill>
            </x14:dxf>
          </x14:cfRule>
          <xm:sqref>BI67:BK67</xm:sqref>
        </x14:conditionalFormatting>
        <x14:conditionalFormatting xmlns:xm="http://schemas.microsoft.com/office/excel/2006/main">
          <x14:cfRule type="containsText" priority="3270" operator="containsText" id="{94F1DE4D-4FD5-4FF8-9467-A93F35D4A9C2}">
            <xm:f>NOT(ISERROR(SEARCH($A93 ="text",BI15)))</xm:f>
            <xm:f>$A93 ="text"</xm:f>
            <x14:dxf>
              <fill>
                <patternFill>
                  <bgColor theme="7" tint="0.79998168889431442"/>
                </patternFill>
              </fill>
            </x14:dxf>
          </x14:cfRule>
          <xm:sqref>BI15</xm:sqref>
        </x14:conditionalFormatting>
        <x14:conditionalFormatting xmlns:xm="http://schemas.microsoft.com/office/excel/2006/main">
          <x14:cfRule type="containsText" priority="3271" operator="containsText" id="{246F753D-B4DE-4DBF-8A18-4FCF7C6421C8}">
            <xm:f>NOT(ISERROR(SEARCH($A106 ="text",BI22)))</xm:f>
            <xm:f>$A106 ="text"</xm:f>
            <x14:dxf>
              <fill>
                <patternFill>
                  <bgColor theme="7" tint="0.79998168889431442"/>
                </patternFill>
              </fill>
            </x14:dxf>
          </x14:cfRule>
          <xm:sqref>BI22:BK36</xm:sqref>
        </x14:conditionalFormatting>
        <x14:conditionalFormatting xmlns:xm="http://schemas.microsoft.com/office/excel/2006/main">
          <x14:cfRule type="containsText" priority="3234" operator="containsText" id="{BF1F9DAA-7C24-4AAD-A4B5-A1B84E0BDA9E}">
            <xm:f>NOT(ISERROR(SEARCH($A106 ="text",BI98)))</xm:f>
            <xm:f>$A106 ="text"</xm:f>
            <x14:dxf>
              <fill>
                <patternFill>
                  <bgColor theme="7" tint="0.79998168889431442"/>
                </patternFill>
              </fill>
            </x14:dxf>
          </x14:cfRule>
          <xm:sqref>BI98:BK101</xm:sqref>
        </x14:conditionalFormatting>
        <x14:conditionalFormatting xmlns:xm="http://schemas.microsoft.com/office/excel/2006/main">
          <x14:cfRule type="containsText" priority="3235" operator="containsText" id="{70DCD7B2-C805-47A5-8379-FD4267A46249}">
            <xm:f>NOT(ISERROR(SEARCH($A135 ="text",BI97)))</xm:f>
            <xm:f>$A135 ="text"</xm:f>
            <x14:dxf>
              <fill>
                <patternFill>
                  <bgColor theme="7" tint="0.79998168889431442"/>
                </patternFill>
              </fill>
            </x14:dxf>
          </x14:cfRule>
          <xm:sqref>BI97:BK101</xm:sqref>
        </x14:conditionalFormatting>
        <x14:conditionalFormatting xmlns:xm="http://schemas.microsoft.com/office/excel/2006/main">
          <x14:cfRule type="containsText" priority="3272" operator="containsText" id="{969F51EC-A9B7-473C-A8BC-20AF835A068C}">
            <xm:f>NOT(ISERROR(SEARCH($A121 ="text",BI84)))</xm:f>
            <xm:f>$A121 ="text"</xm:f>
            <x14:dxf>
              <fill>
                <patternFill>
                  <bgColor theme="7" tint="0.79998168889431442"/>
                </patternFill>
              </fill>
            </x14:dxf>
          </x14:cfRule>
          <xm:sqref>BI84:BK92</xm:sqref>
        </x14:conditionalFormatting>
        <x14:conditionalFormatting xmlns:xm="http://schemas.microsoft.com/office/excel/2006/main">
          <x14:cfRule type="containsText" priority="3273" operator="containsText" id="{91ED5659-CB7C-48B0-AE68-903E5732014A}">
            <xm:f>NOT(ISERROR(SEARCH(#REF! ="text",BI20)))</xm:f>
            <xm:f>#REF! ="text"</xm:f>
            <x14:dxf>
              <fill>
                <patternFill>
                  <bgColor theme="7" tint="0.79998168889431442"/>
                </patternFill>
              </fill>
            </x14:dxf>
          </x14:cfRule>
          <xm:sqref>BI20:BK20</xm:sqref>
        </x14:conditionalFormatting>
        <x14:conditionalFormatting xmlns:xm="http://schemas.microsoft.com/office/excel/2006/main">
          <x14:cfRule type="containsText" priority="3274" operator="containsText" id="{239A7BE4-EF7E-4A8F-8B58-B658803AE86E}">
            <xm:f>NOT(ISERROR(SEARCH(#REF! ="text",BI95)))</xm:f>
            <xm:f>#REF! ="text"</xm:f>
            <x14:dxf>
              <fill>
                <patternFill>
                  <bgColor theme="7" tint="0.79998168889431442"/>
                </patternFill>
              </fill>
            </x14:dxf>
          </x14:cfRule>
          <xm:sqref>BI95:BK95</xm:sqref>
        </x14:conditionalFormatting>
        <x14:conditionalFormatting xmlns:xm="http://schemas.microsoft.com/office/excel/2006/main">
          <x14:cfRule type="containsText" priority="3275" operator="containsText" id="{E39D23DF-5B86-4DF1-AE88-51E798C3960E}">
            <xm:f>NOT(ISERROR(SEARCH(#REF! ="text",BI91)))</xm:f>
            <xm:f>#REF! ="text"</xm:f>
            <x14:dxf>
              <fill>
                <patternFill>
                  <bgColor theme="7" tint="0.79998168889431442"/>
                </patternFill>
              </fill>
            </x14:dxf>
          </x14:cfRule>
          <xm:sqref>BI91:BK91</xm:sqref>
        </x14:conditionalFormatting>
        <x14:conditionalFormatting xmlns:xm="http://schemas.microsoft.com/office/excel/2006/main">
          <x14:cfRule type="containsText" priority="3276" operator="containsText" id="{2C196F82-8654-4C7D-9718-71433189D04A}">
            <xm:f>NOT(ISERROR(SEARCH(#REF! ="text",BI40)))</xm:f>
            <xm:f>#REF! ="text"</xm:f>
            <x14:dxf>
              <fill>
                <patternFill>
                  <bgColor theme="7" tint="0.79998168889431442"/>
                </patternFill>
              </fill>
            </x14:dxf>
          </x14:cfRule>
          <xm:sqref>BI40:BK40</xm:sqref>
        </x14:conditionalFormatting>
        <x14:conditionalFormatting xmlns:xm="http://schemas.microsoft.com/office/excel/2006/main">
          <x14:cfRule type="containsText" priority="3277" operator="containsText" id="{9685F236-03AE-4639-B9AB-9B6E26EE5C71}">
            <xm:f>NOT(ISERROR(SEARCH(#REF! ="text",BI57)))</xm:f>
            <xm:f>#REF! ="text"</xm:f>
            <x14:dxf>
              <fill>
                <patternFill>
                  <bgColor theme="7" tint="0.79998168889431442"/>
                </patternFill>
              </fill>
            </x14:dxf>
          </x14:cfRule>
          <xm:sqref>BI57:BK57</xm:sqref>
        </x14:conditionalFormatting>
        <x14:conditionalFormatting xmlns:xm="http://schemas.microsoft.com/office/excel/2006/main">
          <x14:cfRule type="containsText" priority="3278" operator="containsText" id="{1F2B37AC-2220-41A4-B471-260B23C5174F}">
            <xm:f>NOT(ISERROR(SEARCH(#REF! ="text",BI96)))</xm:f>
            <xm:f>#REF! ="text"</xm:f>
            <x14:dxf>
              <fill>
                <patternFill>
                  <bgColor theme="7" tint="0.79998168889431442"/>
                </patternFill>
              </fill>
            </x14:dxf>
          </x14:cfRule>
          <xm:sqref>BI96:BK96</xm:sqref>
        </x14:conditionalFormatting>
        <x14:conditionalFormatting xmlns:xm="http://schemas.microsoft.com/office/excel/2006/main">
          <x14:cfRule type="containsText" priority="3281" operator="containsText" id="{7FDED610-7ECE-40BB-AC8A-4DF74A197454}">
            <xm:f>NOT(ISERROR(SEARCH($A121 ="text",BI55)))</xm:f>
            <xm:f>$A121 ="text"</xm:f>
            <x14:dxf>
              <fill>
                <patternFill>
                  <bgColor theme="7" tint="0.79998168889431442"/>
                </patternFill>
              </fill>
            </x14:dxf>
          </x14:cfRule>
          <xm:sqref>BI55:BK56</xm:sqref>
        </x14:conditionalFormatting>
        <x14:conditionalFormatting xmlns:xm="http://schemas.microsoft.com/office/excel/2006/main">
          <x14:cfRule type="containsText" priority="3230" operator="containsText" id="{FBBA0B09-BFBE-404D-8CAE-7810E7070867}">
            <xm:f>NOT(ISERROR(SEARCH($A114 ="text",A105)))</xm:f>
            <xm:f>$A114 ="text"</xm:f>
            <x14:dxf>
              <fill>
                <patternFill>
                  <bgColor theme="7" tint="0.79998168889431442"/>
                </patternFill>
              </fill>
            </x14:dxf>
          </x14:cfRule>
          <xm:sqref>A105</xm:sqref>
        </x14:conditionalFormatting>
        <x14:conditionalFormatting xmlns:xm="http://schemas.microsoft.com/office/excel/2006/main">
          <x14:cfRule type="containsText" priority="3222" operator="containsText" id="{B112C24A-32EC-4CF6-B030-7F33E974901C}">
            <xm:f>NOT(ISERROR(SEARCH($A190 ="text",A105)))</xm:f>
            <xm:f>$A190 ="text"</xm:f>
            <x14:dxf>
              <fill>
                <patternFill>
                  <bgColor theme="7" tint="0.79998168889431442"/>
                </patternFill>
              </fill>
            </x14:dxf>
          </x14:cfRule>
          <xm:sqref>A105</xm:sqref>
        </x14:conditionalFormatting>
        <x14:conditionalFormatting xmlns:xm="http://schemas.microsoft.com/office/excel/2006/main">
          <x14:cfRule type="containsText" priority="3223" operator="containsText" id="{73256663-08DB-4120-ABE5-FB555F701181}">
            <xm:f>NOT(ISERROR(SEARCH($A211 ="text",A105)))</xm:f>
            <xm:f>$A211 ="text"</xm:f>
            <x14:dxf>
              <fill>
                <patternFill>
                  <bgColor theme="7" tint="0.79998168889431442"/>
                </patternFill>
              </fill>
            </x14:dxf>
          </x14:cfRule>
          <xm:sqref>A105</xm:sqref>
        </x14:conditionalFormatting>
        <x14:conditionalFormatting xmlns:xm="http://schemas.microsoft.com/office/excel/2006/main">
          <x14:cfRule type="containsText" priority="3224" operator="containsText" id="{0E102C7E-F1C1-42E6-AE0E-F8B7959C6BCF}">
            <xm:f>NOT(ISERROR(SEARCH($A172 ="text",A105)))</xm:f>
            <xm:f>$A172 ="text"</xm:f>
            <x14:dxf>
              <fill>
                <patternFill>
                  <bgColor theme="7" tint="0.79998168889431442"/>
                </patternFill>
              </fill>
            </x14:dxf>
          </x14:cfRule>
          <xm:sqref>A105</xm:sqref>
        </x14:conditionalFormatting>
        <x14:conditionalFormatting xmlns:xm="http://schemas.microsoft.com/office/excel/2006/main">
          <x14:cfRule type="containsText" priority="3220" operator="containsText" id="{3D20621C-C0EA-4FDA-B706-B31A92D17C69}">
            <xm:f>NOT(ISERROR(SEARCH(#REF! ="text",A105)))</xm:f>
            <xm:f>#REF! ="text"</xm:f>
            <x14:dxf>
              <fill>
                <patternFill>
                  <bgColor theme="7" tint="0.79998168889431442"/>
                </patternFill>
              </fill>
            </x14:dxf>
          </x14:cfRule>
          <xm:sqref>A105</xm:sqref>
        </x14:conditionalFormatting>
        <x14:conditionalFormatting xmlns:xm="http://schemas.microsoft.com/office/excel/2006/main">
          <x14:cfRule type="containsText" priority="3219" operator="containsText" id="{991174E4-8A17-4CC0-9EDD-C27B61835AA5}">
            <xm:f>NOT(ISERROR(SEARCH(#REF! ="text",A105)))</xm:f>
            <xm:f>#REF! ="text"</xm:f>
            <x14:dxf>
              <fill>
                <patternFill>
                  <bgColor theme="7" tint="0.79998168889431442"/>
                </patternFill>
              </fill>
            </x14:dxf>
          </x14:cfRule>
          <xm:sqref>A105</xm:sqref>
        </x14:conditionalFormatting>
        <x14:conditionalFormatting xmlns:xm="http://schemas.microsoft.com/office/excel/2006/main">
          <x14:cfRule type="containsText" priority="3218" operator="containsText" id="{5BBB48BE-24AE-4724-9686-4520286DD5C1}">
            <xm:f>NOT(ISERROR(SEARCH($A112 ="text",A105)))</xm:f>
            <xm:f>$A112 ="text"</xm:f>
            <x14:dxf>
              <fill>
                <patternFill>
                  <bgColor theme="7" tint="0.79998168889431442"/>
                </patternFill>
              </fill>
            </x14:dxf>
          </x14:cfRule>
          <xm:sqref>A105</xm:sqref>
        </x14:conditionalFormatting>
        <x14:conditionalFormatting xmlns:xm="http://schemas.microsoft.com/office/excel/2006/main">
          <x14:cfRule type="containsText" priority="3221" operator="containsText" id="{0C6343F3-E772-45D9-902D-82EEE8CB8945}">
            <xm:f>NOT(ISERROR(SEARCH($A171 ="text",A105)))</xm:f>
            <xm:f>$A171 ="text"</xm:f>
            <x14:dxf>
              <fill>
                <patternFill>
                  <bgColor theme="7" tint="0.79998168889431442"/>
                </patternFill>
              </fill>
            </x14:dxf>
          </x14:cfRule>
          <xm:sqref>A105</xm:sqref>
        </x14:conditionalFormatting>
        <x14:conditionalFormatting xmlns:xm="http://schemas.microsoft.com/office/excel/2006/main">
          <x14:cfRule type="containsText" priority="3217" operator="containsText" id="{AB1F7B91-D8EF-494F-BA85-59C4C8462908}">
            <xm:f>NOT(ISERROR(SEARCH(#REF! ="text",A105)))</xm:f>
            <xm:f>#REF! ="text"</xm:f>
            <x14:dxf>
              <fill>
                <patternFill>
                  <bgColor theme="7" tint="0.79998168889431442"/>
                </patternFill>
              </fill>
            </x14:dxf>
          </x14:cfRule>
          <xm:sqref>A105</xm:sqref>
        </x14:conditionalFormatting>
        <x14:conditionalFormatting xmlns:xm="http://schemas.microsoft.com/office/excel/2006/main">
          <x14:cfRule type="containsText" priority="3216" operator="containsText" id="{A29752B6-1ADA-4E14-AEF5-0F237500E624}">
            <xm:f>NOT(ISERROR(SEARCH($A189 ="text",A105)))</xm:f>
            <xm:f>$A189 ="text"</xm:f>
            <x14:dxf>
              <fill>
                <patternFill>
                  <bgColor theme="7" tint="0.79998168889431442"/>
                </patternFill>
              </fill>
            </x14:dxf>
          </x14:cfRule>
          <xm:sqref>A105</xm:sqref>
        </x14:conditionalFormatting>
        <x14:conditionalFormatting xmlns:xm="http://schemas.microsoft.com/office/excel/2006/main">
          <x14:cfRule type="containsText" priority="3215" operator="containsText" id="{5AF0592B-2FFE-4AE0-946C-7ED7B85C6C0C}">
            <xm:f>NOT(ISERROR(SEARCH($A210 ="text",A105)))</xm:f>
            <xm:f>$A210 ="text"</xm:f>
            <x14:dxf>
              <fill>
                <patternFill>
                  <bgColor theme="7" tint="0.79998168889431442"/>
                </patternFill>
              </fill>
            </x14:dxf>
          </x14:cfRule>
          <xm:sqref>A105</xm:sqref>
        </x14:conditionalFormatting>
        <x14:conditionalFormatting xmlns:xm="http://schemas.microsoft.com/office/excel/2006/main">
          <x14:cfRule type="containsText" priority="3214" operator="containsText" id="{234E4AB6-938F-4ABD-A97B-E017E7F588A9}">
            <xm:f>NOT(ISERROR(SEARCH(#REF! ="text",A105)))</xm:f>
            <xm:f>#REF! ="text"</xm:f>
            <x14:dxf>
              <fill>
                <patternFill>
                  <bgColor theme="7" tint="0.79998168889431442"/>
                </patternFill>
              </fill>
            </x14:dxf>
          </x14:cfRule>
          <xm:sqref>A105</xm:sqref>
        </x14:conditionalFormatting>
        <x14:conditionalFormatting xmlns:xm="http://schemas.microsoft.com/office/excel/2006/main">
          <x14:cfRule type="containsText" priority="3213" operator="containsText" id="{CEEAAFCE-E9E2-4988-82AA-0DE304C6B9D2}">
            <xm:f>NOT(ISERROR(SEARCH($A211 ="text",A105)))</xm:f>
            <xm:f>$A211 ="text"</xm:f>
            <x14:dxf>
              <fill>
                <patternFill>
                  <bgColor theme="7" tint="0.79998168889431442"/>
                </patternFill>
              </fill>
            </x14:dxf>
          </x14:cfRule>
          <xm:sqref>A105</xm:sqref>
        </x14:conditionalFormatting>
        <x14:conditionalFormatting xmlns:xm="http://schemas.microsoft.com/office/excel/2006/main">
          <x14:cfRule type="containsText" priority="3212" operator="containsText" id="{12382DFB-11A4-4E44-A064-67C7D81EA5E4}">
            <xm:f>NOT(ISERROR(SEARCH($A111 ="text",A105)))</xm:f>
            <xm:f>$A111 ="text"</xm:f>
            <x14:dxf>
              <fill>
                <patternFill>
                  <bgColor theme="7" tint="0.79998168889431442"/>
                </patternFill>
              </fill>
            </x14:dxf>
          </x14:cfRule>
          <xm:sqref>A105</xm:sqref>
        </x14:conditionalFormatting>
        <x14:conditionalFormatting xmlns:xm="http://schemas.microsoft.com/office/excel/2006/main">
          <x14:cfRule type="containsText" priority="3209" operator="containsText" id="{C06622E0-556F-418A-8D1D-E88C8015F020}">
            <xm:f>NOT(ISERROR(SEARCH($A190 ="text",A105)))</xm:f>
            <xm:f>$A190 ="text"</xm:f>
            <x14:dxf>
              <fill>
                <patternFill>
                  <bgColor theme="7" tint="0.79998168889431442"/>
                </patternFill>
              </fill>
            </x14:dxf>
          </x14:cfRule>
          <xm:sqref>A105</xm:sqref>
        </x14:conditionalFormatting>
        <x14:conditionalFormatting xmlns:xm="http://schemas.microsoft.com/office/excel/2006/main">
          <x14:cfRule type="containsText" priority="3210" operator="containsText" id="{FF785B8D-1CBE-4C7A-AC48-630286598686}">
            <xm:f>NOT(ISERROR(SEARCH($A211 ="text",A105)))</xm:f>
            <xm:f>$A211 ="text"</xm:f>
            <x14:dxf>
              <fill>
                <patternFill>
                  <bgColor theme="7" tint="0.79998168889431442"/>
                </patternFill>
              </fill>
            </x14:dxf>
          </x14:cfRule>
          <xm:sqref>A105</xm:sqref>
        </x14:conditionalFormatting>
        <x14:conditionalFormatting xmlns:xm="http://schemas.microsoft.com/office/excel/2006/main">
          <x14:cfRule type="containsText" priority="3211" operator="containsText" id="{5EBFC81F-E345-4F3E-9CEE-E1C45FDB212A}">
            <xm:f>NOT(ISERROR(SEARCH($A172 ="text",A105)))</xm:f>
            <xm:f>$A172 ="text"</xm:f>
            <x14:dxf>
              <fill>
                <patternFill>
                  <bgColor theme="7" tint="0.79998168889431442"/>
                </patternFill>
              </fill>
            </x14:dxf>
          </x14:cfRule>
          <xm:sqref>A105</xm:sqref>
        </x14:conditionalFormatting>
        <x14:conditionalFormatting xmlns:xm="http://schemas.microsoft.com/office/excel/2006/main">
          <x14:cfRule type="containsText" priority="3207" operator="containsText" id="{457C76D3-8F19-4103-B32B-927E46B830BE}">
            <xm:f>NOT(ISERROR(SEARCH(#REF! ="text",A105)))</xm:f>
            <xm:f>#REF! ="text"</xm:f>
            <x14:dxf>
              <fill>
                <patternFill>
                  <bgColor theme="7" tint="0.79998168889431442"/>
                </patternFill>
              </fill>
            </x14:dxf>
          </x14:cfRule>
          <xm:sqref>A105</xm:sqref>
        </x14:conditionalFormatting>
        <x14:conditionalFormatting xmlns:xm="http://schemas.microsoft.com/office/excel/2006/main">
          <x14:cfRule type="containsText" priority="3206" operator="containsText" id="{3FBEF340-59A6-4339-8355-5E496C9C9D17}">
            <xm:f>NOT(ISERROR(SEARCH(#REF! ="text",A105)))</xm:f>
            <xm:f>#REF! ="text"</xm:f>
            <x14:dxf>
              <fill>
                <patternFill>
                  <bgColor theme="7" tint="0.79998168889431442"/>
                </patternFill>
              </fill>
            </x14:dxf>
          </x14:cfRule>
          <xm:sqref>A105</xm:sqref>
        </x14:conditionalFormatting>
        <x14:conditionalFormatting xmlns:xm="http://schemas.microsoft.com/office/excel/2006/main">
          <x14:cfRule type="containsText" priority="3205" operator="containsText" id="{9B24CA1D-CE87-4C16-86AF-A2B6E3DE79FA}">
            <xm:f>NOT(ISERROR(SEARCH($A112 ="text",A105)))</xm:f>
            <xm:f>$A112 ="text"</xm:f>
            <x14:dxf>
              <fill>
                <patternFill>
                  <bgColor theme="7" tint="0.79998168889431442"/>
                </patternFill>
              </fill>
            </x14:dxf>
          </x14:cfRule>
          <xm:sqref>A105</xm:sqref>
        </x14:conditionalFormatting>
        <x14:conditionalFormatting xmlns:xm="http://schemas.microsoft.com/office/excel/2006/main">
          <x14:cfRule type="containsText" priority="3208" operator="containsText" id="{783CCB0C-F33E-4A32-BB90-CC3F3893A545}">
            <xm:f>NOT(ISERROR(SEARCH($A171 ="text",A105)))</xm:f>
            <xm:f>$A171 ="text"</xm:f>
            <x14:dxf>
              <fill>
                <patternFill>
                  <bgColor theme="7" tint="0.79998168889431442"/>
                </patternFill>
              </fill>
            </x14:dxf>
          </x14:cfRule>
          <xm:sqref>A105</xm:sqref>
        </x14:conditionalFormatting>
        <x14:conditionalFormatting xmlns:xm="http://schemas.microsoft.com/office/excel/2006/main">
          <x14:cfRule type="containsText" priority="3204" operator="containsText" id="{73E938A0-52A4-431D-BB87-E10A2A55AF06}">
            <xm:f>NOT(ISERROR(SEARCH(#REF! ="text",A105)))</xm:f>
            <xm:f>#REF! ="text"</xm:f>
            <x14:dxf>
              <fill>
                <patternFill>
                  <bgColor theme="7" tint="0.79998168889431442"/>
                </patternFill>
              </fill>
            </x14:dxf>
          </x14:cfRule>
          <xm:sqref>A105</xm:sqref>
        </x14:conditionalFormatting>
        <x14:conditionalFormatting xmlns:xm="http://schemas.microsoft.com/office/excel/2006/main">
          <x14:cfRule type="containsText" priority="3203" operator="containsText" id="{87D56A15-95F8-4AC6-8145-5C2EC916E8E1}">
            <xm:f>NOT(ISERROR(SEARCH($A189 ="text",A105)))</xm:f>
            <xm:f>$A189 ="text"</xm:f>
            <x14:dxf>
              <fill>
                <patternFill>
                  <bgColor theme="7" tint="0.79998168889431442"/>
                </patternFill>
              </fill>
            </x14:dxf>
          </x14:cfRule>
          <xm:sqref>A105</xm:sqref>
        </x14:conditionalFormatting>
        <x14:conditionalFormatting xmlns:xm="http://schemas.microsoft.com/office/excel/2006/main">
          <x14:cfRule type="containsText" priority="3202" operator="containsText" id="{651C49C8-B70D-4EA3-815D-88A84A9E2A53}">
            <xm:f>NOT(ISERROR(SEARCH($A210 ="text",A105)))</xm:f>
            <xm:f>$A210 ="text"</xm:f>
            <x14:dxf>
              <fill>
                <patternFill>
                  <bgColor theme="7" tint="0.79998168889431442"/>
                </patternFill>
              </fill>
            </x14:dxf>
          </x14:cfRule>
          <xm:sqref>A105</xm:sqref>
        </x14:conditionalFormatting>
        <x14:conditionalFormatting xmlns:xm="http://schemas.microsoft.com/office/excel/2006/main">
          <x14:cfRule type="containsText" priority="3201" operator="containsText" id="{4AFF945F-6D7A-4FE4-977C-A7847C80055B}">
            <xm:f>NOT(ISERROR(SEARCH(#REF! ="text",A105)))</xm:f>
            <xm:f>#REF! ="text"</xm:f>
            <x14:dxf>
              <fill>
                <patternFill>
                  <bgColor theme="7" tint="0.79998168889431442"/>
                </patternFill>
              </fill>
            </x14:dxf>
          </x14:cfRule>
          <xm:sqref>A105</xm:sqref>
        </x14:conditionalFormatting>
        <x14:conditionalFormatting xmlns:xm="http://schemas.microsoft.com/office/excel/2006/main">
          <x14:cfRule type="containsText" priority="3200" operator="containsText" id="{942395B5-155F-44D1-A1EB-7B7328E06AAE}">
            <xm:f>NOT(ISERROR(SEARCH($A211 ="text",A105)))</xm:f>
            <xm:f>$A211 ="text"</xm:f>
            <x14:dxf>
              <fill>
                <patternFill>
                  <bgColor theme="7" tint="0.79998168889431442"/>
                </patternFill>
              </fill>
            </x14:dxf>
          </x14:cfRule>
          <xm:sqref>A105</xm:sqref>
        </x14:conditionalFormatting>
        <x14:conditionalFormatting xmlns:xm="http://schemas.microsoft.com/office/excel/2006/main">
          <x14:cfRule type="containsText" priority="3199" operator="containsText" id="{5AA90D1C-D100-4349-98E7-133908F9FF63}">
            <xm:f>NOT(ISERROR(SEARCH($A111 ="text",A105)))</xm:f>
            <xm:f>$A111 ="text"</xm:f>
            <x14:dxf>
              <fill>
                <patternFill>
                  <bgColor theme="7" tint="0.79998168889431442"/>
                </patternFill>
              </fill>
            </x14:dxf>
          </x14:cfRule>
          <xm:sqref>A105</xm:sqref>
        </x14:conditionalFormatting>
        <x14:conditionalFormatting xmlns:xm="http://schemas.microsoft.com/office/excel/2006/main">
          <x14:cfRule type="containsText" priority="10461" operator="containsText" id="{AA9C5BFD-7FF5-AD47-BA44-C015DF26271E}">
            <xm:f>NOT(ISERROR(SEARCH(#REF! ="text",AK38)))</xm:f>
            <xm:f>#REF! ="text"</xm:f>
            <x14:dxf>
              <fill>
                <patternFill>
                  <bgColor theme="7" tint="0.79998168889431442"/>
                </patternFill>
              </fill>
            </x14:dxf>
          </x14:cfRule>
          <xm:sqref>BI39:BK40 AK38:BK38</xm:sqref>
        </x14:conditionalFormatting>
        <x14:conditionalFormatting xmlns:xm="http://schemas.microsoft.com/office/excel/2006/main">
          <x14:cfRule type="containsText" priority="10475" operator="containsText" id="{1D0A48BB-7753-4096-A4BB-1CE72B466D8F}">
            <xm:f>NOT(ISERROR(SEARCH(Baseline!$A179 ="text",Baseline!A69)))</xm:f>
            <xm:f>Baseline!$A179 ="text"</xm:f>
            <x14:dxf>
              <fill>
                <patternFill>
                  <bgColor theme="7" tint="0.79998168889431442"/>
                </patternFill>
              </fill>
            </x14:dxf>
          </x14:cfRule>
          <xm:sqref>G68:H68 A68:B68</xm:sqref>
        </x14:conditionalFormatting>
        <x14:conditionalFormatting xmlns:xm="http://schemas.microsoft.com/office/excel/2006/main">
          <x14:cfRule type="containsText" priority="10498" operator="containsText" id="{113C74F2-09D9-470E-86D2-EAB1FAB193AD}">
            <xm:f>NOT(ISERROR(SEARCH(Baseline!$A179 ="text",Baseline!AG69)))</xm:f>
            <xm:f>Baseline!$A179 ="text"</xm:f>
            <x14:dxf>
              <fill>
                <patternFill>
                  <bgColor theme="7" tint="0.79998168889431442"/>
                </patternFill>
              </fill>
            </x14:dxf>
          </x14:cfRule>
          <xm:sqref>AH68:AJ68</xm:sqref>
        </x14:conditionalFormatting>
        <x14:conditionalFormatting xmlns:xm="http://schemas.microsoft.com/office/excel/2006/main">
          <x14:cfRule type="containsText" priority="10512" operator="containsText" id="{1D0A48BB-7753-4096-A4BB-1CE72B466D8F}">
            <xm:f>NOT(ISERROR(SEARCH(Baseline!$A179 ="text",Baseline!AJ69)))</xm:f>
            <xm:f>Baseline!$A179 ="text"</xm:f>
            <x14:dxf>
              <fill>
                <patternFill>
                  <bgColor theme="7" tint="0.79998168889431442"/>
                </patternFill>
              </fill>
            </x14:dxf>
          </x14:cfRule>
          <xm:sqref>AG68</xm:sqref>
        </x14:conditionalFormatting>
        <x14:conditionalFormatting xmlns:xm="http://schemas.microsoft.com/office/excel/2006/main">
          <x14:cfRule type="containsText" priority="10517" operator="containsText" id="{AAC63C6B-39A6-1D44-BE1B-D8E84475D3C9}">
            <xm:f>NOT(ISERROR(SEARCH($A158 ="text",G70)))</xm:f>
            <xm:f>$A158 ="text"</xm:f>
            <x14:dxf>
              <fill>
                <patternFill>
                  <bgColor theme="7" tint="0.79998168889431442"/>
                </patternFill>
              </fill>
            </x14:dxf>
          </x14:cfRule>
          <xm:sqref>AG70:AJ70 G70:I70 X70:AC70</xm:sqref>
        </x14:conditionalFormatting>
        <x14:conditionalFormatting xmlns:xm="http://schemas.microsoft.com/office/excel/2006/main">
          <x14:cfRule type="containsText" priority="3141" operator="containsText" id="{502E9E11-E608-481A-9B5E-442A7E10824C}">
            <xm:f>NOT(ISERROR(SEARCH($A117 ="text",A81)))</xm:f>
            <xm:f>$A117 ="text"</xm:f>
            <x14:dxf>
              <fill>
                <patternFill>
                  <bgColor theme="7" tint="0.79998168889431442"/>
                </patternFill>
              </fill>
            </x14:dxf>
          </x14:cfRule>
          <xm:sqref>A81</xm:sqref>
        </x14:conditionalFormatting>
        <x14:conditionalFormatting xmlns:xm="http://schemas.microsoft.com/office/excel/2006/main">
          <x14:cfRule type="containsText" priority="3166" operator="containsText" id="{0845CA5F-D577-4DAB-9C81-15340AB53EFD}">
            <xm:f>NOT(ISERROR(SEARCH($A155 ="text",B79)))</xm:f>
            <xm:f>$A155 ="text"</xm:f>
            <x14:dxf>
              <fill>
                <patternFill>
                  <bgColor theme="7" tint="0.79998168889431442"/>
                </patternFill>
              </fill>
            </x14:dxf>
          </x14:cfRule>
          <xm:sqref>B81 G79:H80</xm:sqref>
        </x14:conditionalFormatting>
        <x14:conditionalFormatting xmlns:xm="http://schemas.microsoft.com/office/excel/2006/main">
          <x14:cfRule type="containsText" priority="3167" operator="containsText" id="{80780CC8-D09A-416A-9191-9CBE5DCDD48C}">
            <xm:f>NOT(ISERROR(SEARCH($A108 ="text",AG76)))</xm:f>
            <xm:f>$A108 ="text"</xm:f>
            <x14:dxf>
              <fill>
                <patternFill>
                  <bgColor theme="7" tint="0.79998168889431442"/>
                </patternFill>
              </fill>
            </x14:dxf>
          </x14:cfRule>
          <xm:sqref>AG76:AJ76</xm:sqref>
        </x14:conditionalFormatting>
        <x14:conditionalFormatting xmlns:xm="http://schemas.microsoft.com/office/excel/2006/main">
          <x14:cfRule type="containsText" priority="3168" operator="containsText" id="{A72CE2C0-6D1F-482D-A2F0-B19F224604DA}">
            <xm:f>NOT(ISERROR(SEARCH($A88 ="text",AG81)))</xm:f>
            <xm:f>$A88 ="text"</xm:f>
            <x14:dxf>
              <fill>
                <patternFill>
                  <bgColor theme="7" tint="0.79998168889431442"/>
                </patternFill>
              </fill>
            </x14:dxf>
          </x14:cfRule>
          <xm:sqref>AG81:AJ81</xm:sqref>
        </x14:conditionalFormatting>
        <x14:conditionalFormatting xmlns:xm="http://schemas.microsoft.com/office/excel/2006/main">
          <x14:cfRule type="containsText" priority="3159" operator="containsText" id="{EA3FEAD2-741F-406E-A4DA-AEE283C7ECE4}">
            <xm:f>NOT(ISERROR(SEARCH($A135 ="text",B81)))</xm:f>
            <xm:f>$A135 ="text"</xm:f>
            <x14:dxf>
              <fill>
                <patternFill>
                  <bgColor theme="7" tint="0.79998168889431442"/>
                </patternFill>
              </fill>
            </x14:dxf>
          </x14:cfRule>
          <xm:sqref>B81</xm:sqref>
        </x14:conditionalFormatting>
        <x14:conditionalFormatting xmlns:xm="http://schemas.microsoft.com/office/excel/2006/main">
          <x14:cfRule type="containsText" priority="3158" operator="containsText" id="{D4CFFE02-D91C-46B2-806D-763D2C83D04B}">
            <xm:f>NOT(ISERROR(SEARCH($A92 ="text",AM71)))</xm:f>
            <xm:f>$A92 ="text"</xm:f>
            <x14:dxf>
              <fill>
                <patternFill>
                  <bgColor theme="7" tint="0.79998168889431442"/>
                </patternFill>
              </fill>
            </x14:dxf>
          </x14:cfRule>
          <xm:sqref>AM71:BL71 HY71:XFD71</xm:sqref>
        </x14:conditionalFormatting>
        <x14:conditionalFormatting xmlns:xm="http://schemas.microsoft.com/office/excel/2006/main">
          <x14:cfRule type="containsText" priority="3169" operator="containsText" id="{55136838-C771-4CF3-B1D5-3A5AB42027E7}">
            <xm:f>NOT(ISERROR(SEARCH($A106 ="text",A76)))</xm:f>
            <xm:f>$A106 ="text"</xm:f>
            <x14:dxf>
              <fill>
                <patternFill>
                  <bgColor theme="7" tint="0.79998168889431442"/>
                </patternFill>
              </fill>
            </x14:dxf>
          </x14:cfRule>
          <xm:sqref>BI76:BL76 A76:E76 HY76:XFD76</xm:sqref>
        </x14:conditionalFormatting>
        <x14:conditionalFormatting xmlns:xm="http://schemas.microsoft.com/office/excel/2006/main">
          <x14:cfRule type="containsText" priority="3156" operator="containsText" id="{78F753AE-732B-4349-8D3B-33CE76D6E65D}">
            <xm:f>NOT(ISERROR(SEARCH($A109 ="text",A71)))</xm:f>
            <xm:f>$A109 ="text"</xm:f>
            <x14:dxf>
              <fill>
                <patternFill>
                  <bgColor theme="7" tint="0.79998168889431442"/>
                </patternFill>
              </fill>
            </x14:dxf>
          </x14:cfRule>
          <xm:sqref>A71</xm:sqref>
        </x14:conditionalFormatting>
        <x14:conditionalFormatting xmlns:xm="http://schemas.microsoft.com/office/excel/2006/main">
          <x14:cfRule type="containsText" priority="3155" operator="containsText" id="{2CC64211-D360-4F42-B6A8-F40E74F8AAAE}">
            <xm:f>NOT(ISERROR(SEARCH($A130 ="text",A71)))</xm:f>
            <xm:f>$A130 ="text"</xm:f>
            <x14:dxf>
              <fill>
                <patternFill>
                  <bgColor theme="7" tint="0.79998168889431442"/>
                </patternFill>
              </fill>
            </x14:dxf>
          </x14:cfRule>
          <xm:sqref>A71</xm:sqref>
        </x14:conditionalFormatting>
        <x14:conditionalFormatting xmlns:xm="http://schemas.microsoft.com/office/excel/2006/main">
          <x14:cfRule type="containsText" priority="3154" operator="containsText" id="{EB394846-977A-44CB-9809-C9127969B7C5}">
            <xm:f>NOT(ISERROR(SEARCH(#REF! ="text",A71)))</xm:f>
            <xm:f>#REF! ="text"</xm:f>
            <x14:dxf>
              <fill>
                <patternFill>
                  <bgColor theme="7" tint="0.79998168889431442"/>
                </patternFill>
              </fill>
            </x14:dxf>
          </x14:cfRule>
          <xm:sqref>A71</xm:sqref>
        </x14:conditionalFormatting>
        <x14:conditionalFormatting xmlns:xm="http://schemas.microsoft.com/office/excel/2006/main">
          <x14:cfRule type="containsText" priority="3153" operator="containsText" id="{C2ABC1AE-4A20-4FC2-B587-DFDA1F6A0168}">
            <xm:f>NOT(ISERROR(SEARCH(#REF! ="text",A71)))</xm:f>
            <xm:f>#REF! ="text"</xm:f>
            <x14:dxf>
              <fill>
                <patternFill>
                  <bgColor theme="7" tint="0.79998168889431442"/>
                </patternFill>
              </fill>
            </x14:dxf>
          </x14:cfRule>
          <xm:sqref>A71</xm:sqref>
        </x14:conditionalFormatting>
        <x14:conditionalFormatting xmlns:xm="http://schemas.microsoft.com/office/excel/2006/main">
          <x14:cfRule type="containsText" priority="3157" operator="containsText" id="{52898E3E-A03D-4EAA-A13E-14BAECDB4EB5}">
            <xm:f>NOT(ISERROR(SEARCH($A90 ="text",A71)))</xm:f>
            <xm:f>$A90 ="text"</xm:f>
            <x14:dxf>
              <fill>
                <patternFill>
                  <bgColor theme="7" tint="0.79998168889431442"/>
                </patternFill>
              </fill>
            </x14:dxf>
          </x14:cfRule>
          <xm:sqref>A71</xm:sqref>
        </x14:conditionalFormatting>
        <x14:conditionalFormatting xmlns:xm="http://schemas.microsoft.com/office/excel/2006/main">
          <x14:cfRule type="containsText" priority="3151" operator="containsText" id="{82A12A3F-28B0-4D2E-A742-D47382F7F9CB}">
            <xm:f>NOT(ISERROR(SEARCH($A93 ="text",A73)))</xm:f>
            <xm:f>$A93 ="text"</xm:f>
            <x14:dxf>
              <fill>
                <patternFill>
                  <bgColor theme="7" tint="0.79998168889431442"/>
                </patternFill>
              </fill>
            </x14:dxf>
          </x14:cfRule>
          <xm:sqref>A73</xm:sqref>
        </x14:conditionalFormatting>
        <x14:conditionalFormatting xmlns:xm="http://schemas.microsoft.com/office/excel/2006/main">
          <x14:cfRule type="containsText" priority="3150" operator="containsText" id="{A9FA5DA7-A8D8-4B9F-A25B-3F41BCD69E3D}">
            <xm:f>NOT(ISERROR(SEARCH($A92 ="text",A72)))</xm:f>
            <xm:f>$A92 ="text"</xm:f>
            <x14:dxf>
              <fill>
                <patternFill>
                  <bgColor theme="7" tint="0.79998168889431442"/>
                </patternFill>
              </fill>
            </x14:dxf>
          </x14:cfRule>
          <xm:sqref>A72</xm:sqref>
        </x14:conditionalFormatting>
        <x14:conditionalFormatting xmlns:xm="http://schemas.microsoft.com/office/excel/2006/main">
          <x14:cfRule type="containsText" priority="3149" operator="containsText" id="{57BCC70E-886A-43FF-9C68-B10FA1D7FFD5}">
            <xm:f>NOT(ISERROR(SEARCH($A131 ="text",A72)))</xm:f>
            <xm:f>$A131 ="text"</xm:f>
            <x14:dxf>
              <fill>
                <patternFill>
                  <bgColor theme="7" tint="0.79998168889431442"/>
                </patternFill>
              </fill>
            </x14:dxf>
          </x14:cfRule>
          <xm:sqref>A72</xm:sqref>
        </x14:conditionalFormatting>
        <x14:conditionalFormatting xmlns:xm="http://schemas.microsoft.com/office/excel/2006/main">
          <x14:cfRule type="containsText" priority="3148" operator="containsText" id="{374DA842-1BD6-4BCE-B68E-99C865095727}">
            <xm:f>NOT(ISERROR(SEARCH($A132 ="text",A72)))</xm:f>
            <xm:f>$A132 ="text"</xm:f>
            <x14:dxf>
              <fill>
                <patternFill>
                  <bgColor theme="7" tint="0.79998168889431442"/>
                </patternFill>
              </fill>
            </x14:dxf>
          </x14:cfRule>
          <xm:sqref>A72</xm:sqref>
        </x14:conditionalFormatting>
        <x14:conditionalFormatting xmlns:xm="http://schemas.microsoft.com/office/excel/2006/main">
          <x14:cfRule type="containsText" priority="3152" operator="containsText" id="{0B865F18-3EAD-431A-83E4-381052A6B4FB}">
            <xm:f>NOT(ISERROR(SEARCH($A91 ="text",A72)))</xm:f>
            <xm:f>$A91 ="text"</xm:f>
            <x14:dxf>
              <fill>
                <patternFill>
                  <bgColor theme="7" tint="0.79998168889431442"/>
                </patternFill>
              </fill>
            </x14:dxf>
          </x14:cfRule>
          <xm:sqref>A72</xm:sqref>
        </x14:conditionalFormatting>
        <x14:conditionalFormatting xmlns:xm="http://schemas.microsoft.com/office/excel/2006/main">
          <x14:cfRule type="containsText" priority="3146" operator="containsText" id="{37723D65-54A3-4DA9-A999-940BB0323E38}">
            <xm:f>NOT(ISERROR(SEARCH($A103 ="text",A75)))</xm:f>
            <xm:f>$A103 ="text"</xm:f>
            <x14:dxf>
              <fill>
                <patternFill>
                  <bgColor theme="7" tint="0.79998168889431442"/>
                </patternFill>
              </fill>
            </x14:dxf>
          </x14:cfRule>
          <xm:sqref>A75:A76</xm:sqref>
        </x14:conditionalFormatting>
        <x14:conditionalFormatting xmlns:xm="http://schemas.microsoft.com/office/excel/2006/main">
          <x14:cfRule type="containsText" priority="3145" operator="containsText" id="{44A0957A-F1DC-4BBD-8611-FD3606CC5A8E}">
            <xm:f>NOT(ISERROR(SEARCH($A142 ="text",A75)))</xm:f>
            <xm:f>$A142 ="text"</xm:f>
            <x14:dxf>
              <fill>
                <patternFill>
                  <bgColor theme="7" tint="0.79998168889431442"/>
                </patternFill>
              </fill>
            </x14:dxf>
          </x14:cfRule>
          <xm:sqref>A75</xm:sqref>
        </x14:conditionalFormatting>
        <x14:conditionalFormatting xmlns:xm="http://schemas.microsoft.com/office/excel/2006/main">
          <x14:cfRule type="containsText" priority="3144" operator="containsText" id="{C9A34BE5-A2B9-4717-876D-44B30DDD6001}">
            <xm:f>NOT(ISERROR(SEARCH($A143 ="text",A75)))</xm:f>
            <xm:f>$A143 ="text"</xm:f>
            <x14:dxf>
              <fill>
                <patternFill>
                  <bgColor theme="7" tint="0.79998168889431442"/>
                </patternFill>
              </fill>
            </x14:dxf>
          </x14:cfRule>
          <xm:sqref>B75 A75:A76</xm:sqref>
        </x14:conditionalFormatting>
        <x14:conditionalFormatting xmlns:xm="http://schemas.microsoft.com/office/excel/2006/main">
          <x14:cfRule type="containsText" priority="3147" operator="containsText" id="{71365A84-C21B-4DA2-B1C6-4CF27655D6A6}">
            <xm:f>NOT(ISERROR(SEARCH($A102 ="text",A75)))</xm:f>
            <xm:f>$A102 ="text"</xm:f>
            <x14:dxf>
              <fill>
                <patternFill>
                  <bgColor theme="7" tint="0.79998168889431442"/>
                </patternFill>
              </fill>
            </x14:dxf>
          </x14:cfRule>
          <xm:sqref>A75</xm:sqref>
        </x14:conditionalFormatting>
        <x14:conditionalFormatting xmlns:xm="http://schemas.microsoft.com/office/excel/2006/main">
          <x14:cfRule type="containsText" priority="3143" operator="containsText" id="{9B585AD9-B83E-4DF4-92D9-8C17CE134CEB}">
            <xm:f>NOT(ISERROR(SEARCH($A118 ="text",A81)))</xm:f>
            <xm:f>$A118 ="text"</xm:f>
            <x14:dxf>
              <fill>
                <patternFill>
                  <bgColor theme="7" tint="0.79998168889431442"/>
                </patternFill>
              </fill>
            </x14:dxf>
          </x14:cfRule>
          <xm:sqref>A81</xm:sqref>
        </x14:conditionalFormatting>
        <x14:conditionalFormatting xmlns:xm="http://schemas.microsoft.com/office/excel/2006/main">
          <x14:cfRule type="containsText" priority="3142" operator="containsText" id="{C312AF26-A82F-494A-A57D-4C8D3405B235}">
            <xm:f>NOT(ISERROR(SEARCH($A111 ="text",A78)))</xm:f>
            <xm:f>$A111 ="text"</xm:f>
            <x14:dxf>
              <fill>
                <patternFill>
                  <bgColor theme="7" tint="0.79998168889431442"/>
                </patternFill>
              </fill>
            </x14:dxf>
          </x14:cfRule>
          <xm:sqref>A78</xm:sqref>
        </x14:conditionalFormatting>
        <x14:conditionalFormatting xmlns:xm="http://schemas.microsoft.com/office/excel/2006/main">
          <x14:cfRule type="containsText" priority="3170" operator="containsText" id="{B886CACB-BD9F-4322-8768-D45973C592CB}">
            <xm:f>NOT(ISERROR(SEARCH($A86 ="text",A81)))</xm:f>
            <xm:f>$A86 ="text"</xm:f>
            <x14:dxf>
              <fill>
                <patternFill>
                  <bgColor theme="7" tint="0.79998168889431442"/>
                </patternFill>
              </fill>
            </x14:dxf>
          </x14:cfRule>
          <xm:sqref>A81:E81</xm:sqref>
        </x14:conditionalFormatting>
        <x14:conditionalFormatting xmlns:xm="http://schemas.microsoft.com/office/excel/2006/main">
          <x14:cfRule type="containsText" priority="3140" operator="containsText" id="{052CC18D-CA92-4539-841F-E391D48D2AEC}">
            <xm:f>NOT(ISERROR(SEARCH($A110 ="text",B72)))</xm:f>
            <xm:f>$A110 ="text"</xm:f>
            <x14:dxf>
              <fill>
                <patternFill>
                  <bgColor theme="7" tint="0.79998168889431442"/>
                </patternFill>
              </fill>
            </x14:dxf>
          </x14:cfRule>
          <xm:sqref>B72:B73</xm:sqref>
        </x14:conditionalFormatting>
        <x14:conditionalFormatting xmlns:xm="http://schemas.microsoft.com/office/excel/2006/main">
          <x14:cfRule type="containsText" priority="3139" operator="containsText" id="{E74922AF-7382-4C18-82C6-A8D4CA5250A3}">
            <xm:f>NOT(ISERROR(SEARCH($A132 ="text",B72)))</xm:f>
            <xm:f>$A132 ="text"</xm:f>
            <x14:dxf>
              <fill>
                <patternFill>
                  <bgColor theme="7" tint="0.79998168889431442"/>
                </patternFill>
              </fill>
            </x14:dxf>
          </x14:cfRule>
          <xm:sqref>B72:B73</xm:sqref>
        </x14:conditionalFormatting>
        <x14:conditionalFormatting xmlns:xm="http://schemas.microsoft.com/office/excel/2006/main">
          <x14:cfRule type="containsText" priority="3171" operator="containsText" id="{6256248A-2766-4933-A0CC-5BA8FBA8F432}">
            <xm:f>NOT(ISERROR(SEARCH($A129 ="text",B78)))</xm:f>
            <xm:f>$A129 ="text"</xm:f>
            <x14:dxf>
              <fill>
                <patternFill>
                  <bgColor theme="7" tint="0.79998168889431442"/>
                </patternFill>
              </fill>
            </x14:dxf>
          </x14:cfRule>
          <xm:sqref>B78</xm:sqref>
        </x14:conditionalFormatting>
        <x14:conditionalFormatting xmlns:xm="http://schemas.microsoft.com/office/excel/2006/main">
          <x14:cfRule type="containsText" priority="3172" operator="containsText" id="{C7DC2493-AD5D-4EF5-92CC-6BDE6E365671}">
            <xm:f>NOT(ISERROR(SEARCH(#REF! ="text",A77)))</xm:f>
            <xm:f>#REF! ="text"</xm:f>
            <x14:dxf>
              <fill>
                <patternFill>
                  <bgColor theme="7" tint="0.79998168889431442"/>
                </patternFill>
              </fill>
            </x14:dxf>
          </x14:cfRule>
          <xm:sqref>AT77:BL77 A77:E77 HY77:XFD77</xm:sqref>
        </x14:conditionalFormatting>
        <x14:conditionalFormatting xmlns:xm="http://schemas.microsoft.com/office/excel/2006/main">
          <x14:cfRule type="containsText" priority="3173" operator="containsText" id="{E9CF1E3E-B29B-408A-BF19-2CD06BE3F335}">
            <xm:f>NOT(ISERROR(SEARCH(#REF! ="text",A71)))</xm:f>
            <xm:f>#REF! ="text"</xm:f>
            <x14:dxf>
              <fill>
                <patternFill>
                  <bgColor theme="7" tint="0.79998168889431442"/>
                </patternFill>
              </fill>
            </x14:dxf>
          </x14:cfRule>
          <xm:sqref>A71</xm:sqref>
        </x14:conditionalFormatting>
        <x14:conditionalFormatting xmlns:xm="http://schemas.microsoft.com/office/excel/2006/main">
          <x14:cfRule type="containsText" priority="3174" operator="containsText" id="{0FD3651A-EE6D-4849-93D5-3C68C4B2AE7D}">
            <xm:f>NOT(ISERROR(SEARCH($A94 ="text",Y71)))</xm:f>
            <xm:f>$A94 ="text"</xm:f>
            <x14:dxf>
              <fill>
                <patternFill>
                  <bgColor theme="7" tint="0.79998168889431442"/>
                </patternFill>
              </fill>
            </x14:dxf>
          </x14:cfRule>
          <xm:sqref>AG72:AJ73 Y71:AI71 AK71:AL71</xm:sqref>
        </x14:conditionalFormatting>
        <x14:conditionalFormatting xmlns:xm="http://schemas.microsoft.com/office/excel/2006/main">
          <x14:cfRule type="containsText" priority="3176" operator="containsText" id="{09889878-9FF4-4919-AFD9-B7606A3B4D87}">
            <xm:f>NOT(ISERROR(SEARCH($A133 ="text",G71)))</xm:f>
            <xm:f>$A133 ="text"</xm:f>
            <x14:dxf>
              <fill>
                <patternFill>
                  <bgColor theme="7" tint="0.79998168889431442"/>
                </patternFill>
              </fill>
            </x14:dxf>
          </x14:cfRule>
          <xm:sqref>G71:I71 G72:H73</xm:sqref>
        </x14:conditionalFormatting>
        <x14:conditionalFormatting xmlns:xm="http://schemas.microsoft.com/office/excel/2006/main">
          <x14:cfRule type="containsText" priority="3177" operator="containsText" id="{AFC52CDB-9444-4259-BBB9-781BB3C0E2F0}">
            <xm:f>NOT(ISERROR(SEARCH($A105 ="text",X74)))</xm:f>
            <xm:f>$A105 ="text"</xm:f>
            <x14:dxf>
              <fill>
                <patternFill>
                  <bgColor theme="7" tint="0.79998168889431442"/>
                </patternFill>
              </fill>
            </x14:dxf>
          </x14:cfRule>
          <xm:sqref>X74:AJ74 AG75:AJ75</xm:sqref>
        </x14:conditionalFormatting>
        <x14:conditionalFormatting xmlns:xm="http://schemas.microsoft.com/office/excel/2006/main">
          <x14:cfRule type="containsText" priority="3178" operator="containsText" id="{6AEA7E60-B6A4-47C7-AF03-9EFBE5B1C85A}">
            <xm:f>NOT(ISERROR(SEARCH($A144 ="text",G74)))</xm:f>
            <xm:f>$A144 ="text"</xm:f>
            <x14:dxf>
              <fill>
                <patternFill>
                  <bgColor theme="7" tint="0.79998168889431442"/>
                </patternFill>
              </fill>
            </x14:dxf>
          </x14:cfRule>
          <xm:sqref>G74:I74 G75:H75</xm:sqref>
        </x14:conditionalFormatting>
        <x14:conditionalFormatting xmlns:xm="http://schemas.microsoft.com/office/excel/2006/main">
          <x14:cfRule type="containsText" priority="3179" operator="containsText" id="{574DA6B3-6B6C-4186-82D6-B9AA7BAFDF34}">
            <xm:f>NOT(ISERROR(SEARCH($A103 ="text",AT74)))</xm:f>
            <xm:f>$A103 ="text"</xm:f>
            <x14:dxf>
              <fill>
                <patternFill>
                  <bgColor theme="7" tint="0.79998168889431442"/>
                </patternFill>
              </fill>
            </x14:dxf>
          </x14:cfRule>
          <xm:sqref>AT74:BL74 BI75:BL75 HY74:XFD75</xm:sqref>
        </x14:conditionalFormatting>
        <x14:conditionalFormatting xmlns:xm="http://schemas.microsoft.com/office/excel/2006/main">
          <x14:cfRule type="containsText" priority="3180" operator="containsText" id="{61477E23-B799-4B2E-BAF0-6F5738873BEC}">
            <xm:f>NOT(ISERROR(SEARCH($A145 ="text",A76)))</xm:f>
            <xm:f>$A145 ="text"</xm:f>
            <x14:dxf>
              <fill>
                <patternFill>
                  <bgColor theme="7" tint="0.79998168889431442"/>
                </patternFill>
              </fill>
            </x14:dxf>
          </x14:cfRule>
          <xm:sqref>A76:B76</xm:sqref>
        </x14:conditionalFormatting>
        <x14:conditionalFormatting xmlns:xm="http://schemas.microsoft.com/office/excel/2006/main">
          <x14:cfRule type="containsText" priority="3183" operator="containsText" id="{5E85FB9D-223D-491E-B2D9-CD881B648470}">
            <xm:f>NOT(ISERROR(SEARCH($A123 ="text",B76)))</xm:f>
            <xm:f>$A123 ="text"</xm:f>
            <x14:dxf>
              <fill>
                <patternFill>
                  <bgColor theme="7" tint="0.79998168889431442"/>
                </patternFill>
              </fill>
            </x14:dxf>
          </x14:cfRule>
          <xm:sqref>B76</xm:sqref>
        </x14:conditionalFormatting>
        <x14:conditionalFormatting xmlns:xm="http://schemas.microsoft.com/office/excel/2006/main">
          <x14:cfRule type="containsText" priority="3184" operator="containsText" id="{C03E3B2F-EAE7-440F-BCA3-99124F4AF13A}">
            <xm:f>NOT(ISERROR(SEARCH($A121 ="text",B75)))</xm:f>
            <xm:f>$A121 ="text"</xm:f>
            <x14:dxf>
              <fill>
                <patternFill>
                  <bgColor theme="7" tint="0.79998168889431442"/>
                </patternFill>
              </fill>
            </x14:dxf>
          </x14:cfRule>
          <xm:sqref>B75</xm:sqref>
        </x14:conditionalFormatting>
        <x14:conditionalFormatting xmlns:xm="http://schemas.microsoft.com/office/excel/2006/main">
          <x14:cfRule type="containsText" priority="3185" operator="containsText" id="{F837D2D2-885F-45E4-904C-FE4B8228A7BA}">
            <xm:f>NOT(ISERROR(SEARCH($A147 ="text",G76)))</xm:f>
            <xm:f>$A147 ="text"</xm:f>
            <x14:dxf>
              <fill>
                <patternFill>
                  <bgColor theme="7" tint="0.79998168889431442"/>
                </patternFill>
              </fill>
            </x14:dxf>
          </x14:cfRule>
          <xm:sqref>G76:H76</xm:sqref>
        </x14:conditionalFormatting>
        <x14:conditionalFormatting xmlns:xm="http://schemas.microsoft.com/office/excel/2006/main">
          <x14:cfRule type="containsText" priority="3186" operator="containsText" id="{839EBCFC-F040-4367-8B81-6748D5C9B5D7}">
            <xm:f>NOT(ISERROR(SEARCH($A151 ="text",A77)))</xm:f>
            <xm:f>$A151 ="text"</xm:f>
            <x14:dxf>
              <fill>
                <patternFill>
                  <bgColor theme="7" tint="0.79998168889431442"/>
                </patternFill>
              </fill>
            </x14:dxf>
          </x14:cfRule>
          <xm:sqref>G77:I77 B79:B80 A80</xm:sqref>
        </x14:conditionalFormatting>
        <x14:conditionalFormatting xmlns:xm="http://schemas.microsoft.com/office/excel/2006/main">
          <x14:cfRule type="containsText" priority="3188" operator="containsText" id="{58C3D4A1-F949-44CB-A710-3D6A3ED5A647}">
            <xm:f>NOT(ISERROR(SEARCH($A82 ="text",BI79)))</xm:f>
            <xm:f>$A82 ="text"</xm:f>
            <x14:dxf>
              <fill>
                <patternFill>
                  <bgColor theme="7" tint="0.79998168889431442"/>
                </patternFill>
              </fill>
            </x14:dxf>
          </x14:cfRule>
          <xm:sqref>BI79:BL80 HY79:XFD80</xm:sqref>
        </x14:conditionalFormatting>
        <x14:conditionalFormatting xmlns:xm="http://schemas.microsoft.com/office/excel/2006/main">
          <x14:cfRule type="containsText" priority="3189" operator="containsText" id="{F2C8D899-6C50-4CB6-8D29-85DEA08411D5}">
            <xm:f>NOT(ISERROR(SEARCH($A153 ="text",G78)))</xm:f>
            <xm:f>$A153 ="text"</xm:f>
            <x14:dxf>
              <fill>
                <patternFill>
                  <bgColor theme="7" tint="0.79998168889431442"/>
                </patternFill>
              </fill>
            </x14:dxf>
          </x14:cfRule>
          <xm:sqref>G78:H78</xm:sqref>
        </x14:conditionalFormatting>
        <x14:conditionalFormatting xmlns:xm="http://schemas.microsoft.com/office/excel/2006/main">
          <x14:cfRule type="containsText" priority="3190" operator="containsText" id="{0A7506C9-5491-421B-9918-42C11587976C}">
            <xm:f>NOT(ISERROR(SEARCH($A82 ="text",AG78)))</xm:f>
            <xm:f>$A82 ="text"</xm:f>
            <x14:dxf>
              <fill>
                <patternFill>
                  <bgColor theme="7" tint="0.79998168889431442"/>
                </patternFill>
              </fill>
            </x14:dxf>
          </x14:cfRule>
          <xm:sqref>AG78:AJ78</xm:sqref>
        </x14:conditionalFormatting>
        <x14:conditionalFormatting xmlns:xm="http://schemas.microsoft.com/office/excel/2006/main">
          <x14:cfRule type="containsText" priority="3191" operator="containsText" id="{FC57DBD0-31B5-47D8-8F43-70EEF6309A4D}">
            <xm:f>NOT(ISERROR(SEARCH($A112 ="text",A78)))</xm:f>
            <xm:f>$A112 ="text"</xm:f>
            <x14:dxf>
              <fill>
                <patternFill>
                  <bgColor theme="7" tint="0.79998168889431442"/>
                </patternFill>
              </fill>
            </x14:dxf>
          </x14:cfRule>
          <xm:sqref>A78:A80</xm:sqref>
        </x14:conditionalFormatting>
        <x14:conditionalFormatting xmlns:xm="http://schemas.microsoft.com/office/excel/2006/main">
          <x14:cfRule type="containsText" priority="3192" operator="containsText" id="{80C48040-8DDB-4ACA-AD3C-FA612CC7AA6C}">
            <xm:f>NOT(ISERROR(SEARCH($A151 ="text",A78)))</xm:f>
            <xm:f>$A151 ="text"</xm:f>
            <x14:dxf>
              <fill>
                <patternFill>
                  <bgColor theme="7" tint="0.79998168889431442"/>
                </patternFill>
              </fill>
            </x14:dxf>
          </x14:cfRule>
          <xm:sqref>B78 A80</xm:sqref>
        </x14:conditionalFormatting>
        <x14:conditionalFormatting xmlns:xm="http://schemas.microsoft.com/office/excel/2006/main">
          <x14:cfRule type="containsText" priority="3194" operator="containsText" id="{365331D9-5CC8-4E4E-B973-332A1C10D07B}">
            <xm:f>NOT(ISERROR(SEARCH($A131 ="text",B79)))</xm:f>
            <xm:f>$A131 ="text"</xm:f>
            <x14:dxf>
              <fill>
                <patternFill>
                  <bgColor theme="7" tint="0.79998168889431442"/>
                </patternFill>
              </fill>
            </x14:dxf>
          </x14:cfRule>
          <xm:sqref>B79:B80</xm:sqref>
        </x14:conditionalFormatting>
        <x14:conditionalFormatting xmlns:xm="http://schemas.microsoft.com/office/excel/2006/main">
          <x14:cfRule type="containsText" priority="3195" operator="containsText" id="{AD506A19-44EC-4DE4-8889-A026F74A9D90}">
            <xm:f>NOT(ISERROR(SEARCH($A114 ="text",A79)))</xm:f>
            <xm:f>$A114 ="text"</xm:f>
            <x14:dxf>
              <fill>
                <patternFill>
                  <bgColor theme="7" tint="0.79998168889431442"/>
                </patternFill>
              </fill>
            </x14:dxf>
          </x14:cfRule>
          <xm:sqref>A79:A80</xm:sqref>
        </x14:conditionalFormatting>
        <x14:conditionalFormatting xmlns:xm="http://schemas.microsoft.com/office/excel/2006/main">
          <x14:cfRule type="containsText" priority="3198" operator="containsText" id="{C2F2F0A3-4E77-4A8B-8719-CAEB1ED52535}">
            <xm:f>NOT(ISERROR(SEARCH($A159 ="text",G81)))</xm:f>
            <xm:f>$A159 ="text"</xm:f>
            <x14:dxf>
              <fill>
                <patternFill>
                  <bgColor theme="7" tint="0.79998168889431442"/>
                </patternFill>
              </fill>
            </x14:dxf>
          </x14:cfRule>
          <xm:sqref>G81:H81</xm:sqref>
        </x14:conditionalFormatting>
        <x14:conditionalFormatting xmlns:xm="http://schemas.microsoft.com/office/excel/2006/main">
          <x14:cfRule type="containsText" priority="10594" operator="containsText" id="{6C61D5EA-0E47-C34C-9010-A654573148DC}">
            <xm:f>NOT(ISERROR(SEARCH(#REF! ="text",AK59)))</xm:f>
            <xm:f>#REF! ="text"</xm:f>
            <x14:dxf>
              <fill>
                <patternFill>
                  <bgColor theme="7" tint="0.79998168889431442"/>
                </patternFill>
              </fill>
            </x14:dxf>
          </x14:cfRule>
          <xm:sqref>BI59:BK59 BI62:BK65 AK60:BK60</xm:sqref>
        </x14:conditionalFormatting>
        <x14:conditionalFormatting xmlns:xm="http://schemas.microsoft.com/office/excel/2006/main">
          <x14:cfRule type="containsText" priority="10598" operator="containsText" id="{BEBEBCCA-E0FC-DF4E-AEDF-8EE8389C999C}">
            <xm:f>NOT(ISERROR(SEARCH($A84 ="text",BI69)))</xm:f>
            <xm:f>$A84 ="text"</xm:f>
            <x14:dxf>
              <fill>
                <patternFill>
                  <bgColor theme="7" tint="0.79998168889431442"/>
                </patternFill>
              </fill>
            </x14:dxf>
          </x14:cfRule>
          <xm:sqref>BI69:BK69</xm:sqref>
        </x14:conditionalFormatting>
        <x14:conditionalFormatting xmlns:xm="http://schemas.microsoft.com/office/excel/2006/main">
          <x14:cfRule type="containsText" priority="10663" operator="containsText" id="{58C3D4A1-F949-44CB-A710-3D6A3ED5A647}">
            <xm:f>NOT(ISERROR(SEARCH(#REF! ="text",X77)))</xm:f>
            <xm:f>#REF! ="text"</xm:f>
            <x14:dxf>
              <fill>
                <patternFill>
                  <bgColor theme="7" tint="0.79998168889431442"/>
                </patternFill>
              </fill>
            </x14:dxf>
          </x14:cfRule>
          <xm:sqref>X77:AJ77</xm:sqref>
        </x14:conditionalFormatting>
        <x14:conditionalFormatting xmlns:xm="http://schemas.microsoft.com/office/excel/2006/main">
          <x14:cfRule type="containsText" priority="10666" operator="containsText" id="{10991D20-DDE0-44E5-8EAB-F73AAD83CDC2}">
            <xm:f>NOT(ISERROR(SEARCH(#REF! ="text",A78)))</xm:f>
            <xm:f>#REF! ="text"</xm:f>
            <x14:dxf>
              <fill>
                <patternFill>
                  <bgColor theme="7" tint="0.79998168889431442"/>
                </patternFill>
              </fill>
            </x14:dxf>
          </x14:cfRule>
          <xm:sqref>A78:E78 BI78:BL78 HY78:XFD78</xm:sqref>
        </x14:conditionalFormatting>
        <x14:conditionalFormatting xmlns:xm="http://schemas.microsoft.com/office/excel/2006/main">
          <x14:cfRule type="containsText" priority="10780" operator="containsText" id="{447BB818-E2C9-8348-87C6-C678CB003950}">
            <xm:f>NOT(ISERROR(SEARCH(#REF! ="text",A70)))</xm:f>
            <xm:f>#REF! ="text"</xm:f>
            <x14:dxf>
              <fill>
                <patternFill>
                  <bgColor theme="7" tint="0.79998168889431442"/>
                </patternFill>
              </fill>
            </x14:dxf>
          </x14:cfRule>
          <xm:sqref>A70</xm:sqref>
        </x14:conditionalFormatting>
        <x14:conditionalFormatting xmlns:xm="http://schemas.microsoft.com/office/excel/2006/main">
          <x14:cfRule type="containsText" priority="10790" operator="containsText" id="{BEBEBCCA-E0FC-DF4E-AEDF-8EE8389C999C}">
            <xm:f>NOT(ISERROR(SEARCH(#REF! ="text",AK55)))</xm:f>
            <xm:f>#REF! ="text"</xm:f>
            <x14:dxf>
              <fill>
                <patternFill>
                  <bgColor theme="7" tint="0.79998168889431442"/>
                </patternFill>
              </fill>
            </x14:dxf>
          </x14:cfRule>
          <xm:sqref>BI55:BK55 AK55:AK56 BI57:BK58 AL56:BK56</xm:sqref>
        </x14:conditionalFormatting>
        <x14:conditionalFormatting xmlns:xm="http://schemas.microsoft.com/office/excel/2006/main">
          <x14:cfRule type="containsText" priority="10816" operator="containsText" id="{F6DF83EE-8587-FA42-B3BC-62F669CBFC52}">
            <xm:f>NOT(ISERROR(SEARCH(#REF! ="text",AK44)))</xm:f>
            <xm:f>#REF! ="text"</xm:f>
            <x14:dxf>
              <fill>
                <patternFill>
                  <bgColor theme="7" tint="0.79998168889431442"/>
                </patternFill>
              </fill>
            </x14:dxf>
          </x14:cfRule>
          <xm:sqref>BI45:BK53 BI61:BK61 AK44:BK44 AK54:BK54</xm:sqref>
        </x14:conditionalFormatting>
        <x14:conditionalFormatting xmlns:xm="http://schemas.microsoft.com/office/excel/2006/main">
          <x14:cfRule type="containsText" priority="10819" operator="containsText" id="{AA9C5BFD-7FF5-AD47-BA44-C015DF26271E}">
            <xm:f>NOT(ISERROR(SEARCH(#REF! ="text",BI41)))</xm:f>
            <xm:f>#REF! ="text"</xm:f>
            <x14:dxf>
              <fill>
                <patternFill>
                  <bgColor theme="7" tint="0.79998168889431442"/>
                </patternFill>
              </fill>
            </x14:dxf>
          </x14:cfRule>
          <xm:sqref>BI41:BK43</xm:sqref>
        </x14:conditionalFormatting>
        <x14:conditionalFormatting xmlns:xm="http://schemas.microsoft.com/office/excel/2006/main">
          <x14:cfRule type="containsText" priority="10853" operator="containsText" id="{D4A38270-0697-4A6B-AF61-3AB711E4034F}">
            <xm:f>NOT(ISERROR(SEARCH(#REF! ="text",X74)))</xm:f>
            <xm:f>#REF! ="text"</xm:f>
            <x14:dxf>
              <fill>
                <patternFill>
                  <bgColor theme="7" tint="0.79998168889431442"/>
                </patternFill>
              </fill>
            </x14:dxf>
          </x14:cfRule>
          <xm:sqref>X74:AJ74 AG75:AJ75</xm:sqref>
        </x14:conditionalFormatting>
        <x14:conditionalFormatting xmlns:xm="http://schemas.microsoft.com/office/excel/2006/main">
          <x14:cfRule type="containsText" priority="10854" operator="containsText" id="{A0ED6409-5401-4D43-87DA-761B669DBFEC}">
            <xm:f>NOT(ISERROR(SEARCH(#REF! ="text",AG76)))</xm:f>
            <xm:f>#REF! ="text"</xm:f>
            <x14:dxf>
              <fill>
                <patternFill>
                  <bgColor theme="7" tint="0.79998168889431442"/>
                </patternFill>
              </fill>
            </x14:dxf>
          </x14:cfRule>
          <xm:sqref>AG76:AJ76</xm:sqref>
        </x14:conditionalFormatting>
        <x14:conditionalFormatting xmlns:xm="http://schemas.microsoft.com/office/excel/2006/main">
          <x14:cfRule type="containsText" priority="10859" operator="containsText" id="{7E6A5551-2AA5-4AC3-B754-BCE6C374238D}">
            <xm:f>NOT(ISERROR(SEARCH(#REF! ="text",AG72)))</xm:f>
            <xm:f>#REF! ="text"</xm:f>
            <x14:dxf>
              <fill>
                <patternFill>
                  <bgColor theme="7" tint="0.79998168889431442"/>
                </patternFill>
              </fill>
            </x14:dxf>
          </x14:cfRule>
          <xm:sqref>AG72:AJ73</xm:sqref>
        </x14:conditionalFormatting>
        <x14:conditionalFormatting xmlns:xm="http://schemas.microsoft.com/office/excel/2006/main">
          <x14:cfRule type="containsText" priority="3129" operator="containsText" id="{9BC60065-4A5E-46F9-9F02-7505045E3431}">
            <xm:f>NOT(ISERROR(SEARCH($A105 ="text",AK74)))</xm:f>
            <xm:f>$A105 ="text"</xm:f>
            <x14:dxf>
              <fill>
                <patternFill>
                  <bgColor theme="7" tint="0.79998168889431442"/>
                </patternFill>
              </fill>
            </x14:dxf>
          </x14:cfRule>
          <xm:sqref>AK74:AS74</xm:sqref>
        </x14:conditionalFormatting>
        <x14:conditionalFormatting xmlns:xm="http://schemas.microsoft.com/office/excel/2006/main">
          <x14:cfRule type="containsText" priority="3132" operator="containsText" id="{45685604-248F-4FD3-8B21-A6EABC134FCC}">
            <xm:f>NOT(ISERROR(SEARCH(#REF! ="text",AK77)))</xm:f>
            <xm:f>#REF! ="text"</xm:f>
            <x14:dxf>
              <fill>
                <patternFill>
                  <bgColor theme="7" tint="0.79998168889431442"/>
                </patternFill>
              </fill>
            </x14:dxf>
          </x14:cfRule>
          <xm:sqref>AK77:AS77</xm:sqref>
        </x14:conditionalFormatting>
        <x14:conditionalFormatting xmlns:xm="http://schemas.microsoft.com/office/excel/2006/main">
          <x14:cfRule type="containsText" priority="3133" operator="containsText" id="{90F61F4B-7F0A-4944-9AAA-CF89EEBAA18C}">
            <xm:f>NOT(ISERROR(SEARCH(#REF! ="text",AK74)))</xm:f>
            <xm:f>#REF! ="text"</xm:f>
            <x14:dxf>
              <fill>
                <patternFill>
                  <bgColor theme="7" tint="0.79998168889431442"/>
                </patternFill>
              </fill>
            </x14:dxf>
          </x14:cfRule>
          <xm:sqref>AK74:AS74</xm:sqref>
        </x14:conditionalFormatting>
        <x14:conditionalFormatting xmlns:xm="http://schemas.microsoft.com/office/excel/2006/main">
          <x14:cfRule type="containsText" priority="10902" operator="containsText" id="{53F3DB43-36EF-DB40-8198-E3FAFB04A501}">
            <xm:f>NOT(ISERROR(SEARCH(#REF! ="text",A70)))</xm:f>
            <xm:f>#REF! ="text"</xm:f>
            <x14:dxf>
              <fill>
                <patternFill>
                  <bgColor theme="7" tint="0.79998168889431442"/>
                </patternFill>
              </fill>
            </x14:dxf>
          </x14:cfRule>
          <xm:sqref>A70</xm:sqref>
        </x14:conditionalFormatting>
        <x14:conditionalFormatting xmlns:xm="http://schemas.microsoft.com/office/excel/2006/main">
          <x14:cfRule type="containsText" priority="3120" operator="containsText" id="{6C5DDEAA-AFF0-4572-975F-A99499936791}">
            <xm:f>NOT(ISERROR(SEARCH(#REF! ="text",J20)))</xm:f>
            <xm:f>#REF! ="text"</xm:f>
            <x14:dxf>
              <fill>
                <patternFill>
                  <bgColor theme="7" tint="0.79998168889431442"/>
                </patternFill>
              </fill>
            </x14:dxf>
          </x14:cfRule>
          <xm:sqref>J37:K38 J44:K44 J54:K54 J56:K56 J60:K60 J70:K71 J74:K74 J77:K77 J82:K85 J96:K97 J102:K103 J105:K105 J20:K21</xm:sqref>
        </x14:conditionalFormatting>
        <x14:conditionalFormatting xmlns:xm="http://schemas.microsoft.com/office/excel/2006/main">
          <x14:cfRule type="containsText" priority="3121" operator="containsText" id="{4B6A7670-A1CF-489E-92B7-C353184A828F}">
            <xm:f>NOT(ISERROR(SEARCH(#REF! ="text",J17)))</xm:f>
            <xm:f>#REF! ="text"</xm:f>
            <x14:dxf>
              <fill>
                <patternFill>
                  <bgColor theme="7" tint="0.79998168889431442"/>
                </patternFill>
              </fill>
            </x14:dxf>
          </x14:cfRule>
          <xm:sqref>J37:W38 J44:W44 J54:W54 J56:W56 J60:W60 J70:W71 J74:W74 J77:W77 J82:W85 J96:W97 J102:W103 J105:W105 J20:W21 M17:W17</xm:sqref>
        </x14:conditionalFormatting>
        <x14:conditionalFormatting xmlns:xm="http://schemas.microsoft.com/office/excel/2006/main">
          <x14:cfRule type="containsText" priority="3112" operator="containsText" id="{E92116D7-89C5-4505-832F-E7BB2F5428EE}">
            <xm:f>NOT(ISERROR(SEARCH($A18 ="text",J17)))</xm:f>
            <xm:f>$A18 ="text"</xm:f>
            <x14:dxf>
              <fill>
                <patternFill>
                  <bgColor theme="7" tint="0.79998168889431442"/>
                </patternFill>
              </fill>
            </x14:dxf>
          </x14:cfRule>
          <xm:sqref>J17:L17</xm:sqref>
        </x14:conditionalFormatting>
        <x14:conditionalFormatting xmlns:xm="http://schemas.microsoft.com/office/excel/2006/main">
          <x14:cfRule type="containsText" priority="3110" operator="containsText" id="{0BF3E7E5-738A-4AB1-BFFC-F1675228ECF9}">
            <xm:f>NOT(ISERROR(SEARCH($A162 ="text",G55)))</xm:f>
            <xm:f>$A162 ="text"</xm:f>
            <x14:dxf>
              <fill>
                <patternFill>
                  <bgColor theme="7" tint="0.79998168889431442"/>
                </patternFill>
              </fill>
            </x14:dxf>
          </x14:cfRule>
          <xm:sqref>G55</xm:sqref>
        </x14:conditionalFormatting>
        <x14:conditionalFormatting xmlns:xm="http://schemas.microsoft.com/office/excel/2006/main">
          <x14:cfRule type="containsText" priority="3101" operator="containsText" id="{336FA980-9D7D-4B8B-89E8-C4E83CA32B3B}">
            <xm:f>NOT(ISERROR(SEARCH($A142 ="text",AK105)))</xm:f>
            <xm:f>$A142 ="text"</xm:f>
            <x14:dxf>
              <fill>
                <patternFill>
                  <bgColor theme="7" tint="0.79998168889431442"/>
                </patternFill>
              </fill>
            </x14:dxf>
          </x14:cfRule>
          <xm:sqref>AK105</xm:sqref>
        </x14:conditionalFormatting>
        <x14:conditionalFormatting xmlns:xm="http://schemas.microsoft.com/office/excel/2006/main">
          <x14:cfRule type="containsText" priority="3099" operator="containsText" id="{A56633A4-ACA1-473F-8230-D762B150AEB7}">
            <xm:f>NOT(ISERROR(SEARCH($A113 ="text",AK105)))</xm:f>
            <xm:f>$A113 ="text"</xm:f>
            <x14:dxf>
              <fill>
                <patternFill>
                  <bgColor theme="7" tint="0.79998168889431442"/>
                </patternFill>
              </fill>
            </x14:dxf>
          </x14:cfRule>
          <xm:sqref>AK105</xm:sqref>
        </x14:conditionalFormatting>
        <x14:conditionalFormatting xmlns:xm="http://schemas.microsoft.com/office/excel/2006/main">
          <x14:cfRule type="containsText" priority="3097" operator="containsText" id="{E68AFC1E-7A43-4B04-A9B9-1C60772E4FB4}">
            <xm:f>NOT(ISERROR(SEARCH($A213 ="text",I105)))</xm:f>
            <xm:f>$A213 ="text"</xm:f>
            <x14:dxf>
              <fill>
                <patternFill>
                  <bgColor theme="7" tint="0.79998168889431442"/>
                </patternFill>
              </fill>
            </x14:dxf>
          </x14:cfRule>
          <xm:sqref>I105</xm:sqref>
        </x14:conditionalFormatting>
        <x14:conditionalFormatting xmlns:xm="http://schemas.microsoft.com/office/excel/2006/main">
          <x14:cfRule type="containsText" priority="3091" operator="containsText" id="{DDF4610B-DAAF-C840-B3B3-A3F6A9C4244A}">
            <xm:f>NOT(ISERROR(SEARCH(#REF! ="text",H10)))</xm:f>
            <xm:f>#REF! ="text"</xm:f>
            <x14:dxf>
              <fill>
                <patternFill>
                  <bgColor theme="7" tint="0.79998168889431442"/>
                </patternFill>
              </fill>
            </x14:dxf>
          </x14:cfRule>
          <xm:sqref>H10:H12</xm:sqref>
        </x14:conditionalFormatting>
        <x14:conditionalFormatting xmlns:xm="http://schemas.microsoft.com/office/excel/2006/main">
          <x14:cfRule type="containsText" priority="3092" operator="containsText" id="{0C58D9E7-2334-5F49-A10C-6B9E12D874E4}">
            <xm:f>NOT(ISERROR(SEARCH($A25 ="text",G12)))</xm:f>
            <xm:f>$A25 ="text"</xm:f>
            <x14:dxf>
              <fill>
                <patternFill>
                  <bgColor theme="7" tint="0.79998168889431442"/>
                </patternFill>
              </fill>
            </x14:dxf>
          </x14:cfRule>
          <xm:sqref>G12</xm:sqref>
        </x14:conditionalFormatting>
        <x14:conditionalFormatting xmlns:xm="http://schemas.microsoft.com/office/excel/2006/main">
          <x14:cfRule type="containsText" priority="3093" operator="containsText" id="{46182469-6282-AC40-87A6-46C3A615BDCB}">
            <xm:f>NOT(ISERROR(SEARCH($A24 ="text",G10)))</xm:f>
            <xm:f>$A24 ="text"</xm:f>
            <x14:dxf>
              <fill>
                <patternFill>
                  <bgColor theme="7" tint="0.79998168889431442"/>
                </patternFill>
              </fill>
            </x14:dxf>
          </x14:cfRule>
          <xm:sqref>G10:G11</xm:sqref>
        </x14:conditionalFormatting>
        <x14:conditionalFormatting xmlns:xm="http://schemas.microsoft.com/office/excel/2006/main">
          <x14:cfRule type="containsText" priority="3069" operator="containsText" id="{07EBD348-F13C-46B3-9111-9EC3F8429783}">
            <xm:f>NOT(ISERROR(SEARCH(#REF! ="text",A11)))</xm:f>
            <xm:f>#REF! ="text"</xm:f>
            <x14:dxf>
              <fill>
                <patternFill>
                  <bgColor theme="7" tint="0.79998168889431442"/>
                </patternFill>
              </fill>
            </x14:dxf>
          </x14:cfRule>
          <xm:sqref>A11:E12</xm:sqref>
        </x14:conditionalFormatting>
        <x14:conditionalFormatting xmlns:xm="http://schemas.microsoft.com/office/excel/2006/main">
          <x14:cfRule type="containsText" priority="3063" operator="containsText" id="{06CC92A0-0153-439F-9F92-A4DEE8262493}">
            <xm:f>NOT(ISERROR(SEARCH(#REF! ="text",L9)))</xm:f>
            <xm:f>#REF! ="text"</xm:f>
            <x14:dxf>
              <fill>
                <patternFill>
                  <bgColor theme="7" tint="0.79998168889431442"/>
                </patternFill>
              </fill>
            </x14:dxf>
          </x14:cfRule>
          <xm:sqref>L9</xm:sqref>
        </x14:conditionalFormatting>
        <x14:conditionalFormatting xmlns:xm="http://schemas.microsoft.com/office/excel/2006/main">
          <x14:cfRule type="containsText" priority="3062" operator="containsText" id="{B3DE100E-AF6E-4F66-A367-4B75303A48AD}">
            <xm:f>NOT(ISERROR(SEARCH(#REF! ="text",M9)))</xm:f>
            <xm:f>#REF! ="text"</xm:f>
            <x14:dxf>
              <fill>
                <patternFill>
                  <bgColor theme="7" tint="0.79998168889431442"/>
                </patternFill>
              </fill>
            </x14:dxf>
          </x14:cfRule>
          <xm:sqref>M9:AF9</xm:sqref>
        </x14:conditionalFormatting>
        <x14:conditionalFormatting xmlns:xm="http://schemas.microsoft.com/office/excel/2006/main">
          <x14:cfRule type="containsText" priority="3058" operator="containsText" id="{C437BCAB-4164-4B0B-ADBE-87F336C8F5D1}">
            <xm:f>NOT(ISERROR(SEARCH(#REF! ="text",J10)))</xm:f>
            <xm:f>#REF! ="text"</xm:f>
            <x14:dxf>
              <fill>
                <patternFill>
                  <bgColor theme="7" tint="0.79998168889431442"/>
                </patternFill>
              </fill>
            </x14:dxf>
          </x14:cfRule>
          <xm:sqref>J10</xm:sqref>
        </x14:conditionalFormatting>
        <x14:conditionalFormatting xmlns:xm="http://schemas.microsoft.com/office/excel/2006/main">
          <x14:cfRule type="containsText" priority="3059" operator="containsText" id="{5C9456C9-9FA2-44B0-8BDF-07D6E1328140}">
            <xm:f>NOT(ISERROR(SEARCH(#REF! ="text",J10)))</xm:f>
            <xm:f>#REF! ="text"</xm:f>
            <x14:dxf>
              <fill>
                <patternFill>
                  <bgColor theme="7" tint="0.79998168889431442"/>
                </patternFill>
              </fill>
            </x14:dxf>
          </x14:cfRule>
          <xm:sqref>J10:AF10</xm:sqref>
        </x14:conditionalFormatting>
        <x14:conditionalFormatting xmlns:xm="http://schemas.microsoft.com/office/excel/2006/main">
          <x14:cfRule type="containsText" priority="3060" operator="containsText" id="{43D6F5DF-0C2A-4372-8F53-91E70C0F0331}">
            <xm:f>NOT(ISERROR(SEARCH(#REF! ="text",J10)))</xm:f>
            <xm:f>#REF! ="text"</xm:f>
            <x14:dxf>
              <fill>
                <patternFill>
                  <bgColor theme="7" tint="0.79998168889431442"/>
                </patternFill>
              </fill>
            </x14:dxf>
          </x14:cfRule>
          <xm:sqref>J10:K10</xm:sqref>
        </x14:conditionalFormatting>
        <x14:conditionalFormatting xmlns:xm="http://schemas.microsoft.com/office/excel/2006/main">
          <x14:cfRule type="containsText" priority="3061" operator="containsText" id="{A7B21180-9DFE-4409-8D1D-4C3538C86799}">
            <xm:f>NOT(ISERROR(SEARCH(#REF! ="text",J10)))</xm:f>
            <xm:f>#REF! ="text"</xm:f>
            <x14:dxf>
              <fill>
                <patternFill>
                  <bgColor theme="7" tint="0.79998168889431442"/>
                </patternFill>
              </fill>
            </x14:dxf>
          </x14:cfRule>
          <xm:sqref>J10:AF10</xm:sqref>
        </x14:conditionalFormatting>
        <x14:conditionalFormatting xmlns:xm="http://schemas.microsoft.com/office/excel/2006/main">
          <x14:cfRule type="containsText" priority="3055" operator="containsText" id="{A60ACDE7-C22F-4FB2-A30B-40DC4063D8C1}">
            <xm:f>NOT(ISERROR(SEARCH(#REF! ="text",L10)))</xm:f>
            <xm:f>#REF! ="text"</xm:f>
            <x14:dxf>
              <fill>
                <patternFill>
                  <bgColor theme="7" tint="0.79998168889431442"/>
                </patternFill>
              </fill>
            </x14:dxf>
          </x14:cfRule>
          <xm:sqref>L10</xm:sqref>
        </x14:conditionalFormatting>
        <x14:conditionalFormatting xmlns:xm="http://schemas.microsoft.com/office/excel/2006/main">
          <x14:cfRule type="containsText" priority="3054" operator="containsText" id="{658D5B81-0B5D-431B-92E1-F1971BF3DA2D}">
            <xm:f>NOT(ISERROR(SEARCH(#REF! ="text",M10)))</xm:f>
            <xm:f>#REF! ="text"</xm:f>
            <x14:dxf>
              <fill>
                <patternFill>
                  <bgColor theme="7" tint="0.79998168889431442"/>
                </patternFill>
              </fill>
            </x14:dxf>
          </x14:cfRule>
          <xm:sqref>M10:AF10</xm:sqref>
        </x14:conditionalFormatting>
        <x14:conditionalFormatting xmlns:xm="http://schemas.microsoft.com/office/excel/2006/main">
          <x14:cfRule type="containsText" priority="3050" operator="containsText" id="{A54E7BC0-B3B2-405F-A1F1-B55F9198928A}">
            <xm:f>NOT(ISERROR(SEARCH(#REF! ="text",J11)))</xm:f>
            <xm:f>#REF! ="text"</xm:f>
            <x14:dxf>
              <fill>
                <patternFill>
                  <bgColor theme="7" tint="0.79998168889431442"/>
                </patternFill>
              </fill>
            </x14:dxf>
          </x14:cfRule>
          <xm:sqref>J11</xm:sqref>
        </x14:conditionalFormatting>
        <x14:conditionalFormatting xmlns:xm="http://schemas.microsoft.com/office/excel/2006/main">
          <x14:cfRule type="containsText" priority="3051" operator="containsText" id="{A333E985-49BA-47E5-925C-6665BAFDD3C2}">
            <xm:f>NOT(ISERROR(SEARCH(#REF! ="text",J11)))</xm:f>
            <xm:f>#REF! ="text"</xm:f>
            <x14:dxf>
              <fill>
                <patternFill>
                  <bgColor theme="7" tint="0.79998168889431442"/>
                </patternFill>
              </fill>
            </x14:dxf>
          </x14:cfRule>
          <xm:sqref>J11:AF11</xm:sqref>
        </x14:conditionalFormatting>
        <x14:conditionalFormatting xmlns:xm="http://schemas.microsoft.com/office/excel/2006/main">
          <x14:cfRule type="containsText" priority="3052" operator="containsText" id="{D1F93D30-71E4-447D-BC7E-F3A33E4B5308}">
            <xm:f>NOT(ISERROR(SEARCH(#REF! ="text",J11)))</xm:f>
            <xm:f>#REF! ="text"</xm:f>
            <x14:dxf>
              <fill>
                <patternFill>
                  <bgColor theme="7" tint="0.79998168889431442"/>
                </patternFill>
              </fill>
            </x14:dxf>
          </x14:cfRule>
          <xm:sqref>J11:K11</xm:sqref>
        </x14:conditionalFormatting>
        <x14:conditionalFormatting xmlns:xm="http://schemas.microsoft.com/office/excel/2006/main">
          <x14:cfRule type="containsText" priority="3053" operator="containsText" id="{217B0C3F-6614-4152-A763-1465D50D0BF2}">
            <xm:f>NOT(ISERROR(SEARCH(#REF! ="text",J11)))</xm:f>
            <xm:f>#REF! ="text"</xm:f>
            <x14:dxf>
              <fill>
                <patternFill>
                  <bgColor theme="7" tint="0.79998168889431442"/>
                </patternFill>
              </fill>
            </x14:dxf>
          </x14:cfRule>
          <xm:sqref>J11:AF11</xm:sqref>
        </x14:conditionalFormatting>
        <x14:conditionalFormatting xmlns:xm="http://schemas.microsoft.com/office/excel/2006/main">
          <x14:cfRule type="containsText" priority="3047" operator="containsText" id="{B942943B-331F-47A3-A374-29E63CF9EC9C}">
            <xm:f>NOT(ISERROR(SEARCH(#REF! ="text",L11)))</xm:f>
            <xm:f>#REF! ="text"</xm:f>
            <x14:dxf>
              <fill>
                <patternFill>
                  <bgColor theme="7" tint="0.79998168889431442"/>
                </patternFill>
              </fill>
            </x14:dxf>
          </x14:cfRule>
          <xm:sqref>L11</xm:sqref>
        </x14:conditionalFormatting>
        <x14:conditionalFormatting xmlns:xm="http://schemas.microsoft.com/office/excel/2006/main">
          <x14:cfRule type="containsText" priority="3046" operator="containsText" id="{482AC938-7FD0-4120-9BED-75C29A80AC72}">
            <xm:f>NOT(ISERROR(SEARCH(#REF! ="text",M11)))</xm:f>
            <xm:f>#REF! ="text"</xm:f>
            <x14:dxf>
              <fill>
                <patternFill>
                  <bgColor theme="7" tint="0.79998168889431442"/>
                </patternFill>
              </fill>
            </x14:dxf>
          </x14:cfRule>
          <xm:sqref>M11:AF11</xm:sqref>
        </x14:conditionalFormatting>
        <x14:conditionalFormatting xmlns:xm="http://schemas.microsoft.com/office/excel/2006/main">
          <x14:cfRule type="containsText" priority="3042" operator="containsText" id="{D88E2D6B-C655-4316-A138-FF139C7F0051}">
            <xm:f>NOT(ISERROR(SEARCH(#REF! ="text",J12)))</xm:f>
            <xm:f>#REF! ="text"</xm:f>
            <x14:dxf>
              <fill>
                <patternFill>
                  <bgColor theme="7" tint="0.79998168889431442"/>
                </patternFill>
              </fill>
            </x14:dxf>
          </x14:cfRule>
          <xm:sqref>J12</xm:sqref>
        </x14:conditionalFormatting>
        <x14:conditionalFormatting xmlns:xm="http://schemas.microsoft.com/office/excel/2006/main">
          <x14:cfRule type="containsText" priority="3043" operator="containsText" id="{52C9E482-CEEA-4EA9-BF73-C7D07699D66D}">
            <xm:f>NOT(ISERROR(SEARCH(#REF! ="text",J12)))</xm:f>
            <xm:f>#REF! ="text"</xm:f>
            <x14:dxf>
              <fill>
                <patternFill>
                  <bgColor theme="7" tint="0.79998168889431442"/>
                </patternFill>
              </fill>
            </x14:dxf>
          </x14:cfRule>
          <xm:sqref>J12:AF12</xm:sqref>
        </x14:conditionalFormatting>
        <x14:conditionalFormatting xmlns:xm="http://schemas.microsoft.com/office/excel/2006/main">
          <x14:cfRule type="containsText" priority="3044" operator="containsText" id="{B612DE67-64C7-4923-9247-D26680E2F3F6}">
            <xm:f>NOT(ISERROR(SEARCH(#REF! ="text",J12)))</xm:f>
            <xm:f>#REF! ="text"</xm:f>
            <x14:dxf>
              <fill>
                <patternFill>
                  <bgColor theme="7" tint="0.79998168889431442"/>
                </patternFill>
              </fill>
            </x14:dxf>
          </x14:cfRule>
          <xm:sqref>J12:K12</xm:sqref>
        </x14:conditionalFormatting>
        <x14:conditionalFormatting xmlns:xm="http://schemas.microsoft.com/office/excel/2006/main">
          <x14:cfRule type="containsText" priority="3045" operator="containsText" id="{178F058C-0DB5-41D0-8D3C-86ECD76D525C}">
            <xm:f>NOT(ISERROR(SEARCH(#REF! ="text",J12)))</xm:f>
            <xm:f>#REF! ="text"</xm:f>
            <x14:dxf>
              <fill>
                <patternFill>
                  <bgColor theme="7" tint="0.79998168889431442"/>
                </patternFill>
              </fill>
            </x14:dxf>
          </x14:cfRule>
          <xm:sqref>J12:AF12</xm:sqref>
        </x14:conditionalFormatting>
        <x14:conditionalFormatting xmlns:xm="http://schemas.microsoft.com/office/excel/2006/main">
          <x14:cfRule type="containsText" priority="3039" operator="containsText" id="{37DEF949-15C9-48AC-BE9D-5D204082A01D}">
            <xm:f>NOT(ISERROR(SEARCH(#REF! ="text",L12)))</xm:f>
            <xm:f>#REF! ="text"</xm:f>
            <x14:dxf>
              <fill>
                <patternFill>
                  <bgColor theme="7" tint="0.79998168889431442"/>
                </patternFill>
              </fill>
            </x14:dxf>
          </x14:cfRule>
          <xm:sqref>L12</xm:sqref>
        </x14:conditionalFormatting>
        <x14:conditionalFormatting xmlns:xm="http://schemas.microsoft.com/office/excel/2006/main">
          <x14:cfRule type="containsText" priority="3038" operator="containsText" id="{98AC4EF8-82E0-49A1-8A0E-0D89D7FC3828}">
            <xm:f>NOT(ISERROR(SEARCH(#REF! ="text",M12)))</xm:f>
            <xm:f>#REF! ="text"</xm:f>
            <x14:dxf>
              <fill>
                <patternFill>
                  <bgColor theme="7" tint="0.79998168889431442"/>
                </patternFill>
              </fill>
            </x14:dxf>
          </x14:cfRule>
          <xm:sqref>M12:AF12</xm:sqref>
        </x14:conditionalFormatting>
        <x14:conditionalFormatting xmlns:xm="http://schemas.microsoft.com/office/excel/2006/main">
          <x14:cfRule type="containsText" priority="3034" operator="containsText" id="{C3490537-81A5-48ED-989C-B928E8E0FFA9}">
            <xm:f>NOT(ISERROR(SEARCH(#REF! ="text",J13)))</xm:f>
            <xm:f>#REF! ="text"</xm:f>
            <x14:dxf>
              <fill>
                <patternFill>
                  <bgColor theme="7" tint="0.79998168889431442"/>
                </patternFill>
              </fill>
            </x14:dxf>
          </x14:cfRule>
          <xm:sqref>J13</xm:sqref>
        </x14:conditionalFormatting>
        <x14:conditionalFormatting xmlns:xm="http://schemas.microsoft.com/office/excel/2006/main">
          <x14:cfRule type="containsText" priority="3035" operator="containsText" id="{0A9482C6-5490-48C5-8988-BA6AC7B51011}">
            <xm:f>NOT(ISERROR(SEARCH(#REF! ="text",J13)))</xm:f>
            <xm:f>#REF! ="text"</xm:f>
            <x14:dxf>
              <fill>
                <patternFill>
                  <bgColor theme="7" tint="0.79998168889431442"/>
                </patternFill>
              </fill>
            </x14:dxf>
          </x14:cfRule>
          <xm:sqref>J13:AF13</xm:sqref>
        </x14:conditionalFormatting>
        <x14:conditionalFormatting xmlns:xm="http://schemas.microsoft.com/office/excel/2006/main">
          <x14:cfRule type="containsText" priority="3036" operator="containsText" id="{B88E7EDF-C8A4-4BEC-933B-7E14E5EB7C52}">
            <xm:f>NOT(ISERROR(SEARCH(#REF! ="text",J13)))</xm:f>
            <xm:f>#REF! ="text"</xm:f>
            <x14:dxf>
              <fill>
                <patternFill>
                  <bgColor theme="7" tint="0.79998168889431442"/>
                </patternFill>
              </fill>
            </x14:dxf>
          </x14:cfRule>
          <xm:sqref>J13:K13</xm:sqref>
        </x14:conditionalFormatting>
        <x14:conditionalFormatting xmlns:xm="http://schemas.microsoft.com/office/excel/2006/main">
          <x14:cfRule type="containsText" priority="3037" operator="containsText" id="{E1EA6367-D8D8-484E-A240-DBCE0E71D667}">
            <xm:f>NOT(ISERROR(SEARCH(#REF! ="text",J13)))</xm:f>
            <xm:f>#REF! ="text"</xm:f>
            <x14:dxf>
              <fill>
                <patternFill>
                  <bgColor theme="7" tint="0.79998168889431442"/>
                </patternFill>
              </fill>
            </x14:dxf>
          </x14:cfRule>
          <xm:sqref>J13:AF13</xm:sqref>
        </x14:conditionalFormatting>
        <x14:conditionalFormatting xmlns:xm="http://schemas.microsoft.com/office/excel/2006/main">
          <x14:cfRule type="containsText" priority="3031" operator="containsText" id="{866FE2DC-519E-4A8C-A087-7BE96CBB8CFF}">
            <xm:f>NOT(ISERROR(SEARCH(#REF! ="text",L13)))</xm:f>
            <xm:f>#REF! ="text"</xm:f>
            <x14:dxf>
              <fill>
                <patternFill>
                  <bgColor theme="7" tint="0.79998168889431442"/>
                </patternFill>
              </fill>
            </x14:dxf>
          </x14:cfRule>
          <xm:sqref>L13</xm:sqref>
        </x14:conditionalFormatting>
        <x14:conditionalFormatting xmlns:xm="http://schemas.microsoft.com/office/excel/2006/main">
          <x14:cfRule type="containsText" priority="3030" operator="containsText" id="{187A6188-5C9D-431E-AC0D-5FC32A96AA8F}">
            <xm:f>NOT(ISERROR(SEARCH(#REF! ="text",M13)))</xm:f>
            <xm:f>#REF! ="text"</xm:f>
            <x14:dxf>
              <fill>
                <patternFill>
                  <bgColor theme="7" tint="0.79998168889431442"/>
                </patternFill>
              </fill>
            </x14:dxf>
          </x14:cfRule>
          <xm:sqref>M13:AF13</xm:sqref>
        </x14:conditionalFormatting>
        <x14:conditionalFormatting xmlns:xm="http://schemas.microsoft.com/office/excel/2006/main">
          <x14:cfRule type="containsText" priority="3026" operator="containsText" id="{4312509D-69EE-4899-81D9-67270BEB1B19}">
            <xm:f>NOT(ISERROR(SEARCH(#REF! ="text",J14)))</xm:f>
            <xm:f>#REF! ="text"</xm:f>
            <x14:dxf>
              <fill>
                <patternFill>
                  <bgColor theme="7" tint="0.79998168889431442"/>
                </patternFill>
              </fill>
            </x14:dxf>
          </x14:cfRule>
          <xm:sqref>J14</xm:sqref>
        </x14:conditionalFormatting>
        <x14:conditionalFormatting xmlns:xm="http://schemas.microsoft.com/office/excel/2006/main">
          <x14:cfRule type="containsText" priority="3027" operator="containsText" id="{F93BF5E2-BB8A-4648-B1A7-EC049696C5CE}">
            <xm:f>NOT(ISERROR(SEARCH(#REF! ="text",J14)))</xm:f>
            <xm:f>#REF! ="text"</xm:f>
            <x14:dxf>
              <fill>
                <patternFill>
                  <bgColor theme="7" tint="0.79998168889431442"/>
                </patternFill>
              </fill>
            </x14:dxf>
          </x14:cfRule>
          <xm:sqref>J14:AF14</xm:sqref>
        </x14:conditionalFormatting>
        <x14:conditionalFormatting xmlns:xm="http://schemas.microsoft.com/office/excel/2006/main">
          <x14:cfRule type="containsText" priority="3028" operator="containsText" id="{0842A48F-9A59-4B50-9AE0-88B76F11E835}">
            <xm:f>NOT(ISERROR(SEARCH(#REF! ="text",J14)))</xm:f>
            <xm:f>#REF! ="text"</xm:f>
            <x14:dxf>
              <fill>
                <patternFill>
                  <bgColor theme="7" tint="0.79998168889431442"/>
                </patternFill>
              </fill>
            </x14:dxf>
          </x14:cfRule>
          <xm:sqref>J14:K14</xm:sqref>
        </x14:conditionalFormatting>
        <x14:conditionalFormatting xmlns:xm="http://schemas.microsoft.com/office/excel/2006/main">
          <x14:cfRule type="containsText" priority="3029" operator="containsText" id="{5073254D-7FAA-4342-8A77-CE4259BD059B}">
            <xm:f>NOT(ISERROR(SEARCH(#REF! ="text",J14)))</xm:f>
            <xm:f>#REF! ="text"</xm:f>
            <x14:dxf>
              <fill>
                <patternFill>
                  <bgColor theme="7" tint="0.79998168889431442"/>
                </patternFill>
              </fill>
            </x14:dxf>
          </x14:cfRule>
          <xm:sqref>J14:AF14</xm:sqref>
        </x14:conditionalFormatting>
        <x14:conditionalFormatting xmlns:xm="http://schemas.microsoft.com/office/excel/2006/main">
          <x14:cfRule type="containsText" priority="3023" operator="containsText" id="{FC90A489-8903-4D1C-9918-3338020BF4DD}">
            <xm:f>NOT(ISERROR(SEARCH(#REF! ="text",L14)))</xm:f>
            <xm:f>#REF! ="text"</xm:f>
            <x14:dxf>
              <fill>
                <patternFill>
                  <bgColor theme="7" tint="0.79998168889431442"/>
                </patternFill>
              </fill>
            </x14:dxf>
          </x14:cfRule>
          <xm:sqref>L14</xm:sqref>
        </x14:conditionalFormatting>
        <x14:conditionalFormatting xmlns:xm="http://schemas.microsoft.com/office/excel/2006/main">
          <x14:cfRule type="containsText" priority="3022" operator="containsText" id="{F1EA8220-A7F2-4703-A532-47E639E15F61}">
            <xm:f>NOT(ISERROR(SEARCH(#REF! ="text",M14)))</xm:f>
            <xm:f>#REF! ="text"</xm:f>
            <x14:dxf>
              <fill>
                <patternFill>
                  <bgColor theme="7" tint="0.79998168889431442"/>
                </patternFill>
              </fill>
            </x14:dxf>
          </x14:cfRule>
          <xm:sqref>M14:AF14</xm:sqref>
        </x14:conditionalFormatting>
        <x14:conditionalFormatting xmlns:xm="http://schemas.microsoft.com/office/excel/2006/main">
          <x14:cfRule type="containsText" priority="3018" operator="containsText" id="{F47F97FB-E261-481B-B104-82807472C47B}">
            <xm:f>NOT(ISERROR(SEARCH(#REF! ="text",J15)))</xm:f>
            <xm:f>#REF! ="text"</xm:f>
            <x14:dxf>
              <fill>
                <patternFill>
                  <bgColor theme="7" tint="0.79998168889431442"/>
                </patternFill>
              </fill>
            </x14:dxf>
          </x14:cfRule>
          <xm:sqref>J15</xm:sqref>
        </x14:conditionalFormatting>
        <x14:conditionalFormatting xmlns:xm="http://schemas.microsoft.com/office/excel/2006/main">
          <x14:cfRule type="containsText" priority="3019" operator="containsText" id="{3EA98511-E5A9-4D15-93A1-4F6560E56116}">
            <xm:f>NOT(ISERROR(SEARCH(#REF! ="text",J15)))</xm:f>
            <xm:f>#REF! ="text"</xm:f>
            <x14:dxf>
              <fill>
                <patternFill>
                  <bgColor theme="7" tint="0.79998168889431442"/>
                </patternFill>
              </fill>
            </x14:dxf>
          </x14:cfRule>
          <xm:sqref>J15:AF15</xm:sqref>
        </x14:conditionalFormatting>
        <x14:conditionalFormatting xmlns:xm="http://schemas.microsoft.com/office/excel/2006/main">
          <x14:cfRule type="containsText" priority="3020" operator="containsText" id="{26174B59-9316-412F-81E1-DEADFF31C295}">
            <xm:f>NOT(ISERROR(SEARCH(#REF! ="text",J15)))</xm:f>
            <xm:f>#REF! ="text"</xm:f>
            <x14:dxf>
              <fill>
                <patternFill>
                  <bgColor theme="7" tint="0.79998168889431442"/>
                </patternFill>
              </fill>
            </x14:dxf>
          </x14:cfRule>
          <xm:sqref>J15:K15</xm:sqref>
        </x14:conditionalFormatting>
        <x14:conditionalFormatting xmlns:xm="http://schemas.microsoft.com/office/excel/2006/main">
          <x14:cfRule type="containsText" priority="3021" operator="containsText" id="{8242494E-158E-49A4-BED9-1CB07967B8FC}">
            <xm:f>NOT(ISERROR(SEARCH(#REF! ="text",J15)))</xm:f>
            <xm:f>#REF! ="text"</xm:f>
            <x14:dxf>
              <fill>
                <patternFill>
                  <bgColor theme="7" tint="0.79998168889431442"/>
                </patternFill>
              </fill>
            </x14:dxf>
          </x14:cfRule>
          <xm:sqref>J15:AF15</xm:sqref>
        </x14:conditionalFormatting>
        <x14:conditionalFormatting xmlns:xm="http://schemas.microsoft.com/office/excel/2006/main">
          <x14:cfRule type="containsText" priority="3015" operator="containsText" id="{89F33A68-552A-4C1E-83B0-49440741E306}">
            <xm:f>NOT(ISERROR(SEARCH(#REF! ="text",L15)))</xm:f>
            <xm:f>#REF! ="text"</xm:f>
            <x14:dxf>
              <fill>
                <patternFill>
                  <bgColor theme="7" tint="0.79998168889431442"/>
                </patternFill>
              </fill>
            </x14:dxf>
          </x14:cfRule>
          <xm:sqref>L15</xm:sqref>
        </x14:conditionalFormatting>
        <x14:conditionalFormatting xmlns:xm="http://schemas.microsoft.com/office/excel/2006/main">
          <x14:cfRule type="containsText" priority="3014" operator="containsText" id="{5CD4E411-9D0B-43C8-A4FA-6CFBC2C681A8}">
            <xm:f>NOT(ISERROR(SEARCH(#REF! ="text",M15)))</xm:f>
            <xm:f>#REF! ="text"</xm:f>
            <x14:dxf>
              <fill>
                <patternFill>
                  <bgColor theme="7" tint="0.79998168889431442"/>
                </patternFill>
              </fill>
            </x14:dxf>
          </x14:cfRule>
          <xm:sqref>M15:AF15</xm:sqref>
        </x14:conditionalFormatting>
        <x14:conditionalFormatting xmlns:xm="http://schemas.microsoft.com/office/excel/2006/main">
          <x14:cfRule type="containsText" priority="3010" operator="containsText" id="{FF93C32B-A2D0-4881-A268-FED76D09F649}">
            <xm:f>NOT(ISERROR(SEARCH(#REF! ="text",J16)))</xm:f>
            <xm:f>#REF! ="text"</xm:f>
            <x14:dxf>
              <fill>
                <patternFill>
                  <bgColor theme="7" tint="0.79998168889431442"/>
                </patternFill>
              </fill>
            </x14:dxf>
          </x14:cfRule>
          <xm:sqref>J16</xm:sqref>
        </x14:conditionalFormatting>
        <x14:conditionalFormatting xmlns:xm="http://schemas.microsoft.com/office/excel/2006/main">
          <x14:cfRule type="containsText" priority="3011" operator="containsText" id="{113E156D-A52A-4CC3-B591-F8D8CBAABCE6}">
            <xm:f>NOT(ISERROR(SEARCH(#REF! ="text",J16)))</xm:f>
            <xm:f>#REF! ="text"</xm:f>
            <x14:dxf>
              <fill>
                <patternFill>
                  <bgColor theme="7" tint="0.79998168889431442"/>
                </patternFill>
              </fill>
            </x14:dxf>
          </x14:cfRule>
          <xm:sqref>J16:AF16</xm:sqref>
        </x14:conditionalFormatting>
        <x14:conditionalFormatting xmlns:xm="http://schemas.microsoft.com/office/excel/2006/main">
          <x14:cfRule type="containsText" priority="3012" operator="containsText" id="{544CDC97-3A0B-467E-A1E6-36C91201AF72}">
            <xm:f>NOT(ISERROR(SEARCH(#REF! ="text",J16)))</xm:f>
            <xm:f>#REF! ="text"</xm:f>
            <x14:dxf>
              <fill>
                <patternFill>
                  <bgColor theme="7" tint="0.79998168889431442"/>
                </patternFill>
              </fill>
            </x14:dxf>
          </x14:cfRule>
          <xm:sqref>J16:K16</xm:sqref>
        </x14:conditionalFormatting>
        <x14:conditionalFormatting xmlns:xm="http://schemas.microsoft.com/office/excel/2006/main">
          <x14:cfRule type="containsText" priority="3013" operator="containsText" id="{CAA7321E-41D3-446A-AC7C-59B8861C1BA0}">
            <xm:f>NOT(ISERROR(SEARCH(#REF! ="text",J16)))</xm:f>
            <xm:f>#REF! ="text"</xm:f>
            <x14:dxf>
              <fill>
                <patternFill>
                  <bgColor theme="7" tint="0.79998168889431442"/>
                </patternFill>
              </fill>
            </x14:dxf>
          </x14:cfRule>
          <xm:sqref>J16:AF16</xm:sqref>
        </x14:conditionalFormatting>
        <x14:conditionalFormatting xmlns:xm="http://schemas.microsoft.com/office/excel/2006/main">
          <x14:cfRule type="containsText" priority="3007" operator="containsText" id="{A7BC2635-8099-491E-9EAB-7A933F9257B5}">
            <xm:f>NOT(ISERROR(SEARCH(#REF! ="text",L16)))</xm:f>
            <xm:f>#REF! ="text"</xm:f>
            <x14:dxf>
              <fill>
                <patternFill>
                  <bgColor theme="7" tint="0.79998168889431442"/>
                </patternFill>
              </fill>
            </x14:dxf>
          </x14:cfRule>
          <xm:sqref>L16</xm:sqref>
        </x14:conditionalFormatting>
        <x14:conditionalFormatting xmlns:xm="http://schemas.microsoft.com/office/excel/2006/main">
          <x14:cfRule type="containsText" priority="3006" operator="containsText" id="{01198749-86FE-4CA3-BEA7-01FBAE84A422}">
            <xm:f>NOT(ISERROR(SEARCH(#REF! ="text",M16)))</xm:f>
            <xm:f>#REF! ="text"</xm:f>
            <x14:dxf>
              <fill>
                <patternFill>
                  <bgColor theme="7" tint="0.79998168889431442"/>
                </patternFill>
              </fill>
            </x14:dxf>
          </x14:cfRule>
          <xm:sqref>M16:AF16</xm:sqref>
        </x14:conditionalFormatting>
        <x14:conditionalFormatting xmlns:xm="http://schemas.microsoft.com/office/excel/2006/main">
          <x14:cfRule type="containsText" priority="3002" operator="containsText" id="{5F4B0996-739C-47B1-A93F-638E0AE8E730}">
            <xm:f>NOT(ISERROR(SEARCH(#REF! ="text",J18)))</xm:f>
            <xm:f>#REF! ="text"</xm:f>
            <x14:dxf>
              <fill>
                <patternFill>
                  <bgColor theme="7" tint="0.79998168889431442"/>
                </patternFill>
              </fill>
            </x14:dxf>
          </x14:cfRule>
          <xm:sqref>J18</xm:sqref>
        </x14:conditionalFormatting>
        <x14:conditionalFormatting xmlns:xm="http://schemas.microsoft.com/office/excel/2006/main">
          <x14:cfRule type="containsText" priority="3003" operator="containsText" id="{B1B92102-2CAE-45B2-97C3-EDA7A701F23B}">
            <xm:f>NOT(ISERROR(SEARCH(#REF! ="text",J18)))</xm:f>
            <xm:f>#REF! ="text"</xm:f>
            <x14:dxf>
              <fill>
                <patternFill>
                  <bgColor theme="7" tint="0.79998168889431442"/>
                </patternFill>
              </fill>
            </x14:dxf>
          </x14:cfRule>
          <xm:sqref>J18:AF18</xm:sqref>
        </x14:conditionalFormatting>
        <x14:conditionalFormatting xmlns:xm="http://schemas.microsoft.com/office/excel/2006/main">
          <x14:cfRule type="containsText" priority="3004" operator="containsText" id="{BD6A1D62-4AE2-49DA-BA9A-5AE38B9CE79F}">
            <xm:f>NOT(ISERROR(SEARCH(#REF! ="text",J18)))</xm:f>
            <xm:f>#REF! ="text"</xm:f>
            <x14:dxf>
              <fill>
                <patternFill>
                  <bgColor theme="7" tint="0.79998168889431442"/>
                </patternFill>
              </fill>
            </x14:dxf>
          </x14:cfRule>
          <xm:sqref>J18:K18</xm:sqref>
        </x14:conditionalFormatting>
        <x14:conditionalFormatting xmlns:xm="http://schemas.microsoft.com/office/excel/2006/main">
          <x14:cfRule type="containsText" priority="3005" operator="containsText" id="{15DA9EB9-BA6F-4BD2-B41F-29433BB440C6}">
            <xm:f>NOT(ISERROR(SEARCH(#REF! ="text",J18)))</xm:f>
            <xm:f>#REF! ="text"</xm:f>
            <x14:dxf>
              <fill>
                <patternFill>
                  <bgColor theme="7" tint="0.79998168889431442"/>
                </patternFill>
              </fill>
            </x14:dxf>
          </x14:cfRule>
          <xm:sqref>J18:AF18</xm:sqref>
        </x14:conditionalFormatting>
        <x14:conditionalFormatting xmlns:xm="http://schemas.microsoft.com/office/excel/2006/main">
          <x14:cfRule type="containsText" priority="2999" operator="containsText" id="{5473D592-03D1-4B91-A37F-B068B864AE07}">
            <xm:f>NOT(ISERROR(SEARCH(#REF! ="text",L18)))</xm:f>
            <xm:f>#REF! ="text"</xm:f>
            <x14:dxf>
              <fill>
                <patternFill>
                  <bgColor theme="7" tint="0.79998168889431442"/>
                </patternFill>
              </fill>
            </x14:dxf>
          </x14:cfRule>
          <xm:sqref>L18</xm:sqref>
        </x14:conditionalFormatting>
        <x14:conditionalFormatting xmlns:xm="http://schemas.microsoft.com/office/excel/2006/main">
          <x14:cfRule type="containsText" priority="2998" operator="containsText" id="{835B491E-2703-4388-86C4-3E7A07934E68}">
            <xm:f>NOT(ISERROR(SEARCH(#REF! ="text",M18)))</xm:f>
            <xm:f>#REF! ="text"</xm:f>
            <x14:dxf>
              <fill>
                <patternFill>
                  <bgColor theme="7" tint="0.79998168889431442"/>
                </patternFill>
              </fill>
            </x14:dxf>
          </x14:cfRule>
          <xm:sqref>M18:AF18</xm:sqref>
        </x14:conditionalFormatting>
        <x14:conditionalFormatting xmlns:xm="http://schemas.microsoft.com/office/excel/2006/main">
          <x14:cfRule type="containsText" priority="2994" operator="containsText" id="{77C1AC28-3087-4E95-A0A5-8AC9B3EAB1B0}">
            <xm:f>NOT(ISERROR(SEARCH(#REF! ="text",J19)))</xm:f>
            <xm:f>#REF! ="text"</xm:f>
            <x14:dxf>
              <fill>
                <patternFill>
                  <bgColor theme="7" tint="0.79998168889431442"/>
                </patternFill>
              </fill>
            </x14:dxf>
          </x14:cfRule>
          <xm:sqref>J19</xm:sqref>
        </x14:conditionalFormatting>
        <x14:conditionalFormatting xmlns:xm="http://schemas.microsoft.com/office/excel/2006/main">
          <x14:cfRule type="containsText" priority="2995" operator="containsText" id="{ED6BC1EE-543C-4381-865D-510B08B606CC}">
            <xm:f>NOT(ISERROR(SEARCH(#REF! ="text",J19)))</xm:f>
            <xm:f>#REF! ="text"</xm:f>
            <x14:dxf>
              <fill>
                <patternFill>
                  <bgColor theme="7" tint="0.79998168889431442"/>
                </patternFill>
              </fill>
            </x14:dxf>
          </x14:cfRule>
          <xm:sqref>J19:AF19</xm:sqref>
        </x14:conditionalFormatting>
        <x14:conditionalFormatting xmlns:xm="http://schemas.microsoft.com/office/excel/2006/main">
          <x14:cfRule type="containsText" priority="2996" operator="containsText" id="{5D719D43-FDC8-4434-BA1A-6A4E31345BEB}">
            <xm:f>NOT(ISERROR(SEARCH(#REF! ="text",J19)))</xm:f>
            <xm:f>#REF! ="text"</xm:f>
            <x14:dxf>
              <fill>
                <patternFill>
                  <bgColor theme="7" tint="0.79998168889431442"/>
                </patternFill>
              </fill>
            </x14:dxf>
          </x14:cfRule>
          <xm:sqref>J19:K19</xm:sqref>
        </x14:conditionalFormatting>
        <x14:conditionalFormatting xmlns:xm="http://schemas.microsoft.com/office/excel/2006/main">
          <x14:cfRule type="containsText" priority="2997" operator="containsText" id="{628D961D-2968-4D5F-B1E4-AE261D0A18BD}">
            <xm:f>NOT(ISERROR(SEARCH(#REF! ="text",J19)))</xm:f>
            <xm:f>#REF! ="text"</xm:f>
            <x14:dxf>
              <fill>
                <patternFill>
                  <bgColor theme="7" tint="0.79998168889431442"/>
                </patternFill>
              </fill>
            </x14:dxf>
          </x14:cfRule>
          <xm:sqref>J19:AF19</xm:sqref>
        </x14:conditionalFormatting>
        <x14:conditionalFormatting xmlns:xm="http://schemas.microsoft.com/office/excel/2006/main">
          <x14:cfRule type="containsText" priority="2991" operator="containsText" id="{8909EE30-4D75-47FF-8C52-D179B1DDCF12}">
            <xm:f>NOT(ISERROR(SEARCH(#REF! ="text",L19)))</xm:f>
            <xm:f>#REF! ="text"</xm:f>
            <x14:dxf>
              <fill>
                <patternFill>
                  <bgColor theme="7" tint="0.79998168889431442"/>
                </patternFill>
              </fill>
            </x14:dxf>
          </x14:cfRule>
          <xm:sqref>L19</xm:sqref>
        </x14:conditionalFormatting>
        <x14:conditionalFormatting xmlns:xm="http://schemas.microsoft.com/office/excel/2006/main">
          <x14:cfRule type="containsText" priority="2990" operator="containsText" id="{74A61E4C-CB47-4619-B1F6-E5633533111A}">
            <xm:f>NOT(ISERROR(SEARCH(#REF! ="text",M19)))</xm:f>
            <xm:f>#REF! ="text"</xm:f>
            <x14:dxf>
              <fill>
                <patternFill>
                  <bgColor theme="7" tint="0.79998168889431442"/>
                </patternFill>
              </fill>
            </x14:dxf>
          </x14:cfRule>
          <xm:sqref>M19:AF19</xm:sqref>
        </x14:conditionalFormatting>
        <x14:conditionalFormatting xmlns:xm="http://schemas.microsoft.com/office/excel/2006/main">
          <x14:cfRule type="containsText" priority="2986" operator="containsText" id="{BD08FEB5-75BB-4A1E-9C58-1042D6421DA4}">
            <xm:f>NOT(ISERROR(SEARCH(#REF! ="text",J22)))</xm:f>
            <xm:f>#REF! ="text"</xm:f>
            <x14:dxf>
              <fill>
                <patternFill>
                  <bgColor theme="7" tint="0.79998168889431442"/>
                </patternFill>
              </fill>
            </x14:dxf>
          </x14:cfRule>
          <xm:sqref>J22</xm:sqref>
        </x14:conditionalFormatting>
        <x14:conditionalFormatting xmlns:xm="http://schemas.microsoft.com/office/excel/2006/main">
          <x14:cfRule type="containsText" priority="2987" operator="containsText" id="{85F3B284-67A4-4D9D-9045-DA61AD3603C3}">
            <xm:f>NOT(ISERROR(SEARCH(#REF! ="text",J22)))</xm:f>
            <xm:f>#REF! ="text"</xm:f>
            <x14:dxf>
              <fill>
                <patternFill>
                  <bgColor theme="7" tint="0.79998168889431442"/>
                </patternFill>
              </fill>
            </x14:dxf>
          </x14:cfRule>
          <xm:sqref>J22:AF22</xm:sqref>
        </x14:conditionalFormatting>
        <x14:conditionalFormatting xmlns:xm="http://schemas.microsoft.com/office/excel/2006/main">
          <x14:cfRule type="containsText" priority="2988" operator="containsText" id="{514DEEAD-9B1D-4277-82D5-E8D9BD3A4CF6}">
            <xm:f>NOT(ISERROR(SEARCH(#REF! ="text",J22)))</xm:f>
            <xm:f>#REF! ="text"</xm:f>
            <x14:dxf>
              <fill>
                <patternFill>
                  <bgColor theme="7" tint="0.79998168889431442"/>
                </patternFill>
              </fill>
            </x14:dxf>
          </x14:cfRule>
          <xm:sqref>J22:K22</xm:sqref>
        </x14:conditionalFormatting>
        <x14:conditionalFormatting xmlns:xm="http://schemas.microsoft.com/office/excel/2006/main">
          <x14:cfRule type="containsText" priority="2989" operator="containsText" id="{721E1215-67AF-4B24-AF48-7B65B8A2B9B3}">
            <xm:f>NOT(ISERROR(SEARCH(#REF! ="text",J22)))</xm:f>
            <xm:f>#REF! ="text"</xm:f>
            <x14:dxf>
              <fill>
                <patternFill>
                  <bgColor theme="7" tint="0.79998168889431442"/>
                </patternFill>
              </fill>
            </x14:dxf>
          </x14:cfRule>
          <xm:sqref>J22:AF22</xm:sqref>
        </x14:conditionalFormatting>
        <x14:conditionalFormatting xmlns:xm="http://schemas.microsoft.com/office/excel/2006/main">
          <x14:cfRule type="containsText" priority="2983" operator="containsText" id="{AAB752AD-29DD-4727-A714-70681EA5D250}">
            <xm:f>NOT(ISERROR(SEARCH(#REF! ="text",L22)))</xm:f>
            <xm:f>#REF! ="text"</xm:f>
            <x14:dxf>
              <fill>
                <patternFill>
                  <bgColor theme="7" tint="0.79998168889431442"/>
                </patternFill>
              </fill>
            </x14:dxf>
          </x14:cfRule>
          <xm:sqref>L22</xm:sqref>
        </x14:conditionalFormatting>
        <x14:conditionalFormatting xmlns:xm="http://schemas.microsoft.com/office/excel/2006/main">
          <x14:cfRule type="containsText" priority="2982" operator="containsText" id="{657FD8A1-87B8-4A2B-9A6D-0C1AF80740CC}">
            <xm:f>NOT(ISERROR(SEARCH(#REF! ="text",M22)))</xm:f>
            <xm:f>#REF! ="text"</xm:f>
            <x14:dxf>
              <fill>
                <patternFill>
                  <bgColor theme="7" tint="0.79998168889431442"/>
                </patternFill>
              </fill>
            </x14:dxf>
          </x14:cfRule>
          <xm:sqref>M22:AF22</xm:sqref>
        </x14:conditionalFormatting>
        <x14:conditionalFormatting xmlns:xm="http://schemas.microsoft.com/office/excel/2006/main">
          <x14:cfRule type="containsText" priority="2978" operator="containsText" id="{5473970B-ECAE-4EC4-8367-2ADFD5C2D5DC}">
            <xm:f>NOT(ISERROR(SEARCH(#REF! ="text",J23)))</xm:f>
            <xm:f>#REF! ="text"</xm:f>
            <x14:dxf>
              <fill>
                <patternFill>
                  <bgColor theme="7" tint="0.79998168889431442"/>
                </patternFill>
              </fill>
            </x14:dxf>
          </x14:cfRule>
          <xm:sqref>J23</xm:sqref>
        </x14:conditionalFormatting>
        <x14:conditionalFormatting xmlns:xm="http://schemas.microsoft.com/office/excel/2006/main">
          <x14:cfRule type="containsText" priority="2979" operator="containsText" id="{0BF0FFCC-C743-4BB8-AE97-548D34C40D2F}">
            <xm:f>NOT(ISERROR(SEARCH(#REF! ="text",J23)))</xm:f>
            <xm:f>#REF! ="text"</xm:f>
            <x14:dxf>
              <fill>
                <patternFill>
                  <bgColor theme="7" tint="0.79998168889431442"/>
                </patternFill>
              </fill>
            </x14:dxf>
          </x14:cfRule>
          <xm:sqref>J23:AF23</xm:sqref>
        </x14:conditionalFormatting>
        <x14:conditionalFormatting xmlns:xm="http://schemas.microsoft.com/office/excel/2006/main">
          <x14:cfRule type="containsText" priority="2980" operator="containsText" id="{92D99AE5-CFCA-4666-9E95-A5ACAF9C1298}">
            <xm:f>NOT(ISERROR(SEARCH(#REF! ="text",J23)))</xm:f>
            <xm:f>#REF! ="text"</xm:f>
            <x14:dxf>
              <fill>
                <patternFill>
                  <bgColor theme="7" tint="0.79998168889431442"/>
                </patternFill>
              </fill>
            </x14:dxf>
          </x14:cfRule>
          <xm:sqref>J23:K23</xm:sqref>
        </x14:conditionalFormatting>
        <x14:conditionalFormatting xmlns:xm="http://schemas.microsoft.com/office/excel/2006/main">
          <x14:cfRule type="containsText" priority="2981" operator="containsText" id="{99435246-0024-46B5-B9B4-CDA6489ADD9D}">
            <xm:f>NOT(ISERROR(SEARCH(#REF! ="text",J23)))</xm:f>
            <xm:f>#REF! ="text"</xm:f>
            <x14:dxf>
              <fill>
                <patternFill>
                  <bgColor theme="7" tint="0.79998168889431442"/>
                </patternFill>
              </fill>
            </x14:dxf>
          </x14:cfRule>
          <xm:sqref>J23:AF23</xm:sqref>
        </x14:conditionalFormatting>
        <x14:conditionalFormatting xmlns:xm="http://schemas.microsoft.com/office/excel/2006/main">
          <x14:cfRule type="containsText" priority="2975" operator="containsText" id="{1B2393F4-D6E0-464C-A82D-F9AAE9D41CF9}">
            <xm:f>NOT(ISERROR(SEARCH(#REF! ="text",L23)))</xm:f>
            <xm:f>#REF! ="text"</xm:f>
            <x14:dxf>
              <fill>
                <patternFill>
                  <bgColor theme="7" tint="0.79998168889431442"/>
                </patternFill>
              </fill>
            </x14:dxf>
          </x14:cfRule>
          <xm:sqref>L23</xm:sqref>
        </x14:conditionalFormatting>
        <x14:conditionalFormatting xmlns:xm="http://schemas.microsoft.com/office/excel/2006/main">
          <x14:cfRule type="containsText" priority="2974" operator="containsText" id="{7ACD2766-94B8-4399-83A9-FA4172F909A9}">
            <xm:f>NOT(ISERROR(SEARCH(#REF! ="text",M23)))</xm:f>
            <xm:f>#REF! ="text"</xm:f>
            <x14:dxf>
              <fill>
                <patternFill>
                  <bgColor theme="7" tint="0.79998168889431442"/>
                </patternFill>
              </fill>
            </x14:dxf>
          </x14:cfRule>
          <xm:sqref>M23:AF23</xm:sqref>
        </x14:conditionalFormatting>
        <x14:conditionalFormatting xmlns:xm="http://schemas.microsoft.com/office/excel/2006/main">
          <x14:cfRule type="containsText" priority="2970" operator="containsText" id="{F1DF8285-DE88-4471-A7F7-58FA3DBB1098}">
            <xm:f>NOT(ISERROR(SEARCH(#REF! ="text",J24)))</xm:f>
            <xm:f>#REF! ="text"</xm:f>
            <x14:dxf>
              <fill>
                <patternFill>
                  <bgColor theme="7" tint="0.79998168889431442"/>
                </patternFill>
              </fill>
            </x14:dxf>
          </x14:cfRule>
          <xm:sqref>J24</xm:sqref>
        </x14:conditionalFormatting>
        <x14:conditionalFormatting xmlns:xm="http://schemas.microsoft.com/office/excel/2006/main">
          <x14:cfRule type="containsText" priority="2971" operator="containsText" id="{E1FE7E83-344D-4CAE-83D9-355DF4189DE3}">
            <xm:f>NOT(ISERROR(SEARCH(#REF! ="text",J24)))</xm:f>
            <xm:f>#REF! ="text"</xm:f>
            <x14:dxf>
              <fill>
                <patternFill>
                  <bgColor theme="7" tint="0.79998168889431442"/>
                </patternFill>
              </fill>
            </x14:dxf>
          </x14:cfRule>
          <xm:sqref>J24:AF24</xm:sqref>
        </x14:conditionalFormatting>
        <x14:conditionalFormatting xmlns:xm="http://schemas.microsoft.com/office/excel/2006/main">
          <x14:cfRule type="containsText" priority="2972" operator="containsText" id="{8E0CFA85-1112-404D-89F6-02F3A67EFB53}">
            <xm:f>NOT(ISERROR(SEARCH(#REF! ="text",J24)))</xm:f>
            <xm:f>#REF! ="text"</xm:f>
            <x14:dxf>
              <fill>
                <patternFill>
                  <bgColor theme="7" tint="0.79998168889431442"/>
                </patternFill>
              </fill>
            </x14:dxf>
          </x14:cfRule>
          <xm:sqref>J24:K24</xm:sqref>
        </x14:conditionalFormatting>
        <x14:conditionalFormatting xmlns:xm="http://schemas.microsoft.com/office/excel/2006/main">
          <x14:cfRule type="containsText" priority="2973" operator="containsText" id="{B7006845-FEB5-461E-9591-31FF0C2D3C71}">
            <xm:f>NOT(ISERROR(SEARCH(#REF! ="text",J24)))</xm:f>
            <xm:f>#REF! ="text"</xm:f>
            <x14:dxf>
              <fill>
                <patternFill>
                  <bgColor theme="7" tint="0.79998168889431442"/>
                </patternFill>
              </fill>
            </x14:dxf>
          </x14:cfRule>
          <xm:sqref>J24:AF24</xm:sqref>
        </x14:conditionalFormatting>
        <x14:conditionalFormatting xmlns:xm="http://schemas.microsoft.com/office/excel/2006/main">
          <x14:cfRule type="containsText" priority="2967" operator="containsText" id="{D93D0696-65B9-4161-9D9F-E8464E644F06}">
            <xm:f>NOT(ISERROR(SEARCH(#REF! ="text",L24)))</xm:f>
            <xm:f>#REF! ="text"</xm:f>
            <x14:dxf>
              <fill>
                <patternFill>
                  <bgColor theme="7" tint="0.79998168889431442"/>
                </patternFill>
              </fill>
            </x14:dxf>
          </x14:cfRule>
          <xm:sqref>L24</xm:sqref>
        </x14:conditionalFormatting>
        <x14:conditionalFormatting xmlns:xm="http://schemas.microsoft.com/office/excel/2006/main">
          <x14:cfRule type="containsText" priority="2966" operator="containsText" id="{3E39A21C-1716-47CD-B83C-A5192FE81C2D}">
            <xm:f>NOT(ISERROR(SEARCH(#REF! ="text",M24)))</xm:f>
            <xm:f>#REF! ="text"</xm:f>
            <x14:dxf>
              <fill>
                <patternFill>
                  <bgColor theme="7" tint="0.79998168889431442"/>
                </patternFill>
              </fill>
            </x14:dxf>
          </x14:cfRule>
          <xm:sqref>M24:AF24</xm:sqref>
        </x14:conditionalFormatting>
        <x14:conditionalFormatting xmlns:xm="http://schemas.microsoft.com/office/excel/2006/main">
          <x14:cfRule type="containsText" priority="2962" operator="containsText" id="{D445C938-CF14-4AFE-BED1-0F00E9B55EE9}">
            <xm:f>NOT(ISERROR(SEARCH(#REF! ="text",J25)))</xm:f>
            <xm:f>#REF! ="text"</xm:f>
            <x14:dxf>
              <fill>
                <patternFill>
                  <bgColor theme="7" tint="0.79998168889431442"/>
                </patternFill>
              </fill>
            </x14:dxf>
          </x14:cfRule>
          <xm:sqref>J25</xm:sqref>
        </x14:conditionalFormatting>
        <x14:conditionalFormatting xmlns:xm="http://schemas.microsoft.com/office/excel/2006/main">
          <x14:cfRule type="containsText" priority="2963" operator="containsText" id="{7155A897-02C9-4686-9BA6-2B94084537CB}">
            <xm:f>NOT(ISERROR(SEARCH(#REF! ="text",J25)))</xm:f>
            <xm:f>#REF! ="text"</xm:f>
            <x14:dxf>
              <fill>
                <patternFill>
                  <bgColor theme="7" tint="0.79998168889431442"/>
                </patternFill>
              </fill>
            </x14:dxf>
          </x14:cfRule>
          <xm:sqref>J25:AF25</xm:sqref>
        </x14:conditionalFormatting>
        <x14:conditionalFormatting xmlns:xm="http://schemas.microsoft.com/office/excel/2006/main">
          <x14:cfRule type="containsText" priority="2964" operator="containsText" id="{6A5B91BE-6042-46B5-A58C-9645EF920B85}">
            <xm:f>NOT(ISERROR(SEARCH(#REF! ="text",J25)))</xm:f>
            <xm:f>#REF! ="text"</xm:f>
            <x14:dxf>
              <fill>
                <patternFill>
                  <bgColor theme="7" tint="0.79998168889431442"/>
                </patternFill>
              </fill>
            </x14:dxf>
          </x14:cfRule>
          <xm:sqref>J25:K25</xm:sqref>
        </x14:conditionalFormatting>
        <x14:conditionalFormatting xmlns:xm="http://schemas.microsoft.com/office/excel/2006/main">
          <x14:cfRule type="containsText" priority="2965" operator="containsText" id="{28C0F5BE-B418-4239-9010-D6F2A9E8C7B5}">
            <xm:f>NOT(ISERROR(SEARCH(#REF! ="text",J25)))</xm:f>
            <xm:f>#REF! ="text"</xm:f>
            <x14:dxf>
              <fill>
                <patternFill>
                  <bgColor theme="7" tint="0.79998168889431442"/>
                </patternFill>
              </fill>
            </x14:dxf>
          </x14:cfRule>
          <xm:sqref>J25:AF25</xm:sqref>
        </x14:conditionalFormatting>
        <x14:conditionalFormatting xmlns:xm="http://schemas.microsoft.com/office/excel/2006/main">
          <x14:cfRule type="containsText" priority="2959" operator="containsText" id="{6B362903-D9F1-4876-9044-631E15A72FD9}">
            <xm:f>NOT(ISERROR(SEARCH(#REF! ="text",L25)))</xm:f>
            <xm:f>#REF! ="text"</xm:f>
            <x14:dxf>
              <fill>
                <patternFill>
                  <bgColor theme="7" tint="0.79998168889431442"/>
                </patternFill>
              </fill>
            </x14:dxf>
          </x14:cfRule>
          <xm:sqref>L25</xm:sqref>
        </x14:conditionalFormatting>
        <x14:conditionalFormatting xmlns:xm="http://schemas.microsoft.com/office/excel/2006/main">
          <x14:cfRule type="containsText" priority="2958" operator="containsText" id="{B156078C-C0B1-49B9-8F52-A24767ED5D07}">
            <xm:f>NOT(ISERROR(SEARCH(#REF! ="text",M25)))</xm:f>
            <xm:f>#REF! ="text"</xm:f>
            <x14:dxf>
              <fill>
                <patternFill>
                  <bgColor theme="7" tint="0.79998168889431442"/>
                </patternFill>
              </fill>
            </x14:dxf>
          </x14:cfRule>
          <xm:sqref>M25:AF25</xm:sqref>
        </x14:conditionalFormatting>
        <x14:conditionalFormatting xmlns:xm="http://schemas.microsoft.com/office/excel/2006/main">
          <x14:cfRule type="containsText" priority="2954" operator="containsText" id="{6D3EA1FA-9A10-4172-B993-C63985FDAEB7}">
            <xm:f>NOT(ISERROR(SEARCH(#REF! ="text",J26)))</xm:f>
            <xm:f>#REF! ="text"</xm:f>
            <x14:dxf>
              <fill>
                <patternFill>
                  <bgColor theme="7" tint="0.79998168889431442"/>
                </patternFill>
              </fill>
            </x14:dxf>
          </x14:cfRule>
          <xm:sqref>J26</xm:sqref>
        </x14:conditionalFormatting>
        <x14:conditionalFormatting xmlns:xm="http://schemas.microsoft.com/office/excel/2006/main">
          <x14:cfRule type="containsText" priority="2955" operator="containsText" id="{F046BA5C-432F-431D-92AB-B68B86C4C16D}">
            <xm:f>NOT(ISERROR(SEARCH(#REF! ="text",J26)))</xm:f>
            <xm:f>#REF! ="text"</xm:f>
            <x14:dxf>
              <fill>
                <patternFill>
                  <bgColor theme="7" tint="0.79998168889431442"/>
                </patternFill>
              </fill>
            </x14:dxf>
          </x14:cfRule>
          <xm:sqref>J26:AF26</xm:sqref>
        </x14:conditionalFormatting>
        <x14:conditionalFormatting xmlns:xm="http://schemas.microsoft.com/office/excel/2006/main">
          <x14:cfRule type="containsText" priority="2956" operator="containsText" id="{85852DA5-9840-47BC-8BF8-AB50C55F38EB}">
            <xm:f>NOT(ISERROR(SEARCH(#REF! ="text",J26)))</xm:f>
            <xm:f>#REF! ="text"</xm:f>
            <x14:dxf>
              <fill>
                <patternFill>
                  <bgColor theme="7" tint="0.79998168889431442"/>
                </patternFill>
              </fill>
            </x14:dxf>
          </x14:cfRule>
          <xm:sqref>J26:K26</xm:sqref>
        </x14:conditionalFormatting>
        <x14:conditionalFormatting xmlns:xm="http://schemas.microsoft.com/office/excel/2006/main">
          <x14:cfRule type="containsText" priority="2957" operator="containsText" id="{09F096A9-84EE-47E2-A5C8-9F9F78D6D72D}">
            <xm:f>NOT(ISERROR(SEARCH(#REF! ="text",J26)))</xm:f>
            <xm:f>#REF! ="text"</xm:f>
            <x14:dxf>
              <fill>
                <patternFill>
                  <bgColor theme="7" tint="0.79998168889431442"/>
                </patternFill>
              </fill>
            </x14:dxf>
          </x14:cfRule>
          <xm:sqref>J26:AF26</xm:sqref>
        </x14:conditionalFormatting>
        <x14:conditionalFormatting xmlns:xm="http://schemas.microsoft.com/office/excel/2006/main">
          <x14:cfRule type="containsText" priority="2951" operator="containsText" id="{2E881A48-53C6-4554-BA50-11C8489FC80A}">
            <xm:f>NOT(ISERROR(SEARCH(#REF! ="text",L26)))</xm:f>
            <xm:f>#REF! ="text"</xm:f>
            <x14:dxf>
              <fill>
                <patternFill>
                  <bgColor theme="7" tint="0.79998168889431442"/>
                </patternFill>
              </fill>
            </x14:dxf>
          </x14:cfRule>
          <xm:sqref>L26</xm:sqref>
        </x14:conditionalFormatting>
        <x14:conditionalFormatting xmlns:xm="http://schemas.microsoft.com/office/excel/2006/main">
          <x14:cfRule type="containsText" priority="2950" operator="containsText" id="{07D59034-DAC6-47CA-80F9-1D16970FDB13}">
            <xm:f>NOT(ISERROR(SEARCH(#REF! ="text",M26)))</xm:f>
            <xm:f>#REF! ="text"</xm:f>
            <x14:dxf>
              <fill>
                <patternFill>
                  <bgColor theme="7" tint="0.79998168889431442"/>
                </patternFill>
              </fill>
            </x14:dxf>
          </x14:cfRule>
          <xm:sqref>M26:AF26</xm:sqref>
        </x14:conditionalFormatting>
        <x14:conditionalFormatting xmlns:xm="http://schemas.microsoft.com/office/excel/2006/main">
          <x14:cfRule type="containsText" priority="2946" operator="containsText" id="{A97BBABC-D249-4DA0-9A8D-B83AD83FD5F5}">
            <xm:f>NOT(ISERROR(SEARCH(#REF! ="text",J27)))</xm:f>
            <xm:f>#REF! ="text"</xm:f>
            <x14:dxf>
              <fill>
                <patternFill>
                  <bgColor theme="7" tint="0.79998168889431442"/>
                </patternFill>
              </fill>
            </x14:dxf>
          </x14:cfRule>
          <xm:sqref>J27</xm:sqref>
        </x14:conditionalFormatting>
        <x14:conditionalFormatting xmlns:xm="http://schemas.microsoft.com/office/excel/2006/main">
          <x14:cfRule type="containsText" priority="2947" operator="containsText" id="{771D0A67-AC2E-4088-8097-67452FA77A0F}">
            <xm:f>NOT(ISERROR(SEARCH(#REF! ="text",J27)))</xm:f>
            <xm:f>#REF! ="text"</xm:f>
            <x14:dxf>
              <fill>
                <patternFill>
                  <bgColor theme="7" tint="0.79998168889431442"/>
                </patternFill>
              </fill>
            </x14:dxf>
          </x14:cfRule>
          <xm:sqref>J27:AF27</xm:sqref>
        </x14:conditionalFormatting>
        <x14:conditionalFormatting xmlns:xm="http://schemas.microsoft.com/office/excel/2006/main">
          <x14:cfRule type="containsText" priority="2948" operator="containsText" id="{A17329EB-1B51-4307-876B-4B6FB794A647}">
            <xm:f>NOT(ISERROR(SEARCH(#REF! ="text",J27)))</xm:f>
            <xm:f>#REF! ="text"</xm:f>
            <x14:dxf>
              <fill>
                <patternFill>
                  <bgColor theme="7" tint="0.79998168889431442"/>
                </patternFill>
              </fill>
            </x14:dxf>
          </x14:cfRule>
          <xm:sqref>J27:K27</xm:sqref>
        </x14:conditionalFormatting>
        <x14:conditionalFormatting xmlns:xm="http://schemas.microsoft.com/office/excel/2006/main">
          <x14:cfRule type="containsText" priority="2949" operator="containsText" id="{0CA88B28-3C4F-48F3-AFBC-065BC94CBC4E}">
            <xm:f>NOT(ISERROR(SEARCH(#REF! ="text",J27)))</xm:f>
            <xm:f>#REF! ="text"</xm:f>
            <x14:dxf>
              <fill>
                <patternFill>
                  <bgColor theme="7" tint="0.79998168889431442"/>
                </patternFill>
              </fill>
            </x14:dxf>
          </x14:cfRule>
          <xm:sqref>J27:AF27</xm:sqref>
        </x14:conditionalFormatting>
        <x14:conditionalFormatting xmlns:xm="http://schemas.microsoft.com/office/excel/2006/main">
          <x14:cfRule type="containsText" priority="2943" operator="containsText" id="{CAE3D20B-EA66-4295-B4F2-FCAD41F4887E}">
            <xm:f>NOT(ISERROR(SEARCH(#REF! ="text",L27)))</xm:f>
            <xm:f>#REF! ="text"</xm:f>
            <x14:dxf>
              <fill>
                <patternFill>
                  <bgColor theme="7" tint="0.79998168889431442"/>
                </patternFill>
              </fill>
            </x14:dxf>
          </x14:cfRule>
          <xm:sqref>L27</xm:sqref>
        </x14:conditionalFormatting>
        <x14:conditionalFormatting xmlns:xm="http://schemas.microsoft.com/office/excel/2006/main">
          <x14:cfRule type="containsText" priority="2942" operator="containsText" id="{211FEEB1-2A5F-4A6B-B7D1-6F6845601446}">
            <xm:f>NOT(ISERROR(SEARCH(#REF! ="text",M27)))</xm:f>
            <xm:f>#REF! ="text"</xm:f>
            <x14:dxf>
              <fill>
                <patternFill>
                  <bgColor theme="7" tint="0.79998168889431442"/>
                </patternFill>
              </fill>
            </x14:dxf>
          </x14:cfRule>
          <xm:sqref>M27:AF27</xm:sqref>
        </x14:conditionalFormatting>
        <x14:conditionalFormatting xmlns:xm="http://schemas.microsoft.com/office/excel/2006/main">
          <x14:cfRule type="containsText" priority="2938" operator="containsText" id="{FAF8F17A-34DD-498A-ABAA-BE628B241F39}">
            <xm:f>NOT(ISERROR(SEARCH(#REF! ="text",J28)))</xm:f>
            <xm:f>#REF! ="text"</xm:f>
            <x14:dxf>
              <fill>
                <patternFill>
                  <bgColor theme="7" tint="0.79998168889431442"/>
                </patternFill>
              </fill>
            </x14:dxf>
          </x14:cfRule>
          <xm:sqref>J28:J36</xm:sqref>
        </x14:conditionalFormatting>
        <x14:conditionalFormatting xmlns:xm="http://schemas.microsoft.com/office/excel/2006/main">
          <x14:cfRule type="containsText" priority="2939" operator="containsText" id="{9FC99877-7F83-49C3-A31F-3F77D2C94EA8}">
            <xm:f>NOT(ISERROR(SEARCH(#REF! ="text",J28)))</xm:f>
            <xm:f>#REF! ="text"</xm:f>
            <x14:dxf>
              <fill>
                <patternFill>
                  <bgColor theme="7" tint="0.79998168889431442"/>
                </patternFill>
              </fill>
            </x14:dxf>
          </x14:cfRule>
          <xm:sqref>J28:AF36</xm:sqref>
        </x14:conditionalFormatting>
        <x14:conditionalFormatting xmlns:xm="http://schemas.microsoft.com/office/excel/2006/main">
          <x14:cfRule type="containsText" priority="2940" operator="containsText" id="{545D8506-0A0F-4AC6-B0F4-1F45F5563911}">
            <xm:f>NOT(ISERROR(SEARCH(#REF! ="text",J28)))</xm:f>
            <xm:f>#REF! ="text"</xm:f>
            <x14:dxf>
              <fill>
                <patternFill>
                  <bgColor theme="7" tint="0.79998168889431442"/>
                </patternFill>
              </fill>
            </x14:dxf>
          </x14:cfRule>
          <xm:sqref>J28:K36</xm:sqref>
        </x14:conditionalFormatting>
        <x14:conditionalFormatting xmlns:xm="http://schemas.microsoft.com/office/excel/2006/main">
          <x14:cfRule type="containsText" priority="2941" operator="containsText" id="{FE67DB62-98A1-4F5E-9575-8504FA11EF8D}">
            <xm:f>NOT(ISERROR(SEARCH(#REF! ="text",J28)))</xm:f>
            <xm:f>#REF! ="text"</xm:f>
            <x14:dxf>
              <fill>
                <patternFill>
                  <bgColor theme="7" tint="0.79998168889431442"/>
                </patternFill>
              </fill>
            </x14:dxf>
          </x14:cfRule>
          <xm:sqref>J28:AF36</xm:sqref>
        </x14:conditionalFormatting>
        <x14:conditionalFormatting xmlns:xm="http://schemas.microsoft.com/office/excel/2006/main">
          <x14:cfRule type="containsText" priority="2935" operator="containsText" id="{F87F5BE4-56CC-4AAA-945A-E3D2AD7DC913}">
            <xm:f>NOT(ISERROR(SEARCH(#REF! ="text",L28)))</xm:f>
            <xm:f>#REF! ="text"</xm:f>
            <x14:dxf>
              <fill>
                <patternFill>
                  <bgColor theme="7" tint="0.79998168889431442"/>
                </patternFill>
              </fill>
            </x14:dxf>
          </x14:cfRule>
          <xm:sqref>L28:L36</xm:sqref>
        </x14:conditionalFormatting>
        <x14:conditionalFormatting xmlns:xm="http://schemas.microsoft.com/office/excel/2006/main">
          <x14:cfRule type="containsText" priority="2934" operator="containsText" id="{7BA21225-8F24-476E-A398-0E3CBD4A188E}">
            <xm:f>NOT(ISERROR(SEARCH(#REF! ="text",M28)))</xm:f>
            <xm:f>#REF! ="text"</xm:f>
            <x14:dxf>
              <fill>
                <patternFill>
                  <bgColor theme="7" tint="0.79998168889431442"/>
                </patternFill>
              </fill>
            </x14:dxf>
          </x14:cfRule>
          <xm:sqref>M28:AF36</xm:sqref>
        </x14:conditionalFormatting>
        <x14:conditionalFormatting xmlns:xm="http://schemas.microsoft.com/office/excel/2006/main">
          <x14:cfRule type="containsText" priority="2930" operator="containsText" id="{921324D4-7D85-48F2-A08D-D2B315E27A2E}">
            <xm:f>NOT(ISERROR(SEARCH(#REF! ="text",J39)))</xm:f>
            <xm:f>#REF! ="text"</xm:f>
            <x14:dxf>
              <fill>
                <patternFill>
                  <bgColor theme="7" tint="0.79998168889431442"/>
                </patternFill>
              </fill>
            </x14:dxf>
          </x14:cfRule>
          <xm:sqref>J45:J51 J39:J43</xm:sqref>
        </x14:conditionalFormatting>
        <x14:conditionalFormatting xmlns:xm="http://schemas.microsoft.com/office/excel/2006/main">
          <x14:cfRule type="containsText" priority="2931" operator="containsText" id="{7AFB9AD9-7838-409D-95AA-0A23B75C9789}">
            <xm:f>NOT(ISERROR(SEARCH(#REF! ="text",J39)))</xm:f>
            <xm:f>#REF! ="text"</xm:f>
            <x14:dxf>
              <fill>
                <patternFill>
                  <bgColor theme="7" tint="0.79998168889431442"/>
                </patternFill>
              </fill>
            </x14:dxf>
          </x14:cfRule>
          <xm:sqref>J45:AF51 J39:AF43</xm:sqref>
        </x14:conditionalFormatting>
        <x14:conditionalFormatting xmlns:xm="http://schemas.microsoft.com/office/excel/2006/main">
          <x14:cfRule type="containsText" priority="2932" operator="containsText" id="{5D0809CB-7325-4B2E-9D8B-4C43C9146BB0}">
            <xm:f>NOT(ISERROR(SEARCH(#REF! ="text",J39)))</xm:f>
            <xm:f>#REF! ="text"</xm:f>
            <x14:dxf>
              <fill>
                <patternFill>
                  <bgColor theme="7" tint="0.79998168889431442"/>
                </patternFill>
              </fill>
            </x14:dxf>
          </x14:cfRule>
          <xm:sqref>J45:K51 J39:K43</xm:sqref>
        </x14:conditionalFormatting>
        <x14:conditionalFormatting xmlns:xm="http://schemas.microsoft.com/office/excel/2006/main">
          <x14:cfRule type="containsText" priority="2933" operator="containsText" id="{F68FB57F-8302-470D-9FAC-F5D02976B2CB}">
            <xm:f>NOT(ISERROR(SEARCH(#REF! ="text",J39)))</xm:f>
            <xm:f>#REF! ="text"</xm:f>
            <x14:dxf>
              <fill>
                <patternFill>
                  <bgColor theme="7" tint="0.79998168889431442"/>
                </patternFill>
              </fill>
            </x14:dxf>
          </x14:cfRule>
          <xm:sqref>J45:AF51 J39:AF43</xm:sqref>
        </x14:conditionalFormatting>
        <x14:conditionalFormatting xmlns:xm="http://schemas.microsoft.com/office/excel/2006/main">
          <x14:cfRule type="containsText" priority="2927" operator="containsText" id="{DBA8701B-E11E-4E26-8D53-2F8ECB005A93}">
            <xm:f>NOT(ISERROR(SEARCH(#REF! ="text",L39)))</xm:f>
            <xm:f>#REF! ="text"</xm:f>
            <x14:dxf>
              <fill>
                <patternFill>
                  <bgColor theme="7" tint="0.79998168889431442"/>
                </patternFill>
              </fill>
            </x14:dxf>
          </x14:cfRule>
          <xm:sqref>L45:L51 L39:L43</xm:sqref>
        </x14:conditionalFormatting>
        <x14:conditionalFormatting xmlns:xm="http://schemas.microsoft.com/office/excel/2006/main">
          <x14:cfRule type="containsText" priority="2926" operator="containsText" id="{DBA4790F-0F94-43BD-AB4C-EF9BA3B33DB4}">
            <xm:f>NOT(ISERROR(SEARCH(#REF! ="text",M39)))</xm:f>
            <xm:f>#REF! ="text"</xm:f>
            <x14:dxf>
              <fill>
                <patternFill>
                  <bgColor theme="7" tint="0.79998168889431442"/>
                </patternFill>
              </fill>
            </x14:dxf>
          </x14:cfRule>
          <xm:sqref>M45:AF51 M39:AF43</xm:sqref>
        </x14:conditionalFormatting>
        <x14:conditionalFormatting xmlns:xm="http://schemas.microsoft.com/office/excel/2006/main">
          <x14:cfRule type="containsText" priority="2922" operator="containsText" id="{9E8C6A24-16D1-4B4A-BEC1-B7CCB5FD82C0}">
            <xm:f>NOT(ISERROR(SEARCH(#REF! ="text",J52)))</xm:f>
            <xm:f>#REF! ="text"</xm:f>
            <x14:dxf>
              <fill>
                <patternFill>
                  <bgColor theme="7" tint="0.79998168889431442"/>
                </patternFill>
              </fill>
            </x14:dxf>
          </x14:cfRule>
          <xm:sqref>J98:J101 J86:J95 J78:J81 J75:J76 J72:J73 J61:J69 J57:J59 J55 J52:J53</xm:sqref>
        </x14:conditionalFormatting>
        <x14:conditionalFormatting xmlns:xm="http://schemas.microsoft.com/office/excel/2006/main">
          <x14:cfRule type="containsText" priority="2923" operator="containsText" id="{92C8EAAA-8088-4246-B2E4-1CE0D546A292}">
            <xm:f>NOT(ISERROR(SEARCH(#REF! ="text",J52)))</xm:f>
            <xm:f>#REF! ="text"</xm:f>
            <x14:dxf>
              <fill>
                <patternFill>
                  <bgColor theme="7" tint="0.79998168889431442"/>
                </patternFill>
              </fill>
            </x14:dxf>
          </x14:cfRule>
          <xm:sqref>J98:AF101 J86:AF95 J78:AF81 J75:AF76 J72:AF73 J61:AF69 J57:AF59 J55:AF55 J52:AF53</xm:sqref>
        </x14:conditionalFormatting>
        <x14:conditionalFormatting xmlns:xm="http://schemas.microsoft.com/office/excel/2006/main">
          <x14:cfRule type="containsText" priority="2924" operator="containsText" id="{D70837CA-9EF7-474C-8F50-F19FD99BC28E}">
            <xm:f>NOT(ISERROR(SEARCH(#REF! ="text",J52)))</xm:f>
            <xm:f>#REF! ="text"</xm:f>
            <x14:dxf>
              <fill>
                <patternFill>
                  <bgColor theme="7" tint="0.79998168889431442"/>
                </patternFill>
              </fill>
            </x14:dxf>
          </x14:cfRule>
          <xm:sqref>J98:K101 J86:K95 J78:K81 J75:K76 J72:K73 J61:K69 J57:K59 J55:K55 J52:K53</xm:sqref>
        </x14:conditionalFormatting>
        <x14:conditionalFormatting xmlns:xm="http://schemas.microsoft.com/office/excel/2006/main">
          <x14:cfRule type="containsText" priority="2925" operator="containsText" id="{19D3B35F-8510-4FE0-85C7-B179D1C24FB7}">
            <xm:f>NOT(ISERROR(SEARCH(#REF! ="text",J52)))</xm:f>
            <xm:f>#REF! ="text"</xm:f>
            <x14:dxf>
              <fill>
                <patternFill>
                  <bgColor theme="7" tint="0.79998168889431442"/>
                </patternFill>
              </fill>
            </x14:dxf>
          </x14:cfRule>
          <xm:sqref>J98:AF101 J86:AF95 J78:AF81 J75:AF76 J72:AF73 J61:AF69 J57:AF59 J55:AF55 J52:AF53</xm:sqref>
        </x14:conditionalFormatting>
        <x14:conditionalFormatting xmlns:xm="http://schemas.microsoft.com/office/excel/2006/main">
          <x14:cfRule type="containsText" priority="2919" operator="containsText" id="{5DD33211-C40A-42B6-B285-C6846C885A4D}">
            <xm:f>NOT(ISERROR(SEARCH(#REF! ="text",L52)))</xm:f>
            <xm:f>#REF! ="text"</xm:f>
            <x14:dxf>
              <fill>
                <patternFill>
                  <bgColor theme="7" tint="0.79998168889431442"/>
                </patternFill>
              </fill>
            </x14:dxf>
          </x14:cfRule>
          <xm:sqref>L98:L101 L86:L95 L78:L81 L75:L76 L72:L73 L61:L69 L57:L59 L55 L52:L53</xm:sqref>
        </x14:conditionalFormatting>
        <x14:conditionalFormatting xmlns:xm="http://schemas.microsoft.com/office/excel/2006/main">
          <x14:cfRule type="containsText" priority="2918" operator="containsText" id="{77067934-2674-4627-BDE4-DD277B0EB936}">
            <xm:f>NOT(ISERROR(SEARCH(#REF! ="text",M52)))</xm:f>
            <xm:f>#REF! ="text"</xm:f>
            <x14:dxf>
              <fill>
                <patternFill>
                  <bgColor theme="7" tint="0.79998168889431442"/>
                </patternFill>
              </fill>
            </x14:dxf>
          </x14:cfRule>
          <xm:sqref>M98:AF101 M86:AF95 M78:AF81 M75:AF76 M72:AF73 M61:AF69 M57:AF59 M55:AF55 M52:AF53</xm:sqref>
        </x14:conditionalFormatting>
        <x14:conditionalFormatting xmlns:xm="http://schemas.microsoft.com/office/excel/2006/main">
          <x14:cfRule type="containsText" priority="2915" operator="containsText" id="{1D1D3C0C-9DD0-4BA6-A299-97A443F0C98D}">
            <xm:f>NOT(ISERROR(SEARCH(#REF! ="text",AL9)))</xm:f>
            <xm:f>#REF! ="text"</xm:f>
            <x14:dxf>
              <fill>
                <patternFill>
                  <bgColor theme="7" tint="0.79998168889431442"/>
                </patternFill>
              </fill>
            </x14:dxf>
          </x14:cfRule>
          <xm:sqref>AL9</xm:sqref>
        </x14:conditionalFormatting>
        <x14:conditionalFormatting xmlns:xm="http://schemas.microsoft.com/office/excel/2006/main">
          <x14:cfRule type="containsText" priority="2916" operator="containsText" id="{EA0FDFFA-2D56-4F9E-953B-8ABBB1AF87F9}">
            <xm:f>NOT(ISERROR(SEARCH(#REF! ="text",AL9)))</xm:f>
            <xm:f>#REF! ="text"</xm:f>
            <x14:dxf>
              <fill>
                <patternFill>
                  <bgColor theme="7" tint="0.79998168889431442"/>
                </patternFill>
              </fill>
            </x14:dxf>
          </x14:cfRule>
          <xm:sqref>AL9:BH9</xm:sqref>
        </x14:conditionalFormatting>
        <x14:conditionalFormatting xmlns:xm="http://schemas.microsoft.com/office/excel/2006/main">
          <x14:cfRule type="containsText" priority="2917" operator="containsText" id="{843A69B0-CB63-46DE-B953-4E1E8F10C6B0}">
            <xm:f>NOT(ISERROR(SEARCH(#REF! ="text",AL9)))</xm:f>
            <xm:f>#REF! ="text"</xm:f>
            <x14:dxf>
              <fill>
                <patternFill>
                  <bgColor theme="7" tint="0.79998168889431442"/>
                </patternFill>
              </fill>
            </x14:dxf>
          </x14:cfRule>
          <xm:sqref>AL9:AM9</xm:sqref>
        </x14:conditionalFormatting>
        <x14:conditionalFormatting xmlns:xm="http://schemas.microsoft.com/office/excel/2006/main">
          <x14:cfRule type="containsText" priority="2913" operator="containsText" id="{6A5BF53B-3B8B-4C78-901B-C7A8B9760EBF}">
            <xm:f>NOT(ISERROR(SEARCH(#REF! ="text",AN9)))</xm:f>
            <xm:f>#REF! ="text"</xm:f>
            <x14:dxf>
              <fill>
                <patternFill>
                  <bgColor theme="7" tint="0.79998168889431442"/>
                </patternFill>
              </fill>
            </x14:dxf>
          </x14:cfRule>
          <xm:sqref>AN9</xm:sqref>
        </x14:conditionalFormatting>
        <x14:conditionalFormatting xmlns:xm="http://schemas.microsoft.com/office/excel/2006/main">
          <x14:cfRule type="containsText" priority="2912" operator="containsText" id="{6CCCF0F9-BFF0-4FC0-A966-7F374329E104}">
            <xm:f>NOT(ISERROR(SEARCH(#REF! ="text",AO9)))</xm:f>
            <xm:f>#REF! ="text"</xm:f>
            <x14:dxf>
              <fill>
                <patternFill>
                  <bgColor theme="7" tint="0.79998168889431442"/>
                </patternFill>
              </fill>
            </x14:dxf>
          </x14:cfRule>
          <xm:sqref>AO9:BH9</xm:sqref>
        </x14:conditionalFormatting>
        <x14:conditionalFormatting xmlns:xm="http://schemas.microsoft.com/office/excel/2006/main">
          <x14:cfRule type="containsText" priority="2911" operator="containsText" id="{54348B13-9C5D-42C5-92AE-F12D9A99009F}">
            <xm:f>NOT(ISERROR(SEARCH(#REF! ="text",AL10)))</xm:f>
            <xm:f>#REF! ="text"</xm:f>
            <x14:dxf>
              <fill>
                <patternFill>
                  <bgColor theme="7" tint="0.79998168889431442"/>
                </patternFill>
              </fill>
            </x14:dxf>
          </x14:cfRule>
          <xm:sqref>AL10:BH16</xm:sqref>
        </x14:conditionalFormatting>
        <x14:conditionalFormatting xmlns:xm="http://schemas.microsoft.com/office/excel/2006/main">
          <x14:cfRule type="containsText" priority="2907" operator="containsText" id="{DE13A3F0-9A88-4644-9896-209FC21E4488}">
            <xm:f>NOT(ISERROR(SEARCH(#REF! ="text",AL10)))</xm:f>
            <xm:f>#REF! ="text"</xm:f>
            <x14:dxf>
              <fill>
                <patternFill>
                  <bgColor theme="7" tint="0.79998168889431442"/>
                </patternFill>
              </fill>
            </x14:dxf>
          </x14:cfRule>
          <xm:sqref>AL10:AL16</xm:sqref>
        </x14:conditionalFormatting>
        <x14:conditionalFormatting xmlns:xm="http://schemas.microsoft.com/office/excel/2006/main">
          <x14:cfRule type="containsText" priority="2908" operator="containsText" id="{967201AA-E9A7-4B96-A380-56F633ADE2AD}">
            <xm:f>NOT(ISERROR(SEARCH(#REF! ="text",AL10)))</xm:f>
            <xm:f>#REF! ="text"</xm:f>
            <x14:dxf>
              <fill>
                <patternFill>
                  <bgColor theme="7" tint="0.79998168889431442"/>
                </patternFill>
              </fill>
            </x14:dxf>
          </x14:cfRule>
          <xm:sqref>AL10:BH16</xm:sqref>
        </x14:conditionalFormatting>
        <x14:conditionalFormatting xmlns:xm="http://schemas.microsoft.com/office/excel/2006/main">
          <x14:cfRule type="containsText" priority="2909" operator="containsText" id="{08F23B63-F96A-49AC-8E9A-032EA4453E52}">
            <xm:f>NOT(ISERROR(SEARCH(#REF! ="text",AL10)))</xm:f>
            <xm:f>#REF! ="text"</xm:f>
            <x14:dxf>
              <fill>
                <patternFill>
                  <bgColor theme="7" tint="0.79998168889431442"/>
                </patternFill>
              </fill>
            </x14:dxf>
          </x14:cfRule>
          <xm:sqref>AL10:AM16</xm:sqref>
        </x14:conditionalFormatting>
        <x14:conditionalFormatting xmlns:xm="http://schemas.microsoft.com/office/excel/2006/main">
          <x14:cfRule type="containsText" priority="2905" operator="containsText" id="{F88F910E-ABE1-4010-8EDD-09C9961DF61E}">
            <xm:f>NOT(ISERROR(SEARCH(#REF! ="text",AN10)))</xm:f>
            <xm:f>#REF! ="text"</xm:f>
            <x14:dxf>
              <fill>
                <patternFill>
                  <bgColor theme="7" tint="0.79998168889431442"/>
                </patternFill>
              </fill>
            </x14:dxf>
          </x14:cfRule>
          <xm:sqref>AN10:AN16</xm:sqref>
        </x14:conditionalFormatting>
        <x14:conditionalFormatting xmlns:xm="http://schemas.microsoft.com/office/excel/2006/main">
          <x14:cfRule type="containsText" priority="2904" operator="containsText" id="{13AB43F1-19F5-4891-AF1A-05F8D8CDE45F}">
            <xm:f>NOT(ISERROR(SEARCH(#REF! ="text",AO10)))</xm:f>
            <xm:f>#REF! ="text"</xm:f>
            <x14:dxf>
              <fill>
                <patternFill>
                  <bgColor theme="7" tint="0.79998168889431442"/>
                </patternFill>
              </fill>
            </x14:dxf>
          </x14:cfRule>
          <xm:sqref>AO10:BH16</xm:sqref>
        </x14:conditionalFormatting>
        <x14:conditionalFormatting xmlns:xm="http://schemas.microsoft.com/office/excel/2006/main">
          <x14:cfRule type="containsText" priority="2903" operator="containsText" id="{2143EC19-7897-40E4-B524-9193DDAB3D53}">
            <xm:f>NOT(ISERROR(SEARCH(#REF! ="text",AL18)))</xm:f>
            <xm:f>#REF! ="text"</xm:f>
            <x14:dxf>
              <fill>
                <patternFill>
                  <bgColor theme="7" tint="0.79998168889431442"/>
                </patternFill>
              </fill>
            </x14:dxf>
          </x14:cfRule>
          <xm:sqref>AL98:BH101 AL86:BH95 AL78:BH81 AL75:BH76 AL72:BH73 AL61:BH69 AL57:BH59 AL55:BH55 AL45:BH53 AL39:BH43 AL22:BH36 AL18:BH19</xm:sqref>
        </x14:conditionalFormatting>
        <x14:conditionalFormatting xmlns:xm="http://schemas.microsoft.com/office/excel/2006/main">
          <x14:cfRule type="containsText" priority="2899" operator="containsText" id="{920107E6-AE36-4223-ABD3-1B3BFD24D688}">
            <xm:f>NOT(ISERROR(SEARCH(#REF! ="text",AL18)))</xm:f>
            <xm:f>#REF! ="text"</xm:f>
            <x14:dxf>
              <fill>
                <patternFill>
                  <bgColor theme="7" tint="0.79998168889431442"/>
                </patternFill>
              </fill>
            </x14:dxf>
          </x14:cfRule>
          <xm:sqref>AL98:AL101 AL86:AL95 AL78:AL81 AL75:AL76 AL72:AL73 AL61:AL69 AL57:AL59 AL55 AL45:AL53 AL39:AL43 AL22:AL36 AL18:AL19</xm:sqref>
        </x14:conditionalFormatting>
        <x14:conditionalFormatting xmlns:xm="http://schemas.microsoft.com/office/excel/2006/main">
          <x14:cfRule type="containsText" priority="2900" operator="containsText" id="{E84FB004-5E6F-4DD3-B796-7E19DD1CD2E2}">
            <xm:f>NOT(ISERROR(SEARCH(#REF! ="text",AL18)))</xm:f>
            <xm:f>#REF! ="text"</xm:f>
            <x14:dxf>
              <fill>
                <patternFill>
                  <bgColor theme="7" tint="0.79998168889431442"/>
                </patternFill>
              </fill>
            </x14:dxf>
          </x14:cfRule>
          <xm:sqref>AL98:BH101 AL86:BH95 AL78:BH81 AL75:BH76 AL72:BH73 AL61:BH69 AL57:BH59 AL55:BH55 AL45:BH53 AL39:BH43 AL22:BH36 AL18:BH19</xm:sqref>
        </x14:conditionalFormatting>
        <x14:conditionalFormatting xmlns:xm="http://schemas.microsoft.com/office/excel/2006/main">
          <x14:cfRule type="containsText" priority="2901" operator="containsText" id="{E7376AA5-61B3-4739-92D5-693BF5686265}">
            <xm:f>NOT(ISERROR(SEARCH(#REF! ="text",AL18)))</xm:f>
            <xm:f>#REF! ="text"</xm:f>
            <x14:dxf>
              <fill>
                <patternFill>
                  <bgColor theme="7" tint="0.79998168889431442"/>
                </patternFill>
              </fill>
            </x14:dxf>
          </x14:cfRule>
          <xm:sqref>AL98:AM101 AL86:AM95 AL78:AM81 AL75:AM76 AL72:AM73 AL61:AM69 AL57:AM59 AL55:AM55 AL45:AM53 AL39:AM43 AL22:AM36 AL18:AM19</xm:sqref>
        </x14:conditionalFormatting>
        <x14:conditionalFormatting xmlns:xm="http://schemas.microsoft.com/office/excel/2006/main">
          <x14:cfRule type="containsText" priority="2897" operator="containsText" id="{26976B55-671D-46F6-828E-52A54F97D605}">
            <xm:f>NOT(ISERROR(SEARCH(#REF! ="text",AN18)))</xm:f>
            <xm:f>#REF! ="text"</xm:f>
            <x14:dxf>
              <fill>
                <patternFill>
                  <bgColor theme="7" tint="0.79998168889431442"/>
                </patternFill>
              </fill>
            </x14:dxf>
          </x14:cfRule>
          <xm:sqref>AN98:AN101 AN86:AN95 AN78:AN81 AN75:AN76 AN72:AN73 AN61:AN69 AN57:AN59 AN55 AN45:AN53 AN39:AN43 AN22:AN36 AN18:AN19</xm:sqref>
        </x14:conditionalFormatting>
        <x14:conditionalFormatting xmlns:xm="http://schemas.microsoft.com/office/excel/2006/main">
          <x14:cfRule type="containsText" priority="2896" operator="containsText" id="{773F4EDE-5366-441B-96D5-BCEFCF8BE8C2}">
            <xm:f>NOT(ISERROR(SEARCH(#REF! ="text",AO18)))</xm:f>
            <xm:f>#REF! ="text"</xm:f>
            <x14:dxf>
              <fill>
                <patternFill>
                  <bgColor theme="7" tint="0.79998168889431442"/>
                </patternFill>
              </fill>
            </x14:dxf>
          </x14:cfRule>
          <xm:sqref>AO98:BH101 AO86:BH95 AO78:BH81 AO75:BH76 AO72:BH73 AO61:BH69 AO57:BH59 AO55:BH55 AO45:BH53 AO39:BH43 AO22:BH36 AO18:BH19</xm:sqref>
        </x14:conditionalFormatting>
        <x14:conditionalFormatting xmlns:xm="http://schemas.microsoft.com/office/excel/2006/main">
          <x14:cfRule type="containsText" priority="2796" operator="containsText" id="{4F216388-AFCB-415C-A7CA-BE230D8C1794}">
            <xm:f>NOT(ISERROR(SEARCH($A6 ="text",BM1)))</xm:f>
            <xm:f>$A6 ="text"</xm:f>
            <x14:dxf>
              <fill>
                <patternFill>
                  <bgColor theme="7" tint="0.79998168889431442"/>
                </patternFill>
              </fill>
            </x14:dxf>
          </x14:cfRule>
          <xm:sqref>BM1:CN2</xm:sqref>
        </x14:conditionalFormatting>
        <x14:conditionalFormatting xmlns:xm="http://schemas.microsoft.com/office/excel/2006/main">
          <x14:cfRule type="containsText" priority="2805" operator="containsText" id="{783A5730-A1E2-4E7A-B7E7-2EF648BE4A3E}">
            <xm:f>NOT(ISERROR(SEARCH($A111 ="text",CL106)))</xm:f>
            <xm:f>$A111 ="text"</xm:f>
            <x14:dxf>
              <fill>
                <patternFill>
                  <bgColor theme="7" tint="0.79998168889431442"/>
                </patternFill>
              </fill>
            </x14:dxf>
          </x14:cfRule>
          <xm:sqref>CL106:CN1048576</xm:sqref>
        </x14:conditionalFormatting>
        <x14:conditionalFormatting xmlns:xm="http://schemas.microsoft.com/office/excel/2006/main">
          <x14:cfRule type="containsText" priority="2807" operator="containsText" id="{4494E211-7614-448D-A6A8-1F1C3677DD9D}">
            <xm:f>NOT(ISERROR(SEARCH($A113 ="text",BM106)))</xm:f>
            <xm:f>$A113 ="text"</xm:f>
            <x14:dxf>
              <fill>
                <patternFill>
                  <bgColor theme="7" tint="0.79998168889431442"/>
                </patternFill>
              </fill>
            </x14:dxf>
          </x14:cfRule>
          <xm:sqref>BM106:CK1048576</xm:sqref>
        </x14:conditionalFormatting>
        <x14:conditionalFormatting xmlns:xm="http://schemas.microsoft.com/office/excel/2006/main">
          <x14:cfRule type="containsText" priority="2797" operator="containsText" id="{2329F8F8-403A-4D14-95EE-20E3DD3C490F}">
            <xm:f>NOT(ISERROR(SEARCH($A14 ="text",CY5)))</xm:f>
            <xm:f>$A14 ="text"</xm:f>
            <x14:dxf>
              <fill>
                <patternFill>
                  <bgColor theme="7" tint="0.79998168889431442"/>
                </patternFill>
              </fill>
            </x14:dxf>
          </x14:cfRule>
          <xm:sqref>CY5:CZ5 DB5:DC5 DE5:DF5 DH5:DI5 DK5:DL5</xm:sqref>
        </x14:conditionalFormatting>
        <x14:conditionalFormatting xmlns:xm="http://schemas.microsoft.com/office/excel/2006/main">
          <x14:cfRule type="containsText" priority="2831" operator="containsText" id="{3B66CADA-403C-4AB4-B77E-275D7D9E7695}">
            <xm:f>NOT(ISERROR(SEARCH(#REF! ="text",BM3)))</xm:f>
            <xm:f>#REF! ="text"</xm:f>
            <x14:dxf>
              <fill>
                <patternFill>
                  <bgColor theme="7" tint="0.79998168889431442"/>
                </patternFill>
              </fill>
            </x14:dxf>
          </x14:cfRule>
          <xm:sqref>BM3:CN3</xm:sqref>
        </x14:conditionalFormatting>
        <x14:conditionalFormatting xmlns:xm="http://schemas.microsoft.com/office/excel/2006/main">
          <x14:cfRule type="containsText" priority="2630" operator="containsText" id="{C2E1FDFA-82E5-46AA-88E8-E4C757D1D79E}">
            <xm:f>NOT(ISERROR(SEARCH(#REF! ="text",CY96)))</xm:f>
            <xm:f>#REF! ="text"</xm:f>
            <x14:dxf>
              <fill>
                <patternFill>
                  <bgColor theme="7" tint="0.79998168889431442"/>
                </patternFill>
              </fill>
            </x14:dxf>
          </x14:cfRule>
          <xm:sqref>CY96:DO96</xm:sqref>
        </x14:conditionalFormatting>
        <x14:conditionalFormatting xmlns:xm="http://schemas.microsoft.com/office/excel/2006/main">
          <x14:cfRule type="containsText" priority="2598" operator="containsText" id="{4E8A56CB-6DB4-47B1-BC92-FDD53A2EFB7B}">
            <xm:f>NOT(ISERROR(SEARCH(#REF! ="text",CY6)))</xm:f>
            <xm:f>#REF! ="text"</xm:f>
            <x14:dxf>
              <fill>
                <patternFill>
                  <bgColor theme="7" tint="0.79998168889431442"/>
                </patternFill>
              </fill>
            </x14:dxf>
          </x14:cfRule>
          <xm:sqref>CY6:DO6 CY20:DO20</xm:sqref>
        </x14:conditionalFormatting>
        <x14:conditionalFormatting xmlns:xm="http://schemas.microsoft.com/office/excel/2006/main">
          <x14:cfRule type="containsText" priority="2586" operator="containsText" id="{C84DAFCE-1177-49DF-892D-DF31F7C94991}">
            <xm:f>NOT(ISERROR(SEARCH($A122 ="text",CY37)))</xm:f>
            <xm:f>$A122 ="text"</xm:f>
            <x14:dxf>
              <fill>
                <patternFill>
                  <bgColor theme="7" tint="0.79998168889431442"/>
                </patternFill>
              </fill>
            </x14:dxf>
          </x14:cfRule>
          <xm:sqref>CY37:DO38</xm:sqref>
        </x14:conditionalFormatting>
        <x14:conditionalFormatting xmlns:xm="http://schemas.microsoft.com/office/excel/2006/main">
          <x14:cfRule type="containsText" priority="2581" operator="containsText" id="{5E87F3E6-0E4A-4461-A188-B7E47F904147}">
            <xm:f>NOT(ISERROR(SEARCH($A6 ="text",CY1)))</xm:f>
            <xm:f>$A6 ="text"</xm:f>
            <x14:dxf>
              <fill>
                <patternFill>
                  <bgColor theme="7" tint="0.79998168889431442"/>
                </patternFill>
              </fill>
            </x14:dxf>
          </x14:cfRule>
          <xm:sqref>CY1:DP2 DP81</xm:sqref>
        </x14:conditionalFormatting>
        <x14:conditionalFormatting xmlns:xm="http://schemas.microsoft.com/office/excel/2006/main">
          <x14:cfRule type="containsText" priority="2591" operator="containsText" id="{AF1733C0-7CDE-4C07-9107-356B18B75FC8}">
            <xm:f>NOT(ISERROR(SEARCH($A18 ="text",CY17)))</xm:f>
            <xm:f>$A18 ="text"</xm:f>
            <x14:dxf>
              <fill>
                <patternFill>
                  <bgColor theme="7" tint="0.79998168889431442"/>
                </patternFill>
              </fill>
            </x14:dxf>
          </x14:cfRule>
          <xm:sqref>CY17:DO17</xm:sqref>
        </x14:conditionalFormatting>
        <x14:conditionalFormatting xmlns:xm="http://schemas.microsoft.com/office/excel/2006/main">
          <x14:cfRule type="containsText" priority="2592" operator="containsText" id="{0074E7FE-D1E8-4FF4-A1CB-6CDD3FF37853}">
            <xm:f>NOT(ISERROR(SEARCH($A113 ="text",CY106)))</xm:f>
            <xm:f>$A113 ="text"</xm:f>
            <x14:dxf>
              <fill>
                <patternFill>
                  <bgColor theme="7" tint="0.79998168889431442"/>
                </patternFill>
              </fill>
            </x14:dxf>
          </x14:cfRule>
          <xm:sqref>CY106:DP1048576</xm:sqref>
        </x14:conditionalFormatting>
        <x14:conditionalFormatting xmlns:xm="http://schemas.microsoft.com/office/excel/2006/main">
          <x14:cfRule type="containsText" priority="2602" operator="containsText" id="{160E0345-DE66-4187-AE51-0136141ABD06}">
            <xm:f>NOT(ISERROR(SEARCH(#REF! ="text",CY84)))</xm:f>
            <xm:f>#REF! ="text"</xm:f>
            <x14:dxf>
              <fill>
                <patternFill>
                  <bgColor theme="7" tint="0.79998168889431442"/>
                </patternFill>
              </fill>
            </x14:dxf>
          </x14:cfRule>
          <xm:sqref>CY84:DO84</xm:sqref>
        </x14:conditionalFormatting>
        <x14:conditionalFormatting xmlns:xm="http://schemas.microsoft.com/office/excel/2006/main">
          <x14:cfRule type="containsText" priority="2391" operator="containsText" id="{2351630B-B2E6-40DE-A8C2-D9BD9DA84FCE}">
            <xm:f>NOT(ISERROR(SEARCH(#REF! ="text",EB21)))</xm:f>
            <xm:f>#REF! ="text"</xm:f>
            <x14:dxf>
              <fill>
                <patternFill>
                  <bgColor theme="7" tint="0.79998168889431442"/>
                </patternFill>
              </fill>
            </x14:dxf>
          </x14:cfRule>
          <xm:sqref>EB21:ER21</xm:sqref>
        </x14:conditionalFormatting>
        <x14:conditionalFormatting xmlns:xm="http://schemas.microsoft.com/office/excel/2006/main">
          <x14:cfRule type="containsText" priority="2606" operator="containsText" id="{1259DEE0-B09B-44EF-881D-C949BCE45029}">
            <xm:f>NOT(ISERROR(SEARCH(#REF! ="text",CY21)))</xm:f>
            <xm:f>#REF! ="text"</xm:f>
            <x14:dxf>
              <fill>
                <patternFill>
                  <bgColor theme="7" tint="0.79998168889431442"/>
                </patternFill>
              </fill>
            </x14:dxf>
          </x14:cfRule>
          <xm:sqref>CY21:DO21</xm:sqref>
        </x14:conditionalFormatting>
        <x14:conditionalFormatting xmlns:xm="http://schemas.microsoft.com/office/excel/2006/main">
          <x14:cfRule type="containsText" priority="2607" operator="containsText" id="{051C027E-2A23-4691-9B0D-D5EBFE8018F8}">
            <xm:f>NOT(ISERROR(SEARCH($A109 ="text",CY44)))</xm:f>
            <xm:f>$A109 ="text"</xm:f>
            <x14:dxf>
              <fill>
                <patternFill>
                  <bgColor theme="7" tint="0.79998168889431442"/>
                </patternFill>
              </fill>
            </x14:dxf>
          </x14:cfRule>
          <xm:sqref>CY44:DO44 CY54:DO54</xm:sqref>
        </x14:conditionalFormatting>
        <x14:conditionalFormatting xmlns:xm="http://schemas.microsoft.com/office/excel/2006/main">
          <x14:cfRule type="containsText" priority="2611" operator="containsText" id="{5D149EB1-84FE-4D78-82E1-D0AD681967BA}">
            <xm:f>NOT(ISERROR(SEARCH($A93 ="text",CY72)))</xm:f>
            <xm:f>$A93 ="text"</xm:f>
            <x14:dxf>
              <fill>
                <patternFill>
                  <bgColor theme="7" tint="0.79998168889431442"/>
                </patternFill>
              </fill>
            </x14:dxf>
          </x14:cfRule>
          <xm:sqref>CY85:DO85 DP72:DP73</xm:sqref>
        </x14:conditionalFormatting>
        <x14:conditionalFormatting xmlns:xm="http://schemas.microsoft.com/office/excel/2006/main">
          <x14:cfRule type="containsText" priority="2612" operator="containsText" id="{D69DE659-4F61-47D9-9323-55B9DA16827C}">
            <xm:f>NOT(ISERROR(SEARCH($A56 ="text",CY21)))</xm:f>
            <xm:f>$A56 ="text"</xm:f>
            <x14:dxf>
              <fill>
                <patternFill>
                  <bgColor theme="7" tint="0.79998168889431442"/>
                </patternFill>
              </fill>
            </x14:dxf>
          </x14:cfRule>
          <xm:sqref>CY21:DO21</xm:sqref>
        </x14:conditionalFormatting>
        <x14:conditionalFormatting xmlns:xm="http://schemas.microsoft.com/office/excel/2006/main">
          <x14:cfRule type="containsText" priority="2614" operator="containsText" id="{2DAE5CF1-10DA-490C-8596-A4F42046B679}">
            <xm:f>NOT(ISERROR(SEARCH($A107 ="text",CY59)))</xm:f>
            <xm:f>$A107 ="text"</xm:f>
            <x14:dxf>
              <fill>
                <patternFill>
                  <bgColor theme="7" tint="0.79998168889431442"/>
                </patternFill>
              </fill>
            </x14:dxf>
          </x14:cfRule>
          <xm:sqref>CY70:DO70 CY60:DP60 DP59 DP61:DP67</xm:sqref>
        </x14:conditionalFormatting>
        <x14:conditionalFormatting xmlns:xm="http://schemas.microsoft.com/office/excel/2006/main">
          <x14:cfRule type="containsText" priority="2615" operator="containsText" id="{88F8A914-1B20-4782-A874-D047CD5F2007}">
            <xm:f>NOT(ISERROR(SEARCH($A70 ="text",CY37)))</xm:f>
            <xm:f>$A70 ="text"</xm:f>
            <x14:dxf>
              <fill>
                <patternFill>
                  <bgColor theme="7" tint="0.79998168889431442"/>
                </patternFill>
              </fill>
            </x14:dxf>
          </x14:cfRule>
          <xm:sqref>CY37:DP37</xm:sqref>
        </x14:conditionalFormatting>
        <x14:conditionalFormatting xmlns:xm="http://schemas.microsoft.com/office/excel/2006/main">
          <x14:cfRule type="containsText" priority="2582" operator="containsText" id="{4675D571-D2B1-4525-A0F5-AEF38F99E203}">
            <xm:f>NOT(ISERROR(SEARCH($A14 ="text",CY5)))</xm:f>
            <xm:f>$A14 ="text"</xm:f>
            <x14:dxf>
              <fill>
                <patternFill>
                  <bgColor theme="7" tint="0.79998168889431442"/>
                </patternFill>
              </fill>
            </x14:dxf>
          </x14:cfRule>
          <xm:sqref>CY102:DO103 DM5:DP5 DA5 DD5 DG5 DJ5</xm:sqref>
        </x14:conditionalFormatting>
        <x14:conditionalFormatting xmlns:xm="http://schemas.microsoft.com/office/excel/2006/main">
          <x14:cfRule type="containsText" priority="2616" operator="containsText" id="{67BCB954-5D66-4623-BB02-E468437AAADE}">
            <xm:f>NOT(ISERROR(SEARCH(#REF! ="text",CY3)))</xm:f>
            <xm:f>#REF! ="text"</xm:f>
            <x14:dxf>
              <fill>
                <patternFill>
                  <bgColor theme="7" tint="0.79998168889431442"/>
                </patternFill>
              </fill>
            </x14:dxf>
          </x14:cfRule>
          <xm:sqref>CY3:DP3 CY7:DO9</xm:sqref>
        </x14:conditionalFormatting>
        <x14:conditionalFormatting xmlns:xm="http://schemas.microsoft.com/office/excel/2006/main">
          <x14:cfRule type="containsText" priority="2619" operator="containsText" id="{27F8A74B-924D-4E2A-842A-D14525245D2B}">
            <xm:f>NOT(ISERROR(SEARCH($A134 ="text",CY96)))</xm:f>
            <xm:f>$A134 ="text"</xm:f>
            <x14:dxf>
              <fill>
                <patternFill>
                  <bgColor theme="7" tint="0.79998168889431442"/>
                </patternFill>
              </fill>
            </x14:dxf>
          </x14:cfRule>
          <xm:sqref>CY96:DO96 CY102:DP103</xm:sqref>
        </x14:conditionalFormatting>
        <x14:conditionalFormatting xmlns:xm="http://schemas.microsoft.com/office/excel/2006/main">
          <x14:cfRule type="containsText" priority="2577" operator="containsText" id="{76C13BA9-CCD1-43ED-BF39-A4BE07318DF8}">
            <xm:f>NOT(ISERROR(SEARCH($A82 ="text",CY66)))</xm:f>
            <xm:f>$A82 ="text"</xm:f>
            <x14:dxf>
              <fill>
                <patternFill>
                  <bgColor theme="7" tint="0.79998168889431442"/>
                </patternFill>
              </fill>
            </x14:dxf>
          </x14:cfRule>
          <xm:sqref>CY70:DP70 DP66</xm:sqref>
        </x14:conditionalFormatting>
        <x14:conditionalFormatting xmlns:xm="http://schemas.microsoft.com/office/excel/2006/main">
          <x14:cfRule type="containsText" priority="2573" operator="containsText" id="{E66CB6BF-0F25-4C01-AD48-96607A4A1A52}">
            <xm:f>NOT(ISERROR(SEARCH($A119 ="text",CY82)))</xm:f>
            <xm:f>$A119 ="text"</xm:f>
            <x14:dxf>
              <fill>
                <patternFill>
                  <bgColor theme="7" tint="0.79998168889431442"/>
                </patternFill>
              </fill>
            </x14:dxf>
          </x14:cfRule>
          <xm:sqref>CY82:DP82 DP94:DP95</xm:sqref>
        </x14:conditionalFormatting>
        <x14:conditionalFormatting xmlns:xm="http://schemas.microsoft.com/office/excel/2006/main">
          <x14:cfRule type="containsText" priority="2569" operator="containsText" id="{3CEF4215-9FD1-4BD7-863B-97D2D6445F52}">
            <xm:f>NOT(ISERROR(SEARCH($A135 ="text",CY97)))</xm:f>
            <xm:f>$A135 ="text"</xm:f>
            <x14:dxf>
              <fill>
                <patternFill>
                  <bgColor theme="7" tint="0.79998168889431442"/>
                </patternFill>
              </fill>
            </x14:dxf>
          </x14:cfRule>
          <xm:sqref>CY97:DO97</xm:sqref>
        </x14:conditionalFormatting>
        <x14:conditionalFormatting xmlns:xm="http://schemas.microsoft.com/office/excel/2006/main">
          <x14:cfRule type="containsText" priority="2622" operator="containsText" id="{310D7842-C59A-4759-B1B1-E4B9A13AF38B}">
            <xm:f>NOT(ISERROR(SEARCH($A121 ="text",CY84)))</xm:f>
            <xm:f>$A121 ="text"</xm:f>
            <x14:dxf>
              <fill>
                <patternFill>
                  <bgColor theme="7" tint="0.79998168889431442"/>
                </patternFill>
              </fill>
            </x14:dxf>
          </x14:cfRule>
          <xm:sqref>CY84:DO85</xm:sqref>
        </x14:conditionalFormatting>
        <x14:conditionalFormatting xmlns:xm="http://schemas.microsoft.com/office/excel/2006/main">
          <x14:cfRule type="containsText" priority="2632" operator="containsText" id="{813860B0-38BA-4714-9776-CC1A64A8A492}">
            <xm:f>NOT(ISERROR(SEARCH($A122 ="text",CY56)))</xm:f>
            <xm:f>$A122 ="text"</xm:f>
            <x14:dxf>
              <fill>
                <patternFill>
                  <bgColor theme="7" tint="0.79998168889431442"/>
                </patternFill>
              </fill>
            </x14:dxf>
          </x14:cfRule>
          <xm:sqref>CY56:DO56</xm:sqref>
        </x14:conditionalFormatting>
        <x14:conditionalFormatting xmlns:xm="http://schemas.microsoft.com/office/excel/2006/main">
          <x14:cfRule type="containsText" priority="2531" operator="containsText" id="{003AC76B-74CA-46F0-964E-6FD2AAD1D247}">
            <xm:f>NOT(ISERROR(SEARCH(#REF! ="text",DP6)))</xm:f>
            <xm:f>#REF! ="text"</xm:f>
            <x14:dxf>
              <fill>
                <patternFill>
                  <bgColor theme="7" tint="0.79998168889431442"/>
                </patternFill>
              </fill>
            </x14:dxf>
          </x14:cfRule>
          <xm:sqref>DP10:DP12 DP6 DP18:DP19 DP93</xm:sqref>
        </x14:conditionalFormatting>
        <x14:conditionalFormatting xmlns:xm="http://schemas.microsoft.com/office/excel/2006/main">
          <x14:cfRule type="containsText" priority="2525" operator="containsText" id="{73682875-A7F7-47EF-B828-93533EC2EE8D}">
            <xm:f>NOT(ISERROR(SEARCH($A122 ="text",DP37)))</xm:f>
            <xm:f>$A122 ="text"</xm:f>
            <x14:dxf>
              <fill>
                <patternFill>
                  <bgColor theme="7" tint="0.79998168889431442"/>
                </patternFill>
              </fill>
            </x14:dxf>
          </x14:cfRule>
          <xm:sqref>DP37:DP39</xm:sqref>
        </x14:conditionalFormatting>
        <x14:conditionalFormatting xmlns:xm="http://schemas.microsoft.com/office/excel/2006/main">
          <x14:cfRule type="containsText" priority="2532" operator="containsText" id="{26528FF5-D59D-4867-A00C-C86196C04F97}">
            <xm:f>NOT(ISERROR(SEARCH($A17 ="text",DP13)))</xm:f>
            <xm:f>$A17 ="text"</xm:f>
            <x14:dxf>
              <fill>
                <patternFill>
                  <bgColor theme="7" tint="0.79998168889431442"/>
                </patternFill>
              </fill>
            </x14:dxf>
          </x14:cfRule>
          <xm:sqref>DP13</xm:sqref>
        </x14:conditionalFormatting>
        <x14:conditionalFormatting xmlns:xm="http://schemas.microsoft.com/office/excel/2006/main">
          <x14:cfRule type="containsText" priority="2528" operator="containsText" id="{0068FCA2-9D1B-427E-B12A-DF211FBAEC04}">
            <xm:f>NOT(ISERROR(SEARCH($A18 ="text",DP17)))</xm:f>
            <xm:f>$A18 ="text"</xm:f>
            <x14:dxf>
              <fill>
                <patternFill>
                  <bgColor theme="7" tint="0.79998168889431442"/>
                </patternFill>
              </fill>
            </x14:dxf>
          </x14:cfRule>
          <xm:sqref>DP17</xm:sqref>
        </x14:conditionalFormatting>
        <x14:conditionalFormatting xmlns:xm="http://schemas.microsoft.com/office/excel/2006/main">
          <x14:cfRule type="containsText" priority="2529" operator="containsText" id="{77A9CA39-7704-43BD-B11E-D777CCD749EC}">
            <xm:f>NOT(ISERROR(SEARCH($A107 ="text",DP94)))</xm:f>
            <xm:f>$A107 ="text"</xm:f>
            <x14:dxf>
              <fill>
                <patternFill>
                  <bgColor theme="7" tint="0.79998168889431442"/>
                </patternFill>
              </fill>
            </x14:dxf>
          </x14:cfRule>
          <xm:sqref>DP94</xm:sqref>
        </x14:conditionalFormatting>
        <x14:conditionalFormatting xmlns:xm="http://schemas.microsoft.com/office/excel/2006/main">
          <x14:cfRule type="containsText" priority="2530" operator="containsText" id="{DA243ED7-1CB0-4E58-B9BD-0DC5DBA66C30}">
            <xm:f>NOT(ISERROR(SEARCH(#REF! ="text",DP14)))</xm:f>
            <xm:f>#REF! ="text"</xm:f>
            <x14:dxf>
              <fill>
                <patternFill>
                  <bgColor theme="7" tint="0.79998168889431442"/>
                </patternFill>
              </fill>
            </x14:dxf>
          </x14:cfRule>
          <xm:sqref>DP14</xm:sqref>
        </x14:conditionalFormatting>
        <x14:conditionalFormatting xmlns:xm="http://schemas.microsoft.com/office/excel/2006/main">
          <x14:cfRule type="containsText" priority="2533" operator="containsText" id="{293A7585-2B06-4044-AAFE-D09620389787}">
            <xm:f>NOT(ISERROR(SEARCH(#REF! ="text",DP92)))</xm:f>
            <xm:f>#REF! ="text"</xm:f>
            <x14:dxf>
              <fill>
                <patternFill>
                  <bgColor theme="7" tint="0.79998168889431442"/>
                </patternFill>
              </fill>
            </x14:dxf>
          </x14:cfRule>
          <xm:sqref>DP92</xm:sqref>
        </x14:conditionalFormatting>
        <x14:conditionalFormatting xmlns:xm="http://schemas.microsoft.com/office/excel/2006/main">
          <x14:cfRule type="containsText" priority="2534" operator="containsText" id="{0840D115-9B84-4CBC-A332-41AF6C8D4DDA}">
            <xm:f>NOT(ISERROR(SEARCH(#REF! ="text",DP84)))</xm:f>
            <xm:f>#REF! ="text"</xm:f>
            <x14:dxf>
              <fill>
                <patternFill>
                  <bgColor theme="7" tint="0.79998168889431442"/>
                </patternFill>
              </fill>
            </x14:dxf>
          </x14:cfRule>
          <xm:sqref>DP84</xm:sqref>
        </x14:conditionalFormatting>
        <x14:conditionalFormatting xmlns:xm="http://schemas.microsoft.com/office/excel/2006/main">
          <x14:cfRule type="containsText" priority="2535" operator="containsText" id="{0D6D60E0-1F28-4C57-A030-B9E8358B4694}">
            <xm:f>NOT(ISERROR(SEARCH(#REF! ="text",DP36)))</xm:f>
            <xm:f>#REF! ="text"</xm:f>
            <x14:dxf>
              <fill>
                <patternFill>
                  <bgColor theme="7" tint="0.79998168889431442"/>
                </patternFill>
              </fill>
            </x14:dxf>
          </x14:cfRule>
          <xm:sqref>DP36</xm:sqref>
        </x14:conditionalFormatting>
        <x14:conditionalFormatting xmlns:xm="http://schemas.microsoft.com/office/excel/2006/main">
          <x14:cfRule type="containsText" priority="2536" operator="containsText" id="{B74E2BE8-5FC0-40E0-9A8F-E1EC204F6039}">
            <xm:f>NOT(ISERROR(SEARCH(#REF! ="text",DP58)))</xm:f>
            <xm:f>#REF! ="text"</xm:f>
            <x14:dxf>
              <fill>
                <patternFill>
                  <bgColor theme="7" tint="0.79998168889431442"/>
                </patternFill>
              </fill>
            </x14:dxf>
          </x14:cfRule>
          <xm:sqref>DP58</xm:sqref>
        </x14:conditionalFormatting>
        <x14:conditionalFormatting xmlns:xm="http://schemas.microsoft.com/office/excel/2006/main">
          <x14:cfRule type="containsText" priority="2537" operator="containsText" id="{7BD4557C-E486-4FB3-9FD6-E9D8B1A1BAD1}">
            <xm:f>NOT(ISERROR(SEARCH(#REF! ="text",DP41)))</xm:f>
            <xm:f>#REF! ="text"</xm:f>
            <x14:dxf>
              <fill>
                <patternFill>
                  <bgColor theme="7" tint="0.79998168889431442"/>
                </patternFill>
              </fill>
            </x14:dxf>
          </x14:cfRule>
          <xm:sqref>DP41</xm:sqref>
        </x14:conditionalFormatting>
        <x14:conditionalFormatting xmlns:xm="http://schemas.microsoft.com/office/excel/2006/main">
          <x14:cfRule type="containsText" priority="2538" operator="containsText" id="{0F0D5AD0-0253-40C5-9BD1-AD1C4D1AB4C7}">
            <xm:f>NOT(ISERROR(SEARCH(#REF! ="text",DP21)))</xm:f>
            <xm:f>#REF! ="text"</xm:f>
            <x14:dxf>
              <fill>
                <patternFill>
                  <bgColor theme="7" tint="0.79998168889431442"/>
                </patternFill>
              </fill>
            </x14:dxf>
          </x14:cfRule>
          <xm:sqref>DP21</xm:sqref>
        </x14:conditionalFormatting>
        <x14:conditionalFormatting xmlns:xm="http://schemas.microsoft.com/office/excel/2006/main">
          <x14:cfRule type="containsText" priority="2539" operator="containsText" id="{FCEF2EDD-E373-47C3-B101-8AD3F81D94A8}">
            <xm:f>NOT(ISERROR(SEARCH($A109 ="text",DP44)))</xm:f>
            <xm:f>$A109 ="text"</xm:f>
            <x14:dxf>
              <fill>
                <patternFill>
                  <bgColor theme="7" tint="0.79998168889431442"/>
                </patternFill>
              </fill>
            </x14:dxf>
          </x14:cfRule>
          <xm:sqref>DP44:DP54</xm:sqref>
        </x14:conditionalFormatting>
        <x14:conditionalFormatting xmlns:xm="http://schemas.microsoft.com/office/excel/2006/main">
          <x14:cfRule type="containsText" priority="2540" operator="containsText" id="{42EFD632-8517-4371-A924-4B34E451502C}">
            <xm:f>NOT(ISERROR(SEARCH($A60 ="text",DP26)))</xm:f>
            <xm:f>$A60 ="text"</xm:f>
            <x14:dxf>
              <fill>
                <patternFill>
                  <bgColor theme="7" tint="0.79998168889431442"/>
                </patternFill>
              </fill>
            </x14:dxf>
          </x14:cfRule>
          <xm:sqref>DP26:DP33</xm:sqref>
        </x14:conditionalFormatting>
        <x14:conditionalFormatting xmlns:xm="http://schemas.microsoft.com/office/excel/2006/main">
          <x14:cfRule type="containsText" priority="2541" operator="containsText" id="{E0E10631-E18C-47FF-8DC2-42FA9D5C75A5}">
            <xm:f>NOT(ISERROR(SEARCH($A106 ="text",DP42)))</xm:f>
            <xm:f>$A106 ="text"</xm:f>
            <x14:dxf>
              <fill>
                <patternFill>
                  <bgColor theme="7" tint="0.79998168889431442"/>
                </patternFill>
              </fill>
            </x14:dxf>
          </x14:cfRule>
          <xm:sqref>DP42:DP43</xm:sqref>
        </x14:conditionalFormatting>
        <x14:conditionalFormatting xmlns:xm="http://schemas.microsoft.com/office/excel/2006/main">
          <x14:cfRule type="containsText" priority="2542" operator="containsText" id="{FA7D5F72-7B2D-4444-BD5D-4D78D3352E53}">
            <xm:f>NOT(ISERROR(SEARCH($A106 ="text",DP85)))</xm:f>
            <xm:f>$A106 ="text"</xm:f>
            <x14:dxf>
              <fill>
                <patternFill>
                  <bgColor theme="7" tint="0.79998168889431442"/>
                </patternFill>
              </fill>
            </x14:dxf>
          </x14:cfRule>
          <xm:sqref>DP85:DP90</xm:sqref>
        </x14:conditionalFormatting>
        <x14:conditionalFormatting xmlns:xm="http://schemas.microsoft.com/office/excel/2006/main">
          <x14:cfRule type="containsText" priority="2543" operator="containsText" id="{3ACF1DF7-AC5B-412B-A321-C2D13E00C118}">
            <xm:f>NOT(ISERROR(SEARCH($A56 ="text",DP21)))</xm:f>
            <xm:f>$A56 ="text"</xm:f>
            <x14:dxf>
              <fill>
                <patternFill>
                  <bgColor theme="7" tint="0.79998168889431442"/>
                </patternFill>
              </fill>
            </x14:dxf>
          </x14:cfRule>
          <xm:sqref>DP21:DP24</xm:sqref>
        </x14:conditionalFormatting>
        <x14:conditionalFormatting xmlns:xm="http://schemas.microsoft.com/office/excel/2006/main">
          <x14:cfRule type="containsText" priority="2524" operator="containsText" id="{CB2D0FD3-560D-4E8B-8F94-6DDAE69D5660}">
            <xm:f>NOT(ISERROR(SEARCH($A116 ="text",DP69)))</xm:f>
            <xm:f>$A116 ="text"</xm:f>
            <x14:dxf>
              <fill>
                <patternFill>
                  <bgColor theme="7" tint="0.79998168889431442"/>
                </patternFill>
              </fill>
            </x14:dxf>
          </x14:cfRule>
          <xm:sqref>DP69</xm:sqref>
        </x14:conditionalFormatting>
        <x14:conditionalFormatting xmlns:xm="http://schemas.microsoft.com/office/excel/2006/main">
          <x14:cfRule type="containsText" priority="2544" operator="containsText" id="{131C267A-1153-4AC0-9B43-0C9BAC21CBC0}">
            <xm:f>NOT(ISERROR(SEARCH(#REF! ="text",DP25)))</xm:f>
            <xm:f>#REF! ="text"</xm:f>
            <x14:dxf>
              <fill>
                <patternFill>
                  <bgColor theme="7" tint="0.79998168889431442"/>
                </patternFill>
              </fill>
            </x14:dxf>
          </x14:cfRule>
          <xm:sqref>DP34 DP25</xm:sqref>
        </x14:conditionalFormatting>
        <x14:conditionalFormatting xmlns:xm="http://schemas.microsoft.com/office/excel/2006/main">
          <x14:cfRule type="containsText" priority="2545" operator="containsText" id="{32A88868-148B-4B2B-8F39-9930ADE6C6A6}">
            <xm:f>NOT(ISERROR(SEARCH($A118 ="text",DP70)))</xm:f>
            <xm:f>$A118 ="text"</xm:f>
            <x14:dxf>
              <fill>
                <patternFill>
                  <bgColor theme="7" tint="0.79998168889431442"/>
                </patternFill>
              </fill>
            </x14:dxf>
          </x14:cfRule>
          <xm:sqref>DP70</xm:sqref>
        </x14:conditionalFormatting>
        <x14:conditionalFormatting xmlns:xm="http://schemas.microsoft.com/office/excel/2006/main">
          <x14:cfRule type="containsText" priority="2523" operator="containsText" id="{53D79137-FF43-499A-A1CD-E6B8D9B93973}">
            <xm:f>NOT(ISERROR(SEARCH($A69 ="text",DP35)))</xm:f>
            <xm:f>$A69 ="text"</xm:f>
            <x14:dxf>
              <fill>
                <patternFill>
                  <bgColor theme="7" tint="0.79998168889431442"/>
                </patternFill>
              </fill>
            </x14:dxf>
          </x14:cfRule>
          <xm:sqref>DP35</xm:sqref>
        </x14:conditionalFormatting>
        <x14:conditionalFormatting xmlns:xm="http://schemas.microsoft.com/office/excel/2006/main">
          <x14:cfRule type="containsText" priority="2522" operator="containsText" id="{9FD754AA-7A8F-400B-9CD1-D5CC792CFAED}">
            <xm:f>NOT(ISERROR(SEARCH($A111 ="text",DP102)))</xm:f>
            <xm:f>$A111 ="text"</xm:f>
            <x14:dxf>
              <fill>
                <patternFill>
                  <bgColor theme="7" tint="0.79998168889431442"/>
                </patternFill>
              </fill>
            </x14:dxf>
          </x14:cfRule>
          <xm:sqref>DP102:DP103</xm:sqref>
        </x14:conditionalFormatting>
        <x14:conditionalFormatting xmlns:xm="http://schemas.microsoft.com/office/excel/2006/main">
          <x14:cfRule type="containsText" priority="2546" operator="containsText" id="{6A56BEFC-C760-44FC-A0A3-C5E4AF381440}">
            <xm:f>NOT(ISERROR(SEARCH(#REF! ="text",DP7)))</xm:f>
            <xm:f>#REF! ="text"</xm:f>
            <x14:dxf>
              <fill>
                <patternFill>
                  <bgColor theme="7" tint="0.79998168889431442"/>
                </patternFill>
              </fill>
            </x14:dxf>
          </x14:cfRule>
          <xm:sqref>DP7:DP9</xm:sqref>
        </x14:conditionalFormatting>
        <x14:conditionalFormatting xmlns:xm="http://schemas.microsoft.com/office/excel/2006/main">
          <x14:cfRule type="containsText" priority="2547" operator="containsText" id="{9F789BC6-597A-4C1B-A908-7483D97AFD4D}">
            <xm:f>NOT(ISERROR(SEARCH(#REF! ="text",DP15)))</xm:f>
            <xm:f>#REF! ="text"</xm:f>
            <x14:dxf>
              <fill>
                <patternFill>
                  <bgColor theme="7" tint="0.79998168889431442"/>
                </patternFill>
              </fill>
            </x14:dxf>
          </x14:cfRule>
          <xm:sqref>DP15</xm:sqref>
        </x14:conditionalFormatting>
        <x14:conditionalFormatting xmlns:xm="http://schemas.microsoft.com/office/excel/2006/main">
          <x14:cfRule type="containsText" priority="2548" operator="containsText" id="{9746F93C-88EE-45E8-91B9-5DF76810CD4D}">
            <xm:f>NOT(ISERROR(SEARCH(#REF! ="text",DP16)))</xm:f>
            <xm:f>#REF! ="text"</xm:f>
            <x14:dxf>
              <fill>
                <patternFill>
                  <bgColor theme="7" tint="0.79998168889431442"/>
                </patternFill>
              </fill>
            </x14:dxf>
          </x14:cfRule>
          <xm:sqref>DP16</xm:sqref>
        </x14:conditionalFormatting>
        <x14:conditionalFormatting xmlns:xm="http://schemas.microsoft.com/office/excel/2006/main">
          <x14:cfRule type="containsText" priority="2549" operator="containsText" id="{9E5FB51B-B60A-44D0-A9C2-E61912C9A38C}">
            <xm:f>NOT(ISERROR(SEARCH($A134 ="text",DP96)))</xm:f>
            <xm:f>$A134 ="text"</xm:f>
            <x14:dxf>
              <fill>
                <patternFill>
                  <bgColor theme="7" tint="0.79998168889431442"/>
                </patternFill>
              </fill>
            </x14:dxf>
          </x14:cfRule>
          <xm:sqref>DP96</xm:sqref>
        </x14:conditionalFormatting>
        <x14:conditionalFormatting xmlns:xm="http://schemas.microsoft.com/office/excel/2006/main">
          <x14:cfRule type="containsText" priority="2521" operator="containsText" id="{586E12DD-A334-449A-B3A2-7C81F3181F24}">
            <xm:f>NOT(ISERROR(SEARCH($A84 ="text",DP67)))</xm:f>
            <xm:f>$A84 ="text"</xm:f>
            <x14:dxf>
              <fill>
                <patternFill>
                  <bgColor theme="7" tint="0.79998168889431442"/>
                </patternFill>
              </fill>
            </x14:dxf>
          </x14:cfRule>
          <xm:sqref>DP67</xm:sqref>
        </x14:conditionalFormatting>
        <x14:conditionalFormatting xmlns:xm="http://schemas.microsoft.com/office/excel/2006/main">
          <x14:cfRule type="containsText" priority="2550" operator="containsText" id="{623CC2B8-AF8B-4AA4-A1BF-2258AD3B231F}">
            <xm:f>NOT(ISERROR(SEARCH($A93 ="text",DP15)))</xm:f>
            <xm:f>$A93 ="text"</xm:f>
            <x14:dxf>
              <fill>
                <patternFill>
                  <bgColor theme="7" tint="0.79998168889431442"/>
                </patternFill>
              </fill>
            </x14:dxf>
          </x14:cfRule>
          <xm:sqref>DP15</xm:sqref>
        </x14:conditionalFormatting>
        <x14:conditionalFormatting xmlns:xm="http://schemas.microsoft.com/office/excel/2006/main">
          <x14:cfRule type="containsText" priority="2551" operator="containsText" id="{D3AEF274-4524-434C-9B85-4FEF5EDD4D7F}">
            <xm:f>NOT(ISERROR(SEARCH($A106 ="text",DP22)))</xm:f>
            <xm:f>$A106 ="text"</xm:f>
            <x14:dxf>
              <fill>
                <patternFill>
                  <bgColor theme="7" tint="0.79998168889431442"/>
                </patternFill>
              </fill>
            </x14:dxf>
          </x14:cfRule>
          <xm:sqref>DP22:DP36</xm:sqref>
        </x14:conditionalFormatting>
        <x14:conditionalFormatting xmlns:xm="http://schemas.microsoft.com/office/excel/2006/main">
          <x14:cfRule type="containsText" priority="2518" operator="containsText" id="{30C5D549-1339-4BD2-B3BC-16D0C7702F87}">
            <xm:f>NOT(ISERROR(SEARCH($A106 ="text",DP98)))</xm:f>
            <xm:f>$A106 ="text"</xm:f>
            <x14:dxf>
              <fill>
                <patternFill>
                  <bgColor theme="7" tint="0.79998168889431442"/>
                </patternFill>
              </fill>
            </x14:dxf>
          </x14:cfRule>
          <xm:sqref>DP98:DP101</xm:sqref>
        </x14:conditionalFormatting>
        <x14:conditionalFormatting xmlns:xm="http://schemas.microsoft.com/office/excel/2006/main">
          <x14:cfRule type="containsText" priority="2519" operator="containsText" id="{29505963-9547-4BDD-B563-CF1C966040D9}">
            <xm:f>NOT(ISERROR(SEARCH($A135 ="text",DP97)))</xm:f>
            <xm:f>$A135 ="text"</xm:f>
            <x14:dxf>
              <fill>
                <patternFill>
                  <bgColor theme="7" tint="0.79998168889431442"/>
                </patternFill>
              </fill>
            </x14:dxf>
          </x14:cfRule>
          <xm:sqref>DP97:DP101</xm:sqref>
        </x14:conditionalFormatting>
        <x14:conditionalFormatting xmlns:xm="http://schemas.microsoft.com/office/excel/2006/main">
          <x14:cfRule type="containsText" priority="2552" operator="containsText" id="{402A6EED-2AAF-4300-BBA4-9B4A72D4AB64}">
            <xm:f>NOT(ISERROR(SEARCH($A121 ="text",DP84)))</xm:f>
            <xm:f>$A121 ="text"</xm:f>
            <x14:dxf>
              <fill>
                <patternFill>
                  <bgColor theme="7" tint="0.79998168889431442"/>
                </patternFill>
              </fill>
            </x14:dxf>
          </x14:cfRule>
          <xm:sqref>DP84:DP92</xm:sqref>
        </x14:conditionalFormatting>
        <x14:conditionalFormatting xmlns:xm="http://schemas.microsoft.com/office/excel/2006/main">
          <x14:cfRule type="containsText" priority="2553" operator="containsText" id="{974D55C1-EF10-4F7F-BACF-F362F894313B}">
            <xm:f>NOT(ISERROR(SEARCH(#REF! ="text",DP20)))</xm:f>
            <xm:f>#REF! ="text"</xm:f>
            <x14:dxf>
              <fill>
                <patternFill>
                  <bgColor theme="7" tint="0.79998168889431442"/>
                </patternFill>
              </fill>
            </x14:dxf>
          </x14:cfRule>
          <xm:sqref>DP20</xm:sqref>
        </x14:conditionalFormatting>
        <x14:conditionalFormatting xmlns:xm="http://schemas.microsoft.com/office/excel/2006/main">
          <x14:cfRule type="containsText" priority="2554" operator="containsText" id="{6956EA33-47F0-4E49-A4F9-CA1A701F07A5}">
            <xm:f>NOT(ISERROR(SEARCH(#REF! ="text",DP95)))</xm:f>
            <xm:f>#REF! ="text"</xm:f>
            <x14:dxf>
              <fill>
                <patternFill>
                  <bgColor theme="7" tint="0.79998168889431442"/>
                </patternFill>
              </fill>
            </x14:dxf>
          </x14:cfRule>
          <xm:sqref>DP95</xm:sqref>
        </x14:conditionalFormatting>
        <x14:conditionalFormatting xmlns:xm="http://schemas.microsoft.com/office/excel/2006/main">
          <x14:cfRule type="containsText" priority="2555" operator="containsText" id="{C5A9A882-AD0D-440E-A17E-853992F29B6F}">
            <xm:f>NOT(ISERROR(SEARCH(#REF! ="text",DP91)))</xm:f>
            <xm:f>#REF! ="text"</xm:f>
            <x14:dxf>
              <fill>
                <patternFill>
                  <bgColor theme="7" tint="0.79998168889431442"/>
                </patternFill>
              </fill>
            </x14:dxf>
          </x14:cfRule>
          <xm:sqref>DP91</xm:sqref>
        </x14:conditionalFormatting>
        <x14:conditionalFormatting xmlns:xm="http://schemas.microsoft.com/office/excel/2006/main">
          <x14:cfRule type="containsText" priority="2556" operator="containsText" id="{A147144D-67B8-4B3D-96FF-FC57EC269D24}">
            <xm:f>NOT(ISERROR(SEARCH(#REF! ="text",DP40)))</xm:f>
            <xm:f>#REF! ="text"</xm:f>
            <x14:dxf>
              <fill>
                <patternFill>
                  <bgColor theme="7" tint="0.79998168889431442"/>
                </patternFill>
              </fill>
            </x14:dxf>
          </x14:cfRule>
          <xm:sqref>DP40</xm:sqref>
        </x14:conditionalFormatting>
        <x14:conditionalFormatting xmlns:xm="http://schemas.microsoft.com/office/excel/2006/main">
          <x14:cfRule type="containsText" priority="2557" operator="containsText" id="{95CFD773-DA14-4B77-AF03-62921F4AB8CD}">
            <xm:f>NOT(ISERROR(SEARCH(#REF! ="text",DP57)))</xm:f>
            <xm:f>#REF! ="text"</xm:f>
            <x14:dxf>
              <fill>
                <patternFill>
                  <bgColor theme="7" tint="0.79998168889431442"/>
                </patternFill>
              </fill>
            </x14:dxf>
          </x14:cfRule>
          <xm:sqref>DP57</xm:sqref>
        </x14:conditionalFormatting>
        <x14:conditionalFormatting xmlns:xm="http://schemas.microsoft.com/office/excel/2006/main">
          <x14:cfRule type="containsText" priority="2558" operator="containsText" id="{A9073152-AA2A-4D79-AA1B-794E2356A1D6}">
            <xm:f>NOT(ISERROR(SEARCH(#REF! ="text",DP96)))</xm:f>
            <xm:f>#REF! ="text"</xm:f>
            <x14:dxf>
              <fill>
                <patternFill>
                  <bgColor theme="7" tint="0.79998168889431442"/>
                </patternFill>
              </fill>
            </x14:dxf>
          </x14:cfRule>
          <xm:sqref>DP96</xm:sqref>
        </x14:conditionalFormatting>
        <x14:conditionalFormatting xmlns:xm="http://schemas.microsoft.com/office/excel/2006/main">
          <x14:cfRule type="containsText" priority="2559" operator="containsText" id="{C50E7C66-FE3B-47BC-8366-1EFCAF71E813}">
            <xm:f>NOT(ISERROR(SEARCH($A121 ="text",DP55)))</xm:f>
            <xm:f>$A121 ="text"</xm:f>
            <x14:dxf>
              <fill>
                <patternFill>
                  <bgColor theme="7" tint="0.79998168889431442"/>
                </patternFill>
              </fill>
            </x14:dxf>
          </x14:cfRule>
          <xm:sqref>DP55:DP56</xm:sqref>
        </x14:conditionalFormatting>
        <x14:conditionalFormatting xmlns:xm="http://schemas.microsoft.com/office/excel/2006/main">
          <x14:cfRule type="containsText" priority="2672" operator="containsText" id="{C49C53AC-E751-4CE1-864E-91C66C6588F0}">
            <xm:f>NOT(ISERROR(SEARCH(#REF! ="text",CY38)))</xm:f>
            <xm:f>#REF! ="text"</xm:f>
            <x14:dxf>
              <fill>
                <patternFill>
                  <bgColor theme="7" tint="0.79998168889431442"/>
                </patternFill>
              </fill>
            </x14:dxf>
          </x14:cfRule>
          <xm:sqref>CY38:DP38 DP39:DP40</xm:sqref>
        </x14:conditionalFormatting>
        <x14:conditionalFormatting xmlns:xm="http://schemas.microsoft.com/office/excel/2006/main">
          <x14:cfRule type="containsText" priority="2509" operator="containsText" id="{76FD5B7E-E007-4412-B36F-E0DA1D10A575}">
            <xm:f>NOT(ISERROR(SEARCH($A92 ="text",CY71)))</xm:f>
            <xm:f>$A92 ="text"</xm:f>
            <x14:dxf>
              <fill>
                <patternFill>
                  <bgColor theme="7" tint="0.79998168889431442"/>
                </patternFill>
              </fill>
            </x14:dxf>
          </x14:cfRule>
          <xm:sqref>CY71:DP71</xm:sqref>
        </x14:conditionalFormatting>
        <x14:conditionalFormatting xmlns:xm="http://schemas.microsoft.com/office/excel/2006/main">
          <x14:cfRule type="containsText" priority="2510" operator="containsText" id="{C5BF6B69-BA41-4382-BB12-CE16F537899F}">
            <xm:f>NOT(ISERROR(SEARCH($A106 ="text",DP76)))</xm:f>
            <xm:f>$A106 ="text"</xm:f>
            <x14:dxf>
              <fill>
                <patternFill>
                  <bgColor theme="7" tint="0.79998168889431442"/>
                </patternFill>
              </fill>
            </x14:dxf>
          </x14:cfRule>
          <xm:sqref>DP76</xm:sqref>
        </x14:conditionalFormatting>
        <x14:conditionalFormatting xmlns:xm="http://schemas.microsoft.com/office/excel/2006/main">
          <x14:cfRule type="containsText" priority="2511" operator="containsText" id="{AA978F73-EAEB-4973-BF70-7F35AB556572}">
            <xm:f>NOT(ISERROR(SEARCH(#REF! ="text",DA77)))</xm:f>
            <xm:f>#REF! ="text"</xm:f>
            <x14:dxf>
              <fill>
                <patternFill>
                  <bgColor theme="7" tint="0.79998168889431442"/>
                </patternFill>
              </fill>
            </x14:dxf>
          </x14:cfRule>
          <xm:sqref>DA77:DP77</xm:sqref>
        </x14:conditionalFormatting>
        <x14:conditionalFormatting xmlns:xm="http://schemas.microsoft.com/office/excel/2006/main">
          <x14:cfRule type="containsText" priority="2513" operator="containsText" id="{C28FA5C1-1501-4A68-87EC-BB14601FE2B2}">
            <xm:f>NOT(ISERROR(SEARCH($A103 ="text",DA74)))</xm:f>
            <xm:f>$A103 ="text"</xm:f>
            <x14:dxf>
              <fill>
                <patternFill>
                  <bgColor theme="7" tint="0.79998168889431442"/>
                </patternFill>
              </fill>
            </x14:dxf>
          </x14:cfRule>
          <xm:sqref>DA74:DP74 DP75</xm:sqref>
        </x14:conditionalFormatting>
        <x14:conditionalFormatting xmlns:xm="http://schemas.microsoft.com/office/excel/2006/main">
          <x14:cfRule type="containsText" priority="2514" operator="containsText" id="{D74A2574-6FE1-4E22-A68D-3CE62A523CC5}">
            <xm:f>NOT(ISERROR(SEARCH($A82 ="text",DP79)))</xm:f>
            <xm:f>$A82 ="text"</xm:f>
            <x14:dxf>
              <fill>
                <patternFill>
                  <bgColor theme="7" tint="0.79998168889431442"/>
                </patternFill>
              </fill>
            </x14:dxf>
          </x14:cfRule>
          <xm:sqref>DP79:DP80</xm:sqref>
        </x14:conditionalFormatting>
        <x14:conditionalFormatting xmlns:xm="http://schemas.microsoft.com/office/excel/2006/main">
          <x14:cfRule type="containsText" priority="2675" operator="containsText" id="{4AE7AF56-BFF4-4FEE-99FD-6A37D3780D50}">
            <xm:f>NOT(ISERROR(SEARCH(#REF! ="text",CY59)))</xm:f>
            <xm:f>#REF! ="text"</xm:f>
            <x14:dxf>
              <fill>
                <patternFill>
                  <bgColor theme="7" tint="0.79998168889431442"/>
                </patternFill>
              </fill>
            </x14:dxf>
          </x14:cfRule>
          <xm:sqref>CY60:DP60 DP59 DP62:DP65</xm:sqref>
        </x14:conditionalFormatting>
        <x14:conditionalFormatting xmlns:xm="http://schemas.microsoft.com/office/excel/2006/main">
          <x14:cfRule type="containsText" priority="2676" operator="containsText" id="{37347957-57ED-405C-9EFF-539F6C594177}">
            <xm:f>NOT(ISERROR(SEARCH($A84 ="text",DP69)))</xm:f>
            <xm:f>$A84 ="text"</xm:f>
            <x14:dxf>
              <fill>
                <patternFill>
                  <bgColor theme="7" tint="0.79998168889431442"/>
                </patternFill>
              </fill>
            </x14:dxf>
          </x14:cfRule>
          <xm:sqref>DP69</xm:sqref>
        </x14:conditionalFormatting>
        <x14:conditionalFormatting xmlns:xm="http://schemas.microsoft.com/office/excel/2006/main">
          <x14:cfRule type="containsText" priority="2677" operator="containsText" id="{23A7CF63-FE58-44FD-A0C9-DBBA4D53CAD8}">
            <xm:f>NOT(ISERROR(SEARCH(#REF! ="text",DP78)))</xm:f>
            <xm:f>#REF! ="text"</xm:f>
            <x14:dxf>
              <fill>
                <patternFill>
                  <bgColor theme="7" tint="0.79998168889431442"/>
                </patternFill>
              </fill>
            </x14:dxf>
          </x14:cfRule>
          <xm:sqref>DP78</xm:sqref>
        </x14:conditionalFormatting>
        <x14:conditionalFormatting xmlns:xm="http://schemas.microsoft.com/office/excel/2006/main">
          <x14:cfRule type="containsText" priority="2678" operator="containsText" id="{47ABFCBF-AB8A-46F5-AE4E-F6273F2C5D14}">
            <xm:f>NOT(ISERROR(SEARCH(#REF! ="text",CY55)))</xm:f>
            <xm:f>#REF! ="text"</xm:f>
            <x14:dxf>
              <fill>
                <patternFill>
                  <bgColor theme="7" tint="0.79998168889431442"/>
                </patternFill>
              </fill>
            </x14:dxf>
          </x14:cfRule>
          <xm:sqref>CY56:DP56 DP55 DP57:DP58</xm:sqref>
        </x14:conditionalFormatting>
        <x14:conditionalFormatting xmlns:xm="http://schemas.microsoft.com/office/excel/2006/main">
          <x14:cfRule type="containsText" priority="2679" operator="containsText" id="{E5B0ADC7-DEC1-4B1F-80E6-44D0CA17DBBA}">
            <xm:f>NOT(ISERROR(SEARCH(#REF! ="text",CY44)))</xm:f>
            <xm:f>#REF! ="text"</xm:f>
            <x14:dxf>
              <fill>
                <patternFill>
                  <bgColor theme="7" tint="0.79998168889431442"/>
                </patternFill>
              </fill>
            </x14:dxf>
          </x14:cfRule>
          <xm:sqref>CY44:DP44 CY54:DP54 DP45:DP53 DP61</xm:sqref>
        </x14:conditionalFormatting>
        <x14:conditionalFormatting xmlns:xm="http://schemas.microsoft.com/office/excel/2006/main">
          <x14:cfRule type="containsText" priority="2680" operator="containsText" id="{2E505109-CAA2-486F-89B1-44DE26FAE640}">
            <xm:f>NOT(ISERROR(SEARCH(#REF! ="text",DP41)))</xm:f>
            <xm:f>#REF! ="text"</xm:f>
            <x14:dxf>
              <fill>
                <patternFill>
                  <bgColor theme="7" tint="0.79998168889431442"/>
                </patternFill>
              </fill>
            </x14:dxf>
          </x14:cfRule>
          <xm:sqref>DP41:DP43</xm:sqref>
        </x14:conditionalFormatting>
        <x14:conditionalFormatting xmlns:xm="http://schemas.microsoft.com/office/excel/2006/main">
          <x14:cfRule type="containsText" priority="2502" operator="containsText" id="{9FD827E7-ADE3-4691-B5AF-A601A58576FA}">
            <xm:f>NOT(ISERROR(SEARCH($A105 ="text",CY74)))</xm:f>
            <xm:f>$A105 ="text"</xm:f>
            <x14:dxf>
              <fill>
                <patternFill>
                  <bgColor theme="7" tint="0.79998168889431442"/>
                </patternFill>
              </fill>
            </x14:dxf>
          </x14:cfRule>
          <xm:sqref>CY74:CZ74</xm:sqref>
        </x14:conditionalFormatting>
        <x14:conditionalFormatting xmlns:xm="http://schemas.microsoft.com/office/excel/2006/main">
          <x14:cfRule type="containsText" priority="2505" operator="containsText" id="{E9FE2E9B-9E99-4CC4-9D3A-DD8E165D6116}">
            <xm:f>NOT(ISERROR(SEARCH(#REF! ="text",CY77)))</xm:f>
            <xm:f>#REF! ="text"</xm:f>
            <x14:dxf>
              <fill>
                <patternFill>
                  <bgColor theme="7" tint="0.79998168889431442"/>
                </patternFill>
              </fill>
            </x14:dxf>
          </x14:cfRule>
          <xm:sqref>CY77:CZ77</xm:sqref>
        </x14:conditionalFormatting>
        <x14:conditionalFormatting xmlns:xm="http://schemas.microsoft.com/office/excel/2006/main">
          <x14:cfRule type="containsText" priority="2506" operator="containsText" id="{0D826ECF-A2AB-4B9C-AA02-D82036CFCFC6}">
            <xm:f>NOT(ISERROR(SEARCH(#REF! ="text",CY74)))</xm:f>
            <xm:f>#REF! ="text"</xm:f>
            <x14:dxf>
              <fill>
                <patternFill>
                  <bgColor theme="7" tint="0.79998168889431442"/>
                </patternFill>
              </fill>
            </x14:dxf>
          </x14:cfRule>
          <xm:sqref>CY74:CZ74</xm:sqref>
        </x14:conditionalFormatting>
        <x14:conditionalFormatting xmlns:xm="http://schemas.microsoft.com/office/excel/2006/main">
          <x14:cfRule type="containsText" priority="2486" operator="containsText" id="{3C525E28-8CC6-4AA1-B7F1-FC1779D50BD4}">
            <xm:f>NOT(ISERROR(SEARCH(#REF! ="text",CY9)))</xm:f>
            <xm:f>#REF! ="text"</xm:f>
            <x14:dxf>
              <fill>
                <patternFill>
                  <bgColor theme="7" tint="0.79998168889431442"/>
                </patternFill>
              </fill>
            </x14:dxf>
          </x14:cfRule>
          <xm:sqref>CY9:DO9</xm:sqref>
        </x14:conditionalFormatting>
        <x14:conditionalFormatting xmlns:xm="http://schemas.microsoft.com/office/excel/2006/main">
          <x14:cfRule type="containsText" priority="2482" operator="containsText" id="{B8F51FAE-EA89-497A-B058-3F0D6764D015}">
            <xm:f>NOT(ISERROR(SEARCH(#REF! ="text",CY9)))</xm:f>
            <xm:f>#REF! ="text"</xm:f>
            <x14:dxf>
              <fill>
                <patternFill>
                  <bgColor theme="7" tint="0.79998168889431442"/>
                </patternFill>
              </fill>
            </x14:dxf>
          </x14:cfRule>
          <xm:sqref>CY9:DO9</xm:sqref>
        </x14:conditionalFormatting>
        <x14:conditionalFormatting xmlns:xm="http://schemas.microsoft.com/office/excel/2006/main">
          <x14:cfRule type="containsText" priority="2481" operator="containsText" id="{A0287EB9-55C3-49A1-A8DE-085E67B90BC0}">
            <xm:f>NOT(ISERROR(SEARCH(#REF! ="text",DM10)))</xm:f>
            <xm:f>#REF! ="text"</xm:f>
            <x14:dxf>
              <fill>
                <patternFill>
                  <bgColor theme="7" tint="0.79998168889431442"/>
                </patternFill>
              </fill>
            </x14:dxf>
          </x14:cfRule>
          <xm:sqref>DM10:DO16</xm:sqref>
        </x14:conditionalFormatting>
        <x14:conditionalFormatting xmlns:xm="http://schemas.microsoft.com/office/excel/2006/main">
          <x14:cfRule type="containsText" priority="2478" operator="containsText" id="{9287EF7E-3030-4BFB-AC0F-8D2B76A2932A}">
            <xm:f>NOT(ISERROR(SEARCH(#REF! ="text",DM10)))</xm:f>
            <xm:f>#REF! ="text"</xm:f>
            <x14:dxf>
              <fill>
                <patternFill>
                  <bgColor theme="7" tint="0.79998168889431442"/>
                </patternFill>
              </fill>
            </x14:dxf>
          </x14:cfRule>
          <xm:sqref>DM10:DO16</xm:sqref>
        </x14:conditionalFormatting>
        <x14:conditionalFormatting xmlns:xm="http://schemas.microsoft.com/office/excel/2006/main">
          <x14:cfRule type="containsText" priority="2474" operator="containsText" id="{3D1B4849-0DDF-4EA3-9F13-825CD390F5E5}">
            <xm:f>NOT(ISERROR(SEARCH(#REF! ="text",DM10)))</xm:f>
            <xm:f>#REF! ="text"</xm:f>
            <x14:dxf>
              <fill>
                <patternFill>
                  <bgColor theme="7" tint="0.79998168889431442"/>
                </patternFill>
              </fill>
            </x14:dxf>
          </x14:cfRule>
          <xm:sqref>DM10:DO16</xm:sqref>
        </x14:conditionalFormatting>
        <x14:conditionalFormatting xmlns:xm="http://schemas.microsoft.com/office/excel/2006/main">
          <x14:cfRule type="containsText" priority="2473" operator="containsText" id="{1EB2B08C-EBBC-4646-AE85-464BA796C640}">
            <xm:f>NOT(ISERROR(SEARCH(#REF! ="text",CY18)))</xm:f>
            <xm:f>#REF! ="text"</xm:f>
            <x14:dxf>
              <fill>
                <patternFill>
                  <bgColor theme="7" tint="0.79998168889431442"/>
                </patternFill>
              </fill>
            </x14:dxf>
          </x14:cfRule>
          <xm:sqref>DM104:DO104 DM98:DO101 DM86:DO95 DM78:DO81 DM75:DO76 DM72:DO73 DM61:DO69 DM57:DO59 CY55:DO55 DM45:DO53 DM39:DO43 DM22:DO36 DM18:DO19</xm:sqref>
        </x14:conditionalFormatting>
        <x14:conditionalFormatting xmlns:xm="http://schemas.microsoft.com/office/excel/2006/main">
          <x14:cfRule type="containsText" priority="2470" operator="containsText" id="{1D68B4FE-B642-4A4C-A582-BDD21BEAC05B}">
            <xm:f>NOT(ISERROR(SEARCH(#REF! ="text",CY18)))</xm:f>
            <xm:f>#REF! ="text"</xm:f>
            <x14:dxf>
              <fill>
                <patternFill>
                  <bgColor theme="7" tint="0.79998168889431442"/>
                </patternFill>
              </fill>
            </x14:dxf>
          </x14:cfRule>
          <xm:sqref>DM104:DO104 DM98:DO101 DM86:DO95 DM78:DO81 DM75:DO76 DM72:DO73 DM61:DO69 DM57:DO59 CY55:DO55 DM45:DO53 DM39:DO43 DM22:DO36 DM18:DO19</xm:sqref>
        </x14:conditionalFormatting>
        <x14:conditionalFormatting xmlns:xm="http://schemas.microsoft.com/office/excel/2006/main">
          <x14:cfRule type="containsText" priority="2466" operator="containsText" id="{9AB2B98B-4AAE-4F1F-90EF-8E80F2F0A2AB}">
            <xm:f>NOT(ISERROR(SEARCH(#REF! ="text",CY18)))</xm:f>
            <xm:f>#REF! ="text"</xm:f>
            <x14:dxf>
              <fill>
                <patternFill>
                  <bgColor theme="7" tint="0.79998168889431442"/>
                </patternFill>
              </fill>
            </x14:dxf>
          </x14:cfRule>
          <xm:sqref>DM104:DO104 DM98:DO101 DM86:DO95 DM78:DO81 DM75:DO76 DM72:DO73 DM61:DO69 DM57:DO59 CY55:DO55 DM45:DO53 DM39:DO43 DM22:DO36 DM18:DO19</xm:sqref>
        </x14:conditionalFormatting>
        <x14:conditionalFormatting xmlns:xm="http://schemas.microsoft.com/office/excel/2006/main">
          <x14:cfRule type="containsText" priority="2383" operator="containsText" id="{09801381-C0A0-439C-995A-56FC071B3765}">
            <xm:f>NOT(ISERROR(SEARCH(#REF! ="text",EB6)))</xm:f>
            <xm:f>#REF! ="text"</xm:f>
            <x14:dxf>
              <fill>
                <patternFill>
                  <bgColor theme="7" tint="0.79998168889431442"/>
                </patternFill>
              </fill>
            </x14:dxf>
          </x14:cfRule>
          <xm:sqref>EB6:ER6 EB20:ER20</xm:sqref>
        </x14:conditionalFormatting>
        <x14:conditionalFormatting xmlns:xm="http://schemas.microsoft.com/office/excel/2006/main">
          <x14:cfRule type="containsText" priority="2371" operator="containsText" id="{ADED57A4-25C6-425D-8FB4-1DD914E2AE57}">
            <xm:f>NOT(ISERROR(SEARCH($A122 ="text",EB37)))</xm:f>
            <xm:f>$A122 ="text"</xm:f>
            <x14:dxf>
              <fill>
                <patternFill>
                  <bgColor theme="7" tint="0.79998168889431442"/>
                </patternFill>
              </fill>
            </x14:dxf>
          </x14:cfRule>
          <xm:sqref>EB37:ER38</xm:sqref>
        </x14:conditionalFormatting>
        <x14:conditionalFormatting xmlns:xm="http://schemas.microsoft.com/office/excel/2006/main">
          <x14:cfRule type="containsText" priority="2366" operator="containsText" id="{EDC502E6-74BA-4541-942B-C6288DAEC187}">
            <xm:f>NOT(ISERROR(SEARCH($A6 ="text",EB1)))</xm:f>
            <xm:f>$A6 ="text"</xm:f>
            <x14:dxf>
              <fill>
                <patternFill>
                  <bgColor theme="7" tint="0.79998168889431442"/>
                </patternFill>
              </fill>
            </x14:dxf>
          </x14:cfRule>
          <xm:sqref>EB1:ER2</xm:sqref>
        </x14:conditionalFormatting>
        <x14:conditionalFormatting xmlns:xm="http://schemas.microsoft.com/office/excel/2006/main">
          <x14:cfRule type="containsText" priority="2376" operator="containsText" id="{E1C75215-11B6-4DEA-978E-5CD89A3D8D75}">
            <xm:f>NOT(ISERROR(SEARCH($A18 ="text",EB17)))</xm:f>
            <xm:f>$A18 ="text"</xm:f>
            <x14:dxf>
              <fill>
                <patternFill>
                  <bgColor theme="7" tint="0.79998168889431442"/>
                </patternFill>
              </fill>
            </x14:dxf>
          </x14:cfRule>
          <xm:sqref>EB17:ER17</xm:sqref>
        </x14:conditionalFormatting>
        <x14:conditionalFormatting xmlns:xm="http://schemas.microsoft.com/office/excel/2006/main">
          <x14:cfRule type="containsText" priority="2377" operator="containsText" id="{A80D56CC-4790-4A3B-8CC1-C7807860DB6E}">
            <xm:f>NOT(ISERROR(SEARCH($A113 ="text",EB106)))</xm:f>
            <xm:f>$A113 ="text"</xm:f>
            <x14:dxf>
              <fill>
                <patternFill>
                  <bgColor theme="7" tint="0.79998168889431442"/>
                </patternFill>
              </fill>
            </x14:dxf>
          </x14:cfRule>
          <xm:sqref>EB106:ER1048576</xm:sqref>
        </x14:conditionalFormatting>
        <x14:conditionalFormatting xmlns:xm="http://schemas.microsoft.com/office/excel/2006/main">
          <x14:cfRule type="containsText" priority="2387" operator="containsText" id="{8CD3E4ED-8ECC-4154-A0D9-25D2A389120D}">
            <xm:f>NOT(ISERROR(SEARCH(#REF! ="text",EB84)))</xm:f>
            <xm:f>#REF! ="text"</xm:f>
            <x14:dxf>
              <fill>
                <patternFill>
                  <bgColor theme="7" tint="0.79998168889431442"/>
                </patternFill>
              </fill>
            </x14:dxf>
          </x14:cfRule>
          <xm:sqref>EB84:ER84</xm:sqref>
        </x14:conditionalFormatting>
        <x14:conditionalFormatting xmlns:xm="http://schemas.microsoft.com/office/excel/2006/main">
          <x14:cfRule type="containsText" priority="2392" operator="containsText" id="{AA24E84A-B76C-4BF3-A1BE-60C3DA406A14}">
            <xm:f>NOT(ISERROR(SEARCH($A109 ="text",EB44)))</xm:f>
            <xm:f>$A109 ="text"</xm:f>
            <x14:dxf>
              <fill>
                <patternFill>
                  <bgColor theme="7" tint="0.79998168889431442"/>
                </patternFill>
              </fill>
            </x14:dxf>
          </x14:cfRule>
          <xm:sqref>EB44:ER44 EB54:ER54</xm:sqref>
        </x14:conditionalFormatting>
        <x14:conditionalFormatting xmlns:xm="http://schemas.microsoft.com/office/excel/2006/main">
          <x14:cfRule type="containsText" priority="2396" operator="containsText" id="{83F778C5-7F2C-4715-9570-97BD7F24D812}">
            <xm:f>NOT(ISERROR(SEARCH($A106 ="text",EB85)))</xm:f>
            <xm:f>$A106 ="text"</xm:f>
            <x14:dxf>
              <fill>
                <patternFill>
                  <bgColor theme="7" tint="0.79998168889431442"/>
                </patternFill>
              </fill>
            </x14:dxf>
          </x14:cfRule>
          <xm:sqref>EB85:ER85</xm:sqref>
        </x14:conditionalFormatting>
        <x14:conditionalFormatting xmlns:xm="http://schemas.microsoft.com/office/excel/2006/main">
          <x14:cfRule type="containsText" priority="2397" operator="containsText" id="{C93EE97C-7E32-49F8-8FEB-F9058F8D415D}">
            <xm:f>NOT(ISERROR(SEARCH($A56 ="text",EB21)))</xm:f>
            <xm:f>$A56 ="text"</xm:f>
            <x14:dxf>
              <fill>
                <patternFill>
                  <bgColor theme="7" tint="0.79998168889431442"/>
                </patternFill>
              </fill>
            </x14:dxf>
          </x14:cfRule>
          <xm:sqref>EB21:ER21</xm:sqref>
        </x14:conditionalFormatting>
        <x14:conditionalFormatting xmlns:xm="http://schemas.microsoft.com/office/excel/2006/main">
          <x14:cfRule type="containsText" priority="2399" operator="containsText" id="{9622FFD1-2461-4C0E-8998-2D6787DD1631}">
            <xm:f>NOT(ISERROR(SEARCH($A108 ="text",EB60)))</xm:f>
            <xm:f>$A108 ="text"</xm:f>
            <x14:dxf>
              <fill>
                <patternFill>
                  <bgColor theme="7" tint="0.79998168889431442"/>
                </patternFill>
              </fill>
            </x14:dxf>
          </x14:cfRule>
          <xm:sqref>EB70:ER70 EB60:ER60</xm:sqref>
        </x14:conditionalFormatting>
        <x14:conditionalFormatting xmlns:xm="http://schemas.microsoft.com/office/excel/2006/main">
          <x14:cfRule type="containsText" priority="2400" operator="containsText" id="{FCC3D9D4-8FCB-458B-8359-584A7C62C639}">
            <xm:f>NOT(ISERROR(SEARCH($A70 ="text",EB37)))</xm:f>
            <xm:f>$A70 ="text"</xm:f>
            <x14:dxf>
              <fill>
                <patternFill>
                  <bgColor theme="7" tint="0.79998168889431442"/>
                </patternFill>
              </fill>
            </x14:dxf>
          </x14:cfRule>
          <xm:sqref>EB37:ER37</xm:sqref>
        </x14:conditionalFormatting>
        <x14:conditionalFormatting xmlns:xm="http://schemas.microsoft.com/office/excel/2006/main">
          <x14:cfRule type="containsText" priority="2367" operator="containsText" id="{EEBC110D-CF0E-4315-A946-21B3E7AA54CA}">
            <xm:f>NOT(ISERROR(SEARCH($A14 ="text",EB5)))</xm:f>
            <xm:f>$A14 ="text"</xm:f>
            <x14:dxf>
              <fill>
                <patternFill>
                  <bgColor theme="7" tint="0.79998168889431442"/>
                </patternFill>
              </fill>
            </x14:dxf>
          </x14:cfRule>
          <xm:sqref>FD5:FP5 EB102:ER103</xm:sqref>
        </x14:conditionalFormatting>
        <x14:conditionalFormatting xmlns:xm="http://schemas.microsoft.com/office/excel/2006/main">
          <x14:cfRule type="containsText" priority="2401" operator="containsText" id="{CE5B1F50-B407-48F5-A823-94B40AC95945}">
            <xm:f>NOT(ISERROR(SEARCH(#REF! ="text",EB3)))</xm:f>
            <xm:f>#REF! ="text"</xm:f>
            <x14:dxf>
              <fill>
                <patternFill>
                  <bgColor theme="7" tint="0.79998168889431442"/>
                </patternFill>
              </fill>
            </x14:dxf>
          </x14:cfRule>
          <xm:sqref>EB3:ER3 EB7:ER9</xm:sqref>
        </x14:conditionalFormatting>
        <x14:conditionalFormatting xmlns:xm="http://schemas.microsoft.com/office/excel/2006/main">
          <x14:cfRule type="containsText" priority="2404" operator="containsText" id="{76FE5E6E-514D-41AF-823D-438012E80C49}">
            <xm:f>NOT(ISERROR(SEARCH($A134 ="text",EB96)))</xm:f>
            <xm:f>$A134 ="text"</xm:f>
            <x14:dxf>
              <fill>
                <patternFill>
                  <bgColor theme="7" tint="0.79998168889431442"/>
                </patternFill>
              </fill>
            </x14:dxf>
          </x14:cfRule>
          <xm:sqref>EB96:ER96 EB102:ER103</xm:sqref>
        </x14:conditionalFormatting>
        <x14:conditionalFormatting xmlns:xm="http://schemas.microsoft.com/office/excel/2006/main">
          <x14:cfRule type="containsText" priority="2362" operator="containsText" id="{ABEB7894-E4E8-4DF1-A005-60088A63ED56}">
            <xm:f>NOT(ISERROR(SEARCH($A86 ="text",EB70)))</xm:f>
            <xm:f>$A86 ="text"</xm:f>
            <x14:dxf>
              <fill>
                <patternFill>
                  <bgColor theme="7" tint="0.79998168889431442"/>
                </patternFill>
              </fill>
            </x14:dxf>
          </x14:cfRule>
          <xm:sqref>EB70:ER70</xm:sqref>
        </x14:conditionalFormatting>
        <x14:conditionalFormatting xmlns:xm="http://schemas.microsoft.com/office/excel/2006/main">
          <x14:cfRule type="containsText" priority="2358" operator="containsText" id="{EDAEC904-8B59-4896-A8A4-60E315E856A9}">
            <xm:f>NOT(ISERROR(SEARCH($A119 ="text",EB82)))</xm:f>
            <xm:f>$A119 ="text"</xm:f>
            <x14:dxf>
              <fill>
                <patternFill>
                  <bgColor theme="7" tint="0.79998168889431442"/>
                </patternFill>
              </fill>
            </x14:dxf>
          </x14:cfRule>
          <xm:sqref>EB82:ER82</xm:sqref>
        </x14:conditionalFormatting>
        <x14:conditionalFormatting xmlns:xm="http://schemas.microsoft.com/office/excel/2006/main">
          <x14:cfRule type="containsText" priority="2354" operator="containsText" id="{E7E9AEAA-C78D-4BE3-8DC5-8DB010414F52}">
            <xm:f>NOT(ISERROR(SEARCH($A135 ="text",EB97)))</xm:f>
            <xm:f>$A135 ="text"</xm:f>
            <x14:dxf>
              <fill>
                <patternFill>
                  <bgColor theme="7" tint="0.79998168889431442"/>
                </patternFill>
              </fill>
            </x14:dxf>
          </x14:cfRule>
          <xm:sqref>EB97:ER97</xm:sqref>
        </x14:conditionalFormatting>
        <x14:conditionalFormatting xmlns:xm="http://schemas.microsoft.com/office/excel/2006/main">
          <x14:cfRule type="containsText" priority="2407" operator="containsText" id="{28D2A079-52C0-4806-A021-F4FA9A584EE2}">
            <xm:f>NOT(ISERROR(SEARCH($A121 ="text",EB84)))</xm:f>
            <xm:f>$A121 ="text"</xm:f>
            <x14:dxf>
              <fill>
                <patternFill>
                  <bgColor theme="7" tint="0.79998168889431442"/>
                </patternFill>
              </fill>
            </x14:dxf>
          </x14:cfRule>
          <xm:sqref>EB84:ER85</xm:sqref>
        </x14:conditionalFormatting>
        <x14:conditionalFormatting xmlns:xm="http://schemas.microsoft.com/office/excel/2006/main">
          <x14:cfRule type="containsText" priority="2415" operator="containsText" id="{AE05D76A-17E0-4069-BBAF-365F6A0E5818}">
            <xm:f>NOT(ISERROR(SEARCH(#REF! ="text",EB96)))</xm:f>
            <xm:f>#REF! ="text"</xm:f>
            <x14:dxf>
              <fill>
                <patternFill>
                  <bgColor theme="7" tint="0.79998168889431442"/>
                </patternFill>
              </fill>
            </x14:dxf>
          </x14:cfRule>
          <xm:sqref>EB96:ER96</xm:sqref>
        </x14:conditionalFormatting>
        <x14:conditionalFormatting xmlns:xm="http://schemas.microsoft.com/office/excel/2006/main">
          <x14:cfRule type="containsText" priority="2417" operator="containsText" id="{41C2CCA4-3E01-46F7-B811-377CD5D9D590}">
            <xm:f>NOT(ISERROR(SEARCH($A122 ="text",EB56)))</xm:f>
            <xm:f>$A122 ="text"</xm:f>
            <x14:dxf>
              <fill>
                <patternFill>
                  <bgColor theme="7" tint="0.79998168889431442"/>
                </patternFill>
              </fill>
            </x14:dxf>
          </x14:cfRule>
          <xm:sqref>EB56:ER56</xm:sqref>
        </x14:conditionalFormatting>
        <x14:conditionalFormatting xmlns:xm="http://schemas.microsoft.com/office/excel/2006/main">
          <x14:cfRule type="containsText" priority="2457" operator="containsText" id="{2F4DD751-159F-4E3C-848F-39168D90636C}">
            <xm:f>NOT(ISERROR(SEARCH(#REF! ="text",EB38)))</xm:f>
            <xm:f>#REF! ="text"</xm:f>
            <x14:dxf>
              <fill>
                <patternFill>
                  <bgColor theme="7" tint="0.79998168889431442"/>
                </patternFill>
              </fill>
            </x14:dxf>
          </x14:cfRule>
          <xm:sqref>EB38:ER38</xm:sqref>
        </x14:conditionalFormatting>
        <x14:conditionalFormatting xmlns:xm="http://schemas.microsoft.com/office/excel/2006/main">
          <x14:cfRule type="containsText" priority="2294" operator="containsText" id="{0EC78C12-9924-4F97-91F6-E6D08FC34362}">
            <xm:f>NOT(ISERROR(SEARCH($A92 ="text",EB71)))</xm:f>
            <xm:f>$A92 ="text"</xm:f>
            <x14:dxf>
              <fill>
                <patternFill>
                  <bgColor theme="7" tint="0.79998168889431442"/>
                </patternFill>
              </fill>
            </x14:dxf>
          </x14:cfRule>
          <xm:sqref>EB71:ER71</xm:sqref>
        </x14:conditionalFormatting>
        <x14:conditionalFormatting xmlns:xm="http://schemas.microsoft.com/office/excel/2006/main">
          <x14:cfRule type="containsText" priority="2296" operator="containsText" id="{BB4EF0C5-326B-4F25-A94F-A25AD278D5F4}">
            <xm:f>NOT(ISERROR(SEARCH(#REF! ="text",EF77)))</xm:f>
            <xm:f>#REF! ="text"</xm:f>
            <x14:dxf>
              <fill>
                <patternFill>
                  <bgColor theme="7" tint="0.79998168889431442"/>
                </patternFill>
              </fill>
            </x14:dxf>
          </x14:cfRule>
          <xm:sqref>EF77:ER77</xm:sqref>
        </x14:conditionalFormatting>
        <x14:conditionalFormatting xmlns:xm="http://schemas.microsoft.com/office/excel/2006/main">
          <x14:cfRule type="containsText" priority="2298" operator="containsText" id="{3EFFE552-B464-42B4-8633-FFD40909EDE4}">
            <xm:f>NOT(ISERROR(SEARCH($A103 ="text",EF74)))</xm:f>
            <xm:f>$A103 ="text"</xm:f>
            <x14:dxf>
              <fill>
                <patternFill>
                  <bgColor theme="7" tint="0.79998168889431442"/>
                </patternFill>
              </fill>
            </x14:dxf>
          </x14:cfRule>
          <xm:sqref>EF74:ER74</xm:sqref>
        </x14:conditionalFormatting>
        <x14:conditionalFormatting xmlns:xm="http://schemas.microsoft.com/office/excel/2006/main">
          <x14:cfRule type="containsText" priority="2460" operator="containsText" id="{7030822F-5039-482C-BFE3-BBAF1989E3AD}">
            <xm:f>NOT(ISERROR(SEARCH(#REF! ="text",EB60)))</xm:f>
            <xm:f>#REF! ="text"</xm:f>
            <x14:dxf>
              <fill>
                <patternFill>
                  <bgColor theme="7" tint="0.79998168889431442"/>
                </patternFill>
              </fill>
            </x14:dxf>
          </x14:cfRule>
          <xm:sqref>EB60:ER60</xm:sqref>
        </x14:conditionalFormatting>
        <x14:conditionalFormatting xmlns:xm="http://schemas.microsoft.com/office/excel/2006/main">
          <x14:cfRule type="containsText" priority="2463" operator="containsText" id="{D7C87795-CFA8-4632-B388-4A44C49F25FB}">
            <xm:f>NOT(ISERROR(SEARCH(#REF! ="text",EB56)))</xm:f>
            <xm:f>#REF! ="text"</xm:f>
            <x14:dxf>
              <fill>
                <patternFill>
                  <bgColor theme="7" tint="0.79998168889431442"/>
                </patternFill>
              </fill>
            </x14:dxf>
          </x14:cfRule>
          <xm:sqref>EB56:ER56</xm:sqref>
        </x14:conditionalFormatting>
        <x14:conditionalFormatting xmlns:xm="http://schemas.microsoft.com/office/excel/2006/main">
          <x14:cfRule type="containsText" priority="2464" operator="containsText" id="{05906266-9D9C-4777-9BED-4FFE08561883}">
            <xm:f>NOT(ISERROR(SEARCH(#REF! ="text",EB44)))</xm:f>
            <xm:f>#REF! ="text"</xm:f>
            <x14:dxf>
              <fill>
                <patternFill>
                  <bgColor theme="7" tint="0.79998168889431442"/>
                </patternFill>
              </fill>
            </x14:dxf>
          </x14:cfRule>
          <xm:sqref>EB44:ER44 EB54:ER54</xm:sqref>
        </x14:conditionalFormatting>
        <x14:conditionalFormatting xmlns:xm="http://schemas.microsoft.com/office/excel/2006/main">
          <x14:cfRule type="containsText" priority="2287" operator="containsText" id="{4C622584-CDDD-464A-807E-EF4D8C79BC21}">
            <xm:f>NOT(ISERROR(SEARCH($A105 ="text",EB74)))</xm:f>
            <xm:f>$A105 ="text"</xm:f>
            <x14:dxf>
              <fill>
                <patternFill>
                  <bgColor theme="7" tint="0.79998168889431442"/>
                </patternFill>
              </fill>
            </x14:dxf>
          </x14:cfRule>
          <xm:sqref>EB74:EE74</xm:sqref>
        </x14:conditionalFormatting>
        <x14:conditionalFormatting xmlns:xm="http://schemas.microsoft.com/office/excel/2006/main">
          <x14:cfRule type="containsText" priority="2290" operator="containsText" id="{4793B102-F0C3-477E-85A7-4EF8869DDFF6}">
            <xm:f>NOT(ISERROR(SEARCH(#REF! ="text",EB77)))</xm:f>
            <xm:f>#REF! ="text"</xm:f>
            <x14:dxf>
              <fill>
                <patternFill>
                  <bgColor theme="7" tint="0.79998168889431442"/>
                </patternFill>
              </fill>
            </x14:dxf>
          </x14:cfRule>
          <xm:sqref>EB77:EE77</xm:sqref>
        </x14:conditionalFormatting>
        <x14:conditionalFormatting xmlns:xm="http://schemas.microsoft.com/office/excel/2006/main">
          <x14:cfRule type="containsText" priority="2291" operator="containsText" id="{BB96AE5F-3061-458F-8FEB-3435EC6141EA}">
            <xm:f>NOT(ISERROR(SEARCH(#REF! ="text",EB74)))</xm:f>
            <xm:f>#REF! ="text"</xm:f>
            <x14:dxf>
              <fill>
                <patternFill>
                  <bgColor theme="7" tint="0.79998168889431442"/>
                </patternFill>
              </fill>
            </x14:dxf>
          </x14:cfRule>
          <xm:sqref>EB74:EE74</xm:sqref>
        </x14:conditionalFormatting>
        <x14:conditionalFormatting xmlns:xm="http://schemas.microsoft.com/office/excel/2006/main">
          <x14:cfRule type="containsText" priority="2271" operator="containsText" id="{B6A6EAEA-2B21-433C-AE88-2785FB50A9CB}">
            <xm:f>NOT(ISERROR(SEARCH(#REF! ="text",EB9)))</xm:f>
            <xm:f>#REF! ="text"</xm:f>
            <x14:dxf>
              <fill>
                <patternFill>
                  <bgColor theme="7" tint="0.79998168889431442"/>
                </patternFill>
              </fill>
            </x14:dxf>
          </x14:cfRule>
          <xm:sqref>EB9:ER9</xm:sqref>
        </x14:conditionalFormatting>
        <x14:conditionalFormatting xmlns:xm="http://schemas.microsoft.com/office/excel/2006/main">
          <x14:cfRule type="containsText" priority="2267" operator="containsText" id="{073C2175-EED7-4988-880D-49BA27B8DE32}">
            <xm:f>NOT(ISERROR(SEARCH(#REF! ="text",EB9)))</xm:f>
            <xm:f>#REF! ="text"</xm:f>
            <x14:dxf>
              <fill>
                <patternFill>
                  <bgColor theme="7" tint="0.79998168889431442"/>
                </patternFill>
              </fill>
            </x14:dxf>
          </x14:cfRule>
          <xm:sqref>EB9:ER9</xm:sqref>
        </x14:conditionalFormatting>
        <x14:conditionalFormatting xmlns:xm="http://schemas.microsoft.com/office/excel/2006/main">
          <x14:cfRule type="containsText" priority="2266" operator="containsText" id="{D3954E7A-1E26-4100-96FE-8156CBE9BC62}">
            <xm:f>NOT(ISERROR(SEARCH(#REF! ="text",EO10)))</xm:f>
            <xm:f>#REF! ="text"</xm:f>
            <x14:dxf>
              <fill>
                <patternFill>
                  <bgColor theme="7" tint="0.79998168889431442"/>
                </patternFill>
              </fill>
            </x14:dxf>
          </x14:cfRule>
          <xm:sqref>EO10:ER16</xm:sqref>
        </x14:conditionalFormatting>
        <x14:conditionalFormatting xmlns:xm="http://schemas.microsoft.com/office/excel/2006/main">
          <x14:cfRule type="containsText" priority="2263" operator="containsText" id="{193086E5-A288-44F4-84B0-3B9DFBD61AF8}">
            <xm:f>NOT(ISERROR(SEARCH(#REF! ="text",EO10)))</xm:f>
            <xm:f>#REF! ="text"</xm:f>
            <x14:dxf>
              <fill>
                <patternFill>
                  <bgColor theme="7" tint="0.79998168889431442"/>
                </patternFill>
              </fill>
            </x14:dxf>
          </x14:cfRule>
          <xm:sqref>EO10:ER16</xm:sqref>
        </x14:conditionalFormatting>
        <x14:conditionalFormatting xmlns:xm="http://schemas.microsoft.com/office/excel/2006/main">
          <x14:cfRule type="containsText" priority="2051" operator="containsText" id="{9AAB10C5-4FCE-48DE-AE31-53D44B1AD8F5}">
            <xm:f>NOT(ISERROR(SEARCH(#REF! ="text",FQ10)))</xm:f>
            <xm:f>#REF! ="text"</xm:f>
            <x14:dxf>
              <fill>
                <patternFill>
                  <bgColor theme="7" tint="0.79998168889431442"/>
                </patternFill>
              </fill>
            </x14:dxf>
          </x14:cfRule>
          <xm:sqref>FQ10:FT16</xm:sqref>
        </x14:conditionalFormatting>
        <x14:conditionalFormatting xmlns:xm="http://schemas.microsoft.com/office/excel/2006/main">
          <x14:cfRule type="containsText" priority="2259" operator="containsText" id="{A280795D-A92F-4484-B526-96ACC6283409}">
            <xm:f>NOT(ISERROR(SEARCH(#REF! ="text",EO10)))</xm:f>
            <xm:f>#REF! ="text"</xm:f>
            <x14:dxf>
              <fill>
                <patternFill>
                  <bgColor theme="7" tint="0.79998168889431442"/>
                </patternFill>
              </fill>
            </x14:dxf>
          </x14:cfRule>
          <xm:sqref>EO10:ER16</xm:sqref>
        </x14:conditionalFormatting>
        <x14:conditionalFormatting xmlns:xm="http://schemas.microsoft.com/office/excel/2006/main">
          <x14:cfRule type="containsText" priority="2258" operator="containsText" id="{93C49A76-047C-4C6F-8806-05167CFFB01F}">
            <xm:f>NOT(ISERROR(SEARCH(#REF! ="text",EB18)))</xm:f>
            <xm:f>#REF! ="text"</xm:f>
            <x14:dxf>
              <fill>
                <patternFill>
                  <bgColor theme="7" tint="0.79998168889431442"/>
                </patternFill>
              </fill>
            </x14:dxf>
          </x14:cfRule>
          <xm:sqref>EO104:ER104 EO98:ER101 EO86:ER95 EO78:ER81 EO75:ER76 EO72:ER73 EO61:ER69 EO57:ER59 EB55:ER55 EO45:ER53 EO39:ER43 EO22:ER36 EO18:ER19</xm:sqref>
        </x14:conditionalFormatting>
        <x14:conditionalFormatting xmlns:xm="http://schemas.microsoft.com/office/excel/2006/main">
          <x14:cfRule type="containsText" priority="2255" operator="containsText" id="{212B9128-7EC2-439B-95BF-BB3464DADE9E}">
            <xm:f>NOT(ISERROR(SEARCH(#REF! ="text",EB18)))</xm:f>
            <xm:f>#REF! ="text"</xm:f>
            <x14:dxf>
              <fill>
                <patternFill>
                  <bgColor theme="7" tint="0.79998168889431442"/>
                </patternFill>
              </fill>
            </x14:dxf>
          </x14:cfRule>
          <xm:sqref>EO104:ER104 EO98:ER101 EO86:ER95 EO78:ER81 EO75:ER76 EO72:ER73 EO61:ER69 EO57:ER59 EB55:ER55 EO45:ER53 EO39:ER43 EO22:ER36 EO18:ER19</xm:sqref>
        </x14:conditionalFormatting>
        <x14:conditionalFormatting xmlns:xm="http://schemas.microsoft.com/office/excel/2006/main">
          <x14:cfRule type="containsText" priority="2251" operator="containsText" id="{C6970094-CD5B-4177-82DA-C8EF1500CBCE}">
            <xm:f>NOT(ISERROR(SEARCH(#REF! ="text",EB18)))</xm:f>
            <xm:f>#REF! ="text"</xm:f>
            <x14:dxf>
              <fill>
                <patternFill>
                  <bgColor theme="7" tint="0.79998168889431442"/>
                </patternFill>
              </fill>
            </x14:dxf>
          </x14:cfRule>
          <xm:sqref>EO104:ER104 EO98:ER101 EO86:ER95 EO78:ER81 EO75:ER76 EO72:ER73 EO61:ER69 EO57:ER59 EB55:ER55 EO45:ER53 EO39:ER43 EO22:ER36 EO18:ER19</xm:sqref>
        </x14:conditionalFormatting>
        <x14:conditionalFormatting xmlns:xm="http://schemas.microsoft.com/office/excel/2006/main">
          <x14:cfRule type="containsText" priority="2168" operator="containsText" id="{2C7DAC1E-C58C-4909-B694-69D71C31FF13}">
            <xm:f>NOT(ISERROR(SEARCH(#REF! ="text",FD6)))</xm:f>
            <xm:f>#REF! ="text"</xm:f>
            <x14:dxf>
              <fill>
                <patternFill>
                  <bgColor theme="7" tint="0.79998168889431442"/>
                </patternFill>
              </fill>
            </x14:dxf>
          </x14:cfRule>
          <xm:sqref>FD6:FT6 GF6 FD20:FT20</xm:sqref>
        </x14:conditionalFormatting>
        <x14:conditionalFormatting xmlns:xm="http://schemas.microsoft.com/office/excel/2006/main">
          <x14:cfRule type="containsText" priority="2156" operator="containsText" id="{D6C31ED8-1857-4FC7-88B0-F0CEA6993B12}">
            <xm:f>NOT(ISERROR(SEARCH($A122 ="text",FD37)))</xm:f>
            <xm:f>$A122 ="text"</xm:f>
            <x14:dxf>
              <fill>
                <patternFill>
                  <bgColor theme="7" tint="0.79998168889431442"/>
                </patternFill>
              </fill>
            </x14:dxf>
          </x14:cfRule>
          <xm:sqref>FD37:FT38</xm:sqref>
        </x14:conditionalFormatting>
        <x14:conditionalFormatting xmlns:xm="http://schemas.microsoft.com/office/excel/2006/main">
          <x14:cfRule type="containsText" priority="2151" operator="containsText" id="{165BA748-37E7-408C-A25D-408C7B177E1C}">
            <xm:f>NOT(ISERROR(SEARCH($A6 ="text",FD1)))</xm:f>
            <xm:f>$A6 ="text"</xm:f>
            <x14:dxf>
              <fill>
                <patternFill>
                  <bgColor theme="7" tint="0.79998168889431442"/>
                </patternFill>
              </fill>
            </x14:dxf>
          </x14:cfRule>
          <xm:sqref>FD1:FT2 GF1:GF2</xm:sqref>
        </x14:conditionalFormatting>
        <x14:conditionalFormatting xmlns:xm="http://schemas.microsoft.com/office/excel/2006/main">
          <x14:cfRule type="containsText" priority="2150" operator="containsText" id="{348D7DBE-671F-44A6-9915-AD8A07F326F8}">
            <xm:f>NOT(ISERROR(SEARCH($A108 ="text",GF102)))</xm:f>
            <xm:f>$A108 ="text"</xm:f>
            <x14:dxf>
              <fill>
                <patternFill>
                  <bgColor theme="7" tint="0.79998168889431442"/>
                </patternFill>
              </fill>
            </x14:dxf>
          </x14:cfRule>
          <xm:sqref>GF102:GF103</xm:sqref>
        </x14:conditionalFormatting>
        <x14:conditionalFormatting xmlns:xm="http://schemas.microsoft.com/office/excel/2006/main">
          <x14:cfRule type="containsText" priority="2160" operator="containsText" id="{BE53E53E-1559-4E42-A298-CF7C19F11DF0}">
            <xm:f>NOT(ISERROR(SEARCH($A111 ="text",GF106)))</xm:f>
            <xm:f>$A111 ="text"</xm:f>
            <x14:dxf>
              <fill>
                <patternFill>
                  <bgColor theme="7" tint="0.79998168889431442"/>
                </patternFill>
              </fill>
            </x14:dxf>
          </x14:cfRule>
          <xm:sqref>GF106:GF1048576</xm:sqref>
        </x14:conditionalFormatting>
        <x14:conditionalFormatting xmlns:xm="http://schemas.microsoft.com/office/excel/2006/main">
          <x14:cfRule type="containsText" priority="2161" operator="containsText" id="{FC0DB1D5-A99F-4DAC-9584-F3F35252405F}">
            <xm:f>NOT(ISERROR(SEARCH($A18 ="text",FD17)))</xm:f>
            <xm:f>$A18 ="text"</xm:f>
            <x14:dxf>
              <fill>
                <patternFill>
                  <bgColor theme="7" tint="0.79998168889431442"/>
                </patternFill>
              </fill>
            </x14:dxf>
          </x14:cfRule>
          <xm:sqref>GF17 FD17:FT17</xm:sqref>
        </x14:conditionalFormatting>
        <x14:conditionalFormatting xmlns:xm="http://schemas.microsoft.com/office/excel/2006/main">
          <x14:cfRule type="containsText" priority="2162" operator="containsText" id="{E8EA7CAF-1DD8-409E-9AB3-CE3C15D5B67A}">
            <xm:f>NOT(ISERROR(SEARCH($A113 ="text",FD106)))</xm:f>
            <xm:f>$A113 ="text"</xm:f>
            <x14:dxf>
              <fill>
                <patternFill>
                  <bgColor theme="7" tint="0.79998168889431442"/>
                </patternFill>
              </fill>
            </x14:dxf>
          </x14:cfRule>
          <xm:sqref>FD106:FT1048576</xm:sqref>
        </x14:conditionalFormatting>
        <x14:conditionalFormatting xmlns:xm="http://schemas.microsoft.com/office/excel/2006/main">
          <x14:cfRule type="containsText" priority="2166" operator="containsText" id="{C5B9E781-46AF-47B4-8ED1-A4C9EB336500}">
            <xm:f>NOT(ISERROR(SEARCH($A117 ="text",GF82)))</xm:f>
            <xm:f>$A117 ="text"</xm:f>
            <x14:dxf>
              <fill>
                <patternFill>
                  <bgColor theme="7" tint="0.79998168889431442"/>
                </patternFill>
              </fill>
            </x14:dxf>
          </x14:cfRule>
          <xm:sqref>GF84 GF82</xm:sqref>
        </x14:conditionalFormatting>
        <x14:conditionalFormatting xmlns:xm="http://schemas.microsoft.com/office/excel/2006/main">
          <x14:cfRule type="containsText" priority="2167" operator="containsText" id="{E520C256-92A9-4B72-8E71-7FA40D9AECF4}">
            <xm:f>NOT(ISERROR(SEARCH($A106 ="text",GF60)))</xm:f>
            <xm:f>$A106 ="text"</xm:f>
            <x14:dxf>
              <fill>
                <patternFill>
                  <bgColor theme="7" tint="0.79998168889431442"/>
                </patternFill>
              </fill>
            </x14:dxf>
          </x14:cfRule>
          <xm:sqref>GF60</xm:sqref>
        </x14:conditionalFormatting>
        <x14:conditionalFormatting xmlns:xm="http://schemas.microsoft.com/office/excel/2006/main">
          <x14:cfRule type="containsText" priority="2172" operator="containsText" id="{647E3685-CBBD-4FC7-B360-CF4F53FFD0DE}">
            <xm:f>NOT(ISERROR(SEARCH(#REF! ="text",FD84)))</xm:f>
            <xm:f>#REF! ="text"</xm:f>
            <x14:dxf>
              <fill>
                <patternFill>
                  <bgColor theme="7" tint="0.79998168889431442"/>
                </patternFill>
              </fill>
            </x14:dxf>
          </x14:cfRule>
          <xm:sqref>FD84:FT84</xm:sqref>
        </x14:conditionalFormatting>
        <x14:conditionalFormatting xmlns:xm="http://schemas.microsoft.com/office/excel/2006/main">
          <x14:cfRule type="containsText" priority="2176" operator="containsText" id="{584DC694-9474-4CDF-992E-EA1B860626AF}">
            <xm:f>NOT(ISERROR(SEARCH(#REF! ="text",FD21)))</xm:f>
            <xm:f>#REF! ="text"</xm:f>
            <x14:dxf>
              <fill>
                <patternFill>
                  <bgColor theme="7" tint="0.79998168889431442"/>
                </patternFill>
              </fill>
            </x14:dxf>
          </x14:cfRule>
          <xm:sqref>FD21:FT21 GF21</xm:sqref>
        </x14:conditionalFormatting>
        <x14:conditionalFormatting xmlns:xm="http://schemas.microsoft.com/office/excel/2006/main">
          <x14:cfRule type="containsText" priority="2177" operator="containsText" id="{841CB786-DC67-40F4-8A17-2F108D52DC86}">
            <xm:f>NOT(ISERROR(SEARCH($A109 ="text",FD44)))</xm:f>
            <xm:f>$A109 ="text"</xm:f>
            <x14:dxf>
              <fill>
                <patternFill>
                  <bgColor theme="7" tint="0.79998168889431442"/>
                </patternFill>
              </fill>
            </x14:dxf>
          </x14:cfRule>
          <xm:sqref>FD44:FT44 FD54:FT54</xm:sqref>
        </x14:conditionalFormatting>
        <x14:conditionalFormatting xmlns:xm="http://schemas.microsoft.com/office/excel/2006/main">
          <x14:cfRule type="containsText" priority="2180" operator="containsText" id="{6B759A0A-12EF-449A-85CD-D409474794FD}">
            <xm:f>NOT(ISERROR(SEARCH($A108 ="text",GF44)))</xm:f>
            <xm:f>$A108 ="text"</xm:f>
            <x14:dxf>
              <fill>
                <patternFill>
                  <bgColor theme="7" tint="0.79998168889431442"/>
                </patternFill>
              </fill>
            </x14:dxf>
          </x14:cfRule>
          <xm:sqref>GF44 GF54:GF56</xm:sqref>
        </x14:conditionalFormatting>
        <x14:conditionalFormatting xmlns:xm="http://schemas.microsoft.com/office/excel/2006/main">
          <x14:cfRule type="containsText" priority="2181" operator="containsText" id="{C63353FE-1038-4FF6-814A-B5F06F4759D0}">
            <xm:f>NOT(ISERROR(SEARCH($A106 ="text",FD85)))</xm:f>
            <xm:f>$A106 ="text"</xm:f>
            <x14:dxf>
              <fill>
                <patternFill>
                  <bgColor theme="7" tint="0.79998168889431442"/>
                </patternFill>
              </fill>
            </x14:dxf>
          </x14:cfRule>
          <xm:sqref>FD85:FT85</xm:sqref>
        </x14:conditionalFormatting>
        <x14:conditionalFormatting xmlns:xm="http://schemas.microsoft.com/office/excel/2006/main">
          <x14:cfRule type="containsText" priority="2182" operator="containsText" id="{1848C07F-EAC3-4A19-BB8E-960286AB7B6A}">
            <xm:f>NOT(ISERROR(SEARCH($A56 ="text",FD21)))</xm:f>
            <xm:f>$A56 ="text"</xm:f>
            <x14:dxf>
              <fill>
                <patternFill>
                  <bgColor theme="7" tint="0.79998168889431442"/>
                </patternFill>
              </fill>
            </x14:dxf>
          </x14:cfRule>
          <xm:sqref>FD21:FT21</xm:sqref>
        </x14:conditionalFormatting>
        <x14:conditionalFormatting xmlns:xm="http://schemas.microsoft.com/office/excel/2006/main">
          <x14:cfRule type="containsText" priority="2155" operator="containsText" id="{972357FC-6246-4597-9CEA-729873E6A0D8}">
            <xm:f>NOT(ISERROR(SEARCH($A117 ="text",GF70)))</xm:f>
            <xm:f>$A117 ="text"</xm:f>
            <x14:dxf>
              <fill>
                <patternFill>
                  <bgColor theme="7" tint="0.79998168889431442"/>
                </patternFill>
              </fill>
            </x14:dxf>
          </x14:cfRule>
          <xm:sqref>GF70</xm:sqref>
        </x14:conditionalFormatting>
        <x14:conditionalFormatting xmlns:xm="http://schemas.microsoft.com/office/excel/2006/main">
          <x14:cfRule type="containsText" priority="2184" operator="containsText" id="{B776D8F7-F3A6-4BB0-ABCF-70F9E6817308}">
            <xm:f>NOT(ISERROR(SEARCH($A108 ="text",FD60)))</xm:f>
            <xm:f>$A108 ="text"</xm:f>
            <x14:dxf>
              <fill>
                <patternFill>
                  <bgColor theme="7" tint="0.79998168889431442"/>
                </patternFill>
              </fill>
            </x14:dxf>
          </x14:cfRule>
          <xm:sqref>FD70:FT70 FD60:FT60</xm:sqref>
        </x14:conditionalFormatting>
        <x14:conditionalFormatting xmlns:xm="http://schemas.microsoft.com/office/excel/2006/main">
          <x14:cfRule type="containsText" priority="2185" operator="containsText" id="{0BEFA43C-83CB-42BA-9D96-F9EAA4EC7FE7}">
            <xm:f>NOT(ISERROR(SEARCH($A70 ="text",FD37)))</xm:f>
            <xm:f>$A70 ="text"</xm:f>
            <x14:dxf>
              <fill>
                <patternFill>
                  <bgColor theme="7" tint="0.79998168889431442"/>
                </patternFill>
              </fill>
            </x14:dxf>
          </x14:cfRule>
          <xm:sqref>FD37:FT37</xm:sqref>
        </x14:conditionalFormatting>
        <x14:conditionalFormatting xmlns:xm="http://schemas.microsoft.com/office/excel/2006/main">
          <x14:cfRule type="containsText" priority="2153" operator="containsText" id="{3DE95715-3038-4139-9116-B0A4A7CA52B1}">
            <xm:f>NOT(ISERROR(SEARCH($A121 ="text",GF37)))</xm:f>
            <xm:f>$A121 ="text"</xm:f>
            <x14:dxf>
              <fill>
                <patternFill>
                  <bgColor theme="7" tint="0.79998168889431442"/>
                </patternFill>
              </fill>
            </x14:dxf>
          </x14:cfRule>
          <xm:sqref>GF37:GF38</xm:sqref>
        </x14:conditionalFormatting>
        <x14:conditionalFormatting xmlns:xm="http://schemas.microsoft.com/office/excel/2006/main">
          <x14:cfRule type="containsText" priority="2152" operator="containsText" id="{753FEAAA-4539-439C-92B0-44DD867B7F62}">
            <xm:f>NOT(ISERROR(SEARCH($A14 ="text",FD5)))</xm:f>
            <xm:f>$A14 ="text"</xm:f>
            <x14:dxf>
              <fill>
                <patternFill>
                  <bgColor theme="7" tint="0.79998168889431442"/>
                </patternFill>
              </fill>
            </x14:dxf>
          </x14:cfRule>
          <xm:sqref>GF5:GR5 FD102:FT103</xm:sqref>
        </x14:conditionalFormatting>
        <x14:conditionalFormatting xmlns:xm="http://schemas.microsoft.com/office/excel/2006/main">
          <x14:cfRule type="containsText" priority="2186" operator="containsText" id="{9C12568B-C861-405A-A75E-D72C097AFC99}">
            <xm:f>NOT(ISERROR(SEARCH(#REF! ="text",FD3)))</xm:f>
            <xm:f>#REF! ="text"</xm:f>
            <x14:dxf>
              <fill>
                <patternFill>
                  <bgColor theme="7" tint="0.79998168889431442"/>
                </patternFill>
              </fill>
            </x14:dxf>
          </x14:cfRule>
          <xm:sqref>GF7:GF9 FD3:FT3 FD7:FT9 GF3</xm:sqref>
        </x14:conditionalFormatting>
        <x14:conditionalFormatting xmlns:xm="http://schemas.microsoft.com/office/excel/2006/main">
          <x14:cfRule type="containsText" priority="2189" operator="containsText" id="{E01A0CD5-71A5-48B8-879B-9E0642219E46}">
            <xm:f>NOT(ISERROR(SEARCH($A134 ="text",FD96)))</xm:f>
            <xm:f>$A134 ="text"</xm:f>
            <x14:dxf>
              <fill>
                <patternFill>
                  <bgColor theme="7" tint="0.79998168889431442"/>
                </patternFill>
              </fill>
            </x14:dxf>
          </x14:cfRule>
          <xm:sqref>FD96:FT96 FD102:FT103</xm:sqref>
        </x14:conditionalFormatting>
        <x14:conditionalFormatting xmlns:xm="http://schemas.microsoft.com/office/excel/2006/main">
          <x14:cfRule type="containsText" priority="2147" operator="containsText" id="{AD865491-5208-46E3-9BD1-8EE450A9077D}">
            <xm:f>NOT(ISERROR(SEARCH($A86 ="text",FD70)))</xm:f>
            <xm:f>$A86 ="text"</xm:f>
            <x14:dxf>
              <fill>
                <patternFill>
                  <bgColor theme="7" tint="0.79998168889431442"/>
                </patternFill>
              </fill>
            </x14:dxf>
          </x14:cfRule>
          <xm:sqref>FD70:FT70</xm:sqref>
        </x14:conditionalFormatting>
        <x14:conditionalFormatting xmlns:xm="http://schemas.microsoft.com/office/excel/2006/main">
          <x14:cfRule type="containsText" priority="2143" operator="containsText" id="{89E294DA-CE77-4B7A-9E1B-46377FED418C}">
            <xm:f>NOT(ISERROR(SEARCH($A119 ="text",FD82)))</xm:f>
            <xm:f>$A119 ="text"</xm:f>
            <x14:dxf>
              <fill>
                <patternFill>
                  <bgColor theme="7" tint="0.79998168889431442"/>
                </patternFill>
              </fill>
            </x14:dxf>
          </x14:cfRule>
          <xm:sqref>FD82:FT82</xm:sqref>
        </x14:conditionalFormatting>
        <x14:conditionalFormatting xmlns:xm="http://schemas.microsoft.com/office/excel/2006/main">
          <x14:cfRule type="containsText" priority="2138" operator="containsText" id="{448C79A4-1E69-4542-84A1-8BC3AB27BF72}">
            <xm:f>NOT(ISERROR(SEARCH(#REF! ="text",GF97)))</xm:f>
            <xm:f>#REF! ="text"</xm:f>
            <x14:dxf>
              <fill>
                <patternFill>
                  <bgColor theme="7" tint="0.79998168889431442"/>
                </patternFill>
              </fill>
            </x14:dxf>
          </x14:cfRule>
          <xm:sqref>GF97</xm:sqref>
        </x14:conditionalFormatting>
        <x14:conditionalFormatting xmlns:xm="http://schemas.microsoft.com/office/excel/2006/main">
          <x14:cfRule type="containsText" priority="2139" operator="containsText" id="{C5EABE9B-4C2D-4AD5-A308-D83278E8898B}">
            <xm:f>NOT(ISERROR(SEARCH($A135 ="text",FD97)))</xm:f>
            <xm:f>$A135 ="text"</xm:f>
            <x14:dxf>
              <fill>
                <patternFill>
                  <bgColor theme="7" tint="0.79998168889431442"/>
                </patternFill>
              </fill>
            </x14:dxf>
          </x14:cfRule>
          <xm:sqref>FD97:FT97</xm:sqref>
        </x14:conditionalFormatting>
        <x14:conditionalFormatting xmlns:xm="http://schemas.microsoft.com/office/excel/2006/main">
          <x14:cfRule type="containsText" priority="2192" operator="containsText" id="{A11E0FE1-4EDE-4A0D-A433-9D2513B446FC}">
            <xm:f>NOT(ISERROR(SEARCH($A121 ="text",FD84)))</xm:f>
            <xm:f>$A121 ="text"</xm:f>
            <x14:dxf>
              <fill>
                <patternFill>
                  <bgColor theme="7" tint="0.79998168889431442"/>
                </patternFill>
              </fill>
            </x14:dxf>
          </x14:cfRule>
          <xm:sqref>FD84:FT85</xm:sqref>
        </x14:conditionalFormatting>
        <x14:conditionalFormatting xmlns:xm="http://schemas.microsoft.com/office/excel/2006/main">
          <x14:cfRule type="containsText" priority="2193" operator="containsText" id="{07C6338B-30F8-41AE-A63E-DAC0C06214AB}">
            <xm:f>NOT(ISERROR(SEARCH(#REF! ="text",GF20)))</xm:f>
            <xm:f>#REF! ="text"</xm:f>
            <x14:dxf>
              <fill>
                <patternFill>
                  <bgColor theme="7" tint="0.79998168889431442"/>
                </patternFill>
              </fill>
            </x14:dxf>
          </x14:cfRule>
          <xm:sqref>GF20</xm:sqref>
        </x14:conditionalFormatting>
        <x14:conditionalFormatting xmlns:xm="http://schemas.microsoft.com/office/excel/2006/main">
          <x14:cfRule type="containsText" priority="2196" operator="containsText" id="{3C0DD360-0D0E-437C-9DFD-AB6338FACD39}">
            <xm:f>NOT(ISERROR(SEARCH(#REF! ="text",GF85)))</xm:f>
            <xm:f>#REF! ="text"</xm:f>
            <x14:dxf>
              <fill>
                <patternFill>
                  <bgColor theme="7" tint="0.79998168889431442"/>
                </patternFill>
              </fill>
            </x14:dxf>
          </x14:cfRule>
          <xm:sqref>GF85</xm:sqref>
        </x14:conditionalFormatting>
        <x14:conditionalFormatting xmlns:xm="http://schemas.microsoft.com/office/excel/2006/main">
          <x14:cfRule type="containsText" priority="2200" operator="containsText" id="{EB10B856-551C-4138-9F13-83A1BC7D4A9B}">
            <xm:f>NOT(ISERROR(SEARCH(#REF! ="text",FD96)))</xm:f>
            <xm:f>#REF! ="text"</xm:f>
            <x14:dxf>
              <fill>
                <patternFill>
                  <bgColor theme="7" tint="0.79998168889431442"/>
                </patternFill>
              </fill>
            </x14:dxf>
          </x14:cfRule>
          <xm:sqref>FD96:FT96 GF96</xm:sqref>
        </x14:conditionalFormatting>
        <x14:conditionalFormatting xmlns:xm="http://schemas.microsoft.com/office/excel/2006/main">
          <x14:cfRule type="containsText" priority="2202" operator="containsText" id="{FB226F6E-0F5A-4BA2-AD49-9BE2D3794544}">
            <xm:f>NOT(ISERROR(SEARCH($A122 ="text",FD56)))</xm:f>
            <xm:f>$A122 ="text"</xm:f>
            <x14:dxf>
              <fill>
                <patternFill>
                  <bgColor theme="7" tint="0.79998168889431442"/>
                </patternFill>
              </fill>
            </x14:dxf>
          </x14:cfRule>
          <xm:sqref>FD56:FT56</xm:sqref>
        </x14:conditionalFormatting>
        <x14:conditionalFormatting xmlns:xm="http://schemas.microsoft.com/office/excel/2006/main">
          <x14:cfRule type="containsText" priority="1961" operator="containsText" id="{53227F05-47AB-41EE-B18A-529CF33BBB7E}">
            <xm:f>NOT(ISERROR(SEARCH(#REF! ="text",GG21)))</xm:f>
            <xm:f>#REF! ="text"</xm:f>
            <x14:dxf>
              <fill>
                <patternFill>
                  <bgColor theme="7" tint="0.79998168889431442"/>
                </patternFill>
              </fill>
            </x14:dxf>
          </x14:cfRule>
          <xm:sqref>GG21:GV21 HH21:HK21</xm:sqref>
        </x14:conditionalFormatting>
        <x14:conditionalFormatting xmlns:xm="http://schemas.microsoft.com/office/excel/2006/main">
          <x14:cfRule type="containsText" priority="2242" operator="containsText" id="{E10D08A8-EC44-496C-9EDA-CB31E4269F1D}">
            <xm:f>NOT(ISERROR(SEARCH(#REF! ="text",FD38)))</xm:f>
            <xm:f>#REF! ="text"</xm:f>
            <x14:dxf>
              <fill>
                <patternFill>
                  <bgColor theme="7" tint="0.79998168889431442"/>
                </patternFill>
              </fill>
            </x14:dxf>
          </x14:cfRule>
          <xm:sqref>FD38:FT38</xm:sqref>
        </x14:conditionalFormatting>
        <x14:conditionalFormatting xmlns:xm="http://schemas.microsoft.com/office/excel/2006/main">
          <x14:cfRule type="containsText" priority="2079" operator="containsText" id="{4709596C-0925-4103-9890-3AACD0E6F15F}">
            <xm:f>NOT(ISERROR(SEARCH($A92 ="text",FD71)))</xm:f>
            <xm:f>$A92 ="text"</xm:f>
            <x14:dxf>
              <fill>
                <patternFill>
                  <bgColor theme="7" tint="0.79998168889431442"/>
                </patternFill>
              </fill>
            </x14:dxf>
          </x14:cfRule>
          <xm:sqref>FD71:FT71 GF71</xm:sqref>
        </x14:conditionalFormatting>
        <x14:conditionalFormatting xmlns:xm="http://schemas.microsoft.com/office/excel/2006/main">
          <x14:cfRule type="containsText" priority="2081" operator="containsText" id="{7E0E5AE8-84F3-4941-8AFC-23917384FB6F}">
            <xm:f>NOT(ISERROR(SEARCH(#REF! ="text",FK77)))</xm:f>
            <xm:f>#REF! ="text"</xm:f>
            <x14:dxf>
              <fill>
                <patternFill>
                  <bgColor theme="7" tint="0.79998168889431442"/>
                </patternFill>
              </fill>
            </x14:dxf>
          </x14:cfRule>
          <xm:sqref>FK77:FT77 GF77</xm:sqref>
        </x14:conditionalFormatting>
        <x14:conditionalFormatting xmlns:xm="http://schemas.microsoft.com/office/excel/2006/main">
          <x14:cfRule type="containsText" priority="2083" operator="containsText" id="{13380C93-3AF4-4E2F-81D9-BAF62D070D9F}">
            <xm:f>NOT(ISERROR(SEARCH($A103 ="text",FK74)))</xm:f>
            <xm:f>$A103 ="text"</xm:f>
            <x14:dxf>
              <fill>
                <patternFill>
                  <bgColor theme="7" tint="0.79998168889431442"/>
                </patternFill>
              </fill>
            </x14:dxf>
          </x14:cfRule>
          <xm:sqref>FK74:FT74 GF74</xm:sqref>
        </x14:conditionalFormatting>
        <x14:conditionalFormatting xmlns:xm="http://schemas.microsoft.com/office/excel/2006/main">
          <x14:cfRule type="containsText" priority="2245" operator="containsText" id="{3B5BD25B-6A4F-498D-975C-07B6D7B47AEC}">
            <xm:f>NOT(ISERROR(SEARCH(#REF! ="text",FD60)))</xm:f>
            <xm:f>#REF! ="text"</xm:f>
            <x14:dxf>
              <fill>
                <patternFill>
                  <bgColor theme="7" tint="0.79998168889431442"/>
                </patternFill>
              </fill>
            </x14:dxf>
          </x14:cfRule>
          <xm:sqref>FD60:FT60</xm:sqref>
        </x14:conditionalFormatting>
        <x14:conditionalFormatting xmlns:xm="http://schemas.microsoft.com/office/excel/2006/main">
          <x14:cfRule type="containsText" priority="2248" operator="containsText" id="{2701EEB6-12C1-4D1E-8724-EBF0E8CCDBC3}">
            <xm:f>NOT(ISERROR(SEARCH(#REF! ="text",FD56)))</xm:f>
            <xm:f>#REF! ="text"</xm:f>
            <x14:dxf>
              <fill>
                <patternFill>
                  <bgColor theme="7" tint="0.79998168889431442"/>
                </patternFill>
              </fill>
            </x14:dxf>
          </x14:cfRule>
          <xm:sqref>FD56:FT56</xm:sqref>
        </x14:conditionalFormatting>
        <x14:conditionalFormatting xmlns:xm="http://schemas.microsoft.com/office/excel/2006/main">
          <x14:cfRule type="containsText" priority="2249" operator="containsText" id="{8A2B3BE0-3290-4C84-96F4-EA864DF2590D}">
            <xm:f>NOT(ISERROR(SEARCH(#REF! ="text",FD44)))</xm:f>
            <xm:f>#REF! ="text"</xm:f>
            <x14:dxf>
              <fill>
                <patternFill>
                  <bgColor theme="7" tint="0.79998168889431442"/>
                </patternFill>
              </fill>
            </x14:dxf>
          </x14:cfRule>
          <xm:sqref>FD44:FT44 FD54:FT54</xm:sqref>
        </x14:conditionalFormatting>
        <x14:conditionalFormatting xmlns:xm="http://schemas.microsoft.com/office/excel/2006/main">
          <x14:cfRule type="containsText" priority="2072" operator="containsText" id="{D29A2757-3AD0-4479-AE68-7E3AB3039CD0}">
            <xm:f>NOT(ISERROR(SEARCH($A105 ="text",FD74)))</xm:f>
            <xm:f>$A105 ="text"</xm:f>
            <x14:dxf>
              <fill>
                <patternFill>
                  <bgColor theme="7" tint="0.79998168889431442"/>
                </patternFill>
              </fill>
            </x14:dxf>
          </x14:cfRule>
          <xm:sqref>FD74:FJ74</xm:sqref>
        </x14:conditionalFormatting>
        <x14:conditionalFormatting xmlns:xm="http://schemas.microsoft.com/office/excel/2006/main">
          <x14:cfRule type="containsText" priority="2075" operator="containsText" id="{F944E5E0-2338-46E1-BBFA-BF295A9CBA2A}">
            <xm:f>NOT(ISERROR(SEARCH(#REF! ="text",FD77)))</xm:f>
            <xm:f>#REF! ="text"</xm:f>
            <x14:dxf>
              <fill>
                <patternFill>
                  <bgColor theme="7" tint="0.79998168889431442"/>
                </patternFill>
              </fill>
            </x14:dxf>
          </x14:cfRule>
          <xm:sqref>FD77:FJ77</xm:sqref>
        </x14:conditionalFormatting>
        <x14:conditionalFormatting xmlns:xm="http://schemas.microsoft.com/office/excel/2006/main">
          <x14:cfRule type="containsText" priority="2076" operator="containsText" id="{09445F95-F3D3-40F2-91DA-F696E16B7535}">
            <xm:f>NOT(ISERROR(SEARCH(#REF! ="text",FD74)))</xm:f>
            <xm:f>#REF! ="text"</xm:f>
            <x14:dxf>
              <fill>
                <patternFill>
                  <bgColor theme="7" tint="0.79998168889431442"/>
                </patternFill>
              </fill>
            </x14:dxf>
          </x14:cfRule>
          <xm:sqref>FD74:FJ74</xm:sqref>
        </x14:conditionalFormatting>
        <x14:conditionalFormatting xmlns:xm="http://schemas.microsoft.com/office/excel/2006/main">
          <x14:cfRule type="containsText" priority="2056" operator="containsText" id="{BC4FE58F-0FD5-4CE0-A747-5EE7534CE39F}">
            <xm:f>NOT(ISERROR(SEARCH(#REF! ="text",FD9)))</xm:f>
            <xm:f>#REF! ="text"</xm:f>
            <x14:dxf>
              <fill>
                <patternFill>
                  <bgColor theme="7" tint="0.79998168889431442"/>
                </patternFill>
              </fill>
            </x14:dxf>
          </x14:cfRule>
          <xm:sqref>FD9:FT9</xm:sqref>
        </x14:conditionalFormatting>
        <x14:conditionalFormatting xmlns:xm="http://schemas.microsoft.com/office/excel/2006/main">
          <x14:cfRule type="containsText" priority="2057" operator="containsText" id="{9C47A877-AA61-447C-8EFF-BBD1FF187799}">
            <xm:f>NOT(ISERROR(SEARCH(#REF! ="text",FD9)))</xm:f>
            <xm:f>#REF! ="text"</xm:f>
            <x14:dxf>
              <fill>
                <patternFill>
                  <bgColor theme="7" tint="0.79998168889431442"/>
                </patternFill>
              </fill>
            </x14:dxf>
          </x14:cfRule>
          <xm:sqref>FD9</xm:sqref>
        </x14:conditionalFormatting>
        <x14:conditionalFormatting xmlns:xm="http://schemas.microsoft.com/office/excel/2006/main">
          <x14:cfRule type="containsText" priority="2053" operator="containsText" id="{E41C8214-BA51-4DD4-B365-516C7A796196}">
            <xm:f>NOT(ISERROR(SEARCH(#REF! ="text",FE9)))</xm:f>
            <xm:f>#REF! ="text"</xm:f>
            <x14:dxf>
              <fill>
                <patternFill>
                  <bgColor theme="7" tint="0.79998168889431442"/>
                </patternFill>
              </fill>
            </x14:dxf>
          </x14:cfRule>
          <xm:sqref>FE9</xm:sqref>
        </x14:conditionalFormatting>
        <x14:conditionalFormatting xmlns:xm="http://schemas.microsoft.com/office/excel/2006/main">
          <x14:cfRule type="containsText" priority="2052" operator="containsText" id="{C302C4AF-86AC-43D1-AEC3-952B6EBB0F00}">
            <xm:f>NOT(ISERROR(SEARCH(#REF! ="text",FF9)))</xm:f>
            <xm:f>#REF! ="text"</xm:f>
            <x14:dxf>
              <fill>
                <patternFill>
                  <bgColor theme="7" tint="0.79998168889431442"/>
                </patternFill>
              </fill>
            </x14:dxf>
          </x14:cfRule>
          <xm:sqref>FF9:FT9</xm:sqref>
        </x14:conditionalFormatting>
        <x14:conditionalFormatting xmlns:xm="http://schemas.microsoft.com/office/excel/2006/main">
          <x14:cfRule type="containsText" priority="2048" operator="containsText" id="{DF78DFA6-D446-4B45-9A5E-8272AEB3668E}">
            <xm:f>NOT(ISERROR(SEARCH(#REF! ="text",FQ10)))</xm:f>
            <xm:f>#REF! ="text"</xm:f>
            <x14:dxf>
              <fill>
                <patternFill>
                  <bgColor theme="7" tint="0.79998168889431442"/>
                </patternFill>
              </fill>
            </x14:dxf>
          </x14:cfRule>
          <xm:sqref>FQ10:FT16</xm:sqref>
        </x14:conditionalFormatting>
        <x14:conditionalFormatting xmlns:xm="http://schemas.microsoft.com/office/excel/2006/main">
          <x14:cfRule type="containsText" priority="2044" operator="containsText" id="{DA2FA65F-4E56-4480-A31D-7C49342F9A88}">
            <xm:f>NOT(ISERROR(SEARCH(#REF! ="text",FQ10)))</xm:f>
            <xm:f>#REF! ="text"</xm:f>
            <x14:dxf>
              <fill>
                <patternFill>
                  <bgColor theme="7" tint="0.79998168889431442"/>
                </patternFill>
              </fill>
            </x14:dxf>
          </x14:cfRule>
          <xm:sqref>FQ10:FT16</xm:sqref>
        </x14:conditionalFormatting>
        <x14:conditionalFormatting xmlns:xm="http://schemas.microsoft.com/office/excel/2006/main">
          <x14:cfRule type="containsText" priority="2043" operator="containsText" id="{A981006D-5105-4B3F-BD3B-71F649643632}">
            <xm:f>NOT(ISERROR(SEARCH(#REF! ="text",FD18)))</xm:f>
            <xm:f>#REF! ="text"</xm:f>
            <x14:dxf>
              <fill>
                <patternFill>
                  <bgColor theme="7" tint="0.79998168889431442"/>
                </patternFill>
              </fill>
            </x14:dxf>
          </x14:cfRule>
          <xm:sqref>FQ104:FT104 FQ98:FT101 FQ86:FT95 FQ78:FT81 FQ75:FT76 FQ72:FT73 FQ61:FT69 FQ57:FT59 FD55:FT55 FQ45:FT53 FQ39:FT43 FQ22:FT36 FQ18:FT19</xm:sqref>
        </x14:conditionalFormatting>
        <x14:conditionalFormatting xmlns:xm="http://schemas.microsoft.com/office/excel/2006/main">
          <x14:cfRule type="containsText" priority="2040" operator="containsText" id="{35A96B3B-6B60-4237-A419-F2C00C5A77B9}">
            <xm:f>NOT(ISERROR(SEARCH(#REF! ="text",FD18)))</xm:f>
            <xm:f>#REF! ="text"</xm:f>
            <x14:dxf>
              <fill>
                <patternFill>
                  <bgColor theme="7" tint="0.79998168889431442"/>
                </patternFill>
              </fill>
            </x14:dxf>
          </x14:cfRule>
          <xm:sqref>FQ104:FT104 FQ98:FT101 FQ86:FT95 FQ78:FT81 FQ75:FT76 FQ72:FT73 FQ61:FT69 FQ57:FT59 FD55:FT55 FQ45:FT53 FQ39:FT43 FQ22:FT36 FQ18:FT19</xm:sqref>
        </x14:conditionalFormatting>
        <x14:conditionalFormatting xmlns:xm="http://schemas.microsoft.com/office/excel/2006/main">
          <x14:cfRule type="containsText" priority="2041" operator="containsText" id="{A504F8C6-85AB-448F-893D-500018D7CD2B}">
            <xm:f>NOT(ISERROR(SEARCH(#REF! ="text",FD55)))</xm:f>
            <xm:f>#REF! ="text"</xm:f>
            <x14:dxf>
              <fill>
                <patternFill>
                  <bgColor theme="7" tint="0.79998168889431442"/>
                </patternFill>
              </fill>
            </x14:dxf>
          </x14:cfRule>
          <xm:sqref>FD55</xm:sqref>
        </x14:conditionalFormatting>
        <x14:conditionalFormatting xmlns:xm="http://schemas.microsoft.com/office/excel/2006/main">
          <x14:cfRule type="containsText" priority="2037" operator="containsText" id="{124762CA-E71B-47F9-ACDE-F8CC5F892003}">
            <xm:f>NOT(ISERROR(SEARCH(#REF! ="text",FE55)))</xm:f>
            <xm:f>#REF! ="text"</xm:f>
            <x14:dxf>
              <fill>
                <patternFill>
                  <bgColor theme="7" tint="0.79998168889431442"/>
                </patternFill>
              </fill>
            </x14:dxf>
          </x14:cfRule>
          <xm:sqref>FE55</xm:sqref>
        </x14:conditionalFormatting>
        <x14:conditionalFormatting xmlns:xm="http://schemas.microsoft.com/office/excel/2006/main">
          <x14:cfRule type="containsText" priority="2036" operator="containsText" id="{5F0C5DDB-7AB2-47DA-9038-EB198A0925AB}">
            <xm:f>NOT(ISERROR(SEARCH(#REF! ="text",FF18)))</xm:f>
            <xm:f>#REF! ="text"</xm:f>
            <x14:dxf>
              <fill>
                <patternFill>
                  <bgColor theme="7" tint="0.79998168889431442"/>
                </patternFill>
              </fill>
            </x14:dxf>
          </x14:cfRule>
          <xm:sqref>FQ104:FT104 FQ98:FT101 FQ86:FT95 FQ78:FT81 FQ75:FT76 FQ72:FT73 FQ61:FT69 FQ57:FT59 FF55:FT55 FQ45:FT53 FQ39:FT43 FQ22:FT36 FQ18:FT19</xm:sqref>
        </x14:conditionalFormatting>
        <x14:conditionalFormatting xmlns:xm="http://schemas.microsoft.com/office/excel/2006/main">
          <x14:cfRule type="containsText" priority="1953" operator="containsText" id="{C594657E-915C-43B8-98A4-F8389247ADEC}">
            <xm:f>NOT(ISERROR(SEARCH(#REF! ="text",GG6)))</xm:f>
            <xm:f>#REF! ="text"</xm:f>
            <x14:dxf>
              <fill>
                <patternFill>
                  <bgColor theme="7" tint="0.79998168889431442"/>
                </patternFill>
              </fill>
            </x14:dxf>
          </x14:cfRule>
          <xm:sqref>GH6:GV6 HH6:HK6 GG20:GV20</xm:sqref>
        </x14:conditionalFormatting>
        <x14:conditionalFormatting xmlns:xm="http://schemas.microsoft.com/office/excel/2006/main">
          <x14:cfRule type="containsText" priority="1941" operator="containsText" id="{4957030C-953D-437C-B348-97E5EC847347}">
            <xm:f>NOT(ISERROR(SEARCH($A122 ="text",GG37)))</xm:f>
            <xm:f>$A122 ="text"</xm:f>
            <x14:dxf>
              <fill>
                <patternFill>
                  <bgColor theme="7" tint="0.79998168889431442"/>
                </patternFill>
              </fill>
            </x14:dxf>
          </x14:cfRule>
          <xm:sqref>GG37:GV38</xm:sqref>
        </x14:conditionalFormatting>
        <x14:conditionalFormatting xmlns:xm="http://schemas.microsoft.com/office/excel/2006/main">
          <x14:cfRule type="containsText" priority="1936" operator="containsText" id="{68F10EBC-546E-4828-BA72-DE7B643D5872}">
            <xm:f>NOT(ISERROR(SEARCH($A6 ="text",GG1)))</xm:f>
            <xm:f>$A6 ="text"</xm:f>
            <x14:dxf>
              <fill>
                <patternFill>
                  <bgColor theme="7" tint="0.79998168889431442"/>
                </patternFill>
              </fill>
            </x14:dxf>
          </x14:cfRule>
          <xm:sqref>GG1:GV2 HH1:HK2</xm:sqref>
        </x14:conditionalFormatting>
        <x14:conditionalFormatting xmlns:xm="http://schemas.microsoft.com/office/excel/2006/main">
          <x14:cfRule type="containsText" priority="1935" operator="containsText" id="{1FD8A57C-7899-41E9-B18D-D1361D31370F}">
            <xm:f>NOT(ISERROR(SEARCH($A108 ="text",HH102)))</xm:f>
            <xm:f>$A108 ="text"</xm:f>
            <x14:dxf>
              <fill>
                <patternFill>
                  <bgColor theme="7" tint="0.79998168889431442"/>
                </patternFill>
              </fill>
            </x14:dxf>
          </x14:cfRule>
          <xm:sqref>HH102:HK103</xm:sqref>
        </x14:conditionalFormatting>
        <x14:conditionalFormatting xmlns:xm="http://schemas.microsoft.com/office/excel/2006/main">
          <x14:cfRule type="containsText" priority="1945" operator="containsText" id="{39A67466-F2D6-498D-BFEB-F6E0F14FD420}">
            <xm:f>NOT(ISERROR(SEARCH($A111 ="text",HH106)))</xm:f>
            <xm:f>$A111 ="text"</xm:f>
            <x14:dxf>
              <fill>
                <patternFill>
                  <bgColor theme="7" tint="0.79998168889431442"/>
                </patternFill>
              </fill>
            </x14:dxf>
          </x14:cfRule>
          <xm:sqref>HH106:HK1048576</xm:sqref>
        </x14:conditionalFormatting>
        <x14:conditionalFormatting xmlns:xm="http://schemas.microsoft.com/office/excel/2006/main">
          <x14:cfRule type="containsText" priority="1946" operator="containsText" id="{394F30E1-5191-431E-A732-5B65771F9992}">
            <xm:f>NOT(ISERROR(SEARCH($A18 ="text",GG17)))</xm:f>
            <xm:f>$A18 ="text"</xm:f>
            <x14:dxf>
              <fill>
                <patternFill>
                  <bgColor theme="7" tint="0.79998168889431442"/>
                </patternFill>
              </fill>
            </x14:dxf>
          </x14:cfRule>
          <xm:sqref>HH17:HK17 GG17:GV17</xm:sqref>
        </x14:conditionalFormatting>
        <x14:conditionalFormatting xmlns:xm="http://schemas.microsoft.com/office/excel/2006/main">
          <x14:cfRule type="containsText" priority="1947" operator="containsText" id="{F001E6BE-761A-4757-8027-2276C8F7D21B}">
            <xm:f>NOT(ISERROR(SEARCH($A16 ="text",GG9)))</xm:f>
            <xm:f>$A16 ="text"</xm:f>
            <x14:dxf>
              <fill>
                <patternFill>
                  <bgColor theme="7" tint="0.79998168889431442"/>
                </patternFill>
              </fill>
            </x14:dxf>
          </x14:cfRule>
          <xm:sqref>GG106:GV1048576 GG9</xm:sqref>
        </x14:conditionalFormatting>
        <x14:conditionalFormatting xmlns:xm="http://schemas.microsoft.com/office/excel/2006/main">
          <x14:cfRule type="containsText" priority="1951" operator="containsText" id="{EBF68489-5382-4965-8B95-D9857837F9A0}">
            <xm:f>NOT(ISERROR(SEARCH($A117 ="text",HH82)))</xm:f>
            <xm:f>$A117 ="text"</xm:f>
            <x14:dxf>
              <fill>
                <patternFill>
                  <bgColor theme="7" tint="0.79998168889431442"/>
                </patternFill>
              </fill>
            </x14:dxf>
          </x14:cfRule>
          <xm:sqref>HH84:HK84 HH82:HK82</xm:sqref>
        </x14:conditionalFormatting>
        <x14:conditionalFormatting xmlns:xm="http://schemas.microsoft.com/office/excel/2006/main">
          <x14:cfRule type="containsText" priority="1952" operator="containsText" id="{ED07B2EF-E1DC-485A-BF71-240FC51D50C0}">
            <xm:f>NOT(ISERROR(SEARCH($A106 ="text",HH60)))</xm:f>
            <xm:f>$A106 ="text"</xm:f>
            <x14:dxf>
              <fill>
                <patternFill>
                  <bgColor theme="7" tint="0.79998168889431442"/>
                </patternFill>
              </fill>
            </x14:dxf>
          </x14:cfRule>
          <xm:sqref>HH60:HK60</xm:sqref>
        </x14:conditionalFormatting>
        <x14:conditionalFormatting xmlns:xm="http://schemas.microsoft.com/office/excel/2006/main">
          <x14:cfRule type="containsText" priority="1957" operator="containsText" id="{00830AD8-F813-4D53-8B53-FAF84119D77B}">
            <xm:f>NOT(ISERROR(SEARCH(#REF! ="text",GG71)))</xm:f>
            <xm:f>#REF! ="text"</xm:f>
            <x14:dxf>
              <fill>
                <patternFill>
                  <bgColor theme="7" tint="0.79998168889431442"/>
                </patternFill>
              </fill>
            </x14:dxf>
          </x14:cfRule>
          <xm:sqref>GG71:GH71</xm:sqref>
        </x14:conditionalFormatting>
        <x14:conditionalFormatting xmlns:xm="http://schemas.microsoft.com/office/excel/2006/main">
          <x14:cfRule type="containsText" priority="1962" operator="containsText" id="{17C3EFA0-6D6F-41DA-AAFF-F0F31A237635}">
            <xm:f>NOT(ISERROR(SEARCH($A109 ="text",GG44)))</xm:f>
            <xm:f>$A109 ="text"</xm:f>
            <x14:dxf>
              <fill>
                <patternFill>
                  <bgColor theme="7" tint="0.79998168889431442"/>
                </patternFill>
              </fill>
            </x14:dxf>
          </x14:cfRule>
          <xm:sqref>GG44:GV44 GG54:GV54</xm:sqref>
        </x14:conditionalFormatting>
        <x14:conditionalFormatting xmlns:xm="http://schemas.microsoft.com/office/excel/2006/main">
          <x14:cfRule type="containsText" priority="1965" operator="containsText" id="{6D9620D0-4838-48A2-A0AA-7F6D95966236}">
            <xm:f>NOT(ISERROR(SEARCH($A108 ="text",HH44)))</xm:f>
            <xm:f>$A108 ="text"</xm:f>
            <x14:dxf>
              <fill>
                <patternFill>
                  <bgColor theme="7" tint="0.79998168889431442"/>
                </patternFill>
              </fill>
            </x14:dxf>
          </x14:cfRule>
          <xm:sqref>HH44:HK44 HH54:HK56</xm:sqref>
        </x14:conditionalFormatting>
        <x14:conditionalFormatting xmlns:xm="http://schemas.microsoft.com/office/excel/2006/main">
          <x14:cfRule type="containsText" priority="1967" operator="containsText" id="{F6CDCECA-334B-4416-B6CC-BDA700BFC409}">
            <xm:f>NOT(ISERROR(SEARCH($A56 ="text",GG21)))</xm:f>
            <xm:f>$A56 ="text"</xm:f>
            <x14:dxf>
              <fill>
                <patternFill>
                  <bgColor theme="7" tint="0.79998168889431442"/>
                </patternFill>
              </fill>
            </x14:dxf>
          </x14:cfRule>
          <xm:sqref>GG21:GV21</xm:sqref>
        </x14:conditionalFormatting>
        <x14:conditionalFormatting xmlns:xm="http://schemas.microsoft.com/office/excel/2006/main">
          <x14:cfRule type="containsText" priority="1942" operator="containsText" id="{E533E921-3858-4F70-90F8-615892118A01}">
            <xm:f>NOT(ISERROR(SEARCH($A93 ="text",GG9)))</xm:f>
            <xm:f>$A93 ="text"</xm:f>
            <x14:dxf>
              <fill>
                <patternFill>
                  <bgColor theme="7" tint="0.79998168889431442"/>
                </patternFill>
              </fill>
            </x14:dxf>
          </x14:cfRule>
          <xm:sqref>GG9</xm:sqref>
        </x14:conditionalFormatting>
        <x14:conditionalFormatting xmlns:xm="http://schemas.microsoft.com/office/excel/2006/main">
          <x14:cfRule type="containsText" priority="1940" operator="containsText" id="{8818A1A7-7BAA-4310-A728-0928DA4826A1}">
            <xm:f>NOT(ISERROR(SEARCH($A117 ="text",HH70)))</xm:f>
            <xm:f>$A117 ="text"</xm:f>
            <x14:dxf>
              <fill>
                <patternFill>
                  <bgColor theme="7" tint="0.79998168889431442"/>
                </patternFill>
              </fill>
            </x14:dxf>
          </x14:cfRule>
          <xm:sqref>HH70:HK70</xm:sqref>
        </x14:conditionalFormatting>
        <x14:conditionalFormatting xmlns:xm="http://schemas.microsoft.com/office/excel/2006/main">
          <x14:cfRule type="containsText" priority="1969" operator="containsText" id="{AA1559F1-DC42-44F6-9FE9-24FDF1CAD1B4}">
            <xm:f>NOT(ISERROR(SEARCH($A118 ="text",GG70)))</xm:f>
            <xm:f>$A118 ="text"</xm:f>
            <x14:dxf>
              <fill>
                <patternFill>
                  <bgColor theme="7" tint="0.79998168889431442"/>
                </patternFill>
              </fill>
            </x14:dxf>
          </x14:cfRule>
          <xm:sqref>GG70:GV70</xm:sqref>
        </x14:conditionalFormatting>
        <x14:conditionalFormatting xmlns:xm="http://schemas.microsoft.com/office/excel/2006/main">
          <x14:cfRule type="containsText" priority="1970" operator="containsText" id="{50BE3CF7-19DD-4286-9505-AE9D3DC9D046}">
            <xm:f>NOT(ISERROR(SEARCH($A70 ="text",GG37)))</xm:f>
            <xm:f>$A70 ="text"</xm:f>
            <x14:dxf>
              <fill>
                <patternFill>
                  <bgColor theme="7" tint="0.79998168889431442"/>
                </patternFill>
              </fill>
            </x14:dxf>
          </x14:cfRule>
          <xm:sqref>GG37:GV37</xm:sqref>
        </x14:conditionalFormatting>
        <x14:conditionalFormatting xmlns:xm="http://schemas.microsoft.com/office/excel/2006/main">
          <x14:cfRule type="containsText" priority="1938" operator="containsText" id="{D0C0D13B-F230-48DA-B4E2-3572F41027DD}">
            <xm:f>NOT(ISERROR(SEARCH($A121 ="text",HH37)))</xm:f>
            <xm:f>$A121 ="text"</xm:f>
            <x14:dxf>
              <fill>
                <patternFill>
                  <bgColor theme="7" tint="0.79998168889431442"/>
                </patternFill>
              </fill>
            </x14:dxf>
          </x14:cfRule>
          <xm:sqref>HH37:HK38</xm:sqref>
        </x14:conditionalFormatting>
        <x14:conditionalFormatting xmlns:xm="http://schemas.microsoft.com/office/excel/2006/main">
          <x14:cfRule type="containsText" priority="1937" operator="containsText" id="{C5FF5FBB-1A14-4383-A960-0799902DFD77}">
            <xm:f>NOT(ISERROR(SEARCH($A14 ="text",GG5)))</xm:f>
            <xm:f>$A14 ="text"</xm:f>
            <x14:dxf>
              <fill>
                <patternFill>
                  <bgColor theme="7" tint="0.79998168889431442"/>
                </patternFill>
              </fill>
            </x14:dxf>
          </x14:cfRule>
          <xm:sqref>GG8 HH5:HT5</xm:sqref>
        </x14:conditionalFormatting>
        <x14:conditionalFormatting xmlns:xm="http://schemas.microsoft.com/office/excel/2006/main">
          <x14:cfRule type="containsText" priority="1971" operator="containsText" id="{20225D1F-3139-40BE-B88E-00243C486637}">
            <xm:f>NOT(ISERROR(SEARCH(#REF! ="text",GG3)))</xm:f>
            <xm:f>#REF! ="text"</xm:f>
            <x14:dxf>
              <fill>
                <patternFill>
                  <bgColor theme="7" tint="0.79998168889431442"/>
                </patternFill>
              </fill>
            </x14:dxf>
          </x14:cfRule>
          <xm:sqref>GG7:GV7 HH7:HK9 GG3:GV3 GH8:GV9 HH3:HK3</xm:sqref>
        </x14:conditionalFormatting>
        <x14:conditionalFormatting xmlns:xm="http://schemas.microsoft.com/office/excel/2006/main">
          <x14:cfRule type="containsText" priority="1974" operator="containsText" id="{A5C3FB0B-6D5B-4FEF-87B9-2E3A0A715822}">
            <xm:f>NOT(ISERROR(SEARCH($A134 ="text",GG96)))</xm:f>
            <xm:f>$A134 ="text"</xm:f>
            <x14:dxf>
              <fill>
                <patternFill>
                  <bgColor theme="7" tint="0.79998168889431442"/>
                </patternFill>
              </fill>
            </x14:dxf>
          </x14:cfRule>
          <xm:sqref>GG96:GV96</xm:sqref>
        </x14:conditionalFormatting>
        <x14:conditionalFormatting xmlns:xm="http://schemas.microsoft.com/office/excel/2006/main">
          <x14:cfRule type="containsText" priority="1932" operator="containsText" id="{543C1454-0181-4148-9A43-D73AF22DDE2D}">
            <xm:f>NOT(ISERROR(SEARCH($A86 ="text",GG70)))</xm:f>
            <xm:f>$A86 ="text"</xm:f>
            <x14:dxf>
              <fill>
                <patternFill>
                  <bgColor theme="7" tint="0.79998168889431442"/>
                </patternFill>
              </fill>
            </x14:dxf>
          </x14:cfRule>
          <xm:sqref>GG70:GV70</xm:sqref>
        </x14:conditionalFormatting>
        <x14:conditionalFormatting xmlns:xm="http://schemas.microsoft.com/office/excel/2006/main">
          <x14:cfRule type="containsText" priority="1928" operator="containsText" id="{522890C7-28A7-4597-B713-3F50A874AA64}">
            <xm:f>NOT(ISERROR(SEARCH($A119 ="text",GG82)))</xm:f>
            <xm:f>$A119 ="text"</xm:f>
            <x14:dxf>
              <fill>
                <patternFill>
                  <bgColor theme="7" tint="0.79998168889431442"/>
                </patternFill>
              </fill>
            </x14:dxf>
          </x14:cfRule>
          <xm:sqref>GG82:GV82</xm:sqref>
        </x14:conditionalFormatting>
        <x14:conditionalFormatting xmlns:xm="http://schemas.microsoft.com/office/excel/2006/main">
          <x14:cfRule type="containsText" priority="1926" operator="containsText" id="{184ED2C4-18BA-4D93-9010-5686B86A715D}">
            <xm:f>NOT(ISERROR(SEARCH($A15 ="text",GG6)))</xm:f>
            <xm:f>$A15 ="text"</xm:f>
            <x14:dxf>
              <fill>
                <patternFill>
                  <bgColor theme="7" tint="0.79998168889431442"/>
                </patternFill>
              </fill>
            </x14:dxf>
          </x14:cfRule>
          <xm:sqref>GG6</xm:sqref>
        </x14:conditionalFormatting>
        <x14:conditionalFormatting xmlns:xm="http://schemas.microsoft.com/office/excel/2006/main">
          <x14:cfRule type="containsText" priority="1975" operator="containsText" id="{1DF00562-AD6D-4812-8F98-7387FA94586D}">
            <xm:f>NOT(ISERROR(SEARCH(#REF! ="text",GG8)))</xm:f>
            <xm:f>#REF! ="text"</xm:f>
            <x14:dxf>
              <fill>
                <patternFill>
                  <bgColor theme="7" tint="0.79998168889431442"/>
                </patternFill>
              </fill>
            </x14:dxf>
          </x14:cfRule>
          <xm:sqref>GG8</xm:sqref>
        </x14:conditionalFormatting>
        <x14:conditionalFormatting xmlns:xm="http://schemas.microsoft.com/office/excel/2006/main">
          <x14:cfRule type="containsText" priority="1923" operator="containsText" id="{8BB15ED8-20A6-48A4-AAA3-5C529149401B}">
            <xm:f>NOT(ISERROR(SEARCH(#REF! ="text",HH97)))</xm:f>
            <xm:f>#REF! ="text"</xm:f>
            <x14:dxf>
              <fill>
                <patternFill>
                  <bgColor theme="7" tint="0.79998168889431442"/>
                </patternFill>
              </fill>
            </x14:dxf>
          </x14:cfRule>
          <xm:sqref>HH97:HK97</xm:sqref>
        </x14:conditionalFormatting>
        <x14:conditionalFormatting xmlns:xm="http://schemas.microsoft.com/office/excel/2006/main">
          <x14:cfRule type="containsText" priority="1978" operator="containsText" id="{C1F2E2D5-A738-4F07-8BED-0F2D8241FBC5}">
            <xm:f>NOT(ISERROR(SEARCH(#REF! ="text",HH20)))</xm:f>
            <xm:f>#REF! ="text"</xm:f>
            <x14:dxf>
              <fill>
                <patternFill>
                  <bgColor theme="7" tint="0.79998168889431442"/>
                </patternFill>
              </fill>
            </x14:dxf>
          </x14:cfRule>
          <xm:sqref>HH20:HK20</xm:sqref>
        </x14:conditionalFormatting>
        <x14:conditionalFormatting xmlns:xm="http://schemas.microsoft.com/office/excel/2006/main">
          <x14:cfRule type="containsText" priority="1981" operator="containsText" id="{5A70E987-3745-457A-99E3-136CC89BD965}">
            <xm:f>NOT(ISERROR(SEARCH(#REF! ="text",HH85)))</xm:f>
            <xm:f>#REF! ="text"</xm:f>
            <x14:dxf>
              <fill>
                <patternFill>
                  <bgColor theme="7" tint="0.79998168889431442"/>
                </patternFill>
              </fill>
            </x14:dxf>
          </x14:cfRule>
          <xm:sqref>HH85:HK85</xm:sqref>
        </x14:conditionalFormatting>
        <x14:conditionalFormatting xmlns:xm="http://schemas.microsoft.com/office/excel/2006/main">
          <x14:cfRule type="containsText" priority="1819" operator="containsText" id="{30B624A6-DF37-4800-87CC-06153B7AF0DA}">
            <xm:f>NOT(ISERROR(SEARCH(#REF! ="text",HL44)))</xm:f>
            <xm:f>#REF! ="text"</xm:f>
            <x14:dxf>
              <fill>
                <patternFill>
                  <bgColor theme="7" tint="0.79998168889431442"/>
                </patternFill>
              </fill>
            </x14:dxf>
          </x14:cfRule>
          <xm:sqref>HL44:HX44 HL54:HX54</xm:sqref>
        </x14:conditionalFormatting>
        <x14:conditionalFormatting xmlns:xm="http://schemas.microsoft.com/office/excel/2006/main">
          <x14:cfRule type="containsText" priority="1838" operator="containsText" id="{626C1305-6AD0-45D5-BF9D-8E8F99CD1743}">
            <xm:f>NOT(ISERROR(SEARCH(#REF! ="text",GJ9)))</xm:f>
            <xm:f>#REF! ="text"</xm:f>
            <x14:dxf>
              <fill>
                <patternFill>
                  <bgColor theme="7" tint="0.79998168889431442"/>
                </patternFill>
              </fill>
            </x14:dxf>
          </x14:cfRule>
          <xm:sqref>GJ9</xm:sqref>
        </x14:conditionalFormatting>
        <x14:conditionalFormatting xmlns:xm="http://schemas.microsoft.com/office/excel/2006/main">
          <x14:cfRule type="containsText" priority="1821" operator="containsText" id="{35A4F53F-8FB8-4FC7-A34B-342FA0B87A01}">
            <xm:f>NOT(ISERROR(SEARCH(#REF! ="text",GK18)))</xm:f>
            <xm:f>#REF! ="text"</xm:f>
            <x14:dxf>
              <fill>
                <patternFill>
                  <bgColor theme="7" tint="0.79998168889431442"/>
                </patternFill>
              </fill>
            </x14:dxf>
          </x14:cfRule>
          <xm:sqref>GS104:GV104 GS98:GV101 GS86:GV95 GS78:GV81 GS75:GV76 GS72:GV73 GS61:GV69 GS57:GV59 GK55:GV55 GS45:GV53 GS39:GV43 GS22:GV36 GS18:GV19</xm:sqref>
        </x14:conditionalFormatting>
        <x14:conditionalFormatting xmlns:xm="http://schemas.microsoft.com/office/excel/2006/main">
          <x14:cfRule type="containsText" priority="1985" operator="containsText" id="{D8114ED6-7DAB-4DC9-98E9-6AC7EFDA6F0D}">
            <xm:f>NOT(ISERROR(SEARCH(#REF! ="text",GG96)))</xm:f>
            <xm:f>#REF! ="text"</xm:f>
            <x14:dxf>
              <fill>
                <patternFill>
                  <bgColor theme="7" tint="0.79998168889431442"/>
                </patternFill>
              </fill>
            </x14:dxf>
          </x14:cfRule>
          <xm:sqref>GG96:GV96 HH96:HK96</xm:sqref>
        </x14:conditionalFormatting>
        <x14:conditionalFormatting xmlns:xm="http://schemas.microsoft.com/office/excel/2006/main">
          <x14:cfRule type="containsText" priority="1841" operator="containsText" id="{E2A70A1C-6B69-4CCB-8EAE-4A6D212103C0}">
            <xm:f>NOT(ISERROR(SEARCH(#REF! ="text",GH9)))</xm:f>
            <xm:f>#REF! ="text"</xm:f>
            <x14:dxf>
              <fill>
                <patternFill>
                  <bgColor theme="7" tint="0.79998168889431442"/>
                </patternFill>
              </fill>
            </x14:dxf>
          </x14:cfRule>
          <xm:sqref>GH9:GV9</xm:sqref>
        </x14:conditionalFormatting>
        <x14:conditionalFormatting xmlns:xm="http://schemas.microsoft.com/office/excel/2006/main">
          <x14:cfRule type="containsText" priority="1987" operator="containsText" id="{62A6EE4C-BA82-4560-993D-81356E2BC408}">
            <xm:f>NOT(ISERROR(SEARCH($A121 ="text",GG55)))</xm:f>
            <xm:f>$A121 ="text"</xm:f>
            <x14:dxf>
              <fill>
                <patternFill>
                  <bgColor theme="7" tint="0.79998168889431442"/>
                </patternFill>
              </fill>
            </x14:dxf>
          </x14:cfRule>
          <xm:sqref>GG55</xm:sqref>
        </x14:conditionalFormatting>
        <x14:conditionalFormatting xmlns:xm="http://schemas.microsoft.com/office/excel/2006/main">
          <x14:cfRule type="containsText" priority="1746" operator="containsText" id="{6CA987A8-E3E5-4A21-9FA7-9AA2125712DA}">
            <xm:f>NOT(ISERROR(SEARCH(#REF! ="text",HL21)))</xm:f>
            <xm:f>#REF! ="text"</xm:f>
            <x14:dxf>
              <fill>
                <patternFill>
                  <bgColor theme="7" tint="0.79998168889431442"/>
                </patternFill>
              </fill>
            </x14:dxf>
          </x14:cfRule>
          <xm:sqref>HL21:HX21</xm:sqref>
        </x14:conditionalFormatting>
        <x14:conditionalFormatting xmlns:xm="http://schemas.microsoft.com/office/excel/2006/main">
          <x14:cfRule type="containsText" priority="2027" operator="containsText" id="{A60BCA98-C048-41FE-9CF4-A9CBD906AA62}">
            <xm:f>NOT(ISERROR(SEARCH(#REF! ="text",GG38)))</xm:f>
            <xm:f>#REF! ="text"</xm:f>
            <x14:dxf>
              <fill>
                <patternFill>
                  <bgColor theme="7" tint="0.79998168889431442"/>
                </patternFill>
              </fill>
            </x14:dxf>
          </x14:cfRule>
          <xm:sqref>GG38:GV38</xm:sqref>
        </x14:conditionalFormatting>
        <x14:conditionalFormatting xmlns:xm="http://schemas.microsoft.com/office/excel/2006/main">
          <x14:cfRule type="containsText" priority="1867" operator="containsText" id="{FF39450A-1DD3-4F2F-9A55-C53DB9C448D0}">
            <xm:f>NOT(ISERROR(SEARCH($A94 ="text",GG71)))</xm:f>
            <xm:f>$A94 ="text"</xm:f>
            <x14:dxf>
              <fill>
                <patternFill>
                  <bgColor theme="7" tint="0.79998168889431442"/>
                </patternFill>
              </fill>
            </x14:dxf>
          </x14:cfRule>
          <xm:sqref>GG71:GH71</xm:sqref>
        </x14:conditionalFormatting>
        <x14:conditionalFormatting xmlns:xm="http://schemas.microsoft.com/office/excel/2006/main">
          <x14:cfRule type="containsText" priority="2033" operator="containsText" id="{BAA1BD9D-9A8B-433B-9E7B-FE60CB2FD098}">
            <xm:f>NOT(ISERROR(SEARCH(#REF! ="text",GG55)))</xm:f>
            <xm:f>#REF! ="text"</xm:f>
            <x14:dxf>
              <fill>
                <patternFill>
                  <bgColor theme="7" tint="0.79998168889431442"/>
                </patternFill>
              </fill>
            </x14:dxf>
          </x14:cfRule>
          <xm:sqref>GG55</xm:sqref>
        </x14:conditionalFormatting>
        <x14:conditionalFormatting xmlns:xm="http://schemas.microsoft.com/office/excel/2006/main">
          <x14:cfRule type="containsText" priority="2034" operator="containsText" id="{A8BD4437-3E75-4CA8-A1AC-2DEC8A4AF459}">
            <xm:f>NOT(ISERROR(SEARCH(#REF! ="text",GG44)))</xm:f>
            <xm:f>#REF! ="text"</xm:f>
            <x14:dxf>
              <fill>
                <patternFill>
                  <bgColor theme="7" tint="0.79998168889431442"/>
                </patternFill>
              </fill>
            </x14:dxf>
          </x14:cfRule>
          <xm:sqref>GG44:GV44 GG54:GV54</xm:sqref>
        </x14:conditionalFormatting>
        <x14:conditionalFormatting xmlns:xm="http://schemas.microsoft.com/office/excel/2006/main">
          <x14:cfRule type="containsText" priority="1857" operator="containsText" id="{9A98E04E-CFD5-4B3A-9CD5-D8E793A96DFF}">
            <xm:f>NOT(ISERROR(SEARCH($A105 ="text",GG74)))</xm:f>
            <xm:f>$A105 ="text"</xm:f>
            <x14:dxf>
              <fill>
                <patternFill>
                  <bgColor theme="7" tint="0.79998168889431442"/>
                </patternFill>
              </fill>
            </x14:dxf>
          </x14:cfRule>
          <xm:sqref>GG74:GO74</xm:sqref>
        </x14:conditionalFormatting>
        <x14:conditionalFormatting xmlns:xm="http://schemas.microsoft.com/office/excel/2006/main">
          <x14:cfRule type="containsText" priority="1860" operator="containsText" id="{5FB01310-1416-4511-9D2E-6787C069D6F5}">
            <xm:f>NOT(ISERROR(SEARCH(#REF! ="text",GG77)))</xm:f>
            <xm:f>#REF! ="text"</xm:f>
            <x14:dxf>
              <fill>
                <patternFill>
                  <bgColor theme="7" tint="0.79998168889431442"/>
                </patternFill>
              </fill>
            </x14:dxf>
          </x14:cfRule>
          <xm:sqref>GG77:GO77</xm:sqref>
        </x14:conditionalFormatting>
        <x14:conditionalFormatting xmlns:xm="http://schemas.microsoft.com/office/excel/2006/main">
          <x14:cfRule type="containsText" priority="1861" operator="containsText" id="{BC9721D7-98D7-4B52-871C-5F4F903E14A6}">
            <xm:f>NOT(ISERROR(SEARCH(#REF! ="text",GG74)))</xm:f>
            <xm:f>#REF! ="text"</xm:f>
            <x14:dxf>
              <fill>
                <patternFill>
                  <bgColor theme="7" tint="0.79998168889431442"/>
                </patternFill>
              </fill>
            </x14:dxf>
          </x14:cfRule>
          <xm:sqref>GG74:GO74</xm:sqref>
        </x14:conditionalFormatting>
        <x14:conditionalFormatting xmlns:xm="http://schemas.microsoft.com/office/excel/2006/main">
          <x14:cfRule type="containsText" priority="1852" operator="containsText" id="{70DD45D8-8CC0-4D5D-A454-B9C59B249388}">
            <xm:f>NOT(ISERROR(SEARCH($A142 ="text",GG105)))</xm:f>
            <xm:f>$A142 ="text"</xm:f>
            <x14:dxf>
              <fill>
                <patternFill>
                  <bgColor theme="7" tint="0.79998168889431442"/>
                </patternFill>
              </fill>
            </x14:dxf>
          </x14:cfRule>
          <xm:sqref>GG105</xm:sqref>
        </x14:conditionalFormatting>
        <x14:conditionalFormatting xmlns:xm="http://schemas.microsoft.com/office/excel/2006/main">
          <x14:cfRule type="containsText" priority="1850" operator="containsText" id="{426BF7CE-E6A7-478E-950A-F4A70AE6D21B}">
            <xm:f>NOT(ISERROR(SEARCH($A113 ="text",GG105)))</xm:f>
            <xm:f>$A113 ="text"</xm:f>
            <x14:dxf>
              <fill>
                <patternFill>
                  <bgColor theme="7" tint="0.79998168889431442"/>
                </patternFill>
              </fill>
            </x14:dxf>
          </x14:cfRule>
          <xm:sqref>GG105</xm:sqref>
        </x14:conditionalFormatting>
        <x14:conditionalFormatting xmlns:xm="http://schemas.microsoft.com/office/excel/2006/main">
          <x14:cfRule type="containsText" priority="1840" operator="containsText" id="{09FDE0F8-DEEA-4904-85D8-511526028612}">
            <xm:f>NOT(ISERROR(SEARCH(#REF! ="text",GH9)))</xm:f>
            <xm:f>#REF! ="text"</xm:f>
            <x14:dxf>
              <fill>
                <patternFill>
                  <bgColor theme="7" tint="0.79998168889431442"/>
                </patternFill>
              </fill>
            </x14:dxf>
          </x14:cfRule>
          <xm:sqref>GH9</xm:sqref>
        </x14:conditionalFormatting>
        <x14:conditionalFormatting xmlns:xm="http://schemas.microsoft.com/office/excel/2006/main">
          <x14:cfRule type="containsText" priority="1842" operator="containsText" id="{4459B6C5-1BEA-4A36-9212-7C7AB216CF61}">
            <xm:f>NOT(ISERROR(SEARCH(#REF! ="text",GH9)))</xm:f>
            <xm:f>#REF! ="text"</xm:f>
            <x14:dxf>
              <fill>
                <patternFill>
                  <bgColor theme="7" tint="0.79998168889431442"/>
                </patternFill>
              </fill>
            </x14:dxf>
          </x14:cfRule>
          <xm:sqref>GH9:GI9</xm:sqref>
        </x14:conditionalFormatting>
        <x14:conditionalFormatting xmlns:xm="http://schemas.microsoft.com/office/excel/2006/main">
          <x14:cfRule type="containsText" priority="1837" operator="containsText" id="{2961CC89-7893-41E1-843E-4E70B9BC2A2E}">
            <xm:f>NOT(ISERROR(SEARCH(#REF! ="text",GK9)))</xm:f>
            <xm:f>#REF! ="text"</xm:f>
            <x14:dxf>
              <fill>
                <patternFill>
                  <bgColor theme="7" tint="0.79998168889431442"/>
                </patternFill>
              </fill>
            </x14:dxf>
          </x14:cfRule>
          <xm:sqref>GK9:GV9</xm:sqref>
        </x14:conditionalFormatting>
        <x14:conditionalFormatting xmlns:xm="http://schemas.microsoft.com/office/excel/2006/main">
          <x14:cfRule type="containsText" priority="1836" operator="containsText" id="{AFD43DFC-5392-4850-8BEA-FF4B0CE7B68B}">
            <xm:f>NOT(ISERROR(SEARCH(#REF! ="text",GS10)))</xm:f>
            <xm:f>#REF! ="text"</xm:f>
            <x14:dxf>
              <fill>
                <patternFill>
                  <bgColor theme="7" tint="0.79998168889431442"/>
                </patternFill>
              </fill>
            </x14:dxf>
          </x14:cfRule>
          <xm:sqref>GS10:GV16</xm:sqref>
        </x14:conditionalFormatting>
        <x14:conditionalFormatting xmlns:xm="http://schemas.microsoft.com/office/excel/2006/main">
          <x14:cfRule type="containsText" priority="1833" operator="containsText" id="{483C8F35-2756-45CF-B516-DAB706FAC034}">
            <xm:f>NOT(ISERROR(SEARCH(#REF! ="text",GS10)))</xm:f>
            <xm:f>#REF! ="text"</xm:f>
            <x14:dxf>
              <fill>
                <patternFill>
                  <bgColor theme="7" tint="0.79998168889431442"/>
                </patternFill>
              </fill>
            </x14:dxf>
          </x14:cfRule>
          <xm:sqref>GS10:GV16</xm:sqref>
        </x14:conditionalFormatting>
        <x14:conditionalFormatting xmlns:xm="http://schemas.microsoft.com/office/excel/2006/main">
          <x14:cfRule type="containsText" priority="1829" operator="containsText" id="{88B12B1F-805D-4FB8-8827-13E48F3EBA2E}">
            <xm:f>NOT(ISERROR(SEARCH(#REF! ="text",GS10)))</xm:f>
            <xm:f>#REF! ="text"</xm:f>
            <x14:dxf>
              <fill>
                <patternFill>
                  <bgColor theme="7" tint="0.79998168889431442"/>
                </patternFill>
              </fill>
            </x14:dxf>
          </x14:cfRule>
          <xm:sqref>GS10:GV16</xm:sqref>
        </x14:conditionalFormatting>
        <x14:conditionalFormatting xmlns:xm="http://schemas.microsoft.com/office/excel/2006/main">
          <x14:cfRule type="containsText" priority="1828" operator="containsText" id="{7C06E4BA-DE78-4AFF-897A-86631D877583}">
            <xm:f>NOT(ISERROR(SEARCH(#REF! ="text",GH18)))</xm:f>
            <xm:f>#REF! ="text"</xm:f>
            <x14:dxf>
              <fill>
                <patternFill>
                  <bgColor theme="7" tint="0.79998168889431442"/>
                </patternFill>
              </fill>
            </x14:dxf>
          </x14:cfRule>
          <xm:sqref>GS104:GV104 GS98:GV101 GS86:GV95 GS78:GV81 GS75:GV76 GS72:GV73 GS61:GV69 GS57:GV59 GH55:GV55 GS45:GV53 GS39:GV43 GS22:GV36 GS18:GV19</xm:sqref>
        </x14:conditionalFormatting>
        <x14:conditionalFormatting xmlns:xm="http://schemas.microsoft.com/office/excel/2006/main">
          <x14:cfRule type="containsText" priority="1824" operator="containsText" id="{2992ED40-EC26-402C-9AD6-D5482A73D66B}">
            <xm:f>NOT(ISERROR(SEARCH(#REF! ="text",GH55)))</xm:f>
            <xm:f>#REF! ="text"</xm:f>
            <x14:dxf>
              <fill>
                <patternFill>
                  <bgColor theme="7" tint="0.79998168889431442"/>
                </patternFill>
              </fill>
            </x14:dxf>
          </x14:cfRule>
          <xm:sqref>GH55</xm:sqref>
        </x14:conditionalFormatting>
        <x14:conditionalFormatting xmlns:xm="http://schemas.microsoft.com/office/excel/2006/main">
          <x14:cfRule type="containsText" priority="1825" operator="containsText" id="{91E53187-4954-4C4C-A71F-C8D00C284255}">
            <xm:f>NOT(ISERROR(SEARCH(#REF! ="text",GH18)))</xm:f>
            <xm:f>#REF! ="text"</xm:f>
            <x14:dxf>
              <fill>
                <patternFill>
                  <bgColor theme="7" tint="0.79998168889431442"/>
                </patternFill>
              </fill>
            </x14:dxf>
          </x14:cfRule>
          <xm:sqref>GS104:GV104 GS98:GV101 GS86:GV95 GS78:GV81 GS75:GV76 GS72:GV73 GS61:GV69 GS57:GV59 GH55:GV55 GS45:GV53 GS39:GV43 GS22:GV36 GS18:GV19</xm:sqref>
        </x14:conditionalFormatting>
        <x14:conditionalFormatting xmlns:xm="http://schemas.microsoft.com/office/excel/2006/main">
          <x14:cfRule type="containsText" priority="1826" operator="containsText" id="{C178BC26-C21A-4F30-8F33-3EEBD0EE3CFA}">
            <xm:f>NOT(ISERROR(SEARCH(#REF! ="text",GH55)))</xm:f>
            <xm:f>#REF! ="text"</xm:f>
            <x14:dxf>
              <fill>
                <patternFill>
                  <bgColor theme="7" tint="0.79998168889431442"/>
                </patternFill>
              </fill>
            </x14:dxf>
          </x14:cfRule>
          <xm:sqref>GH55:GI55</xm:sqref>
        </x14:conditionalFormatting>
        <x14:conditionalFormatting xmlns:xm="http://schemas.microsoft.com/office/excel/2006/main">
          <x14:cfRule type="containsText" priority="1822" operator="containsText" id="{93AB7D4F-616D-4DA4-BC1C-BEB1E3E6109B}">
            <xm:f>NOT(ISERROR(SEARCH(#REF! ="text",GJ55)))</xm:f>
            <xm:f>#REF! ="text"</xm:f>
            <x14:dxf>
              <fill>
                <patternFill>
                  <bgColor theme="7" tint="0.79998168889431442"/>
                </patternFill>
              </fill>
            </x14:dxf>
          </x14:cfRule>
          <xm:sqref>GJ55</xm:sqref>
        </x14:conditionalFormatting>
        <x14:conditionalFormatting xmlns:xm="http://schemas.microsoft.com/office/excel/2006/main">
          <x14:cfRule type="containsText" priority="1738" operator="containsText" id="{E42A1B20-1DE7-4DDB-9ADF-E6F4719F26F5}">
            <xm:f>NOT(ISERROR(SEARCH(#REF! ="text",HL6)))</xm:f>
            <xm:f>#REF! ="text"</xm:f>
            <x14:dxf>
              <fill>
                <patternFill>
                  <bgColor theme="7" tint="0.79998168889431442"/>
                </patternFill>
              </fill>
            </x14:dxf>
          </x14:cfRule>
          <xm:sqref>HM6:HX6 HL20:HX20</xm:sqref>
        </x14:conditionalFormatting>
        <x14:conditionalFormatting xmlns:xm="http://schemas.microsoft.com/office/excel/2006/main">
          <x14:cfRule type="containsText" priority="1726" operator="containsText" id="{F9E375CD-9945-46F5-81E1-3CC4953B4B2E}">
            <xm:f>NOT(ISERROR(SEARCH($A122 ="text",HL37)))</xm:f>
            <xm:f>$A122 ="text"</xm:f>
            <x14:dxf>
              <fill>
                <patternFill>
                  <bgColor theme="7" tint="0.79998168889431442"/>
                </patternFill>
              </fill>
            </x14:dxf>
          </x14:cfRule>
          <xm:sqref>HL37:HX38</xm:sqref>
        </x14:conditionalFormatting>
        <x14:conditionalFormatting xmlns:xm="http://schemas.microsoft.com/office/excel/2006/main">
          <x14:cfRule type="containsText" priority="1721" operator="containsText" id="{5011CA1D-65E2-4964-93D1-A8D59E09C4D7}">
            <xm:f>NOT(ISERROR(SEARCH($A6 ="text",HL1)))</xm:f>
            <xm:f>$A6 ="text"</xm:f>
            <x14:dxf>
              <fill>
                <patternFill>
                  <bgColor theme="7" tint="0.79998168889431442"/>
                </patternFill>
              </fill>
            </x14:dxf>
          </x14:cfRule>
          <xm:sqref>HL1:HX2</xm:sqref>
        </x14:conditionalFormatting>
        <x14:conditionalFormatting xmlns:xm="http://schemas.microsoft.com/office/excel/2006/main">
          <x14:cfRule type="containsText" priority="1731" operator="containsText" id="{B3C3432F-1EEA-4115-838C-1E9BCDBACF37}">
            <xm:f>NOT(ISERROR(SEARCH($A18 ="text",HL17)))</xm:f>
            <xm:f>$A18 ="text"</xm:f>
            <x14:dxf>
              <fill>
                <patternFill>
                  <bgColor theme="7" tint="0.79998168889431442"/>
                </patternFill>
              </fill>
            </x14:dxf>
          </x14:cfRule>
          <xm:sqref>HL17:HX17</xm:sqref>
        </x14:conditionalFormatting>
        <x14:conditionalFormatting xmlns:xm="http://schemas.microsoft.com/office/excel/2006/main">
          <x14:cfRule type="containsText" priority="1732" operator="containsText" id="{972F723C-3357-434D-A636-E462ECB622B8}">
            <xm:f>NOT(ISERROR(SEARCH($A16 ="text",HL9)))</xm:f>
            <xm:f>$A16 ="text"</xm:f>
            <x14:dxf>
              <fill>
                <patternFill>
                  <bgColor theme="7" tint="0.79998168889431442"/>
                </patternFill>
              </fill>
            </x14:dxf>
          </x14:cfRule>
          <xm:sqref>HL106:HX1048576 HL9</xm:sqref>
        </x14:conditionalFormatting>
        <x14:conditionalFormatting xmlns:xm="http://schemas.microsoft.com/office/excel/2006/main">
          <x14:cfRule type="containsText" priority="1742" operator="containsText" id="{8F383576-0C9C-4253-A730-47B81050B67A}">
            <xm:f>NOT(ISERROR(SEARCH(#REF! ="text",HL71)))</xm:f>
            <xm:f>#REF! ="text"</xm:f>
            <x14:dxf>
              <fill>
                <patternFill>
                  <bgColor theme="7" tint="0.79998168889431442"/>
                </patternFill>
              </fill>
            </x14:dxf>
          </x14:cfRule>
          <xm:sqref>HL84:HX84 HL71:HM71</xm:sqref>
        </x14:conditionalFormatting>
        <x14:conditionalFormatting xmlns:xm="http://schemas.microsoft.com/office/excel/2006/main">
          <x14:cfRule type="containsText" priority="1747" operator="containsText" id="{96ADEC65-C66C-4EA2-B1B1-EFD4C37181B8}">
            <xm:f>NOT(ISERROR(SEARCH($A109 ="text",HL44)))</xm:f>
            <xm:f>$A109 ="text"</xm:f>
            <x14:dxf>
              <fill>
                <patternFill>
                  <bgColor theme="7" tint="0.79998168889431442"/>
                </patternFill>
              </fill>
            </x14:dxf>
          </x14:cfRule>
          <xm:sqref>HL44:HX44 HL54:HX54</xm:sqref>
        </x14:conditionalFormatting>
        <x14:conditionalFormatting xmlns:xm="http://schemas.microsoft.com/office/excel/2006/main">
          <x14:cfRule type="containsText" priority="1751" operator="containsText" id="{E145DB43-7F7C-468A-A8FA-E7C93E4C5BA8}">
            <xm:f>NOT(ISERROR(SEARCH($A106 ="text",HL85)))</xm:f>
            <xm:f>$A106 ="text"</xm:f>
            <x14:dxf>
              <fill>
                <patternFill>
                  <bgColor theme="7" tint="0.79998168889431442"/>
                </patternFill>
              </fill>
            </x14:dxf>
          </x14:cfRule>
          <xm:sqref>HL85:HX85</xm:sqref>
        </x14:conditionalFormatting>
        <x14:conditionalFormatting xmlns:xm="http://schemas.microsoft.com/office/excel/2006/main">
          <x14:cfRule type="containsText" priority="1752" operator="containsText" id="{4EDD9999-AF1E-48D7-8E1B-CD0092A893E7}">
            <xm:f>NOT(ISERROR(SEARCH($A56 ="text",HL21)))</xm:f>
            <xm:f>$A56 ="text"</xm:f>
            <x14:dxf>
              <fill>
                <patternFill>
                  <bgColor theme="7" tint="0.79998168889431442"/>
                </patternFill>
              </fill>
            </x14:dxf>
          </x14:cfRule>
          <xm:sqref>HL21:HX21</xm:sqref>
        </x14:conditionalFormatting>
        <x14:conditionalFormatting xmlns:xm="http://schemas.microsoft.com/office/excel/2006/main">
          <x14:cfRule type="containsText" priority="1727" operator="containsText" id="{B8111EAB-EB95-4C36-92E7-7E3F464DE72C}">
            <xm:f>NOT(ISERROR(SEARCH($A93 ="text",HL9)))</xm:f>
            <xm:f>$A93 ="text"</xm:f>
            <x14:dxf>
              <fill>
                <patternFill>
                  <bgColor theme="7" tint="0.79998168889431442"/>
                </patternFill>
              </fill>
            </x14:dxf>
          </x14:cfRule>
          <xm:sqref>HL9</xm:sqref>
        </x14:conditionalFormatting>
        <x14:conditionalFormatting xmlns:xm="http://schemas.microsoft.com/office/excel/2006/main">
          <x14:cfRule type="containsText" priority="1754" operator="containsText" id="{028569BF-247A-40F4-9A49-B082C065C752}">
            <xm:f>NOT(ISERROR(SEARCH($A108 ="text",HL60)))</xm:f>
            <xm:f>$A108 ="text"</xm:f>
            <x14:dxf>
              <fill>
                <patternFill>
                  <bgColor theme="7" tint="0.79998168889431442"/>
                </patternFill>
              </fill>
            </x14:dxf>
          </x14:cfRule>
          <xm:sqref>HL70:HX70 HL60:HX60</xm:sqref>
        </x14:conditionalFormatting>
        <x14:conditionalFormatting xmlns:xm="http://schemas.microsoft.com/office/excel/2006/main">
          <x14:cfRule type="containsText" priority="1755" operator="containsText" id="{7B1B881C-457A-47D3-9D22-2A8C94935521}">
            <xm:f>NOT(ISERROR(SEARCH($A70 ="text",HL37)))</xm:f>
            <xm:f>$A70 ="text"</xm:f>
            <x14:dxf>
              <fill>
                <patternFill>
                  <bgColor theme="7" tint="0.79998168889431442"/>
                </patternFill>
              </fill>
            </x14:dxf>
          </x14:cfRule>
          <xm:sqref>HL37:HX37</xm:sqref>
        </x14:conditionalFormatting>
        <x14:conditionalFormatting xmlns:xm="http://schemas.microsoft.com/office/excel/2006/main">
          <x14:cfRule type="containsText" priority="1722" operator="containsText" id="{828B2A81-DC44-4EF6-A63D-28A944C9E8D0}">
            <xm:f>NOT(ISERROR(SEARCH($A17 ="text",HL8)))</xm:f>
            <xm:f>$A17 ="text"</xm:f>
            <x14:dxf>
              <fill>
                <patternFill>
                  <bgColor theme="7" tint="0.79998168889431442"/>
                </patternFill>
              </fill>
            </x14:dxf>
          </x14:cfRule>
          <xm:sqref>HL102:HX103 HL8</xm:sqref>
        </x14:conditionalFormatting>
        <x14:conditionalFormatting xmlns:xm="http://schemas.microsoft.com/office/excel/2006/main">
          <x14:cfRule type="containsText" priority="1756" operator="containsText" id="{A61E968B-5FF4-4472-AF06-39A9B7E72E70}">
            <xm:f>NOT(ISERROR(SEARCH(#REF! ="text",HL3)))</xm:f>
            <xm:f>#REF! ="text"</xm:f>
            <x14:dxf>
              <fill>
                <patternFill>
                  <bgColor theme="7" tint="0.79998168889431442"/>
                </patternFill>
              </fill>
            </x14:dxf>
          </x14:cfRule>
          <xm:sqref>HL7:HX7 HL3:HX3 HM8:HX9</xm:sqref>
        </x14:conditionalFormatting>
        <x14:conditionalFormatting xmlns:xm="http://schemas.microsoft.com/office/excel/2006/main">
          <x14:cfRule type="containsText" priority="1759" operator="containsText" id="{C6DC4FC3-7846-4627-8F6A-3D8CE0F1DA3B}">
            <xm:f>NOT(ISERROR(SEARCH($A134 ="text",HL96)))</xm:f>
            <xm:f>$A134 ="text"</xm:f>
            <x14:dxf>
              <fill>
                <patternFill>
                  <bgColor theme="7" tint="0.79998168889431442"/>
                </patternFill>
              </fill>
            </x14:dxf>
          </x14:cfRule>
          <xm:sqref>HL96:HX96 HL102:HX103</xm:sqref>
        </x14:conditionalFormatting>
        <x14:conditionalFormatting xmlns:xm="http://schemas.microsoft.com/office/excel/2006/main">
          <x14:cfRule type="containsText" priority="1717" operator="containsText" id="{22731F35-6688-461D-B3EE-58D499A04C23}">
            <xm:f>NOT(ISERROR(SEARCH($A86 ="text",HL70)))</xm:f>
            <xm:f>$A86 ="text"</xm:f>
            <x14:dxf>
              <fill>
                <patternFill>
                  <bgColor theme="7" tint="0.79998168889431442"/>
                </patternFill>
              </fill>
            </x14:dxf>
          </x14:cfRule>
          <xm:sqref>HL70:HX70</xm:sqref>
        </x14:conditionalFormatting>
        <x14:conditionalFormatting xmlns:xm="http://schemas.microsoft.com/office/excel/2006/main">
          <x14:cfRule type="containsText" priority="1713" operator="containsText" id="{695951A9-4B5A-4E15-BEDD-31E4691B3BB9}">
            <xm:f>NOT(ISERROR(SEARCH($A119 ="text",HL82)))</xm:f>
            <xm:f>$A119 ="text"</xm:f>
            <x14:dxf>
              <fill>
                <patternFill>
                  <bgColor theme="7" tint="0.79998168889431442"/>
                </patternFill>
              </fill>
            </x14:dxf>
          </x14:cfRule>
          <xm:sqref>HL82:HX82</xm:sqref>
        </x14:conditionalFormatting>
        <x14:conditionalFormatting xmlns:xm="http://schemas.microsoft.com/office/excel/2006/main">
          <x14:cfRule type="containsText" priority="1711" operator="containsText" id="{4F4255A6-5282-4F59-BA7D-EBA899C322F6}">
            <xm:f>NOT(ISERROR(SEARCH($A15 ="text",HL6)))</xm:f>
            <xm:f>$A15 ="text"</xm:f>
            <x14:dxf>
              <fill>
                <patternFill>
                  <bgColor theme="7" tint="0.79998168889431442"/>
                </patternFill>
              </fill>
            </x14:dxf>
          </x14:cfRule>
          <xm:sqref>HL6</xm:sqref>
        </x14:conditionalFormatting>
        <x14:conditionalFormatting xmlns:xm="http://schemas.microsoft.com/office/excel/2006/main">
          <x14:cfRule type="containsText" priority="1760" operator="containsText" id="{539AB29C-041A-4535-A7E7-8D8C64DFADCE}">
            <xm:f>NOT(ISERROR(SEARCH(#REF! ="text",HL8)))</xm:f>
            <xm:f>#REF! ="text"</xm:f>
            <x14:dxf>
              <fill>
                <patternFill>
                  <bgColor theme="7" tint="0.79998168889431442"/>
                </patternFill>
              </fill>
            </x14:dxf>
          </x14:cfRule>
          <xm:sqref>HL8</xm:sqref>
        </x14:conditionalFormatting>
        <x14:conditionalFormatting xmlns:xm="http://schemas.microsoft.com/office/excel/2006/main">
          <x14:cfRule type="containsText" priority="1709" operator="containsText" id="{16B9F3E0-3820-45AE-BA9F-EE1621E6360C}">
            <xm:f>NOT(ISERROR(SEARCH($A135 ="text",HL97)))</xm:f>
            <xm:f>$A135 ="text"</xm:f>
            <x14:dxf>
              <fill>
                <patternFill>
                  <bgColor theme="7" tint="0.79998168889431442"/>
                </patternFill>
              </fill>
            </x14:dxf>
          </x14:cfRule>
          <xm:sqref>HL97:HX97</xm:sqref>
        </x14:conditionalFormatting>
        <x14:conditionalFormatting xmlns:xm="http://schemas.microsoft.com/office/excel/2006/main">
          <x14:cfRule type="containsText" priority="1762" operator="containsText" id="{9F823EA8-DE25-4524-83EB-F69A47003E87}">
            <xm:f>NOT(ISERROR(SEARCH($A121 ="text",HL84)))</xm:f>
            <xm:f>$A121 ="text"</xm:f>
            <x14:dxf>
              <fill>
                <patternFill>
                  <bgColor theme="7" tint="0.79998168889431442"/>
                </patternFill>
              </fill>
            </x14:dxf>
          </x14:cfRule>
          <xm:sqref>HL84:HX85</xm:sqref>
        </x14:conditionalFormatting>
        <x14:conditionalFormatting xmlns:xm="http://schemas.microsoft.com/office/excel/2006/main">
          <x14:cfRule type="containsText" priority="1622" operator="containsText" id="{B2F8660B-6CCE-4697-AC48-4A818406A24F}">
            <xm:f>NOT(ISERROR(SEARCH(#REF! ="text",HP9)))</xm:f>
            <xm:f>#REF! ="text"</xm:f>
            <x14:dxf>
              <fill>
                <patternFill>
                  <bgColor theme="7" tint="0.79998168889431442"/>
                </patternFill>
              </fill>
            </x14:dxf>
          </x14:cfRule>
          <xm:sqref>HP9:HX9</xm:sqref>
        </x14:conditionalFormatting>
        <x14:conditionalFormatting xmlns:xm="http://schemas.microsoft.com/office/excel/2006/main">
          <x14:cfRule type="containsText" priority="1770" operator="containsText" id="{1703EC13-92B5-4CE6-ADD9-80F0BAC05543}">
            <xm:f>NOT(ISERROR(SEARCH(#REF! ="text",HL96)))</xm:f>
            <xm:f>#REF! ="text"</xm:f>
            <x14:dxf>
              <fill>
                <patternFill>
                  <bgColor theme="7" tint="0.79998168889431442"/>
                </patternFill>
              </fill>
            </x14:dxf>
          </x14:cfRule>
          <xm:sqref>HL96:HX96</xm:sqref>
        </x14:conditionalFormatting>
        <x14:conditionalFormatting xmlns:xm="http://schemas.microsoft.com/office/excel/2006/main">
          <x14:cfRule type="containsText" priority="1772" operator="containsText" id="{DFDEF125-F228-4894-8969-C75C1ED6AD53}">
            <xm:f>NOT(ISERROR(SEARCH($A121 ="text",HL55)))</xm:f>
            <xm:f>$A121 ="text"</xm:f>
            <x14:dxf>
              <fill>
                <patternFill>
                  <bgColor theme="7" tint="0.79998168889431442"/>
                </patternFill>
              </fill>
            </x14:dxf>
          </x14:cfRule>
          <xm:sqref>HL56:HX56 HL55</xm:sqref>
        </x14:conditionalFormatting>
        <x14:conditionalFormatting xmlns:xm="http://schemas.microsoft.com/office/excel/2006/main">
          <x14:cfRule type="containsText" priority="1812" operator="containsText" id="{B62A0245-CBF7-4C77-917C-02B290DDFAC6}">
            <xm:f>NOT(ISERROR(SEARCH(#REF! ="text",HL38)))</xm:f>
            <xm:f>#REF! ="text"</xm:f>
            <x14:dxf>
              <fill>
                <patternFill>
                  <bgColor theme="7" tint="0.79998168889431442"/>
                </patternFill>
              </fill>
            </x14:dxf>
          </x14:cfRule>
          <xm:sqref>HL38:HX38</xm:sqref>
        </x14:conditionalFormatting>
        <x14:conditionalFormatting xmlns:xm="http://schemas.microsoft.com/office/excel/2006/main">
          <x14:cfRule type="containsText" priority="1649" operator="containsText" id="{FE7C9913-4DCB-426D-BFA0-5F5597612CFB}">
            <xm:f>NOT(ISERROR(SEARCH($A92 ="text",HN71)))</xm:f>
            <xm:f>$A92 ="text"</xm:f>
            <x14:dxf>
              <fill>
                <patternFill>
                  <bgColor theme="7" tint="0.79998168889431442"/>
                </patternFill>
              </fill>
            </x14:dxf>
          </x14:cfRule>
          <xm:sqref>HN71:HX71</xm:sqref>
        </x14:conditionalFormatting>
        <x14:conditionalFormatting xmlns:xm="http://schemas.microsoft.com/office/excel/2006/main">
          <x14:cfRule type="containsText" priority="1651" operator="containsText" id="{61FF4D43-72AE-41A4-8567-54F9951BC8F6}">
            <xm:f>NOT(ISERROR(SEARCH(#REF! ="text",HU77)))</xm:f>
            <xm:f>#REF! ="text"</xm:f>
            <x14:dxf>
              <fill>
                <patternFill>
                  <bgColor theme="7" tint="0.79998168889431442"/>
                </patternFill>
              </fill>
            </x14:dxf>
          </x14:cfRule>
          <xm:sqref>HU77:HX77</xm:sqref>
        </x14:conditionalFormatting>
        <x14:conditionalFormatting xmlns:xm="http://schemas.microsoft.com/office/excel/2006/main">
          <x14:cfRule type="containsText" priority="1652" operator="containsText" id="{6D35C6C0-5CF1-4B67-A93D-98D39CBF05CC}">
            <xm:f>NOT(ISERROR(SEARCH($A94 ="text",HL71)))</xm:f>
            <xm:f>$A94 ="text"</xm:f>
            <x14:dxf>
              <fill>
                <patternFill>
                  <bgColor theme="7" tint="0.79998168889431442"/>
                </patternFill>
              </fill>
            </x14:dxf>
          </x14:cfRule>
          <xm:sqref>HL71:HM71</xm:sqref>
        </x14:conditionalFormatting>
        <x14:conditionalFormatting xmlns:xm="http://schemas.microsoft.com/office/excel/2006/main">
          <x14:cfRule type="containsText" priority="1653" operator="containsText" id="{39FECB89-DEF0-4970-8C94-1793571B07CD}">
            <xm:f>NOT(ISERROR(SEARCH($A103 ="text",HU74)))</xm:f>
            <xm:f>$A103 ="text"</xm:f>
            <x14:dxf>
              <fill>
                <patternFill>
                  <bgColor theme="7" tint="0.79998168889431442"/>
                </patternFill>
              </fill>
            </x14:dxf>
          </x14:cfRule>
          <xm:sqref>HU74:HX74</xm:sqref>
        </x14:conditionalFormatting>
        <x14:conditionalFormatting xmlns:xm="http://schemas.microsoft.com/office/excel/2006/main">
          <x14:cfRule type="containsText" priority="1815" operator="containsText" id="{9ABA771E-22B2-47F6-BEFD-C491F6DE0BA0}">
            <xm:f>NOT(ISERROR(SEARCH(#REF! ="text",HL60)))</xm:f>
            <xm:f>#REF! ="text"</xm:f>
            <x14:dxf>
              <fill>
                <patternFill>
                  <bgColor theme="7" tint="0.79998168889431442"/>
                </patternFill>
              </fill>
            </x14:dxf>
          </x14:cfRule>
          <xm:sqref>HL60:HX60</xm:sqref>
        </x14:conditionalFormatting>
        <x14:conditionalFormatting xmlns:xm="http://schemas.microsoft.com/office/excel/2006/main">
          <x14:cfRule type="containsText" priority="1818" operator="containsText" id="{141E04FE-E847-4A5B-9CA8-9494F21374B2}">
            <xm:f>NOT(ISERROR(SEARCH(#REF! ="text",HL55)))</xm:f>
            <xm:f>#REF! ="text"</xm:f>
            <x14:dxf>
              <fill>
                <patternFill>
                  <bgColor theme="7" tint="0.79998168889431442"/>
                </patternFill>
              </fill>
            </x14:dxf>
          </x14:cfRule>
          <xm:sqref>HL56:HX56 HL55</xm:sqref>
        </x14:conditionalFormatting>
        <x14:conditionalFormatting xmlns:xm="http://schemas.microsoft.com/office/excel/2006/main">
          <x14:cfRule type="containsText" priority="1642" operator="containsText" id="{53B8855B-3972-40A5-B810-313EC5BC7EB6}">
            <xm:f>NOT(ISERROR(SEARCH($A105 ="text",HL74)))</xm:f>
            <xm:f>$A105 ="text"</xm:f>
            <x14:dxf>
              <fill>
                <patternFill>
                  <bgColor theme="7" tint="0.79998168889431442"/>
                </patternFill>
              </fill>
            </x14:dxf>
          </x14:cfRule>
          <xm:sqref>HL74:HT74</xm:sqref>
        </x14:conditionalFormatting>
        <x14:conditionalFormatting xmlns:xm="http://schemas.microsoft.com/office/excel/2006/main">
          <x14:cfRule type="containsText" priority="1645" operator="containsText" id="{F07B715F-D473-438E-A697-25F64C6B6977}">
            <xm:f>NOT(ISERROR(SEARCH(#REF! ="text",HL77)))</xm:f>
            <xm:f>#REF! ="text"</xm:f>
            <x14:dxf>
              <fill>
                <patternFill>
                  <bgColor theme="7" tint="0.79998168889431442"/>
                </patternFill>
              </fill>
            </x14:dxf>
          </x14:cfRule>
          <xm:sqref>HL77:HT77</xm:sqref>
        </x14:conditionalFormatting>
        <x14:conditionalFormatting xmlns:xm="http://schemas.microsoft.com/office/excel/2006/main">
          <x14:cfRule type="containsText" priority="1646" operator="containsText" id="{FFBCF873-D546-4C4A-8575-34E00D12FD39}">
            <xm:f>NOT(ISERROR(SEARCH(#REF! ="text",HL74)))</xm:f>
            <xm:f>#REF! ="text"</xm:f>
            <x14:dxf>
              <fill>
                <patternFill>
                  <bgColor theme="7" tint="0.79998168889431442"/>
                </patternFill>
              </fill>
            </x14:dxf>
          </x14:cfRule>
          <xm:sqref>HL74:HT74</xm:sqref>
        </x14:conditionalFormatting>
        <x14:conditionalFormatting xmlns:xm="http://schemas.microsoft.com/office/excel/2006/main">
          <x14:cfRule type="containsText" priority="1637" operator="containsText" id="{37E65CD8-D9AD-49D3-A7F2-58ABBAD31D3D}">
            <xm:f>NOT(ISERROR(SEARCH($A142 ="text",HL105)))</xm:f>
            <xm:f>$A142 ="text"</xm:f>
            <x14:dxf>
              <fill>
                <patternFill>
                  <bgColor theme="7" tint="0.79998168889431442"/>
                </patternFill>
              </fill>
            </x14:dxf>
          </x14:cfRule>
          <xm:sqref>HL105</xm:sqref>
        </x14:conditionalFormatting>
        <x14:conditionalFormatting xmlns:xm="http://schemas.microsoft.com/office/excel/2006/main">
          <x14:cfRule type="containsText" priority="1635" operator="containsText" id="{5BCBA5D9-D013-40D8-9295-5CA7DD5616BA}">
            <xm:f>NOT(ISERROR(SEARCH($A113 ="text",HL105)))</xm:f>
            <xm:f>$A113 ="text"</xm:f>
            <x14:dxf>
              <fill>
                <patternFill>
                  <bgColor theme="7" tint="0.79998168889431442"/>
                </patternFill>
              </fill>
            </x14:dxf>
          </x14:cfRule>
          <xm:sqref>HL105</xm:sqref>
        </x14:conditionalFormatting>
        <x14:conditionalFormatting xmlns:xm="http://schemas.microsoft.com/office/excel/2006/main">
          <x14:cfRule type="containsText" priority="1625" operator="containsText" id="{2958BE8E-247D-49E2-9422-9606C8658308}">
            <xm:f>NOT(ISERROR(SEARCH(#REF! ="text",HM9)))</xm:f>
            <xm:f>#REF! ="text"</xm:f>
            <x14:dxf>
              <fill>
                <patternFill>
                  <bgColor theme="7" tint="0.79998168889431442"/>
                </patternFill>
              </fill>
            </x14:dxf>
          </x14:cfRule>
          <xm:sqref>HM9</xm:sqref>
        </x14:conditionalFormatting>
        <x14:conditionalFormatting xmlns:xm="http://schemas.microsoft.com/office/excel/2006/main">
          <x14:cfRule type="containsText" priority="1626" operator="containsText" id="{CCC97238-13DD-4DE0-8AE9-5C632D6E116E}">
            <xm:f>NOT(ISERROR(SEARCH(#REF! ="text",HM9)))</xm:f>
            <xm:f>#REF! ="text"</xm:f>
            <x14:dxf>
              <fill>
                <patternFill>
                  <bgColor theme="7" tint="0.79998168889431442"/>
                </patternFill>
              </fill>
            </x14:dxf>
          </x14:cfRule>
          <xm:sqref>HM9:HX9</xm:sqref>
        </x14:conditionalFormatting>
        <x14:conditionalFormatting xmlns:xm="http://schemas.microsoft.com/office/excel/2006/main">
          <x14:cfRule type="containsText" priority="1627" operator="containsText" id="{98D423ED-3554-421D-ACE1-E547EDB3728C}">
            <xm:f>NOT(ISERROR(SEARCH(#REF! ="text",HM9)))</xm:f>
            <xm:f>#REF! ="text"</xm:f>
            <x14:dxf>
              <fill>
                <patternFill>
                  <bgColor theme="7" tint="0.79998168889431442"/>
                </patternFill>
              </fill>
            </x14:dxf>
          </x14:cfRule>
          <xm:sqref>HM9:HN9</xm:sqref>
        </x14:conditionalFormatting>
        <x14:conditionalFormatting xmlns:xm="http://schemas.microsoft.com/office/excel/2006/main">
          <x14:cfRule type="containsText" priority="1623" operator="containsText" id="{73C475EE-DAD0-43E2-8625-0AEAFCF3BC86}">
            <xm:f>NOT(ISERROR(SEARCH(#REF! ="text",HO9)))</xm:f>
            <xm:f>#REF! ="text"</xm:f>
            <x14:dxf>
              <fill>
                <patternFill>
                  <bgColor theme="7" tint="0.79998168889431442"/>
                </patternFill>
              </fill>
            </x14:dxf>
          </x14:cfRule>
          <xm:sqref>HO9</xm:sqref>
        </x14:conditionalFormatting>
        <x14:conditionalFormatting xmlns:xm="http://schemas.microsoft.com/office/excel/2006/main">
          <x14:cfRule type="containsText" priority="1621" operator="containsText" id="{254F41DA-69A5-40B7-B0F5-4D445AFC895E}">
            <xm:f>NOT(ISERROR(SEARCH(#REF! ="text",HU10)))</xm:f>
            <xm:f>#REF! ="text"</xm:f>
            <x14:dxf>
              <fill>
                <patternFill>
                  <bgColor theme="7" tint="0.79998168889431442"/>
                </patternFill>
              </fill>
            </x14:dxf>
          </x14:cfRule>
          <xm:sqref>HU10:HX16</xm:sqref>
        </x14:conditionalFormatting>
        <x14:conditionalFormatting xmlns:xm="http://schemas.microsoft.com/office/excel/2006/main">
          <x14:cfRule type="containsText" priority="1618" operator="containsText" id="{B7683109-6638-4B1F-8F0A-F9EA38F039E8}">
            <xm:f>NOT(ISERROR(SEARCH(#REF! ="text",HU10)))</xm:f>
            <xm:f>#REF! ="text"</xm:f>
            <x14:dxf>
              <fill>
                <patternFill>
                  <bgColor theme="7" tint="0.79998168889431442"/>
                </patternFill>
              </fill>
            </x14:dxf>
          </x14:cfRule>
          <xm:sqref>HU10:HX16</xm:sqref>
        </x14:conditionalFormatting>
        <x14:conditionalFormatting xmlns:xm="http://schemas.microsoft.com/office/excel/2006/main">
          <x14:cfRule type="containsText" priority="1614" operator="containsText" id="{ACB2E904-B8D8-4B8A-9808-13B46F99470C}">
            <xm:f>NOT(ISERROR(SEARCH(#REF! ="text",HU10)))</xm:f>
            <xm:f>#REF! ="text"</xm:f>
            <x14:dxf>
              <fill>
                <patternFill>
                  <bgColor theme="7" tint="0.79998168889431442"/>
                </patternFill>
              </fill>
            </x14:dxf>
          </x14:cfRule>
          <xm:sqref>HU10:HX16</xm:sqref>
        </x14:conditionalFormatting>
        <x14:conditionalFormatting xmlns:xm="http://schemas.microsoft.com/office/excel/2006/main">
          <x14:cfRule type="containsText" priority="1613" operator="containsText" id="{40A4E995-AD1E-45B7-9706-E91A2A138C7F}">
            <xm:f>NOT(ISERROR(SEARCH(#REF! ="text",HM18)))</xm:f>
            <xm:f>#REF! ="text"</xm:f>
            <x14:dxf>
              <fill>
                <patternFill>
                  <bgColor theme="7" tint="0.79998168889431442"/>
                </patternFill>
              </fill>
            </x14:dxf>
          </x14:cfRule>
          <xm:sqref>HU104:HX104 HU98:HX101 HU86:HX95 HU78:HX81 HU75:HX76 HU72:HX73 HU61:HX69 HU57:HX59 HM55:HX55 HU45:HX53 HU39:HX43 HU22:HX36 HU18:HX19</xm:sqref>
        </x14:conditionalFormatting>
        <x14:conditionalFormatting xmlns:xm="http://schemas.microsoft.com/office/excel/2006/main">
          <x14:cfRule type="containsText" priority="1609" operator="containsText" id="{BFB92064-FFDC-4E80-9654-B46388CF5659}">
            <xm:f>NOT(ISERROR(SEARCH(#REF! ="text",HM55)))</xm:f>
            <xm:f>#REF! ="text"</xm:f>
            <x14:dxf>
              <fill>
                <patternFill>
                  <bgColor theme="7" tint="0.79998168889431442"/>
                </patternFill>
              </fill>
            </x14:dxf>
          </x14:cfRule>
          <xm:sqref>HM55</xm:sqref>
        </x14:conditionalFormatting>
        <x14:conditionalFormatting xmlns:xm="http://schemas.microsoft.com/office/excel/2006/main">
          <x14:cfRule type="containsText" priority="1610" operator="containsText" id="{739433E2-9A14-4D42-B682-629E8D5EDEFC}">
            <xm:f>NOT(ISERROR(SEARCH(#REF! ="text",HM18)))</xm:f>
            <xm:f>#REF! ="text"</xm:f>
            <x14:dxf>
              <fill>
                <patternFill>
                  <bgColor theme="7" tint="0.79998168889431442"/>
                </patternFill>
              </fill>
            </x14:dxf>
          </x14:cfRule>
          <xm:sqref>HU104:HX104 HU98:HX101 HU86:HX95 HU78:HX81 HU75:HX76 HU72:HX73 HU61:HX69 HU57:HX59 HM55:HX55 HU45:HX53 HU39:HX43 HU22:HX36 HU18:HX19</xm:sqref>
        </x14:conditionalFormatting>
        <x14:conditionalFormatting xmlns:xm="http://schemas.microsoft.com/office/excel/2006/main">
          <x14:cfRule type="containsText" priority="1611" operator="containsText" id="{82502A72-44D5-4FFD-B157-EEF045D5CC44}">
            <xm:f>NOT(ISERROR(SEARCH(#REF! ="text",HM55)))</xm:f>
            <xm:f>#REF! ="text"</xm:f>
            <x14:dxf>
              <fill>
                <patternFill>
                  <bgColor theme="7" tint="0.79998168889431442"/>
                </patternFill>
              </fill>
            </x14:dxf>
          </x14:cfRule>
          <xm:sqref>HM55:HN55</xm:sqref>
        </x14:conditionalFormatting>
        <x14:conditionalFormatting xmlns:xm="http://schemas.microsoft.com/office/excel/2006/main">
          <x14:cfRule type="containsText" priority="1607" operator="containsText" id="{224791C3-9D0B-4945-BF9F-0262AFA4C763}">
            <xm:f>NOT(ISERROR(SEARCH(#REF! ="text",HO55)))</xm:f>
            <xm:f>#REF! ="text"</xm:f>
            <x14:dxf>
              <fill>
                <patternFill>
                  <bgColor theme="7" tint="0.79998168889431442"/>
                </patternFill>
              </fill>
            </x14:dxf>
          </x14:cfRule>
          <xm:sqref>HO55</xm:sqref>
        </x14:conditionalFormatting>
        <x14:conditionalFormatting xmlns:xm="http://schemas.microsoft.com/office/excel/2006/main">
          <x14:cfRule type="containsText" priority="1606" operator="containsText" id="{630B3133-FA15-4B5F-81FD-81BB10B42176}">
            <xm:f>NOT(ISERROR(SEARCH(#REF! ="text",HP18)))</xm:f>
            <xm:f>#REF! ="text"</xm:f>
            <x14:dxf>
              <fill>
                <patternFill>
                  <bgColor theme="7" tint="0.79998168889431442"/>
                </patternFill>
              </fill>
            </x14:dxf>
          </x14:cfRule>
          <xm:sqref>HU104:HX104 HU98:HX101 HU86:HX95 HU78:HX81 HU75:HX76 HU72:HX73 HU61:HX69 HU57:HX59 HP55:HX55 HU45:HX53 HU39:HX43 HU22:HX36 HU18:HX19</xm:sqref>
        </x14:conditionalFormatting>
        <x14:conditionalFormatting xmlns:xm="http://schemas.microsoft.com/office/excel/2006/main">
          <x14:cfRule type="containsText" priority="1175" operator="containsText" id="{9E7A44F0-80CF-42C8-8016-F19269BA61A6}">
            <xm:f>NOT(ISERROR(SEARCH($A11 ="text",BM4)))</xm:f>
            <xm:f>$A11 ="text"</xm:f>
            <x14:dxf>
              <fill>
                <patternFill>
                  <bgColor theme="7" tint="0.79998168889431442"/>
                </patternFill>
              </fill>
            </x14:dxf>
          </x14:cfRule>
          <xm:sqref>BM4:CN4</xm:sqref>
        </x14:conditionalFormatting>
        <x14:conditionalFormatting xmlns:xm="http://schemas.microsoft.com/office/excel/2006/main">
          <x14:cfRule type="containsText" priority="1174" operator="containsText" id="{8C6C249E-0214-40FD-8064-1335281F6CE4}">
            <xm:f>NOT(ISERROR(SEARCH($A11 ="text",CY4)))</xm:f>
            <xm:f>$A11 ="text"</xm:f>
            <x14:dxf>
              <fill>
                <patternFill>
                  <bgColor theme="7" tint="0.79998168889431442"/>
                </patternFill>
              </fill>
            </x14:dxf>
          </x14:cfRule>
          <xm:sqref>CY4:DP4</xm:sqref>
        </x14:conditionalFormatting>
        <x14:conditionalFormatting xmlns:xm="http://schemas.microsoft.com/office/excel/2006/main">
          <x14:cfRule type="containsText" priority="1173" operator="containsText" id="{EAE8D9A7-DB18-4D22-9EE2-77B1F9A128E1}">
            <xm:f>NOT(ISERROR(SEARCH($A11 ="text",EB4)))</xm:f>
            <xm:f>$A11 ="text"</xm:f>
            <x14:dxf>
              <fill>
                <patternFill>
                  <bgColor theme="7" tint="0.79998168889431442"/>
                </patternFill>
              </fill>
            </x14:dxf>
          </x14:cfRule>
          <xm:sqref>EB4:ER4</xm:sqref>
        </x14:conditionalFormatting>
        <x14:conditionalFormatting xmlns:xm="http://schemas.microsoft.com/office/excel/2006/main">
          <x14:cfRule type="containsText" priority="1172" operator="containsText" id="{B991A44D-D22A-4FA2-B658-65672FEE935C}">
            <xm:f>NOT(ISERROR(SEARCH($A11 ="text",FD4)))</xm:f>
            <xm:f>$A11 ="text"</xm:f>
            <x14:dxf>
              <fill>
                <patternFill>
                  <bgColor theme="7" tint="0.79998168889431442"/>
                </patternFill>
              </fill>
            </x14:dxf>
          </x14:cfRule>
          <xm:sqref>FD4:FT4</xm:sqref>
        </x14:conditionalFormatting>
        <x14:conditionalFormatting xmlns:xm="http://schemas.microsoft.com/office/excel/2006/main">
          <x14:cfRule type="containsText" priority="1171" operator="containsText" id="{73D51DC5-7C01-4896-8A11-5C317C3D027B}">
            <xm:f>NOT(ISERROR(SEARCH($A11 ="text",GF4)))</xm:f>
            <xm:f>$A11 ="text"</xm:f>
            <x14:dxf>
              <fill>
                <patternFill>
                  <bgColor theme="7" tint="0.79998168889431442"/>
                </patternFill>
              </fill>
            </x14:dxf>
          </x14:cfRule>
          <xm:sqref>GF4:GV4</xm:sqref>
        </x14:conditionalFormatting>
        <x14:conditionalFormatting xmlns:xm="http://schemas.microsoft.com/office/excel/2006/main">
          <x14:cfRule type="containsText" priority="1170" operator="containsText" id="{FE50FB8E-641D-4296-93FC-322A84415CA8}">
            <xm:f>NOT(ISERROR(SEARCH($A11 ="text",HH4)))</xm:f>
            <xm:f>$A11 ="text"</xm:f>
            <x14:dxf>
              <fill>
                <patternFill>
                  <bgColor theme="7" tint="0.79998168889431442"/>
                </patternFill>
              </fill>
            </x14:dxf>
          </x14:cfRule>
          <xm:sqref>HH4:HX4</xm:sqref>
        </x14:conditionalFormatting>
        <x14:conditionalFormatting xmlns:xm="http://schemas.microsoft.com/office/excel/2006/main">
          <x14:cfRule type="containsText" priority="10921" operator="containsText" id="{8FD383E6-7F2D-4929-901C-3D6DE1B23D1A}">
            <xm:f>NOT(ISERROR(SEARCH(Baseline!$A133 ="text",Baseline!AV124)))</xm:f>
            <xm:f>Baseline!$A133 ="text"</xm:f>
            <x14:dxf>
              <fill>
                <patternFill>
                  <bgColor theme="7" tint="0.79998168889431442"/>
                </patternFill>
              </fill>
            </x14:dxf>
          </x14:cfRule>
          <xm:sqref>BC105</xm:sqref>
        </x14:conditionalFormatting>
        <x14:conditionalFormatting xmlns:xm="http://schemas.microsoft.com/office/excel/2006/main">
          <x14:cfRule type="containsText" priority="10926" operator="containsText" id="{8FD383E6-7F2D-4929-901C-3D6DE1B23D1A}">
            <xm:f>NOT(ISERROR(SEARCH(Baseline!$A133 ="text",Baseline!AV124)))</xm:f>
            <xm:f>Baseline!$A133 ="text"</xm:f>
            <x14:dxf>
              <fill>
                <patternFill>
                  <bgColor theme="7" tint="0.79998168889431442"/>
                </patternFill>
              </fill>
            </x14:dxf>
          </x14:cfRule>
          <xm:sqref>DL105 EQ105 BB105</xm:sqref>
        </x14:conditionalFormatting>
        <x14:conditionalFormatting xmlns:xm="http://schemas.microsoft.com/office/excel/2006/main">
          <x14:cfRule type="containsText" priority="10931" operator="containsText" id="{8FD383E6-7F2D-4929-901C-3D6DE1B23D1A}">
            <xm:f>NOT(ISERROR(SEARCH(Baseline!$A133 ="text",Baseline!AV124)))</xm:f>
            <xm:f>Baseline!$A133 ="text"</xm:f>
            <x14:dxf>
              <fill>
                <patternFill>
                  <bgColor theme="7" tint="0.79998168889431442"/>
                </patternFill>
              </fill>
            </x14:dxf>
          </x14:cfRule>
          <xm:sqref>DK105 EP105 BA105</xm:sqref>
        </x14:conditionalFormatting>
        <x14:conditionalFormatting xmlns:xm="http://schemas.microsoft.com/office/excel/2006/main">
          <x14:cfRule type="containsText" priority="10969" operator="containsText" id="{FE529ADC-FFA0-4EAB-A307-A12CD803F8BB}">
            <xm:f>NOT(ISERROR(SEARCH(Baseline!$A141 ="text",Baseline!AV104)))</xm:f>
            <xm:f>Baseline!$A141 ="text"</xm:f>
            <x14:dxf>
              <fill>
                <patternFill>
                  <bgColor theme="7" tint="0.79998168889431442"/>
                </patternFill>
              </fill>
            </x14:dxf>
          </x14:cfRule>
          <xm:sqref>BC83</xm:sqref>
        </x14:conditionalFormatting>
        <x14:conditionalFormatting xmlns:xm="http://schemas.microsoft.com/office/excel/2006/main">
          <x14:cfRule type="containsText" priority="10974" operator="containsText" id="{FE529ADC-FFA0-4EAB-A307-A12CD803F8BB}">
            <xm:f>NOT(ISERROR(SEARCH(Baseline!$A141 ="text",Baseline!AV104)))</xm:f>
            <xm:f>Baseline!$A141 ="text"</xm:f>
            <x14:dxf>
              <fill>
                <patternFill>
                  <bgColor theme="7" tint="0.79998168889431442"/>
                </patternFill>
              </fill>
            </x14:dxf>
          </x14:cfRule>
          <xm:sqref>DL83 EQ83 BB83</xm:sqref>
        </x14:conditionalFormatting>
        <x14:conditionalFormatting xmlns:xm="http://schemas.microsoft.com/office/excel/2006/main">
          <x14:cfRule type="containsText" priority="10979" operator="containsText" id="{FE529ADC-FFA0-4EAB-A307-A12CD803F8BB}">
            <xm:f>NOT(ISERROR(SEARCH(Baseline!$A141 ="text",Baseline!AV104)))</xm:f>
            <xm:f>Baseline!$A141 ="text"</xm:f>
            <x14:dxf>
              <fill>
                <patternFill>
                  <bgColor theme="7" tint="0.79998168889431442"/>
                </patternFill>
              </fill>
            </x14:dxf>
          </x14:cfRule>
          <xm:sqref>DK83 EP83 BA83</xm:sqref>
        </x14:conditionalFormatting>
        <x14:conditionalFormatting xmlns:xm="http://schemas.microsoft.com/office/excel/2006/main">
          <x14:cfRule type="containsText" priority="11017" operator="containsText" id="{DD12E15A-0B4E-483C-A921-DDC29C85910B}">
            <xm:f>NOT(ISERROR(SEARCH(Baseline!$A159 ="text",Baseline!B123)))</xm:f>
            <xm:f>Baseline!$A159 ="text"</xm:f>
            <x14:dxf>
              <fill>
                <patternFill>
                  <bgColor theme="7" tint="0.79998168889431442"/>
                </patternFill>
              </fill>
            </x14:dxf>
          </x14:cfRule>
          <xm:sqref>B104:B105 AL105:AM105</xm:sqref>
        </x14:conditionalFormatting>
        <x14:conditionalFormatting xmlns:xm="http://schemas.microsoft.com/office/excel/2006/main">
          <x14:cfRule type="containsText" priority="11031" operator="containsText" id="{E34451FF-87D0-4550-A7DB-7FD534B407FB}">
            <xm:f>NOT(ISERROR(SEARCH(Baseline!$A164 ="text",Baseline!AV124)))</xm:f>
            <xm:f>Baseline!$A164 ="text"</xm:f>
            <x14:dxf>
              <fill>
                <patternFill>
                  <bgColor theme="7" tint="0.79998168889431442"/>
                </patternFill>
              </fill>
            </x14:dxf>
          </x14:cfRule>
          <xm:sqref>BC105</xm:sqref>
        </x14:conditionalFormatting>
        <x14:conditionalFormatting xmlns:xm="http://schemas.microsoft.com/office/excel/2006/main">
          <x14:cfRule type="containsText" priority="11036" operator="containsText" id="{E34451FF-87D0-4550-A7DB-7FD534B407FB}">
            <xm:f>NOT(ISERROR(SEARCH(Baseline!$A164 ="text",Baseline!AV124)))</xm:f>
            <xm:f>Baseline!$A164 ="text"</xm:f>
            <x14:dxf>
              <fill>
                <patternFill>
                  <bgColor theme="7" tint="0.79998168889431442"/>
                </patternFill>
              </fill>
            </x14:dxf>
          </x14:cfRule>
          <xm:sqref>DL105 EQ105 BB105</xm:sqref>
        </x14:conditionalFormatting>
        <x14:conditionalFormatting xmlns:xm="http://schemas.microsoft.com/office/excel/2006/main">
          <x14:cfRule type="containsText" priority="11041" operator="containsText" id="{E34451FF-87D0-4550-A7DB-7FD534B407FB}">
            <xm:f>NOT(ISERROR(SEARCH(Baseline!$A164 ="text",Baseline!AV124)))</xm:f>
            <xm:f>Baseline!$A164 ="text"</xm:f>
            <x14:dxf>
              <fill>
                <patternFill>
                  <bgColor theme="7" tint="0.79998168889431442"/>
                </patternFill>
              </fill>
            </x14:dxf>
          </x14:cfRule>
          <xm:sqref>DK105 EP105 BA105</xm:sqref>
        </x14:conditionalFormatting>
        <x14:conditionalFormatting xmlns:xm="http://schemas.microsoft.com/office/excel/2006/main">
          <x14:cfRule type="containsText" priority="11696" operator="containsText" id="{3BB12B8B-CBE2-4BAE-A149-825AB9F9E03E}">
            <xm:f>NOT(ISERROR(SEARCH(Baseline!$A138 ="text",Baseline!A104)))</xm:f>
            <xm:f>Baseline!$A138 ="text"</xm:f>
            <x14:dxf>
              <fill>
                <patternFill>
                  <bgColor theme="7" tint="0.79998168889431442"/>
                </patternFill>
              </fill>
            </x14:dxf>
          </x14:cfRule>
          <xm:sqref>XFD83</xm:sqref>
        </x14:conditionalFormatting>
        <x14:conditionalFormatting xmlns:xm="http://schemas.microsoft.com/office/excel/2006/main">
          <x14:cfRule type="containsText" priority="11698" operator="containsText" id="{AEB0DF05-8CC6-48D4-9F35-58E230877707}">
            <xm:f>NOT(ISERROR(SEARCH(Baseline!$A138 ="text",Baseline!A69)))</xm:f>
            <xm:f>Baseline!$A138 ="text"</xm:f>
            <x14:dxf>
              <fill>
                <patternFill>
                  <bgColor theme="7" tint="0.79998168889431442"/>
                </patternFill>
              </fill>
            </x14:dxf>
          </x14:cfRule>
          <xm:sqref>XFD68</xm:sqref>
        </x14:conditionalFormatting>
        <x14:conditionalFormatting xmlns:xm="http://schemas.microsoft.com/office/excel/2006/main">
          <x14:cfRule type="containsText" priority="11700" operator="containsText" id="{45AA4EAF-3AF3-482D-AF19-D0F4F33C1626}">
            <xm:f>NOT(ISERROR(SEARCH(Baseline!$A130 ="text",Baseline!A123)))</xm:f>
            <xm:f>Baseline!$A130 ="text"</xm:f>
            <x14:dxf>
              <fill>
                <patternFill>
                  <bgColor theme="7" tint="0.79998168889431442"/>
                </patternFill>
              </fill>
            </x14:dxf>
          </x14:cfRule>
          <xm:sqref>XFD104:XFD105</xm:sqref>
        </x14:conditionalFormatting>
        <x14:conditionalFormatting xmlns:xm="http://schemas.microsoft.com/office/excel/2006/main">
          <x14:cfRule type="containsText" priority="12172" operator="containsText" id="{9CE91BBD-C6AC-44A7-945C-AF4A032FFAB8}">
            <xm:f>NOT(ISERROR(SEARCH(Baseline!$A226 ="text",Baseline!B123)))</xm:f>
            <xm:f>Baseline!$A226 ="text"</xm:f>
            <x14:dxf>
              <fill>
                <patternFill>
                  <bgColor theme="7" tint="0.79998168889431442"/>
                </patternFill>
              </fill>
            </x14:dxf>
          </x14:cfRule>
          <xm:sqref>B104:B105</xm:sqref>
        </x14:conditionalFormatting>
        <x14:conditionalFormatting xmlns:xm="http://schemas.microsoft.com/office/excel/2006/main">
          <x14:cfRule type="containsText" priority="12179" operator="containsText" id="{1D0A48BB-7753-4096-A4BB-1CE72B466D8F}">
            <xm:f>NOT(ISERROR(SEARCH(Baseline!$A212 ="text",Baseline!G104)))</xm:f>
            <xm:f>Baseline!$A212 ="text"</xm:f>
            <x14:dxf>
              <fill>
                <patternFill>
                  <bgColor theme="7" tint="0.79998168889431442"/>
                </patternFill>
              </fill>
            </x14:dxf>
          </x14:cfRule>
          <xm:sqref>G83:I83</xm:sqref>
        </x14:conditionalFormatting>
        <x14:conditionalFormatting xmlns:xm="http://schemas.microsoft.com/office/excel/2006/main">
          <x14:cfRule type="containsText" priority="12282" operator="containsText" id="{693CFA06-D102-4CA3-88BE-1C11A7D327C6}">
            <xm:f>NOT(ISERROR(SEARCH(Baseline!$A204 ="text",Baseline!B123)))</xm:f>
            <xm:f>Baseline!$A204 ="text"</xm:f>
            <x14:dxf>
              <fill>
                <patternFill>
                  <bgColor theme="7" tint="0.79998168889431442"/>
                </patternFill>
              </fill>
            </x14:dxf>
          </x14:cfRule>
          <xm:sqref>B104:B105</xm:sqref>
        </x14:conditionalFormatting>
        <x14:conditionalFormatting xmlns:xm="http://schemas.microsoft.com/office/excel/2006/main">
          <x14:cfRule type="containsText" priority="12290" operator="containsText" id="{113C74F2-09D9-470E-86D2-EAB1FAB193AD}">
            <xm:f>NOT(ISERROR(SEARCH(Baseline!$A212 ="text",Baseline!T104)))</xm:f>
            <xm:f>Baseline!$A212 ="text"</xm:f>
            <x14:dxf>
              <fill>
                <patternFill>
                  <bgColor theme="7" tint="0.79998168889431442"/>
                </patternFill>
              </fill>
            </x14:dxf>
          </x14:cfRule>
          <xm:sqref>AC83</xm:sqref>
        </x14:conditionalFormatting>
        <x14:conditionalFormatting xmlns:xm="http://schemas.microsoft.com/office/excel/2006/main">
          <x14:cfRule type="containsText" priority="12291" operator="containsText" id="{113C74F2-09D9-470E-86D2-EAB1FAB193AD}">
            <xm:f>NOT(ISERROR(SEARCH(Baseline!$A212 ="text",Baseline!T104)))</xm:f>
            <xm:f>Baseline!$A212 ="text"</xm:f>
            <x14:dxf>
              <fill>
                <patternFill>
                  <bgColor theme="7" tint="0.79998168889431442"/>
                </patternFill>
              </fill>
            </x14:dxf>
          </x14:cfRule>
          <xm:sqref>AB83</xm:sqref>
        </x14:conditionalFormatting>
        <x14:conditionalFormatting xmlns:xm="http://schemas.microsoft.com/office/excel/2006/main">
          <x14:cfRule type="containsText" priority="12292" operator="containsText" id="{113C74F2-09D9-470E-86D2-EAB1FAB193AD}">
            <xm:f>NOT(ISERROR(SEARCH(Baseline!$A212 ="text",Baseline!T104)))</xm:f>
            <xm:f>Baseline!$A212 ="text"</xm:f>
            <x14:dxf>
              <fill>
                <patternFill>
                  <bgColor theme="7" tint="0.79998168889431442"/>
                </patternFill>
              </fill>
            </x14:dxf>
          </x14:cfRule>
          <xm:sqref>AA83</xm:sqref>
        </x14:conditionalFormatting>
        <x14:conditionalFormatting xmlns:xm="http://schemas.microsoft.com/office/excel/2006/main">
          <x14:cfRule type="containsText" priority="12293" operator="containsText" id="{113C74F2-09D9-470E-86D2-EAB1FAB193AD}">
            <xm:f>NOT(ISERROR(SEARCH(Baseline!$A212 ="text",Baseline!T104)))</xm:f>
            <xm:f>Baseline!$A212 ="text"</xm:f>
            <x14:dxf>
              <fill>
                <patternFill>
                  <bgColor theme="7" tint="0.79998168889431442"/>
                </patternFill>
              </fill>
            </x14:dxf>
          </x14:cfRule>
          <xm:sqref>Z83</xm:sqref>
        </x14:conditionalFormatting>
        <x14:conditionalFormatting xmlns:xm="http://schemas.microsoft.com/office/excel/2006/main">
          <x14:cfRule type="containsText" priority="12294" operator="containsText" id="{113C74F2-09D9-470E-86D2-EAB1FAB193AD}">
            <xm:f>NOT(ISERROR(SEARCH(Baseline!$A212 ="text",Baseline!T104)))</xm:f>
            <xm:f>Baseline!$A212 ="text"</xm:f>
            <x14:dxf>
              <fill>
                <patternFill>
                  <bgColor theme="7" tint="0.79998168889431442"/>
                </patternFill>
              </fill>
            </x14:dxf>
          </x14:cfRule>
          <xm:sqref>Y83</xm:sqref>
        </x14:conditionalFormatting>
        <x14:conditionalFormatting xmlns:xm="http://schemas.microsoft.com/office/excel/2006/main">
          <x14:cfRule type="containsText" priority="12295" operator="containsText" id="{113C74F2-09D9-470E-86D2-EAB1FAB193AD}">
            <xm:f>NOT(ISERROR(SEARCH(Baseline!$A212 ="text",Baseline!T104)))</xm:f>
            <xm:f>Baseline!$A212 ="text"</xm:f>
            <x14:dxf>
              <fill>
                <patternFill>
                  <bgColor theme="7" tint="0.79998168889431442"/>
                </patternFill>
              </fill>
            </x14:dxf>
          </x14:cfRule>
          <xm:sqref>X83</xm:sqref>
        </x14:conditionalFormatting>
        <x14:conditionalFormatting xmlns:xm="http://schemas.microsoft.com/office/excel/2006/main">
          <x14:cfRule type="containsText" priority="12296" operator="containsText" id="{113C74F2-09D9-470E-86D2-EAB1FAB193AD}">
            <xm:f>NOT(ISERROR(SEARCH(Baseline!$A212 ="text",Baseline!AG104)))</xm:f>
            <xm:f>Baseline!$A212 ="text"</xm:f>
            <x14:dxf>
              <fill>
                <patternFill>
                  <bgColor theme="7" tint="0.79998168889431442"/>
                </patternFill>
              </fill>
            </x14:dxf>
          </x14:cfRule>
          <xm:sqref>AH83:AJ83</xm:sqref>
        </x14:conditionalFormatting>
        <x14:conditionalFormatting xmlns:xm="http://schemas.microsoft.com/office/excel/2006/main">
          <x14:cfRule type="containsText" priority="12353" operator="containsText" id="{1D0A48BB-7753-4096-A4BB-1CE72B466D8F}">
            <xm:f>NOT(ISERROR(SEARCH(Baseline!$A212 ="text",Baseline!AJ104)))</xm:f>
            <xm:f>Baseline!$A212 ="text"</xm:f>
            <x14:dxf>
              <fill>
                <patternFill>
                  <bgColor theme="7" tint="0.79998168889431442"/>
                </patternFill>
              </fill>
            </x14:dxf>
          </x14:cfRule>
          <xm:sqref>AG83</xm:sqref>
        </x14:conditionalFormatting>
        <x14:conditionalFormatting xmlns:xm="http://schemas.microsoft.com/office/excel/2006/main">
          <x14:cfRule type="containsText" priority="12383" operator="containsText" id="{5DE472DF-FFEC-4CD8-8BAC-7EC5EDB66C21}">
            <xm:f>NOT(ISERROR(SEARCH(Baseline!$A230 ="text",Baseline!G123)))</xm:f>
            <xm:f>Baseline!$A230 ="text"</xm:f>
            <x14:dxf>
              <fill>
                <patternFill>
                  <bgColor theme="7" tint="0.79998168889431442"/>
                </patternFill>
              </fill>
            </x14:dxf>
          </x14:cfRule>
          <xm:sqref>G104:H105</xm:sqref>
        </x14:conditionalFormatting>
        <x14:conditionalFormatting xmlns:xm="http://schemas.microsoft.com/office/excel/2006/main">
          <x14:cfRule type="containsText" priority="12385" operator="containsText" id="{5DE472DF-FFEC-4CD8-8BAC-7EC5EDB66C21}">
            <xm:f>NOT(ISERROR(SEARCH(Baseline!$A231 ="text",Baseline!T124)))</xm:f>
            <xm:f>Baseline!$A231 ="text"</xm:f>
            <x14:dxf>
              <fill>
                <patternFill>
                  <bgColor theme="7" tint="0.79998168889431442"/>
                </patternFill>
              </fill>
            </x14:dxf>
          </x14:cfRule>
          <xm:sqref>AC105</xm:sqref>
        </x14:conditionalFormatting>
        <x14:conditionalFormatting xmlns:xm="http://schemas.microsoft.com/office/excel/2006/main">
          <x14:cfRule type="containsText" priority="12386" operator="containsText" id="{5DE472DF-FFEC-4CD8-8BAC-7EC5EDB66C21}">
            <xm:f>NOT(ISERROR(SEARCH(Baseline!$A231 ="text",Baseline!T124)))</xm:f>
            <xm:f>Baseline!$A231 ="text"</xm:f>
            <x14:dxf>
              <fill>
                <patternFill>
                  <bgColor theme="7" tint="0.79998168889431442"/>
                </patternFill>
              </fill>
            </x14:dxf>
          </x14:cfRule>
          <xm:sqref>AB105</xm:sqref>
        </x14:conditionalFormatting>
        <x14:conditionalFormatting xmlns:xm="http://schemas.microsoft.com/office/excel/2006/main">
          <x14:cfRule type="containsText" priority="12387" operator="containsText" id="{5DE472DF-FFEC-4CD8-8BAC-7EC5EDB66C21}">
            <xm:f>NOT(ISERROR(SEARCH(Baseline!$A231 ="text",Baseline!T124)))</xm:f>
            <xm:f>Baseline!$A231 ="text"</xm:f>
            <x14:dxf>
              <fill>
                <patternFill>
                  <bgColor theme="7" tint="0.79998168889431442"/>
                </patternFill>
              </fill>
            </x14:dxf>
          </x14:cfRule>
          <xm:sqref>AA105</xm:sqref>
        </x14:conditionalFormatting>
        <x14:conditionalFormatting xmlns:xm="http://schemas.microsoft.com/office/excel/2006/main">
          <x14:cfRule type="containsText" priority="12388" operator="containsText" id="{5DE472DF-FFEC-4CD8-8BAC-7EC5EDB66C21}">
            <xm:f>NOT(ISERROR(SEARCH(Baseline!$A231 ="text",Baseline!T124)))</xm:f>
            <xm:f>Baseline!$A231 ="text"</xm:f>
            <x14:dxf>
              <fill>
                <patternFill>
                  <bgColor theme="7" tint="0.79998168889431442"/>
                </patternFill>
              </fill>
            </x14:dxf>
          </x14:cfRule>
          <xm:sqref>Z105</xm:sqref>
        </x14:conditionalFormatting>
        <x14:conditionalFormatting xmlns:xm="http://schemas.microsoft.com/office/excel/2006/main">
          <x14:cfRule type="containsText" priority="12389" operator="containsText" id="{5DE472DF-FFEC-4CD8-8BAC-7EC5EDB66C21}">
            <xm:f>NOT(ISERROR(SEARCH(Baseline!$A231 ="text",Baseline!T124)))</xm:f>
            <xm:f>Baseline!$A231 ="text"</xm:f>
            <x14:dxf>
              <fill>
                <patternFill>
                  <bgColor theme="7" tint="0.79998168889431442"/>
                </patternFill>
              </fill>
            </x14:dxf>
          </x14:cfRule>
          <xm:sqref>Y105</xm:sqref>
        </x14:conditionalFormatting>
        <x14:conditionalFormatting xmlns:xm="http://schemas.microsoft.com/office/excel/2006/main">
          <x14:cfRule type="containsText" priority="12390" operator="containsText" id="{5DE472DF-FFEC-4CD8-8BAC-7EC5EDB66C21}">
            <xm:f>NOT(ISERROR(SEARCH(Baseline!$A231 ="text",Baseline!T124)))</xm:f>
            <xm:f>Baseline!$A231 ="text"</xm:f>
            <x14:dxf>
              <fill>
                <patternFill>
                  <bgColor theme="7" tint="0.79998168889431442"/>
                </patternFill>
              </fill>
            </x14:dxf>
          </x14:cfRule>
          <xm:sqref>X105</xm:sqref>
        </x14:conditionalFormatting>
        <x14:conditionalFormatting xmlns:xm="http://schemas.microsoft.com/office/excel/2006/main">
          <x14:cfRule type="containsText" priority="12391" operator="containsText" id="{5DE472DF-FFEC-4CD8-8BAC-7EC5EDB66C21}">
            <xm:f>NOT(ISERROR(SEARCH(Baseline!$A230 ="text",Baseline!AG123)))</xm:f>
            <xm:f>Baseline!$A230 ="text"</xm:f>
            <x14:dxf>
              <fill>
                <patternFill>
                  <bgColor theme="7" tint="0.79998168889431442"/>
                </patternFill>
              </fill>
            </x14:dxf>
          </x14:cfRule>
          <xm:sqref>AH104:AJ105</xm:sqref>
        </x14:conditionalFormatting>
        <x14:conditionalFormatting xmlns:xm="http://schemas.microsoft.com/office/excel/2006/main">
          <x14:cfRule type="containsText" priority="12392" operator="containsText" id="{5DE472DF-FFEC-4CD8-8BAC-7EC5EDB66C21}">
            <xm:f>NOT(ISERROR(SEARCH(Baseline!$A230 ="text",Baseline!AJ123)))</xm:f>
            <xm:f>Baseline!$A230 ="text"</xm:f>
            <x14:dxf>
              <fill>
                <patternFill>
                  <bgColor theme="7" tint="0.79998168889431442"/>
                </patternFill>
              </fill>
            </x14:dxf>
          </x14:cfRule>
          <xm:sqref>AG104:AG105</xm:sqref>
        </x14:conditionalFormatting>
        <x14:conditionalFormatting xmlns:xm="http://schemas.microsoft.com/office/excel/2006/main">
          <x14:cfRule type="containsText" priority="12603" operator="containsText" id="{FE529ADC-FFA0-4EAB-A307-A12CD803F8BB}">
            <xm:f>NOT(ISERROR(SEARCH(Baseline!$A106 ="text",Baseline!BL69)))</xm:f>
            <xm:f>Baseline!$A106 ="text"</xm:f>
            <x14:dxf>
              <fill>
                <patternFill>
                  <bgColor theme="7" tint="0.79998168889431442"/>
                </patternFill>
              </fill>
            </x14:dxf>
          </x14:cfRule>
          <xm:sqref>BI68:BK68</xm:sqref>
        </x14:conditionalFormatting>
        <x14:conditionalFormatting xmlns:xm="http://schemas.microsoft.com/office/excel/2006/main">
          <x14:cfRule type="containsText" priority="12610" operator="containsText" id="{8FD383E6-7F2D-4929-901C-3D6DE1B23D1A}">
            <xm:f>NOT(ISERROR(SEARCH(Baseline!$A133 ="text",Baseline!AV124)))</xm:f>
            <xm:f>Baseline!$A133 ="text"</xm:f>
            <x14:dxf>
              <fill>
                <patternFill>
                  <bgColor theme="7" tint="0.79998168889431442"/>
                </patternFill>
              </fill>
            </x14:dxf>
          </x14:cfRule>
          <xm:sqref>BE105</xm:sqref>
        </x14:conditionalFormatting>
        <x14:conditionalFormatting xmlns:xm="http://schemas.microsoft.com/office/excel/2006/main">
          <x14:cfRule type="containsText" priority="12611" operator="containsText" id="{8FD383E6-7F2D-4929-901C-3D6DE1B23D1A}">
            <xm:f>NOT(ISERROR(SEARCH(Baseline!$A133 ="text",Baseline!AV124)))</xm:f>
            <xm:f>Baseline!$A133 ="text"</xm:f>
            <x14:dxf>
              <fill>
                <patternFill>
                  <bgColor theme="7" tint="0.79998168889431442"/>
                </patternFill>
              </fill>
            </x14:dxf>
          </x14:cfRule>
          <xm:sqref>BD105</xm:sqref>
        </x14:conditionalFormatting>
        <x14:conditionalFormatting xmlns:xm="http://schemas.microsoft.com/office/excel/2006/main">
          <x14:cfRule type="containsText" priority="12613" operator="containsText" id="{FE529ADC-FFA0-4EAB-A307-A12CD803F8BB}">
            <xm:f>NOT(ISERROR(SEARCH(Baseline!$A141 ="text",Baseline!AV104)))</xm:f>
            <xm:f>Baseline!$A141 ="text"</xm:f>
            <x14:dxf>
              <fill>
                <patternFill>
                  <bgColor theme="7" tint="0.79998168889431442"/>
                </patternFill>
              </fill>
            </x14:dxf>
          </x14:cfRule>
          <xm:sqref>BE83</xm:sqref>
        </x14:conditionalFormatting>
        <x14:conditionalFormatting xmlns:xm="http://schemas.microsoft.com/office/excel/2006/main">
          <x14:cfRule type="containsText" priority="12614" operator="containsText" id="{FE529ADC-FFA0-4EAB-A307-A12CD803F8BB}">
            <xm:f>NOT(ISERROR(SEARCH(Baseline!$A141 ="text",Baseline!AV104)))</xm:f>
            <xm:f>Baseline!$A141 ="text"</xm:f>
            <x14:dxf>
              <fill>
                <patternFill>
                  <bgColor theme="7" tint="0.79998168889431442"/>
                </patternFill>
              </fill>
            </x14:dxf>
          </x14:cfRule>
          <xm:sqref>BD83</xm:sqref>
        </x14:conditionalFormatting>
        <x14:conditionalFormatting xmlns:xm="http://schemas.microsoft.com/office/excel/2006/main">
          <x14:cfRule type="containsText" priority="12617" operator="containsText" id="{E34451FF-87D0-4550-A7DB-7FD534B407FB}">
            <xm:f>NOT(ISERROR(SEARCH(Baseline!$A164 ="text",Baseline!AV124)))</xm:f>
            <xm:f>Baseline!$A164 ="text"</xm:f>
            <x14:dxf>
              <fill>
                <patternFill>
                  <bgColor theme="7" tint="0.79998168889431442"/>
                </patternFill>
              </fill>
            </x14:dxf>
          </x14:cfRule>
          <xm:sqref>BE105</xm:sqref>
        </x14:conditionalFormatting>
        <x14:conditionalFormatting xmlns:xm="http://schemas.microsoft.com/office/excel/2006/main">
          <x14:cfRule type="containsText" priority="12618" operator="containsText" id="{E34451FF-87D0-4550-A7DB-7FD534B407FB}">
            <xm:f>NOT(ISERROR(SEARCH(Baseline!$A164 ="text",Baseline!AV124)))</xm:f>
            <xm:f>Baseline!$A164 ="text"</xm:f>
            <x14:dxf>
              <fill>
                <patternFill>
                  <bgColor theme="7" tint="0.79998168889431442"/>
                </patternFill>
              </fill>
            </x14:dxf>
          </x14:cfRule>
          <xm:sqref>BD105</xm:sqref>
        </x14:conditionalFormatting>
        <x14:conditionalFormatting xmlns:xm="http://schemas.microsoft.com/office/excel/2006/main">
          <x14:cfRule type="containsText" priority="12622" operator="containsText" id="{DD12E15A-0B4E-483C-A921-DDC29C85910B}">
            <xm:f>NOT(ISERROR(SEARCH(Baseline!$A160 ="text",Baseline!FG124)))</xm:f>
            <xm:f>Baseline!$A160 ="text"</xm:f>
            <x14:dxf>
              <fill>
                <patternFill>
                  <bgColor theme="7" tint="0.79998168889431442"/>
                </patternFill>
              </fill>
            </x14:dxf>
          </x14:cfRule>
          <xm:sqref>FD105 GH105:GI105 HM105:HN105</xm:sqref>
        </x14:conditionalFormatting>
        <x14:conditionalFormatting xmlns:xm="http://schemas.microsoft.com/office/excel/2006/main">
          <x14:cfRule type="containsText" priority="12651" operator="containsText" id="{5F2099E5-3FD3-4024-808E-D07B6B58F16F}">
            <xm:f>NOT(ISERROR(SEARCH(Baseline!$A195 ="text",Baseline!FG124)))</xm:f>
            <xm:f>Baseline!$A195 ="text"</xm:f>
            <x14:dxf>
              <fill>
                <patternFill>
                  <bgColor theme="7" tint="0.79998168889431442"/>
                </patternFill>
              </fill>
            </x14:dxf>
          </x14:cfRule>
          <xm:sqref>FD105 GH105:GI105 HM105:HN105</xm:sqref>
        </x14:conditionalFormatting>
        <x14:conditionalFormatting xmlns:xm="http://schemas.microsoft.com/office/excel/2006/main">
          <x14:cfRule type="containsText" priority="12658" operator="containsText" id="{3BB12B8B-CBE2-4BAE-A149-825AB9F9E03E}">
            <xm:f>NOT(ISERROR(SEARCH(Baseline!$A138 ="text",Baseline!XBX104)))</xm:f>
            <xm:f>Baseline!$A138 ="text"</xm:f>
            <x14:dxf>
              <fill>
                <patternFill>
                  <bgColor theme="7" tint="0.79998168889431442"/>
                </patternFill>
              </fill>
            </x14:dxf>
          </x14:cfRule>
          <xm:sqref>XBY83:XFC83</xm:sqref>
        </x14:conditionalFormatting>
        <x14:conditionalFormatting xmlns:xm="http://schemas.microsoft.com/office/excel/2006/main">
          <x14:cfRule type="containsText" priority="12660" operator="containsText" id="{AEB0DF05-8CC6-48D4-9F35-58E230877707}">
            <xm:f>NOT(ISERROR(SEARCH(Baseline!$A138 ="text",Baseline!XBX69)))</xm:f>
            <xm:f>Baseline!$A138 ="text"</xm:f>
            <x14:dxf>
              <fill>
                <patternFill>
                  <bgColor theme="7" tint="0.79998168889431442"/>
                </patternFill>
              </fill>
            </x14:dxf>
          </x14:cfRule>
          <xm:sqref>XBY68:XFC68</xm:sqref>
        </x14:conditionalFormatting>
        <x14:conditionalFormatting xmlns:xm="http://schemas.microsoft.com/office/excel/2006/main">
          <x14:cfRule type="containsText" priority="12662" operator="containsText" id="{45AA4EAF-3AF3-482D-AF19-D0F4F33C1626}">
            <xm:f>NOT(ISERROR(SEARCH(Baseline!$A130 ="text",Baseline!XBX123)))</xm:f>
            <xm:f>Baseline!$A130 ="text"</xm:f>
            <x14:dxf>
              <fill>
                <patternFill>
                  <bgColor theme="7" tint="0.79998168889431442"/>
                </patternFill>
              </fill>
            </x14:dxf>
          </x14:cfRule>
          <xm:sqref>XBY104:XFC105</xm:sqref>
        </x14:conditionalFormatting>
        <x14:conditionalFormatting xmlns:xm="http://schemas.microsoft.com/office/excel/2006/main">
          <x14:cfRule type="containsText" priority="12663" operator="containsText" id="{8FD383E6-7F2D-4929-901C-3D6DE1B23D1A}">
            <xm:f>NOT(ISERROR(SEARCH(Baseline!$A132 ="text",Baseline!DS123)))</xm:f>
            <xm:f>Baseline!$A132 ="text"</xm:f>
            <x14:dxf>
              <fill>
                <patternFill>
                  <bgColor theme="7" tint="0.79998168889431442"/>
                </patternFill>
              </fill>
            </x14:dxf>
          </x14:cfRule>
          <xm:sqref>DM105:DP105 DP104 ER105</xm:sqref>
        </x14:conditionalFormatting>
        <x14:conditionalFormatting xmlns:xm="http://schemas.microsoft.com/office/excel/2006/main">
          <x14:cfRule type="containsText" priority="12673" operator="containsText" id="{FE529ADC-FFA0-4EAB-A307-A12CD803F8BB}">
            <xm:f>NOT(ISERROR(SEARCH(Baseline!$A141 ="text",Baseline!DS104)))</xm:f>
            <xm:f>Baseline!$A141 ="text"</xm:f>
            <x14:dxf>
              <fill>
                <patternFill>
                  <bgColor theme="7" tint="0.79998168889431442"/>
                </patternFill>
              </fill>
            </x14:dxf>
          </x14:cfRule>
          <xm:sqref>DM83:DP83 ER83</xm:sqref>
        </x14:conditionalFormatting>
        <x14:conditionalFormatting xmlns:xm="http://schemas.microsoft.com/office/excel/2006/main">
          <x14:cfRule type="containsText" priority="12678" operator="containsText" id="{E34451FF-87D0-4550-A7DB-7FD534B407FB}">
            <xm:f>NOT(ISERROR(SEARCH(Baseline!$A163 ="text",Baseline!DS123)))</xm:f>
            <xm:f>Baseline!$A163 ="text"</xm:f>
            <x14:dxf>
              <fill>
                <patternFill>
                  <bgColor theme="7" tint="0.79998168889431442"/>
                </patternFill>
              </fill>
            </x14:dxf>
          </x14:cfRule>
          <xm:sqref>DM105:DP105 DP104 ER105</xm:sqref>
        </x14:conditionalFormatting>
        <x14:conditionalFormatting xmlns:xm="http://schemas.microsoft.com/office/excel/2006/main">
          <x14:cfRule type="containsText" priority="12688" operator="containsText" id="{45AA4EAF-3AF3-482D-AF19-D0F4F33C1626}">
            <xm:f>NOT(ISERROR(SEARCH(Baseline!$A130 ="text",Baseline!DR123)))</xm:f>
            <xm:f>Baseline!$A130 ="text"</xm:f>
            <x14:dxf>
              <fill>
                <patternFill>
                  <bgColor theme="7" tint="0.79998168889431442"/>
                </patternFill>
              </fill>
            </x14:dxf>
          </x14:cfRule>
          <xm:sqref>HY104:XBX105</xm:sqref>
        </x14:conditionalFormatting>
        <x14:conditionalFormatting xmlns:xm="http://schemas.microsoft.com/office/excel/2006/main">
          <x14:cfRule type="containsText" priority="12689" operator="containsText" id="{3BB12B8B-CBE2-4BAE-A149-825AB9F9E03E}">
            <xm:f>NOT(ISERROR(SEARCH(Baseline!$A138 ="text",Baseline!DR104)))</xm:f>
            <xm:f>Baseline!$A138 ="text"</xm:f>
            <x14:dxf>
              <fill>
                <patternFill>
                  <bgColor theme="7" tint="0.79998168889431442"/>
                </patternFill>
              </fill>
            </x14:dxf>
          </x14:cfRule>
          <xm:sqref>HY83:XBX83</xm:sqref>
        </x14:conditionalFormatting>
        <x14:conditionalFormatting xmlns:xm="http://schemas.microsoft.com/office/excel/2006/main">
          <x14:cfRule type="containsText" priority="12690" operator="containsText" id="{AEB0DF05-8CC6-48D4-9F35-58E230877707}">
            <xm:f>NOT(ISERROR(SEARCH(Baseline!$A138 ="text",Baseline!DR69)))</xm:f>
            <xm:f>Baseline!$A138 ="text"</xm:f>
            <x14:dxf>
              <fill>
                <patternFill>
                  <bgColor theme="7" tint="0.79998168889431442"/>
                </patternFill>
              </fill>
            </x14:dxf>
          </x14:cfRule>
          <xm:sqref>HY68:XBX68</xm:sqref>
        </x14:conditionalFormatting>
        <x14:conditionalFormatting xmlns:xm="http://schemas.microsoft.com/office/excel/2006/main">
          <x14:cfRule type="containsText" priority="12691" operator="containsText" id="{FE529ADC-FFA0-4EAB-A307-A12CD803F8BB}">
            <xm:f>NOT(ISERROR(SEARCH(Baseline!$A106 ="text",Baseline!DV69)))</xm:f>
            <xm:f>Baseline!$A106 ="text"</xm:f>
            <x14:dxf>
              <fill>
                <patternFill>
                  <bgColor theme="7" tint="0.79998168889431442"/>
                </patternFill>
              </fill>
            </x14:dxf>
          </x14:cfRule>
          <xm:sqref>DP68</xm:sqref>
        </x14:conditionalFormatting>
        <x14:conditionalFormatting xmlns:xm="http://schemas.microsoft.com/office/excel/2006/main">
          <x14:cfRule type="containsText" priority="12697" operator="containsText" id="{5F2099E5-3FD3-4024-808E-D07B6B58F16F}">
            <xm:f>NOT(ISERROR(SEARCH(Baseline!$A195 ="text",Baseline!AL124)))</xm:f>
            <xm:f>Baseline!$A195 ="text"</xm:f>
            <x14:dxf>
              <fill>
                <patternFill>
                  <bgColor theme="7" tint="0.79998168889431442"/>
                </patternFill>
              </fill>
            </x14:dxf>
          </x14:cfRule>
          <xm:sqref>AL105:AM105</xm:sqref>
        </x14:conditionalFormatting>
        <x14:conditionalFormatting xmlns:xm="http://schemas.microsoft.com/office/excel/2006/main">
          <x14:cfRule type="containsText" priority="1007" operator="containsText" id="{A288308C-144F-42F7-9338-E7DEC4BF5E01}">
            <xm:f>NOT(ISERROR(SEARCH($A106 ="text",CK95)))</xm:f>
            <xm:f>$A106 ="text"</xm:f>
            <x14:dxf>
              <fill>
                <patternFill>
                  <bgColor theme="7" tint="0.79998168889431442"/>
                </patternFill>
              </fill>
            </x14:dxf>
          </x14:cfRule>
          <xm:sqref>CK95:CN95</xm:sqref>
        </x14:conditionalFormatting>
        <x14:conditionalFormatting xmlns:xm="http://schemas.microsoft.com/office/excel/2006/main">
          <x14:cfRule type="containsText" priority="1011" operator="containsText" id="{73F69CF5-97A4-446F-928A-5E5DA8E4AF71}">
            <xm:f>NOT(ISERROR(SEARCH(#REF! ="text",BM6)))</xm:f>
            <xm:f>#REF! ="text"</xm:f>
            <x14:dxf>
              <fill>
                <patternFill>
                  <bgColor theme="7" tint="0.79998168889431442"/>
                </patternFill>
              </fill>
            </x14:dxf>
          </x14:cfRule>
          <xm:sqref>BM6:CN6 CK10:CN12 CK18:CN19 CK93:CN93</xm:sqref>
        </x14:conditionalFormatting>
        <x14:conditionalFormatting xmlns:xm="http://schemas.microsoft.com/office/excel/2006/main">
          <x14:cfRule type="containsText" priority="1003" operator="containsText" id="{89FC5454-D43B-4BFB-BD56-C7EB7C6CD39B}">
            <xm:f>NOT(ISERROR(SEARCH($A86 ="text",CK81)))</xm:f>
            <xm:f>$A86 ="text"</xm:f>
            <x14:dxf>
              <fill>
                <patternFill>
                  <bgColor theme="7" tint="0.79998168889431442"/>
                </patternFill>
              </fill>
            </x14:dxf>
          </x14:cfRule>
          <xm:sqref>CK81:CN81</xm:sqref>
        </x14:conditionalFormatting>
        <x14:conditionalFormatting xmlns:xm="http://schemas.microsoft.com/office/excel/2006/main">
          <x14:cfRule type="containsText" priority="1002" operator="containsText" id="{9A988656-E7DF-469A-9DD4-82800AF92A30}">
            <xm:f>NOT(ISERROR(SEARCH($A108 ="text",BM102)))</xm:f>
            <xm:f>$A108 ="text"</xm:f>
            <x14:dxf>
              <fill>
                <patternFill>
                  <bgColor theme="7" tint="0.79998168889431442"/>
                </patternFill>
              </fill>
            </x14:dxf>
          </x14:cfRule>
          <xm:sqref>BM102:CN102 BN103:CN103</xm:sqref>
        </x14:conditionalFormatting>
        <x14:conditionalFormatting xmlns:xm="http://schemas.microsoft.com/office/excel/2006/main">
          <x14:cfRule type="containsText" priority="1012" operator="containsText" id="{1CD88CD6-4600-49E0-97EC-7D45D60B337E}">
            <xm:f>NOT(ISERROR(SEARCH($A17 ="text",CK13)))</xm:f>
            <xm:f>$A17 ="text"</xm:f>
            <x14:dxf>
              <fill>
                <patternFill>
                  <bgColor theme="7" tint="0.79998168889431442"/>
                </patternFill>
              </fill>
            </x14:dxf>
          </x14:cfRule>
          <xm:sqref>CK13:CN13</xm:sqref>
        </x14:conditionalFormatting>
        <x14:conditionalFormatting xmlns:xm="http://schemas.microsoft.com/office/excel/2006/main">
          <x14:cfRule type="containsText" priority="1006" operator="containsText" id="{EEDBDF47-23FF-4A1A-9574-E22323D0C9F2}">
            <xm:f>NOT(ISERROR(SEARCH($A18 ="text",CK17)))</xm:f>
            <xm:f>$A18 ="text"</xm:f>
            <x14:dxf>
              <fill>
                <patternFill>
                  <bgColor theme="7" tint="0.79998168889431442"/>
                </patternFill>
              </fill>
            </x14:dxf>
          </x14:cfRule>
          <xm:sqref>CK17:CN17</xm:sqref>
        </x14:conditionalFormatting>
        <x14:conditionalFormatting xmlns:xm="http://schemas.microsoft.com/office/excel/2006/main">
          <x14:cfRule type="containsText" priority="1008" operator="containsText" id="{6B3F6389-5D72-48E2-8AD6-3BD2B7F20242}">
            <xm:f>NOT(ISERROR(SEARCH(#REF! ="text",CK14)))</xm:f>
            <xm:f>#REF! ="text"</xm:f>
            <x14:dxf>
              <fill>
                <patternFill>
                  <bgColor theme="7" tint="0.79998168889431442"/>
                </patternFill>
              </fill>
            </x14:dxf>
          </x14:cfRule>
          <xm:sqref>CK14:CN14</xm:sqref>
        </x14:conditionalFormatting>
        <x14:conditionalFormatting xmlns:xm="http://schemas.microsoft.com/office/excel/2006/main">
          <x14:cfRule type="containsText" priority="1009" operator="containsText" id="{4AAB425E-2AAF-4EA8-9DDD-8FBE2F2542B1}">
            <xm:f>NOT(ISERROR(SEARCH($A117 ="text",BM82)))</xm:f>
            <xm:f>$A117 ="text"</xm:f>
            <x14:dxf>
              <fill>
                <patternFill>
                  <bgColor theme="7" tint="0.79998168889431442"/>
                </patternFill>
              </fill>
            </x14:dxf>
          </x14:cfRule>
          <xm:sqref>BM84:CN84 BM82:CN82</xm:sqref>
        </x14:conditionalFormatting>
        <x14:conditionalFormatting xmlns:xm="http://schemas.microsoft.com/office/excel/2006/main">
          <x14:cfRule type="containsText" priority="1010" operator="containsText" id="{B0EB8D04-F1CB-4BB1-9DBD-D08C0EFEB2C4}">
            <xm:f>NOT(ISERROR(SEARCH($A106 ="text",BM60)))</xm:f>
            <xm:f>$A106 ="text"</xm:f>
            <x14:dxf>
              <fill>
                <patternFill>
                  <bgColor theme="7" tint="0.79998168889431442"/>
                </patternFill>
              </fill>
            </x14:dxf>
          </x14:cfRule>
          <xm:sqref>BM60:CN60 CK69:CN69 CK61:CN67</xm:sqref>
        </x14:conditionalFormatting>
        <x14:conditionalFormatting xmlns:xm="http://schemas.microsoft.com/office/excel/2006/main">
          <x14:cfRule type="containsText" priority="1013" operator="containsText" id="{CDC965F8-9AFE-4115-9747-681A97CEF4D9}">
            <xm:f>NOT(ISERROR(SEARCH(#REF! ="text",CK94)))</xm:f>
            <xm:f>#REF! ="text"</xm:f>
            <x14:dxf>
              <fill>
                <patternFill>
                  <bgColor theme="7" tint="0.79998168889431442"/>
                </patternFill>
              </fill>
            </x14:dxf>
          </x14:cfRule>
          <xm:sqref>CK94:CN94</xm:sqref>
        </x14:conditionalFormatting>
        <x14:conditionalFormatting xmlns:xm="http://schemas.microsoft.com/office/excel/2006/main">
          <x14:cfRule type="containsText" priority="1014" operator="containsText" id="{F86FCE4F-B095-4D60-8E9F-51A82D01DB20}">
            <xm:f>NOT(ISERROR(SEARCH(#REF! ="text",CK86)))</xm:f>
            <xm:f>#REF! ="text"</xm:f>
            <x14:dxf>
              <fill>
                <patternFill>
                  <bgColor theme="7" tint="0.79998168889431442"/>
                </patternFill>
              </fill>
            </x14:dxf>
          </x14:cfRule>
          <xm:sqref>CK86:CN86</xm:sqref>
        </x14:conditionalFormatting>
        <x14:conditionalFormatting xmlns:xm="http://schemas.microsoft.com/office/excel/2006/main">
          <x14:cfRule type="containsText" priority="1015" operator="containsText" id="{5BC22A8D-394B-42C1-BB59-9974A25B8641}">
            <xm:f>NOT(ISERROR(SEARCH(#REF! ="text",CK42)))</xm:f>
            <xm:f>#REF! ="text"</xm:f>
            <x14:dxf>
              <fill>
                <patternFill>
                  <bgColor theme="7" tint="0.79998168889431442"/>
                </patternFill>
              </fill>
            </x14:dxf>
          </x14:cfRule>
          <xm:sqref>CK42:CN42</xm:sqref>
        </x14:conditionalFormatting>
        <x14:conditionalFormatting xmlns:xm="http://schemas.microsoft.com/office/excel/2006/main">
          <x14:cfRule type="containsText" priority="1016" operator="containsText" id="{0A478043-AE94-4C8E-998B-500E9DC86763}">
            <xm:f>NOT(ISERROR(SEARCH(#REF! ="text",BM21)))</xm:f>
            <xm:f>#REF! ="text"</xm:f>
            <x14:dxf>
              <fill>
                <patternFill>
                  <bgColor theme="7" tint="0.79998168889431442"/>
                </patternFill>
              </fill>
            </x14:dxf>
          </x14:cfRule>
          <xm:sqref>BM21:CN21</xm:sqref>
        </x14:conditionalFormatting>
        <x14:conditionalFormatting xmlns:xm="http://schemas.microsoft.com/office/excel/2006/main">
          <x14:cfRule type="containsText" priority="1017" operator="containsText" id="{261DA1C9-8E0D-490D-B9CA-3731BEC186DF}">
            <xm:f>NOT(ISERROR(SEARCH($A106 ="text",CK87)))</xm:f>
            <xm:f>$A106 ="text"</xm:f>
            <x14:dxf>
              <fill>
                <patternFill>
                  <bgColor theme="7" tint="0.79998168889431442"/>
                </patternFill>
              </fill>
            </x14:dxf>
          </x14:cfRule>
          <xm:sqref>CK87:CN92</xm:sqref>
        </x14:conditionalFormatting>
        <x14:conditionalFormatting xmlns:xm="http://schemas.microsoft.com/office/excel/2006/main">
          <x14:cfRule type="containsText" priority="1018" operator="containsText" id="{41D0FF1B-3924-4366-961B-21A52A120363}">
            <xm:f>NOT(ISERROR(SEARCH($A108 ="text",BM44)))</xm:f>
            <xm:f>$A108 ="text"</xm:f>
            <x14:dxf>
              <fill>
                <patternFill>
                  <bgColor theme="7" tint="0.79998168889431442"/>
                </patternFill>
              </fill>
            </x14:dxf>
          </x14:cfRule>
          <xm:sqref>BM44:CN44 BM54:CN54 CK45:CN53 BM56:CN56 CK55:CN55 CK57:CN58</xm:sqref>
        </x14:conditionalFormatting>
        <x14:conditionalFormatting xmlns:xm="http://schemas.microsoft.com/office/excel/2006/main">
          <x14:cfRule type="containsText" priority="1019" operator="containsText" id="{3696E010-8E00-4D63-B14E-5E34ED637770}">
            <xm:f>NOT(ISERROR(SEARCH($A93 ="text",CK72)))</xm:f>
            <xm:f>$A93 ="text"</xm:f>
            <x14:dxf>
              <fill>
                <patternFill>
                  <bgColor theme="7" tint="0.79998168889431442"/>
                </patternFill>
              </fill>
            </x14:dxf>
          </x14:cfRule>
          <xm:sqref>CK72:CN73</xm:sqref>
        </x14:conditionalFormatting>
        <x14:conditionalFormatting xmlns:xm="http://schemas.microsoft.com/office/excel/2006/main">
          <x14:cfRule type="containsText" priority="1005" operator="containsText" id="{9E9C42FB-FBBB-454D-8F0C-650CE7467DE0}">
            <xm:f>NOT(ISERROR(SEARCH($A117 ="text",BM70)))</xm:f>
            <xm:f>$A117 ="text"</xm:f>
            <x14:dxf>
              <fill>
                <patternFill>
                  <bgColor theme="7" tint="0.79998168889431442"/>
                </patternFill>
              </fill>
            </x14:dxf>
          </x14:cfRule>
          <xm:sqref>BM70:CN70</xm:sqref>
        </x14:conditionalFormatting>
        <x14:conditionalFormatting xmlns:xm="http://schemas.microsoft.com/office/excel/2006/main">
          <x14:cfRule type="containsText" priority="1004" operator="containsText" id="{BE8171B2-1F73-4233-A2B4-BAB76F5A2FF7}">
            <xm:f>NOT(ISERROR(SEARCH($A106 ="text",BM22)))</xm:f>
            <xm:f>$A106 ="text"</xm:f>
            <x14:dxf>
              <fill>
                <patternFill>
                  <bgColor theme="7" tint="0.79998168889431442"/>
                </patternFill>
              </fill>
            </x14:dxf>
          </x14:cfRule>
          <xm:sqref>BM37:CN38 CK22:CN36 CK39:CN40</xm:sqref>
        </x14:conditionalFormatting>
        <x14:conditionalFormatting xmlns:xm="http://schemas.microsoft.com/office/excel/2006/main">
          <x14:cfRule type="containsText" priority="1020" operator="containsText" id="{201E6BC7-9A82-4203-BB9E-C868D8AD8939}">
            <xm:f>NOT(ISERROR(SEARCH(#REF! ="text",BM7)))</xm:f>
            <xm:f>#REF! ="text"</xm:f>
            <x14:dxf>
              <fill>
                <patternFill>
                  <bgColor theme="7" tint="0.79998168889431442"/>
                </patternFill>
              </fill>
            </x14:dxf>
          </x14:cfRule>
          <xm:sqref>BM7:CN9</xm:sqref>
        </x14:conditionalFormatting>
        <x14:conditionalFormatting xmlns:xm="http://schemas.microsoft.com/office/excel/2006/main">
          <x14:cfRule type="containsText" priority="1021" operator="containsText" id="{235CFBF7-5FFD-4F23-9426-0458842BCA76}">
            <xm:f>NOT(ISERROR(SEARCH(#REF! ="text",CK15)))</xm:f>
            <xm:f>#REF! ="text"</xm:f>
            <x14:dxf>
              <fill>
                <patternFill>
                  <bgColor theme="7" tint="0.79998168889431442"/>
                </patternFill>
              </fill>
            </x14:dxf>
          </x14:cfRule>
          <xm:sqref>CK15:CN15</xm:sqref>
        </x14:conditionalFormatting>
        <x14:conditionalFormatting xmlns:xm="http://schemas.microsoft.com/office/excel/2006/main">
          <x14:cfRule type="containsText" priority="1022" operator="containsText" id="{D5D46F3D-48F8-4DE4-9F6E-C64D5353EAD5}">
            <xm:f>NOT(ISERROR(SEARCH(#REF! ="text",CK16)))</xm:f>
            <xm:f>#REF! ="text"</xm:f>
            <x14:dxf>
              <fill>
                <patternFill>
                  <bgColor theme="7" tint="0.79998168889431442"/>
                </patternFill>
              </fill>
            </x14:dxf>
          </x14:cfRule>
          <xm:sqref>CK16:CN16</xm:sqref>
        </x14:conditionalFormatting>
        <x14:conditionalFormatting xmlns:xm="http://schemas.microsoft.com/office/excel/2006/main">
          <x14:cfRule type="containsText" priority="1023" operator="containsText" id="{5D41A290-0EC9-46C4-A176-C5E31DFE3CBA}">
            <xm:f>NOT(ISERROR(SEARCH($A106 ="text",CK43)))</xm:f>
            <xm:f>$A106 ="text"</xm:f>
            <x14:dxf>
              <fill>
                <patternFill>
                  <bgColor theme="7" tint="0.79998168889431442"/>
                </patternFill>
              </fill>
            </x14:dxf>
          </x14:cfRule>
          <xm:sqref>CK43:CN43</xm:sqref>
        </x14:conditionalFormatting>
        <x14:conditionalFormatting xmlns:xm="http://schemas.microsoft.com/office/excel/2006/main">
          <x14:cfRule type="containsText" priority="1000" operator="containsText" id="{291BDCC8-337F-4AB6-868F-89D8F54FCF2B}">
            <xm:f>NOT(ISERROR(SEARCH($A106 ="text",CK100)))</xm:f>
            <xm:f>$A106 ="text"</xm:f>
            <x14:dxf>
              <fill>
                <patternFill>
                  <bgColor theme="7" tint="0.79998168889431442"/>
                </patternFill>
              </fill>
            </x14:dxf>
          </x14:cfRule>
          <xm:sqref>CK100:CN101</xm:sqref>
        </x14:conditionalFormatting>
        <x14:conditionalFormatting xmlns:xm="http://schemas.microsoft.com/office/excel/2006/main">
          <x14:cfRule type="containsText" priority="1001" operator="containsText" id="{C206F361-9550-48B3-A627-FAB19EC70BEE}">
            <xm:f>NOT(ISERROR(SEARCH(#REF! ="text",BM97)))</xm:f>
            <xm:f>#REF! ="text"</xm:f>
            <x14:dxf>
              <fill>
                <patternFill>
                  <bgColor theme="7" tint="0.79998168889431442"/>
                </patternFill>
              </fill>
            </x14:dxf>
          </x14:cfRule>
          <xm:sqref>BM97:CN97</xm:sqref>
        </x14:conditionalFormatting>
        <x14:conditionalFormatting xmlns:xm="http://schemas.microsoft.com/office/excel/2006/main">
          <x14:cfRule type="containsText" priority="1024" operator="containsText" id="{8EE4CA7A-A287-4EC5-9888-099449F130C8}">
            <xm:f>NOT(ISERROR(SEARCH(#REF! ="text",BM20)))</xm:f>
            <xm:f>#REF! ="text"</xm:f>
            <x14:dxf>
              <fill>
                <patternFill>
                  <bgColor theme="7" tint="0.79998168889431442"/>
                </patternFill>
              </fill>
            </x14:dxf>
          </x14:cfRule>
          <xm:sqref>BM20:CN20</xm:sqref>
        </x14:conditionalFormatting>
        <x14:conditionalFormatting xmlns:xm="http://schemas.microsoft.com/office/excel/2006/main">
          <x14:cfRule type="containsText" priority="1025" operator="containsText" id="{BD799D81-A64A-4662-8A4A-2E3F7A168363}">
            <xm:f>NOT(ISERROR(SEARCH(#REF! ="text",CK59)))</xm:f>
            <xm:f>#REF! ="text"</xm:f>
            <x14:dxf>
              <fill>
                <patternFill>
                  <bgColor theme="7" tint="0.79998168889431442"/>
                </patternFill>
              </fill>
            </x14:dxf>
          </x14:cfRule>
          <xm:sqref>CK59:CN59</xm:sqref>
        </x14:conditionalFormatting>
        <x14:conditionalFormatting xmlns:xm="http://schemas.microsoft.com/office/excel/2006/main">
          <x14:cfRule type="containsText" priority="1026" operator="containsText" id="{20F9104C-48AC-4E5C-8F7E-F2664DB9819A}">
            <xm:f>NOT(ISERROR(SEARCH(#REF! ="text",BM85)))</xm:f>
            <xm:f>#REF! ="text"</xm:f>
            <x14:dxf>
              <fill>
                <patternFill>
                  <bgColor theme="7" tint="0.79998168889431442"/>
                </patternFill>
              </fill>
            </x14:dxf>
          </x14:cfRule>
          <xm:sqref>BM85:CN85</xm:sqref>
        </x14:conditionalFormatting>
        <x14:conditionalFormatting xmlns:xm="http://schemas.microsoft.com/office/excel/2006/main">
          <x14:cfRule type="containsText" priority="1027" operator="containsText" id="{6A3D74CE-07B6-44BD-8E9E-EF1ECB8E5D4A}">
            <xm:f>NOT(ISERROR(SEARCH(#REF! ="text",CK41)))</xm:f>
            <xm:f>#REF! ="text"</xm:f>
            <x14:dxf>
              <fill>
                <patternFill>
                  <bgColor theme="7" tint="0.79998168889431442"/>
                </patternFill>
              </fill>
            </x14:dxf>
          </x14:cfRule>
          <xm:sqref>CK41:CN41</xm:sqref>
        </x14:conditionalFormatting>
        <x14:conditionalFormatting xmlns:xm="http://schemas.microsoft.com/office/excel/2006/main">
          <x14:cfRule type="containsText" priority="1028" operator="containsText" id="{3599B6B7-21D7-4EEA-AF28-DBC1416FB379}">
            <xm:f>NOT(ISERROR(SEARCH(#REF! ="text",BM96)))</xm:f>
            <xm:f>#REF! ="text"</xm:f>
            <x14:dxf>
              <fill>
                <patternFill>
                  <bgColor theme="7" tint="0.79998168889431442"/>
                </patternFill>
              </fill>
            </x14:dxf>
          </x14:cfRule>
          <xm:sqref>BM96:CN96</xm:sqref>
        </x14:conditionalFormatting>
        <x14:conditionalFormatting xmlns:xm="http://schemas.microsoft.com/office/excel/2006/main">
          <x14:cfRule type="containsText" priority="1029" operator="containsText" id="{0A5A396A-B65D-4DD5-B656-A3C1D817D486}">
            <xm:f>NOT(ISERROR(SEARCH(#REF! ="text",CK98)))</xm:f>
            <xm:f>#REF! ="text"</xm:f>
            <x14:dxf>
              <fill>
                <patternFill>
                  <bgColor theme="7" tint="0.79998168889431442"/>
                </patternFill>
              </fill>
            </x14:dxf>
          </x14:cfRule>
          <xm:sqref>CK98:CN98</xm:sqref>
        </x14:conditionalFormatting>
        <x14:conditionalFormatting xmlns:xm="http://schemas.microsoft.com/office/excel/2006/main">
          <x14:cfRule type="containsText" priority="995" operator="containsText" id="{81CA8026-04C8-4227-9C9A-921C204FC939}">
            <xm:f>NOT(ISERROR(SEARCH($A92 ="text",BM71)))</xm:f>
            <xm:f>$A92 ="text"</xm:f>
            <x14:dxf>
              <fill>
                <patternFill>
                  <bgColor theme="7" tint="0.79998168889431442"/>
                </patternFill>
              </fill>
            </x14:dxf>
          </x14:cfRule>
          <xm:sqref>BM71:CN71</xm:sqref>
        </x14:conditionalFormatting>
        <x14:conditionalFormatting xmlns:xm="http://schemas.microsoft.com/office/excel/2006/main">
          <x14:cfRule type="containsText" priority="996" operator="containsText" id="{17D045C1-53A5-4AB0-ACEC-03307474FE18}">
            <xm:f>NOT(ISERROR(SEARCH($A106 ="text",CK76)))</xm:f>
            <xm:f>$A106 ="text"</xm:f>
            <x14:dxf>
              <fill>
                <patternFill>
                  <bgColor theme="7" tint="0.79998168889431442"/>
                </patternFill>
              </fill>
            </x14:dxf>
          </x14:cfRule>
          <xm:sqref>CK76:CN76</xm:sqref>
        </x14:conditionalFormatting>
        <x14:conditionalFormatting xmlns:xm="http://schemas.microsoft.com/office/excel/2006/main">
          <x14:cfRule type="containsText" priority="997" operator="containsText" id="{C71CF208-BD54-4193-A479-EAB4FAB2B64B}">
            <xm:f>NOT(ISERROR(SEARCH(#REF! ="text",BM77)))</xm:f>
            <xm:f>#REF! ="text"</xm:f>
            <x14:dxf>
              <fill>
                <patternFill>
                  <bgColor theme="7" tint="0.79998168889431442"/>
                </patternFill>
              </fill>
            </x14:dxf>
          </x14:cfRule>
          <xm:sqref>BM77:CN77</xm:sqref>
        </x14:conditionalFormatting>
        <x14:conditionalFormatting xmlns:xm="http://schemas.microsoft.com/office/excel/2006/main">
          <x14:cfRule type="containsText" priority="998" operator="containsText" id="{33E0D9B1-09A8-4640-B2D0-AEA823180CB7}">
            <xm:f>NOT(ISERROR(SEARCH($A103 ="text",BM74)))</xm:f>
            <xm:f>$A103 ="text"</xm:f>
            <x14:dxf>
              <fill>
                <patternFill>
                  <bgColor theme="7" tint="0.79998168889431442"/>
                </patternFill>
              </fill>
            </x14:dxf>
          </x14:cfRule>
          <xm:sqref>BM74:CN74 CK75:CN75</xm:sqref>
        </x14:conditionalFormatting>
        <x14:conditionalFormatting xmlns:xm="http://schemas.microsoft.com/office/excel/2006/main">
          <x14:cfRule type="containsText" priority="999" operator="containsText" id="{403760B2-4749-4A26-BE0F-297C739BBEF7}">
            <xm:f>NOT(ISERROR(SEARCH($A82 ="text",CK79)))</xm:f>
            <xm:f>$A82 ="text"</xm:f>
            <x14:dxf>
              <fill>
                <patternFill>
                  <bgColor theme="7" tint="0.79998168889431442"/>
                </patternFill>
              </fill>
            </x14:dxf>
          </x14:cfRule>
          <xm:sqref>CK79:CN80</xm:sqref>
        </x14:conditionalFormatting>
        <x14:conditionalFormatting xmlns:xm="http://schemas.microsoft.com/office/excel/2006/main">
          <x14:cfRule type="containsText" priority="1030" operator="containsText" id="{C2926D22-4863-4C81-9390-8C247E5AA568}">
            <xm:f>NOT(ISERROR(SEARCH(#REF! ="text",CK78)))</xm:f>
            <xm:f>#REF! ="text"</xm:f>
            <x14:dxf>
              <fill>
                <patternFill>
                  <bgColor theme="7" tint="0.79998168889431442"/>
                </patternFill>
              </fill>
            </x14:dxf>
          </x14:cfRule>
          <xm:sqref>CK78:CN78</xm:sqref>
        </x14:conditionalFormatting>
        <x14:conditionalFormatting xmlns:xm="http://schemas.microsoft.com/office/excel/2006/main">
          <x14:cfRule type="containsText" priority="992" operator="containsText" id="{3494A1B8-3C87-4197-AEA5-0396E2838740}">
            <xm:f>NOT(ISERROR(SEARCH(#REF! ="text",BO5)))</xm:f>
            <xm:f>#REF! ="text"</xm:f>
            <x14:dxf>
              <fill>
                <patternFill>
                  <bgColor theme="7" tint="0.79998168889431442"/>
                </patternFill>
              </fill>
            </x14:dxf>
          </x14:cfRule>
          <xm:sqref>BO5:CM5</xm:sqref>
        </x14:conditionalFormatting>
        <x14:conditionalFormatting xmlns:xm="http://schemas.microsoft.com/office/excel/2006/main">
          <x14:cfRule type="containsText" priority="990" operator="containsText" id="{55CAB7AC-CC8A-48B8-A121-DC432CAACE80}">
            <xm:f>NOT(ISERROR(SEARCH($A14 ="text",CN5)))</xm:f>
            <xm:f>$A14 ="text"</xm:f>
            <x14:dxf>
              <fill>
                <patternFill>
                  <bgColor theme="7" tint="0.79998168889431442"/>
                </patternFill>
              </fill>
            </x14:dxf>
          </x14:cfRule>
          <xm:sqref>CN5</xm:sqref>
        </x14:conditionalFormatting>
        <x14:conditionalFormatting xmlns:xm="http://schemas.microsoft.com/office/excel/2006/main">
          <x14:cfRule type="containsText" priority="986" operator="containsText" id="{4334C3D5-ECB5-48EB-A66F-1821A48C6FBC}">
            <xm:f>NOT(ISERROR(SEARCH($A212 ="text",BM103)))</xm:f>
            <xm:f>$A212 ="text"</xm:f>
            <x14:dxf>
              <fill>
                <patternFill>
                  <bgColor theme="7" tint="0.79998168889431442"/>
                </patternFill>
              </fill>
            </x14:dxf>
          </x14:cfRule>
          <xm:sqref>BM103</xm:sqref>
        </x14:conditionalFormatting>
        <x14:conditionalFormatting xmlns:xm="http://schemas.microsoft.com/office/excel/2006/main">
          <x14:cfRule type="containsText" priority="985" operator="containsText" id="{751C8410-C3C5-4AC4-B988-E4757F8A3C6D}">
            <xm:f>NOT(ISERROR(SEARCH(#REF! ="text",BN10)))</xm:f>
            <xm:f>#REF! ="text"</xm:f>
            <x14:dxf>
              <fill>
                <patternFill>
                  <bgColor theme="7" tint="0.79998168889431442"/>
                </patternFill>
              </fill>
            </x14:dxf>
          </x14:cfRule>
          <xm:sqref>BN104:CJ104 BN98:CJ101 BN86:CJ95 BN78:CJ81 BN75:CJ76 BN72:CJ73 BN61:CJ69 BN57:CJ59 BN55:CJ55 BN45:CJ53 BN39:CJ43 BN22:CJ36 BN10:CJ19</xm:sqref>
        </x14:conditionalFormatting>
        <x14:conditionalFormatting xmlns:xm="http://schemas.microsoft.com/office/excel/2006/main">
          <x14:cfRule type="containsText" priority="984" operator="containsText" id="{D34AA203-1228-4E65-ABAD-EF062052534A}">
            <xm:f>NOT(ISERROR(SEARCH($A14 ="text",AK5)))</xm:f>
            <xm:f>$A14 ="text"</xm:f>
            <x14:dxf>
              <fill>
                <patternFill>
                  <bgColor theme="7" tint="0.79998168889431442"/>
                </patternFill>
              </fill>
            </x14:dxf>
          </x14:cfRule>
          <xm:sqref>AK5:BN5</xm:sqref>
        </x14:conditionalFormatting>
        <x14:conditionalFormatting xmlns:xm="http://schemas.microsoft.com/office/excel/2006/main">
          <x14:cfRule type="containsText" priority="980" operator="containsText" id="{78CC1AC1-CA22-45D3-85BD-75AAC612FC07}">
            <xm:f>NOT(ISERROR(SEARCH(#REF! ="text",BM10)))</xm:f>
            <xm:f>#REF! ="text"</xm:f>
            <x14:dxf>
              <fill>
                <patternFill>
                  <bgColor theme="7" tint="0.79998168889431442"/>
                </patternFill>
              </fill>
            </x14:dxf>
          </x14:cfRule>
          <xm:sqref>BM104 BM98:BM101 BM86:BM95 BM78:BM81 BM75:BM76 BM72:BM73 BM61:BM69 BM57:BM59 BM55 BM45:BM53 BM39:BM43 BM22:BM36 BM10:BM19</xm:sqref>
        </x14:conditionalFormatting>
        <x14:conditionalFormatting xmlns:xm="http://schemas.microsoft.com/office/excel/2006/main">
          <x14:cfRule type="containsText" priority="979" operator="containsText" id="{36EE208D-DB57-496B-A8CA-383033497BC5}">
            <xm:f>NOT(ISERROR(SEARCH(#REF! ="text",I11)))</xm:f>
            <xm:f>#REF! ="text"</xm:f>
            <x14:dxf>
              <fill>
                <patternFill>
                  <bgColor theme="7" tint="0.79998168889431442"/>
                </patternFill>
              </fill>
            </x14:dxf>
          </x14:cfRule>
          <xm:sqref>I98:I101 I86:I95 I78:I81 I75:I76 I72:I73 I61:I69 I57:I59 I45:I53 I39:I43 I22:I36 I18:I19 I11:I16</xm:sqref>
        </x14:conditionalFormatting>
        <x14:conditionalFormatting xmlns:xm="http://schemas.microsoft.com/office/excel/2006/main">
          <x14:cfRule type="containsText" priority="977" operator="containsText" id="{20E6AB91-5EAA-4B57-97C4-A62B47DED99B}">
            <xm:f>NOT(ISERROR(SEARCH(#REF! ="text",I10)))</xm:f>
            <xm:f>#REF! ="text"</xm:f>
            <x14:dxf>
              <fill>
                <patternFill>
                  <bgColor theme="7" tint="0.79998168889431442"/>
                </patternFill>
              </fill>
            </x14:dxf>
          </x14:cfRule>
          <xm:sqref>I10</xm:sqref>
        </x14:conditionalFormatting>
        <x14:conditionalFormatting xmlns:xm="http://schemas.microsoft.com/office/excel/2006/main">
          <x14:cfRule type="containsText" priority="975" operator="containsText" id="{0C9EB972-668D-4240-89D9-D6A4070D63F8}">
            <xm:f>NOT(ISERROR(SEARCH(#REF! ="text",AK9)))</xm:f>
            <xm:f>#REF! ="text"</xm:f>
            <x14:dxf>
              <fill>
                <patternFill>
                  <bgColor theme="7" tint="0.79998168889431442"/>
                </patternFill>
              </fill>
            </x14:dxf>
          </x14:cfRule>
          <xm:sqref>AK9</xm:sqref>
        </x14:conditionalFormatting>
        <x14:conditionalFormatting xmlns:xm="http://schemas.microsoft.com/office/excel/2006/main">
          <x14:cfRule type="containsText" priority="971" operator="containsText" id="{AF922CCC-DCF6-4BF3-86DD-23BBEDFA63B6}">
            <xm:f>NOT(ISERROR(SEARCH(#REF! ="text",AK9)))</xm:f>
            <xm:f>#REF! ="text"</xm:f>
            <x14:dxf>
              <fill>
                <patternFill>
                  <bgColor theme="7" tint="0.79998168889431442"/>
                </patternFill>
              </fill>
            </x14:dxf>
          </x14:cfRule>
          <xm:sqref>AK9</xm:sqref>
        </x14:conditionalFormatting>
        <x14:conditionalFormatting xmlns:xm="http://schemas.microsoft.com/office/excel/2006/main">
          <x14:cfRule type="containsText" priority="972" operator="containsText" id="{31EF32F8-A267-4299-B573-147397B7B50E}">
            <xm:f>NOT(ISERROR(SEARCH(#REF! ="text",AK9)))</xm:f>
            <xm:f>#REF! ="text"</xm:f>
            <x14:dxf>
              <fill>
                <patternFill>
                  <bgColor theme="7" tint="0.79998168889431442"/>
                </patternFill>
              </fill>
            </x14:dxf>
          </x14:cfRule>
          <xm:sqref>AK9</xm:sqref>
        </x14:conditionalFormatting>
        <x14:conditionalFormatting xmlns:xm="http://schemas.microsoft.com/office/excel/2006/main">
          <x14:cfRule type="containsText" priority="973" operator="containsText" id="{6944BB25-223D-477D-96E6-DF3181F7ED0E}">
            <xm:f>NOT(ISERROR(SEARCH(#REF! ="text",AK9)))</xm:f>
            <xm:f>#REF! ="text"</xm:f>
            <x14:dxf>
              <fill>
                <patternFill>
                  <bgColor theme="7" tint="0.79998168889431442"/>
                </patternFill>
              </fill>
            </x14:dxf>
          </x14:cfRule>
          <xm:sqref>AK9</xm:sqref>
        </x14:conditionalFormatting>
        <x14:conditionalFormatting xmlns:xm="http://schemas.microsoft.com/office/excel/2006/main">
          <x14:cfRule type="containsText" priority="969" operator="containsText" id="{19E17E74-820B-4D47-8CE8-AC8C5BBAD217}">
            <xm:f>NOT(ISERROR(SEARCH(#REF! ="text",AK10)))</xm:f>
            <xm:f>#REF! ="text"</xm:f>
            <x14:dxf>
              <fill>
                <patternFill>
                  <bgColor theme="7" tint="0.79998168889431442"/>
                </patternFill>
              </fill>
            </x14:dxf>
          </x14:cfRule>
          <xm:sqref>AK98:AK101 AK86:AK95 AK78:AK81 AK75:AK76 AK72:AK73 AK61:AK69 AK57:AK59 AK45:AK53 AK39:AK43 AK22:AK36 AK18:AK19 AK10:AK16</xm:sqref>
        </x14:conditionalFormatting>
        <x14:conditionalFormatting xmlns:xm="http://schemas.microsoft.com/office/excel/2006/main">
          <x14:cfRule type="containsText" priority="965" operator="containsText" id="{56814262-E1D0-4CB3-BAF1-5B268C4CCFBF}">
            <xm:f>NOT(ISERROR(SEARCH(#REF! ="text",AK10)))</xm:f>
            <xm:f>#REF! ="text"</xm:f>
            <x14:dxf>
              <fill>
                <patternFill>
                  <bgColor theme="7" tint="0.79998168889431442"/>
                </patternFill>
              </fill>
            </x14:dxf>
          </x14:cfRule>
          <xm:sqref>AK98:AK101 AK86:AK95 AK78:AK81 AK75:AK76 AK72:AK73 AK61:AK69 AK57:AK59 AK45:AK53 AK39:AK43 AK22:AK36 AK18:AK19 AK10:AK16</xm:sqref>
        </x14:conditionalFormatting>
        <x14:conditionalFormatting xmlns:xm="http://schemas.microsoft.com/office/excel/2006/main">
          <x14:cfRule type="containsText" priority="966" operator="containsText" id="{E232BEF0-039F-4A21-8825-17AC923EDFD3}">
            <xm:f>NOT(ISERROR(SEARCH(#REF! ="text",AK10)))</xm:f>
            <xm:f>#REF! ="text"</xm:f>
            <x14:dxf>
              <fill>
                <patternFill>
                  <bgColor theme="7" tint="0.79998168889431442"/>
                </patternFill>
              </fill>
            </x14:dxf>
          </x14:cfRule>
          <xm:sqref>AK98:AK101 AK86:AK95 AK78:AK81 AK75:AK76 AK72:AK73 AK61:AK69 AK57:AK59 AK45:AK53 AK39:AK43 AK22:AK36 AK18:AK19 AK10:AK16</xm:sqref>
        </x14:conditionalFormatting>
        <x14:conditionalFormatting xmlns:xm="http://schemas.microsoft.com/office/excel/2006/main">
          <x14:cfRule type="containsText" priority="967" operator="containsText" id="{9671E734-9EEE-4677-B4C1-ADB26A6E2710}">
            <xm:f>NOT(ISERROR(SEARCH(#REF! ="text",AK10)))</xm:f>
            <xm:f>#REF! ="text"</xm:f>
            <x14:dxf>
              <fill>
                <patternFill>
                  <bgColor theme="7" tint="0.79998168889431442"/>
                </patternFill>
              </fill>
            </x14:dxf>
          </x14:cfRule>
          <xm:sqref>AK98:AK101 AK86:AK95 AK78:AK81 AK75:AK76 AK72:AK73 AK61:AK69 AK57:AK59 AK45:AK53 AK39:AK43 AK22:AK36 AK18:AK19 AK10:AK16</xm:sqref>
        </x14:conditionalFormatting>
        <x14:conditionalFormatting xmlns:xm="http://schemas.microsoft.com/office/excel/2006/main">
          <x14:cfRule type="containsText" priority="963" operator="containsText" id="{899B8E10-CF41-4BAC-8C6A-FBAB9518BE85}">
            <xm:f>NOT(ISERROR(SEARCH(#REF! ="text",EB5)))</xm:f>
            <xm:f>#REF! ="text"</xm:f>
            <x14:dxf>
              <fill>
                <patternFill>
                  <bgColor theme="7" tint="0.79998168889431442"/>
                </patternFill>
              </fill>
            </x14:dxf>
          </x14:cfRule>
          <xm:sqref>EB5:EC5 EE5:EF5 EH5:EI5 EK5:EL5 EN5:EQ5</xm:sqref>
        </x14:conditionalFormatting>
        <x14:conditionalFormatting xmlns:xm="http://schemas.microsoft.com/office/excel/2006/main">
          <x14:cfRule type="containsText" priority="961" operator="containsText" id="{B9574DD1-840D-42E4-A9D0-D21E7FF60CA2}">
            <xm:f>NOT(ISERROR(SEARCH($A14 ="text",ER5)))</xm:f>
            <xm:f>$A14 ="text"</xm:f>
            <x14:dxf>
              <fill>
                <patternFill>
                  <bgColor theme="7" tint="0.79998168889431442"/>
                </patternFill>
              </fill>
            </x14:dxf>
          </x14:cfRule>
          <xm:sqref>ER5</xm:sqref>
        </x14:conditionalFormatting>
        <x14:conditionalFormatting xmlns:xm="http://schemas.microsoft.com/office/excel/2006/main">
          <x14:cfRule type="containsText" priority="959" operator="containsText" id="{3FFD93AF-AD98-4E85-B6C4-0699C43BBDF3}">
            <xm:f>NOT(ISERROR(SEARCH($A14 ="text",ED5)))</xm:f>
            <xm:f>$A14 ="text"</xm:f>
            <x14:dxf>
              <fill>
                <patternFill>
                  <bgColor theme="7" tint="0.79998168889431442"/>
                </patternFill>
              </fill>
            </x14:dxf>
          </x14:cfRule>
          <xm:sqref>ED5 EG5 EJ5 EM5</xm:sqref>
        </x14:conditionalFormatting>
        <x14:conditionalFormatting xmlns:xm="http://schemas.microsoft.com/office/excel/2006/main">
          <x14:cfRule type="containsText" priority="955" operator="containsText" id="{CFCBD82A-5886-42AA-9645-9BC161D8CB9A}">
            <xm:f>NOT(ISERROR(SEARCH(#REF! ="text",FQ5)))</xm:f>
            <xm:f>#REF! ="text"</xm:f>
            <x14:dxf>
              <fill>
                <patternFill>
                  <bgColor theme="7" tint="0.79998168889431442"/>
                </patternFill>
              </fill>
            </x14:dxf>
          </x14:cfRule>
          <xm:sqref>FQ5:FS5</xm:sqref>
        </x14:conditionalFormatting>
        <x14:conditionalFormatting xmlns:xm="http://schemas.microsoft.com/office/excel/2006/main">
          <x14:cfRule type="containsText" priority="953" operator="containsText" id="{60F29193-A59D-466F-A5C9-DD8BB54D3D8B}">
            <xm:f>NOT(ISERROR(SEARCH($A14 ="text",FT5)))</xm:f>
            <xm:f>$A14 ="text"</xm:f>
            <x14:dxf>
              <fill>
                <patternFill>
                  <bgColor theme="7" tint="0.79998168889431442"/>
                </patternFill>
              </fill>
            </x14:dxf>
          </x14:cfRule>
          <xm:sqref>FT5</xm:sqref>
        </x14:conditionalFormatting>
        <x14:conditionalFormatting xmlns:xm="http://schemas.microsoft.com/office/excel/2006/main">
          <x14:cfRule type="containsText" priority="951" operator="containsText" id="{B4E05000-D34A-4801-BCC5-A241B7085CBE}">
            <xm:f>NOT(ISERROR(SEARCH(#REF! ="text",GS5)))</xm:f>
            <xm:f>#REF! ="text"</xm:f>
            <x14:dxf>
              <fill>
                <patternFill>
                  <bgColor theme="7" tint="0.79998168889431442"/>
                </patternFill>
              </fill>
            </x14:dxf>
          </x14:cfRule>
          <xm:sqref>GS5:GU5</xm:sqref>
        </x14:conditionalFormatting>
        <x14:conditionalFormatting xmlns:xm="http://schemas.microsoft.com/office/excel/2006/main">
          <x14:cfRule type="containsText" priority="949" operator="containsText" id="{308E5EC6-AB81-4CD3-93C6-CCCAAA6D145A}">
            <xm:f>NOT(ISERROR(SEARCH($A14 ="text",GV5)))</xm:f>
            <xm:f>$A14 ="text"</xm:f>
            <x14:dxf>
              <fill>
                <patternFill>
                  <bgColor theme="7" tint="0.79998168889431442"/>
                </patternFill>
              </fill>
            </x14:dxf>
          </x14:cfRule>
          <xm:sqref>GV5</xm:sqref>
        </x14:conditionalFormatting>
        <x14:conditionalFormatting xmlns:xm="http://schemas.microsoft.com/office/excel/2006/main">
          <x14:cfRule type="containsText" priority="947" operator="containsText" id="{7E57ACB9-F857-407B-8EE9-3A4578B5EBDE}">
            <xm:f>NOT(ISERROR(SEARCH(#REF! ="text",HU5)))</xm:f>
            <xm:f>#REF! ="text"</xm:f>
            <x14:dxf>
              <fill>
                <patternFill>
                  <bgColor theme="7" tint="0.79998168889431442"/>
                </patternFill>
              </fill>
            </x14:dxf>
          </x14:cfRule>
          <xm:sqref>HU5:HW5</xm:sqref>
        </x14:conditionalFormatting>
        <x14:conditionalFormatting xmlns:xm="http://schemas.microsoft.com/office/excel/2006/main">
          <x14:cfRule type="containsText" priority="945" operator="containsText" id="{F5DDFFFD-2EEE-4350-AACE-D6550055A7B8}">
            <xm:f>NOT(ISERROR(SEARCH($A14 ="text",HX5)))</xm:f>
            <xm:f>$A14 ="text"</xm:f>
            <x14:dxf>
              <fill>
                <patternFill>
                  <bgColor theme="7" tint="0.79998168889431442"/>
                </patternFill>
              </fill>
            </x14:dxf>
          </x14:cfRule>
          <xm:sqref>HX5</xm:sqref>
        </x14:conditionalFormatting>
        <x14:conditionalFormatting xmlns:xm="http://schemas.microsoft.com/office/excel/2006/main">
          <x14:cfRule type="containsText" priority="942" operator="containsText" id="{452D089B-2759-40A4-9F99-F65E696E1133}">
            <xm:f>NOT(ISERROR(SEARCH(#REF! ="text",CY10)))</xm:f>
            <xm:f>#REF! ="text"</xm:f>
            <x14:dxf>
              <fill>
                <patternFill>
                  <bgColor theme="7" tint="0.79998168889431442"/>
                </patternFill>
              </fill>
            </x14:dxf>
          </x14:cfRule>
          <xm:sqref>CY98:DL101 CY86:DL95 CY78:DL81 CY75:DL76 CY72:DL73 CY61:DL69 CY57:DL59 CY45:DL53 CY39:DL43 CY22:DL36 CY18:DL19 CY10:DL16</xm:sqref>
        </x14:conditionalFormatting>
        <x14:conditionalFormatting xmlns:xm="http://schemas.microsoft.com/office/excel/2006/main">
          <x14:cfRule type="containsText" priority="936" operator="containsText" id="{3187A8A7-EC4D-4400-AA35-60C96F972940}">
            <xm:f>NOT(ISERROR(SEARCH(#REF! ="text",CY10)))</xm:f>
            <xm:f>#REF! ="text"</xm:f>
            <x14:dxf>
              <fill>
                <patternFill>
                  <bgColor theme="7" tint="0.79998168889431442"/>
                </patternFill>
              </fill>
            </x14:dxf>
          </x14:cfRule>
          <xm:sqref>CY98:DL101 CY86:DL95 CY78:DL81 CY75:DL76 CY72:DL73 CY61:DL69 CY57:DL59 CY45:DL53 CY39:DL43 CY22:DL36 CY18:DL19 CY10:DL16</xm:sqref>
        </x14:conditionalFormatting>
        <x14:conditionalFormatting xmlns:xm="http://schemas.microsoft.com/office/excel/2006/main">
          <x14:cfRule type="containsText" priority="932" operator="containsText" id="{DB851718-7A10-47E4-AB5D-72A174175339}">
            <xm:f>NOT(ISERROR(SEARCH(#REF! ="text",CY10)))</xm:f>
            <xm:f>#REF! ="text"</xm:f>
            <x14:dxf>
              <fill>
                <patternFill>
                  <bgColor theme="7" tint="0.79998168889431442"/>
                </patternFill>
              </fill>
            </x14:dxf>
          </x14:cfRule>
          <xm:sqref>CY98:DL101 CY86:DL95 CY78:DL81 CY75:DL76 CY72:DL73 CY61:DL69 CY57:DL59 CY45:DL53 CY39:DL43 CY22:DL36 CY18:DL19 CY10:DL16</xm:sqref>
        </x14:conditionalFormatting>
        <x14:conditionalFormatting xmlns:xm="http://schemas.microsoft.com/office/excel/2006/main">
          <x14:cfRule type="containsText" priority="928" operator="containsText" id="{44E81ED3-6C3A-480E-BD06-C61D83C9BEC9}">
            <xm:f>NOT(ISERROR(SEARCH(#REF! ="text",EB10)))</xm:f>
            <xm:f>#REF! ="text"</xm:f>
            <x14:dxf>
              <fill>
                <patternFill>
                  <bgColor theme="7" tint="0.79998168889431442"/>
                </patternFill>
              </fill>
            </x14:dxf>
          </x14:cfRule>
          <xm:sqref>EB98:EN101 EB86:EN95 EB78:EN81 EB75:EN76 EB72:EN73 EB61:EN69 EB57:EN59 EB45:EN53 EB39:EN43 EB22:EN36 EB18:EN19 EB10:EN16</xm:sqref>
        </x14:conditionalFormatting>
        <x14:conditionalFormatting xmlns:xm="http://schemas.microsoft.com/office/excel/2006/main">
          <x14:cfRule type="containsText" priority="922" operator="containsText" id="{9656868A-AC90-481E-B916-0D2641B96A72}">
            <xm:f>NOT(ISERROR(SEARCH(#REF! ="text",EB10)))</xm:f>
            <xm:f>#REF! ="text"</xm:f>
            <x14:dxf>
              <fill>
                <patternFill>
                  <bgColor theme="7" tint="0.79998168889431442"/>
                </patternFill>
              </fill>
            </x14:dxf>
          </x14:cfRule>
          <xm:sqref>EB98:EN101 EB86:EN95 EB78:EN81 EB75:EN76 EB72:EN73 EB61:EN69 EB57:EN59 EB45:EN53 EB39:EN43 EB22:EN36 EB18:EN19 EB10:EN16</xm:sqref>
        </x14:conditionalFormatting>
        <x14:conditionalFormatting xmlns:xm="http://schemas.microsoft.com/office/excel/2006/main">
          <x14:cfRule type="containsText" priority="918" operator="containsText" id="{FE70B860-C504-4A69-8148-95714B30C0F4}">
            <xm:f>NOT(ISERROR(SEARCH(#REF! ="text",EB10)))</xm:f>
            <xm:f>#REF! ="text"</xm:f>
            <x14:dxf>
              <fill>
                <patternFill>
                  <bgColor theme="7" tint="0.79998168889431442"/>
                </patternFill>
              </fill>
            </x14:dxf>
          </x14:cfRule>
          <xm:sqref>EB98:EN101 EB86:EN95 EB78:EN81 EB75:EN76 EB72:EN73 EB61:EN69 EB57:EN59 EB45:EN53 EB39:EN43 EB22:EN36 EB18:EN19 EB10:EN16</xm:sqref>
        </x14:conditionalFormatting>
        <x14:conditionalFormatting xmlns:xm="http://schemas.microsoft.com/office/excel/2006/main">
          <x14:cfRule type="containsText" priority="910" operator="containsText" id="{2428FDBB-7739-46CF-9501-711DF9ECC1EC}">
            <xm:f>NOT(ISERROR(SEARCH(#REF! ="text",FD10)))</xm:f>
            <xm:f>#REF! ="text"</xm:f>
            <x14:dxf>
              <fill>
                <patternFill>
                  <bgColor theme="7" tint="0.79998168889431442"/>
                </patternFill>
              </fill>
            </x14:dxf>
          </x14:cfRule>
          <xm:sqref>FD98:FP101 FD86:FP95 FD78:FP81 FD75:FP76 FD72:FP73 FD61:FP69 FD57:FP59 FD45:FP53 FD39:FP43 FD22:FP36 FD18:FP19 FD10:FP16</xm:sqref>
        </x14:conditionalFormatting>
        <x14:conditionalFormatting xmlns:xm="http://schemas.microsoft.com/office/excel/2006/main">
          <x14:cfRule type="containsText" priority="904" operator="containsText" id="{A6379BBD-C82C-4DF0-A90E-D765ACCB60A6}">
            <xm:f>NOT(ISERROR(SEARCH(#REF! ="text",FD10)))</xm:f>
            <xm:f>#REF! ="text"</xm:f>
            <x14:dxf>
              <fill>
                <patternFill>
                  <bgColor theme="7" tint="0.79998168889431442"/>
                </patternFill>
              </fill>
            </x14:dxf>
          </x14:cfRule>
          <xm:sqref>FD98:FP101 FD86:FP95 FD78:FP81 FD75:FP76 FD72:FP73 FD61:FP69 FD57:FP59 FD45:FP53 FD39:FP43 FD22:FP36 FD18:FP19 FD10:FP16</xm:sqref>
        </x14:conditionalFormatting>
        <x14:conditionalFormatting xmlns:xm="http://schemas.microsoft.com/office/excel/2006/main">
          <x14:cfRule type="containsText" priority="905" operator="containsText" id="{0BA5A98E-5FA8-46F4-84C3-11BBF45944CC}">
            <xm:f>NOT(ISERROR(SEARCH(#REF! ="text",FD10)))</xm:f>
            <xm:f>#REF! ="text"</xm:f>
            <x14:dxf>
              <fill>
                <patternFill>
                  <bgColor theme="7" tint="0.79998168889431442"/>
                </patternFill>
              </fill>
            </x14:dxf>
          </x14:cfRule>
          <xm:sqref>FD98:FD101 FD86:FD95 FD78:FD81 FD75:FD76 FD72:FD73 FD61:FD69 FD57:FD59 FD45:FD53 FD39:FD43 FD22:FD36 FD18:FD19 FD10:FD16</xm:sqref>
        </x14:conditionalFormatting>
        <x14:conditionalFormatting xmlns:xm="http://schemas.microsoft.com/office/excel/2006/main">
          <x14:cfRule type="containsText" priority="901" operator="containsText" id="{09BFD0FA-F54C-483E-856A-69FE70533603}">
            <xm:f>NOT(ISERROR(SEARCH(#REF! ="text",FE10)))</xm:f>
            <xm:f>#REF! ="text"</xm:f>
            <x14:dxf>
              <fill>
                <patternFill>
                  <bgColor theme="7" tint="0.79998168889431442"/>
                </patternFill>
              </fill>
            </x14:dxf>
          </x14:cfRule>
          <xm:sqref>FE98:FE101 FE86:FE95 FE78:FE81 FE75:FE76 FE72:FE73 FE61:FE69 FE57:FE59 FE45:FE53 FE39:FE43 FE22:FE36 FE18:FE19 FE10:FE16</xm:sqref>
        </x14:conditionalFormatting>
        <x14:conditionalFormatting xmlns:xm="http://schemas.microsoft.com/office/excel/2006/main">
          <x14:cfRule type="containsText" priority="900" operator="containsText" id="{B87B95CC-5FA3-4645-B872-0CC64DD6FA09}">
            <xm:f>NOT(ISERROR(SEARCH(#REF! ="text",FF10)))</xm:f>
            <xm:f>#REF! ="text"</xm:f>
            <x14:dxf>
              <fill>
                <patternFill>
                  <bgColor theme="7" tint="0.79998168889431442"/>
                </patternFill>
              </fill>
            </x14:dxf>
          </x14:cfRule>
          <xm:sqref>FF98:FP101 FF86:FP95 FF78:FP81 FF75:FP76 FF72:FP73 FF61:FP69 FF57:FP59 FF45:FP53 FF39:FP43 FF22:FP36 FF18:FP19 FF10:FP16</xm:sqref>
        </x14:conditionalFormatting>
        <x14:conditionalFormatting xmlns:xm="http://schemas.microsoft.com/office/excel/2006/main">
          <x14:cfRule type="containsText" priority="899" operator="containsText" id="{D1144259-F8AF-4998-8B4D-BE0EF704BC28}">
            <xm:f>NOT(ISERROR(SEARCH(#REF! ="text",GF10)))</xm:f>
            <xm:f>#REF! ="text"</xm:f>
            <x14:dxf>
              <fill>
                <patternFill>
                  <bgColor theme="7" tint="0.79998168889431442"/>
                </patternFill>
              </fill>
            </x14:dxf>
          </x14:cfRule>
          <xm:sqref>GF98:GF101 GF86:GF95 GF78:GF81 GF75:GF76 GF72:GF73 GF61:GF69 GF57:GF59 GF45:GF53 GF39:GF43 GF22:GF36 GF18:GF19 GF10:GF16</xm:sqref>
        </x14:conditionalFormatting>
        <x14:conditionalFormatting xmlns:xm="http://schemas.microsoft.com/office/excel/2006/main">
          <x14:cfRule type="containsText" priority="891" operator="containsText" id="{BF3A2FDE-F58F-4D71-BB3B-975D633E957A}">
            <xm:f>NOT(ISERROR(SEARCH($A17 ="text",GG10)))</xm:f>
            <xm:f>$A17 ="text"</xm:f>
            <x14:dxf>
              <fill>
                <patternFill>
                  <bgColor theme="7" tint="0.79998168889431442"/>
                </patternFill>
              </fill>
            </x14:dxf>
          </x14:cfRule>
          <xm:sqref>GG98:GG101 GG86:GG95 GG78:GG81 GG75:GG76 GG72:GG73 GG61:GG69 GG57:GG59 GG45:GG53 GG39:GG43 GG22:GG36 GG18:GG19 GG10:GG16</xm:sqref>
        </x14:conditionalFormatting>
        <x14:conditionalFormatting xmlns:xm="http://schemas.microsoft.com/office/excel/2006/main">
          <x14:cfRule type="containsText" priority="889" operator="containsText" id="{D0C9528F-CDA2-4CF8-9C82-80FFB1A69C00}">
            <xm:f>NOT(ISERROR(SEARCH($A94 ="text",GG10)))</xm:f>
            <xm:f>$A94 ="text"</xm:f>
            <x14:dxf>
              <fill>
                <patternFill>
                  <bgColor theme="7" tint="0.79998168889431442"/>
                </patternFill>
              </fill>
            </x14:dxf>
          </x14:cfRule>
          <xm:sqref>GG98:GG101 GG86:GG95 GG78:GG81 GG75:GG76 GG72:GG73 GG61:GG69 GG57:GG59 GG45:GG53 GG39:GG43 GG22:GG36 GG18:GG19 GG10:GG16</xm:sqref>
        </x14:conditionalFormatting>
        <x14:conditionalFormatting xmlns:xm="http://schemas.microsoft.com/office/excel/2006/main">
          <x14:cfRule type="containsText" priority="892" operator="containsText" id="{863387B5-67A2-4125-8AA8-D8674A00D73A}">
            <xm:f>NOT(ISERROR(SEARCH(#REF! ="text",GH10)))</xm:f>
            <xm:f>#REF! ="text"</xm:f>
            <x14:dxf>
              <fill>
                <patternFill>
                  <bgColor theme="7" tint="0.79998168889431442"/>
                </patternFill>
              </fill>
            </x14:dxf>
          </x14:cfRule>
          <xm:sqref>GH98:GR101 GH86:GR95 GH78:GR81 GH75:GR76 GH72:GR73 GH61:GR69 GH57:GR59 GH45:GR53 GH39:GR43 GH22:GR36 GH18:GR19 GH10:GR16</xm:sqref>
        </x14:conditionalFormatting>
        <x14:conditionalFormatting xmlns:xm="http://schemas.microsoft.com/office/excel/2006/main">
          <x14:cfRule type="containsText" priority="885" operator="containsText" id="{A2AB5260-1248-4E47-B4E5-68062C799948}">
            <xm:f>NOT(ISERROR(SEARCH(#REF! ="text",GH10)))</xm:f>
            <xm:f>#REF! ="text"</xm:f>
            <x14:dxf>
              <fill>
                <patternFill>
                  <bgColor theme="7" tint="0.79998168889431442"/>
                </patternFill>
              </fill>
            </x14:dxf>
          </x14:cfRule>
          <xm:sqref>GH98:GH101 GH86:GH95 GH78:GH81 GH75:GH76 GH72:GH73 GH61:GH69 GH57:GH59 GH45:GH53 GH39:GH43 GH22:GH36 GH18:GH19 GH10:GH16</xm:sqref>
        </x14:conditionalFormatting>
        <x14:conditionalFormatting xmlns:xm="http://schemas.microsoft.com/office/excel/2006/main">
          <x14:cfRule type="containsText" priority="886" operator="containsText" id="{F4E6516C-73C5-45DA-902A-200E3F0CB5E0}">
            <xm:f>NOT(ISERROR(SEARCH(#REF! ="text",GH10)))</xm:f>
            <xm:f>#REF! ="text"</xm:f>
            <x14:dxf>
              <fill>
                <patternFill>
                  <bgColor theme="7" tint="0.79998168889431442"/>
                </patternFill>
              </fill>
            </x14:dxf>
          </x14:cfRule>
          <xm:sqref>GH98:GR101 GH86:GR95 GH78:GR81 GH75:GR76 GH72:GR73 GH61:GR69 GH57:GR59 GH45:GR53 GH39:GR43 GH22:GR36 GH18:GR19 GH10:GR16</xm:sqref>
        </x14:conditionalFormatting>
        <x14:conditionalFormatting xmlns:xm="http://schemas.microsoft.com/office/excel/2006/main">
          <x14:cfRule type="containsText" priority="887" operator="containsText" id="{11A16553-9FEE-4FB0-9234-E8D58388CD82}">
            <xm:f>NOT(ISERROR(SEARCH(#REF! ="text",GH10)))</xm:f>
            <xm:f>#REF! ="text"</xm:f>
            <x14:dxf>
              <fill>
                <patternFill>
                  <bgColor theme="7" tint="0.79998168889431442"/>
                </patternFill>
              </fill>
            </x14:dxf>
          </x14:cfRule>
          <xm:sqref>GH98:GI101 GH86:GI95 GH78:GI81 GH75:GI76 GH72:GI73 GH61:GI69 GH57:GI59 GH45:GI53 GH39:GI43 GH22:GI36 GH18:GI19 GH10:GI16</xm:sqref>
        </x14:conditionalFormatting>
        <x14:conditionalFormatting xmlns:xm="http://schemas.microsoft.com/office/excel/2006/main">
          <x14:cfRule type="containsText" priority="883" operator="containsText" id="{61FFB7C1-618A-41B7-B6E9-5B36DFDA1184}">
            <xm:f>NOT(ISERROR(SEARCH(#REF! ="text",GJ10)))</xm:f>
            <xm:f>#REF! ="text"</xm:f>
            <x14:dxf>
              <fill>
                <patternFill>
                  <bgColor theme="7" tint="0.79998168889431442"/>
                </patternFill>
              </fill>
            </x14:dxf>
          </x14:cfRule>
          <xm:sqref>GJ98:GJ101 GJ86:GJ95 GJ78:GJ81 GJ75:GJ76 GJ72:GJ73 GJ61:GJ69 GJ57:GJ59 GJ45:GJ53 GJ39:GJ43 GJ22:GJ36 GJ18:GJ19 GJ10:GJ16</xm:sqref>
        </x14:conditionalFormatting>
        <x14:conditionalFormatting xmlns:xm="http://schemas.microsoft.com/office/excel/2006/main">
          <x14:cfRule type="containsText" priority="882" operator="containsText" id="{F2372DAB-6428-4A11-B3C4-BC93C38BB9E8}">
            <xm:f>NOT(ISERROR(SEARCH(#REF! ="text",GK10)))</xm:f>
            <xm:f>#REF! ="text"</xm:f>
            <x14:dxf>
              <fill>
                <patternFill>
                  <bgColor theme="7" tint="0.79998168889431442"/>
                </patternFill>
              </fill>
            </x14:dxf>
          </x14:cfRule>
          <xm:sqref>GK98:GR101 GK86:GR95 GK78:GR81 GK75:GR76 GK72:GR73 GK61:GR69 GK57:GR59 GK45:GR53 GK39:GR43 GK22:GR36 GK18:GR19 GK10:GR16</xm:sqref>
        </x14:conditionalFormatting>
        <x14:conditionalFormatting xmlns:xm="http://schemas.microsoft.com/office/excel/2006/main">
          <x14:cfRule type="containsText" priority="881" operator="containsText" id="{F828F2F1-B0B2-463F-9ED7-D2A7E5CCF152}">
            <xm:f>NOT(ISERROR(SEARCH(#REF! ="text",HH10)))</xm:f>
            <xm:f>#REF! ="text"</xm:f>
            <x14:dxf>
              <fill>
                <patternFill>
                  <bgColor theme="7" tint="0.79998168889431442"/>
                </patternFill>
              </fill>
            </x14:dxf>
          </x14:cfRule>
          <xm:sqref>HH98:HK101 HH86:HK95 HH78:HK81 HH75:HK76 HH72:HK73 HH61:HK69 HH57:HK59 HH45:HK53 HH39:HK43 HH22:HK36 HH18:HK19 HH10:HK16</xm:sqref>
        </x14:conditionalFormatting>
        <x14:conditionalFormatting xmlns:xm="http://schemas.microsoft.com/office/excel/2006/main">
          <x14:cfRule type="containsText" priority="873" operator="containsText" id="{6F344E11-FEA5-4999-AE86-17B201F782EB}">
            <xm:f>NOT(ISERROR(SEARCH($A17 ="text",HL10)))</xm:f>
            <xm:f>$A17 ="text"</xm:f>
            <x14:dxf>
              <fill>
                <patternFill>
                  <bgColor theme="7" tint="0.79998168889431442"/>
                </patternFill>
              </fill>
            </x14:dxf>
          </x14:cfRule>
          <xm:sqref>HL98:HL101 HL86:HL95 HL78:HL81 HL75:HL76 HL72:HL73 HL61:HL69 HL57:HL59 HL45:HL53 HL39:HL43 HL22:HL36 HL18:HL19 HL10:HL16</xm:sqref>
        </x14:conditionalFormatting>
        <x14:conditionalFormatting xmlns:xm="http://schemas.microsoft.com/office/excel/2006/main">
          <x14:cfRule type="containsText" priority="871" operator="containsText" id="{B6E9BC44-BDD4-4E91-94D3-D10630C9F0A4}">
            <xm:f>NOT(ISERROR(SEARCH($A94 ="text",HL10)))</xm:f>
            <xm:f>$A94 ="text"</xm:f>
            <x14:dxf>
              <fill>
                <patternFill>
                  <bgColor theme="7" tint="0.79998168889431442"/>
                </patternFill>
              </fill>
            </x14:dxf>
          </x14:cfRule>
          <xm:sqref>HL98:HL101 HL86:HL95 HL78:HL81 HL75:HL76 HL72:HL73 HL61:HL69 HL57:HL59 HL45:HL53 HL39:HL43 HL22:HL36 HL18:HL19 HL10:HL16</xm:sqref>
        </x14:conditionalFormatting>
        <x14:conditionalFormatting xmlns:xm="http://schemas.microsoft.com/office/excel/2006/main">
          <x14:cfRule type="containsText" priority="874" operator="containsText" id="{29028E4B-6B1C-4C6F-B2FE-760D6212F5BE}">
            <xm:f>NOT(ISERROR(SEARCH(#REF! ="text",HM10)))</xm:f>
            <xm:f>#REF! ="text"</xm:f>
            <x14:dxf>
              <fill>
                <patternFill>
                  <bgColor theme="7" tint="0.79998168889431442"/>
                </patternFill>
              </fill>
            </x14:dxf>
          </x14:cfRule>
          <xm:sqref>HM98:HT101 HM86:HT95 HM78:HT81 HM75:HT76 HM72:HT73 HM61:HT69 HM57:HT59 HM45:HT53 HM39:HT43 HM22:HT36 HM18:HT19 HM10:HT16</xm:sqref>
        </x14:conditionalFormatting>
        <x14:conditionalFormatting xmlns:xm="http://schemas.microsoft.com/office/excel/2006/main">
          <x14:cfRule type="containsText" priority="867" operator="containsText" id="{32114C60-8FE5-4B65-A72E-75FFEE77952A}">
            <xm:f>NOT(ISERROR(SEARCH(#REF! ="text",HM10)))</xm:f>
            <xm:f>#REF! ="text"</xm:f>
            <x14:dxf>
              <fill>
                <patternFill>
                  <bgColor theme="7" tint="0.79998168889431442"/>
                </patternFill>
              </fill>
            </x14:dxf>
          </x14:cfRule>
          <xm:sqref>HM98:HM101 HM86:HM95 HM78:HM81 HM75:HM76 HM72:HM73 HM61:HM69 HM57:HM59 HM45:HM53 HM39:HM43 HM22:HM36 HM18:HM19 HM10:HM16</xm:sqref>
        </x14:conditionalFormatting>
        <x14:conditionalFormatting xmlns:xm="http://schemas.microsoft.com/office/excel/2006/main">
          <x14:cfRule type="containsText" priority="868" operator="containsText" id="{21A74313-91EE-4522-B472-E05FC6B406AE}">
            <xm:f>NOT(ISERROR(SEARCH(#REF! ="text",HM10)))</xm:f>
            <xm:f>#REF! ="text"</xm:f>
            <x14:dxf>
              <fill>
                <patternFill>
                  <bgColor theme="7" tint="0.79998168889431442"/>
                </patternFill>
              </fill>
            </x14:dxf>
          </x14:cfRule>
          <xm:sqref>HM98:HT101 HM86:HT95 HM78:HT81 HM75:HT76 HM72:HT73 HM61:HT69 HM57:HT59 HM45:HT53 HM39:HT43 HM22:HT36 HM18:HT19 HM10:HT16</xm:sqref>
        </x14:conditionalFormatting>
        <x14:conditionalFormatting xmlns:xm="http://schemas.microsoft.com/office/excel/2006/main">
          <x14:cfRule type="containsText" priority="869" operator="containsText" id="{032AE96B-0CB0-4398-8C14-A78DEC0BBB28}">
            <xm:f>NOT(ISERROR(SEARCH(#REF! ="text",HM10)))</xm:f>
            <xm:f>#REF! ="text"</xm:f>
            <x14:dxf>
              <fill>
                <patternFill>
                  <bgColor theme="7" tint="0.79998168889431442"/>
                </patternFill>
              </fill>
            </x14:dxf>
          </x14:cfRule>
          <xm:sqref>HM98:HN101 HM86:HN95 HM78:HN81 HM75:HN76 HM72:HN73 HM61:HN69 HM57:HN59 HM45:HN53 HM39:HN43 HM22:HN36 HM18:HN19 HM10:HN16</xm:sqref>
        </x14:conditionalFormatting>
        <x14:conditionalFormatting xmlns:xm="http://schemas.microsoft.com/office/excel/2006/main">
          <x14:cfRule type="containsText" priority="865" operator="containsText" id="{8CF37027-3B4D-4426-A47D-E4C0CBEE8D7B}">
            <xm:f>NOT(ISERROR(SEARCH(#REF! ="text",HO10)))</xm:f>
            <xm:f>#REF! ="text"</xm:f>
            <x14:dxf>
              <fill>
                <patternFill>
                  <bgColor theme="7" tint="0.79998168889431442"/>
                </patternFill>
              </fill>
            </x14:dxf>
          </x14:cfRule>
          <xm:sqref>HO98:HO101 HO86:HO95 HO78:HO81 HO75:HO76 HO72:HO73 HO61:HO69 HO57:HO59 HO45:HO53 HO39:HO43 HO22:HO36 HO18:HO19 HO10:HO16</xm:sqref>
        </x14:conditionalFormatting>
        <x14:conditionalFormatting xmlns:xm="http://schemas.microsoft.com/office/excel/2006/main">
          <x14:cfRule type="containsText" priority="864" operator="containsText" id="{084AF9D1-5073-488B-9C96-FE998D538693}">
            <xm:f>NOT(ISERROR(SEARCH(#REF! ="text",HP10)))</xm:f>
            <xm:f>#REF! ="text"</xm:f>
            <x14:dxf>
              <fill>
                <patternFill>
                  <bgColor theme="7" tint="0.79998168889431442"/>
                </patternFill>
              </fill>
            </x14:dxf>
          </x14:cfRule>
          <xm:sqref>HP98:HT101 HP86:HT95 HP78:HT81 HP75:HT76 HP72:HT73 HP61:HT69 HP57:HT59 HP45:HT53 HP39:HT43 HP22:HT36 HP18:HT19 HP10:HT16</xm:sqref>
        </x14:conditionalFormatting>
        <x14:conditionalFormatting xmlns:xm="http://schemas.microsoft.com/office/excel/2006/main">
          <x14:cfRule type="containsText" priority="859" operator="containsText" id="{E2B8ACA1-BE1D-427A-9775-81B77128ECA7}">
            <xm:f>NOT(ISERROR(SEARCH(#REF! ="text",AL104)))</xm:f>
            <xm:f>#REF! ="text"</xm:f>
            <x14:dxf>
              <fill>
                <patternFill>
                  <bgColor theme="7" tint="0.79998168889431442"/>
                </patternFill>
              </fill>
            </x14:dxf>
          </x14:cfRule>
          <xm:sqref>AL104:BH104</xm:sqref>
        </x14:conditionalFormatting>
        <x14:conditionalFormatting xmlns:xm="http://schemas.microsoft.com/office/excel/2006/main">
          <x14:cfRule type="containsText" priority="855" operator="containsText" id="{AC274BA7-D159-44AB-9B14-2E4F52FF5D2A}">
            <xm:f>NOT(ISERROR(SEARCH(#REF! ="text",AL104)))</xm:f>
            <xm:f>#REF! ="text"</xm:f>
            <x14:dxf>
              <fill>
                <patternFill>
                  <bgColor theme="7" tint="0.79998168889431442"/>
                </patternFill>
              </fill>
            </x14:dxf>
          </x14:cfRule>
          <xm:sqref>AL104</xm:sqref>
        </x14:conditionalFormatting>
        <x14:conditionalFormatting xmlns:xm="http://schemas.microsoft.com/office/excel/2006/main">
          <x14:cfRule type="containsText" priority="856" operator="containsText" id="{CAC387F3-1342-4B12-A343-48EFBC0D6D9E}">
            <xm:f>NOT(ISERROR(SEARCH(#REF! ="text",AL104)))</xm:f>
            <xm:f>#REF! ="text"</xm:f>
            <x14:dxf>
              <fill>
                <patternFill>
                  <bgColor theme="7" tint="0.79998168889431442"/>
                </patternFill>
              </fill>
            </x14:dxf>
          </x14:cfRule>
          <xm:sqref>AL104:BH104</xm:sqref>
        </x14:conditionalFormatting>
        <x14:conditionalFormatting xmlns:xm="http://schemas.microsoft.com/office/excel/2006/main">
          <x14:cfRule type="containsText" priority="857" operator="containsText" id="{918630F4-758C-4979-908C-9C8FB188496F}">
            <xm:f>NOT(ISERROR(SEARCH(#REF! ="text",AL104)))</xm:f>
            <xm:f>#REF! ="text"</xm:f>
            <x14:dxf>
              <fill>
                <patternFill>
                  <bgColor theme="7" tint="0.79998168889431442"/>
                </patternFill>
              </fill>
            </x14:dxf>
          </x14:cfRule>
          <xm:sqref>AL104:AM104</xm:sqref>
        </x14:conditionalFormatting>
        <x14:conditionalFormatting xmlns:xm="http://schemas.microsoft.com/office/excel/2006/main">
          <x14:cfRule type="containsText" priority="853" operator="containsText" id="{767065B1-69E5-4BF2-BEC1-97D4A38C2E95}">
            <xm:f>NOT(ISERROR(SEARCH(#REF! ="text",AN104)))</xm:f>
            <xm:f>#REF! ="text"</xm:f>
            <x14:dxf>
              <fill>
                <patternFill>
                  <bgColor theme="7" tint="0.79998168889431442"/>
                </patternFill>
              </fill>
            </x14:dxf>
          </x14:cfRule>
          <xm:sqref>AN104</xm:sqref>
        </x14:conditionalFormatting>
        <x14:conditionalFormatting xmlns:xm="http://schemas.microsoft.com/office/excel/2006/main">
          <x14:cfRule type="containsText" priority="852" operator="containsText" id="{F3E9EC85-CE95-483D-88A5-E910E61857A1}">
            <xm:f>NOT(ISERROR(SEARCH(#REF! ="text",AO104)))</xm:f>
            <xm:f>#REF! ="text"</xm:f>
            <x14:dxf>
              <fill>
                <patternFill>
                  <bgColor theme="7" tint="0.79998168889431442"/>
                </patternFill>
              </fill>
            </x14:dxf>
          </x14:cfRule>
          <xm:sqref>AO104:BH104</xm:sqref>
        </x14:conditionalFormatting>
        <x14:conditionalFormatting xmlns:xm="http://schemas.microsoft.com/office/excel/2006/main">
          <x14:cfRule type="containsText" priority="851" operator="containsText" id="{CF9372D9-35DF-480D-81F0-9A6E0B535EE8}">
            <xm:f>NOT(ISERROR(SEARCH(#REF! ="text",AK104)))</xm:f>
            <xm:f>#REF! ="text"</xm:f>
            <x14:dxf>
              <fill>
                <patternFill>
                  <bgColor theme="7" tint="0.79998168889431442"/>
                </patternFill>
              </fill>
            </x14:dxf>
          </x14:cfRule>
          <xm:sqref>AK104</xm:sqref>
        </x14:conditionalFormatting>
        <x14:conditionalFormatting xmlns:xm="http://schemas.microsoft.com/office/excel/2006/main">
          <x14:cfRule type="containsText" priority="847" operator="containsText" id="{5AAE53C9-1902-446E-A1DA-131178976FF8}">
            <xm:f>NOT(ISERROR(SEARCH(#REF! ="text",AK104)))</xm:f>
            <xm:f>#REF! ="text"</xm:f>
            <x14:dxf>
              <fill>
                <patternFill>
                  <bgColor theme="7" tint="0.79998168889431442"/>
                </patternFill>
              </fill>
            </x14:dxf>
          </x14:cfRule>
          <xm:sqref>AK104</xm:sqref>
        </x14:conditionalFormatting>
        <x14:conditionalFormatting xmlns:xm="http://schemas.microsoft.com/office/excel/2006/main">
          <x14:cfRule type="containsText" priority="848" operator="containsText" id="{51C75AFF-E992-43A8-B7FF-CD11598C98BA}">
            <xm:f>NOT(ISERROR(SEARCH(#REF! ="text",AK104)))</xm:f>
            <xm:f>#REF! ="text"</xm:f>
            <x14:dxf>
              <fill>
                <patternFill>
                  <bgColor theme="7" tint="0.79998168889431442"/>
                </patternFill>
              </fill>
            </x14:dxf>
          </x14:cfRule>
          <xm:sqref>AK104</xm:sqref>
        </x14:conditionalFormatting>
        <x14:conditionalFormatting xmlns:xm="http://schemas.microsoft.com/office/excel/2006/main">
          <x14:cfRule type="containsText" priority="849" operator="containsText" id="{D7695697-8805-47F8-B447-C68328196787}">
            <xm:f>NOT(ISERROR(SEARCH(#REF! ="text",AK104)))</xm:f>
            <xm:f>#REF! ="text"</xm:f>
            <x14:dxf>
              <fill>
                <patternFill>
                  <bgColor theme="7" tint="0.79998168889431442"/>
                </patternFill>
              </fill>
            </x14:dxf>
          </x14:cfRule>
          <xm:sqref>AK104</xm:sqref>
        </x14:conditionalFormatting>
        <x14:conditionalFormatting xmlns:xm="http://schemas.microsoft.com/office/excel/2006/main">
          <x14:cfRule type="containsText" priority="842" operator="containsText" id="{B99CC6EF-2429-4B17-981E-AFBA6DD41274}">
            <xm:f>NOT(ISERROR(SEARCH(#REF! ="text",J104)))</xm:f>
            <xm:f>#REF! ="text"</xm:f>
            <x14:dxf>
              <fill>
                <patternFill>
                  <bgColor theme="7" tint="0.79998168889431442"/>
                </patternFill>
              </fill>
            </x14:dxf>
          </x14:cfRule>
          <xm:sqref>J104</xm:sqref>
        </x14:conditionalFormatting>
        <x14:conditionalFormatting xmlns:xm="http://schemas.microsoft.com/office/excel/2006/main">
          <x14:cfRule type="containsText" priority="843" operator="containsText" id="{89D6B22A-5215-420F-8988-D7CA07C0CF8E}">
            <xm:f>NOT(ISERROR(SEARCH(#REF! ="text",J104)))</xm:f>
            <xm:f>#REF! ="text"</xm:f>
            <x14:dxf>
              <fill>
                <patternFill>
                  <bgColor theme="7" tint="0.79998168889431442"/>
                </patternFill>
              </fill>
            </x14:dxf>
          </x14:cfRule>
          <xm:sqref>J104:AF104</xm:sqref>
        </x14:conditionalFormatting>
        <x14:conditionalFormatting xmlns:xm="http://schemas.microsoft.com/office/excel/2006/main">
          <x14:cfRule type="containsText" priority="844" operator="containsText" id="{F9021637-66E9-4DEF-B28C-273B42F8C4A3}">
            <xm:f>NOT(ISERROR(SEARCH(#REF! ="text",J104)))</xm:f>
            <xm:f>#REF! ="text"</xm:f>
            <x14:dxf>
              <fill>
                <patternFill>
                  <bgColor theme="7" tint="0.79998168889431442"/>
                </patternFill>
              </fill>
            </x14:dxf>
          </x14:cfRule>
          <xm:sqref>J104:K104</xm:sqref>
        </x14:conditionalFormatting>
        <x14:conditionalFormatting xmlns:xm="http://schemas.microsoft.com/office/excel/2006/main">
          <x14:cfRule type="containsText" priority="845" operator="containsText" id="{F0B50B2E-ECCA-4423-8CC8-14AED3969110}">
            <xm:f>NOT(ISERROR(SEARCH(#REF! ="text",J104)))</xm:f>
            <xm:f>#REF! ="text"</xm:f>
            <x14:dxf>
              <fill>
                <patternFill>
                  <bgColor theme="7" tint="0.79998168889431442"/>
                </patternFill>
              </fill>
            </x14:dxf>
          </x14:cfRule>
          <xm:sqref>J104:AF104</xm:sqref>
        </x14:conditionalFormatting>
        <x14:conditionalFormatting xmlns:xm="http://schemas.microsoft.com/office/excel/2006/main">
          <x14:cfRule type="containsText" priority="839" operator="containsText" id="{93D75D5E-801C-4183-A91A-6358E50595D2}">
            <xm:f>NOT(ISERROR(SEARCH(#REF! ="text",L104)))</xm:f>
            <xm:f>#REF! ="text"</xm:f>
            <x14:dxf>
              <fill>
                <patternFill>
                  <bgColor theme="7" tint="0.79998168889431442"/>
                </patternFill>
              </fill>
            </x14:dxf>
          </x14:cfRule>
          <xm:sqref>L104</xm:sqref>
        </x14:conditionalFormatting>
        <x14:conditionalFormatting xmlns:xm="http://schemas.microsoft.com/office/excel/2006/main">
          <x14:cfRule type="containsText" priority="838" operator="containsText" id="{CEDCC258-1D12-439B-9F2E-4285E1687F5D}">
            <xm:f>NOT(ISERROR(SEARCH(#REF! ="text",M104)))</xm:f>
            <xm:f>#REF! ="text"</xm:f>
            <x14:dxf>
              <fill>
                <patternFill>
                  <bgColor theme="7" tint="0.79998168889431442"/>
                </patternFill>
              </fill>
            </x14:dxf>
          </x14:cfRule>
          <xm:sqref>M104:AF104</xm:sqref>
        </x14:conditionalFormatting>
        <x14:conditionalFormatting xmlns:xm="http://schemas.microsoft.com/office/excel/2006/main">
          <x14:cfRule type="containsText" priority="837" operator="containsText" id="{19ED5345-1335-4651-9FEB-5F1CAB9187CE}">
            <xm:f>NOT(ISERROR(SEARCH(#REF! ="text",I104)))</xm:f>
            <xm:f>#REF! ="text"</xm:f>
            <x14:dxf>
              <fill>
                <patternFill>
                  <bgColor theme="7" tint="0.79998168889431442"/>
                </patternFill>
              </fill>
            </x14:dxf>
          </x14:cfRule>
          <xm:sqref>I104</xm:sqref>
        </x14:conditionalFormatting>
        <x14:conditionalFormatting xmlns:xm="http://schemas.microsoft.com/office/excel/2006/main">
          <x14:cfRule type="containsText" priority="834" operator="containsText" id="{09745E97-AB69-4412-A470-1C0189B65162}">
            <xm:f>NOT(ISERROR(SEARCH(#REF! ="text",CY104)))</xm:f>
            <xm:f>#REF! ="text"</xm:f>
            <x14:dxf>
              <fill>
                <patternFill>
                  <bgColor theme="7" tint="0.79998168889431442"/>
                </patternFill>
              </fill>
            </x14:dxf>
          </x14:cfRule>
          <xm:sqref>CY104:DL104</xm:sqref>
        </x14:conditionalFormatting>
        <x14:conditionalFormatting xmlns:xm="http://schemas.microsoft.com/office/excel/2006/main">
          <x14:cfRule type="containsText" priority="828" operator="containsText" id="{A1B85A20-ED40-4580-A420-323A78FD9B58}">
            <xm:f>NOT(ISERROR(SEARCH(#REF! ="text",CY104)))</xm:f>
            <xm:f>#REF! ="text"</xm:f>
            <x14:dxf>
              <fill>
                <patternFill>
                  <bgColor theme="7" tint="0.79998168889431442"/>
                </patternFill>
              </fill>
            </x14:dxf>
          </x14:cfRule>
          <xm:sqref>CY104:DL104</xm:sqref>
        </x14:conditionalFormatting>
        <x14:conditionalFormatting xmlns:xm="http://schemas.microsoft.com/office/excel/2006/main">
          <x14:cfRule type="containsText" priority="824" operator="containsText" id="{F09045E4-7160-47E7-8E16-911DF5143C1E}">
            <xm:f>NOT(ISERROR(SEARCH(#REF! ="text",CY104)))</xm:f>
            <xm:f>#REF! ="text"</xm:f>
            <x14:dxf>
              <fill>
                <patternFill>
                  <bgColor theme="7" tint="0.79998168889431442"/>
                </patternFill>
              </fill>
            </x14:dxf>
          </x14:cfRule>
          <xm:sqref>CY104:DL104</xm:sqref>
        </x14:conditionalFormatting>
        <x14:conditionalFormatting xmlns:xm="http://schemas.microsoft.com/office/excel/2006/main">
          <x14:cfRule type="containsText" priority="748" operator="containsText" id="{2BEEA61C-983C-45F7-BDF7-226E187B60AE}">
            <xm:f>NOT(ISERROR(SEARCH(#REF! ="text",HM104)))</xm:f>
            <xm:f>#REF! ="text"</xm:f>
            <x14:dxf>
              <fill>
                <patternFill>
                  <bgColor theme="7" tint="0.79998168889431442"/>
                </patternFill>
              </fill>
            </x14:dxf>
          </x14:cfRule>
          <xm:sqref>HM104:HT104</xm:sqref>
        </x14:conditionalFormatting>
        <x14:conditionalFormatting xmlns:xm="http://schemas.microsoft.com/office/excel/2006/main">
          <x14:cfRule type="containsText" priority="738" operator="containsText" id="{0E8CEF33-4F27-4B8B-9051-69ED7EFF7945}">
            <xm:f>NOT(ISERROR(SEARCH(#REF! ="text",HP104)))</xm:f>
            <xm:f>#REF! ="text"</xm:f>
            <x14:dxf>
              <fill>
                <patternFill>
                  <bgColor theme="7" tint="0.79998168889431442"/>
                </patternFill>
              </fill>
            </x14:dxf>
          </x14:cfRule>
          <xm:sqref>HP104:HT104</xm:sqref>
        </x14:conditionalFormatting>
        <x14:conditionalFormatting xmlns:xm="http://schemas.microsoft.com/office/excel/2006/main">
          <x14:cfRule type="containsText" priority="802" operator="containsText" id="{66811880-89DA-4548-B7BE-0D5BA48A1133}">
            <xm:f>NOT(ISERROR(SEARCH(#REF! ="text",EB104)))</xm:f>
            <xm:f>#REF! ="text"</xm:f>
            <x14:dxf>
              <fill>
                <patternFill>
                  <bgColor theme="7" tint="0.79998168889431442"/>
                </patternFill>
              </fill>
            </x14:dxf>
          </x14:cfRule>
          <xm:sqref>EB104:EN104</xm:sqref>
        </x14:conditionalFormatting>
        <x14:conditionalFormatting xmlns:xm="http://schemas.microsoft.com/office/excel/2006/main">
          <x14:cfRule type="containsText" priority="796" operator="containsText" id="{3D4D64BA-D7C1-46CD-885A-BD6F5A2E7759}">
            <xm:f>NOT(ISERROR(SEARCH(#REF! ="text",EB104)))</xm:f>
            <xm:f>#REF! ="text"</xm:f>
            <x14:dxf>
              <fill>
                <patternFill>
                  <bgColor theme="7" tint="0.79998168889431442"/>
                </patternFill>
              </fill>
            </x14:dxf>
          </x14:cfRule>
          <xm:sqref>EB104:EN104</xm:sqref>
        </x14:conditionalFormatting>
        <x14:conditionalFormatting xmlns:xm="http://schemas.microsoft.com/office/excel/2006/main">
          <x14:cfRule type="containsText" priority="792" operator="containsText" id="{9312D032-2F48-4671-B0E7-867CFAB5651F}">
            <xm:f>NOT(ISERROR(SEARCH(#REF! ="text",EB104)))</xm:f>
            <xm:f>#REF! ="text"</xm:f>
            <x14:dxf>
              <fill>
                <patternFill>
                  <bgColor theme="7" tint="0.79998168889431442"/>
                </patternFill>
              </fill>
            </x14:dxf>
          </x14:cfRule>
          <xm:sqref>EB104:EN104</xm:sqref>
        </x14:conditionalFormatting>
        <x14:conditionalFormatting xmlns:xm="http://schemas.microsoft.com/office/excel/2006/main">
          <x14:cfRule type="containsText" priority="784" operator="containsText" id="{14679174-FC55-4F8E-8FFB-57D87C1CB396}">
            <xm:f>NOT(ISERROR(SEARCH(#REF! ="text",FD104)))</xm:f>
            <xm:f>#REF! ="text"</xm:f>
            <x14:dxf>
              <fill>
                <patternFill>
                  <bgColor theme="7" tint="0.79998168889431442"/>
                </patternFill>
              </fill>
            </x14:dxf>
          </x14:cfRule>
          <xm:sqref>FD104:FP104</xm:sqref>
        </x14:conditionalFormatting>
        <x14:conditionalFormatting xmlns:xm="http://schemas.microsoft.com/office/excel/2006/main">
          <x14:cfRule type="containsText" priority="778" operator="containsText" id="{6D27A1EE-1109-4F1F-8039-AC01CD197A7C}">
            <xm:f>NOT(ISERROR(SEARCH(#REF! ="text",FD104)))</xm:f>
            <xm:f>#REF! ="text"</xm:f>
            <x14:dxf>
              <fill>
                <patternFill>
                  <bgColor theme="7" tint="0.79998168889431442"/>
                </patternFill>
              </fill>
            </x14:dxf>
          </x14:cfRule>
          <xm:sqref>FD104:FP104</xm:sqref>
        </x14:conditionalFormatting>
        <x14:conditionalFormatting xmlns:xm="http://schemas.microsoft.com/office/excel/2006/main">
          <x14:cfRule type="containsText" priority="779" operator="containsText" id="{C12A2B4E-E70C-4BC6-A026-BE468D8B9A00}">
            <xm:f>NOT(ISERROR(SEARCH(#REF! ="text",FD104)))</xm:f>
            <xm:f>#REF! ="text"</xm:f>
            <x14:dxf>
              <fill>
                <patternFill>
                  <bgColor theme="7" tint="0.79998168889431442"/>
                </patternFill>
              </fill>
            </x14:dxf>
          </x14:cfRule>
          <xm:sqref>FD104</xm:sqref>
        </x14:conditionalFormatting>
        <x14:conditionalFormatting xmlns:xm="http://schemas.microsoft.com/office/excel/2006/main">
          <x14:cfRule type="containsText" priority="775" operator="containsText" id="{73493C3E-4338-4302-BDF4-5CC66ABA9A83}">
            <xm:f>NOT(ISERROR(SEARCH(#REF! ="text",FE104)))</xm:f>
            <xm:f>#REF! ="text"</xm:f>
            <x14:dxf>
              <fill>
                <patternFill>
                  <bgColor theme="7" tint="0.79998168889431442"/>
                </patternFill>
              </fill>
            </x14:dxf>
          </x14:cfRule>
          <xm:sqref>FE104</xm:sqref>
        </x14:conditionalFormatting>
        <x14:conditionalFormatting xmlns:xm="http://schemas.microsoft.com/office/excel/2006/main">
          <x14:cfRule type="containsText" priority="774" operator="containsText" id="{8F387E9F-CAE1-478C-8B7A-6A6BBB140C11}">
            <xm:f>NOT(ISERROR(SEARCH(#REF! ="text",FF104)))</xm:f>
            <xm:f>#REF! ="text"</xm:f>
            <x14:dxf>
              <fill>
                <patternFill>
                  <bgColor theme="7" tint="0.79998168889431442"/>
                </patternFill>
              </fill>
            </x14:dxf>
          </x14:cfRule>
          <xm:sqref>FF104:FP104</xm:sqref>
        </x14:conditionalFormatting>
        <x14:conditionalFormatting xmlns:xm="http://schemas.microsoft.com/office/excel/2006/main">
          <x14:cfRule type="containsText" priority="773" operator="containsText" id="{A3915933-AA45-4904-A2CF-223A58BB2328}">
            <xm:f>NOT(ISERROR(SEARCH(#REF! ="text",GF104)))</xm:f>
            <xm:f>#REF! ="text"</xm:f>
            <x14:dxf>
              <fill>
                <patternFill>
                  <bgColor theme="7" tint="0.79998168889431442"/>
                </patternFill>
              </fill>
            </x14:dxf>
          </x14:cfRule>
          <xm:sqref>GF104</xm:sqref>
        </x14:conditionalFormatting>
        <x14:conditionalFormatting xmlns:xm="http://schemas.microsoft.com/office/excel/2006/main">
          <x14:cfRule type="containsText" priority="765" operator="containsText" id="{5DE002E6-B4BC-4F68-B673-438D1A4B2993}">
            <xm:f>NOT(ISERROR(SEARCH($A111 ="text",GG104)))</xm:f>
            <xm:f>$A111 ="text"</xm:f>
            <x14:dxf>
              <fill>
                <patternFill>
                  <bgColor theme="7" tint="0.79998168889431442"/>
                </patternFill>
              </fill>
            </x14:dxf>
          </x14:cfRule>
          <xm:sqref>GG104</xm:sqref>
        </x14:conditionalFormatting>
        <x14:conditionalFormatting xmlns:xm="http://schemas.microsoft.com/office/excel/2006/main">
          <x14:cfRule type="containsText" priority="763" operator="containsText" id="{44229F0E-036C-45BA-BFA1-A5D660034C74}">
            <xm:f>NOT(ISERROR(SEARCH($A188 ="text",GG104)))</xm:f>
            <xm:f>$A188 ="text"</xm:f>
            <x14:dxf>
              <fill>
                <patternFill>
                  <bgColor theme="7" tint="0.79998168889431442"/>
                </patternFill>
              </fill>
            </x14:dxf>
          </x14:cfRule>
          <xm:sqref>GG104</xm:sqref>
        </x14:conditionalFormatting>
        <x14:conditionalFormatting xmlns:xm="http://schemas.microsoft.com/office/excel/2006/main">
          <x14:cfRule type="containsText" priority="766" operator="containsText" id="{BB452EC2-8F45-4CBC-8AC3-601B33CA9E1D}">
            <xm:f>NOT(ISERROR(SEARCH(#REF! ="text",GH104)))</xm:f>
            <xm:f>#REF! ="text"</xm:f>
            <x14:dxf>
              <fill>
                <patternFill>
                  <bgColor theme="7" tint="0.79998168889431442"/>
                </patternFill>
              </fill>
            </x14:dxf>
          </x14:cfRule>
          <xm:sqref>GH104:GR104</xm:sqref>
        </x14:conditionalFormatting>
        <x14:conditionalFormatting xmlns:xm="http://schemas.microsoft.com/office/excel/2006/main">
          <x14:cfRule type="containsText" priority="759" operator="containsText" id="{8AFFB20A-0F94-4777-A592-6FB141948699}">
            <xm:f>NOT(ISERROR(SEARCH(#REF! ="text",GH104)))</xm:f>
            <xm:f>#REF! ="text"</xm:f>
            <x14:dxf>
              <fill>
                <patternFill>
                  <bgColor theme="7" tint="0.79998168889431442"/>
                </patternFill>
              </fill>
            </x14:dxf>
          </x14:cfRule>
          <xm:sqref>GH104</xm:sqref>
        </x14:conditionalFormatting>
        <x14:conditionalFormatting xmlns:xm="http://schemas.microsoft.com/office/excel/2006/main">
          <x14:cfRule type="containsText" priority="760" operator="containsText" id="{76AEAE94-EE89-4CD6-92D4-0BA120B39D89}">
            <xm:f>NOT(ISERROR(SEARCH(#REF! ="text",GH104)))</xm:f>
            <xm:f>#REF! ="text"</xm:f>
            <x14:dxf>
              <fill>
                <patternFill>
                  <bgColor theme="7" tint="0.79998168889431442"/>
                </patternFill>
              </fill>
            </x14:dxf>
          </x14:cfRule>
          <xm:sqref>GH104:GR104</xm:sqref>
        </x14:conditionalFormatting>
        <x14:conditionalFormatting xmlns:xm="http://schemas.microsoft.com/office/excel/2006/main">
          <x14:cfRule type="containsText" priority="761" operator="containsText" id="{0609AF3C-90BA-4567-BAA6-F954584EDB75}">
            <xm:f>NOT(ISERROR(SEARCH(#REF! ="text",GH104)))</xm:f>
            <xm:f>#REF! ="text"</xm:f>
            <x14:dxf>
              <fill>
                <patternFill>
                  <bgColor theme="7" tint="0.79998168889431442"/>
                </patternFill>
              </fill>
            </x14:dxf>
          </x14:cfRule>
          <xm:sqref>GH104:GI104</xm:sqref>
        </x14:conditionalFormatting>
        <x14:conditionalFormatting xmlns:xm="http://schemas.microsoft.com/office/excel/2006/main">
          <x14:cfRule type="containsText" priority="757" operator="containsText" id="{88A78222-9D3C-4BF5-9A76-4AC344E82DA7}">
            <xm:f>NOT(ISERROR(SEARCH(#REF! ="text",GJ104)))</xm:f>
            <xm:f>#REF! ="text"</xm:f>
            <x14:dxf>
              <fill>
                <patternFill>
                  <bgColor theme="7" tint="0.79998168889431442"/>
                </patternFill>
              </fill>
            </x14:dxf>
          </x14:cfRule>
          <xm:sqref>GJ104</xm:sqref>
        </x14:conditionalFormatting>
        <x14:conditionalFormatting xmlns:xm="http://schemas.microsoft.com/office/excel/2006/main">
          <x14:cfRule type="containsText" priority="756" operator="containsText" id="{71CA1B2B-3206-4352-9FB8-AEA27625B5A9}">
            <xm:f>NOT(ISERROR(SEARCH(#REF! ="text",GK104)))</xm:f>
            <xm:f>#REF! ="text"</xm:f>
            <x14:dxf>
              <fill>
                <patternFill>
                  <bgColor theme="7" tint="0.79998168889431442"/>
                </patternFill>
              </fill>
            </x14:dxf>
          </x14:cfRule>
          <xm:sqref>GK104:GR104</xm:sqref>
        </x14:conditionalFormatting>
        <x14:conditionalFormatting xmlns:xm="http://schemas.microsoft.com/office/excel/2006/main">
          <x14:cfRule type="containsText" priority="755" operator="containsText" id="{05786DB4-6784-4049-A34A-960891285401}">
            <xm:f>NOT(ISERROR(SEARCH(#REF! ="text",HH104)))</xm:f>
            <xm:f>#REF! ="text"</xm:f>
            <x14:dxf>
              <fill>
                <patternFill>
                  <bgColor theme="7" tint="0.79998168889431442"/>
                </patternFill>
              </fill>
            </x14:dxf>
          </x14:cfRule>
          <xm:sqref>HH104:HK104</xm:sqref>
        </x14:conditionalFormatting>
        <x14:conditionalFormatting xmlns:xm="http://schemas.microsoft.com/office/excel/2006/main">
          <x14:cfRule type="containsText" priority="747" operator="containsText" id="{97001350-3BED-4C94-956B-002EC6708674}">
            <xm:f>NOT(ISERROR(SEARCH($A111 ="text",HL104)))</xm:f>
            <xm:f>$A111 ="text"</xm:f>
            <x14:dxf>
              <fill>
                <patternFill>
                  <bgColor theme="7" tint="0.79998168889431442"/>
                </patternFill>
              </fill>
            </x14:dxf>
          </x14:cfRule>
          <xm:sqref>HL104</xm:sqref>
        </x14:conditionalFormatting>
        <x14:conditionalFormatting xmlns:xm="http://schemas.microsoft.com/office/excel/2006/main">
          <x14:cfRule type="containsText" priority="745" operator="containsText" id="{D73080DA-D113-4933-85D6-4D874CA96A10}">
            <xm:f>NOT(ISERROR(SEARCH($A188 ="text",HL104)))</xm:f>
            <xm:f>$A188 ="text"</xm:f>
            <x14:dxf>
              <fill>
                <patternFill>
                  <bgColor theme="7" tint="0.79998168889431442"/>
                </patternFill>
              </fill>
            </x14:dxf>
          </x14:cfRule>
          <xm:sqref>HL104</xm:sqref>
        </x14:conditionalFormatting>
        <x14:conditionalFormatting xmlns:xm="http://schemas.microsoft.com/office/excel/2006/main">
          <x14:cfRule type="containsText" priority="741" operator="containsText" id="{74D5A108-69D6-48D1-A3D8-1B5311999043}">
            <xm:f>NOT(ISERROR(SEARCH(#REF! ="text",HM104)))</xm:f>
            <xm:f>#REF! ="text"</xm:f>
            <x14:dxf>
              <fill>
                <patternFill>
                  <bgColor theme="7" tint="0.79998168889431442"/>
                </patternFill>
              </fill>
            </x14:dxf>
          </x14:cfRule>
          <xm:sqref>HM104</xm:sqref>
        </x14:conditionalFormatting>
        <x14:conditionalFormatting xmlns:xm="http://schemas.microsoft.com/office/excel/2006/main">
          <x14:cfRule type="containsText" priority="742" operator="containsText" id="{03303185-4F3B-4422-966B-72499EF8F938}">
            <xm:f>NOT(ISERROR(SEARCH(#REF! ="text",HM104)))</xm:f>
            <xm:f>#REF! ="text"</xm:f>
            <x14:dxf>
              <fill>
                <patternFill>
                  <bgColor theme="7" tint="0.79998168889431442"/>
                </patternFill>
              </fill>
            </x14:dxf>
          </x14:cfRule>
          <xm:sqref>HM104:HT104</xm:sqref>
        </x14:conditionalFormatting>
        <x14:conditionalFormatting xmlns:xm="http://schemas.microsoft.com/office/excel/2006/main">
          <x14:cfRule type="containsText" priority="743" operator="containsText" id="{4E2506EB-FED7-4C03-84F7-88CE346FBFBE}">
            <xm:f>NOT(ISERROR(SEARCH(#REF! ="text",HM104)))</xm:f>
            <xm:f>#REF! ="text"</xm:f>
            <x14:dxf>
              <fill>
                <patternFill>
                  <bgColor theme="7" tint="0.79998168889431442"/>
                </patternFill>
              </fill>
            </x14:dxf>
          </x14:cfRule>
          <xm:sqref>HM104:HN104</xm:sqref>
        </x14:conditionalFormatting>
        <x14:conditionalFormatting xmlns:xm="http://schemas.microsoft.com/office/excel/2006/main">
          <x14:cfRule type="containsText" priority="739" operator="containsText" id="{92FAAA54-0C70-48C7-802C-DE420CD3F8CE}">
            <xm:f>NOT(ISERROR(SEARCH(#REF! ="text",HO104)))</xm:f>
            <xm:f>#REF! ="text"</xm:f>
            <x14:dxf>
              <fill>
                <patternFill>
                  <bgColor theme="7" tint="0.79998168889431442"/>
                </patternFill>
              </fill>
            </x14:dxf>
          </x14:cfRule>
          <xm:sqref>HO104</xm:sqref>
        </x14:conditionalFormatting>
        <x14:conditionalFormatting xmlns:xm="http://schemas.microsoft.com/office/excel/2006/main">
          <x14:cfRule type="containsText" priority="12767" operator="containsText" id="{FE529ADC-FFA0-4EAB-A307-A12CD803F8BB}">
            <xm:f>NOT(ISERROR(SEARCH(Baseline!$A141 ="text",Baseline!AV104)))</xm:f>
            <xm:f>Baseline!$A141 ="text"</xm:f>
            <x14:dxf>
              <fill>
                <patternFill>
                  <bgColor theme="7" tint="0.79998168889431442"/>
                </patternFill>
              </fill>
            </x14:dxf>
          </x14:cfRule>
          <xm:sqref>AW83 DG83 EL83 FQ83</xm:sqref>
        </x14:conditionalFormatting>
        <x14:conditionalFormatting xmlns:xm="http://schemas.microsoft.com/office/excel/2006/main">
          <x14:cfRule type="containsText" priority="12800" operator="containsText" id="{8FD383E6-7F2D-4929-901C-3D6DE1B23D1A}">
            <xm:f>NOT(ISERROR(SEARCH(Baseline!$A133 ="text",Baseline!AV124)))</xm:f>
            <xm:f>Baseline!$A133 ="text"</xm:f>
            <x14:dxf>
              <fill>
                <patternFill>
                  <bgColor theme="7" tint="0.79998168889431442"/>
                </patternFill>
              </fill>
            </x14:dxf>
          </x14:cfRule>
          <xm:sqref>DG105 EL105 FQ105 AW105</xm:sqref>
        </x14:conditionalFormatting>
        <x14:conditionalFormatting xmlns:xm="http://schemas.microsoft.com/office/excel/2006/main">
          <x14:cfRule type="containsText" priority="12873" operator="containsText" id="{E34451FF-87D0-4550-A7DB-7FD534B407FB}">
            <xm:f>NOT(ISERROR(SEARCH(Baseline!$A164 ="text",Baseline!AV124)))</xm:f>
            <xm:f>Baseline!$A164 ="text"</xm:f>
            <x14:dxf>
              <fill>
                <patternFill>
                  <bgColor theme="7" tint="0.79998168889431442"/>
                </patternFill>
              </fill>
            </x14:dxf>
          </x14:cfRule>
          <xm:sqref>DG105 EL105 FQ105 AW105</xm:sqref>
        </x14:conditionalFormatting>
        <x14:conditionalFormatting xmlns:xm="http://schemas.microsoft.com/office/excel/2006/main">
          <x14:cfRule type="containsText" priority="643" operator="containsText" id="{844B86B6-E8C1-44E9-BF08-E55F323B26CE}">
            <xm:f>NOT(ISERROR(SEARCH(#REF! ="text",CP6)))</xm:f>
            <xm:f>#REF! ="text"</xm:f>
            <x14:dxf>
              <fill>
                <patternFill>
                  <bgColor theme="7" tint="0.79998168889431442"/>
                </patternFill>
              </fill>
            </x14:dxf>
          </x14:cfRule>
          <xm:sqref>CP6:CQ6</xm:sqref>
        </x14:conditionalFormatting>
        <x14:conditionalFormatting xmlns:xm="http://schemas.microsoft.com/office/excel/2006/main">
          <x14:cfRule type="containsText" priority="636" operator="containsText" id="{0965B9B6-AAF2-4C25-AD08-FC13B5F2ADB1}">
            <xm:f>NOT(ISERROR(SEARCH($A6 ="text",CO1)))</xm:f>
            <xm:f>$A6 ="text"</xm:f>
            <x14:dxf>
              <fill>
                <patternFill>
                  <bgColor theme="7" tint="0.79998168889431442"/>
                </patternFill>
              </fill>
            </x14:dxf>
          </x14:cfRule>
          <xm:sqref>CO1:CQ2</xm:sqref>
        </x14:conditionalFormatting>
        <x14:conditionalFormatting xmlns:xm="http://schemas.microsoft.com/office/excel/2006/main">
          <x14:cfRule type="containsText" priority="635" operator="containsText" id="{7723F0A3-FDF4-4895-99AB-69A6A8ED136F}">
            <xm:f>NOT(ISERROR(SEARCH($A108 ="text",CO102)))</xm:f>
            <xm:f>$A108 ="text"</xm:f>
            <x14:dxf>
              <fill>
                <patternFill>
                  <bgColor theme="7" tint="0.79998168889431442"/>
                </patternFill>
              </fill>
            </x14:dxf>
          </x14:cfRule>
          <xm:sqref>CO102:CQ102 CP103:CQ103</xm:sqref>
        </x14:conditionalFormatting>
        <x14:conditionalFormatting xmlns:xm="http://schemas.microsoft.com/office/excel/2006/main">
          <x14:cfRule type="containsText" priority="640" operator="containsText" id="{DE3B808F-B1C2-41C8-A225-FCC7FDD424CB}">
            <xm:f>NOT(ISERROR(SEARCH($A111 ="text",CO106)))</xm:f>
            <xm:f>$A111 ="text"</xm:f>
            <x14:dxf>
              <fill>
                <patternFill>
                  <bgColor theme="7" tint="0.79998168889431442"/>
                </patternFill>
              </fill>
            </x14:dxf>
          </x14:cfRule>
          <xm:sqref>CO106:CQ1048576</xm:sqref>
        </x14:conditionalFormatting>
        <x14:conditionalFormatting xmlns:xm="http://schemas.microsoft.com/office/excel/2006/main">
          <x14:cfRule type="containsText" priority="641" operator="containsText" id="{2C9D69B8-0F91-49CE-ACD2-3D40E4801E92}">
            <xm:f>NOT(ISERROR(SEARCH($A117 ="text",CO82)))</xm:f>
            <xm:f>$A117 ="text"</xm:f>
            <x14:dxf>
              <fill>
                <patternFill>
                  <bgColor theme="7" tint="0.79998168889431442"/>
                </patternFill>
              </fill>
            </x14:dxf>
          </x14:cfRule>
          <xm:sqref>CP84:CQ84 CO82:CQ82</xm:sqref>
        </x14:conditionalFormatting>
        <x14:conditionalFormatting xmlns:xm="http://schemas.microsoft.com/office/excel/2006/main">
          <x14:cfRule type="containsText" priority="642" operator="containsText" id="{AA9AA83B-6974-4E82-BFC1-4521E7DADE49}">
            <xm:f>NOT(ISERROR(SEARCH($A106 ="text",CP60)))</xm:f>
            <xm:f>$A106 ="text"</xm:f>
            <x14:dxf>
              <fill>
                <patternFill>
                  <bgColor theme="7" tint="0.79998168889431442"/>
                </patternFill>
              </fill>
            </x14:dxf>
          </x14:cfRule>
          <xm:sqref>CP60:CQ60</xm:sqref>
        </x14:conditionalFormatting>
        <x14:conditionalFormatting xmlns:xm="http://schemas.microsoft.com/office/excel/2006/main">
          <x14:cfRule type="containsText" priority="644" operator="containsText" id="{F86A551D-3921-405B-876A-81EACE0AF25D}">
            <xm:f>NOT(ISERROR(SEARCH(#REF! ="text",CP21)))</xm:f>
            <xm:f>#REF! ="text"</xm:f>
            <x14:dxf>
              <fill>
                <patternFill>
                  <bgColor theme="7" tint="0.79998168889431442"/>
                </patternFill>
              </fill>
            </x14:dxf>
          </x14:cfRule>
          <xm:sqref>CP21:CQ21</xm:sqref>
        </x14:conditionalFormatting>
        <x14:conditionalFormatting xmlns:xm="http://schemas.microsoft.com/office/excel/2006/main">
          <x14:cfRule type="containsText" priority="645" operator="containsText" id="{97FBBB16-F9E5-43F2-ABEA-0DE984685E9C}">
            <xm:f>NOT(ISERROR(SEARCH($A108 ="text",CO44)))</xm:f>
            <xm:f>$A108 ="text"</xm:f>
            <x14:dxf>
              <fill>
                <patternFill>
                  <bgColor theme="7" tint="0.79998168889431442"/>
                </patternFill>
              </fill>
            </x14:dxf>
          </x14:cfRule>
          <xm:sqref>CP44:CQ44 CO54:CQ55 CP56:CQ56</xm:sqref>
        </x14:conditionalFormatting>
        <x14:conditionalFormatting xmlns:xm="http://schemas.microsoft.com/office/excel/2006/main">
          <x14:cfRule type="containsText" priority="639" operator="containsText" id="{53E11C9A-9DD9-4D8E-BF4F-35185A48E176}">
            <xm:f>NOT(ISERROR(SEARCH($A117 ="text",CO70)))</xm:f>
            <xm:f>$A117 ="text"</xm:f>
            <x14:dxf>
              <fill>
                <patternFill>
                  <bgColor theme="7" tint="0.79998168889431442"/>
                </patternFill>
              </fill>
            </x14:dxf>
          </x14:cfRule>
          <xm:sqref>CO70:CQ70</xm:sqref>
        </x14:conditionalFormatting>
        <x14:conditionalFormatting xmlns:xm="http://schemas.microsoft.com/office/excel/2006/main">
          <x14:cfRule type="containsText" priority="638" operator="containsText" id="{C2873F23-1B8D-42CC-9781-D3A21B324DDC}">
            <xm:f>NOT(ISERROR(SEARCH($A121 ="text",CO37)))</xm:f>
            <xm:f>$A121 ="text"</xm:f>
            <x14:dxf>
              <fill>
                <patternFill>
                  <bgColor theme="7" tint="0.79998168889431442"/>
                </patternFill>
              </fill>
            </x14:dxf>
          </x14:cfRule>
          <xm:sqref>CO37:CQ38</xm:sqref>
        </x14:conditionalFormatting>
        <x14:conditionalFormatting xmlns:xm="http://schemas.microsoft.com/office/excel/2006/main">
          <x14:cfRule type="containsText" priority="637" operator="containsText" id="{5945AFCC-76E1-482D-86C3-69D5615B5A1E}">
            <xm:f>NOT(ISERROR(SEARCH($A14 ="text",CO5)))</xm:f>
            <xm:f>$A14 ="text"</xm:f>
            <x14:dxf>
              <fill>
                <patternFill>
                  <bgColor theme="7" tint="0.79998168889431442"/>
                </patternFill>
              </fill>
            </x14:dxf>
          </x14:cfRule>
          <xm:sqref>CO5:CQ5 CS5:CT5 CV5:CW5</xm:sqref>
        </x14:conditionalFormatting>
        <x14:conditionalFormatting xmlns:xm="http://schemas.microsoft.com/office/excel/2006/main">
          <x14:cfRule type="containsText" priority="646" operator="containsText" id="{CCB3EBAE-8FDE-4238-A4D7-539A8E17F4DC}">
            <xm:f>NOT(ISERROR(SEARCH(#REF! ="text",CO3)))</xm:f>
            <xm:f>#REF! ="text"</xm:f>
            <x14:dxf>
              <fill>
                <patternFill>
                  <bgColor theme="7" tint="0.79998168889431442"/>
                </patternFill>
              </fill>
            </x14:dxf>
          </x14:cfRule>
          <xm:sqref>CO7:CQ7 CO3:CQ3 CO9:CQ9 CP8:CQ8</xm:sqref>
        </x14:conditionalFormatting>
        <x14:conditionalFormatting xmlns:xm="http://schemas.microsoft.com/office/excel/2006/main">
          <x14:cfRule type="containsText" priority="634" operator="containsText" id="{C4E610B4-0B61-4CAE-A9F5-E0A21C3F556B}">
            <xm:f>NOT(ISERROR(SEARCH(#REF! ="text",CP97)))</xm:f>
            <xm:f>#REF! ="text"</xm:f>
            <x14:dxf>
              <fill>
                <patternFill>
                  <bgColor theme="7" tint="0.79998168889431442"/>
                </patternFill>
              </fill>
            </x14:dxf>
          </x14:cfRule>
          <xm:sqref>CP97:CQ97</xm:sqref>
        </x14:conditionalFormatting>
        <x14:conditionalFormatting xmlns:xm="http://schemas.microsoft.com/office/excel/2006/main">
          <x14:cfRule type="containsText" priority="647" operator="containsText" id="{38685835-8B0C-491B-86BD-F91981C53820}">
            <xm:f>NOT(ISERROR(SEARCH(#REF! ="text",CO20)))</xm:f>
            <xm:f>#REF! ="text"</xm:f>
            <x14:dxf>
              <fill>
                <patternFill>
                  <bgColor theme="7" tint="0.79998168889431442"/>
                </patternFill>
              </fill>
            </x14:dxf>
          </x14:cfRule>
          <xm:sqref>CO20:CQ20</xm:sqref>
        </x14:conditionalFormatting>
        <x14:conditionalFormatting xmlns:xm="http://schemas.microsoft.com/office/excel/2006/main">
          <x14:cfRule type="containsText" priority="648" operator="containsText" id="{E26DA0AB-0255-43EB-9999-C6BC7316F7E5}">
            <xm:f>NOT(ISERROR(SEARCH(#REF! ="text",CP85)))</xm:f>
            <xm:f>#REF! ="text"</xm:f>
            <x14:dxf>
              <fill>
                <patternFill>
                  <bgColor theme="7" tint="0.79998168889431442"/>
                </patternFill>
              </fill>
            </x14:dxf>
          </x14:cfRule>
          <xm:sqref>CP85:CQ85</xm:sqref>
        </x14:conditionalFormatting>
        <x14:conditionalFormatting xmlns:xm="http://schemas.microsoft.com/office/excel/2006/main">
          <x14:cfRule type="containsText" priority="625" operator="containsText" id="{04C942D8-606B-458B-AE1E-DCEBFCF7A20A}">
            <xm:f>NOT(ISERROR(SEARCH(#REF! ="text",CR96)))</xm:f>
            <xm:f>#REF! ="text"</xm:f>
            <x14:dxf>
              <fill>
                <patternFill>
                  <bgColor theme="7" tint="0.79998168889431442"/>
                </patternFill>
              </fill>
            </x14:dxf>
          </x14:cfRule>
          <xm:sqref>CR96:CX96</xm:sqref>
        </x14:conditionalFormatting>
        <x14:conditionalFormatting xmlns:xm="http://schemas.microsoft.com/office/excel/2006/main">
          <x14:cfRule type="containsText" priority="649" operator="containsText" id="{88B4B7C8-24F9-41B5-ABAC-4E2B5A0BCC72}">
            <xm:f>NOT(ISERROR(SEARCH(#REF! ="text",CO96)))</xm:f>
            <xm:f>#REF! ="text"</xm:f>
            <x14:dxf>
              <fill>
                <patternFill>
                  <bgColor theme="7" tint="0.79998168889431442"/>
                </patternFill>
              </fill>
            </x14:dxf>
          </x14:cfRule>
          <xm:sqref>CO96:CQ96</xm:sqref>
        </x14:conditionalFormatting>
        <x14:conditionalFormatting xmlns:xm="http://schemas.microsoft.com/office/excel/2006/main">
          <x14:cfRule type="containsText" priority="631" operator="containsText" id="{A5ED88C7-71D8-4A15-A09C-1816AE03D4EC}">
            <xm:f>NOT(ISERROR(SEARCH($A92 ="text",CP71)))</xm:f>
            <xm:f>$A92 ="text"</xm:f>
            <x14:dxf>
              <fill>
                <patternFill>
                  <bgColor theme="7" tint="0.79998168889431442"/>
                </patternFill>
              </fill>
            </x14:dxf>
          </x14:cfRule>
          <xm:sqref>CP71:CQ71</xm:sqref>
        </x14:conditionalFormatting>
        <x14:conditionalFormatting xmlns:xm="http://schemas.microsoft.com/office/excel/2006/main">
          <x14:cfRule type="containsText" priority="632" operator="containsText" id="{D9DAFAA3-5D0D-4E2F-B63D-6A10D1C8E86D}">
            <xm:f>NOT(ISERROR(SEARCH(#REF! ="text",CP77)))</xm:f>
            <xm:f>#REF! ="text"</xm:f>
            <x14:dxf>
              <fill>
                <patternFill>
                  <bgColor theme="7" tint="0.79998168889431442"/>
                </patternFill>
              </fill>
            </x14:dxf>
          </x14:cfRule>
          <xm:sqref>CP77:CQ77</xm:sqref>
        </x14:conditionalFormatting>
        <x14:conditionalFormatting xmlns:xm="http://schemas.microsoft.com/office/excel/2006/main">
          <x14:cfRule type="containsText" priority="633" operator="containsText" id="{33C53A1C-E728-4265-8EE4-73EF754A0826}">
            <xm:f>NOT(ISERROR(SEARCH($A103 ="text",CO74)))</xm:f>
            <xm:f>$A103 ="text"</xm:f>
            <x14:dxf>
              <fill>
                <patternFill>
                  <bgColor theme="7" tint="0.79998168889431442"/>
                </patternFill>
              </fill>
            </x14:dxf>
          </x14:cfRule>
          <xm:sqref>CO74:CQ74</xm:sqref>
        </x14:conditionalFormatting>
        <x14:conditionalFormatting xmlns:xm="http://schemas.microsoft.com/office/excel/2006/main">
          <x14:cfRule type="containsText" priority="613" operator="containsText" id="{7B51F828-B6A6-45C9-9DDA-9C48E708D035}">
            <xm:f>NOT(ISERROR(SEARCH(#REF! ="text",CR6)))</xm:f>
            <xm:f>#REF! ="text"</xm:f>
            <x14:dxf>
              <fill>
                <patternFill>
                  <bgColor theme="7" tint="0.79998168889431442"/>
                </patternFill>
              </fill>
            </x14:dxf>
          </x14:cfRule>
          <xm:sqref>CS6:CX6 CR20:CX20</xm:sqref>
        </x14:conditionalFormatting>
        <x14:conditionalFormatting xmlns:xm="http://schemas.microsoft.com/office/excel/2006/main">
          <x14:cfRule type="containsText" priority="607" operator="containsText" id="{D6F52733-BBEF-498F-A88F-E2DA44BB971A}">
            <xm:f>NOT(ISERROR(SEARCH($A122 ="text",CR37)))</xm:f>
            <xm:f>$A122 ="text"</xm:f>
            <x14:dxf>
              <fill>
                <patternFill>
                  <bgColor theme="7" tint="0.79998168889431442"/>
                </patternFill>
              </fill>
            </x14:dxf>
          </x14:cfRule>
          <xm:sqref>CR37:CX38</xm:sqref>
        </x14:conditionalFormatting>
        <x14:conditionalFormatting xmlns:xm="http://schemas.microsoft.com/office/excel/2006/main">
          <x14:cfRule type="containsText" priority="605" operator="containsText" id="{49D57DC7-68C1-4110-B869-8C7B99EA23A6}">
            <xm:f>NOT(ISERROR(SEARCH($A6 ="text",CR1)))</xm:f>
            <xm:f>$A6 ="text"</xm:f>
            <x14:dxf>
              <fill>
                <patternFill>
                  <bgColor theme="7" tint="0.79998168889431442"/>
                </patternFill>
              </fill>
            </x14:dxf>
          </x14:cfRule>
          <xm:sqref>CR1:CX2</xm:sqref>
        </x14:conditionalFormatting>
        <x14:conditionalFormatting xmlns:xm="http://schemas.microsoft.com/office/excel/2006/main">
          <x14:cfRule type="containsText" priority="611" operator="containsText" id="{4420BC03-572A-4251-B9EB-3C3419D37DF6}">
            <xm:f>NOT(ISERROR(SEARCH($A18 ="text",CS17)))</xm:f>
            <xm:f>$A18 ="text"</xm:f>
            <x14:dxf>
              <fill>
                <patternFill>
                  <bgColor theme="7" tint="0.79998168889431442"/>
                </patternFill>
              </fill>
            </x14:dxf>
          </x14:cfRule>
          <xm:sqref>CS17:CX17</xm:sqref>
        </x14:conditionalFormatting>
        <x14:conditionalFormatting xmlns:xm="http://schemas.microsoft.com/office/excel/2006/main">
          <x14:cfRule type="containsText" priority="612" operator="containsText" id="{5C4EE6A5-78F3-40D0-B727-BB32E6434D3C}">
            <xm:f>NOT(ISERROR(SEARCH($A16 ="text",CR9)))</xm:f>
            <xm:f>$A16 ="text"</xm:f>
            <x14:dxf>
              <fill>
                <patternFill>
                  <bgColor theme="7" tint="0.79998168889431442"/>
                </patternFill>
              </fill>
            </x14:dxf>
          </x14:cfRule>
          <xm:sqref>CR106:CX1048576 CR9</xm:sqref>
        </x14:conditionalFormatting>
        <x14:conditionalFormatting xmlns:xm="http://schemas.microsoft.com/office/excel/2006/main">
          <x14:cfRule type="containsText" priority="614" operator="containsText" id="{4161D540-345E-448E-A963-A941AE060C1A}">
            <xm:f>NOT(ISERROR(SEARCH(#REF! ="text",CR71)))</xm:f>
            <xm:f>#REF! ="text"</xm:f>
            <x14:dxf>
              <fill>
                <patternFill>
                  <bgColor theme="7" tint="0.79998168889431442"/>
                </patternFill>
              </fill>
            </x14:dxf>
          </x14:cfRule>
          <xm:sqref>CR84:CX84 CR71:CS71</xm:sqref>
        </x14:conditionalFormatting>
        <x14:conditionalFormatting xmlns:xm="http://schemas.microsoft.com/office/excel/2006/main">
          <x14:cfRule type="containsText" priority="615" operator="containsText" id="{70F4B1D5-E2D4-4007-8FBC-48A06A07C344}">
            <xm:f>NOT(ISERROR(SEARCH(#REF! ="text",CR21)))</xm:f>
            <xm:f>#REF! ="text"</xm:f>
            <x14:dxf>
              <fill>
                <patternFill>
                  <bgColor theme="7" tint="0.79998168889431442"/>
                </patternFill>
              </fill>
            </x14:dxf>
          </x14:cfRule>
          <xm:sqref>CR21:CX21</xm:sqref>
        </x14:conditionalFormatting>
        <x14:conditionalFormatting xmlns:xm="http://schemas.microsoft.com/office/excel/2006/main">
          <x14:cfRule type="containsText" priority="616" operator="containsText" id="{9BEAEFA8-7C5E-4680-A6D4-E57A576D7131}">
            <xm:f>NOT(ISERROR(SEARCH($A109 ="text",CR44)))</xm:f>
            <xm:f>$A109 ="text"</xm:f>
            <x14:dxf>
              <fill>
                <patternFill>
                  <bgColor theme="7" tint="0.79998168889431442"/>
                </patternFill>
              </fill>
            </x14:dxf>
          </x14:cfRule>
          <xm:sqref>CR44:CX44 CR54:CX54</xm:sqref>
        </x14:conditionalFormatting>
        <x14:conditionalFormatting xmlns:xm="http://schemas.microsoft.com/office/excel/2006/main">
          <x14:cfRule type="containsText" priority="617" operator="containsText" id="{72037B7B-E1F7-47AD-A86E-67315A0002D2}">
            <xm:f>NOT(ISERROR(SEARCH($A106 ="text",CR85)))</xm:f>
            <xm:f>$A106 ="text"</xm:f>
            <x14:dxf>
              <fill>
                <patternFill>
                  <bgColor theme="7" tint="0.79998168889431442"/>
                </patternFill>
              </fill>
            </x14:dxf>
          </x14:cfRule>
          <xm:sqref>CR85:CX85</xm:sqref>
        </x14:conditionalFormatting>
        <x14:conditionalFormatting xmlns:xm="http://schemas.microsoft.com/office/excel/2006/main">
          <x14:cfRule type="containsText" priority="618" operator="containsText" id="{FD14AEF6-AA36-44E8-AE30-B402F9F4F76B}">
            <xm:f>NOT(ISERROR(SEARCH($A56 ="text",CR21)))</xm:f>
            <xm:f>$A56 ="text"</xm:f>
            <x14:dxf>
              <fill>
                <patternFill>
                  <bgColor theme="7" tint="0.79998168889431442"/>
                </patternFill>
              </fill>
            </x14:dxf>
          </x14:cfRule>
          <xm:sqref>CR21:CX21</xm:sqref>
        </x14:conditionalFormatting>
        <x14:conditionalFormatting xmlns:xm="http://schemas.microsoft.com/office/excel/2006/main">
          <x14:cfRule type="containsText" priority="608" operator="containsText" id="{7DD8F369-EA73-46AC-9F96-97D345ABF1A4}">
            <xm:f>NOT(ISERROR(SEARCH($A93 ="text",CR9)))</xm:f>
            <xm:f>$A93 ="text"</xm:f>
            <x14:dxf>
              <fill>
                <patternFill>
                  <bgColor theme="7" tint="0.79998168889431442"/>
                </patternFill>
              </fill>
            </x14:dxf>
          </x14:cfRule>
          <xm:sqref>CR9</xm:sqref>
        </x14:conditionalFormatting>
        <x14:conditionalFormatting xmlns:xm="http://schemas.microsoft.com/office/excel/2006/main">
          <x14:cfRule type="containsText" priority="619" operator="containsText" id="{EA9CCF23-B7E3-45C0-A9C1-F8DE16BB3B18}">
            <xm:f>NOT(ISERROR(SEARCH($A108 ="text",CR60)))</xm:f>
            <xm:f>$A108 ="text"</xm:f>
            <x14:dxf>
              <fill>
                <patternFill>
                  <bgColor theme="7" tint="0.79998168889431442"/>
                </patternFill>
              </fill>
            </x14:dxf>
          </x14:cfRule>
          <xm:sqref>CR70:CX70 CR60:CX60</xm:sqref>
        </x14:conditionalFormatting>
        <x14:conditionalFormatting xmlns:xm="http://schemas.microsoft.com/office/excel/2006/main">
          <x14:cfRule type="containsText" priority="620" operator="containsText" id="{3410E180-A651-44CF-AD7C-DD25029FCC40}">
            <xm:f>NOT(ISERROR(SEARCH($A70 ="text",CR37)))</xm:f>
            <xm:f>$A70 ="text"</xm:f>
            <x14:dxf>
              <fill>
                <patternFill>
                  <bgColor theme="7" tint="0.79998168889431442"/>
                </patternFill>
              </fill>
            </x14:dxf>
          </x14:cfRule>
          <xm:sqref>CR37:CX37</xm:sqref>
        </x14:conditionalFormatting>
        <x14:conditionalFormatting xmlns:xm="http://schemas.microsoft.com/office/excel/2006/main">
          <x14:cfRule type="containsText" priority="606" operator="containsText" id="{35424BBA-4603-4F97-A4A4-3ACB13DA1A3B}">
            <xm:f>NOT(ISERROR(SEARCH($A14 ="text",CR5)))</xm:f>
            <xm:f>$A14 ="text"</xm:f>
            <x14:dxf>
              <fill>
                <patternFill>
                  <bgColor theme="7" tint="0.79998168889431442"/>
                </patternFill>
              </fill>
            </x14:dxf>
          </x14:cfRule>
          <xm:sqref>CR102:CX103 CR8 CR5 CU5 CX5</xm:sqref>
        </x14:conditionalFormatting>
        <x14:conditionalFormatting xmlns:xm="http://schemas.microsoft.com/office/excel/2006/main">
          <x14:cfRule type="containsText" priority="621" operator="containsText" id="{5BE6BE11-1820-4148-85A2-F03CF7842553}">
            <xm:f>NOT(ISERROR(SEARCH(#REF! ="text",CR3)))</xm:f>
            <xm:f>#REF! ="text"</xm:f>
            <x14:dxf>
              <fill>
                <patternFill>
                  <bgColor theme="7" tint="0.79998168889431442"/>
                </patternFill>
              </fill>
            </x14:dxf>
          </x14:cfRule>
          <xm:sqref>CR7:CX7 CR3:CX3 CS8:CX9</xm:sqref>
        </x14:conditionalFormatting>
        <x14:conditionalFormatting xmlns:xm="http://schemas.microsoft.com/office/excel/2006/main">
          <x14:cfRule type="containsText" priority="622" operator="containsText" id="{9C1DF098-BBD9-4983-842C-5E9DB342C004}">
            <xm:f>NOT(ISERROR(SEARCH($A134 ="text",CR96)))</xm:f>
            <xm:f>$A134 ="text"</xm:f>
            <x14:dxf>
              <fill>
                <patternFill>
                  <bgColor theme="7" tint="0.79998168889431442"/>
                </patternFill>
              </fill>
            </x14:dxf>
          </x14:cfRule>
          <xm:sqref>CR96:CX96 CR102:CX103</xm:sqref>
        </x14:conditionalFormatting>
        <x14:conditionalFormatting xmlns:xm="http://schemas.microsoft.com/office/excel/2006/main">
          <x14:cfRule type="containsText" priority="603" operator="containsText" id="{E02677FB-754F-4286-9CD6-350988EFD1B4}">
            <xm:f>NOT(ISERROR(SEARCH($A86 ="text",CR70)))</xm:f>
            <xm:f>$A86 ="text"</xm:f>
            <x14:dxf>
              <fill>
                <patternFill>
                  <bgColor theme="7" tint="0.79998168889431442"/>
                </patternFill>
              </fill>
            </x14:dxf>
          </x14:cfRule>
          <xm:sqref>CR70:CX70</xm:sqref>
        </x14:conditionalFormatting>
        <x14:conditionalFormatting xmlns:xm="http://schemas.microsoft.com/office/excel/2006/main">
          <x14:cfRule type="containsText" priority="602" operator="containsText" id="{D23164B7-C7EC-4D48-94CF-63B8F23E8794}">
            <xm:f>NOT(ISERROR(SEARCH($A119 ="text",CR82)))</xm:f>
            <xm:f>$A119 ="text"</xm:f>
            <x14:dxf>
              <fill>
                <patternFill>
                  <bgColor theme="7" tint="0.79998168889431442"/>
                </patternFill>
              </fill>
            </x14:dxf>
          </x14:cfRule>
          <xm:sqref>CR82:CX82</xm:sqref>
        </x14:conditionalFormatting>
        <x14:conditionalFormatting xmlns:xm="http://schemas.microsoft.com/office/excel/2006/main">
          <x14:cfRule type="containsText" priority="601" operator="containsText" id="{3154B188-FAF3-4D78-9B3C-9A1DA7FD5002}">
            <xm:f>NOT(ISERROR(SEARCH($A15 ="text",CR6)))</xm:f>
            <xm:f>$A15 ="text"</xm:f>
            <x14:dxf>
              <fill>
                <patternFill>
                  <bgColor theme="7" tint="0.79998168889431442"/>
                </patternFill>
              </fill>
            </x14:dxf>
          </x14:cfRule>
          <xm:sqref>CR6</xm:sqref>
        </x14:conditionalFormatting>
        <x14:conditionalFormatting xmlns:xm="http://schemas.microsoft.com/office/excel/2006/main">
          <x14:cfRule type="containsText" priority="623" operator="containsText" id="{E3551ABC-3876-4B25-A5B3-715BE029E4E9}">
            <xm:f>NOT(ISERROR(SEARCH(#REF! ="text",CR8)))</xm:f>
            <xm:f>#REF! ="text"</xm:f>
            <x14:dxf>
              <fill>
                <patternFill>
                  <bgColor theme="7" tint="0.79998168889431442"/>
                </patternFill>
              </fill>
            </x14:dxf>
          </x14:cfRule>
          <xm:sqref>CR8</xm:sqref>
        </x14:conditionalFormatting>
        <x14:conditionalFormatting xmlns:xm="http://schemas.microsoft.com/office/excel/2006/main">
          <x14:cfRule type="containsText" priority="599" operator="containsText" id="{02D57CF2-F6E0-4944-A0CB-9EBE33FC7571}">
            <xm:f>NOT(ISERROR(SEARCH($A135 ="text",CR97)))</xm:f>
            <xm:f>$A135 ="text"</xm:f>
            <x14:dxf>
              <fill>
                <patternFill>
                  <bgColor theme="7" tint="0.79998168889431442"/>
                </patternFill>
              </fill>
            </x14:dxf>
          </x14:cfRule>
          <xm:sqref>CR97:CX97</xm:sqref>
        </x14:conditionalFormatting>
        <x14:conditionalFormatting xmlns:xm="http://schemas.microsoft.com/office/excel/2006/main">
          <x14:cfRule type="containsText" priority="624" operator="containsText" id="{C493F649-F75E-4540-AF12-2A6ACBF497A7}">
            <xm:f>NOT(ISERROR(SEARCH($A121 ="text",CR84)))</xm:f>
            <xm:f>$A121 ="text"</xm:f>
            <x14:dxf>
              <fill>
                <patternFill>
                  <bgColor theme="7" tint="0.79998168889431442"/>
                </patternFill>
              </fill>
            </x14:dxf>
          </x14:cfRule>
          <xm:sqref>CR84:CX85</xm:sqref>
        </x14:conditionalFormatting>
        <x14:conditionalFormatting xmlns:xm="http://schemas.microsoft.com/office/excel/2006/main">
          <x14:cfRule type="containsText" priority="626" operator="containsText" id="{9A925D7A-7AB1-4652-BC27-A8F66D14590B}">
            <xm:f>NOT(ISERROR(SEARCH($A121 ="text",CR55)))</xm:f>
            <xm:f>$A121 ="text"</xm:f>
            <x14:dxf>
              <fill>
                <patternFill>
                  <bgColor theme="7" tint="0.79998168889431442"/>
                </patternFill>
              </fill>
            </x14:dxf>
          </x14:cfRule>
          <xm:sqref>CR56:CX56 CR55</xm:sqref>
        </x14:conditionalFormatting>
        <x14:conditionalFormatting xmlns:xm="http://schemas.microsoft.com/office/excel/2006/main">
          <x14:cfRule type="containsText" priority="627" operator="containsText" id="{5D8602F0-CF8D-4533-A823-52BD6F988EC7}">
            <xm:f>NOT(ISERROR(SEARCH(#REF! ="text",CR38)))</xm:f>
            <xm:f>#REF! ="text"</xm:f>
            <x14:dxf>
              <fill>
                <patternFill>
                  <bgColor theme="7" tint="0.79998168889431442"/>
                </patternFill>
              </fill>
            </x14:dxf>
          </x14:cfRule>
          <xm:sqref>CR38:CX38</xm:sqref>
        </x14:conditionalFormatting>
        <x14:conditionalFormatting xmlns:xm="http://schemas.microsoft.com/office/excel/2006/main">
          <x14:cfRule type="containsText" priority="595" operator="containsText" id="{5ACA9152-F0B5-486E-9AE3-F576A51CE9DC}">
            <xm:f>NOT(ISERROR(SEARCH($A92 ="text",CT71)))</xm:f>
            <xm:f>$A92 ="text"</xm:f>
            <x14:dxf>
              <fill>
                <patternFill>
                  <bgColor theme="7" tint="0.79998168889431442"/>
                </patternFill>
              </fill>
            </x14:dxf>
          </x14:cfRule>
          <xm:sqref>CT71:CX71</xm:sqref>
        </x14:conditionalFormatting>
        <x14:conditionalFormatting xmlns:xm="http://schemas.microsoft.com/office/excel/2006/main">
          <x14:cfRule type="containsText" priority="596" operator="containsText" id="{6A411AE9-E728-4F79-8D44-3F2402FBED15}">
            <xm:f>NOT(ISERROR(SEARCH($A94 ="text",CR71)))</xm:f>
            <xm:f>$A94 ="text"</xm:f>
            <x14:dxf>
              <fill>
                <patternFill>
                  <bgColor theme="7" tint="0.79998168889431442"/>
                </patternFill>
              </fill>
            </x14:dxf>
          </x14:cfRule>
          <xm:sqref>CR71:CS71</xm:sqref>
        </x14:conditionalFormatting>
        <x14:conditionalFormatting xmlns:xm="http://schemas.microsoft.com/office/excel/2006/main">
          <x14:cfRule type="containsText" priority="628" operator="containsText" id="{D9580718-7904-4D9A-BC04-BECE2043E9DE}">
            <xm:f>NOT(ISERROR(SEARCH(#REF! ="text",CR60)))</xm:f>
            <xm:f>#REF! ="text"</xm:f>
            <x14:dxf>
              <fill>
                <patternFill>
                  <bgColor theme="7" tint="0.79998168889431442"/>
                </patternFill>
              </fill>
            </x14:dxf>
          </x14:cfRule>
          <xm:sqref>CR60:CX60</xm:sqref>
        </x14:conditionalFormatting>
        <x14:conditionalFormatting xmlns:xm="http://schemas.microsoft.com/office/excel/2006/main">
          <x14:cfRule type="containsText" priority="629" operator="containsText" id="{B904B9CB-BB79-4DCE-BE58-C20E15F85ED8}">
            <xm:f>NOT(ISERROR(SEARCH(#REF! ="text",CR55)))</xm:f>
            <xm:f>#REF! ="text"</xm:f>
            <x14:dxf>
              <fill>
                <patternFill>
                  <bgColor theme="7" tint="0.79998168889431442"/>
                </patternFill>
              </fill>
            </x14:dxf>
          </x14:cfRule>
          <xm:sqref>CR56:CX56 CR55</xm:sqref>
        </x14:conditionalFormatting>
        <x14:conditionalFormatting xmlns:xm="http://schemas.microsoft.com/office/excel/2006/main">
          <x14:cfRule type="containsText" priority="630" operator="containsText" id="{0B35DDC5-7499-4BA7-B2D5-8CC880F9C91E}">
            <xm:f>NOT(ISERROR(SEARCH(#REF! ="text",CR44)))</xm:f>
            <xm:f>#REF! ="text"</xm:f>
            <x14:dxf>
              <fill>
                <patternFill>
                  <bgColor theme="7" tint="0.79998168889431442"/>
                </patternFill>
              </fill>
            </x14:dxf>
          </x14:cfRule>
          <xm:sqref>CR44:CX44 CR54:CX54</xm:sqref>
        </x14:conditionalFormatting>
        <x14:conditionalFormatting xmlns:xm="http://schemas.microsoft.com/office/excel/2006/main">
          <x14:cfRule type="containsText" priority="592" operator="containsText" id="{C345109E-DC94-49F3-BE3C-0630D4280653}">
            <xm:f>NOT(ISERROR(SEARCH($A105 ="text",CR74)))</xm:f>
            <xm:f>$A105 ="text"</xm:f>
            <x14:dxf>
              <fill>
                <patternFill>
                  <bgColor theme="7" tint="0.79998168889431442"/>
                </patternFill>
              </fill>
            </x14:dxf>
          </x14:cfRule>
          <xm:sqref>CR74:CX74</xm:sqref>
        </x14:conditionalFormatting>
        <x14:conditionalFormatting xmlns:xm="http://schemas.microsoft.com/office/excel/2006/main">
          <x14:cfRule type="containsText" priority="593" operator="containsText" id="{BD0B8F45-8F41-43E3-BE5B-E359CD1420A5}">
            <xm:f>NOT(ISERROR(SEARCH(#REF! ="text",CR77)))</xm:f>
            <xm:f>#REF! ="text"</xm:f>
            <x14:dxf>
              <fill>
                <patternFill>
                  <bgColor theme="7" tint="0.79998168889431442"/>
                </patternFill>
              </fill>
            </x14:dxf>
          </x14:cfRule>
          <xm:sqref>CR77:CX77</xm:sqref>
        </x14:conditionalFormatting>
        <x14:conditionalFormatting xmlns:xm="http://schemas.microsoft.com/office/excel/2006/main">
          <x14:cfRule type="containsText" priority="594" operator="containsText" id="{2D48AAE9-A262-402F-82E8-6D5DD4EA64E4}">
            <xm:f>NOT(ISERROR(SEARCH(#REF! ="text",CR74)))</xm:f>
            <xm:f>#REF! ="text"</xm:f>
            <x14:dxf>
              <fill>
                <patternFill>
                  <bgColor theme="7" tint="0.79998168889431442"/>
                </patternFill>
              </fill>
            </x14:dxf>
          </x14:cfRule>
          <xm:sqref>CR74:CX74</xm:sqref>
        </x14:conditionalFormatting>
        <x14:conditionalFormatting xmlns:xm="http://schemas.microsoft.com/office/excel/2006/main">
          <x14:cfRule type="containsText" priority="590" operator="containsText" id="{9B193AF8-63B6-40DA-83AB-92E5BA611727}">
            <xm:f>NOT(ISERROR(SEARCH($A142 ="text",CR105)))</xm:f>
            <xm:f>$A142 ="text"</xm:f>
            <x14:dxf>
              <fill>
                <patternFill>
                  <bgColor theme="7" tint="0.79998168889431442"/>
                </patternFill>
              </fill>
            </x14:dxf>
          </x14:cfRule>
          <xm:sqref>CR105</xm:sqref>
        </x14:conditionalFormatting>
        <x14:conditionalFormatting xmlns:xm="http://schemas.microsoft.com/office/excel/2006/main">
          <x14:cfRule type="containsText" priority="588" operator="containsText" id="{2BCF277D-597A-498B-B440-383C09EEA930}">
            <xm:f>NOT(ISERROR(SEARCH($A113 ="text",CR105)))</xm:f>
            <xm:f>$A113 ="text"</xm:f>
            <x14:dxf>
              <fill>
                <patternFill>
                  <bgColor theme="7" tint="0.79998168889431442"/>
                </patternFill>
              </fill>
            </x14:dxf>
          </x14:cfRule>
          <xm:sqref>CR105</xm:sqref>
        </x14:conditionalFormatting>
        <x14:conditionalFormatting xmlns:xm="http://schemas.microsoft.com/office/excel/2006/main">
          <x14:cfRule type="containsText" priority="585" operator="containsText" id="{F77C0D6C-66E2-4590-8EE3-FEA6BDB10F8F}">
            <xm:f>NOT(ISERROR(SEARCH(#REF! ="text",CS9)))</xm:f>
            <xm:f>#REF! ="text"</xm:f>
            <x14:dxf>
              <fill>
                <patternFill>
                  <bgColor theme="7" tint="0.79998168889431442"/>
                </patternFill>
              </fill>
            </x14:dxf>
          </x14:cfRule>
          <xm:sqref>CS9</xm:sqref>
        </x14:conditionalFormatting>
        <x14:conditionalFormatting xmlns:xm="http://schemas.microsoft.com/office/excel/2006/main">
          <x14:cfRule type="containsText" priority="586" operator="containsText" id="{DEF70DE7-E30E-4EE4-87B0-2A77FB8AF915}">
            <xm:f>NOT(ISERROR(SEARCH(#REF! ="text",CS9)))</xm:f>
            <xm:f>#REF! ="text"</xm:f>
            <x14:dxf>
              <fill>
                <patternFill>
                  <bgColor theme="7" tint="0.79998168889431442"/>
                </patternFill>
              </fill>
            </x14:dxf>
          </x14:cfRule>
          <xm:sqref>CS9:CX9</xm:sqref>
        </x14:conditionalFormatting>
        <x14:conditionalFormatting xmlns:xm="http://schemas.microsoft.com/office/excel/2006/main">
          <x14:cfRule type="containsText" priority="587" operator="containsText" id="{19830376-327C-4554-98C1-61CA5841BF45}">
            <xm:f>NOT(ISERROR(SEARCH(#REF! ="text",CS9)))</xm:f>
            <xm:f>#REF! ="text"</xm:f>
            <x14:dxf>
              <fill>
                <patternFill>
                  <bgColor theme="7" tint="0.79998168889431442"/>
                </patternFill>
              </fill>
            </x14:dxf>
          </x14:cfRule>
          <xm:sqref>CS9:CT9</xm:sqref>
        </x14:conditionalFormatting>
        <x14:conditionalFormatting xmlns:xm="http://schemas.microsoft.com/office/excel/2006/main">
          <x14:cfRule type="containsText" priority="583" operator="containsText" id="{52641A73-91F6-4B86-8AC4-FB6D963080DF}">
            <xm:f>NOT(ISERROR(SEARCH(#REF! ="text",CU9)))</xm:f>
            <xm:f>#REF! ="text"</xm:f>
            <x14:dxf>
              <fill>
                <patternFill>
                  <bgColor theme="7" tint="0.79998168889431442"/>
                </patternFill>
              </fill>
            </x14:dxf>
          </x14:cfRule>
          <xm:sqref>CU9</xm:sqref>
        </x14:conditionalFormatting>
        <x14:conditionalFormatting xmlns:xm="http://schemas.microsoft.com/office/excel/2006/main">
          <x14:cfRule type="containsText" priority="582" operator="containsText" id="{5537731C-5B6B-49AD-9811-A21C7438C0D6}">
            <xm:f>NOT(ISERROR(SEARCH(#REF! ="text",CV9)))</xm:f>
            <xm:f>#REF! ="text"</xm:f>
            <x14:dxf>
              <fill>
                <patternFill>
                  <bgColor theme="7" tint="0.79998168889431442"/>
                </patternFill>
              </fill>
            </x14:dxf>
          </x14:cfRule>
          <xm:sqref>CV9:CX9</xm:sqref>
        </x14:conditionalFormatting>
        <x14:conditionalFormatting xmlns:xm="http://schemas.microsoft.com/office/excel/2006/main">
          <x14:cfRule type="containsText" priority="581" operator="containsText" id="{95C0AE24-10B5-4CCB-8E20-7DC90DA7C6E5}">
            <xm:f>NOT(ISERROR(SEARCH(#REF! ="text",CS55)))</xm:f>
            <xm:f>#REF! ="text"</xm:f>
            <x14:dxf>
              <fill>
                <patternFill>
                  <bgColor theme="7" tint="0.79998168889431442"/>
                </patternFill>
              </fill>
            </x14:dxf>
          </x14:cfRule>
          <xm:sqref>CS55:CX55</xm:sqref>
        </x14:conditionalFormatting>
        <x14:conditionalFormatting xmlns:xm="http://schemas.microsoft.com/office/excel/2006/main">
          <x14:cfRule type="containsText" priority="577" operator="containsText" id="{771DB319-6221-4C9A-9BE5-7CA3AB24ADD7}">
            <xm:f>NOT(ISERROR(SEARCH(#REF! ="text",CS55)))</xm:f>
            <xm:f>#REF! ="text"</xm:f>
            <x14:dxf>
              <fill>
                <patternFill>
                  <bgColor theme="7" tint="0.79998168889431442"/>
                </patternFill>
              </fill>
            </x14:dxf>
          </x14:cfRule>
          <xm:sqref>CS55</xm:sqref>
        </x14:conditionalFormatting>
        <x14:conditionalFormatting xmlns:xm="http://schemas.microsoft.com/office/excel/2006/main">
          <x14:cfRule type="containsText" priority="578" operator="containsText" id="{519D10C4-AF2A-47B7-95D9-AA7D8FDD432E}">
            <xm:f>NOT(ISERROR(SEARCH(#REF! ="text",CS55)))</xm:f>
            <xm:f>#REF! ="text"</xm:f>
            <x14:dxf>
              <fill>
                <patternFill>
                  <bgColor theme="7" tint="0.79998168889431442"/>
                </patternFill>
              </fill>
            </x14:dxf>
          </x14:cfRule>
          <xm:sqref>CS55:CX55</xm:sqref>
        </x14:conditionalFormatting>
        <x14:conditionalFormatting xmlns:xm="http://schemas.microsoft.com/office/excel/2006/main">
          <x14:cfRule type="containsText" priority="579" operator="containsText" id="{2361C6F0-6725-4440-BDCF-109ADD8478E3}">
            <xm:f>NOT(ISERROR(SEARCH(#REF! ="text",CS55)))</xm:f>
            <xm:f>#REF! ="text"</xm:f>
            <x14:dxf>
              <fill>
                <patternFill>
                  <bgColor theme="7" tint="0.79998168889431442"/>
                </patternFill>
              </fill>
            </x14:dxf>
          </x14:cfRule>
          <xm:sqref>CS55:CT55</xm:sqref>
        </x14:conditionalFormatting>
        <x14:conditionalFormatting xmlns:xm="http://schemas.microsoft.com/office/excel/2006/main">
          <x14:cfRule type="containsText" priority="575" operator="containsText" id="{C7AB210A-A45E-45CA-B926-548BB57BB801}">
            <xm:f>NOT(ISERROR(SEARCH(#REF! ="text",CU55)))</xm:f>
            <xm:f>#REF! ="text"</xm:f>
            <x14:dxf>
              <fill>
                <patternFill>
                  <bgColor theme="7" tint="0.79998168889431442"/>
                </patternFill>
              </fill>
            </x14:dxf>
          </x14:cfRule>
          <xm:sqref>CU55</xm:sqref>
        </x14:conditionalFormatting>
        <x14:conditionalFormatting xmlns:xm="http://schemas.microsoft.com/office/excel/2006/main">
          <x14:cfRule type="containsText" priority="574" operator="containsText" id="{1DC11056-F4C2-46F9-997C-8A52038D1BB2}">
            <xm:f>NOT(ISERROR(SEARCH(#REF! ="text",CV55)))</xm:f>
            <xm:f>#REF! ="text"</xm:f>
            <x14:dxf>
              <fill>
                <patternFill>
                  <bgColor theme="7" tint="0.79998168889431442"/>
                </patternFill>
              </fill>
            </x14:dxf>
          </x14:cfRule>
          <xm:sqref>CV55:CX55</xm:sqref>
        </x14:conditionalFormatting>
        <x14:conditionalFormatting xmlns:xm="http://schemas.microsoft.com/office/excel/2006/main">
          <x14:cfRule type="containsText" priority="573" operator="containsText" id="{4CC250A5-BB10-47FE-8919-A4F10E1296A3}">
            <xm:f>NOT(ISERROR(SEARCH($A11 ="text",CO4)))</xm:f>
            <xm:f>$A11 ="text"</xm:f>
            <x14:dxf>
              <fill>
                <patternFill>
                  <bgColor theme="7" tint="0.79998168889431442"/>
                </patternFill>
              </fill>
            </x14:dxf>
          </x14:cfRule>
          <xm:sqref>CO4:CX4</xm:sqref>
        </x14:conditionalFormatting>
        <x14:conditionalFormatting xmlns:xm="http://schemas.microsoft.com/office/excel/2006/main">
          <x14:cfRule type="containsText" priority="572" operator="containsText" id="{12CB7D12-FD44-4FA0-B354-0D20B6409058}">
            <xm:f>NOT(ISERROR(SEARCH(#REF! ="text",CO10)))</xm:f>
            <xm:f>#REF! ="text"</xm:f>
            <x14:dxf>
              <fill>
                <patternFill>
                  <bgColor theme="7" tint="0.79998168889431442"/>
                </patternFill>
              </fill>
            </x14:dxf>
          </x14:cfRule>
          <xm:sqref>CO98:CQ101 CO86:CQ95 CO78:CQ81 CO75:CQ76 CO72:CQ73 CO61:CQ69 CO57:CQ59 CO45:CQ53 CO39:CQ43 CO22:CQ36 CO18:CQ19 CO10:CQ16</xm:sqref>
        </x14:conditionalFormatting>
        <x14:conditionalFormatting xmlns:xm="http://schemas.microsoft.com/office/excel/2006/main">
          <x14:cfRule type="containsText" priority="570" operator="containsText" id="{3BC6B8F2-7555-44F2-9C7E-0185832C3123}">
            <xm:f>NOT(ISERROR(SEARCH($A17 ="text",CR10)))</xm:f>
            <xm:f>$A17 ="text"</xm:f>
            <x14:dxf>
              <fill>
                <patternFill>
                  <bgColor theme="7" tint="0.79998168889431442"/>
                </patternFill>
              </fill>
            </x14:dxf>
          </x14:cfRule>
          <xm:sqref>CR98:CR101 CR86:CR95 CR78:CR81 CR75:CR76 CR72:CR73 CR61:CR69 CR57:CR59 CR45:CR53 CR39:CR43 CR22:CR36 CR18:CR19 CR10:CR16</xm:sqref>
        </x14:conditionalFormatting>
        <x14:conditionalFormatting xmlns:xm="http://schemas.microsoft.com/office/excel/2006/main">
          <x14:cfRule type="containsText" priority="568" operator="containsText" id="{D5EC00F5-7F9C-42AA-B6D0-5E7F716FC5D2}">
            <xm:f>NOT(ISERROR(SEARCH($A94 ="text",CR10)))</xm:f>
            <xm:f>$A94 ="text"</xm:f>
            <x14:dxf>
              <fill>
                <patternFill>
                  <bgColor theme="7" tint="0.79998168889431442"/>
                </patternFill>
              </fill>
            </x14:dxf>
          </x14:cfRule>
          <xm:sqref>CR98:CR101 CR86:CR95 CR78:CR81 CR75:CR76 CR72:CR73 CR61:CR69 CR57:CR59 CR45:CR53 CR39:CR43 CR22:CR36 CR18:CR19 CR10:CR16</xm:sqref>
        </x14:conditionalFormatting>
        <x14:conditionalFormatting xmlns:xm="http://schemas.microsoft.com/office/excel/2006/main">
          <x14:cfRule type="containsText" priority="571" operator="containsText" id="{71325E08-7D36-4E3D-98AE-851DC10F7B32}">
            <xm:f>NOT(ISERROR(SEARCH(#REF! ="text",CS10)))</xm:f>
            <xm:f>#REF! ="text"</xm:f>
            <x14:dxf>
              <fill>
                <patternFill>
                  <bgColor theme="7" tint="0.79998168889431442"/>
                </patternFill>
              </fill>
            </x14:dxf>
          </x14:cfRule>
          <xm:sqref>CS98:CX101 CS86:CX95 CS78:CX81 CS75:CX76 CS72:CX73 CS61:CX69 CS57:CX59 CS45:CX53 CS39:CX43 CS22:CX36 CS18:CX19 CS10:CX16</xm:sqref>
        </x14:conditionalFormatting>
        <x14:conditionalFormatting xmlns:xm="http://schemas.microsoft.com/office/excel/2006/main">
          <x14:cfRule type="containsText" priority="564" operator="containsText" id="{F17B7E69-05AA-49A5-A2A3-01F58D06F513}">
            <xm:f>NOT(ISERROR(SEARCH(#REF! ="text",CS10)))</xm:f>
            <xm:f>#REF! ="text"</xm:f>
            <x14:dxf>
              <fill>
                <patternFill>
                  <bgColor theme="7" tint="0.79998168889431442"/>
                </patternFill>
              </fill>
            </x14:dxf>
          </x14:cfRule>
          <xm:sqref>CS98:CS101 CS86:CS95 CS78:CS81 CS75:CS76 CS72:CS73 CS61:CS69 CS57:CS59 CS45:CS53 CS39:CS43 CS22:CS36 CS18:CS19 CS10:CS16</xm:sqref>
        </x14:conditionalFormatting>
        <x14:conditionalFormatting xmlns:xm="http://schemas.microsoft.com/office/excel/2006/main">
          <x14:cfRule type="containsText" priority="565" operator="containsText" id="{DA2AAEE9-1B9C-4576-9D23-2C6BB0B7A2EF}">
            <xm:f>NOT(ISERROR(SEARCH(#REF! ="text",CS10)))</xm:f>
            <xm:f>#REF! ="text"</xm:f>
            <x14:dxf>
              <fill>
                <patternFill>
                  <bgColor theme="7" tint="0.79998168889431442"/>
                </patternFill>
              </fill>
            </x14:dxf>
          </x14:cfRule>
          <xm:sqref>CS98:CX101 CS86:CX95 CS78:CX81 CS75:CX76 CS72:CX73 CS61:CX69 CS57:CX59 CS45:CX53 CS39:CX43 CS22:CX36 CS18:CX19 CS10:CX16</xm:sqref>
        </x14:conditionalFormatting>
        <x14:conditionalFormatting xmlns:xm="http://schemas.microsoft.com/office/excel/2006/main">
          <x14:cfRule type="containsText" priority="566" operator="containsText" id="{E0A5BB9C-F5E3-432A-B5F0-42D51A7445E5}">
            <xm:f>NOT(ISERROR(SEARCH(#REF! ="text",CS10)))</xm:f>
            <xm:f>#REF! ="text"</xm:f>
            <x14:dxf>
              <fill>
                <patternFill>
                  <bgColor theme="7" tint="0.79998168889431442"/>
                </patternFill>
              </fill>
            </x14:dxf>
          </x14:cfRule>
          <xm:sqref>CS98:CT101 CS86:CT95 CS78:CT81 CS75:CT76 CS72:CT73 CS61:CT69 CS57:CT59 CS45:CT53 CS39:CT43 CS22:CT36 CS18:CT19 CS10:CT16</xm:sqref>
        </x14:conditionalFormatting>
        <x14:conditionalFormatting xmlns:xm="http://schemas.microsoft.com/office/excel/2006/main">
          <x14:cfRule type="containsText" priority="562" operator="containsText" id="{467688B0-8A99-42EA-AFEE-1E3B500DD9FE}">
            <xm:f>NOT(ISERROR(SEARCH(#REF! ="text",CU10)))</xm:f>
            <xm:f>#REF! ="text"</xm:f>
            <x14:dxf>
              <fill>
                <patternFill>
                  <bgColor theme="7" tint="0.79998168889431442"/>
                </patternFill>
              </fill>
            </x14:dxf>
          </x14:cfRule>
          <xm:sqref>CU98:CU101 CU86:CU95 CU78:CU81 CU75:CU76 CU72:CU73 CU61:CU69 CU57:CU59 CU45:CU53 CU39:CU43 CU22:CU36 CU18:CU19 CU10:CU16</xm:sqref>
        </x14:conditionalFormatting>
        <x14:conditionalFormatting xmlns:xm="http://schemas.microsoft.com/office/excel/2006/main">
          <x14:cfRule type="containsText" priority="561" operator="containsText" id="{DA42FAD4-3CEB-4027-886D-7899B4BF4970}">
            <xm:f>NOT(ISERROR(SEARCH(#REF! ="text",CV10)))</xm:f>
            <xm:f>#REF! ="text"</xm:f>
            <x14:dxf>
              <fill>
                <patternFill>
                  <bgColor theme="7" tint="0.79998168889431442"/>
                </patternFill>
              </fill>
            </x14:dxf>
          </x14:cfRule>
          <xm:sqref>CV98:CX101 CV86:CX95 CV78:CX81 CV75:CX76 CV72:CX73 CV61:CX69 CV57:CX59 CV45:CX53 CV39:CX43 CV22:CX36 CV18:CX19 CV10:CX16</xm:sqref>
        </x14:conditionalFormatting>
        <x14:conditionalFormatting xmlns:xm="http://schemas.microsoft.com/office/excel/2006/main">
          <x14:cfRule type="containsText" priority="560" operator="containsText" id="{C9280CC3-88F2-4D07-A480-E5AD7E45969D}">
            <xm:f>NOT(ISERROR(SEARCH(#REF! ="text",CO8)))</xm:f>
            <xm:f>#REF! ="text"</xm:f>
            <x14:dxf>
              <fill>
                <patternFill>
                  <bgColor theme="7" tint="0.79998168889431442"/>
                </patternFill>
              </fill>
            </x14:dxf>
          </x14:cfRule>
          <xm:sqref>CO8</xm:sqref>
        </x14:conditionalFormatting>
        <x14:conditionalFormatting xmlns:xm="http://schemas.microsoft.com/office/excel/2006/main">
          <x14:cfRule type="containsText" priority="557" operator="containsText" id="{1650D808-0BF7-48CD-A097-F96FF9438B7C}">
            <xm:f>NOT(ISERROR(SEARCH($A212 ="text",CO103)))</xm:f>
            <xm:f>$A212 ="text"</xm:f>
            <x14:dxf>
              <fill>
                <patternFill>
                  <bgColor theme="7" tint="0.79998168889431442"/>
                </patternFill>
              </fill>
            </x14:dxf>
          </x14:cfRule>
          <xm:sqref>CO103</xm:sqref>
        </x14:conditionalFormatting>
        <x14:conditionalFormatting xmlns:xm="http://schemas.microsoft.com/office/excel/2006/main">
          <x14:cfRule type="containsText" priority="556" operator="containsText" id="{9548F819-8017-4E9B-9B38-9440BE283A46}">
            <xm:f>NOT(ISERROR(SEARCH(#REF! ="text",CO104)))</xm:f>
            <xm:f>#REF! ="text"</xm:f>
            <x14:dxf>
              <fill>
                <patternFill>
                  <bgColor theme="7" tint="0.79998168889431442"/>
                </patternFill>
              </fill>
            </x14:dxf>
          </x14:cfRule>
          <xm:sqref>CO104:CQ104</xm:sqref>
        </x14:conditionalFormatting>
        <x14:conditionalFormatting xmlns:xm="http://schemas.microsoft.com/office/excel/2006/main">
          <x14:cfRule type="containsText" priority="554" operator="containsText" id="{1436647C-1D3B-4F1D-921B-42CA2443157A}">
            <xm:f>NOT(ISERROR(SEARCH($A111 ="text",CR104)))</xm:f>
            <xm:f>$A111 ="text"</xm:f>
            <x14:dxf>
              <fill>
                <patternFill>
                  <bgColor theme="7" tint="0.79998168889431442"/>
                </patternFill>
              </fill>
            </x14:dxf>
          </x14:cfRule>
          <xm:sqref>CR104</xm:sqref>
        </x14:conditionalFormatting>
        <x14:conditionalFormatting xmlns:xm="http://schemas.microsoft.com/office/excel/2006/main">
          <x14:cfRule type="containsText" priority="552" operator="containsText" id="{C782AFE3-61C7-4FEE-BB48-F21F7E364879}">
            <xm:f>NOT(ISERROR(SEARCH($A188 ="text",CR104)))</xm:f>
            <xm:f>$A188 ="text"</xm:f>
            <x14:dxf>
              <fill>
                <patternFill>
                  <bgColor theme="7" tint="0.79998168889431442"/>
                </patternFill>
              </fill>
            </x14:dxf>
          </x14:cfRule>
          <xm:sqref>CR104</xm:sqref>
        </x14:conditionalFormatting>
        <x14:conditionalFormatting xmlns:xm="http://schemas.microsoft.com/office/excel/2006/main">
          <x14:cfRule type="containsText" priority="555" operator="containsText" id="{24076CB4-1B0B-4CE7-93BD-4E57A7EC4D42}">
            <xm:f>NOT(ISERROR(SEARCH(#REF! ="text",CS104)))</xm:f>
            <xm:f>#REF! ="text"</xm:f>
            <x14:dxf>
              <fill>
                <patternFill>
                  <bgColor theme="7" tint="0.79998168889431442"/>
                </patternFill>
              </fill>
            </x14:dxf>
          </x14:cfRule>
          <xm:sqref>CS104:CX104</xm:sqref>
        </x14:conditionalFormatting>
        <x14:conditionalFormatting xmlns:xm="http://schemas.microsoft.com/office/excel/2006/main">
          <x14:cfRule type="containsText" priority="548" operator="containsText" id="{1EF216BC-7972-4BDB-B8F4-4FC2B617C33B}">
            <xm:f>NOT(ISERROR(SEARCH(#REF! ="text",CS104)))</xm:f>
            <xm:f>#REF! ="text"</xm:f>
            <x14:dxf>
              <fill>
                <patternFill>
                  <bgColor theme="7" tint="0.79998168889431442"/>
                </patternFill>
              </fill>
            </x14:dxf>
          </x14:cfRule>
          <xm:sqref>CS104</xm:sqref>
        </x14:conditionalFormatting>
        <x14:conditionalFormatting xmlns:xm="http://schemas.microsoft.com/office/excel/2006/main">
          <x14:cfRule type="containsText" priority="549" operator="containsText" id="{1942EFCD-73C6-49FB-ABBD-1BB5BB459EF3}">
            <xm:f>NOT(ISERROR(SEARCH(#REF! ="text",CS104)))</xm:f>
            <xm:f>#REF! ="text"</xm:f>
            <x14:dxf>
              <fill>
                <patternFill>
                  <bgColor theme="7" tint="0.79998168889431442"/>
                </patternFill>
              </fill>
            </x14:dxf>
          </x14:cfRule>
          <xm:sqref>CS104:CX104</xm:sqref>
        </x14:conditionalFormatting>
        <x14:conditionalFormatting xmlns:xm="http://schemas.microsoft.com/office/excel/2006/main">
          <x14:cfRule type="containsText" priority="550" operator="containsText" id="{95FC8914-B9DC-4A73-B66B-17ED99BA13D1}">
            <xm:f>NOT(ISERROR(SEARCH(#REF! ="text",CS104)))</xm:f>
            <xm:f>#REF! ="text"</xm:f>
            <x14:dxf>
              <fill>
                <patternFill>
                  <bgColor theme="7" tint="0.79998168889431442"/>
                </patternFill>
              </fill>
            </x14:dxf>
          </x14:cfRule>
          <xm:sqref>CS104:CT104</xm:sqref>
        </x14:conditionalFormatting>
        <x14:conditionalFormatting xmlns:xm="http://schemas.microsoft.com/office/excel/2006/main">
          <x14:cfRule type="containsText" priority="546" operator="containsText" id="{C559D248-4310-43CB-84AF-625796447C2A}">
            <xm:f>NOT(ISERROR(SEARCH(#REF! ="text",CU104)))</xm:f>
            <xm:f>#REF! ="text"</xm:f>
            <x14:dxf>
              <fill>
                <patternFill>
                  <bgColor theme="7" tint="0.79998168889431442"/>
                </patternFill>
              </fill>
            </x14:dxf>
          </x14:cfRule>
          <xm:sqref>CU104</xm:sqref>
        </x14:conditionalFormatting>
        <x14:conditionalFormatting xmlns:xm="http://schemas.microsoft.com/office/excel/2006/main">
          <x14:cfRule type="containsText" priority="545" operator="containsText" id="{992904D3-24A1-45D9-98C3-7E71E449B8AE}">
            <xm:f>NOT(ISERROR(SEARCH(#REF! ="text",CV104)))</xm:f>
            <xm:f>#REF! ="text"</xm:f>
            <x14:dxf>
              <fill>
                <patternFill>
                  <bgColor theme="7" tint="0.79998168889431442"/>
                </patternFill>
              </fill>
            </x14:dxf>
          </x14:cfRule>
          <xm:sqref>CV104:CX104</xm:sqref>
        </x14:conditionalFormatting>
        <x14:conditionalFormatting xmlns:xm="http://schemas.microsoft.com/office/excel/2006/main">
          <x14:cfRule type="containsText" priority="544" operator="containsText" id="{6CDBB304-C063-4321-AD78-3D89C280CC34}">
            <xm:f>NOT(ISERROR(SEARCH(#REF! ="text",CO6)))</xm:f>
            <xm:f>#REF! ="text"</xm:f>
            <x14:dxf>
              <fill>
                <patternFill>
                  <bgColor theme="7" tint="0.79998168889431442"/>
                </patternFill>
              </fill>
            </x14:dxf>
          </x14:cfRule>
          <xm:sqref>CO6</xm:sqref>
        </x14:conditionalFormatting>
        <x14:conditionalFormatting xmlns:xm="http://schemas.microsoft.com/office/excel/2006/main">
          <x14:cfRule type="containsText" priority="543" operator="containsText" id="{EA60D4F8-6069-4320-AB21-EF84BC11F42A}">
            <xm:f>NOT(ISERROR(SEARCH(#REF! ="text",CP17)))</xm:f>
            <xm:f>#REF! ="text"</xm:f>
            <x14:dxf>
              <fill>
                <patternFill>
                  <bgColor theme="7" tint="0.79998168889431442"/>
                </patternFill>
              </fill>
            </x14:dxf>
          </x14:cfRule>
          <xm:sqref>CP17:CR17</xm:sqref>
        </x14:conditionalFormatting>
        <x14:conditionalFormatting xmlns:xm="http://schemas.microsoft.com/office/excel/2006/main">
          <x14:cfRule type="containsText" priority="542" operator="containsText" id="{48AA61D7-303B-446B-931E-0DEF938F30F4}">
            <xm:f>NOT(ISERROR(SEARCH(#REF! ="text",CO17)))</xm:f>
            <xm:f>#REF! ="text"</xm:f>
            <x14:dxf>
              <fill>
                <patternFill>
                  <bgColor theme="7" tint="0.79998168889431442"/>
                </patternFill>
              </fill>
            </x14:dxf>
          </x14:cfRule>
          <xm:sqref>CO17</xm:sqref>
        </x14:conditionalFormatting>
        <x14:conditionalFormatting xmlns:xm="http://schemas.microsoft.com/office/excel/2006/main">
          <x14:cfRule type="containsText" priority="541" operator="containsText" id="{98C07F07-C926-45D4-A78A-B829B892E757}">
            <xm:f>NOT(ISERROR(SEARCH(#REF! ="text",CO21)))</xm:f>
            <xm:f>#REF! ="text"</xm:f>
            <x14:dxf>
              <fill>
                <patternFill>
                  <bgColor theme="7" tint="0.79998168889431442"/>
                </patternFill>
              </fill>
            </x14:dxf>
          </x14:cfRule>
          <xm:sqref>CO21</xm:sqref>
        </x14:conditionalFormatting>
        <x14:conditionalFormatting xmlns:xm="http://schemas.microsoft.com/office/excel/2006/main">
          <x14:cfRule type="containsText" priority="540" operator="containsText" id="{83247439-7B3C-409C-9F83-821D390DD8D5}">
            <xm:f>NOT(ISERROR(SEARCH($A108 ="text",CO44)))</xm:f>
            <xm:f>$A108 ="text"</xm:f>
            <x14:dxf>
              <fill>
                <patternFill>
                  <bgColor theme="7" tint="0.79998168889431442"/>
                </patternFill>
              </fill>
            </x14:dxf>
          </x14:cfRule>
          <xm:sqref>CO44</xm:sqref>
        </x14:conditionalFormatting>
        <x14:conditionalFormatting xmlns:xm="http://schemas.microsoft.com/office/excel/2006/main">
          <x14:cfRule type="containsText" priority="539" operator="containsText" id="{B46C6704-C6A7-42D5-A617-D5FD477E2447}">
            <xm:f>NOT(ISERROR(SEARCH($A120 ="text",CO56)))</xm:f>
            <xm:f>$A120 ="text"</xm:f>
            <x14:dxf>
              <fill>
                <patternFill>
                  <bgColor theme="7" tint="0.79998168889431442"/>
                </patternFill>
              </fill>
            </x14:dxf>
          </x14:cfRule>
          <xm:sqref>CO56</xm:sqref>
        </x14:conditionalFormatting>
        <x14:conditionalFormatting xmlns:xm="http://schemas.microsoft.com/office/excel/2006/main">
          <x14:cfRule type="containsText" priority="538" operator="containsText" id="{E9FC2F25-BEF5-4DF9-93F0-C10D45F2A5CD}">
            <xm:f>NOT(ISERROR(SEARCH($A106 ="text",CO60)))</xm:f>
            <xm:f>$A106 ="text"</xm:f>
            <x14:dxf>
              <fill>
                <patternFill>
                  <bgColor theme="7" tint="0.79998168889431442"/>
                </patternFill>
              </fill>
            </x14:dxf>
          </x14:cfRule>
          <xm:sqref>CO60</xm:sqref>
        </x14:conditionalFormatting>
        <x14:conditionalFormatting xmlns:xm="http://schemas.microsoft.com/office/excel/2006/main">
          <x14:cfRule type="containsText" priority="537" operator="containsText" id="{B0644035-5EF5-4F9C-8816-3D527095DAA4}">
            <xm:f>NOT(ISERROR(SEARCH($A92 ="text",CO71)))</xm:f>
            <xm:f>$A92 ="text"</xm:f>
            <x14:dxf>
              <fill>
                <patternFill>
                  <bgColor theme="7" tint="0.79998168889431442"/>
                </patternFill>
              </fill>
            </x14:dxf>
          </x14:cfRule>
          <xm:sqref>CO71</xm:sqref>
        </x14:conditionalFormatting>
        <x14:conditionalFormatting xmlns:xm="http://schemas.microsoft.com/office/excel/2006/main">
          <x14:cfRule type="containsText" priority="536" operator="containsText" id="{7B80E768-4E5B-44DE-8CD6-677B3D933AB4}">
            <xm:f>NOT(ISERROR(SEARCH(#REF! ="text",CO77)))</xm:f>
            <xm:f>#REF! ="text"</xm:f>
            <x14:dxf>
              <fill>
                <patternFill>
                  <bgColor theme="7" tint="0.79998168889431442"/>
                </patternFill>
              </fill>
            </x14:dxf>
          </x14:cfRule>
          <xm:sqref>CO77</xm:sqref>
        </x14:conditionalFormatting>
        <x14:conditionalFormatting xmlns:xm="http://schemas.microsoft.com/office/excel/2006/main">
          <x14:cfRule type="containsText" priority="534" operator="containsText" id="{819053A5-5F71-4005-9A00-16DFD86AFD14}">
            <xm:f>NOT(ISERROR(SEARCH($A119 ="text",CO84)))</xm:f>
            <xm:f>$A119 ="text"</xm:f>
            <x14:dxf>
              <fill>
                <patternFill>
                  <bgColor theme="7" tint="0.79998168889431442"/>
                </patternFill>
              </fill>
            </x14:dxf>
          </x14:cfRule>
          <xm:sqref>CO84</xm:sqref>
        </x14:conditionalFormatting>
        <x14:conditionalFormatting xmlns:xm="http://schemas.microsoft.com/office/excel/2006/main">
          <x14:cfRule type="containsText" priority="535" operator="containsText" id="{29451D0A-94C5-4952-B0BF-E08C3C8BCEFD}">
            <xm:f>NOT(ISERROR(SEARCH(#REF! ="text",CO85)))</xm:f>
            <xm:f>#REF! ="text"</xm:f>
            <x14:dxf>
              <fill>
                <patternFill>
                  <bgColor theme="7" tint="0.79998168889431442"/>
                </patternFill>
              </fill>
            </x14:dxf>
          </x14:cfRule>
          <xm:sqref>CO85</xm:sqref>
        </x14:conditionalFormatting>
        <x14:conditionalFormatting xmlns:xm="http://schemas.microsoft.com/office/excel/2006/main">
          <x14:cfRule type="containsText" priority="533" operator="containsText" id="{B1FE824D-68EC-4758-8BF7-478FA70CBD4C}">
            <xm:f>NOT(ISERROR(SEARCH(#REF! ="text",CO97)))</xm:f>
            <xm:f>#REF! ="text"</xm:f>
            <x14:dxf>
              <fill>
                <patternFill>
                  <bgColor theme="7" tint="0.79998168889431442"/>
                </patternFill>
              </fill>
            </x14:dxf>
          </x14:cfRule>
          <xm:sqref>CO97</xm:sqref>
        </x14:conditionalFormatting>
        <x14:conditionalFormatting xmlns:xm="http://schemas.microsoft.com/office/excel/2006/main">
          <x14:cfRule type="containsText" priority="515" operator="containsText" id="{D0885E85-59B8-4D1C-983B-8B54B8DDFE54}">
            <xm:f>NOT(ISERROR(SEARCH(#REF! ="text",ET21)))</xm:f>
            <xm:f>#REF! ="text"</xm:f>
            <x14:dxf>
              <fill>
                <patternFill>
                  <bgColor theme="7" tint="0.79998168889431442"/>
                </patternFill>
              </fill>
            </x14:dxf>
          </x14:cfRule>
          <xm:sqref>EX21:FA21 ET21</xm:sqref>
        </x14:conditionalFormatting>
        <x14:conditionalFormatting xmlns:xm="http://schemas.microsoft.com/office/excel/2006/main">
          <x14:cfRule type="containsText" priority="513" operator="containsText" id="{C3BD896C-AC3A-4B7F-B12D-BE26A3805C5E}">
            <xm:f>NOT(ISERROR(SEARCH(#REF! ="text",ES6)))</xm:f>
            <xm:f>#REF! ="text"</xm:f>
            <x14:dxf>
              <fill>
                <patternFill>
                  <bgColor theme="7" tint="0.79998168889431442"/>
                </patternFill>
              </fill>
            </x14:dxf>
          </x14:cfRule>
          <xm:sqref>EX6:FA6 ES20:ET20 ET6</xm:sqref>
        </x14:conditionalFormatting>
        <x14:conditionalFormatting xmlns:xm="http://schemas.microsoft.com/office/excel/2006/main">
          <x14:cfRule type="containsText" priority="505" operator="containsText" id="{446233C9-20FD-4DB0-B6DD-85010D87DB8F}">
            <xm:f>NOT(ISERROR(SEARCH($A122 ="text",ES37)))</xm:f>
            <xm:f>$A122 ="text"</xm:f>
            <x14:dxf>
              <fill>
                <patternFill>
                  <bgColor theme="7" tint="0.79998168889431442"/>
                </patternFill>
              </fill>
            </x14:dxf>
          </x14:cfRule>
          <xm:sqref>ES37:ET37 ET38</xm:sqref>
        </x14:conditionalFormatting>
        <x14:conditionalFormatting xmlns:xm="http://schemas.microsoft.com/office/excel/2006/main">
          <x14:cfRule type="containsText" priority="501" operator="containsText" id="{E85C9BC9-F6B6-47DC-91AE-8970A9AF9AA4}">
            <xm:f>NOT(ISERROR(SEARCH($A6 ="text",ES1)))</xm:f>
            <xm:f>$A6 ="text"</xm:f>
            <x14:dxf>
              <fill>
                <patternFill>
                  <bgColor theme="7" tint="0.79998168889431442"/>
                </patternFill>
              </fill>
            </x14:dxf>
          </x14:cfRule>
          <xm:sqref>ES1:FA2</xm:sqref>
        </x14:conditionalFormatting>
        <x14:conditionalFormatting xmlns:xm="http://schemas.microsoft.com/office/excel/2006/main">
          <x14:cfRule type="containsText" priority="500" operator="containsText" id="{8F083479-9772-4FA0-ACB4-5671048C00D2}">
            <xm:f>NOT(ISERROR(SEARCH($A108 ="text",EX102)))</xm:f>
            <xm:f>$A108 ="text"</xm:f>
            <x14:dxf>
              <fill>
                <patternFill>
                  <bgColor theme="7" tint="0.79998168889431442"/>
                </patternFill>
              </fill>
            </x14:dxf>
          </x14:cfRule>
          <xm:sqref>EX102:FA103</xm:sqref>
        </x14:conditionalFormatting>
        <x14:conditionalFormatting xmlns:xm="http://schemas.microsoft.com/office/excel/2006/main">
          <x14:cfRule type="containsText" priority="508" operator="containsText" id="{BECFBEF3-332C-462A-9F20-F76671697878}">
            <xm:f>NOT(ISERROR(SEARCH($A111 ="text",EV106)))</xm:f>
            <xm:f>$A111 ="text"</xm:f>
            <x14:dxf>
              <fill>
                <patternFill>
                  <bgColor theme="7" tint="0.79998168889431442"/>
                </patternFill>
              </fill>
            </x14:dxf>
          </x14:cfRule>
          <xm:sqref>EV106:FA1048576</xm:sqref>
        </x14:conditionalFormatting>
        <x14:conditionalFormatting xmlns:xm="http://schemas.microsoft.com/office/excel/2006/main">
          <x14:cfRule type="containsText" priority="509" operator="containsText" id="{1922DC20-5983-4B61-A2B6-421687BD1E37}">
            <xm:f>NOT(ISERROR(SEARCH($A18 ="text",EX17)))</xm:f>
            <xm:f>$A18 ="text"</xm:f>
            <x14:dxf>
              <fill>
                <patternFill>
                  <bgColor theme="7" tint="0.79998168889431442"/>
                </patternFill>
              </fill>
            </x14:dxf>
          </x14:cfRule>
          <xm:sqref>EX17:FA17</xm:sqref>
        </x14:conditionalFormatting>
        <x14:conditionalFormatting xmlns:xm="http://schemas.microsoft.com/office/excel/2006/main">
          <x14:cfRule type="containsText" priority="510" operator="containsText" id="{F45E6BA5-6335-4E22-8C41-AA9341BE11B5}">
            <xm:f>NOT(ISERROR(SEARCH($A113 ="text",ES106)))</xm:f>
            <xm:f>$A113 ="text"</xm:f>
            <x14:dxf>
              <fill>
                <patternFill>
                  <bgColor theme="7" tint="0.79998168889431442"/>
                </patternFill>
              </fill>
            </x14:dxf>
          </x14:cfRule>
          <xm:sqref>ES106:EU1048576</xm:sqref>
        </x14:conditionalFormatting>
        <x14:conditionalFormatting xmlns:xm="http://schemas.microsoft.com/office/excel/2006/main">
          <x14:cfRule type="containsText" priority="511" operator="containsText" id="{38EEE001-71E5-46A7-8DFB-2846437F4DE3}">
            <xm:f>NOT(ISERROR(SEARCH($A117 ="text",EX82)))</xm:f>
            <xm:f>$A117 ="text"</xm:f>
            <x14:dxf>
              <fill>
                <patternFill>
                  <bgColor theme="7" tint="0.79998168889431442"/>
                </patternFill>
              </fill>
            </x14:dxf>
          </x14:cfRule>
          <xm:sqref>EX84:FA84 EX82:FA82</xm:sqref>
        </x14:conditionalFormatting>
        <x14:conditionalFormatting xmlns:xm="http://schemas.microsoft.com/office/excel/2006/main">
          <x14:cfRule type="containsText" priority="512" operator="containsText" id="{8D159A73-335B-444E-8E4B-5BCBCD59121A}">
            <xm:f>NOT(ISERROR(SEARCH($A106 ="text",EX60)))</xm:f>
            <xm:f>$A106 ="text"</xm:f>
            <x14:dxf>
              <fill>
                <patternFill>
                  <bgColor theme="7" tint="0.79998168889431442"/>
                </patternFill>
              </fill>
            </x14:dxf>
          </x14:cfRule>
          <xm:sqref>EX60:FA60</xm:sqref>
        </x14:conditionalFormatting>
        <x14:conditionalFormatting xmlns:xm="http://schemas.microsoft.com/office/excel/2006/main">
          <x14:cfRule type="containsText" priority="514" operator="containsText" id="{3E1CE7CA-15D6-4D5E-80ED-A67E786E0707}">
            <xm:f>NOT(ISERROR(SEARCH(#REF! ="text",ET84)))</xm:f>
            <xm:f>#REF! ="text"</xm:f>
            <x14:dxf>
              <fill>
                <patternFill>
                  <bgColor theme="7" tint="0.79998168889431442"/>
                </patternFill>
              </fill>
            </x14:dxf>
          </x14:cfRule>
          <xm:sqref>ET84</xm:sqref>
        </x14:conditionalFormatting>
        <x14:conditionalFormatting xmlns:xm="http://schemas.microsoft.com/office/excel/2006/main">
          <x14:cfRule type="containsText" priority="516" operator="containsText" id="{C50B5D01-9B3C-425C-A33E-F901CEFF76D3}">
            <xm:f>NOT(ISERROR(SEARCH($A109 ="text",ES44)))</xm:f>
            <xm:f>$A109 ="text"</xm:f>
            <x14:dxf>
              <fill>
                <patternFill>
                  <bgColor theme="7" tint="0.79998168889431442"/>
                </patternFill>
              </fill>
            </x14:dxf>
          </x14:cfRule>
          <xm:sqref>ES54:ET54 ET44</xm:sqref>
        </x14:conditionalFormatting>
        <x14:conditionalFormatting xmlns:xm="http://schemas.microsoft.com/office/excel/2006/main">
          <x14:cfRule type="containsText" priority="517" operator="containsText" id="{8F16F76C-08CB-4B41-B686-2EAD21413F39}">
            <xm:f>NOT(ISERROR(SEARCH($A108 ="text",EX44)))</xm:f>
            <xm:f>$A108 ="text"</xm:f>
            <x14:dxf>
              <fill>
                <patternFill>
                  <bgColor theme="7" tint="0.79998168889431442"/>
                </patternFill>
              </fill>
            </x14:dxf>
          </x14:cfRule>
          <xm:sqref>EX44:FA44 EX54:FA56</xm:sqref>
        </x14:conditionalFormatting>
        <x14:conditionalFormatting xmlns:xm="http://schemas.microsoft.com/office/excel/2006/main">
          <x14:cfRule type="containsText" priority="518" operator="containsText" id="{8C5E7794-07F3-46EF-8101-F0589A907230}">
            <xm:f>NOT(ISERROR(SEARCH($A106 ="text",ET85)))</xm:f>
            <xm:f>$A106 ="text"</xm:f>
            <x14:dxf>
              <fill>
                <patternFill>
                  <bgColor theme="7" tint="0.79998168889431442"/>
                </patternFill>
              </fill>
            </x14:dxf>
          </x14:cfRule>
          <xm:sqref>ET85</xm:sqref>
        </x14:conditionalFormatting>
        <x14:conditionalFormatting xmlns:xm="http://schemas.microsoft.com/office/excel/2006/main">
          <x14:cfRule type="containsText" priority="519" operator="containsText" id="{C4CA7286-B126-418A-AE93-2FD942137C1B}">
            <xm:f>NOT(ISERROR(SEARCH($A56 ="text",ET21)))</xm:f>
            <xm:f>$A56 ="text"</xm:f>
            <x14:dxf>
              <fill>
                <patternFill>
                  <bgColor theme="7" tint="0.79998168889431442"/>
                </patternFill>
              </fill>
            </x14:dxf>
          </x14:cfRule>
          <xm:sqref>ET21</xm:sqref>
        </x14:conditionalFormatting>
        <x14:conditionalFormatting xmlns:xm="http://schemas.microsoft.com/office/excel/2006/main">
          <x14:cfRule type="containsText" priority="504" operator="containsText" id="{D20E2CEE-CB35-4BBA-AD59-4DFD6F8A6BB1}">
            <xm:f>NOT(ISERROR(SEARCH($A117 ="text",EX70)))</xm:f>
            <xm:f>$A117 ="text"</xm:f>
            <x14:dxf>
              <fill>
                <patternFill>
                  <bgColor theme="7" tint="0.79998168889431442"/>
                </patternFill>
              </fill>
            </x14:dxf>
          </x14:cfRule>
          <xm:sqref>EX70:FA70</xm:sqref>
        </x14:conditionalFormatting>
        <x14:conditionalFormatting xmlns:xm="http://schemas.microsoft.com/office/excel/2006/main">
          <x14:cfRule type="containsText" priority="520" operator="containsText" id="{1EC6C091-082D-448F-99B9-A0E23DB489C4}">
            <xm:f>NOT(ISERROR(SEARCH($A108 ="text",ES60)))</xm:f>
            <xm:f>$A108 ="text"</xm:f>
            <x14:dxf>
              <fill>
                <patternFill>
                  <bgColor theme="7" tint="0.79998168889431442"/>
                </patternFill>
              </fill>
            </x14:dxf>
          </x14:cfRule>
          <xm:sqref>ES70:ET70 ET60:EW60</xm:sqref>
        </x14:conditionalFormatting>
        <x14:conditionalFormatting xmlns:xm="http://schemas.microsoft.com/office/excel/2006/main">
          <x14:cfRule type="containsText" priority="521" operator="containsText" id="{DB8469AB-A9D3-4CFB-8BE6-CC9478103087}">
            <xm:f>NOT(ISERROR(SEARCH($A70 ="text",ES37)))</xm:f>
            <xm:f>$A70 ="text"</xm:f>
            <x14:dxf>
              <fill>
                <patternFill>
                  <bgColor theme="7" tint="0.79998168889431442"/>
                </patternFill>
              </fill>
            </x14:dxf>
          </x14:cfRule>
          <xm:sqref>ES37:EW37</xm:sqref>
        </x14:conditionalFormatting>
        <x14:conditionalFormatting xmlns:xm="http://schemas.microsoft.com/office/excel/2006/main">
          <x14:cfRule type="containsText" priority="503" operator="containsText" id="{BB19113F-1241-4130-B466-97E7B1AD0741}">
            <xm:f>NOT(ISERROR(SEARCH($A121 ="text",EX37)))</xm:f>
            <xm:f>$A121 ="text"</xm:f>
            <x14:dxf>
              <fill>
                <patternFill>
                  <bgColor theme="7" tint="0.79998168889431442"/>
                </patternFill>
              </fill>
            </x14:dxf>
          </x14:cfRule>
          <xm:sqref>EX37:FA38</xm:sqref>
        </x14:conditionalFormatting>
        <x14:conditionalFormatting xmlns:xm="http://schemas.microsoft.com/office/excel/2006/main">
          <x14:cfRule type="containsText" priority="502" operator="containsText" id="{5110ACD4-6B76-4FAA-8556-1AFF816B6CC4}">
            <xm:f>NOT(ISERROR(SEARCH($A14 ="text",ES5)))</xm:f>
            <xm:f>$A14 ="text"</xm:f>
            <x14:dxf>
              <fill>
                <patternFill>
                  <bgColor theme="7" tint="0.79998168889431442"/>
                </patternFill>
              </fill>
            </x14:dxf>
          </x14:cfRule>
          <xm:sqref>ES102:ET102 ES5:FC5 ET103</xm:sqref>
        </x14:conditionalFormatting>
        <x14:conditionalFormatting xmlns:xm="http://schemas.microsoft.com/office/excel/2006/main">
          <x14:cfRule type="containsText" priority="522" operator="containsText" id="{46DA8399-63FE-4345-8000-1EDA856E4586}">
            <xm:f>NOT(ISERROR(SEARCH(#REF! ="text",ES3)))</xm:f>
            <xm:f>#REF! ="text"</xm:f>
            <x14:dxf>
              <fill>
                <patternFill>
                  <bgColor theme="7" tint="0.79998168889431442"/>
                </patternFill>
              </fill>
            </x14:dxf>
          </x14:cfRule>
          <xm:sqref>ES7:ET7 EX7:FA9 ES3:FA3 ES9:ET9 ET8</xm:sqref>
        </x14:conditionalFormatting>
        <x14:conditionalFormatting xmlns:xm="http://schemas.microsoft.com/office/excel/2006/main">
          <x14:cfRule type="containsText" priority="523" operator="containsText" id="{27ECC078-F2EC-4CB6-9E73-5C8152054DE6}">
            <xm:f>NOT(ISERROR(SEARCH($A134 ="text",ES96)))</xm:f>
            <xm:f>$A134 ="text"</xm:f>
            <x14:dxf>
              <fill>
                <patternFill>
                  <bgColor theme="7" tint="0.79998168889431442"/>
                </patternFill>
              </fill>
            </x14:dxf>
          </x14:cfRule>
          <xm:sqref>ES96:ET96 ES102:EW102 ET103:EW103</xm:sqref>
        </x14:conditionalFormatting>
        <x14:conditionalFormatting xmlns:xm="http://schemas.microsoft.com/office/excel/2006/main">
          <x14:cfRule type="containsText" priority="499" operator="containsText" id="{C67D8640-A8B7-40B0-96F8-B5F7250AD5AF}">
            <xm:f>NOT(ISERROR(SEARCH($A86 ="text",ES70)))</xm:f>
            <xm:f>$A86 ="text"</xm:f>
            <x14:dxf>
              <fill>
                <patternFill>
                  <bgColor theme="7" tint="0.79998168889431442"/>
                </patternFill>
              </fill>
            </x14:dxf>
          </x14:cfRule>
          <xm:sqref>ES70:EW70</xm:sqref>
        </x14:conditionalFormatting>
        <x14:conditionalFormatting xmlns:xm="http://schemas.microsoft.com/office/excel/2006/main">
          <x14:cfRule type="containsText" priority="498" operator="containsText" id="{2DA0D616-A9AC-4A98-BC2E-A4B7787E76E4}">
            <xm:f>NOT(ISERROR(SEARCH($A119 ="text",ES82)))</xm:f>
            <xm:f>$A119 ="text"</xm:f>
            <x14:dxf>
              <fill>
                <patternFill>
                  <bgColor theme="7" tint="0.79998168889431442"/>
                </patternFill>
              </fill>
            </x14:dxf>
          </x14:cfRule>
          <xm:sqref>ES82:EW82</xm:sqref>
        </x14:conditionalFormatting>
        <x14:conditionalFormatting xmlns:xm="http://schemas.microsoft.com/office/excel/2006/main">
          <x14:cfRule type="containsText" priority="496" operator="containsText" id="{51CEE83B-D09F-4C93-B195-4E6C03126549}">
            <xm:f>NOT(ISERROR(SEARCH(#REF! ="text",EX97)))</xm:f>
            <xm:f>#REF! ="text"</xm:f>
            <x14:dxf>
              <fill>
                <patternFill>
                  <bgColor theme="7" tint="0.79998168889431442"/>
                </patternFill>
              </fill>
            </x14:dxf>
          </x14:cfRule>
          <xm:sqref>EX97:FA97</xm:sqref>
        </x14:conditionalFormatting>
        <x14:conditionalFormatting xmlns:xm="http://schemas.microsoft.com/office/excel/2006/main">
          <x14:cfRule type="containsText" priority="497" operator="containsText" id="{4841DD97-45EE-48C7-97B9-6AFD803EB1A0}">
            <xm:f>NOT(ISERROR(SEARCH($A135 ="text",ET97)))</xm:f>
            <xm:f>$A135 ="text"</xm:f>
            <x14:dxf>
              <fill>
                <patternFill>
                  <bgColor theme="7" tint="0.79998168889431442"/>
                </patternFill>
              </fill>
            </x14:dxf>
          </x14:cfRule>
          <xm:sqref>ET97</xm:sqref>
        </x14:conditionalFormatting>
        <x14:conditionalFormatting xmlns:xm="http://schemas.microsoft.com/office/excel/2006/main">
          <x14:cfRule type="containsText" priority="524" operator="containsText" id="{CAF3035F-583E-4C27-9098-163666B9F6F1}">
            <xm:f>NOT(ISERROR(SEARCH($A121 ="text",ET84)))</xm:f>
            <xm:f>$A121 ="text"</xm:f>
            <x14:dxf>
              <fill>
                <patternFill>
                  <bgColor theme="7" tint="0.79998168889431442"/>
                </patternFill>
              </fill>
            </x14:dxf>
          </x14:cfRule>
          <xm:sqref>ET84:ET85</xm:sqref>
        </x14:conditionalFormatting>
        <x14:conditionalFormatting xmlns:xm="http://schemas.microsoft.com/office/excel/2006/main">
          <x14:cfRule type="containsText" priority="525" operator="containsText" id="{BD71B6A2-C897-43A3-980D-D6E659866F51}">
            <xm:f>NOT(ISERROR(SEARCH(#REF! ="text",EX20)))</xm:f>
            <xm:f>#REF! ="text"</xm:f>
            <x14:dxf>
              <fill>
                <patternFill>
                  <bgColor theme="7" tint="0.79998168889431442"/>
                </patternFill>
              </fill>
            </x14:dxf>
          </x14:cfRule>
          <xm:sqref>EX20:FA20</xm:sqref>
        </x14:conditionalFormatting>
        <x14:conditionalFormatting xmlns:xm="http://schemas.microsoft.com/office/excel/2006/main">
          <x14:cfRule type="containsText" priority="526" operator="containsText" id="{E27E83E1-243C-47CD-B657-D15342D89188}">
            <xm:f>NOT(ISERROR(SEARCH(#REF! ="text",EX85)))</xm:f>
            <xm:f>#REF! ="text"</xm:f>
            <x14:dxf>
              <fill>
                <patternFill>
                  <bgColor theme="7" tint="0.79998168889431442"/>
                </patternFill>
              </fill>
            </x14:dxf>
          </x14:cfRule>
          <xm:sqref>EX85:FA85</xm:sqref>
        </x14:conditionalFormatting>
        <x14:conditionalFormatting xmlns:xm="http://schemas.microsoft.com/office/excel/2006/main">
          <x14:cfRule type="containsText" priority="527" operator="containsText" id="{8E0BCE68-77CF-4FE0-8112-057398B8B61C}">
            <xm:f>NOT(ISERROR(SEARCH(#REF! ="text",ES96)))</xm:f>
            <xm:f>#REF! ="text"</xm:f>
            <x14:dxf>
              <fill>
                <patternFill>
                  <bgColor theme="7" tint="0.79998168889431442"/>
                </patternFill>
              </fill>
            </x14:dxf>
          </x14:cfRule>
          <xm:sqref>ES96:ET96 EX96:FA96</xm:sqref>
        </x14:conditionalFormatting>
        <x14:conditionalFormatting xmlns:xm="http://schemas.microsoft.com/office/excel/2006/main">
          <x14:cfRule type="containsText" priority="528" operator="containsText" id="{DD5B48CE-2833-4CF2-9F0D-5FF4313E1E3F}">
            <xm:f>NOT(ISERROR(SEARCH($A122 ="text",ET56)))</xm:f>
            <xm:f>$A122 ="text"</xm:f>
            <x14:dxf>
              <fill>
                <patternFill>
                  <bgColor theme="7" tint="0.79998168889431442"/>
                </patternFill>
              </fill>
            </x14:dxf>
          </x14:cfRule>
          <xm:sqref>ET56</xm:sqref>
        </x14:conditionalFormatting>
        <x14:conditionalFormatting xmlns:xm="http://schemas.microsoft.com/office/excel/2006/main">
          <x14:cfRule type="containsText" priority="481" operator="containsText" id="{DB91FF21-2D87-40AB-9964-11CAE7F0212A}">
            <xm:f>NOT(ISERROR(SEARCH(#REF! ="text",EU6)))</xm:f>
            <xm:f>#REF! ="text"</xm:f>
            <x14:dxf>
              <fill>
                <patternFill>
                  <bgColor theme="7" tint="0.79998168889431442"/>
                </patternFill>
              </fill>
            </x14:dxf>
          </x14:cfRule>
          <xm:sqref>EU6:EW6</xm:sqref>
        </x14:conditionalFormatting>
        <x14:conditionalFormatting xmlns:xm="http://schemas.microsoft.com/office/excel/2006/main">
          <x14:cfRule type="containsText" priority="477" operator="containsText" id="{1BA55869-9E14-4DFF-A979-1DE19E033001}">
            <xm:f>NOT(ISERROR(SEARCH($A122 ="text",EU37)))</xm:f>
            <xm:f>$A122 ="text"</xm:f>
            <x14:dxf>
              <fill>
                <patternFill>
                  <bgColor theme="7" tint="0.79998168889431442"/>
                </patternFill>
              </fill>
            </x14:dxf>
          </x14:cfRule>
          <xm:sqref>EU37:EW38</xm:sqref>
        </x14:conditionalFormatting>
        <x14:conditionalFormatting xmlns:xm="http://schemas.microsoft.com/office/excel/2006/main">
          <x14:cfRule type="containsText" priority="480" operator="containsText" id="{F0E284E1-E094-433F-AAD2-E55B6AA34286}">
            <xm:f>NOT(ISERROR(SEARCH($A18 ="text",EW17)))</xm:f>
            <xm:f>$A18 ="text"</xm:f>
            <x14:dxf>
              <fill>
                <patternFill>
                  <bgColor theme="7" tint="0.79998168889431442"/>
                </patternFill>
              </fill>
            </x14:dxf>
          </x14:cfRule>
          <xm:sqref>EW17</xm:sqref>
        </x14:conditionalFormatting>
        <x14:conditionalFormatting xmlns:xm="http://schemas.microsoft.com/office/excel/2006/main">
          <x14:cfRule type="containsText" priority="482" operator="containsText" id="{E074E339-183B-4274-A9E0-7338061D3083}">
            <xm:f>NOT(ISERROR(SEARCH(#REF! ="text",EU84)))</xm:f>
            <xm:f>#REF! ="text"</xm:f>
            <x14:dxf>
              <fill>
                <patternFill>
                  <bgColor theme="7" tint="0.79998168889431442"/>
                </patternFill>
              </fill>
            </x14:dxf>
          </x14:cfRule>
          <xm:sqref>EU84:EW84</xm:sqref>
        </x14:conditionalFormatting>
        <x14:conditionalFormatting xmlns:xm="http://schemas.microsoft.com/office/excel/2006/main">
          <x14:cfRule type="containsText" priority="483" operator="containsText" id="{B4DC3EC9-574E-438F-A3F0-233EE13AF19B}">
            <xm:f>NOT(ISERROR(SEARCH(#REF! ="text",EU21)))</xm:f>
            <xm:f>#REF! ="text"</xm:f>
            <x14:dxf>
              <fill>
                <patternFill>
                  <bgColor theme="7" tint="0.79998168889431442"/>
                </patternFill>
              </fill>
            </x14:dxf>
          </x14:cfRule>
          <xm:sqref>EU21:EW21</xm:sqref>
        </x14:conditionalFormatting>
        <x14:conditionalFormatting xmlns:xm="http://schemas.microsoft.com/office/excel/2006/main">
          <x14:cfRule type="containsText" priority="484" operator="containsText" id="{AD81FD51-CFA8-4228-A629-D12B263EF45D}">
            <xm:f>NOT(ISERROR(SEARCH($A109 ="text",EU44)))</xm:f>
            <xm:f>$A109 ="text"</xm:f>
            <x14:dxf>
              <fill>
                <patternFill>
                  <bgColor theme="7" tint="0.79998168889431442"/>
                </patternFill>
              </fill>
            </x14:dxf>
          </x14:cfRule>
          <xm:sqref>EU44:EW44 EU54:EW54</xm:sqref>
        </x14:conditionalFormatting>
        <x14:conditionalFormatting xmlns:xm="http://schemas.microsoft.com/office/excel/2006/main">
          <x14:cfRule type="containsText" priority="485" operator="containsText" id="{8DA96AB6-B80B-4C9E-B832-2687812ECBD8}">
            <xm:f>NOT(ISERROR(SEARCH($A106 ="text",EU85)))</xm:f>
            <xm:f>$A106 ="text"</xm:f>
            <x14:dxf>
              <fill>
                <patternFill>
                  <bgColor theme="7" tint="0.79998168889431442"/>
                </patternFill>
              </fill>
            </x14:dxf>
          </x14:cfRule>
          <xm:sqref>EU85:EW85</xm:sqref>
        </x14:conditionalFormatting>
        <x14:conditionalFormatting xmlns:xm="http://schemas.microsoft.com/office/excel/2006/main">
          <x14:cfRule type="containsText" priority="486" operator="containsText" id="{D40EFDD1-06CE-4376-92DE-64D0343BE708}">
            <xm:f>NOT(ISERROR(SEARCH($A56 ="text",EU21)))</xm:f>
            <xm:f>$A56 ="text"</xm:f>
            <x14:dxf>
              <fill>
                <patternFill>
                  <bgColor theme="7" tint="0.79998168889431442"/>
                </patternFill>
              </fill>
            </x14:dxf>
          </x14:cfRule>
          <xm:sqref>EU21:EW21</xm:sqref>
        </x14:conditionalFormatting>
        <x14:conditionalFormatting xmlns:xm="http://schemas.microsoft.com/office/excel/2006/main">
          <x14:cfRule type="containsText" priority="487" operator="containsText" id="{D42602CE-2B44-446E-A416-3BDF5F0C4202}">
            <xm:f>NOT(ISERROR(SEARCH($A118 ="text",EU70)))</xm:f>
            <xm:f>$A118 ="text"</xm:f>
            <x14:dxf>
              <fill>
                <patternFill>
                  <bgColor theme="7" tint="0.79998168889431442"/>
                </patternFill>
              </fill>
            </x14:dxf>
          </x14:cfRule>
          <xm:sqref>EU70:EW70</xm:sqref>
        </x14:conditionalFormatting>
        <x14:conditionalFormatting xmlns:xm="http://schemas.microsoft.com/office/excel/2006/main">
          <x14:cfRule type="containsText" priority="476" operator="containsText" id="{C9D30416-FDB1-4455-A670-08AC5BB8360C}">
            <xm:f>NOT(ISERROR(SEARCH($A111 ="text",EU102)))</xm:f>
            <xm:f>$A111 ="text"</xm:f>
            <x14:dxf>
              <fill>
                <patternFill>
                  <bgColor theme="7" tint="0.79998168889431442"/>
                </patternFill>
              </fill>
            </x14:dxf>
          </x14:cfRule>
          <xm:sqref>EU102:EW103</xm:sqref>
        </x14:conditionalFormatting>
        <x14:conditionalFormatting xmlns:xm="http://schemas.microsoft.com/office/excel/2006/main">
          <x14:cfRule type="containsText" priority="488" operator="containsText" id="{B8452E72-9D53-4DF5-806D-CFDC3FDA57A8}">
            <xm:f>NOT(ISERROR(SEARCH(#REF! ="text",EU7)))</xm:f>
            <xm:f>#REF! ="text"</xm:f>
            <x14:dxf>
              <fill>
                <patternFill>
                  <bgColor theme="7" tint="0.79998168889431442"/>
                </patternFill>
              </fill>
            </x14:dxf>
          </x14:cfRule>
          <xm:sqref>EU7:EW9</xm:sqref>
        </x14:conditionalFormatting>
        <x14:conditionalFormatting xmlns:xm="http://schemas.microsoft.com/office/excel/2006/main">
          <x14:cfRule type="containsText" priority="489" operator="containsText" id="{2AA8B467-72EC-457F-8396-398D97963D40}">
            <xm:f>NOT(ISERROR(SEARCH($A134 ="text",EU96)))</xm:f>
            <xm:f>$A134 ="text"</xm:f>
            <x14:dxf>
              <fill>
                <patternFill>
                  <bgColor theme="7" tint="0.79998168889431442"/>
                </patternFill>
              </fill>
            </x14:dxf>
          </x14:cfRule>
          <xm:sqref>EU96:EW96</xm:sqref>
        </x14:conditionalFormatting>
        <x14:conditionalFormatting xmlns:xm="http://schemas.microsoft.com/office/excel/2006/main">
          <x14:cfRule type="containsText" priority="474" operator="containsText" id="{BB1DD902-9315-4B0A-9540-8B34BFA94D0D}">
            <xm:f>NOT(ISERROR(SEARCH($A135 ="text",EU97)))</xm:f>
            <xm:f>$A135 ="text"</xm:f>
            <x14:dxf>
              <fill>
                <patternFill>
                  <bgColor theme="7" tint="0.79998168889431442"/>
                </patternFill>
              </fill>
            </x14:dxf>
          </x14:cfRule>
          <xm:sqref>EU97:EW97</xm:sqref>
        </x14:conditionalFormatting>
        <x14:conditionalFormatting xmlns:xm="http://schemas.microsoft.com/office/excel/2006/main">
          <x14:cfRule type="containsText" priority="490" operator="containsText" id="{AB78C0FE-9D37-4586-B220-C5DD98177587}">
            <xm:f>NOT(ISERROR(SEARCH($A121 ="text",EU84)))</xm:f>
            <xm:f>$A121 ="text"</xm:f>
            <x14:dxf>
              <fill>
                <patternFill>
                  <bgColor theme="7" tint="0.79998168889431442"/>
                </patternFill>
              </fill>
            </x14:dxf>
          </x14:cfRule>
          <xm:sqref>EU84:EW85</xm:sqref>
        </x14:conditionalFormatting>
        <x14:conditionalFormatting xmlns:xm="http://schemas.microsoft.com/office/excel/2006/main">
          <x14:cfRule type="containsText" priority="491" operator="containsText" id="{8AA4F38A-9CA8-4057-842B-C09FA2D0B4FE}">
            <xm:f>NOT(ISERROR(SEARCH(#REF! ="text",EU20)))</xm:f>
            <xm:f>#REF! ="text"</xm:f>
            <x14:dxf>
              <fill>
                <patternFill>
                  <bgColor theme="7" tint="0.79998168889431442"/>
                </patternFill>
              </fill>
            </x14:dxf>
          </x14:cfRule>
          <xm:sqref>EU20:EW20</xm:sqref>
        </x14:conditionalFormatting>
        <x14:conditionalFormatting xmlns:xm="http://schemas.microsoft.com/office/excel/2006/main">
          <x14:cfRule type="containsText" priority="492" operator="containsText" id="{7B1C833E-39D4-4735-B3F3-F06525C6E7E1}">
            <xm:f>NOT(ISERROR(SEARCH(#REF! ="text",EU96)))</xm:f>
            <xm:f>#REF! ="text"</xm:f>
            <x14:dxf>
              <fill>
                <patternFill>
                  <bgColor theme="7" tint="0.79998168889431442"/>
                </patternFill>
              </fill>
            </x14:dxf>
          </x14:cfRule>
          <xm:sqref>EU96:EW96</xm:sqref>
        </x14:conditionalFormatting>
        <x14:conditionalFormatting xmlns:xm="http://schemas.microsoft.com/office/excel/2006/main">
          <x14:cfRule type="containsText" priority="493" operator="containsText" id="{985E9B0C-B409-4F1D-88DD-F16231F99E27}">
            <xm:f>NOT(ISERROR(SEARCH($A121 ="text",EU55)))</xm:f>
            <xm:f>$A121 ="text"</xm:f>
            <x14:dxf>
              <fill>
                <patternFill>
                  <bgColor theme="7" tint="0.79998168889431442"/>
                </patternFill>
              </fill>
            </x14:dxf>
          </x14:cfRule>
          <xm:sqref>EU55:EW56</xm:sqref>
        </x14:conditionalFormatting>
        <x14:conditionalFormatting xmlns:xm="http://schemas.microsoft.com/office/excel/2006/main">
          <x14:cfRule type="containsText" priority="529" operator="containsText" id="{F9DC74A2-1544-4B13-8688-51166E59CADD}">
            <xm:f>NOT(ISERROR(SEARCH(#REF! ="text",ET38)))</xm:f>
            <xm:f>#REF! ="text"</xm:f>
            <x14:dxf>
              <fill>
                <patternFill>
                  <bgColor theme="7" tint="0.79998168889431442"/>
                </patternFill>
              </fill>
            </x14:dxf>
          </x14:cfRule>
          <xm:sqref>ET38:EW38</xm:sqref>
        </x14:conditionalFormatting>
        <x14:conditionalFormatting xmlns:xm="http://schemas.microsoft.com/office/excel/2006/main">
          <x14:cfRule type="containsText" priority="469" operator="containsText" id="{FF1EF3B8-813D-4314-86BA-1D1F4A8711A5}">
            <xm:f>NOT(ISERROR(SEARCH($A92 ="text",ET71)))</xm:f>
            <xm:f>$A92 ="text"</xm:f>
            <x14:dxf>
              <fill>
                <patternFill>
                  <bgColor theme="7" tint="0.79998168889431442"/>
                </patternFill>
              </fill>
            </x14:dxf>
          </x14:cfRule>
          <xm:sqref>ET71:FA71</xm:sqref>
        </x14:conditionalFormatting>
        <x14:conditionalFormatting xmlns:xm="http://schemas.microsoft.com/office/excel/2006/main">
          <x14:cfRule type="containsText" priority="470" operator="containsText" id="{FD0C613F-CF3A-4B51-9F87-BBD12A7FFBD5}">
            <xm:f>NOT(ISERROR(SEARCH(#REF! ="text",ET77)))</xm:f>
            <xm:f>#REF! ="text"</xm:f>
            <x14:dxf>
              <fill>
                <patternFill>
                  <bgColor theme="7" tint="0.79998168889431442"/>
                </patternFill>
              </fill>
            </x14:dxf>
          </x14:cfRule>
          <xm:sqref>ET77:FA77</xm:sqref>
        </x14:conditionalFormatting>
        <x14:conditionalFormatting xmlns:xm="http://schemas.microsoft.com/office/excel/2006/main">
          <x14:cfRule type="containsText" priority="471" operator="containsText" id="{74B744FB-50FA-48CD-BD8E-0E01C536F339}">
            <xm:f>NOT(ISERROR(SEARCH($A103 ="text",ES74)))</xm:f>
            <xm:f>$A103 ="text"</xm:f>
            <x14:dxf>
              <fill>
                <patternFill>
                  <bgColor theme="7" tint="0.79998168889431442"/>
                </patternFill>
              </fill>
            </x14:dxf>
          </x14:cfRule>
          <xm:sqref>ES74:FA74</xm:sqref>
        </x14:conditionalFormatting>
        <x14:conditionalFormatting xmlns:xm="http://schemas.microsoft.com/office/excel/2006/main">
          <x14:cfRule type="containsText" priority="530" operator="containsText" id="{8C700252-9FBB-48A3-B2FE-48AD6EFA5D33}">
            <xm:f>NOT(ISERROR(SEARCH(#REF! ="text",ET60)))</xm:f>
            <xm:f>#REF! ="text"</xm:f>
            <x14:dxf>
              <fill>
                <patternFill>
                  <bgColor theme="7" tint="0.79998168889431442"/>
                </patternFill>
              </fill>
            </x14:dxf>
          </x14:cfRule>
          <xm:sqref>ET60:EW60</xm:sqref>
        </x14:conditionalFormatting>
        <x14:conditionalFormatting xmlns:xm="http://schemas.microsoft.com/office/excel/2006/main">
          <x14:cfRule type="containsText" priority="531" operator="containsText" id="{4A053CEE-8AF6-48C7-A5C4-27D704B856D5}">
            <xm:f>NOT(ISERROR(SEARCH(#REF! ="text",ET55)))</xm:f>
            <xm:f>#REF! ="text"</xm:f>
            <x14:dxf>
              <fill>
                <patternFill>
                  <bgColor theme="7" tint="0.79998168889431442"/>
                </patternFill>
              </fill>
            </x14:dxf>
          </x14:cfRule>
          <xm:sqref>EU55:EW55 ET56:EW56</xm:sqref>
        </x14:conditionalFormatting>
        <x14:conditionalFormatting xmlns:xm="http://schemas.microsoft.com/office/excel/2006/main">
          <x14:cfRule type="containsText" priority="532" operator="containsText" id="{CA416E48-7C18-472B-81C7-FDE3DD7033B1}">
            <xm:f>NOT(ISERROR(SEARCH(#REF! ="text",ES44)))</xm:f>
            <xm:f>#REF! ="text"</xm:f>
            <x14:dxf>
              <fill>
                <patternFill>
                  <bgColor theme="7" tint="0.79998168889431442"/>
                </patternFill>
              </fill>
            </x14:dxf>
          </x14:cfRule>
          <xm:sqref>ES54:EW54 ET44:EW44</xm:sqref>
        </x14:conditionalFormatting>
        <x14:conditionalFormatting xmlns:xm="http://schemas.microsoft.com/office/excel/2006/main">
          <x14:cfRule type="containsText" priority="468" operator="containsText" id="{C7C9FB05-2C38-42BC-BCE1-A62649CEAA45}">
            <xm:f>NOT(ISERROR(SEARCH(#REF! ="text",ES9)))</xm:f>
            <xm:f>#REF! ="text"</xm:f>
            <x14:dxf>
              <fill>
                <patternFill>
                  <bgColor theme="7" tint="0.79998168889431442"/>
                </patternFill>
              </fill>
            </x14:dxf>
          </x14:cfRule>
          <xm:sqref>ES9:ET9</xm:sqref>
        </x14:conditionalFormatting>
        <x14:conditionalFormatting xmlns:xm="http://schemas.microsoft.com/office/excel/2006/main">
          <x14:cfRule type="containsText" priority="466" operator="containsText" id="{FA0B6F5D-55C1-4664-9B28-11622AC7C749}">
            <xm:f>NOT(ISERROR(SEARCH(#REF! ="text",ES9)))</xm:f>
            <xm:f>#REF! ="text"</xm:f>
            <x14:dxf>
              <fill>
                <patternFill>
                  <bgColor theme="7" tint="0.79998168889431442"/>
                </patternFill>
              </fill>
            </x14:dxf>
          </x14:cfRule>
          <xm:sqref>ES9:ET9</xm:sqref>
        </x14:conditionalFormatting>
        <x14:conditionalFormatting xmlns:xm="http://schemas.microsoft.com/office/excel/2006/main">
          <x14:cfRule type="containsText" priority="465" operator="containsText" id="{35CB1087-A02F-4182-BA98-C78D1E1F5276}">
            <xm:f>NOT(ISERROR(SEARCH(#REF! ="text",ES55)))</xm:f>
            <xm:f>#REF! ="text"</xm:f>
            <x14:dxf>
              <fill>
                <patternFill>
                  <bgColor theme="7" tint="0.79998168889431442"/>
                </patternFill>
              </fill>
            </x14:dxf>
          </x14:cfRule>
          <xm:sqref>ES55:ET55</xm:sqref>
        </x14:conditionalFormatting>
        <x14:conditionalFormatting xmlns:xm="http://schemas.microsoft.com/office/excel/2006/main">
          <x14:cfRule type="containsText" priority="463" operator="containsText" id="{3500C847-8362-41D2-8757-4BFEBCB6E858}">
            <xm:f>NOT(ISERROR(SEARCH(#REF! ="text",ES55)))</xm:f>
            <xm:f>#REF! ="text"</xm:f>
            <x14:dxf>
              <fill>
                <patternFill>
                  <bgColor theme="7" tint="0.79998168889431442"/>
                </patternFill>
              </fill>
            </x14:dxf>
          </x14:cfRule>
          <xm:sqref>ES55:ET55</xm:sqref>
        </x14:conditionalFormatting>
        <x14:conditionalFormatting xmlns:xm="http://schemas.microsoft.com/office/excel/2006/main">
          <x14:cfRule type="containsText" priority="461" operator="containsText" id="{88E4D349-EEF2-4D98-A914-0B86038A6BD8}">
            <xm:f>NOT(ISERROR(SEARCH(#REF! ="text",ES55)))</xm:f>
            <xm:f>#REF! ="text"</xm:f>
            <x14:dxf>
              <fill>
                <patternFill>
                  <bgColor theme="7" tint="0.79998168889431442"/>
                </patternFill>
              </fill>
            </x14:dxf>
          </x14:cfRule>
          <xm:sqref>ES55:ET55</xm:sqref>
        </x14:conditionalFormatting>
        <x14:conditionalFormatting xmlns:xm="http://schemas.microsoft.com/office/excel/2006/main">
          <x14:cfRule type="containsText" priority="443" operator="containsText" id="{7D9A559C-31AD-49A9-BA08-E21FAA7EF71F}">
            <xm:f>NOT(ISERROR(SEARCH(#REF! ="text",FB6)))</xm:f>
            <xm:f>#REF! ="text"</xm:f>
            <x14:dxf>
              <fill>
                <patternFill>
                  <bgColor theme="7" tint="0.79998168889431442"/>
                </patternFill>
              </fill>
            </x14:dxf>
          </x14:cfRule>
          <xm:sqref>FC6 FB20:FC20</xm:sqref>
        </x14:conditionalFormatting>
        <x14:conditionalFormatting xmlns:xm="http://schemas.microsoft.com/office/excel/2006/main">
          <x14:cfRule type="containsText" priority="437" operator="containsText" id="{122CD8E5-AB1B-4E44-8803-D945972C473A}">
            <xm:f>NOT(ISERROR(SEARCH($A122 ="text",FB37)))</xm:f>
            <xm:f>$A122 ="text"</xm:f>
            <x14:dxf>
              <fill>
                <patternFill>
                  <bgColor theme="7" tint="0.79998168889431442"/>
                </patternFill>
              </fill>
            </x14:dxf>
          </x14:cfRule>
          <xm:sqref>FB37:FC38</xm:sqref>
        </x14:conditionalFormatting>
        <x14:conditionalFormatting xmlns:xm="http://schemas.microsoft.com/office/excel/2006/main">
          <x14:cfRule type="containsText" priority="435" operator="containsText" id="{97FD882B-30E1-40E3-A1FB-7C615FDB1929}">
            <xm:f>NOT(ISERROR(SEARCH($A6 ="text",FB1)))</xm:f>
            <xm:f>$A6 ="text"</xm:f>
            <x14:dxf>
              <fill>
                <patternFill>
                  <bgColor theme="7" tint="0.79998168889431442"/>
                </patternFill>
              </fill>
            </x14:dxf>
          </x14:cfRule>
          <xm:sqref>FB1:FC2</xm:sqref>
        </x14:conditionalFormatting>
        <x14:conditionalFormatting xmlns:xm="http://schemas.microsoft.com/office/excel/2006/main">
          <x14:cfRule type="containsText" priority="441" operator="containsText" id="{0DD3996C-6943-4D23-A037-E03295DF2CF0}">
            <xm:f>NOT(ISERROR(SEARCH($A18 ="text",FB17)))</xm:f>
            <xm:f>$A18 ="text"</xm:f>
            <x14:dxf>
              <fill>
                <patternFill>
                  <bgColor theme="7" tint="0.79998168889431442"/>
                </patternFill>
              </fill>
            </x14:dxf>
          </x14:cfRule>
          <xm:sqref>FB17:FC17</xm:sqref>
        </x14:conditionalFormatting>
        <x14:conditionalFormatting xmlns:xm="http://schemas.microsoft.com/office/excel/2006/main">
          <x14:cfRule type="containsText" priority="442" operator="containsText" id="{1F031353-07C7-43C3-8477-6B8A69638D76}">
            <xm:f>NOT(ISERROR(SEARCH($A16 ="text",FB9)))</xm:f>
            <xm:f>$A16 ="text"</xm:f>
            <x14:dxf>
              <fill>
                <patternFill>
                  <bgColor theme="7" tint="0.79998168889431442"/>
                </patternFill>
              </fill>
            </x14:dxf>
          </x14:cfRule>
          <xm:sqref>FB106:FC1048576 FB9</xm:sqref>
        </x14:conditionalFormatting>
        <x14:conditionalFormatting xmlns:xm="http://schemas.microsoft.com/office/excel/2006/main">
          <x14:cfRule type="containsText" priority="444" operator="containsText" id="{E3086881-0451-46E2-BE06-8849DE8FD5EB}">
            <xm:f>NOT(ISERROR(SEARCH(#REF! ="text",FB71)))</xm:f>
            <xm:f>#REF! ="text"</xm:f>
            <x14:dxf>
              <fill>
                <patternFill>
                  <bgColor theme="7" tint="0.79998168889431442"/>
                </patternFill>
              </fill>
            </x14:dxf>
          </x14:cfRule>
          <xm:sqref>FB84:FC84 FB71:FC71</xm:sqref>
        </x14:conditionalFormatting>
        <x14:conditionalFormatting xmlns:xm="http://schemas.microsoft.com/office/excel/2006/main">
          <x14:cfRule type="containsText" priority="445" operator="containsText" id="{738C1580-DF48-4F2B-BD13-37ADD3909568}">
            <xm:f>NOT(ISERROR(SEARCH(#REF! ="text",FB21)))</xm:f>
            <xm:f>#REF! ="text"</xm:f>
            <x14:dxf>
              <fill>
                <patternFill>
                  <bgColor theme="7" tint="0.79998168889431442"/>
                </patternFill>
              </fill>
            </x14:dxf>
          </x14:cfRule>
          <xm:sqref>FB21:FC21</xm:sqref>
        </x14:conditionalFormatting>
        <x14:conditionalFormatting xmlns:xm="http://schemas.microsoft.com/office/excel/2006/main">
          <x14:cfRule type="containsText" priority="446" operator="containsText" id="{0E73E897-6341-4FD1-AE8E-120C2E0F0604}">
            <xm:f>NOT(ISERROR(SEARCH($A109 ="text",FB44)))</xm:f>
            <xm:f>$A109 ="text"</xm:f>
            <x14:dxf>
              <fill>
                <patternFill>
                  <bgColor theme="7" tint="0.79998168889431442"/>
                </patternFill>
              </fill>
            </x14:dxf>
          </x14:cfRule>
          <xm:sqref>FB44:FC44 FB54:FC54</xm:sqref>
        </x14:conditionalFormatting>
        <x14:conditionalFormatting xmlns:xm="http://schemas.microsoft.com/office/excel/2006/main">
          <x14:cfRule type="containsText" priority="447" operator="containsText" id="{31300A17-98B9-4606-9498-731DAF358367}">
            <xm:f>NOT(ISERROR(SEARCH($A106 ="text",FB85)))</xm:f>
            <xm:f>$A106 ="text"</xm:f>
            <x14:dxf>
              <fill>
                <patternFill>
                  <bgColor theme="7" tint="0.79998168889431442"/>
                </patternFill>
              </fill>
            </x14:dxf>
          </x14:cfRule>
          <xm:sqref>FB85:FC85</xm:sqref>
        </x14:conditionalFormatting>
        <x14:conditionalFormatting xmlns:xm="http://schemas.microsoft.com/office/excel/2006/main">
          <x14:cfRule type="containsText" priority="448" operator="containsText" id="{8F5A6210-989D-45D1-AA00-555282CF019D}">
            <xm:f>NOT(ISERROR(SEARCH($A56 ="text",FB21)))</xm:f>
            <xm:f>$A56 ="text"</xm:f>
            <x14:dxf>
              <fill>
                <patternFill>
                  <bgColor theme="7" tint="0.79998168889431442"/>
                </patternFill>
              </fill>
            </x14:dxf>
          </x14:cfRule>
          <xm:sqref>FB21:FC21</xm:sqref>
        </x14:conditionalFormatting>
        <x14:conditionalFormatting xmlns:xm="http://schemas.microsoft.com/office/excel/2006/main">
          <x14:cfRule type="containsText" priority="438" operator="containsText" id="{E99F6FDF-F9AA-43DF-8372-B4C3083D6F5D}">
            <xm:f>NOT(ISERROR(SEARCH($A93 ="text",FB9)))</xm:f>
            <xm:f>$A93 ="text"</xm:f>
            <x14:dxf>
              <fill>
                <patternFill>
                  <bgColor theme="7" tint="0.79998168889431442"/>
                </patternFill>
              </fill>
            </x14:dxf>
          </x14:cfRule>
          <xm:sqref>FB9</xm:sqref>
        </x14:conditionalFormatting>
        <x14:conditionalFormatting xmlns:xm="http://schemas.microsoft.com/office/excel/2006/main">
          <x14:cfRule type="containsText" priority="449" operator="containsText" id="{9F762D8B-B7A8-49BC-ACA4-BE4FA1B8CCF4}">
            <xm:f>NOT(ISERROR(SEARCH($A108 ="text",FB60)))</xm:f>
            <xm:f>$A108 ="text"</xm:f>
            <x14:dxf>
              <fill>
                <patternFill>
                  <bgColor theme="7" tint="0.79998168889431442"/>
                </patternFill>
              </fill>
            </x14:dxf>
          </x14:cfRule>
          <xm:sqref>FB70:FC70 FB60:FC60</xm:sqref>
        </x14:conditionalFormatting>
        <x14:conditionalFormatting xmlns:xm="http://schemas.microsoft.com/office/excel/2006/main">
          <x14:cfRule type="containsText" priority="450" operator="containsText" id="{233775F1-81EC-4A18-A355-061C9020A44A}">
            <xm:f>NOT(ISERROR(SEARCH($A70 ="text",FB37)))</xm:f>
            <xm:f>$A70 ="text"</xm:f>
            <x14:dxf>
              <fill>
                <patternFill>
                  <bgColor theme="7" tint="0.79998168889431442"/>
                </patternFill>
              </fill>
            </x14:dxf>
          </x14:cfRule>
          <xm:sqref>FB37:FC37</xm:sqref>
        </x14:conditionalFormatting>
        <x14:conditionalFormatting xmlns:xm="http://schemas.microsoft.com/office/excel/2006/main">
          <x14:cfRule type="containsText" priority="436" operator="containsText" id="{D817651C-10FD-4D2D-B77D-C28A0A1C4F5E}">
            <xm:f>NOT(ISERROR(SEARCH($A17 ="text",FB8)))</xm:f>
            <xm:f>$A17 ="text"</xm:f>
            <x14:dxf>
              <fill>
                <patternFill>
                  <bgColor theme="7" tint="0.79998168889431442"/>
                </patternFill>
              </fill>
            </x14:dxf>
          </x14:cfRule>
          <xm:sqref>FB8 FB102:FC103</xm:sqref>
        </x14:conditionalFormatting>
        <x14:conditionalFormatting xmlns:xm="http://schemas.microsoft.com/office/excel/2006/main">
          <x14:cfRule type="containsText" priority="451" operator="containsText" id="{DEE77938-DB3C-4EF6-B9A0-5096AFE4B46D}">
            <xm:f>NOT(ISERROR(SEARCH(#REF! ="text",FB3)))</xm:f>
            <xm:f>#REF! ="text"</xm:f>
            <x14:dxf>
              <fill>
                <patternFill>
                  <bgColor theme="7" tint="0.79998168889431442"/>
                </patternFill>
              </fill>
            </x14:dxf>
          </x14:cfRule>
          <xm:sqref>FB7:FC7 FB3:FC3 FC8:FC9</xm:sqref>
        </x14:conditionalFormatting>
        <x14:conditionalFormatting xmlns:xm="http://schemas.microsoft.com/office/excel/2006/main">
          <x14:cfRule type="containsText" priority="452" operator="containsText" id="{DAF9A0B8-A600-4D89-AA49-45D6FF2B9174}">
            <xm:f>NOT(ISERROR(SEARCH($A134 ="text",FB96)))</xm:f>
            <xm:f>$A134 ="text"</xm:f>
            <x14:dxf>
              <fill>
                <patternFill>
                  <bgColor theme="7" tint="0.79998168889431442"/>
                </patternFill>
              </fill>
            </x14:dxf>
          </x14:cfRule>
          <xm:sqref>FB96:FC96 FB102:FC103</xm:sqref>
        </x14:conditionalFormatting>
        <x14:conditionalFormatting xmlns:xm="http://schemas.microsoft.com/office/excel/2006/main">
          <x14:cfRule type="containsText" priority="433" operator="containsText" id="{5613EB30-E5D9-4243-8BDA-503361BAE35D}">
            <xm:f>NOT(ISERROR(SEARCH($A86 ="text",FB70)))</xm:f>
            <xm:f>$A86 ="text"</xm:f>
            <x14:dxf>
              <fill>
                <patternFill>
                  <bgColor theme="7" tint="0.79998168889431442"/>
                </patternFill>
              </fill>
            </x14:dxf>
          </x14:cfRule>
          <xm:sqref>FB70:FC70</xm:sqref>
        </x14:conditionalFormatting>
        <x14:conditionalFormatting xmlns:xm="http://schemas.microsoft.com/office/excel/2006/main">
          <x14:cfRule type="containsText" priority="432" operator="containsText" id="{27A9C43C-FC4F-46E9-859E-904277451446}">
            <xm:f>NOT(ISERROR(SEARCH($A119 ="text",FB82)))</xm:f>
            <xm:f>$A119 ="text"</xm:f>
            <x14:dxf>
              <fill>
                <patternFill>
                  <bgColor theme="7" tint="0.79998168889431442"/>
                </patternFill>
              </fill>
            </x14:dxf>
          </x14:cfRule>
          <xm:sqref>FB82:FC82</xm:sqref>
        </x14:conditionalFormatting>
        <x14:conditionalFormatting xmlns:xm="http://schemas.microsoft.com/office/excel/2006/main">
          <x14:cfRule type="containsText" priority="431" operator="containsText" id="{0D6F9E3F-9910-450E-ACF9-6CFBAAFC9DE9}">
            <xm:f>NOT(ISERROR(SEARCH($A15 ="text",FB6)))</xm:f>
            <xm:f>$A15 ="text"</xm:f>
            <x14:dxf>
              <fill>
                <patternFill>
                  <bgColor theme="7" tint="0.79998168889431442"/>
                </patternFill>
              </fill>
            </x14:dxf>
          </x14:cfRule>
          <xm:sqref>FB6</xm:sqref>
        </x14:conditionalFormatting>
        <x14:conditionalFormatting xmlns:xm="http://schemas.microsoft.com/office/excel/2006/main">
          <x14:cfRule type="containsText" priority="453" operator="containsText" id="{BECFD608-0E85-44B8-A394-CB9EDF33640E}">
            <xm:f>NOT(ISERROR(SEARCH(#REF! ="text",FB8)))</xm:f>
            <xm:f>#REF! ="text"</xm:f>
            <x14:dxf>
              <fill>
                <patternFill>
                  <bgColor theme="7" tint="0.79998168889431442"/>
                </patternFill>
              </fill>
            </x14:dxf>
          </x14:cfRule>
          <xm:sqref>FB8</xm:sqref>
        </x14:conditionalFormatting>
        <x14:conditionalFormatting xmlns:xm="http://schemas.microsoft.com/office/excel/2006/main">
          <x14:cfRule type="containsText" priority="429" operator="containsText" id="{EF369FF2-0334-49E3-925F-67BB21EA3386}">
            <xm:f>NOT(ISERROR(SEARCH($A135 ="text",FB97)))</xm:f>
            <xm:f>$A135 ="text"</xm:f>
            <x14:dxf>
              <fill>
                <patternFill>
                  <bgColor theme="7" tint="0.79998168889431442"/>
                </patternFill>
              </fill>
            </x14:dxf>
          </x14:cfRule>
          <xm:sqref>FB97:FC97</xm:sqref>
        </x14:conditionalFormatting>
        <x14:conditionalFormatting xmlns:xm="http://schemas.microsoft.com/office/excel/2006/main">
          <x14:cfRule type="containsText" priority="454" operator="containsText" id="{50B0B223-98ED-40A5-A126-EF52FEC919B6}">
            <xm:f>NOT(ISERROR(SEARCH($A121 ="text",FB84)))</xm:f>
            <xm:f>$A121 ="text"</xm:f>
            <x14:dxf>
              <fill>
                <patternFill>
                  <bgColor theme="7" tint="0.79998168889431442"/>
                </patternFill>
              </fill>
            </x14:dxf>
          </x14:cfRule>
          <xm:sqref>FB84:FC85</xm:sqref>
        </x14:conditionalFormatting>
        <x14:conditionalFormatting xmlns:xm="http://schemas.microsoft.com/office/excel/2006/main">
          <x14:cfRule type="containsText" priority="455" operator="containsText" id="{4074C974-5F75-4784-ABE1-468E443EF0A6}">
            <xm:f>NOT(ISERROR(SEARCH(#REF! ="text",FB96)))</xm:f>
            <xm:f>#REF! ="text"</xm:f>
            <x14:dxf>
              <fill>
                <patternFill>
                  <bgColor theme="7" tint="0.79998168889431442"/>
                </patternFill>
              </fill>
            </x14:dxf>
          </x14:cfRule>
          <xm:sqref>FB96:FC96</xm:sqref>
        </x14:conditionalFormatting>
        <x14:conditionalFormatting xmlns:xm="http://schemas.microsoft.com/office/excel/2006/main">
          <x14:cfRule type="containsText" priority="456" operator="containsText" id="{5379893C-302B-4D8A-85EE-D12E5E313D07}">
            <xm:f>NOT(ISERROR(SEARCH($A121 ="text",FB55)))</xm:f>
            <xm:f>$A121 ="text"</xm:f>
            <x14:dxf>
              <fill>
                <patternFill>
                  <bgColor theme="7" tint="0.79998168889431442"/>
                </patternFill>
              </fill>
            </x14:dxf>
          </x14:cfRule>
          <xm:sqref>FB56:FC56 FB55</xm:sqref>
        </x14:conditionalFormatting>
        <x14:conditionalFormatting xmlns:xm="http://schemas.microsoft.com/office/excel/2006/main">
          <x14:cfRule type="containsText" priority="457" operator="containsText" id="{9F88D424-407A-43DB-A665-6080ED69301C}">
            <xm:f>NOT(ISERROR(SEARCH(#REF! ="text",FB38)))</xm:f>
            <xm:f>#REF! ="text"</xm:f>
            <x14:dxf>
              <fill>
                <patternFill>
                  <bgColor theme="7" tint="0.79998168889431442"/>
                </patternFill>
              </fill>
            </x14:dxf>
          </x14:cfRule>
          <xm:sqref>FB38:FC38</xm:sqref>
        </x14:conditionalFormatting>
        <x14:conditionalFormatting xmlns:xm="http://schemas.microsoft.com/office/excel/2006/main">
          <x14:cfRule type="containsText" priority="427" operator="containsText" id="{300AD810-8A44-4EE6-AEC6-16FD3981A9F3}">
            <xm:f>NOT(ISERROR(SEARCH($A94 ="text",FB71)))</xm:f>
            <xm:f>$A94 ="text"</xm:f>
            <x14:dxf>
              <fill>
                <patternFill>
                  <bgColor theme="7" tint="0.79998168889431442"/>
                </patternFill>
              </fill>
            </x14:dxf>
          </x14:cfRule>
          <xm:sqref>FB71:FC71</xm:sqref>
        </x14:conditionalFormatting>
        <x14:conditionalFormatting xmlns:xm="http://schemas.microsoft.com/office/excel/2006/main">
          <x14:cfRule type="containsText" priority="458" operator="containsText" id="{6EDE4B35-053B-48A0-9FB1-458F2E164445}">
            <xm:f>NOT(ISERROR(SEARCH(#REF! ="text",FB60)))</xm:f>
            <xm:f>#REF! ="text"</xm:f>
            <x14:dxf>
              <fill>
                <patternFill>
                  <bgColor theme="7" tint="0.79998168889431442"/>
                </patternFill>
              </fill>
            </x14:dxf>
          </x14:cfRule>
          <xm:sqref>FB60:FC60</xm:sqref>
        </x14:conditionalFormatting>
        <x14:conditionalFormatting xmlns:xm="http://schemas.microsoft.com/office/excel/2006/main">
          <x14:cfRule type="containsText" priority="459" operator="containsText" id="{294E485B-6338-4A24-9145-5800FE69C492}">
            <xm:f>NOT(ISERROR(SEARCH(#REF! ="text",FB55)))</xm:f>
            <xm:f>#REF! ="text"</xm:f>
            <x14:dxf>
              <fill>
                <patternFill>
                  <bgColor theme="7" tint="0.79998168889431442"/>
                </patternFill>
              </fill>
            </x14:dxf>
          </x14:cfRule>
          <xm:sqref>FB56:FC56 FB55</xm:sqref>
        </x14:conditionalFormatting>
        <x14:conditionalFormatting xmlns:xm="http://schemas.microsoft.com/office/excel/2006/main">
          <x14:cfRule type="containsText" priority="460" operator="containsText" id="{6B6EFFF4-2030-4B7F-844E-25898943186F}">
            <xm:f>NOT(ISERROR(SEARCH(#REF! ="text",FB44)))</xm:f>
            <xm:f>#REF! ="text"</xm:f>
            <x14:dxf>
              <fill>
                <patternFill>
                  <bgColor theme="7" tint="0.79998168889431442"/>
                </patternFill>
              </fill>
            </x14:dxf>
          </x14:cfRule>
          <xm:sqref>FB44:FC44 FB54:FC54</xm:sqref>
        </x14:conditionalFormatting>
        <x14:conditionalFormatting xmlns:xm="http://schemas.microsoft.com/office/excel/2006/main">
          <x14:cfRule type="containsText" priority="424" operator="containsText" id="{E07963FD-D7D5-4329-9E90-C08D699DB28E}">
            <xm:f>NOT(ISERROR(SEARCH($A105 ="text",FB74)))</xm:f>
            <xm:f>$A105 ="text"</xm:f>
            <x14:dxf>
              <fill>
                <patternFill>
                  <bgColor theme="7" tint="0.79998168889431442"/>
                </patternFill>
              </fill>
            </x14:dxf>
          </x14:cfRule>
          <xm:sqref>FB74:FC74</xm:sqref>
        </x14:conditionalFormatting>
        <x14:conditionalFormatting xmlns:xm="http://schemas.microsoft.com/office/excel/2006/main">
          <x14:cfRule type="containsText" priority="425" operator="containsText" id="{33959ED2-3A69-436F-971A-77459CEE2B71}">
            <xm:f>NOT(ISERROR(SEARCH(#REF! ="text",FB77)))</xm:f>
            <xm:f>#REF! ="text"</xm:f>
            <x14:dxf>
              <fill>
                <patternFill>
                  <bgColor theme="7" tint="0.79998168889431442"/>
                </patternFill>
              </fill>
            </x14:dxf>
          </x14:cfRule>
          <xm:sqref>FB77:FC77</xm:sqref>
        </x14:conditionalFormatting>
        <x14:conditionalFormatting xmlns:xm="http://schemas.microsoft.com/office/excel/2006/main">
          <x14:cfRule type="containsText" priority="426" operator="containsText" id="{0F259CE6-3464-428E-9998-7ADCD94C4CA6}">
            <xm:f>NOT(ISERROR(SEARCH(#REF! ="text",FB74)))</xm:f>
            <xm:f>#REF! ="text"</xm:f>
            <x14:dxf>
              <fill>
                <patternFill>
                  <bgColor theme="7" tint="0.79998168889431442"/>
                </patternFill>
              </fill>
            </x14:dxf>
          </x14:cfRule>
          <xm:sqref>FB74:FC74</xm:sqref>
        </x14:conditionalFormatting>
        <x14:conditionalFormatting xmlns:xm="http://schemas.microsoft.com/office/excel/2006/main">
          <x14:cfRule type="containsText" priority="422" operator="containsText" id="{26649742-B630-4CD5-8AED-28C72020DCF8}">
            <xm:f>NOT(ISERROR(SEARCH($A142 ="text",FB105)))</xm:f>
            <xm:f>$A142 ="text"</xm:f>
            <x14:dxf>
              <fill>
                <patternFill>
                  <bgColor theme="7" tint="0.79998168889431442"/>
                </patternFill>
              </fill>
            </x14:dxf>
          </x14:cfRule>
          <xm:sqref>FB105</xm:sqref>
        </x14:conditionalFormatting>
        <x14:conditionalFormatting xmlns:xm="http://schemas.microsoft.com/office/excel/2006/main">
          <x14:cfRule type="containsText" priority="420" operator="containsText" id="{DC69170F-1A3A-4E5A-9948-20920213FC56}">
            <xm:f>NOT(ISERROR(SEARCH($A113 ="text",FB105)))</xm:f>
            <xm:f>$A113 ="text"</xm:f>
            <x14:dxf>
              <fill>
                <patternFill>
                  <bgColor theme="7" tint="0.79998168889431442"/>
                </patternFill>
              </fill>
            </x14:dxf>
          </x14:cfRule>
          <xm:sqref>FB105</xm:sqref>
        </x14:conditionalFormatting>
        <x14:conditionalFormatting xmlns:xm="http://schemas.microsoft.com/office/excel/2006/main">
          <x14:cfRule type="containsText" priority="417" operator="containsText" id="{2D9219AD-C9D6-4864-9650-6B4C4A3C0B63}">
            <xm:f>NOT(ISERROR(SEARCH(#REF! ="text",FC9)))</xm:f>
            <xm:f>#REF! ="text"</xm:f>
            <x14:dxf>
              <fill>
                <patternFill>
                  <bgColor theme="7" tint="0.79998168889431442"/>
                </patternFill>
              </fill>
            </x14:dxf>
          </x14:cfRule>
          <xm:sqref>FC9</xm:sqref>
        </x14:conditionalFormatting>
        <x14:conditionalFormatting xmlns:xm="http://schemas.microsoft.com/office/excel/2006/main">
          <x14:cfRule type="containsText" priority="418" operator="containsText" id="{6877E7BD-21B2-4132-A363-B1F5CB82D851}">
            <xm:f>NOT(ISERROR(SEARCH(#REF! ="text",FC9)))</xm:f>
            <xm:f>#REF! ="text"</xm:f>
            <x14:dxf>
              <fill>
                <patternFill>
                  <bgColor theme="7" tint="0.79998168889431442"/>
                </patternFill>
              </fill>
            </x14:dxf>
          </x14:cfRule>
          <xm:sqref>FC9</xm:sqref>
        </x14:conditionalFormatting>
        <x14:conditionalFormatting xmlns:xm="http://schemas.microsoft.com/office/excel/2006/main">
          <x14:cfRule type="containsText" priority="419" operator="containsText" id="{2D2D99A8-90DA-43CB-96CB-41645C2B47F9}">
            <xm:f>NOT(ISERROR(SEARCH(#REF! ="text",FC9)))</xm:f>
            <xm:f>#REF! ="text"</xm:f>
            <x14:dxf>
              <fill>
                <patternFill>
                  <bgColor theme="7" tint="0.79998168889431442"/>
                </patternFill>
              </fill>
            </x14:dxf>
          </x14:cfRule>
          <xm:sqref>FC9</xm:sqref>
        </x14:conditionalFormatting>
        <x14:conditionalFormatting xmlns:xm="http://schemas.microsoft.com/office/excel/2006/main">
          <x14:cfRule type="containsText" priority="415" operator="containsText" id="{E7118E69-949A-44AD-9FD6-362252E215EA}">
            <xm:f>NOT(ISERROR(SEARCH(#REF! ="text",FC55)))</xm:f>
            <xm:f>#REF! ="text"</xm:f>
            <x14:dxf>
              <fill>
                <patternFill>
                  <bgColor theme="7" tint="0.79998168889431442"/>
                </patternFill>
              </fill>
            </x14:dxf>
          </x14:cfRule>
          <xm:sqref>FC55</xm:sqref>
        </x14:conditionalFormatting>
        <x14:conditionalFormatting xmlns:xm="http://schemas.microsoft.com/office/excel/2006/main">
          <x14:cfRule type="containsText" priority="411" operator="containsText" id="{6A81141B-C1E2-48F6-AC26-77670C231B4A}">
            <xm:f>NOT(ISERROR(SEARCH(#REF! ="text",FC55)))</xm:f>
            <xm:f>#REF! ="text"</xm:f>
            <x14:dxf>
              <fill>
                <patternFill>
                  <bgColor theme="7" tint="0.79998168889431442"/>
                </patternFill>
              </fill>
            </x14:dxf>
          </x14:cfRule>
          <xm:sqref>FC55</xm:sqref>
        </x14:conditionalFormatting>
        <x14:conditionalFormatting xmlns:xm="http://schemas.microsoft.com/office/excel/2006/main">
          <x14:cfRule type="containsText" priority="412" operator="containsText" id="{920319C8-1515-4F16-B073-B677E1A47EBC}">
            <xm:f>NOT(ISERROR(SEARCH(#REF! ="text",FC55)))</xm:f>
            <xm:f>#REF! ="text"</xm:f>
            <x14:dxf>
              <fill>
                <patternFill>
                  <bgColor theme="7" tint="0.79998168889431442"/>
                </patternFill>
              </fill>
            </x14:dxf>
          </x14:cfRule>
          <xm:sqref>FC55</xm:sqref>
        </x14:conditionalFormatting>
        <x14:conditionalFormatting xmlns:xm="http://schemas.microsoft.com/office/excel/2006/main">
          <x14:cfRule type="containsText" priority="413" operator="containsText" id="{9BB3983E-2006-472D-8C96-9EFDB2A58C33}">
            <xm:f>NOT(ISERROR(SEARCH(#REF! ="text",FC55)))</xm:f>
            <xm:f>#REF! ="text"</xm:f>
            <x14:dxf>
              <fill>
                <patternFill>
                  <bgColor theme="7" tint="0.79998168889431442"/>
                </patternFill>
              </fill>
            </x14:dxf>
          </x14:cfRule>
          <xm:sqref>FC55</xm:sqref>
        </x14:conditionalFormatting>
        <x14:conditionalFormatting xmlns:xm="http://schemas.microsoft.com/office/excel/2006/main">
          <x14:cfRule type="containsText" priority="409" operator="containsText" id="{EF959259-D4EA-49AD-AF0B-983350FBB50F}">
            <xm:f>NOT(ISERROR(SEARCH($A11 ="text",ES4)))</xm:f>
            <xm:f>$A11 ="text"</xm:f>
            <x14:dxf>
              <fill>
                <patternFill>
                  <bgColor theme="7" tint="0.79998168889431442"/>
                </patternFill>
              </fill>
            </x14:dxf>
          </x14:cfRule>
          <xm:sqref>ES4:FC4</xm:sqref>
        </x14:conditionalFormatting>
        <x14:conditionalFormatting xmlns:xm="http://schemas.microsoft.com/office/excel/2006/main">
          <x14:cfRule type="containsText" priority="408" operator="containsText" id="{01B58B49-78E4-4EFF-9ED1-20527C11C8E1}">
            <xm:f>NOT(ISERROR(SEARCH(#REF! ="text",ES10)))</xm:f>
            <xm:f>#REF! ="text"</xm:f>
            <x14:dxf>
              <fill>
                <patternFill>
                  <bgColor theme="7" tint="0.79998168889431442"/>
                </patternFill>
              </fill>
            </x14:dxf>
          </x14:cfRule>
          <xm:sqref>EX98:FA101 ES98:ET101 EX86:FA95 ES86:ET95 EX78:FA81 ES78:ET81 EX75:FA76 ES75:ET76 EX72:FA73 ES72:ET73 EX61:FA69 ES61:ET69 EX57:FA59 ES57:ET59 EX45:FA53 ES45:ET53 EX39:FA43 ES39:ET43 EX22:FA36 ES22:ET36 EX18:FA19 ES18:ET19 EX10:FA16 ES10:ET16</xm:sqref>
        </x14:conditionalFormatting>
        <x14:conditionalFormatting xmlns:xm="http://schemas.microsoft.com/office/excel/2006/main">
          <x14:cfRule type="containsText" priority="406" operator="containsText" id="{951CA64A-9740-4A4A-8045-54363F66878A}">
            <xm:f>NOT(ISERROR(SEARCH(#REF! ="text",EU10)))</xm:f>
            <xm:f>#REF! ="text"</xm:f>
            <x14:dxf>
              <fill>
                <patternFill>
                  <bgColor theme="7" tint="0.79998168889431442"/>
                </patternFill>
              </fill>
            </x14:dxf>
          </x14:cfRule>
          <xm:sqref>EU98:EW101 EU86:EW95 EU78:EW81 EU75:EW76 EU72:EW73 EU61:EW69 EU57:EW59 EU45:EW53 EU39:EW43 EU22:EW36 EU18:EW19 EU10:EW16</xm:sqref>
        </x14:conditionalFormatting>
        <x14:conditionalFormatting xmlns:xm="http://schemas.microsoft.com/office/excel/2006/main">
          <x14:cfRule type="containsText" priority="404" operator="containsText" id="{68F7F19E-DA35-4749-874B-BF8126DC9C42}">
            <xm:f>NOT(ISERROR(SEARCH(#REF! ="text",ES10)))</xm:f>
            <xm:f>#REF! ="text"</xm:f>
            <x14:dxf>
              <fill>
                <patternFill>
                  <bgColor theme="7" tint="0.79998168889431442"/>
                </patternFill>
              </fill>
            </x14:dxf>
          </x14:cfRule>
          <xm:sqref>ES98:ET101 ES86:ET95 ES78:ET81 ES75:ET76 ES72:ET73 ES61:ET69 ES57:ET59 ES45:ET53 ES39:ET43 ES22:ET36 ES18:ET19 ES10:ET16</xm:sqref>
        </x14:conditionalFormatting>
        <x14:conditionalFormatting xmlns:xm="http://schemas.microsoft.com/office/excel/2006/main">
          <x14:cfRule type="containsText" priority="402" operator="containsText" id="{74E3FD6E-0FF5-4867-9CCB-5394C2CD0284}">
            <xm:f>NOT(ISERROR(SEARCH(#REF! ="text",ES10)))</xm:f>
            <xm:f>#REF! ="text"</xm:f>
            <x14:dxf>
              <fill>
                <patternFill>
                  <bgColor theme="7" tint="0.79998168889431442"/>
                </patternFill>
              </fill>
            </x14:dxf>
          </x14:cfRule>
          <xm:sqref>ES98:ET101 ES86:ET95 ES78:ET81 ES75:ET76 ES72:ET73 ES61:ET69 ES57:ET59 ES45:ET53 ES39:ET43 ES22:ET36 ES18:ET19 ES10:ET16</xm:sqref>
        </x14:conditionalFormatting>
        <x14:conditionalFormatting xmlns:xm="http://schemas.microsoft.com/office/excel/2006/main">
          <x14:cfRule type="containsText" priority="400" operator="containsText" id="{11117F83-DA8C-45EA-8C0C-871DCCC45662}">
            <xm:f>NOT(ISERROR(SEARCH($A17 ="text",FB10)))</xm:f>
            <xm:f>$A17 ="text"</xm:f>
            <x14:dxf>
              <fill>
                <patternFill>
                  <bgColor theme="7" tint="0.79998168889431442"/>
                </patternFill>
              </fill>
            </x14:dxf>
          </x14:cfRule>
          <xm:sqref>FB98:FB101 FB86:FB95 FB78:FB81 FB75:FB76 FB72:FB73 FB61:FB69 FB57:FB59 FB45:FB53 FB39:FB43 FB22:FB36 FB18:FB19 FB10:FB16</xm:sqref>
        </x14:conditionalFormatting>
        <x14:conditionalFormatting xmlns:xm="http://schemas.microsoft.com/office/excel/2006/main">
          <x14:cfRule type="containsText" priority="398" operator="containsText" id="{A5A937AA-68F4-468E-B966-AF75D3D54D86}">
            <xm:f>NOT(ISERROR(SEARCH($A94 ="text",FB10)))</xm:f>
            <xm:f>$A94 ="text"</xm:f>
            <x14:dxf>
              <fill>
                <patternFill>
                  <bgColor theme="7" tint="0.79998168889431442"/>
                </patternFill>
              </fill>
            </x14:dxf>
          </x14:cfRule>
          <xm:sqref>FB98:FB101 FB86:FB95 FB78:FB81 FB75:FB76 FB72:FB73 FB61:FB69 FB57:FB59 FB45:FB53 FB39:FB43 FB22:FB36 FB18:FB19 FB10:FB16</xm:sqref>
        </x14:conditionalFormatting>
        <x14:conditionalFormatting xmlns:xm="http://schemas.microsoft.com/office/excel/2006/main">
          <x14:cfRule type="containsText" priority="401" operator="containsText" id="{516675B3-00F7-49C7-BC83-5A59F30BD6FF}">
            <xm:f>NOT(ISERROR(SEARCH(#REF! ="text",FC10)))</xm:f>
            <xm:f>#REF! ="text"</xm:f>
            <x14:dxf>
              <fill>
                <patternFill>
                  <bgColor theme="7" tint="0.79998168889431442"/>
                </patternFill>
              </fill>
            </x14:dxf>
          </x14:cfRule>
          <xm:sqref>FC98:FC101 FC86:FC95 FC78:FC81 FC75:FC76 FC72:FC73 FC61:FC69 FC57:FC59 FC45:FC53 FC39:FC43 FC22:FC36 FC18:FC19 FC10:FC16</xm:sqref>
        </x14:conditionalFormatting>
        <x14:conditionalFormatting xmlns:xm="http://schemas.microsoft.com/office/excel/2006/main">
          <x14:cfRule type="containsText" priority="394" operator="containsText" id="{4E34A532-17E1-4A4B-A7CA-172A0F115C9F}">
            <xm:f>NOT(ISERROR(SEARCH(#REF! ="text",FC10)))</xm:f>
            <xm:f>#REF! ="text"</xm:f>
            <x14:dxf>
              <fill>
                <patternFill>
                  <bgColor theme="7" tint="0.79998168889431442"/>
                </patternFill>
              </fill>
            </x14:dxf>
          </x14:cfRule>
          <xm:sqref>FC98:FC101 FC86:FC95 FC78:FC81 FC75:FC76 FC72:FC73 FC61:FC69 FC57:FC59 FC45:FC53 FC39:FC43 FC22:FC36 FC18:FC19 FC10:FC16</xm:sqref>
        </x14:conditionalFormatting>
        <x14:conditionalFormatting xmlns:xm="http://schemas.microsoft.com/office/excel/2006/main">
          <x14:cfRule type="containsText" priority="395" operator="containsText" id="{04328D2D-46A9-4C38-9FBF-32B1DF5B226D}">
            <xm:f>NOT(ISERROR(SEARCH(#REF! ="text",FC10)))</xm:f>
            <xm:f>#REF! ="text"</xm:f>
            <x14:dxf>
              <fill>
                <patternFill>
                  <bgColor theme="7" tint="0.79998168889431442"/>
                </patternFill>
              </fill>
            </x14:dxf>
          </x14:cfRule>
          <xm:sqref>FC98:FC101 FC86:FC95 FC78:FC81 FC75:FC76 FC72:FC73 FC61:FC69 FC57:FC59 FC45:FC53 FC39:FC43 FC22:FC36 FC18:FC19 FC10:FC16</xm:sqref>
        </x14:conditionalFormatting>
        <x14:conditionalFormatting xmlns:xm="http://schemas.microsoft.com/office/excel/2006/main">
          <x14:cfRule type="containsText" priority="396" operator="containsText" id="{0D4F7878-6345-4E5F-ABF3-A693C79C6E1F}">
            <xm:f>NOT(ISERROR(SEARCH(#REF! ="text",FC10)))</xm:f>
            <xm:f>#REF! ="text"</xm:f>
            <x14:dxf>
              <fill>
                <patternFill>
                  <bgColor theme="7" tint="0.79998168889431442"/>
                </patternFill>
              </fill>
            </x14:dxf>
          </x14:cfRule>
          <xm:sqref>FC98:FC101 FC86:FC95 FC78:FC81 FC75:FC76 FC72:FC73 FC61:FC69 FC57:FC59 FC45:FC53 FC39:FC43 FC22:FC36 FC18:FC19 FC10:FC16</xm:sqref>
        </x14:conditionalFormatting>
        <x14:conditionalFormatting xmlns:xm="http://schemas.microsoft.com/office/excel/2006/main">
          <x14:cfRule type="containsText" priority="392" operator="containsText" id="{C9750FAD-0803-49E4-80A2-72FEB5E33C13}">
            <xm:f>NOT(ISERROR(SEARCH(#REF! ="text",ES104)))</xm:f>
            <xm:f>#REF! ="text"</xm:f>
            <x14:dxf>
              <fill>
                <patternFill>
                  <bgColor theme="7" tint="0.79998168889431442"/>
                </patternFill>
              </fill>
            </x14:dxf>
          </x14:cfRule>
          <xm:sqref>EX104:FA104 ES104:ET104</xm:sqref>
        </x14:conditionalFormatting>
        <x14:conditionalFormatting xmlns:xm="http://schemas.microsoft.com/office/excel/2006/main">
          <x14:cfRule type="containsText" priority="390" operator="containsText" id="{0D196EF9-D8D8-4CE6-89A4-D8940B6F0B3A}">
            <xm:f>NOT(ISERROR(SEARCH(#REF! ="text",EU104)))</xm:f>
            <xm:f>#REF! ="text"</xm:f>
            <x14:dxf>
              <fill>
                <patternFill>
                  <bgColor theme="7" tint="0.79998168889431442"/>
                </patternFill>
              </fill>
            </x14:dxf>
          </x14:cfRule>
          <xm:sqref>EU104:EW104</xm:sqref>
        </x14:conditionalFormatting>
        <x14:conditionalFormatting xmlns:xm="http://schemas.microsoft.com/office/excel/2006/main">
          <x14:cfRule type="containsText" priority="388" operator="containsText" id="{7424024B-0B98-4354-A965-41E2FB26909A}">
            <xm:f>NOT(ISERROR(SEARCH(#REF! ="text",ES104)))</xm:f>
            <xm:f>#REF! ="text"</xm:f>
            <x14:dxf>
              <fill>
                <patternFill>
                  <bgColor theme="7" tint="0.79998168889431442"/>
                </patternFill>
              </fill>
            </x14:dxf>
          </x14:cfRule>
          <xm:sqref>ES104:ET104</xm:sqref>
        </x14:conditionalFormatting>
        <x14:conditionalFormatting xmlns:xm="http://schemas.microsoft.com/office/excel/2006/main">
          <x14:cfRule type="containsText" priority="386" operator="containsText" id="{34B8E75A-D4F6-4953-A95F-58D25013C68E}">
            <xm:f>NOT(ISERROR(SEARCH(#REF! ="text",ES104)))</xm:f>
            <xm:f>#REF! ="text"</xm:f>
            <x14:dxf>
              <fill>
                <patternFill>
                  <bgColor theme="7" tint="0.79998168889431442"/>
                </patternFill>
              </fill>
            </x14:dxf>
          </x14:cfRule>
          <xm:sqref>ES104:ET104</xm:sqref>
        </x14:conditionalFormatting>
        <x14:conditionalFormatting xmlns:xm="http://schemas.microsoft.com/office/excel/2006/main">
          <x14:cfRule type="containsText" priority="384" operator="containsText" id="{2D2A42DE-79B7-4BDD-9B69-06040EEBB063}">
            <xm:f>NOT(ISERROR(SEARCH($A111 ="text",FB104)))</xm:f>
            <xm:f>$A111 ="text"</xm:f>
            <x14:dxf>
              <fill>
                <patternFill>
                  <bgColor theme="7" tint="0.79998168889431442"/>
                </patternFill>
              </fill>
            </x14:dxf>
          </x14:cfRule>
          <xm:sqref>FB104</xm:sqref>
        </x14:conditionalFormatting>
        <x14:conditionalFormatting xmlns:xm="http://schemas.microsoft.com/office/excel/2006/main">
          <x14:cfRule type="containsText" priority="382" operator="containsText" id="{21F0B224-6196-4490-9992-1AA6EAC7AF53}">
            <xm:f>NOT(ISERROR(SEARCH($A188 ="text",FB104)))</xm:f>
            <xm:f>$A188 ="text"</xm:f>
            <x14:dxf>
              <fill>
                <patternFill>
                  <bgColor theme="7" tint="0.79998168889431442"/>
                </patternFill>
              </fill>
            </x14:dxf>
          </x14:cfRule>
          <xm:sqref>FB104</xm:sqref>
        </x14:conditionalFormatting>
        <x14:conditionalFormatting xmlns:xm="http://schemas.microsoft.com/office/excel/2006/main">
          <x14:cfRule type="containsText" priority="385" operator="containsText" id="{05D4BDB7-A4B2-44C2-9E33-361A7906D17B}">
            <xm:f>NOT(ISERROR(SEARCH(#REF! ="text",FC104)))</xm:f>
            <xm:f>#REF! ="text"</xm:f>
            <x14:dxf>
              <fill>
                <patternFill>
                  <bgColor theme="7" tint="0.79998168889431442"/>
                </patternFill>
              </fill>
            </x14:dxf>
          </x14:cfRule>
          <xm:sqref>FC104</xm:sqref>
        </x14:conditionalFormatting>
        <x14:conditionalFormatting xmlns:xm="http://schemas.microsoft.com/office/excel/2006/main">
          <x14:cfRule type="containsText" priority="378" operator="containsText" id="{B44A2E5E-6FD2-43BD-A609-64838C54C6E0}">
            <xm:f>NOT(ISERROR(SEARCH(#REF! ="text",FC104)))</xm:f>
            <xm:f>#REF! ="text"</xm:f>
            <x14:dxf>
              <fill>
                <patternFill>
                  <bgColor theme="7" tint="0.79998168889431442"/>
                </patternFill>
              </fill>
            </x14:dxf>
          </x14:cfRule>
          <xm:sqref>FC104</xm:sqref>
        </x14:conditionalFormatting>
        <x14:conditionalFormatting xmlns:xm="http://schemas.microsoft.com/office/excel/2006/main">
          <x14:cfRule type="containsText" priority="379" operator="containsText" id="{A5A485DF-CFB2-4F2A-89D5-92DBB2AC924E}">
            <xm:f>NOT(ISERROR(SEARCH(#REF! ="text",FC104)))</xm:f>
            <xm:f>#REF! ="text"</xm:f>
            <x14:dxf>
              <fill>
                <patternFill>
                  <bgColor theme="7" tint="0.79998168889431442"/>
                </patternFill>
              </fill>
            </x14:dxf>
          </x14:cfRule>
          <xm:sqref>FC104</xm:sqref>
        </x14:conditionalFormatting>
        <x14:conditionalFormatting xmlns:xm="http://schemas.microsoft.com/office/excel/2006/main">
          <x14:cfRule type="containsText" priority="380" operator="containsText" id="{28B897ED-B873-477B-85DB-59A818A343D5}">
            <xm:f>NOT(ISERROR(SEARCH(#REF! ="text",FC104)))</xm:f>
            <xm:f>#REF! ="text"</xm:f>
            <x14:dxf>
              <fill>
                <patternFill>
                  <bgColor theme="7" tint="0.79998168889431442"/>
                </patternFill>
              </fill>
            </x14:dxf>
          </x14:cfRule>
          <xm:sqref>FC104</xm:sqref>
        </x14:conditionalFormatting>
        <x14:conditionalFormatting xmlns:xm="http://schemas.microsoft.com/office/excel/2006/main">
          <x14:cfRule type="containsText" priority="376" operator="containsText" id="{1506BC59-5ECB-48A6-8AC8-6ACF51B8EF64}">
            <xm:f>NOT(ISERROR(SEARCH(#REF! ="text",ES8)))</xm:f>
            <xm:f>#REF! ="text"</xm:f>
            <x14:dxf>
              <fill>
                <patternFill>
                  <bgColor theme="7" tint="0.79998168889431442"/>
                </patternFill>
              </fill>
            </x14:dxf>
          </x14:cfRule>
          <xm:sqref>ES8</xm:sqref>
        </x14:conditionalFormatting>
        <x14:conditionalFormatting xmlns:xm="http://schemas.microsoft.com/office/excel/2006/main">
          <x14:cfRule type="containsText" priority="373" operator="containsText" id="{50FC6174-0197-48FA-87FF-57743599A847}">
            <xm:f>NOT(ISERROR(SEARCH($A212 ="text",ES103)))</xm:f>
            <xm:f>$A212 ="text"</xm:f>
            <x14:dxf>
              <fill>
                <patternFill>
                  <bgColor theme="7" tint="0.79998168889431442"/>
                </patternFill>
              </fill>
            </x14:dxf>
          </x14:cfRule>
          <xm:sqref>ES103</xm:sqref>
        </x14:conditionalFormatting>
        <x14:conditionalFormatting xmlns:xm="http://schemas.microsoft.com/office/excel/2006/main">
          <x14:cfRule type="containsText" priority="372" operator="containsText" id="{8917E106-F956-4685-A036-CBD874DC6F65}">
            <xm:f>NOT(ISERROR(SEARCH(#REF! ="text",ES6)))</xm:f>
            <xm:f>#REF! ="text"</xm:f>
            <x14:dxf>
              <fill>
                <patternFill>
                  <bgColor theme="7" tint="0.79998168889431442"/>
                </patternFill>
              </fill>
            </x14:dxf>
          </x14:cfRule>
          <xm:sqref>ES6</xm:sqref>
        </x14:conditionalFormatting>
        <x14:conditionalFormatting xmlns:xm="http://schemas.microsoft.com/office/excel/2006/main">
          <x14:cfRule type="containsText" priority="371" operator="containsText" id="{F6680754-E2E4-40DF-965C-9D2B982822DA}">
            <xm:f>NOT(ISERROR(SEARCH(#REF! ="text",ET17)))</xm:f>
            <xm:f>#REF! ="text"</xm:f>
            <x14:dxf>
              <fill>
                <patternFill>
                  <bgColor theme="7" tint="0.79998168889431442"/>
                </patternFill>
              </fill>
            </x14:dxf>
          </x14:cfRule>
          <xm:sqref>ET17:EV17</xm:sqref>
        </x14:conditionalFormatting>
        <x14:conditionalFormatting xmlns:xm="http://schemas.microsoft.com/office/excel/2006/main">
          <x14:cfRule type="containsText" priority="370" operator="containsText" id="{41F34C0E-E08B-498A-A0DA-9441B977B5C6}">
            <xm:f>NOT(ISERROR(SEARCH(#REF! ="text",ES17)))</xm:f>
            <xm:f>#REF! ="text"</xm:f>
            <x14:dxf>
              <fill>
                <patternFill>
                  <bgColor theme="7" tint="0.79998168889431442"/>
                </patternFill>
              </fill>
            </x14:dxf>
          </x14:cfRule>
          <xm:sqref>ES17</xm:sqref>
        </x14:conditionalFormatting>
        <x14:conditionalFormatting xmlns:xm="http://schemas.microsoft.com/office/excel/2006/main">
          <x14:cfRule type="containsText" priority="369" operator="containsText" id="{FA2AC3FE-F56D-43C1-ACAB-8E9D8F741609}">
            <xm:f>NOT(ISERROR(SEARCH(#REF! ="text",ES21)))</xm:f>
            <xm:f>#REF! ="text"</xm:f>
            <x14:dxf>
              <fill>
                <patternFill>
                  <bgColor theme="7" tint="0.79998168889431442"/>
                </patternFill>
              </fill>
            </x14:dxf>
          </x14:cfRule>
          <xm:sqref>ES21</xm:sqref>
        </x14:conditionalFormatting>
        <x14:conditionalFormatting xmlns:xm="http://schemas.microsoft.com/office/excel/2006/main">
          <x14:cfRule type="containsText" priority="366" operator="containsText" id="{08907CCE-9686-43E7-8F1F-C203BD4B2F32}">
            <xm:f>NOT(ISERROR(SEARCH($A123 ="text",ES38)))</xm:f>
            <xm:f>$A123 ="text"</xm:f>
            <x14:dxf>
              <fill>
                <patternFill>
                  <bgColor theme="7" tint="0.79998168889431442"/>
                </patternFill>
              </fill>
            </x14:dxf>
          </x14:cfRule>
          <xm:sqref>ES38</xm:sqref>
        </x14:conditionalFormatting>
        <x14:conditionalFormatting xmlns:xm="http://schemas.microsoft.com/office/excel/2006/main">
          <x14:cfRule type="containsText" priority="368" operator="containsText" id="{41E5A298-6831-4C52-BD75-C1F377F2EFC4}">
            <xm:f>NOT(ISERROR(SEARCH(#REF! ="text",ES38)))</xm:f>
            <xm:f>#REF! ="text"</xm:f>
            <x14:dxf>
              <fill>
                <patternFill>
                  <bgColor theme="7" tint="0.79998168889431442"/>
                </patternFill>
              </fill>
            </x14:dxf>
          </x14:cfRule>
          <xm:sqref>ES38</xm:sqref>
        </x14:conditionalFormatting>
        <x14:conditionalFormatting xmlns:xm="http://schemas.microsoft.com/office/excel/2006/main">
          <x14:cfRule type="containsText" priority="365" operator="containsText" id="{DE3F75E3-DBD8-45B5-A795-7B91131D8F2A}">
            <xm:f>NOT(ISERROR(SEARCH($A108 ="text",ES44)))</xm:f>
            <xm:f>$A108 ="text"</xm:f>
            <x14:dxf>
              <fill>
                <patternFill>
                  <bgColor theme="7" tint="0.79998168889431442"/>
                </patternFill>
              </fill>
            </x14:dxf>
          </x14:cfRule>
          <xm:sqref>ES44</xm:sqref>
        </x14:conditionalFormatting>
        <x14:conditionalFormatting xmlns:xm="http://schemas.microsoft.com/office/excel/2006/main">
          <x14:cfRule type="containsText" priority="364" operator="containsText" id="{FEC847B8-2B10-4516-A25D-CAC67A33753D}">
            <xm:f>NOT(ISERROR(SEARCH($A120 ="text",ES56)))</xm:f>
            <xm:f>$A120 ="text"</xm:f>
            <x14:dxf>
              <fill>
                <patternFill>
                  <bgColor theme="7" tint="0.79998168889431442"/>
                </patternFill>
              </fill>
            </x14:dxf>
          </x14:cfRule>
          <xm:sqref>ES56</xm:sqref>
        </x14:conditionalFormatting>
        <x14:conditionalFormatting xmlns:xm="http://schemas.microsoft.com/office/excel/2006/main">
          <x14:cfRule type="containsText" priority="363" operator="containsText" id="{D0F550BD-6A1C-45DC-A68C-760171BDD212}">
            <xm:f>NOT(ISERROR(SEARCH($A106 ="text",ES60)))</xm:f>
            <xm:f>$A106 ="text"</xm:f>
            <x14:dxf>
              <fill>
                <patternFill>
                  <bgColor theme="7" tint="0.79998168889431442"/>
                </patternFill>
              </fill>
            </x14:dxf>
          </x14:cfRule>
          <xm:sqref>ES60</xm:sqref>
        </x14:conditionalFormatting>
        <x14:conditionalFormatting xmlns:xm="http://schemas.microsoft.com/office/excel/2006/main">
          <x14:cfRule type="containsText" priority="362" operator="containsText" id="{2D26E18C-29D1-445F-9CE0-BD54A1CC6425}">
            <xm:f>NOT(ISERROR(SEARCH($A92 ="text",ES71)))</xm:f>
            <xm:f>$A92 ="text"</xm:f>
            <x14:dxf>
              <fill>
                <patternFill>
                  <bgColor theme="7" tint="0.79998168889431442"/>
                </patternFill>
              </fill>
            </x14:dxf>
          </x14:cfRule>
          <xm:sqref>ES71</xm:sqref>
        </x14:conditionalFormatting>
        <x14:conditionalFormatting xmlns:xm="http://schemas.microsoft.com/office/excel/2006/main">
          <x14:cfRule type="containsText" priority="361" operator="containsText" id="{8009D0AE-25FA-4B35-8B3A-71800F84A775}">
            <xm:f>NOT(ISERROR(SEARCH(#REF! ="text",ES77)))</xm:f>
            <xm:f>#REF! ="text"</xm:f>
            <x14:dxf>
              <fill>
                <patternFill>
                  <bgColor theme="7" tint="0.79998168889431442"/>
                </patternFill>
              </fill>
            </x14:dxf>
          </x14:cfRule>
          <xm:sqref>ES77</xm:sqref>
        </x14:conditionalFormatting>
        <x14:conditionalFormatting xmlns:xm="http://schemas.microsoft.com/office/excel/2006/main">
          <x14:cfRule type="containsText" priority="359" operator="containsText" id="{50DA3CC5-995E-406E-8654-8C76728F30B0}">
            <xm:f>NOT(ISERROR(SEARCH($A119 ="text",ES84)))</xm:f>
            <xm:f>$A119 ="text"</xm:f>
            <x14:dxf>
              <fill>
                <patternFill>
                  <bgColor theme="7" tint="0.79998168889431442"/>
                </patternFill>
              </fill>
            </x14:dxf>
          </x14:cfRule>
          <xm:sqref>ES84</xm:sqref>
        </x14:conditionalFormatting>
        <x14:conditionalFormatting xmlns:xm="http://schemas.microsoft.com/office/excel/2006/main">
          <x14:cfRule type="containsText" priority="360" operator="containsText" id="{31089673-0E21-4176-A25B-374B2B2F7A68}">
            <xm:f>NOT(ISERROR(SEARCH(#REF! ="text",ES85)))</xm:f>
            <xm:f>#REF! ="text"</xm:f>
            <x14:dxf>
              <fill>
                <patternFill>
                  <bgColor theme="7" tint="0.79998168889431442"/>
                </patternFill>
              </fill>
            </x14:dxf>
          </x14:cfRule>
          <xm:sqref>ES85</xm:sqref>
        </x14:conditionalFormatting>
        <x14:conditionalFormatting xmlns:xm="http://schemas.microsoft.com/office/excel/2006/main">
          <x14:cfRule type="containsText" priority="358" operator="containsText" id="{3D527903-69F2-4163-88EC-A9FF8874B728}">
            <xm:f>NOT(ISERROR(SEARCH(#REF! ="text",ES97)))</xm:f>
            <xm:f>#REF! ="text"</xm:f>
            <x14:dxf>
              <fill>
                <patternFill>
                  <bgColor theme="7" tint="0.79998168889431442"/>
                </patternFill>
              </fill>
            </x14:dxf>
          </x14:cfRule>
          <xm:sqref>ES97</xm:sqref>
        </x14:conditionalFormatting>
        <x14:conditionalFormatting xmlns:xm="http://schemas.microsoft.com/office/excel/2006/main">
          <x14:cfRule type="containsText" priority="313" operator="containsText" id="{81731948-419A-4595-B5A8-E08CBDCCCFC3}">
            <xm:f>NOT(ISERROR(SEARCH(#REF! ="text",FZ7)))</xm:f>
            <xm:f>#REF! ="text"</xm:f>
            <x14:dxf>
              <fill>
                <patternFill>
                  <bgColor theme="7" tint="0.79998168889431442"/>
                </patternFill>
              </fill>
            </x14:dxf>
          </x14:cfRule>
          <xm:sqref>FZ7:GB9</xm:sqref>
        </x14:conditionalFormatting>
        <x14:conditionalFormatting xmlns:xm="http://schemas.microsoft.com/office/excel/2006/main">
          <x14:cfRule type="containsText" priority="338" operator="containsText" id="{91AEAA77-30D0-44C5-B7DF-E431CDA28CA2}">
            <xm:f>NOT(ISERROR(SEARCH(#REF! ="text",FU6)))</xm:f>
            <xm:f>#REF! ="text"</xm:f>
            <x14:dxf>
              <fill>
                <patternFill>
                  <bgColor theme="7" tint="0.79998168889431442"/>
                </patternFill>
              </fill>
            </x14:dxf>
          </x14:cfRule>
          <xm:sqref>GC6:GE6 FU20:FY20 FV6:FY6</xm:sqref>
        </x14:conditionalFormatting>
        <x14:conditionalFormatting xmlns:xm="http://schemas.microsoft.com/office/excel/2006/main">
          <x14:cfRule type="containsText" priority="330" operator="containsText" id="{BB3C7142-61A6-46C7-8CA4-993C0403EFB8}">
            <xm:f>NOT(ISERROR(SEARCH($A122 ="text",FU37)))</xm:f>
            <xm:f>$A122 ="text"</xm:f>
            <x14:dxf>
              <fill>
                <patternFill>
                  <bgColor theme="7" tint="0.79998168889431442"/>
                </patternFill>
              </fill>
            </x14:dxf>
          </x14:cfRule>
          <xm:sqref>FU37:FY37 FV38:FY38</xm:sqref>
        </x14:conditionalFormatting>
        <x14:conditionalFormatting xmlns:xm="http://schemas.microsoft.com/office/excel/2006/main">
          <x14:cfRule type="containsText" priority="326" operator="containsText" id="{CAD865F9-42CC-41CF-B6ED-F8214A07C596}">
            <xm:f>NOT(ISERROR(SEARCH($A6 ="text",FU1)))</xm:f>
            <xm:f>$A6 ="text"</xm:f>
            <x14:dxf>
              <fill>
                <patternFill>
                  <bgColor theme="7" tint="0.79998168889431442"/>
                </patternFill>
              </fill>
            </x14:dxf>
          </x14:cfRule>
          <xm:sqref>FU1:GE2</xm:sqref>
        </x14:conditionalFormatting>
        <x14:conditionalFormatting xmlns:xm="http://schemas.microsoft.com/office/excel/2006/main">
          <x14:cfRule type="containsText" priority="325" operator="containsText" id="{1553ECAE-F2BD-4949-A1F4-EDDF30D83CB6}">
            <xm:f>NOT(ISERROR(SEARCH($A108 ="text",GC102)))</xm:f>
            <xm:f>$A108 ="text"</xm:f>
            <x14:dxf>
              <fill>
                <patternFill>
                  <bgColor theme="7" tint="0.79998168889431442"/>
                </patternFill>
              </fill>
            </x14:dxf>
          </x14:cfRule>
          <xm:sqref>GC102:GE103</xm:sqref>
        </x14:conditionalFormatting>
        <x14:conditionalFormatting xmlns:xm="http://schemas.microsoft.com/office/excel/2006/main">
          <x14:cfRule type="containsText" priority="333" operator="containsText" id="{5EB03C3A-F89E-4B61-9336-2D4FDD04E768}">
            <xm:f>NOT(ISERROR(SEARCH($A111 ="text",GA106)))</xm:f>
            <xm:f>$A111 ="text"</xm:f>
            <x14:dxf>
              <fill>
                <patternFill>
                  <bgColor theme="7" tint="0.79998168889431442"/>
                </patternFill>
              </fill>
            </x14:dxf>
          </x14:cfRule>
          <xm:sqref>GA106:GE1048576</xm:sqref>
        </x14:conditionalFormatting>
        <x14:conditionalFormatting xmlns:xm="http://schemas.microsoft.com/office/excel/2006/main">
          <x14:cfRule type="containsText" priority="334" operator="containsText" id="{43667458-D96D-4FA9-8250-752196781E01}">
            <xm:f>NOT(ISERROR(SEARCH($A18 ="text",FY17)))</xm:f>
            <xm:f>$A18 ="text"</xm:f>
            <x14:dxf>
              <fill>
                <patternFill>
                  <bgColor theme="7" tint="0.79998168889431442"/>
                </patternFill>
              </fill>
            </x14:dxf>
          </x14:cfRule>
          <xm:sqref>GC17:GE17 FY17</xm:sqref>
        </x14:conditionalFormatting>
        <x14:conditionalFormatting xmlns:xm="http://schemas.microsoft.com/office/excel/2006/main">
          <x14:cfRule type="containsText" priority="335" operator="containsText" id="{00BBB238-E953-4290-9A5E-36F14D6A55BA}">
            <xm:f>NOT(ISERROR(SEARCH($A113 ="text",FU106)))</xm:f>
            <xm:f>$A113 ="text"</xm:f>
            <x14:dxf>
              <fill>
                <patternFill>
                  <bgColor theme="7" tint="0.79998168889431442"/>
                </patternFill>
              </fill>
            </x14:dxf>
          </x14:cfRule>
          <xm:sqref>FU106:FZ1048576</xm:sqref>
        </x14:conditionalFormatting>
        <x14:conditionalFormatting xmlns:xm="http://schemas.microsoft.com/office/excel/2006/main">
          <x14:cfRule type="containsText" priority="336" operator="containsText" id="{E35F6AEE-3C63-4EC7-A84F-D0C136679B6C}">
            <xm:f>NOT(ISERROR(SEARCH($A117 ="text",GC82)))</xm:f>
            <xm:f>$A117 ="text"</xm:f>
            <x14:dxf>
              <fill>
                <patternFill>
                  <bgColor theme="7" tint="0.79998168889431442"/>
                </patternFill>
              </fill>
            </x14:dxf>
          </x14:cfRule>
          <xm:sqref>GC84:GE84 GC82:GE82</xm:sqref>
        </x14:conditionalFormatting>
        <x14:conditionalFormatting xmlns:xm="http://schemas.microsoft.com/office/excel/2006/main">
          <x14:cfRule type="containsText" priority="337" operator="containsText" id="{491F32C9-6D09-4D60-B805-397CE30BF33C}">
            <xm:f>NOT(ISERROR(SEARCH($A106 ="text",GC60)))</xm:f>
            <xm:f>$A106 ="text"</xm:f>
            <x14:dxf>
              <fill>
                <patternFill>
                  <bgColor theme="7" tint="0.79998168889431442"/>
                </patternFill>
              </fill>
            </x14:dxf>
          </x14:cfRule>
          <xm:sqref>GC60:GE60</xm:sqref>
        </x14:conditionalFormatting>
        <x14:conditionalFormatting xmlns:xm="http://schemas.microsoft.com/office/excel/2006/main">
          <x14:cfRule type="containsText" priority="339" operator="containsText" id="{F1A7D850-63D8-4055-B89E-DF65F77C3DFF}">
            <xm:f>NOT(ISERROR(SEARCH(#REF! ="text",FV84)))</xm:f>
            <xm:f>#REF! ="text"</xm:f>
            <x14:dxf>
              <fill>
                <patternFill>
                  <bgColor theme="7" tint="0.79998168889431442"/>
                </patternFill>
              </fill>
            </x14:dxf>
          </x14:cfRule>
          <xm:sqref>FV84:FY84</xm:sqref>
        </x14:conditionalFormatting>
        <x14:conditionalFormatting xmlns:xm="http://schemas.microsoft.com/office/excel/2006/main">
          <x14:cfRule type="containsText" priority="340" operator="containsText" id="{1EDCF99F-F204-4A86-955E-C54B09F8C70E}">
            <xm:f>NOT(ISERROR(SEARCH(#REF! ="text",FV21)))</xm:f>
            <xm:f>#REF! ="text"</xm:f>
            <x14:dxf>
              <fill>
                <patternFill>
                  <bgColor theme="7" tint="0.79998168889431442"/>
                </patternFill>
              </fill>
            </x14:dxf>
          </x14:cfRule>
          <xm:sqref>GC21:GE21 FV21:FY21</xm:sqref>
        </x14:conditionalFormatting>
        <x14:conditionalFormatting xmlns:xm="http://schemas.microsoft.com/office/excel/2006/main">
          <x14:cfRule type="containsText" priority="341" operator="containsText" id="{F8DF95BC-2AB9-4A6A-B24E-65E6DF6A7084}">
            <xm:f>NOT(ISERROR(SEARCH($A109 ="text",FU44)))</xm:f>
            <xm:f>$A109 ="text"</xm:f>
            <x14:dxf>
              <fill>
                <patternFill>
                  <bgColor theme="7" tint="0.79998168889431442"/>
                </patternFill>
              </fill>
            </x14:dxf>
          </x14:cfRule>
          <xm:sqref>FU54:FY54 FV44:FY44</xm:sqref>
        </x14:conditionalFormatting>
        <x14:conditionalFormatting xmlns:xm="http://schemas.microsoft.com/office/excel/2006/main">
          <x14:cfRule type="containsText" priority="342" operator="containsText" id="{7F1B7D16-1E2A-4AA6-8728-2E1D4F1F16CB}">
            <xm:f>NOT(ISERROR(SEARCH($A108 ="text",GC44)))</xm:f>
            <xm:f>$A108 ="text"</xm:f>
            <x14:dxf>
              <fill>
                <patternFill>
                  <bgColor theme="7" tint="0.79998168889431442"/>
                </patternFill>
              </fill>
            </x14:dxf>
          </x14:cfRule>
          <xm:sqref>GC44:GE44 GC54:GE56</xm:sqref>
        </x14:conditionalFormatting>
        <x14:conditionalFormatting xmlns:xm="http://schemas.microsoft.com/office/excel/2006/main">
          <x14:cfRule type="containsText" priority="343" operator="containsText" id="{E45BCD09-8C28-4FEE-9DF4-1B9CD0A419F3}">
            <xm:f>NOT(ISERROR(SEARCH($A106 ="text",FV85)))</xm:f>
            <xm:f>$A106 ="text"</xm:f>
            <x14:dxf>
              <fill>
                <patternFill>
                  <bgColor theme="7" tint="0.79998168889431442"/>
                </patternFill>
              </fill>
            </x14:dxf>
          </x14:cfRule>
          <xm:sqref>FV85:FY85</xm:sqref>
        </x14:conditionalFormatting>
        <x14:conditionalFormatting xmlns:xm="http://schemas.microsoft.com/office/excel/2006/main">
          <x14:cfRule type="containsText" priority="344" operator="containsText" id="{3ED33678-1482-46F1-A917-3AADFCFE4B3A}">
            <xm:f>NOT(ISERROR(SEARCH($A56 ="text",FV21)))</xm:f>
            <xm:f>$A56 ="text"</xm:f>
            <x14:dxf>
              <fill>
                <patternFill>
                  <bgColor theme="7" tint="0.79998168889431442"/>
                </patternFill>
              </fill>
            </x14:dxf>
          </x14:cfRule>
          <xm:sqref>FV21:FY21</xm:sqref>
        </x14:conditionalFormatting>
        <x14:conditionalFormatting xmlns:xm="http://schemas.microsoft.com/office/excel/2006/main">
          <x14:cfRule type="containsText" priority="329" operator="containsText" id="{1353A38C-3A26-4C68-B611-779AB452BFF7}">
            <xm:f>NOT(ISERROR(SEARCH($A117 ="text",GC70)))</xm:f>
            <xm:f>$A117 ="text"</xm:f>
            <x14:dxf>
              <fill>
                <patternFill>
                  <bgColor theme="7" tint="0.79998168889431442"/>
                </patternFill>
              </fill>
            </x14:dxf>
          </x14:cfRule>
          <xm:sqref>GC70:GE70</xm:sqref>
        </x14:conditionalFormatting>
        <x14:conditionalFormatting xmlns:xm="http://schemas.microsoft.com/office/excel/2006/main">
          <x14:cfRule type="containsText" priority="345" operator="containsText" id="{6CC7F05A-344E-40E8-905C-7C094434D249}">
            <xm:f>NOT(ISERROR(SEARCH($A108 ="text",FU60)))</xm:f>
            <xm:f>$A108 ="text"</xm:f>
            <x14:dxf>
              <fill>
                <patternFill>
                  <bgColor theme="7" tint="0.79998168889431442"/>
                </patternFill>
              </fill>
            </x14:dxf>
          </x14:cfRule>
          <xm:sqref>FU70:FY70 FV60:GB60</xm:sqref>
        </x14:conditionalFormatting>
        <x14:conditionalFormatting xmlns:xm="http://schemas.microsoft.com/office/excel/2006/main">
          <x14:cfRule type="containsText" priority="346" operator="containsText" id="{3226707B-5414-440C-B1BA-52DCCF6C2D38}">
            <xm:f>NOT(ISERROR(SEARCH($A70 ="text",FU37)))</xm:f>
            <xm:f>$A70 ="text"</xm:f>
            <x14:dxf>
              <fill>
                <patternFill>
                  <bgColor theme="7" tint="0.79998168889431442"/>
                </patternFill>
              </fill>
            </x14:dxf>
          </x14:cfRule>
          <xm:sqref>FU37:GB37</xm:sqref>
        </x14:conditionalFormatting>
        <x14:conditionalFormatting xmlns:xm="http://schemas.microsoft.com/office/excel/2006/main">
          <x14:cfRule type="containsText" priority="328" operator="containsText" id="{4931B045-621D-4E2F-9D6B-942520B54766}">
            <xm:f>NOT(ISERROR(SEARCH($A121 ="text",GC37)))</xm:f>
            <xm:f>$A121 ="text"</xm:f>
            <x14:dxf>
              <fill>
                <patternFill>
                  <bgColor theme="7" tint="0.79998168889431442"/>
                </patternFill>
              </fill>
            </x14:dxf>
          </x14:cfRule>
          <xm:sqref>GC37:GE38</xm:sqref>
        </x14:conditionalFormatting>
        <x14:conditionalFormatting xmlns:xm="http://schemas.microsoft.com/office/excel/2006/main">
          <x14:cfRule type="containsText" priority="327" operator="containsText" id="{4B5E2C15-2633-4349-8CF1-B47BCA86D6EA}">
            <xm:f>NOT(ISERROR(SEARCH($A14 ="text",FU5)))</xm:f>
            <xm:f>$A14 ="text"</xm:f>
            <x14:dxf>
              <fill>
                <patternFill>
                  <bgColor theme="7" tint="0.79998168889431442"/>
                </patternFill>
              </fill>
            </x14:dxf>
          </x14:cfRule>
          <xm:sqref>FU102:FY102 FU5:GE5 FV103:FY103</xm:sqref>
        </x14:conditionalFormatting>
        <x14:conditionalFormatting xmlns:xm="http://schemas.microsoft.com/office/excel/2006/main">
          <x14:cfRule type="containsText" priority="347" operator="containsText" id="{1A2AF6B5-2639-4989-A101-185581BBC8D3}">
            <xm:f>NOT(ISERROR(SEARCH(#REF! ="text",FU3)))</xm:f>
            <xm:f>#REF! ="text"</xm:f>
            <x14:dxf>
              <fill>
                <patternFill>
                  <bgColor theme="7" tint="0.79998168889431442"/>
                </patternFill>
              </fill>
            </x14:dxf>
          </x14:cfRule>
          <xm:sqref>FU7:FY7 GC7:GE9 FU3:GE3 FU9:FY9 FV8:FY8</xm:sqref>
        </x14:conditionalFormatting>
        <x14:conditionalFormatting xmlns:xm="http://schemas.microsoft.com/office/excel/2006/main">
          <x14:cfRule type="containsText" priority="348" operator="containsText" id="{99FBBEDB-5619-4025-9D51-A4656443314D}">
            <xm:f>NOT(ISERROR(SEARCH($A134 ="text",FU96)))</xm:f>
            <xm:f>$A134 ="text"</xm:f>
            <x14:dxf>
              <fill>
                <patternFill>
                  <bgColor theme="7" tint="0.79998168889431442"/>
                </patternFill>
              </fill>
            </x14:dxf>
          </x14:cfRule>
          <xm:sqref>FU96:FY96 FU102:GB102 FV103:GB103</xm:sqref>
        </x14:conditionalFormatting>
        <x14:conditionalFormatting xmlns:xm="http://schemas.microsoft.com/office/excel/2006/main">
          <x14:cfRule type="containsText" priority="324" operator="containsText" id="{DC392F79-D042-4BFE-BB55-284A625F93A1}">
            <xm:f>NOT(ISERROR(SEARCH($A86 ="text",FU70)))</xm:f>
            <xm:f>$A86 ="text"</xm:f>
            <x14:dxf>
              <fill>
                <patternFill>
                  <bgColor theme="7" tint="0.79998168889431442"/>
                </patternFill>
              </fill>
            </x14:dxf>
          </x14:cfRule>
          <xm:sqref>FU70:GB70</xm:sqref>
        </x14:conditionalFormatting>
        <x14:conditionalFormatting xmlns:xm="http://schemas.microsoft.com/office/excel/2006/main">
          <x14:cfRule type="containsText" priority="323" operator="containsText" id="{9FC96945-7670-4897-8357-7B7D014BF600}">
            <xm:f>NOT(ISERROR(SEARCH($A119 ="text",FU82)))</xm:f>
            <xm:f>$A119 ="text"</xm:f>
            <x14:dxf>
              <fill>
                <patternFill>
                  <bgColor theme="7" tint="0.79998168889431442"/>
                </patternFill>
              </fill>
            </x14:dxf>
          </x14:cfRule>
          <xm:sqref>FU82:GB82</xm:sqref>
        </x14:conditionalFormatting>
        <x14:conditionalFormatting xmlns:xm="http://schemas.microsoft.com/office/excel/2006/main">
          <x14:cfRule type="containsText" priority="321" operator="containsText" id="{95AC02BD-D3DC-46B1-9052-B74DF27A6230}">
            <xm:f>NOT(ISERROR(SEARCH(#REF! ="text",GC97)))</xm:f>
            <xm:f>#REF! ="text"</xm:f>
            <x14:dxf>
              <fill>
                <patternFill>
                  <bgColor theme="7" tint="0.79998168889431442"/>
                </patternFill>
              </fill>
            </x14:dxf>
          </x14:cfRule>
          <xm:sqref>GC97:GE97</xm:sqref>
        </x14:conditionalFormatting>
        <x14:conditionalFormatting xmlns:xm="http://schemas.microsoft.com/office/excel/2006/main">
          <x14:cfRule type="containsText" priority="322" operator="containsText" id="{9A739636-B5DF-4489-83C6-AADB011FB45A}">
            <xm:f>NOT(ISERROR(SEARCH($A135 ="text",FV97)))</xm:f>
            <xm:f>$A135 ="text"</xm:f>
            <x14:dxf>
              <fill>
                <patternFill>
                  <bgColor theme="7" tint="0.79998168889431442"/>
                </patternFill>
              </fill>
            </x14:dxf>
          </x14:cfRule>
          <xm:sqref>FV97:FY97</xm:sqref>
        </x14:conditionalFormatting>
        <x14:conditionalFormatting xmlns:xm="http://schemas.microsoft.com/office/excel/2006/main">
          <x14:cfRule type="containsText" priority="349" operator="containsText" id="{8D59FEB6-0C1E-4818-8445-BF2770D15537}">
            <xm:f>NOT(ISERROR(SEARCH($A121 ="text",FV84)))</xm:f>
            <xm:f>$A121 ="text"</xm:f>
            <x14:dxf>
              <fill>
                <patternFill>
                  <bgColor theme="7" tint="0.79998168889431442"/>
                </patternFill>
              </fill>
            </x14:dxf>
          </x14:cfRule>
          <xm:sqref>FV84:FY85</xm:sqref>
        </x14:conditionalFormatting>
        <x14:conditionalFormatting xmlns:xm="http://schemas.microsoft.com/office/excel/2006/main">
          <x14:cfRule type="containsText" priority="350" operator="containsText" id="{F12AE013-A883-4EBE-BEB8-DC52B2D5FBEB}">
            <xm:f>NOT(ISERROR(SEARCH(#REF! ="text",GC20)))</xm:f>
            <xm:f>#REF! ="text"</xm:f>
            <x14:dxf>
              <fill>
                <patternFill>
                  <bgColor theme="7" tint="0.79998168889431442"/>
                </patternFill>
              </fill>
            </x14:dxf>
          </x14:cfRule>
          <xm:sqref>GC20:GE20</xm:sqref>
        </x14:conditionalFormatting>
        <x14:conditionalFormatting xmlns:xm="http://schemas.microsoft.com/office/excel/2006/main">
          <x14:cfRule type="containsText" priority="351" operator="containsText" id="{67640A4F-1414-4758-8BF5-F1AA9D1F95F4}">
            <xm:f>NOT(ISERROR(SEARCH(#REF! ="text",GC85)))</xm:f>
            <xm:f>#REF! ="text"</xm:f>
            <x14:dxf>
              <fill>
                <patternFill>
                  <bgColor theme="7" tint="0.79998168889431442"/>
                </patternFill>
              </fill>
            </x14:dxf>
          </x14:cfRule>
          <xm:sqref>GC85:GE85</xm:sqref>
        </x14:conditionalFormatting>
        <x14:conditionalFormatting xmlns:xm="http://schemas.microsoft.com/office/excel/2006/main">
          <x14:cfRule type="containsText" priority="352" operator="containsText" id="{F3F466A9-1C8F-4C89-B5FE-670738C278F6}">
            <xm:f>NOT(ISERROR(SEARCH(#REF! ="text",FU96)))</xm:f>
            <xm:f>#REF! ="text"</xm:f>
            <x14:dxf>
              <fill>
                <patternFill>
                  <bgColor theme="7" tint="0.79998168889431442"/>
                </patternFill>
              </fill>
            </x14:dxf>
          </x14:cfRule>
          <xm:sqref>FU96:FY96 GC96:GE96</xm:sqref>
        </x14:conditionalFormatting>
        <x14:conditionalFormatting xmlns:xm="http://schemas.microsoft.com/office/excel/2006/main">
          <x14:cfRule type="containsText" priority="353" operator="containsText" id="{D3119A05-E206-44FB-9773-39436E031650}">
            <xm:f>NOT(ISERROR(SEARCH($A122 ="text",FV56)))</xm:f>
            <xm:f>$A122 ="text"</xm:f>
            <x14:dxf>
              <fill>
                <patternFill>
                  <bgColor theme="7" tint="0.79998168889431442"/>
                </patternFill>
              </fill>
            </x14:dxf>
          </x14:cfRule>
          <xm:sqref>FV56:FY56</xm:sqref>
        </x14:conditionalFormatting>
        <x14:conditionalFormatting xmlns:xm="http://schemas.microsoft.com/office/excel/2006/main">
          <x14:cfRule type="containsText" priority="306" operator="containsText" id="{785AFAC6-F724-4CCF-9F0A-1F7E859995EA}">
            <xm:f>NOT(ISERROR(SEARCH(#REF! ="text",FZ6)))</xm:f>
            <xm:f>#REF! ="text"</xm:f>
            <x14:dxf>
              <fill>
                <patternFill>
                  <bgColor theme="7" tint="0.79998168889431442"/>
                </patternFill>
              </fill>
            </x14:dxf>
          </x14:cfRule>
          <xm:sqref>FZ6:GB6</xm:sqref>
        </x14:conditionalFormatting>
        <x14:conditionalFormatting xmlns:xm="http://schemas.microsoft.com/office/excel/2006/main">
          <x14:cfRule type="containsText" priority="302" operator="containsText" id="{A97DFA13-7650-49C7-BB8C-CB170C02F9E5}">
            <xm:f>NOT(ISERROR(SEARCH($A122 ="text",FZ37)))</xm:f>
            <xm:f>$A122 ="text"</xm:f>
            <x14:dxf>
              <fill>
                <patternFill>
                  <bgColor theme="7" tint="0.79998168889431442"/>
                </patternFill>
              </fill>
            </x14:dxf>
          </x14:cfRule>
          <xm:sqref>FZ37:GB38</xm:sqref>
        </x14:conditionalFormatting>
        <x14:conditionalFormatting xmlns:xm="http://schemas.microsoft.com/office/excel/2006/main">
          <x14:cfRule type="containsText" priority="305" operator="containsText" id="{B81BFAE7-C1DF-4954-B599-04F8FA45D75B}">
            <xm:f>NOT(ISERROR(SEARCH($A18 ="text",FZ17)))</xm:f>
            <xm:f>$A18 ="text"</xm:f>
            <x14:dxf>
              <fill>
                <patternFill>
                  <bgColor theme="7" tint="0.79998168889431442"/>
                </patternFill>
              </fill>
            </x14:dxf>
          </x14:cfRule>
          <xm:sqref>FZ17:GB17</xm:sqref>
        </x14:conditionalFormatting>
        <x14:conditionalFormatting xmlns:xm="http://schemas.microsoft.com/office/excel/2006/main">
          <x14:cfRule type="containsText" priority="307" operator="containsText" id="{F445C033-2DBA-41B2-94FF-454FB217F8AF}">
            <xm:f>NOT(ISERROR(SEARCH(#REF! ="text",FZ84)))</xm:f>
            <xm:f>#REF! ="text"</xm:f>
            <x14:dxf>
              <fill>
                <patternFill>
                  <bgColor theme="7" tint="0.79998168889431442"/>
                </patternFill>
              </fill>
            </x14:dxf>
          </x14:cfRule>
          <xm:sqref>FZ84:GB84</xm:sqref>
        </x14:conditionalFormatting>
        <x14:conditionalFormatting xmlns:xm="http://schemas.microsoft.com/office/excel/2006/main">
          <x14:cfRule type="containsText" priority="308" operator="containsText" id="{59D15F7F-EA95-47B1-AC09-2241FE52D0DA}">
            <xm:f>NOT(ISERROR(SEARCH(#REF! ="text",FZ21)))</xm:f>
            <xm:f>#REF! ="text"</xm:f>
            <x14:dxf>
              <fill>
                <patternFill>
                  <bgColor theme="7" tint="0.79998168889431442"/>
                </patternFill>
              </fill>
            </x14:dxf>
          </x14:cfRule>
          <xm:sqref>FZ21:GB21</xm:sqref>
        </x14:conditionalFormatting>
        <x14:conditionalFormatting xmlns:xm="http://schemas.microsoft.com/office/excel/2006/main">
          <x14:cfRule type="containsText" priority="309" operator="containsText" id="{8B78ABA2-76FA-4AD7-94EE-0CFCD3FF5E6C}">
            <xm:f>NOT(ISERROR(SEARCH($A109 ="text",FZ44)))</xm:f>
            <xm:f>$A109 ="text"</xm:f>
            <x14:dxf>
              <fill>
                <patternFill>
                  <bgColor theme="7" tint="0.79998168889431442"/>
                </patternFill>
              </fill>
            </x14:dxf>
          </x14:cfRule>
          <xm:sqref>FZ44:GB44 FZ54:GB54</xm:sqref>
        </x14:conditionalFormatting>
        <x14:conditionalFormatting xmlns:xm="http://schemas.microsoft.com/office/excel/2006/main">
          <x14:cfRule type="containsText" priority="310" operator="containsText" id="{E35ED018-76F7-4A1B-B75D-F0AB120CD5E5}">
            <xm:f>NOT(ISERROR(SEARCH($A106 ="text",FZ85)))</xm:f>
            <xm:f>$A106 ="text"</xm:f>
            <x14:dxf>
              <fill>
                <patternFill>
                  <bgColor theme="7" tint="0.79998168889431442"/>
                </patternFill>
              </fill>
            </x14:dxf>
          </x14:cfRule>
          <xm:sqref>FZ85:GB85</xm:sqref>
        </x14:conditionalFormatting>
        <x14:conditionalFormatting xmlns:xm="http://schemas.microsoft.com/office/excel/2006/main">
          <x14:cfRule type="containsText" priority="311" operator="containsText" id="{DBED6241-1116-4F41-A3A1-A53305F20AA7}">
            <xm:f>NOT(ISERROR(SEARCH($A56 ="text",FZ21)))</xm:f>
            <xm:f>$A56 ="text"</xm:f>
            <x14:dxf>
              <fill>
                <patternFill>
                  <bgColor theme="7" tint="0.79998168889431442"/>
                </patternFill>
              </fill>
            </x14:dxf>
          </x14:cfRule>
          <xm:sqref>FZ21:GB21</xm:sqref>
        </x14:conditionalFormatting>
        <x14:conditionalFormatting xmlns:xm="http://schemas.microsoft.com/office/excel/2006/main">
          <x14:cfRule type="containsText" priority="312" operator="containsText" id="{683681E3-0DC8-40EA-8ADC-C8F0DED3875E}">
            <xm:f>NOT(ISERROR(SEARCH($A118 ="text",FZ70)))</xm:f>
            <xm:f>$A118 ="text"</xm:f>
            <x14:dxf>
              <fill>
                <patternFill>
                  <bgColor theme="7" tint="0.79998168889431442"/>
                </patternFill>
              </fill>
            </x14:dxf>
          </x14:cfRule>
          <xm:sqref>FZ70:GB70</xm:sqref>
        </x14:conditionalFormatting>
        <x14:conditionalFormatting xmlns:xm="http://schemas.microsoft.com/office/excel/2006/main">
          <x14:cfRule type="containsText" priority="301" operator="containsText" id="{8FD5CD56-9786-4D6B-95F8-640667732F84}">
            <xm:f>NOT(ISERROR(SEARCH($A111 ="text",FZ102)))</xm:f>
            <xm:f>$A111 ="text"</xm:f>
            <x14:dxf>
              <fill>
                <patternFill>
                  <bgColor theme="7" tint="0.79998168889431442"/>
                </patternFill>
              </fill>
            </x14:dxf>
          </x14:cfRule>
          <xm:sqref>FZ102:GB103</xm:sqref>
        </x14:conditionalFormatting>
        <x14:conditionalFormatting xmlns:xm="http://schemas.microsoft.com/office/excel/2006/main">
          <x14:cfRule type="containsText" priority="314" operator="containsText" id="{511DCE5D-F3B4-48BB-945B-CA82176C1372}">
            <xm:f>NOT(ISERROR(SEARCH($A134 ="text",FZ96)))</xm:f>
            <xm:f>$A134 ="text"</xm:f>
            <x14:dxf>
              <fill>
                <patternFill>
                  <bgColor theme="7" tint="0.79998168889431442"/>
                </patternFill>
              </fill>
            </x14:dxf>
          </x14:cfRule>
          <xm:sqref>FZ96:GB96</xm:sqref>
        </x14:conditionalFormatting>
        <x14:conditionalFormatting xmlns:xm="http://schemas.microsoft.com/office/excel/2006/main">
          <x14:cfRule type="containsText" priority="299" operator="containsText" id="{98D8F685-B2D4-4783-A83D-9E72513C0750}">
            <xm:f>NOT(ISERROR(SEARCH($A135 ="text",FZ97)))</xm:f>
            <xm:f>$A135 ="text"</xm:f>
            <x14:dxf>
              <fill>
                <patternFill>
                  <bgColor theme="7" tint="0.79998168889431442"/>
                </patternFill>
              </fill>
            </x14:dxf>
          </x14:cfRule>
          <xm:sqref>FZ97:GB97</xm:sqref>
        </x14:conditionalFormatting>
        <x14:conditionalFormatting xmlns:xm="http://schemas.microsoft.com/office/excel/2006/main">
          <x14:cfRule type="containsText" priority="315" operator="containsText" id="{30DEEB9D-7632-4E47-928D-72C6E189FF01}">
            <xm:f>NOT(ISERROR(SEARCH($A121 ="text",FZ84)))</xm:f>
            <xm:f>$A121 ="text"</xm:f>
            <x14:dxf>
              <fill>
                <patternFill>
                  <bgColor theme="7" tint="0.79998168889431442"/>
                </patternFill>
              </fill>
            </x14:dxf>
          </x14:cfRule>
          <xm:sqref>FZ84:GB85</xm:sqref>
        </x14:conditionalFormatting>
        <x14:conditionalFormatting xmlns:xm="http://schemas.microsoft.com/office/excel/2006/main">
          <x14:cfRule type="containsText" priority="316" operator="containsText" id="{E06C517A-61D5-4F28-AEFF-C9664E65269F}">
            <xm:f>NOT(ISERROR(SEARCH(#REF! ="text",FZ20)))</xm:f>
            <xm:f>#REF! ="text"</xm:f>
            <x14:dxf>
              <fill>
                <patternFill>
                  <bgColor theme="7" tint="0.79998168889431442"/>
                </patternFill>
              </fill>
            </x14:dxf>
          </x14:cfRule>
          <xm:sqref>FZ20:GB20</xm:sqref>
        </x14:conditionalFormatting>
        <x14:conditionalFormatting xmlns:xm="http://schemas.microsoft.com/office/excel/2006/main">
          <x14:cfRule type="containsText" priority="317" operator="containsText" id="{D58A27FE-81DA-439C-AF75-A80C3DD5E414}">
            <xm:f>NOT(ISERROR(SEARCH(#REF! ="text",FZ96)))</xm:f>
            <xm:f>#REF! ="text"</xm:f>
            <x14:dxf>
              <fill>
                <patternFill>
                  <bgColor theme="7" tint="0.79998168889431442"/>
                </patternFill>
              </fill>
            </x14:dxf>
          </x14:cfRule>
          <xm:sqref>FZ96:GB96</xm:sqref>
        </x14:conditionalFormatting>
        <x14:conditionalFormatting xmlns:xm="http://schemas.microsoft.com/office/excel/2006/main">
          <x14:cfRule type="containsText" priority="318" operator="containsText" id="{2114640D-11CB-4DDC-AA4F-4BAB54C79F82}">
            <xm:f>NOT(ISERROR(SEARCH($A121 ="text",FZ55)))</xm:f>
            <xm:f>$A121 ="text"</xm:f>
            <x14:dxf>
              <fill>
                <patternFill>
                  <bgColor theme="7" tint="0.79998168889431442"/>
                </patternFill>
              </fill>
            </x14:dxf>
          </x14:cfRule>
          <xm:sqref>FZ55:GB56</xm:sqref>
        </x14:conditionalFormatting>
        <x14:conditionalFormatting xmlns:xm="http://schemas.microsoft.com/office/excel/2006/main">
          <x14:cfRule type="containsText" priority="354" operator="containsText" id="{7C6A2D89-0EF9-4397-892C-F3F53C5F9FF1}">
            <xm:f>NOT(ISERROR(SEARCH(#REF! ="text",FV38)))</xm:f>
            <xm:f>#REF! ="text"</xm:f>
            <x14:dxf>
              <fill>
                <patternFill>
                  <bgColor theme="7" tint="0.79998168889431442"/>
                </patternFill>
              </fill>
            </x14:dxf>
          </x14:cfRule>
          <xm:sqref>FV38:GB38</xm:sqref>
        </x14:conditionalFormatting>
        <x14:conditionalFormatting xmlns:xm="http://schemas.microsoft.com/office/excel/2006/main">
          <x14:cfRule type="containsText" priority="294" operator="containsText" id="{F5174E68-73DA-491F-8522-BD74F26E4EF0}">
            <xm:f>NOT(ISERROR(SEARCH($A92 ="text",FV71)))</xm:f>
            <xm:f>$A92 ="text"</xm:f>
            <x14:dxf>
              <fill>
                <patternFill>
                  <bgColor theme="7" tint="0.79998168889431442"/>
                </patternFill>
              </fill>
            </x14:dxf>
          </x14:cfRule>
          <xm:sqref>FV71:GE71</xm:sqref>
        </x14:conditionalFormatting>
        <x14:conditionalFormatting xmlns:xm="http://schemas.microsoft.com/office/excel/2006/main">
          <x14:cfRule type="containsText" priority="295" operator="containsText" id="{FB113443-9D76-4A9D-B9BC-8277E235DFD7}">
            <xm:f>NOT(ISERROR(SEARCH(#REF! ="text",FV77)))</xm:f>
            <xm:f>#REF! ="text"</xm:f>
            <x14:dxf>
              <fill>
                <patternFill>
                  <bgColor theme="7" tint="0.79998168889431442"/>
                </patternFill>
              </fill>
            </x14:dxf>
          </x14:cfRule>
          <xm:sqref>FV77:GE77</xm:sqref>
        </x14:conditionalFormatting>
        <x14:conditionalFormatting xmlns:xm="http://schemas.microsoft.com/office/excel/2006/main">
          <x14:cfRule type="containsText" priority="296" operator="containsText" id="{B13CCB8E-1A91-4965-A0BB-37186798230E}">
            <xm:f>NOT(ISERROR(SEARCH($A103 ="text",FU74)))</xm:f>
            <xm:f>$A103 ="text"</xm:f>
            <x14:dxf>
              <fill>
                <patternFill>
                  <bgColor theme="7" tint="0.79998168889431442"/>
                </patternFill>
              </fill>
            </x14:dxf>
          </x14:cfRule>
          <xm:sqref>FU74:GE74</xm:sqref>
        </x14:conditionalFormatting>
        <x14:conditionalFormatting xmlns:xm="http://schemas.microsoft.com/office/excel/2006/main">
          <x14:cfRule type="containsText" priority="355" operator="containsText" id="{A60936A2-A609-4B51-A01F-AE86A14A3BD0}">
            <xm:f>NOT(ISERROR(SEARCH(#REF! ="text",FV60)))</xm:f>
            <xm:f>#REF! ="text"</xm:f>
            <x14:dxf>
              <fill>
                <patternFill>
                  <bgColor theme="7" tint="0.79998168889431442"/>
                </patternFill>
              </fill>
            </x14:dxf>
          </x14:cfRule>
          <xm:sqref>FV60:GB60</xm:sqref>
        </x14:conditionalFormatting>
        <x14:conditionalFormatting xmlns:xm="http://schemas.microsoft.com/office/excel/2006/main">
          <x14:cfRule type="containsText" priority="356" operator="containsText" id="{8F9ADC2F-4039-4AC7-8004-FE715D31A0B7}">
            <xm:f>NOT(ISERROR(SEARCH(#REF! ="text",FV55)))</xm:f>
            <xm:f>#REF! ="text"</xm:f>
            <x14:dxf>
              <fill>
                <patternFill>
                  <bgColor theme="7" tint="0.79998168889431442"/>
                </patternFill>
              </fill>
            </x14:dxf>
          </x14:cfRule>
          <xm:sqref>FZ55:GB55 FV56:GB56</xm:sqref>
        </x14:conditionalFormatting>
        <x14:conditionalFormatting xmlns:xm="http://schemas.microsoft.com/office/excel/2006/main">
          <x14:cfRule type="containsText" priority="357" operator="containsText" id="{1BC783D3-07D7-4ABA-8583-F51470CFCC2B}">
            <xm:f>NOT(ISERROR(SEARCH(#REF! ="text",FU44)))</xm:f>
            <xm:f>#REF! ="text"</xm:f>
            <x14:dxf>
              <fill>
                <patternFill>
                  <bgColor theme="7" tint="0.79998168889431442"/>
                </patternFill>
              </fill>
            </x14:dxf>
          </x14:cfRule>
          <xm:sqref>FU54:GB54 FV44:GB44</xm:sqref>
        </x14:conditionalFormatting>
        <x14:conditionalFormatting xmlns:xm="http://schemas.microsoft.com/office/excel/2006/main">
          <x14:cfRule type="containsText" priority="293" operator="containsText" id="{DB029EC4-AF7D-4BFA-9085-39C5FACCB75E}">
            <xm:f>NOT(ISERROR(SEARCH(#REF! ="text",FU9)))</xm:f>
            <xm:f>#REF! ="text"</xm:f>
            <x14:dxf>
              <fill>
                <patternFill>
                  <bgColor theme="7" tint="0.79998168889431442"/>
                </patternFill>
              </fill>
            </x14:dxf>
          </x14:cfRule>
          <xm:sqref>FU9:FY9</xm:sqref>
        </x14:conditionalFormatting>
        <x14:conditionalFormatting xmlns:xm="http://schemas.microsoft.com/office/excel/2006/main">
          <x14:cfRule type="containsText" priority="291" operator="containsText" id="{8C8E32BC-26D6-490B-ABE2-F202FB75709E}">
            <xm:f>NOT(ISERROR(SEARCH(#REF! ="text",FU9)))</xm:f>
            <xm:f>#REF! ="text"</xm:f>
            <x14:dxf>
              <fill>
                <patternFill>
                  <bgColor theme="7" tint="0.79998168889431442"/>
                </patternFill>
              </fill>
            </x14:dxf>
          </x14:cfRule>
          <xm:sqref>FU9:FY9</xm:sqref>
        </x14:conditionalFormatting>
        <x14:conditionalFormatting xmlns:xm="http://schemas.microsoft.com/office/excel/2006/main">
          <x14:cfRule type="containsText" priority="290" operator="containsText" id="{49CBE9DB-0932-452A-A296-6AE496E782B1}">
            <xm:f>NOT(ISERROR(SEARCH(#REF! ="text",FU55)))</xm:f>
            <xm:f>#REF! ="text"</xm:f>
            <x14:dxf>
              <fill>
                <patternFill>
                  <bgColor theme="7" tint="0.79998168889431442"/>
                </patternFill>
              </fill>
            </x14:dxf>
          </x14:cfRule>
          <xm:sqref>FU55:FY55</xm:sqref>
        </x14:conditionalFormatting>
        <x14:conditionalFormatting xmlns:xm="http://schemas.microsoft.com/office/excel/2006/main">
          <x14:cfRule type="containsText" priority="288" operator="containsText" id="{9C8CEDE5-CF28-4893-9AE5-CEE6AF375A56}">
            <xm:f>NOT(ISERROR(SEARCH(#REF! ="text",FU55)))</xm:f>
            <xm:f>#REF! ="text"</xm:f>
            <x14:dxf>
              <fill>
                <patternFill>
                  <bgColor theme="7" tint="0.79998168889431442"/>
                </patternFill>
              </fill>
            </x14:dxf>
          </x14:cfRule>
          <xm:sqref>FU55:FY55</xm:sqref>
        </x14:conditionalFormatting>
        <x14:conditionalFormatting xmlns:xm="http://schemas.microsoft.com/office/excel/2006/main">
          <x14:cfRule type="containsText" priority="286" operator="containsText" id="{FA506B1F-6DC7-407B-A3A1-1A7727D10E32}">
            <xm:f>NOT(ISERROR(SEARCH(#REF! ="text",FU55)))</xm:f>
            <xm:f>#REF! ="text"</xm:f>
            <x14:dxf>
              <fill>
                <patternFill>
                  <bgColor theme="7" tint="0.79998168889431442"/>
                </patternFill>
              </fill>
            </x14:dxf>
          </x14:cfRule>
          <xm:sqref>FU55:FY55</xm:sqref>
        </x14:conditionalFormatting>
        <x14:conditionalFormatting xmlns:xm="http://schemas.microsoft.com/office/excel/2006/main">
          <x14:cfRule type="containsText" priority="285" operator="containsText" id="{E6DE7F7A-1E67-4598-8E2C-32F38C0FF853}">
            <xm:f>NOT(ISERROR(SEARCH($A11 ="text",FU4)))</xm:f>
            <xm:f>$A11 ="text"</xm:f>
            <x14:dxf>
              <fill>
                <patternFill>
                  <bgColor theme="7" tint="0.79998168889431442"/>
                </patternFill>
              </fill>
            </x14:dxf>
          </x14:cfRule>
          <xm:sqref>FU4:GE4</xm:sqref>
        </x14:conditionalFormatting>
        <x14:conditionalFormatting xmlns:xm="http://schemas.microsoft.com/office/excel/2006/main">
          <x14:cfRule type="containsText" priority="284" operator="containsText" id="{3A2276D1-1112-4B4D-90E9-EFE331A95A34}">
            <xm:f>NOT(ISERROR(SEARCH(#REF! ="text",FU10)))</xm:f>
            <xm:f>#REF! ="text"</xm:f>
            <x14:dxf>
              <fill>
                <patternFill>
                  <bgColor theme="7" tint="0.79998168889431442"/>
                </patternFill>
              </fill>
            </x14:dxf>
          </x14:cfRule>
          <xm:sqref>GC98:GE101 FU98:FY101 GC86:GE95 FU86:FY95 GC78:GE81 FU78:FY81 GC75:GE76 FU75:FY76 GC72:GE73 FU72:FY73 GC61:GE69 FU61:FY69 GC57:GE59 FU57:FY59 GC45:GE53 FU45:FY53 GC39:GE43 FU39:FY43 GC22:GE36 FU22:FY36 GC18:GE19 FU18:FY19 GC10:GE16 FU10:FY16</xm:sqref>
        </x14:conditionalFormatting>
        <x14:conditionalFormatting xmlns:xm="http://schemas.microsoft.com/office/excel/2006/main">
          <x14:cfRule type="containsText" priority="282" operator="containsText" id="{B7CEA105-51FE-468F-88ED-7AD426E68835}">
            <xm:f>NOT(ISERROR(SEARCH(#REF! ="text",FZ10)))</xm:f>
            <xm:f>#REF! ="text"</xm:f>
            <x14:dxf>
              <fill>
                <patternFill>
                  <bgColor theme="7" tint="0.79998168889431442"/>
                </patternFill>
              </fill>
            </x14:dxf>
          </x14:cfRule>
          <xm:sqref>FZ98:GB101 FZ86:GB95 FZ78:GB81 FZ75:GB76 FZ72:GB73 FZ61:GB69 FZ57:GB59 FZ45:GB53 FZ39:GB43 FZ22:GB36 FZ18:GB19 FZ10:GB16</xm:sqref>
        </x14:conditionalFormatting>
        <x14:conditionalFormatting xmlns:xm="http://schemas.microsoft.com/office/excel/2006/main">
          <x14:cfRule type="containsText" priority="280" operator="containsText" id="{FE68C1D4-2C23-4551-877C-5AEFE6F58699}">
            <xm:f>NOT(ISERROR(SEARCH(#REF! ="text",FU10)))</xm:f>
            <xm:f>#REF! ="text"</xm:f>
            <x14:dxf>
              <fill>
                <patternFill>
                  <bgColor theme="7" tint="0.79998168889431442"/>
                </patternFill>
              </fill>
            </x14:dxf>
          </x14:cfRule>
          <xm:sqref>FU98:FY101 FU86:FY95 FU78:FY81 FU75:FY76 FU72:FY73 FU61:FY69 FU57:FY59 FU45:FY53 FU39:FY43 FU22:FY36 FU18:FY19 FU10:FY16</xm:sqref>
        </x14:conditionalFormatting>
        <x14:conditionalFormatting xmlns:xm="http://schemas.microsoft.com/office/excel/2006/main">
          <x14:cfRule type="containsText" priority="278" operator="containsText" id="{465BFDEC-B62E-4B95-91C3-2095B8AFF925}">
            <xm:f>NOT(ISERROR(SEARCH(#REF! ="text",FU10)))</xm:f>
            <xm:f>#REF! ="text"</xm:f>
            <x14:dxf>
              <fill>
                <patternFill>
                  <bgColor theme="7" tint="0.79998168889431442"/>
                </patternFill>
              </fill>
            </x14:dxf>
          </x14:cfRule>
          <xm:sqref>FU98:FY101 FU86:FY95 FU78:FY81 FU75:FY76 FU72:FY73 FU61:FY69 FU57:FY59 FU45:FY53 FU39:FY43 FU22:FY36 FU18:FY19 FU10:FY16</xm:sqref>
        </x14:conditionalFormatting>
        <x14:conditionalFormatting xmlns:xm="http://schemas.microsoft.com/office/excel/2006/main">
          <x14:cfRule type="containsText" priority="277" operator="containsText" id="{56DD17AF-9F94-4A66-B099-4F02E7E51D1E}">
            <xm:f>NOT(ISERROR(SEARCH(#REF! ="text",FU104)))</xm:f>
            <xm:f>#REF! ="text"</xm:f>
            <x14:dxf>
              <fill>
                <patternFill>
                  <bgColor theme="7" tint="0.79998168889431442"/>
                </patternFill>
              </fill>
            </x14:dxf>
          </x14:cfRule>
          <xm:sqref>GC104:GE104 FU104:FY104</xm:sqref>
        </x14:conditionalFormatting>
        <x14:conditionalFormatting xmlns:xm="http://schemas.microsoft.com/office/excel/2006/main">
          <x14:cfRule type="containsText" priority="275" operator="containsText" id="{A3EA67D7-A486-442A-9655-4E3B48AD74EB}">
            <xm:f>NOT(ISERROR(SEARCH(#REF! ="text",FZ104)))</xm:f>
            <xm:f>#REF! ="text"</xm:f>
            <x14:dxf>
              <fill>
                <patternFill>
                  <bgColor theme="7" tint="0.79998168889431442"/>
                </patternFill>
              </fill>
            </x14:dxf>
          </x14:cfRule>
          <xm:sqref>FZ104:GB104</xm:sqref>
        </x14:conditionalFormatting>
        <x14:conditionalFormatting xmlns:xm="http://schemas.microsoft.com/office/excel/2006/main">
          <x14:cfRule type="containsText" priority="273" operator="containsText" id="{43DFC923-E2EB-417F-9012-5A5E3F4487EB}">
            <xm:f>NOT(ISERROR(SEARCH(#REF! ="text",FU104)))</xm:f>
            <xm:f>#REF! ="text"</xm:f>
            <x14:dxf>
              <fill>
                <patternFill>
                  <bgColor theme="7" tint="0.79998168889431442"/>
                </patternFill>
              </fill>
            </x14:dxf>
          </x14:cfRule>
          <xm:sqref>FU104:FY104</xm:sqref>
        </x14:conditionalFormatting>
        <x14:conditionalFormatting xmlns:xm="http://schemas.microsoft.com/office/excel/2006/main">
          <x14:cfRule type="containsText" priority="271" operator="containsText" id="{CE8D5FFE-610F-407C-A25C-82CACC6D959E}">
            <xm:f>NOT(ISERROR(SEARCH(#REF! ="text",FU104)))</xm:f>
            <xm:f>#REF! ="text"</xm:f>
            <x14:dxf>
              <fill>
                <patternFill>
                  <bgColor theme="7" tint="0.79998168889431442"/>
                </patternFill>
              </fill>
            </x14:dxf>
          </x14:cfRule>
          <xm:sqref>FU104:FY104</xm:sqref>
        </x14:conditionalFormatting>
        <x14:conditionalFormatting xmlns:xm="http://schemas.microsoft.com/office/excel/2006/main">
          <x14:cfRule type="containsText" priority="267" operator="containsText" id="{D3C93A49-64B6-4D95-8F57-24050642A405}">
            <xm:f>NOT(ISERROR(SEARCH(#REF! ="text",FU8)))</xm:f>
            <xm:f>#REF! ="text"</xm:f>
            <x14:dxf>
              <fill>
                <patternFill>
                  <bgColor theme="7" tint="0.79998168889431442"/>
                </patternFill>
              </fill>
            </x14:dxf>
          </x14:cfRule>
          <xm:sqref>FU8</xm:sqref>
        </x14:conditionalFormatting>
        <x14:conditionalFormatting xmlns:xm="http://schemas.microsoft.com/office/excel/2006/main">
          <x14:cfRule type="containsText" priority="268" operator="containsText" id="{954E2D06-A53E-4ED9-85CF-F5555243B00C}">
            <xm:f>NOT(ISERROR(SEARCH($A112 ="text",FU103)))</xm:f>
            <xm:f>$A112 ="text"</xm:f>
            <x14:dxf>
              <fill>
                <patternFill>
                  <bgColor theme="7" tint="0.79998168889431442"/>
                </patternFill>
              </fill>
            </x14:dxf>
          </x14:cfRule>
          <xm:sqref>FU103</xm:sqref>
        </x14:conditionalFormatting>
        <x14:conditionalFormatting xmlns:xm="http://schemas.microsoft.com/office/excel/2006/main">
          <x14:cfRule type="containsText" priority="270" operator="containsText" id="{2D369FFA-D50B-480D-9218-93E439B58406}">
            <xm:f>NOT(ISERROR(SEARCH($A141 ="text",FU103)))</xm:f>
            <xm:f>$A141 ="text"</xm:f>
            <x14:dxf>
              <fill>
                <patternFill>
                  <bgColor theme="7" tint="0.79998168889431442"/>
                </patternFill>
              </fill>
            </x14:dxf>
          </x14:cfRule>
          <xm:sqref>FU103</xm:sqref>
        </x14:conditionalFormatting>
        <x14:conditionalFormatting xmlns:xm="http://schemas.microsoft.com/office/excel/2006/main">
          <x14:cfRule type="containsText" priority="265" operator="containsText" id="{EB86BA70-2A50-4BA0-803E-7B615B8BBB38}">
            <xm:f>NOT(ISERROR(SEARCH(#REF! ="text",FU6)))</xm:f>
            <xm:f>#REF! ="text"</xm:f>
            <x14:dxf>
              <fill>
                <patternFill>
                  <bgColor theme="7" tint="0.79998168889431442"/>
                </patternFill>
              </fill>
            </x14:dxf>
          </x14:cfRule>
          <xm:sqref>FU6</xm:sqref>
        </x14:conditionalFormatting>
        <x14:conditionalFormatting xmlns:xm="http://schemas.microsoft.com/office/excel/2006/main">
          <x14:cfRule type="containsText" priority="264" operator="containsText" id="{893F5E62-2C83-4981-B527-DA3A25DC771E}">
            <xm:f>NOT(ISERROR(SEARCH(#REF! ="text",FV17)))</xm:f>
            <xm:f>#REF! ="text"</xm:f>
            <x14:dxf>
              <fill>
                <patternFill>
                  <bgColor theme="7" tint="0.79998168889431442"/>
                </patternFill>
              </fill>
            </x14:dxf>
          </x14:cfRule>
          <xm:sqref>FV17:FX17</xm:sqref>
        </x14:conditionalFormatting>
        <x14:conditionalFormatting xmlns:xm="http://schemas.microsoft.com/office/excel/2006/main">
          <x14:cfRule type="containsText" priority="263" operator="containsText" id="{7D53F2D0-4989-47B4-AC78-11C358864E56}">
            <xm:f>NOT(ISERROR(SEARCH(#REF! ="text",FU17)))</xm:f>
            <xm:f>#REF! ="text"</xm:f>
            <x14:dxf>
              <fill>
                <patternFill>
                  <bgColor theme="7" tint="0.79998168889431442"/>
                </patternFill>
              </fill>
            </x14:dxf>
          </x14:cfRule>
          <xm:sqref>FU17</xm:sqref>
        </x14:conditionalFormatting>
        <x14:conditionalFormatting xmlns:xm="http://schemas.microsoft.com/office/excel/2006/main">
          <x14:cfRule type="containsText" priority="262" operator="containsText" id="{446ABB26-0A22-4698-BE3D-560AB8383FC9}">
            <xm:f>NOT(ISERROR(SEARCH(#REF! ="text",FU21)))</xm:f>
            <xm:f>#REF! ="text"</xm:f>
            <x14:dxf>
              <fill>
                <patternFill>
                  <bgColor theme="7" tint="0.79998168889431442"/>
                </patternFill>
              </fill>
            </x14:dxf>
          </x14:cfRule>
          <xm:sqref>FU21</xm:sqref>
        </x14:conditionalFormatting>
        <x14:conditionalFormatting xmlns:xm="http://schemas.microsoft.com/office/excel/2006/main">
          <x14:cfRule type="containsText" priority="259" operator="containsText" id="{AADE6EA0-31C8-4004-B324-3E5F6765E851}">
            <xm:f>NOT(ISERROR(SEARCH($A123 ="text",FU38)))</xm:f>
            <xm:f>$A123 ="text"</xm:f>
            <x14:dxf>
              <fill>
                <patternFill>
                  <bgColor theme="7" tint="0.79998168889431442"/>
                </patternFill>
              </fill>
            </x14:dxf>
          </x14:cfRule>
          <xm:sqref>FU38</xm:sqref>
        </x14:conditionalFormatting>
        <x14:conditionalFormatting xmlns:xm="http://schemas.microsoft.com/office/excel/2006/main">
          <x14:cfRule type="containsText" priority="261" operator="containsText" id="{6A1AC225-A60F-4BEA-9EC4-91C3FC420BBA}">
            <xm:f>NOT(ISERROR(SEARCH(#REF! ="text",FU38)))</xm:f>
            <xm:f>#REF! ="text"</xm:f>
            <x14:dxf>
              <fill>
                <patternFill>
                  <bgColor theme="7" tint="0.79998168889431442"/>
                </patternFill>
              </fill>
            </x14:dxf>
          </x14:cfRule>
          <xm:sqref>FU38</xm:sqref>
        </x14:conditionalFormatting>
        <x14:conditionalFormatting xmlns:xm="http://schemas.microsoft.com/office/excel/2006/main">
          <x14:cfRule type="containsText" priority="258" operator="containsText" id="{A38B084E-69D1-41D7-85A9-85273CD47D0E}">
            <xm:f>NOT(ISERROR(SEARCH($A108 ="text",FU44)))</xm:f>
            <xm:f>$A108 ="text"</xm:f>
            <x14:dxf>
              <fill>
                <patternFill>
                  <bgColor theme="7" tint="0.79998168889431442"/>
                </patternFill>
              </fill>
            </x14:dxf>
          </x14:cfRule>
          <xm:sqref>FU44</xm:sqref>
        </x14:conditionalFormatting>
        <x14:conditionalFormatting xmlns:xm="http://schemas.microsoft.com/office/excel/2006/main">
          <x14:cfRule type="containsText" priority="257" operator="containsText" id="{94FD7B27-B918-457F-B613-805D188C0A7A}">
            <xm:f>NOT(ISERROR(SEARCH($A120 ="text",FU56)))</xm:f>
            <xm:f>$A120 ="text"</xm:f>
            <x14:dxf>
              <fill>
                <patternFill>
                  <bgColor theme="7" tint="0.79998168889431442"/>
                </patternFill>
              </fill>
            </x14:dxf>
          </x14:cfRule>
          <xm:sqref>FU56</xm:sqref>
        </x14:conditionalFormatting>
        <x14:conditionalFormatting xmlns:xm="http://schemas.microsoft.com/office/excel/2006/main">
          <x14:cfRule type="containsText" priority="256" operator="containsText" id="{C4316E7E-12B7-4984-9D09-C59AC1887FB4}">
            <xm:f>NOT(ISERROR(SEARCH($A106 ="text",FU60)))</xm:f>
            <xm:f>$A106 ="text"</xm:f>
            <x14:dxf>
              <fill>
                <patternFill>
                  <bgColor theme="7" tint="0.79998168889431442"/>
                </patternFill>
              </fill>
            </x14:dxf>
          </x14:cfRule>
          <xm:sqref>FU60</xm:sqref>
        </x14:conditionalFormatting>
        <x14:conditionalFormatting xmlns:xm="http://schemas.microsoft.com/office/excel/2006/main">
          <x14:cfRule type="containsText" priority="255" operator="containsText" id="{A9812D2F-F1B7-4F13-ABF0-1FB5EE73935D}">
            <xm:f>NOT(ISERROR(SEARCH($A92 ="text",FU71)))</xm:f>
            <xm:f>$A92 ="text"</xm:f>
            <x14:dxf>
              <fill>
                <patternFill>
                  <bgColor theme="7" tint="0.79998168889431442"/>
                </patternFill>
              </fill>
            </x14:dxf>
          </x14:cfRule>
          <xm:sqref>FU71</xm:sqref>
        </x14:conditionalFormatting>
        <x14:conditionalFormatting xmlns:xm="http://schemas.microsoft.com/office/excel/2006/main">
          <x14:cfRule type="containsText" priority="254" operator="containsText" id="{D0CAB182-05DB-439D-865C-E10925E75155}">
            <xm:f>NOT(ISERROR(SEARCH(#REF! ="text",FU77)))</xm:f>
            <xm:f>#REF! ="text"</xm:f>
            <x14:dxf>
              <fill>
                <patternFill>
                  <bgColor theme="7" tint="0.79998168889431442"/>
                </patternFill>
              </fill>
            </x14:dxf>
          </x14:cfRule>
          <xm:sqref>FU77</xm:sqref>
        </x14:conditionalFormatting>
        <x14:conditionalFormatting xmlns:xm="http://schemas.microsoft.com/office/excel/2006/main">
          <x14:cfRule type="containsText" priority="252" operator="containsText" id="{A4B580D9-CB90-4675-8D3F-9AD4CBDCAB2C}">
            <xm:f>NOT(ISERROR(SEARCH($A119 ="text",FU84)))</xm:f>
            <xm:f>$A119 ="text"</xm:f>
            <x14:dxf>
              <fill>
                <patternFill>
                  <bgColor theme="7" tint="0.79998168889431442"/>
                </patternFill>
              </fill>
            </x14:dxf>
          </x14:cfRule>
          <xm:sqref>FU84</xm:sqref>
        </x14:conditionalFormatting>
        <x14:conditionalFormatting xmlns:xm="http://schemas.microsoft.com/office/excel/2006/main">
          <x14:cfRule type="containsText" priority="253" operator="containsText" id="{A62E0FC6-28DC-4EBF-BC37-7715DF515B96}">
            <xm:f>NOT(ISERROR(SEARCH(#REF! ="text",FU85)))</xm:f>
            <xm:f>#REF! ="text"</xm:f>
            <x14:dxf>
              <fill>
                <patternFill>
                  <bgColor theme="7" tint="0.79998168889431442"/>
                </patternFill>
              </fill>
            </x14:dxf>
          </x14:cfRule>
          <xm:sqref>FU85</xm:sqref>
        </x14:conditionalFormatting>
        <x14:conditionalFormatting xmlns:xm="http://schemas.microsoft.com/office/excel/2006/main">
          <x14:cfRule type="containsText" priority="251" operator="containsText" id="{08FD6451-E15F-4CAF-880A-F492C6631362}">
            <xm:f>NOT(ISERROR(SEARCH(#REF! ="text",FU97)))</xm:f>
            <xm:f>#REF! ="text"</xm:f>
            <x14:dxf>
              <fill>
                <patternFill>
                  <bgColor theme="7" tint="0.79998168889431442"/>
                </patternFill>
              </fill>
            </x14:dxf>
          </x14:cfRule>
          <xm:sqref>FU97</xm:sqref>
        </x14:conditionalFormatting>
        <x14:conditionalFormatting xmlns:xm="http://schemas.microsoft.com/office/excel/2006/main">
          <x14:cfRule type="containsText" priority="246" operator="containsText" id="{4817AB79-96D1-44C1-9DB6-950D0851841E}">
            <xm:f>NOT(ISERROR(SEARCH(#REF! ="text",GX60)))</xm:f>
            <xm:f>#REF! ="text"</xm:f>
            <x14:dxf>
              <fill>
                <patternFill>
                  <bgColor theme="7" tint="0.79998168889431442"/>
                </patternFill>
              </fill>
            </x14:dxf>
          </x14:cfRule>
          <xm:sqref>GX60:HG60 GX77:HG77</xm:sqref>
        </x14:conditionalFormatting>
        <x14:conditionalFormatting xmlns:xm="http://schemas.microsoft.com/office/excel/2006/main">
          <x14:cfRule type="containsText" priority="247" operator="containsText" id="{4513CC3F-02C0-465A-988E-E93FC7F70F5C}">
            <xm:f>NOT(ISERROR(SEARCH(#REF! ="text",GX56)))</xm:f>
            <xm:f>#REF! ="text"</xm:f>
            <x14:dxf>
              <fill>
                <patternFill>
                  <bgColor theme="7" tint="0.79998168889431442"/>
                </patternFill>
              </fill>
            </x14:dxf>
          </x14:cfRule>
          <xm:sqref>GX56:HG56 GX84:HD84</xm:sqref>
        </x14:conditionalFormatting>
        <x14:conditionalFormatting xmlns:xm="http://schemas.microsoft.com/office/excel/2006/main">
          <x14:cfRule type="containsText" priority="248" operator="containsText" id="{E1DA3C7F-B977-4F05-9DED-032901E6A9AE}">
            <xm:f>NOT(ISERROR(SEARCH($A92 ="text",GX71)))</xm:f>
            <xm:f>$A92 ="text"</xm:f>
            <x14:dxf>
              <fill>
                <patternFill>
                  <bgColor theme="7" tint="0.79998168889431442"/>
                </patternFill>
              </fill>
            </x14:dxf>
          </x14:cfRule>
          <xm:sqref>GX71:HG71 GX85:HD85</xm:sqref>
        </x14:conditionalFormatting>
        <x14:conditionalFormatting xmlns:xm="http://schemas.microsoft.com/office/excel/2006/main">
          <x14:cfRule type="containsText" priority="249" operator="containsText" id="{B9C15EDD-21ED-4E79-961C-247B9B300F7E}">
            <xm:f>NOT(ISERROR(SEARCH($A108 ="text",GX60)))</xm:f>
            <xm:f>$A108 ="text"</xm:f>
            <x14:dxf>
              <fill>
                <patternFill>
                  <bgColor theme="7" tint="0.79998168889431442"/>
                </patternFill>
              </fill>
            </x14:dxf>
          </x14:cfRule>
          <xm:sqref>GX60:HG60</xm:sqref>
        </x14:conditionalFormatting>
        <x14:conditionalFormatting xmlns:xm="http://schemas.microsoft.com/office/excel/2006/main">
          <x14:cfRule type="containsText" priority="244" operator="containsText" id="{A7AA4F0C-C2AB-457C-857C-F525E495EC1B}">
            <xm:f>NOT(ISERROR(SEARCH($A122 ="text",GX56)))</xm:f>
            <xm:f>$A122 ="text"</xm:f>
            <x14:dxf>
              <fill>
                <patternFill>
                  <bgColor theme="7" tint="0.79998168889431442"/>
                </patternFill>
              </fill>
            </x14:dxf>
          </x14:cfRule>
          <xm:sqref>GX56:HD56</xm:sqref>
        </x14:conditionalFormatting>
        <x14:conditionalFormatting xmlns:xm="http://schemas.microsoft.com/office/excel/2006/main">
          <x14:cfRule type="containsText" priority="243" operator="containsText" id="{9F16BD29-60BB-4DA2-88ED-B7124442674F}">
            <xm:f>NOT(ISERROR(SEARCH($A111 ="text",GW102)))</xm:f>
            <xm:f>$A111 ="text"</xm:f>
            <x14:dxf>
              <fill>
                <patternFill>
                  <bgColor theme="7" tint="0.79998168889431442"/>
                </patternFill>
              </fill>
            </x14:dxf>
          </x14:cfRule>
          <xm:sqref>GW102:HD103</xm:sqref>
        </x14:conditionalFormatting>
        <x14:conditionalFormatting xmlns:xm="http://schemas.microsoft.com/office/excel/2006/main">
          <x14:cfRule type="containsText" priority="250" operator="containsText" id="{2ABD8917-D5BF-4F2F-80C7-547800F7F556}">
            <xm:f>NOT(ISERROR(SEARCH($A135 ="text",GW97)))</xm:f>
            <xm:f>$A135 ="text"</xm:f>
            <x14:dxf>
              <fill>
                <patternFill>
                  <bgColor theme="7" tint="0.79998168889431442"/>
                </patternFill>
              </fill>
            </x14:dxf>
          </x14:cfRule>
          <xm:sqref>GX97:HD97 GW102:HG103</xm:sqref>
        </x14:conditionalFormatting>
        <x14:conditionalFormatting xmlns:xm="http://schemas.microsoft.com/office/excel/2006/main">
          <x14:cfRule type="containsText" priority="242" operator="containsText" id="{6EA3C2DA-DDB6-4F5A-A779-DDE0C6FA1BDD}">
            <xm:f>NOT(ISERROR(SEARCH($A121 ="text",GX84)))</xm:f>
            <xm:f>$A121 ="text"</xm:f>
            <x14:dxf>
              <fill>
                <patternFill>
                  <bgColor theme="7" tint="0.79998168889431442"/>
                </patternFill>
              </fill>
            </x14:dxf>
          </x14:cfRule>
          <xm:sqref>GX84:HD85</xm:sqref>
        </x14:conditionalFormatting>
        <x14:conditionalFormatting xmlns:xm="http://schemas.microsoft.com/office/excel/2006/main">
          <x14:cfRule type="containsText" priority="241" operator="containsText" id="{F154CDD4-2D18-4CC5-A15C-EC74BA901398}">
            <xm:f>NOT(ISERROR(SEARCH($A103 ="text",GW74)))</xm:f>
            <xm:f>$A103 ="text"</xm:f>
            <x14:dxf>
              <fill>
                <patternFill>
                  <bgColor theme="7" tint="0.79998168889431442"/>
                </patternFill>
              </fill>
            </x14:dxf>
          </x14:cfRule>
          <xm:sqref>GW74:HG74</xm:sqref>
        </x14:conditionalFormatting>
        <x14:conditionalFormatting xmlns:xm="http://schemas.microsoft.com/office/excel/2006/main">
          <x14:cfRule type="containsText" priority="230" operator="containsText" id="{8790A0C8-37F1-499E-8741-31E31958AD64}">
            <xm:f>NOT(ISERROR(SEARCH(#REF! ="text",GX21)))</xm:f>
            <xm:f>#REF! ="text"</xm:f>
            <x14:dxf>
              <fill>
                <patternFill>
                  <bgColor theme="7" tint="0.79998168889431442"/>
                </patternFill>
              </fill>
            </x14:dxf>
          </x14:cfRule>
          <xm:sqref>GX21:HD21</xm:sqref>
        </x14:conditionalFormatting>
        <x14:conditionalFormatting xmlns:xm="http://schemas.microsoft.com/office/excel/2006/main">
          <x14:cfRule type="containsText" priority="229" operator="containsText" id="{37C692B1-6B0E-4CA8-A67E-0AAE602F4A41}">
            <xm:f>NOT(ISERROR(SEARCH(#REF! ="text",GW6)))</xm:f>
            <xm:f>#REF! ="text"</xm:f>
            <x14:dxf>
              <fill>
                <patternFill>
                  <bgColor theme="7" tint="0.79998168889431442"/>
                </patternFill>
              </fill>
            </x14:dxf>
          </x14:cfRule>
          <xm:sqref>GW20:HD20 GX6:HD6</xm:sqref>
        </x14:conditionalFormatting>
        <x14:conditionalFormatting xmlns:xm="http://schemas.microsoft.com/office/excel/2006/main">
          <x14:cfRule type="containsText" priority="223" operator="containsText" id="{6B2D73CD-53B1-4451-BE6E-D65A05D55E1D}">
            <xm:f>NOT(ISERROR(SEARCH($A122 ="text",GW37)))</xm:f>
            <xm:f>$A122 ="text"</xm:f>
            <x14:dxf>
              <fill>
                <patternFill>
                  <bgColor theme="7" tint="0.79998168889431442"/>
                </patternFill>
              </fill>
            </x14:dxf>
          </x14:cfRule>
          <xm:sqref>GW37:HD37 GX38:HD38</xm:sqref>
        </x14:conditionalFormatting>
        <x14:conditionalFormatting xmlns:xm="http://schemas.microsoft.com/office/excel/2006/main">
          <x14:cfRule type="containsText" priority="221" operator="containsText" id="{FDEB7137-38E4-4BEC-8B0D-BDD254AECBE8}">
            <xm:f>NOT(ISERROR(SEARCH($A6 ="text",GW1)))</xm:f>
            <xm:f>$A6 ="text"</xm:f>
            <x14:dxf>
              <fill>
                <patternFill>
                  <bgColor theme="7" tint="0.79998168889431442"/>
                </patternFill>
              </fill>
            </x14:dxf>
          </x14:cfRule>
          <xm:sqref>GW1:HG2</xm:sqref>
        </x14:conditionalFormatting>
        <x14:conditionalFormatting xmlns:xm="http://schemas.microsoft.com/office/excel/2006/main">
          <x14:cfRule type="containsText" priority="226" operator="containsText" id="{3156C50F-C24D-4D69-9849-DAC979FC28F5}">
            <xm:f>NOT(ISERROR(SEARCH($A111 ="text",HF106)))</xm:f>
            <xm:f>$A111 ="text"</xm:f>
            <x14:dxf>
              <fill>
                <patternFill>
                  <bgColor theme="7" tint="0.79998168889431442"/>
                </patternFill>
              </fill>
            </x14:dxf>
          </x14:cfRule>
          <xm:sqref>HF106:HG1048576</xm:sqref>
        </x14:conditionalFormatting>
        <x14:conditionalFormatting xmlns:xm="http://schemas.microsoft.com/office/excel/2006/main">
          <x14:cfRule type="containsText" priority="227" operator="containsText" id="{D950325F-29E7-451F-84CC-A359490D203F}">
            <xm:f>NOT(ISERROR(SEARCH($A18 ="text",HA17)))</xm:f>
            <xm:f>$A18 ="text"</xm:f>
            <x14:dxf>
              <fill>
                <patternFill>
                  <bgColor theme="7" tint="0.79998168889431442"/>
                </patternFill>
              </fill>
            </x14:dxf>
          </x14:cfRule>
          <xm:sqref>HA17:HD17</xm:sqref>
        </x14:conditionalFormatting>
        <x14:conditionalFormatting xmlns:xm="http://schemas.microsoft.com/office/excel/2006/main">
          <x14:cfRule type="containsText" priority="228" operator="containsText" id="{2A582C56-96B5-488E-903C-81F961C32EC4}">
            <xm:f>NOT(ISERROR(SEARCH($A113 ="text",GW106)))</xm:f>
            <xm:f>$A113 ="text"</xm:f>
            <x14:dxf>
              <fill>
                <patternFill>
                  <bgColor theme="7" tint="0.79998168889431442"/>
                </patternFill>
              </fill>
            </x14:dxf>
          </x14:cfRule>
          <xm:sqref>GW106:HE1048576</xm:sqref>
        </x14:conditionalFormatting>
        <x14:conditionalFormatting xmlns:xm="http://schemas.microsoft.com/office/excel/2006/main">
          <x14:cfRule type="containsText" priority="231" operator="containsText" id="{49BAC8BE-A006-4094-A378-D74A0F743BAE}">
            <xm:f>NOT(ISERROR(SEARCH($A109 ="text",GW44)))</xm:f>
            <xm:f>$A109 ="text"</xm:f>
            <x14:dxf>
              <fill>
                <patternFill>
                  <bgColor theme="7" tint="0.79998168889431442"/>
                </patternFill>
              </fill>
            </x14:dxf>
          </x14:cfRule>
          <xm:sqref>GW54:HD54 GX44:HD44</xm:sqref>
        </x14:conditionalFormatting>
        <x14:conditionalFormatting xmlns:xm="http://schemas.microsoft.com/office/excel/2006/main">
          <x14:cfRule type="containsText" priority="232" operator="containsText" id="{0E0F0169-DD9A-4B3F-BB02-6AAD189E52A3}">
            <xm:f>NOT(ISERROR(SEARCH($A56 ="text",GX21)))</xm:f>
            <xm:f>$A56 ="text"</xm:f>
            <x14:dxf>
              <fill>
                <patternFill>
                  <bgColor theme="7" tint="0.79998168889431442"/>
                </patternFill>
              </fill>
            </x14:dxf>
          </x14:cfRule>
          <xm:sqref>GX21:HD21</xm:sqref>
        </x14:conditionalFormatting>
        <x14:conditionalFormatting xmlns:xm="http://schemas.microsoft.com/office/excel/2006/main">
          <x14:cfRule type="containsText" priority="233" operator="containsText" id="{B2172313-C728-42EF-A577-C6621D85CCC1}">
            <xm:f>NOT(ISERROR(SEARCH($A118 ="text",GW70)))</xm:f>
            <xm:f>$A118 ="text"</xm:f>
            <x14:dxf>
              <fill>
                <patternFill>
                  <bgColor theme="7" tint="0.79998168889431442"/>
                </patternFill>
              </fill>
            </x14:dxf>
          </x14:cfRule>
          <xm:sqref>GW70:HD70</xm:sqref>
        </x14:conditionalFormatting>
        <x14:conditionalFormatting xmlns:xm="http://schemas.microsoft.com/office/excel/2006/main">
          <x14:cfRule type="containsText" priority="234" operator="containsText" id="{480F8F75-66D1-442B-97A8-8B871E5AE451}">
            <xm:f>NOT(ISERROR(SEARCH($A70 ="text",GW37)))</xm:f>
            <xm:f>$A70 ="text"</xm:f>
            <x14:dxf>
              <fill>
                <patternFill>
                  <bgColor theme="7" tint="0.79998168889431442"/>
                </patternFill>
              </fill>
            </x14:dxf>
          </x14:cfRule>
          <xm:sqref>GW37:HG37</xm:sqref>
        </x14:conditionalFormatting>
        <x14:conditionalFormatting xmlns:xm="http://schemas.microsoft.com/office/excel/2006/main">
          <x14:cfRule type="containsText" priority="222" operator="containsText" id="{550A8E38-EBBE-48F7-9E6C-642DCF4D9A7E}">
            <xm:f>NOT(ISERROR(SEARCH($A14 ="text",GW5)))</xm:f>
            <xm:f>$A14 ="text"</xm:f>
            <x14:dxf>
              <fill>
                <patternFill>
                  <bgColor theme="7" tint="0.79998168889431442"/>
                </patternFill>
              </fill>
            </x14:dxf>
          </x14:cfRule>
          <xm:sqref>GW5:HG5</xm:sqref>
        </x14:conditionalFormatting>
        <x14:conditionalFormatting xmlns:xm="http://schemas.microsoft.com/office/excel/2006/main">
          <x14:cfRule type="containsText" priority="235" operator="containsText" id="{0FAC75D2-C555-46B2-8433-8EEDDB33E3A6}">
            <xm:f>NOT(ISERROR(SEARCH(#REF! ="text",GW3)))</xm:f>
            <xm:f>#REF! ="text"</xm:f>
            <x14:dxf>
              <fill>
                <patternFill>
                  <bgColor theme="7" tint="0.79998168889431442"/>
                </patternFill>
              </fill>
            </x14:dxf>
          </x14:cfRule>
          <xm:sqref>GW3:HG3 GW7:HD9</xm:sqref>
        </x14:conditionalFormatting>
        <x14:conditionalFormatting xmlns:xm="http://schemas.microsoft.com/office/excel/2006/main">
          <x14:cfRule type="containsText" priority="236" operator="containsText" id="{D09202DE-339B-45DB-A668-A3D9A5304023}">
            <xm:f>NOT(ISERROR(SEARCH($A134 ="text",GW96)))</xm:f>
            <xm:f>$A134 ="text"</xm:f>
            <x14:dxf>
              <fill>
                <patternFill>
                  <bgColor theme="7" tint="0.79998168889431442"/>
                </patternFill>
              </fill>
            </x14:dxf>
          </x14:cfRule>
          <xm:sqref>GW96:HD96</xm:sqref>
        </x14:conditionalFormatting>
        <x14:conditionalFormatting xmlns:xm="http://schemas.microsoft.com/office/excel/2006/main">
          <x14:cfRule type="containsText" priority="220" operator="containsText" id="{D9F467A1-F8BC-4124-9EA0-ED0A9ECFDCAC}">
            <xm:f>NOT(ISERROR(SEARCH($A86 ="text",GW70)))</xm:f>
            <xm:f>$A86 ="text"</xm:f>
            <x14:dxf>
              <fill>
                <patternFill>
                  <bgColor theme="7" tint="0.79998168889431442"/>
                </patternFill>
              </fill>
            </x14:dxf>
          </x14:cfRule>
          <xm:sqref>GW70:HG70</xm:sqref>
        </x14:conditionalFormatting>
        <x14:conditionalFormatting xmlns:xm="http://schemas.microsoft.com/office/excel/2006/main">
          <x14:cfRule type="containsText" priority="219" operator="containsText" id="{003DF979-3227-4F9A-B788-03C1197C798B}">
            <xm:f>NOT(ISERROR(SEARCH($A119 ="text",GW82)))</xm:f>
            <xm:f>$A119 ="text"</xm:f>
            <x14:dxf>
              <fill>
                <patternFill>
                  <bgColor theme="7" tint="0.79998168889431442"/>
                </patternFill>
              </fill>
            </x14:dxf>
          </x14:cfRule>
          <xm:sqref>GW82:HG82</xm:sqref>
        </x14:conditionalFormatting>
        <x14:conditionalFormatting xmlns:xm="http://schemas.microsoft.com/office/excel/2006/main">
          <x14:cfRule type="containsText" priority="188" operator="containsText" id="{DBE36044-B10C-4C05-ABA2-28F265DF39A4}">
            <xm:f>NOT(ISERROR(SEARCH(#REF! ="text",GW55)))</xm:f>
            <xm:f>#REF! ="text"</xm:f>
            <x14:dxf>
              <fill>
                <patternFill>
                  <bgColor theme="7" tint="0.79998168889431442"/>
                </patternFill>
              </fill>
            </x14:dxf>
          </x14:cfRule>
          <xm:sqref>GW55:HD55</xm:sqref>
        </x14:conditionalFormatting>
        <x14:conditionalFormatting xmlns:xm="http://schemas.microsoft.com/office/excel/2006/main">
          <x14:cfRule type="containsText" priority="237" operator="containsText" id="{908FBFF5-04C3-4575-8868-36515D3AE684}">
            <xm:f>NOT(ISERROR(SEARCH(#REF! ="text",GW96)))</xm:f>
            <xm:f>#REF! ="text"</xm:f>
            <x14:dxf>
              <fill>
                <patternFill>
                  <bgColor theme="7" tint="0.79998168889431442"/>
                </patternFill>
              </fill>
            </x14:dxf>
          </x14:cfRule>
          <xm:sqref>GW96:HD96</xm:sqref>
        </x14:conditionalFormatting>
        <x14:conditionalFormatting xmlns:xm="http://schemas.microsoft.com/office/excel/2006/main">
          <x14:cfRule type="containsText" priority="195" operator="containsText" id="{9658335A-A53A-43FA-AC42-CA6F34A89576}">
            <xm:f>NOT(ISERROR(SEARCH(#REF! ="text",GW9)))</xm:f>
            <xm:f>#REF! ="text"</xm:f>
            <x14:dxf>
              <fill>
                <patternFill>
                  <bgColor theme="7" tint="0.79998168889431442"/>
                </patternFill>
              </fill>
            </x14:dxf>
          </x14:cfRule>
          <xm:sqref>GW9:HD9</xm:sqref>
        </x14:conditionalFormatting>
        <x14:conditionalFormatting xmlns:xm="http://schemas.microsoft.com/office/excel/2006/main">
          <x14:cfRule type="containsText" priority="205" operator="containsText" id="{407BFA44-CE2E-4EBC-9364-10997449A483}">
            <xm:f>NOT(ISERROR(SEARCH(#REF! ="text",HE6)))</xm:f>
            <xm:f>#REF! ="text"</xm:f>
            <x14:dxf>
              <fill>
                <patternFill>
                  <bgColor theme="7" tint="0.79998168889431442"/>
                </patternFill>
              </fill>
            </x14:dxf>
          </x14:cfRule>
          <xm:sqref>HE6:HG6</xm:sqref>
        </x14:conditionalFormatting>
        <x14:conditionalFormatting xmlns:xm="http://schemas.microsoft.com/office/excel/2006/main">
          <x14:cfRule type="containsText" priority="201" operator="containsText" id="{5F838CDD-5FBD-42D4-89B1-83E1FA43E7F4}">
            <xm:f>NOT(ISERROR(SEARCH($A122 ="text",HE37)))</xm:f>
            <xm:f>$A122 ="text"</xm:f>
            <x14:dxf>
              <fill>
                <patternFill>
                  <bgColor theme="7" tint="0.79998168889431442"/>
                </patternFill>
              </fill>
            </x14:dxf>
          </x14:cfRule>
          <xm:sqref>HE37:HG38</xm:sqref>
        </x14:conditionalFormatting>
        <x14:conditionalFormatting xmlns:xm="http://schemas.microsoft.com/office/excel/2006/main">
          <x14:cfRule type="containsText" priority="204" operator="containsText" id="{C72FCA21-7331-4650-B0FB-E6320ABB4112}">
            <xm:f>NOT(ISERROR(SEARCH($A18 ="text",HE17)))</xm:f>
            <xm:f>$A18 ="text"</xm:f>
            <x14:dxf>
              <fill>
                <patternFill>
                  <bgColor theme="7" tint="0.79998168889431442"/>
                </patternFill>
              </fill>
            </x14:dxf>
          </x14:cfRule>
          <xm:sqref>HE17:HG17</xm:sqref>
        </x14:conditionalFormatting>
        <x14:conditionalFormatting xmlns:xm="http://schemas.microsoft.com/office/excel/2006/main">
          <x14:cfRule type="containsText" priority="206" operator="containsText" id="{BE191F33-2171-424A-AC37-2C27F4694190}">
            <xm:f>NOT(ISERROR(SEARCH(#REF! ="text",HE84)))</xm:f>
            <xm:f>#REF! ="text"</xm:f>
            <x14:dxf>
              <fill>
                <patternFill>
                  <bgColor theme="7" tint="0.79998168889431442"/>
                </patternFill>
              </fill>
            </x14:dxf>
          </x14:cfRule>
          <xm:sqref>HE84:HG84</xm:sqref>
        </x14:conditionalFormatting>
        <x14:conditionalFormatting xmlns:xm="http://schemas.microsoft.com/office/excel/2006/main">
          <x14:cfRule type="containsText" priority="207" operator="containsText" id="{05827DE6-8696-4582-960C-1CA799E44F0E}">
            <xm:f>NOT(ISERROR(SEARCH(#REF! ="text",HE21)))</xm:f>
            <xm:f>#REF! ="text"</xm:f>
            <x14:dxf>
              <fill>
                <patternFill>
                  <bgColor theme="7" tint="0.79998168889431442"/>
                </patternFill>
              </fill>
            </x14:dxf>
          </x14:cfRule>
          <xm:sqref>HE21:HG21</xm:sqref>
        </x14:conditionalFormatting>
        <x14:conditionalFormatting xmlns:xm="http://schemas.microsoft.com/office/excel/2006/main">
          <x14:cfRule type="containsText" priority="208" operator="containsText" id="{CE839DF4-9517-4E5C-8131-E6B76FE13196}">
            <xm:f>NOT(ISERROR(SEARCH($A109 ="text",HE44)))</xm:f>
            <xm:f>$A109 ="text"</xm:f>
            <x14:dxf>
              <fill>
                <patternFill>
                  <bgColor theme="7" tint="0.79998168889431442"/>
                </patternFill>
              </fill>
            </x14:dxf>
          </x14:cfRule>
          <xm:sqref>HE44:HG44 HE54:HG54</xm:sqref>
        </x14:conditionalFormatting>
        <x14:conditionalFormatting xmlns:xm="http://schemas.microsoft.com/office/excel/2006/main">
          <x14:cfRule type="containsText" priority="209" operator="containsText" id="{E2B691CC-84C3-4735-B954-5B555E1165D0}">
            <xm:f>NOT(ISERROR(SEARCH($A106 ="text",HE85)))</xm:f>
            <xm:f>$A106 ="text"</xm:f>
            <x14:dxf>
              <fill>
                <patternFill>
                  <bgColor theme="7" tint="0.79998168889431442"/>
                </patternFill>
              </fill>
            </x14:dxf>
          </x14:cfRule>
          <xm:sqref>HE85:HG85</xm:sqref>
        </x14:conditionalFormatting>
        <x14:conditionalFormatting xmlns:xm="http://schemas.microsoft.com/office/excel/2006/main">
          <x14:cfRule type="containsText" priority="210" operator="containsText" id="{63F74372-3679-430C-BE92-CA3EA169E0AA}">
            <xm:f>NOT(ISERROR(SEARCH($A56 ="text",HE21)))</xm:f>
            <xm:f>$A56 ="text"</xm:f>
            <x14:dxf>
              <fill>
                <patternFill>
                  <bgColor theme="7" tint="0.79998168889431442"/>
                </patternFill>
              </fill>
            </x14:dxf>
          </x14:cfRule>
          <xm:sqref>HE21:HG21</xm:sqref>
        </x14:conditionalFormatting>
        <x14:conditionalFormatting xmlns:xm="http://schemas.microsoft.com/office/excel/2006/main">
          <x14:cfRule type="containsText" priority="211" operator="containsText" id="{1540C962-289F-41E5-916D-C6C1874BE875}">
            <xm:f>NOT(ISERROR(SEARCH($A118 ="text",HE70)))</xm:f>
            <xm:f>$A118 ="text"</xm:f>
            <x14:dxf>
              <fill>
                <patternFill>
                  <bgColor theme="7" tint="0.79998168889431442"/>
                </patternFill>
              </fill>
            </x14:dxf>
          </x14:cfRule>
          <xm:sqref>HE70:HG70</xm:sqref>
        </x14:conditionalFormatting>
        <x14:conditionalFormatting xmlns:xm="http://schemas.microsoft.com/office/excel/2006/main">
          <x14:cfRule type="containsText" priority="200" operator="containsText" id="{022CC395-890E-454B-8500-8CD1AA2F533F}">
            <xm:f>NOT(ISERROR(SEARCH($A111 ="text",HE102)))</xm:f>
            <xm:f>$A111 ="text"</xm:f>
            <x14:dxf>
              <fill>
                <patternFill>
                  <bgColor theme="7" tint="0.79998168889431442"/>
                </patternFill>
              </fill>
            </x14:dxf>
          </x14:cfRule>
          <xm:sqref>HE102:HG103</xm:sqref>
        </x14:conditionalFormatting>
        <x14:conditionalFormatting xmlns:xm="http://schemas.microsoft.com/office/excel/2006/main">
          <x14:cfRule type="containsText" priority="212" operator="containsText" id="{00027B4A-2077-4FAA-BE73-4D45115F6FAF}">
            <xm:f>NOT(ISERROR(SEARCH(#REF! ="text",HE7)))</xm:f>
            <xm:f>#REF! ="text"</xm:f>
            <x14:dxf>
              <fill>
                <patternFill>
                  <bgColor theme="7" tint="0.79998168889431442"/>
                </patternFill>
              </fill>
            </x14:dxf>
          </x14:cfRule>
          <xm:sqref>HE7:HG9</xm:sqref>
        </x14:conditionalFormatting>
        <x14:conditionalFormatting xmlns:xm="http://schemas.microsoft.com/office/excel/2006/main">
          <x14:cfRule type="containsText" priority="213" operator="containsText" id="{D825BECE-F411-4461-B497-72067A12E1E6}">
            <xm:f>NOT(ISERROR(SEARCH($A134 ="text",HE96)))</xm:f>
            <xm:f>$A134 ="text"</xm:f>
            <x14:dxf>
              <fill>
                <patternFill>
                  <bgColor theme="7" tint="0.79998168889431442"/>
                </patternFill>
              </fill>
            </x14:dxf>
          </x14:cfRule>
          <xm:sqref>HE96:HG96</xm:sqref>
        </x14:conditionalFormatting>
        <x14:conditionalFormatting xmlns:xm="http://schemas.microsoft.com/office/excel/2006/main">
          <x14:cfRule type="containsText" priority="198" operator="containsText" id="{6E48D79C-1F27-4F95-8A6D-F25B8A501387}">
            <xm:f>NOT(ISERROR(SEARCH($A135 ="text",HE97)))</xm:f>
            <xm:f>$A135 ="text"</xm:f>
            <x14:dxf>
              <fill>
                <patternFill>
                  <bgColor theme="7" tint="0.79998168889431442"/>
                </patternFill>
              </fill>
            </x14:dxf>
          </x14:cfRule>
          <xm:sqref>HE97:HG97</xm:sqref>
        </x14:conditionalFormatting>
        <x14:conditionalFormatting xmlns:xm="http://schemas.microsoft.com/office/excel/2006/main">
          <x14:cfRule type="containsText" priority="214" operator="containsText" id="{82E94AE8-5494-48F0-AB77-3FC254E4EA63}">
            <xm:f>NOT(ISERROR(SEARCH($A121 ="text",HE84)))</xm:f>
            <xm:f>$A121 ="text"</xm:f>
            <x14:dxf>
              <fill>
                <patternFill>
                  <bgColor theme="7" tint="0.79998168889431442"/>
                </patternFill>
              </fill>
            </x14:dxf>
          </x14:cfRule>
          <xm:sqref>HE84:HG85</xm:sqref>
        </x14:conditionalFormatting>
        <x14:conditionalFormatting xmlns:xm="http://schemas.microsoft.com/office/excel/2006/main">
          <x14:cfRule type="containsText" priority="215" operator="containsText" id="{F0676AAF-E564-4D84-8770-58FE7A7A1E5A}">
            <xm:f>NOT(ISERROR(SEARCH(#REF! ="text",HE20)))</xm:f>
            <xm:f>#REF! ="text"</xm:f>
            <x14:dxf>
              <fill>
                <patternFill>
                  <bgColor theme="7" tint="0.79998168889431442"/>
                </patternFill>
              </fill>
            </x14:dxf>
          </x14:cfRule>
          <xm:sqref>HE20:HG20</xm:sqref>
        </x14:conditionalFormatting>
        <x14:conditionalFormatting xmlns:xm="http://schemas.microsoft.com/office/excel/2006/main">
          <x14:cfRule type="containsText" priority="216" operator="containsText" id="{31EB3625-9BD2-4D74-9DA2-7AD25E378F3E}">
            <xm:f>NOT(ISERROR(SEARCH(#REF! ="text",HE96)))</xm:f>
            <xm:f>#REF! ="text"</xm:f>
            <x14:dxf>
              <fill>
                <patternFill>
                  <bgColor theme="7" tint="0.79998168889431442"/>
                </patternFill>
              </fill>
            </x14:dxf>
          </x14:cfRule>
          <xm:sqref>HE96:HG96</xm:sqref>
        </x14:conditionalFormatting>
        <x14:conditionalFormatting xmlns:xm="http://schemas.microsoft.com/office/excel/2006/main">
          <x14:cfRule type="containsText" priority="217" operator="containsText" id="{5BBEAB3B-9D11-4EAE-92BC-F5B233195EC8}">
            <xm:f>NOT(ISERROR(SEARCH($A121 ="text",HE55)))</xm:f>
            <xm:f>$A121 ="text"</xm:f>
            <x14:dxf>
              <fill>
                <patternFill>
                  <bgColor theme="7" tint="0.79998168889431442"/>
                </patternFill>
              </fill>
            </x14:dxf>
          </x14:cfRule>
          <xm:sqref>HE55:HG56</xm:sqref>
        </x14:conditionalFormatting>
        <x14:conditionalFormatting xmlns:xm="http://schemas.microsoft.com/office/excel/2006/main">
          <x14:cfRule type="containsText" priority="238" operator="containsText" id="{CB2564B6-ED58-4BAA-ABD6-2E228102EBDF}">
            <xm:f>NOT(ISERROR(SEARCH(#REF! ="text",GX38)))</xm:f>
            <xm:f>#REF! ="text"</xm:f>
            <x14:dxf>
              <fill>
                <patternFill>
                  <bgColor theme="7" tint="0.79998168889431442"/>
                </patternFill>
              </fill>
            </x14:dxf>
          </x14:cfRule>
          <xm:sqref>GX38:HG38</xm:sqref>
        </x14:conditionalFormatting>
        <x14:conditionalFormatting xmlns:xm="http://schemas.microsoft.com/office/excel/2006/main">
          <x14:cfRule type="containsText" priority="239" operator="containsText" id="{7FAA56F3-CE5A-435C-8881-8EA3975A33CE}">
            <xm:f>NOT(ISERROR(SEARCH(#REF! ="text",HE55)))</xm:f>
            <xm:f>#REF! ="text"</xm:f>
            <x14:dxf>
              <fill>
                <patternFill>
                  <bgColor theme="7" tint="0.79998168889431442"/>
                </patternFill>
              </fill>
            </x14:dxf>
          </x14:cfRule>
          <xm:sqref>HE55:HG55</xm:sqref>
        </x14:conditionalFormatting>
        <x14:conditionalFormatting xmlns:xm="http://schemas.microsoft.com/office/excel/2006/main">
          <x14:cfRule type="containsText" priority="240" operator="containsText" id="{8800DA52-4443-445D-8459-0BD417552FED}">
            <xm:f>NOT(ISERROR(SEARCH(#REF! ="text",GW44)))</xm:f>
            <xm:f>#REF! ="text"</xm:f>
            <x14:dxf>
              <fill>
                <patternFill>
                  <bgColor theme="7" tint="0.79998168889431442"/>
                </patternFill>
              </fill>
            </x14:dxf>
          </x14:cfRule>
          <xm:sqref>GW54:HG54 GX44:HG44</xm:sqref>
        </x14:conditionalFormatting>
        <x14:conditionalFormatting xmlns:xm="http://schemas.microsoft.com/office/excel/2006/main">
          <x14:cfRule type="containsText" priority="193" operator="containsText" id="{322DA280-9B2C-4982-8E43-9AA0C6D9722B}">
            <xm:f>NOT(ISERROR(SEARCH(#REF! ="text",GW9)))</xm:f>
            <xm:f>#REF! ="text"</xm:f>
            <x14:dxf>
              <fill>
                <patternFill>
                  <bgColor theme="7" tint="0.79998168889431442"/>
                </patternFill>
              </fill>
            </x14:dxf>
          </x14:cfRule>
          <xm:sqref>GW9:HD9</xm:sqref>
        </x14:conditionalFormatting>
        <x14:conditionalFormatting xmlns:xm="http://schemas.microsoft.com/office/excel/2006/main">
          <x14:cfRule type="containsText" priority="192" operator="containsText" id="{3C661FFB-BE2B-4F48-8261-D6236D3BF82F}">
            <xm:f>NOT(ISERROR(SEARCH(#REF! ="text",GW55)))</xm:f>
            <xm:f>#REF! ="text"</xm:f>
            <x14:dxf>
              <fill>
                <patternFill>
                  <bgColor theme="7" tint="0.79998168889431442"/>
                </patternFill>
              </fill>
            </x14:dxf>
          </x14:cfRule>
          <xm:sqref>GW55:HD55</xm:sqref>
        </x14:conditionalFormatting>
        <x14:conditionalFormatting xmlns:xm="http://schemas.microsoft.com/office/excel/2006/main">
          <x14:cfRule type="containsText" priority="190" operator="containsText" id="{304FF401-6BED-4ECF-9F3E-94F40342E4A0}">
            <xm:f>NOT(ISERROR(SEARCH(#REF! ="text",GW55)))</xm:f>
            <xm:f>#REF! ="text"</xm:f>
            <x14:dxf>
              <fill>
                <patternFill>
                  <bgColor theme="7" tint="0.79998168889431442"/>
                </patternFill>
              </fill>
            </x14:dxf>
          </x14:cfRule>
          <xm:sqref>GW55:HD55</xm:sqref>
        </x14:conditionalFormatting>
        <x14:conditionalFormatting xmlns:xm="http://schemas.microsoft.com/office/excel/2006/main">
          <x14:cfRule type="containsText" priority="187" operator="containsText" id="{6D722CB5-E80B-437F-958E-3060B138D6CA}">
            <xm:f>NOT(ISERROR(SEARCH($A11 ="text",GW4)))</xm:f>
            <xm:f>$A11 ="text"</xm:f>
            <x14:dxf>
              <fill>
                <patternFill>
                  <bgColor theme="7" tint="0.79998168889431442"/>
                </patternFill>
              </fill>
            </x14:dxf>
          </x14:cfRule>
          <xm:sqref>GW4:HG4</xm:sqref>
        </x14:conditionalFormatting>
        <x14:conditionalFormatting xmlns:xm="http://schemas.microsoft.com/office/excel/2006/main">
          <x14:cfRule type="containsText" priority="186" operator="containsText" id="{A4E1BDA4-3067-4375-BD8A-E78429DF5E1A}">
            <xm:f>NOT(ISERROR(SEARCH(#REF! ="text",GW10)))</xm:f>
            <xm:f>#REF! ="text"</xm:f>
            <x14:dxf>
              <fill>
                <patternFill>
                  <bgColor theme="7" tint="0.79998168889431442"/>
                </patternFill>
              </fill>
            </x14:dxf>
          </x14:cfRule>
          <xm:sqref>GW98:HD101 GW86:HD95 GW78:HD81 GW75:HD76 GW72:HD73 GW61:HD69 GW57:HD59 GW45:HD53 GW39:HD43 GW22:HD36 GW18:HD19 GW10:HD16</xm:sqref>
        </x14:conditionalFormatting>
        <x14:conditionalFormatting xmlns:xm="http://schemas.microsoft.com/office/excel/2006/main">
          <x14:cfRule type="containsText" priority="184" operator="containsText" id="{CD8FC672-74BD-4C07-9CFB-2861C00B0EB6}">
            <xm:f>NOT(ISERROR(SEARCH(#REF! ="text",HE10)))</xm:f>
            <xm:f>#REF! ="text"</xm:f>
            <x14:dxf>
              <fill>
                <patternFill>
                  <bgColor theme="7" tint="0.79998168889431442"/>
                </patternFill>
              </fill>
            </x14:dxf>
          </x14:cfRule>
          <xm:sqref>HE98:HG101 HE86:HG95 HE78:HG81 HE75:HG76 HE72:HG73 HE61:HG69 HE57:HG59 HE45:HG53 HE39:HG43 HE22:HG36 HE18:HG19 HE10:HG16</xm:sqref>
        </x14:conditionalFormatting>
        <x14:conditionalFormatting xmlns:xm="http://schemas.microsoft.com/office/excel/2006/main">
          <x14:cfRule type="containsText" priority="182" operator="containsText" id="{3126D64E-375E-4B18-BF33-0B7762CABE4B}">
            <xm:f>NOT(ISERROR(SEARCH(#REF! ="text",GW10)))</xm:f>
            <xm:f>#REF! ="text"</xm:f>
            <x14:dxf>
              <fill>
                <patternFill>
                  <bgColor theme="7" tint="0.79998168889431442"/>
                </patternFill>
              </fill>
            </x14:dxf>
          </x14:cfRule>
          <xm:sqref>GW98:HD101 GW86:HD95 GW78:HD81 GW75:HD76 GW72:HD73 GW61:HD69 GW57:HD59 GW45:HD53 GW39:HD43 GW22:HD36 GW18:HD19 GW10:HD16</xm:sqref>
        </x14:conditionalFormatting>
        <x14:conditionalFormatting xmlns:xm="http://schemas.microsoft.com/office/excel/2006/main">
          <x14:cfRule type="containsText" priority="180" operator="containsText" id="{B2C507CD-373D-434A-9CB4-1FF5D7025DE4}">
            <xm:f>NOT(ISERROR(SEARCH(#REF! ="text",GW10)))</xm:f>
            <xm:f>#REF! ="text"</xm:f>
            <x14:dxf>
              <fill>
                <patternFill>
                  <bgColor theme="7" tint="0.79998168889431442"/>
                </patternFill>
              </fill>
            </x14:dxf>
          </x14:cfRule>
          <xm:sqref>GW98:HD101 GW86:HD95 GW78:HD81 GW75:HD76 GW72:HD73 GW61:HD69 GW57:HD59 GW45:HD53 GW39:HD43 GW22:HD36 GW18:HD19 GW10:HD16</xm:sqref>
        </x14:conditionalFormatting>
        <x14:conditionalFormatting xmlns:xm="http://schemas.microsoft.com/office/excel/2006/main">
          <x14:cfRule type="containsText" priority="179" operator="containsText" id="{ABF47D63-490E-4ADF-B350-829ECB57A081}">
            <xm:f>NOT(ISERROR(SEARCH(#REF! ="text",GW104)))</xm:f>
            <xm:f>#REF! ="text"</xm:f>
            <x14:dxf>
              <fill>
                <patternFill>
                  <bgColor theme="7" tint="0.79998168889431442"/>
                </patternFill>
              </fill>
            </x14:dxf>
          </x14:cfRule>
          <xm:sqref>GW104:HD104</xm:sqref>
        </x14:conditionalFormatting>
        <x14:conditionalFormatting xmlns:xm="http://schemas.microsoft.com/office/excel/2006/main">
          <x14:cfRule type="containsText" priority="177" operator="containsText" id="{22F714BA-D4C8-45F9-8850-D06F79995D10}">
            <xm:f>NOT(ISERROR(SEARCH(#REF! ="text",HE104)))</xm:f>
            <xm:f>#REF! ="text"</xm:f>
            <x14:dxf>
              <fill>
                <patternFill>
                  <bgColor theme="7" tint="0.79998168889431442"/>
                </patternFill>
              </fill>
            </x14:dxf>
          </x14:cfRule>
          <xm:sqref>HE104:HG104</xm:sqref>
        </x14:conditionalFormatting>
        <x14:conditionalFormatting xmlns:xm="http://schemas.microsoft.com/office/excel/2006/main">
          <x14:cfRule type="containsText" priority="175" operator="containsText" id="{D58222C2-C502-4F04-8B12-89426BAC571E}">
            <xm:f>NOT(ISERROR(SEARCH(#REF! ="text",GW104)))</xm:f>
            <xm:f>#REF! ="text"</xm:f>
            <x14:dxf>
              <fill>
                <patternFill>
                  <bgColor theme="7" tint="0.79998168889431442"/>
                </patternFill>
              </fill>
            </x14:dxf>
          </x14:cfRule>
          <xm:sqref>GW104:HD104</xm:sqref>
        </x14:conditionalFormatting>
        <x14:conditionalFormatting xmlns:xm="http://schemas.microsoft.com/office/excel/2006/main">
          <x14:cfRule type="containsText" priority="173" operator="containsText" id="{0B41DFA5-183D-44C9-A4B4-30B7DF408F40}">
            <xm:f>NOT(ISERROR(SEARCH(#REF! ="text",GW104)))</xm:f>
            <xm:f>#REF! ="text"</xm:f>
            <x14:dxf>
              <fill>
                <patternFill>
                  <bgColor theme="7" tint="0.79998168889431442"/>
                </patternFill>
              </fill>
            </x14:dxf>
          </x14:cfRule>
          <xm:sqref>GW104:HD104</xm:sqref>
        </x14:conditionalFormatting>
        <x14:conditionalFormatting xmlns:xm="http://schemas.microsoft.com/office/excel/2006/main">
          <x14:cfRule type="containsText" priority="172" operator="containsText" id="{62E9EA4F-66C1-4AA5-805F-ABD67CC288E0}">
            <xm:f>NOT(ISERROR(SEARCH(#REF! ="text",GW6)))</xm:f>
            <xm:f>#REF! ="text"</xm:f>
            <x14:dxf>
              <fill>
                <patternFill>
                  <bgColor theme="7" tint="0.79998168889431442"/>
                </patternFill>
              </fill>
            </x14:dxf>
          </x14:cfRule>
          <xm:sqref>GW6</xm:sqref>
        </x14:conditionalFormatting>
        <x14:conditionalFormatting xmlns:xm="http://schemas.microsoft.com/office/excel/2006/main">
          <x14:cfRule type="containsText" priority="171" operator="containsText" id="{4C6CF06C-0466-4D02-B366-999743BCE0EE}">
            <xm:f>NOT(ISERROR(SEARCH(#REF! ="text",GX17)))</xm:f>
            <xm:f>#REF! ="text"</xm:f>
            <x14:dxf>
              <fill>
                <patternFill>
                  <bgColor theme="7" tint="0.79998168889431442"/>
                </patternFill>
              </fill>
            </x14:dxf>
          </x14:cfRule>
          <xm:sqref>GX17:GZ17</xm:sqref>
        </x14:conditionalFormatting>
        <x14:conditionalFormatting xmlns:xm="http://schemas.microsoft.com/office/excel/2006/main">
          <x14:cfRule type="containsText" priority="170" operator="containsText" id="{062946F8-2EE9-4A7A-B1CC-05E96565AF5A}">
            <xm:f>NOT(ISERROR(SEARCH(#REF! ="text",GW17)))</xm:f>
            <xm:f>#REF! ="text"</xm:f>
            <x14:dxf>
              <fill>
                <patternFill>
                  <bgColor theme="7" tint="0.79998168889431442"/>
                </patternFill>
              </fill>
            </x14:dxf>
          </x14:cfRule>
          <xm:sqref>GW17</xm:sqref>
        </x14:conditionalFormatting>
        <x14:conditionalFormatting xmlns:xm="http://schemas.microsoft.com/office/excel/2006/main">
          <x14:cfRule type="containsText" priority="169" operator="containsText" id="{C6A1DB53-ECC8-4C5C-B84C-F272A8D9F4C9}">
            <xm:f>NOT(ISERROR(SEARCH(#REF! ="text",GW21)))</xm:f>
            <xm:f>#REF! ="text"</xm:f>
            <x14:dxf>
              <fill>
                <patternFill>
                  <bgColor theme="7" tint="0.79998168889431442"/>
                </patternFill>
              </fill>
            </x14:dxf>
          </x14:cfRule>
          <xm:sqref>GW21</xm:sqref>
        </x14:conditionalFormatting>
        <x14:conditionalFormatting xmlns:xm="http://schemas.microsoft.com/office/excel/2006/main">
          <x14:cfRule type="containsText" priority="166" operator="containsText" id="{678B2DD0-932E-4E48-BB28-65D028423BC9}">
            <xm:f>NOT(ISERROR(SEARCH($A123 ="text",GW38)))</xm:f>
            <xm:f>$A123 ="text"</xm:f>
            <x14:dxf>
              <fill>
                <patternFill>
                  <bgColor theme="7" tint="0.79998168889431442"/>
                </patternFill>
              </fill>
            </x14:dxf>
          </x14:cfRule>
          <xm:sqref>GW38</xm:sqref>
        </x14:conditionalFormatting>
        <x14:conditionalFormatting xmlns:xm="http://schemas.microsoft.com/office/excel/2006/main">
          <x14:cfRule type="containsText" priority="168" operator="containsText" id="{A67C17A4-B52E-4C00-9D01-006E6E8661F4}">
            <xm:f>NOT(ISERROR(SEARCH(#REF! ="text",GW38)))</xm:f>
            <xm:f>#REF! ="text"</xm:f>
            <x14:dxf>
              <fill>
                <patternFill>
                  <bgColor theme="7" tint="0.79998168889431442"/>
                </patternFill>
              </fill>
            </x14:dxf>
          </x14:cfRule>
          <xm:sqref>GW38</xm:sqref>
        </x14:conditionalFormatting>
        <x14:conditionalFormatting xmlns:xm="http://schemas.microsoft.com/office/excel/2006/main">
          <x14:cfRule type="containsText" priority="165" operator="containsText" id="{9E569C1D-CB7E-4F14-97DD-04FC4BD164B6}">
            <xm:f>NOT(ISERROR(SEARCH($A108 ="text",GW44)))</xm:f>
            <xm:f>$A108 ="text"</xm:f>
            <x14:dxf>
              <fill>
                <patternFill>
                  <bgColor theme="7" tint="0.79998168889431442"/>
                </patternFill>
              </fill>
            </x14:dxf>
          </x14:cfRule>
          <xm:sqref>GW44</xm:sqref>
        </x14:conditionalFormatting>
        <x14:conditionalFormatting xmlns:xm="http://schemas.microsoft.com/office/excel/2006/main">
          <x14:cfRule type="containsText" priority="164" operator="containsText" id="{8F1C4CC0-D6B8-4A72-BC1B-791110B006E4}">
            <xm:f>NOT(ISERROR(SEARCH($A120 ="text",GW56)))</xm:f>
            <xm:f>$A120 ="text"</xm:f>
            <x14:dxf>
              <fill>
                <patternFill>
                  <bgColor theme="7" tint="0.79998168889431442"/>
                </patternFill>
              </fill>
            </x14:dxf>
          </x14:cfRule>
          <xm:sqref>GW56</xm:sqref>
        </x14:conditionalFormatting>
        <x14:conditionalFormatting xmlns:xm="http://schemas.microsoft.com/office/excel/2006/main">
          <x14:cfRule type="containsText" priority="163" operator="containsText" id="{727FA4AF-A63E-4D52-9AEC-FCC80038AC84}">
            <xm:f>NOT(ISERROR(SEARCH($A106 ="text",GW60)))</xm:f>
            <xm:f>$A106 ="text"</xm:f>
            <x14:dxf>
              <fill>
                <patternFill>
                  <bgColor theme="7" tint="0.79998168889431442"/>
                </patternFill>
              </fill>
            </x14:dxf>
          </x14:cfRule>
          <xm:sqref>GW60</xm:sqref>
        </x14:conditionalFormatting>
        <x14:conditionalFormatting xmlns:xm="http://schemas.microsoft.com/office/excel/2006/main">
          <x14:cfRule type="containsText" priority="162" operator="containsText" id="{087414D7-8610-44BF-94A7-9D98DD3E1A8E}">
            <xm:f>NOT(ISERROR(SEARCH($A92 ="text",GW71)))</xm:f>
            <xm:f>$A92 ="text"</xm:f>
            <x14:dxf>
              <fill>
                <patternFill>
                  <bgColor theme="7" tint="0.79998168889431442"/>
                </patternFill>
              </fill>
            </x14:dxf>
          </x14:cfRule>
          <xm:sqref>GW71</xm:sqref>
        </x14:conditionalFormatting>
        <x14:conditionalFormatting xmlns:xm="http://schemas.microsoft.com/office/excel/2006/main">
          <x14:cfRule type="containsText" priority="161" operator="containsText" id="{DFF958A2-4A4F-45BB-A98E-CA1D3DE0B438}">
            <xm:f>NOT(ISERROR(SEARCH(#REF! ="text",GW77)))</xm:f>
            <xm:f>#REF! ="text"</xm:f>
            <x14:dxf>
              <fill>
                <patternFill>
                  <bgColor theme="7" tint="0.79998168889431442"/>
                </patternFill>
              </fill>
            </x14:dxf>
          </x14:cfRule>
          <xm:sqref>GW77</xm:sqref>
        </x14:conditionalFormatting>
        <x14:conditionalFormatting xmlns:xm="http://schemas.microsoft.com/office/excel/2006/main">
          <x14:cfRule type="containsText" priority="159" operator="containsText" id="{1C4808A0-546B-47BD-86BA-D4ACCB2AE210}">
            <xm:f>NOT(ISERROR(SEARCH($A119 ="text",GW84)))</xm:f>
            <xm:f>$A119 ="text"</xm:f>
            <x14:dxf>
              <fill>
                <patternFill>
                  <bgColor theme="7" tint="0.79998168889431442"/>
                </patternFill>
              </fill>
            </x14:dxf>
          </x14:cfRule>
          <xm:sqref>GW84</xm:sqref>
        </x14:conditionalFormatting>
        <x14:conditionalFormatting xmlns:xm="http://schemas.microsoft.com/office/excel/2006/main">
          <x14:cfRule type="containsText" priority="160" operator="containsText" id="{97EA986E-48F3-41BC-B451-BA59029C27B9}">
            <xm:f>NOT(ISERROR(SEARCH(#REF! ="text",GW85)))</xm:f>
            <xm:f>#REF! ="text"</xm:f>
            <x14:dxf>
              <fill>
                <patternFill>
                  <bgColor theme="7" tint="0.79998168889431442"/>
                </patternFill>
              </fill>
            </x14:dxf>
          </x14:cfRule>
          <xm:sqref>GW85</xm:sqref>
        </x14:conditionalFormatting>
        <x14:conditionalFormatting xmlns:xm="http://schemas.microsoft.com/office/excel/2006/main">
          <x14:cfRule type="containsText" priority="158" operator="containsText" id="{BF05868A-9096-4B78-9211-268FB9861756}">
            <xm:f>NOT(ISERROR(SEARCH(#REF! ="text",GW97)))</xm:f>
            <xm:f>#REF! ="text"</xm:f>
            <x14:dxf>
              <fill>
                <patternFill>
                  <bgColor theme="7" tint="0.79998168889431442"/>
                </patternFill>
              </fill>
            </x14:dxf>
          </x14:cfRule>
          <xm:sqref>GW97</xm:sqref>
        </x14:conditionalFormatting>
        <x14:conditionalFormatting xmlns:xm="http://schemas.microsoft.com/office/excel/2006/main">
          <x14:cfRule type="containsText" priority="152" operator="containsText" id="{7361F6EA-2BFB-4C16-B9A4-F15F46991D00}">
            <xm:f>NOT(ISERROR(SEARCH(#REF! ="text",DS85)))</xm:f>
            <xm:f>#REF! ="text"</xm:f>
            <x14:dxf>
              <fill>
                <patternFill>
                  <bgColor theme="7" tint="0.79998168889431442"/>
                </patternFill>
              </fill>
            </x14:dxf>
          </x14:cfRule>
          <xm:sqref>DS85:DV85</xm:sqref>
        </x14:conditionalFormatting>
        <x14:conditionalFormatting xmlns:xm="http://schemas.microsoft.com/office/excel/2006/main">
          <x14:cfRule type="containsText" priority="153" operator="containsText" id="{123CC5D3-949A-4596-B78B-28FED2FFCCD0}">
            <xm:f>NOT(ISERROR(SEARCH(#REF! ="text",DS96)))</xm:f>
            <xm:f>#REF! ="text"</xm:f>
            <x14:dxf>
              <fill>
                <patternFill>
                  <bgColor theme="7" tint="0.79998168889431442"/>
                </patternFill>
              </fill>
            </x14:dxf>
          </x14:cfRule>
          <xm:sqref>DS96:DV96</xm:sqref>
        </x14:conditionalFormatting>
        <x14:conditionalFormatting xmlns:xm="http://schemas.microsoft.com/office/excel/2006/main">
          <x14:cfRule type="containsText" priority="144" operator="containsText" id="{6842766D-9584-435A-B4E3-9BF95D07F4F9}">
            <xm:f>NOT(ISERROR(SEARCH(#REF! ="text",DS6)))</xm:f>
            <xm:f>#REF! ="text"</xm:f>
            <x14:dxf>
              <fill>
                <patternFill>
                  <bgColor theme="7" tint="0.79998168889431442"/>
                </patternFill>
              </fill>
            </x14:dxf>
          </x14:cfRule>
          <xm:sqref>DS6:DV6</xm:sqref>
        </x14:conditionalFormatting>
        <x14:conditionalFormatting xmlns:xm="http://schemas.microsoft.com/office/excel/2006/main">
          <x14:cfRule type="containsText" priority="136" operator="containsText" id="{1B03C6E2-B1E2-417B-A0FE-9A691CC64D77}">
            <xm:f>NOT(ISERROR(SEARCH($A6 ="text",DQ1)))</xm:f>
            <xm:f>$A6 ="text"</xm:f>
            <x14:dxf>
              <fill>
                <patternFill>
                  <bgColor theme="7" tint="0.79998168889431442"/>
                </patternFill>
              </fill>
            </x14:dxf>
          </x14:cfRule>
          <xm:sqref>DQ1:DV2</xm:sqref>
        </x14:conditionalFormatting>
        <x14:conditionalFormatting xmlns:xm="http://schemas.microsoft.com/office/excel/2006/main">
          <x14:cfRule type="containsText" priority="135" operator="containsText" id="{559DBE4A-B78B-47C6-AC64-0A476F680FC5}">
            <xm:f>NOT(ISERROR(SEARCH($A108 ="text",DS102)))</xm:f>
            <xm:f>$A108 ="text"</xm:f>
            <x14:dxf>
              <fill>
                <patternFill>
                  <bgColor theme="7" tint="0.79998168889431442"/>
                </patternFill>
              </fill>
            </x14:dxf>
          </x14:cfRule>
          <xm:sqref>DS102:DV103</xm:sqref>
        </x14:conditionalFormatting>
        <x14:conditionalFormatting xmlns:xm="http://schemas.microsoft.com/office/excel/2006/main">
          <x14:cfRule type="containsText" priority="140" operator="containsText" id="{846DAC61-449C-4578-ABE7-040E2FD58DDC}">
            <xm:f>NOT(ISERROR(SEARCH($A111 ="text",DQ106)))</xm:f>
            <xm:f>$A111 ="text"</xm:f>
            <x14:dxf>
              <fill>
                <patternFill>
                  <bgColor theme="7" tint="0.79998168889431442"/>
                </patternFill>
              </fill>
            </x14:dxf>
          </x14:cfRule>
          <xm:sqref>DQ106:DV1048576</xm:sqref>
        </x14:conditionalFormatting>
        <x14:conditionalFormatting xmlns:xm="http://schemas.microsoft.com/office/excel/2006/main">
          <x14:cfRule type="containsText" priority="141" operator="containsText" id="{8AE68154-3719-45D3-8265-E3707BDB0817}">
            <xm:f>NOT(ISERROR(SEARCH($A18 ="text",DU17)))</xm:f>
            <xm:f>$A18 ="text"</xm:f>
            <x14:dxf>
              <fill>
                <patternFill>
                  <bgColor theme="7" tint="0.79998168889431442"/>
                </patternFill>
              </fill>
            </x14:dxf>
          </x14:cfRule>
          <xm:sqref>DU17:DV17</xm:sqref>
        </x14:conditionalFormatting>
        <x14:conditionalFormatting xmlns:xm="http://schemas.microsoft.com/office/excel/2006/main">
          <x14:cfRule type="containsText" priority="142" operator="containsText" id="{16518C34-3B46-47BF-9DCC-374AEDA0AD88}">
            <xm:f>NOT(ISERROR(SEARCH($A117 ="text",DS82)))</xm:f>
            <xm:f>$A117 ="text"</xm:f>
            <x14:dxf>
              <fill>
                <patternFill>
                  <bgColor theme="7" tint="0.79998168889431442"/>
                </patternFill>
              </fill>
            </x14:dxf>
          </x14:cfRule>
          <xm:sqref>DS84:DV84 DS82:DV82</xm:sqref>
        </x14:conditionalFormatting>
        <x14:conditionalFormatting xmlns:xm="http://schemas.microsoft.com/office/excel/2006/main">
          <x14:cfRule type="containsText" priority="143" operator="containsText" id="{1022DF55-444C-4A14-A872-3FA79F79A147}">
            <xm:f>NOT(ISERROR(SEARCH($A106 ="text",DS60)))</xm:f>
            <xm:f>$A106 ="text"</xm:f>
            <x14:dxf>
              <fill>
                <patternFill>
                  <bgColor theme="7" tint="0.79998168889431442"/>
                </patternFill>
              </fill>
            </x14:dxf>
          </x14:cfRule>
          <xm:sqref>DS60:DV60</xm:sqref>
        </x14:conditionalFormatting>
        <x14:conditionalFormatting xmlns:xm="http://schemas.microsoft.com/office/excel/2006/main">
          <x14:cfRule type="containsText" priority="92" operator="containsText" id="{D7F5A69F-E305-44EF-90AD-4B26A46E6730}">
            <xm:f>NOT(ISERROR(SEARCH(#REF! ="text",DW21)))</xm:f>
            <xm:f>#REF! ="text"</xm:f>
            <x14:dxf>
              <fill>
                <patternFill>
                  <bgColor theme="7" tint="0.79998168889431442"/>
                </patternFill>
              </fill>
            </x14:dxf>
          </x14:cfRule>
          <xm:sqref>DW21:EA21</xm:sqref>
        </x14:conditionalFormatting>
        <x14:conditionalFormatting xmlns:xm="http://schemas.microsoft.com/office/excel/2006/main">
          <x14:cfRule type="containsText" priority="145" operator="containsText" id="{B69711B7-D193-4933-822B-7B3E28132A6E}">
            <xm:f>NOT(ISERROR(SEARCH(#REF! ="text",DS21)))</xm:f>
            <xm:f>#REF! ="text"</xm:f>
            <x14:dxf>
              <fill>
                <patternFill>
                  <bgColor theme="7" tint="0.79998168889431442"/>
                </patternFill>
              </fill>
            </x14:dxf>
          </x14:cfRule>
          <xm:sqref>DS21:DV21</xm:sqref>
        </x14:conditionalFormatting>
        <x14:conditionalFormatting xmlns:xm="http://schemas.microsoft.com/office/excel/2006/main">
          <x14:cfRule type="containsText" priority="146" operator="containsText" id="{B9271E6C-5F35-4FDE-85B6-B636AACDB251}">
            <xm:f>NOT(ISERROR(SEARCH($A108 ="text",DS44)))</xm:f>
            <xm:f>$A108 ="text"</xm:f>
            <x14:dxf>
              <fill>
                <patternFill>
                  <bgColor theme="7" tint="0.79998168889431442"/>
                </patternFill>
              </fill>
            </x14:dxf>
          </x14:cfRule>
          <xm:sqref>DS44:DV44 DS54:DV56</xm:sqref>
        </x14:conditionalFormatting>
        <x14:conditionalFormatting xmlns:xm="http://schemas.microsoft.com/office/excel/2006/main">
          <x14:cfRule type="containsText" priority="138" operator="containsText" id="{E7529601-AB47-409D-8201-66C0960BE1E7}">
            <xm:f>NOT(ISERROR(SEARCH($A117 ="text",DS70)))</xm:f>
            <xm:f>$A117 ="text"</xm:f>
            <x14:dxf>
              <fill>
                <patternFill>
                  <bgColor theme="7" tint="0.79998168889431442"/>
                </patternFill>
              </fill>
            </x14:dxf>
          </x14:cfRule>
          <xm:sqref>DS70:DV70</xm:sqref>
        </x14:conditionalFormatting>
        <x14:conditionalFormatting xmlns:xm="http://schemas.microsoft.com/office/excel/2006/main">
          <x14:cfRule type="containsText" priority="147" operator="containsText" id="{90D2755A-A2D7-47F4-8A3D-CD6AAB6DF3CA}">
            <xm:f>NOT(ISERROR(SEARCH($A108 ="text",DR60)))</xm:f>
            <xm:f>$A108 ="text"</xm:f>
            <x14:dxf>
              <fill>
                <patternFill>
                  <bgColor theme="7" tint="0.79998168889431442"/>
                </patternFill>
              </fill>
            </x14:dxf>
          </x14:cfRule>
          <xm:sqref>DR60</xm:sqref>
        </x14:conditionalFormatting>
        <x14:conditionalFormatting xmlns:xm="http://schemas.microsoft.com/office/excel/2006/main">
          <x14:cfRule type="containsText" priority="148" operator="containsText" id="{9C227EFD-AB9C-4725-B775-7CE7C69FCC13}">
            <xm:f>NOT(ISERROR(SEARCH($A70 ="text",DQ37)))</xm:f>
            <xm:f>$A70 ="text"</xm:f>
            <x14:dxf>
              <fill>
                <patternFill>
                  <bgColor theme="7" tint="0.79998168889431442"/>
                </patternFill>
              </fill>
            </x14:dxf>
          </x14:cfRule>
          <xm:sqref>DQ37:DR37</xm:sqref>
        </x14:conditionalFormatting>
        <x14:conditionalFormatting xmlns:xm="http://schemas.microsoft.com/office/excel/2006/main">
          <x14:cfRule type="containsText" priority="137" operator="containsText" id="{4B1DC937-EE6F-49E4-ACEF-AEB4614243F3}">
            <xm:f>NOT(ISERROR(SEARCH($A121 ="text",DS37)))</xm:f>
            <xm:f>$A121 ="text"</xm:f>
            <x14:dxf>
              <fill>
                <patternFill>
                  <bgColor theme="7" tint="0.79998168889431442"/>
                </patternFill>
              </fill>
            </x14:dxf>
          </x14:cfRule>
          <xm:sqref>DS37:DV38</xm:sqref>
        </x14:conditionalFormatting>
        <x14:conditionalFormatting xmlns:xm="http://schemas.microsoft.com/office/excel/2006/main">
          <x14:cfRule type="containsText" priority="149" operator="containsText" id="{5D62739B-9A6B-417C-BA89-92FFBE5937EC}">
            <xm:f>NOT(ISERROR(SEARCH(#REF! ="text",DQ3)))</xm:f>
            <xm:f>#REF! ="text"</xm:f>
            <x14:dxf>
              <fill>
                <patternFill>
                  <bgColor theme="7" tint="0.79998168889431442"/>
                </patternFill>
              </fill>
            </x14:dxf>
          </x14:cfRule>
          <xm:sqref>DS7:DV9 DQ3:DV3</xm:sqref>
        </x14:conditionalFormatting>
        <x14:conditionalFormatting xmlns:xm="http://schemas.microsoft.com/office/excel/2006/main">
          <x14:cfRule type="containsText" priority="150" operator="containsText" id="{E97E8EA5-A201-4EED-A2D7-3656AD3DB4C1}">
            <xm:f>NOT(ISERROR(SEARCH($A140 ="text",DQ102)))</xm:f>
            <xm:f>$A140 ="text"</xm:f>
            <x14:dxf>
              <fill>
                <patternFill>
                  <bgColor theme="7" tint="0.79998168889431442"/>
                </patternFill>
              </fill>
            </x14:dxf>
          </x14:cfRule>
          <xm:sqref>DQ102:DR102 DR103</xm:sqref>
        </x14:conditionalFormatting>
        <x14:conditionalFormatting xmlns:xm="http://schemas.microsoft.com/office/excel/2006/main">
          <x14:cfRule type="containsText" priority="134" operator="containsText" id="{B4D87500-A3D4-4CA2-A046-B2E2B2BC23C0}">
            <xm:f>NOT(ISERROR(SEARCH($A86 ="text",DQ70)))</xm:f>
            <xm:f>$A86 ="text"</xm:f>
            <x14:dxf>
              <fill>
                <patternFill>
                  <bgColor theme="7" tint="0.79998168889431442"/>
                </patternFill>
              </fill>
            </x14:dxf>
          </x14:cfRule>
          <xm:sqref>DQ70:DR70</xm:sqref>
        </x14:conditionalFormatting>
        <x14:conditionalFormatting xmlns:xm="http://schemas.microsoft.com/office/excel/2006/main">
          <x14:cfRule type="containsText" priority="133" operator="containsText" id="{A90C8EED-80DD-4BF8-A031-8A9F9AA20E3A}">
            <xm:f>NOT(ISERROR(SEARCH($A119 ="text",DQ82)))</xm:f>
            <xm:f>$A119 ="text"</xm:f>
            <x14:dxf>
              <fill>
                <patternFill>
                  <bgColor theme="7" tint="0.79998168889431442"/>
                </patternFill>
              </fill>
            </x14:dxf>
          </x14:cfRule>
          <xm:sqref>DQ82:DR82</xm:sqref>
        </x14:conditionalFormatting>
        <x14:conditionalFormatting xmlns:xm="http://schemas.microsoft.com/office/excel/2006/main">
          <x14:cfRule type="containsText" priority="132" operator="containsText" id="{F4071DCD-1FB6-45CC-8882-60B7D22D082D}">
            <xm:f>NOT(ISERROR(SEARCH(#REF! ="text",DS97)))</xm:f>
            <xm:f>#REF! ="text"</xm:f>
            <x14:dxf>
              <fill>
                <patternFill>
                  <bgColor theme="7" tint="0.79998168889431442"/>
                </patternFill>
              </fill>
            </x14:dxf>
          </x14:cfRule>
          <xm:sqref>DS97:DV97</xm:sqref>
        </x14:conditionalFormatting>
        <x14:conditionalFormatting xmlns:xm="http://schemas.microsoft.com/office/excel/2006/main">
          <x14:cfRule type="containsText" priority="151" operator="containsText" id="{8540FD77-1F20-4A22-AFEE-ED813A81E2E1}">
            <xm:f>NOT(ISERROR(SEARCH(#REF! ="text",DS20)))</xm:f>
            <xm:f>#REF! ="text"</xm:f>
            <x14:dxf>
              <fill>
                <patternFill>
                  <bgColor theme="7" tint="0.79998168889431442"/>
                </patternFill>
              </fill>
            </x14:dxf>
          </x14:cfRule>
          <xm:sqref>DS20:DV20</xm:sqref>
        </x14:conditionalFormatting>
        <x14:conditionalFormatting xmlns:xm="http://schemas.microsoft.com/office/excel/2006/main">
          <x14:cfRule type="containsText" priority="119" operator="containsText" id="{E13352E1-BB4B-4229-9049-456A3B0E9CF7}">
            <xm:f>NOT(ISERROR(SEARCH(#REF! ="text",DR6)))</xm:f>
            <xm:f>#REF! ="text"</xm:f>
            <x14:dxf>
              <fill>
                <patternFill>
                  <bgColor theme="7" tint="0.79998168889431442"/>
                </patternFill>
              </fill>
            </x14:dxf>
          </x14:cfRule>
          <xm:sqref>DR6</xm:sqref>
        </x14:conditionalFormatting>
        <x14:conditionalFormatting xmlns:xm="http://schemas.microsoft.com/office/excel/2006/main">
          <x14:cfRule type="containsText" priority="116" operator="containsText" id="{00B42F82-9D5C-462B-A0D7-FECE8562CAC6}">
            <xm:f>NOT(ISERROR(SEARCH($A122 ="text",DQ37)))</xm:f>
            <xm:f>$A122 ="text"</xm:f>
            <x14:dxf>
              <fill>
                <patternFill>
                  <bgColor theme="7" tint="0.79998168889431442"/>
                </patternFill>
              </fill>
            </x14:dxf>
          </x14:cfRule>
          <xm:sqref>DQ37:DR38</xm:sqref>
        </x14:conditionalFormatting>
        <x14:conditionalFormatting xmlns:xm="http://schemas.microsoft.com/office/excel/2006/main">
          <x14:cfRule type="containsText" priority="120" operator="containsText" id="{D678AA0D-39BE-401F-9FB8-9C88F514540A}">
            <xm:f>NOT(ISERROR(SEARCH(#REF! ="text",DR84)))</xm:f>
            <xm:f>#REF! ="text"</xm:f>
            <x14:dxf>
              <fill>
                <patternFill>
                  <bgColor theme="7" tint="0.79998168889431442"/>
                </patternFill>
              </fill>
            </x14:dxf>
          </x14:cfRule>
          <xm:sqref>DR84</xm:sqref>
        </x14:conditionalFormatting>
        <x14:conditionalFormatting xmlns:xm="http://schemas.microsoft.com/office/excel/2006/main">
          <x14:cfRule type="containsText" priority="121" operator="containsText" id="{C039BBAD-0D0C-4CD1-9A01-EA0A4E458A9A}">
            <xm:f>NOT(ISERROR(SEARCH(#REF! ="text",DR21)))</xm:f>
            <xm:f>#REF! ="text"</xm:f>
            <x14:dxf>
              <fill>
                <patternFill>
                  <bgColor theme="7" tint="0.79998168889431442"/>
                </patternFill>
              </fill>
            </x14:dxf>
          </x14:cfRule>
          <xm:sqref>DR21</xm:sqref>
        </x14:conditionalFormatting>
        <x14:conditionalFormatting xmlns:xm="http://schemas.microsoft.com/office/excel/2006/main">
          <x14:cfRule type="containsText" priority="122" operator="containsText" id="{7AB2ADA5-9762-4ED2-82F2-93BA8CEF955E}">
            <xm:f>NOT(ISERROR(SEARCH($A109 ="text",DQ44)))</xm:f>
            <xm:f>$A109 ="text"</xm:f>
            <x14:dxf>
              <fill>
                <patternFill>
                  <bgColor theme="7" tint="0.79998168889431442"/>
                </patternFill>
              </fill>
            </x14:dxf>
          </x14:cfRule>
          <xm:sqref>DQ54:DR54 DR44</xm:sqref>
        </x14:conditionalFormatting>
        <x14:conditionalFormatting xmlns:xm="http://schemas.microsoft.com/office/excel/2006/main">
          <x14:cfRule type="containsText" priority="123" operator="containsText" id="{061863EF-3CD8-4678-B6AD-D50E765F04C1}">
            <xm:f>NOT(ISERROR(SEARCH($A106 ="text",DR85)))</xm:f>
            <xm:f>$A106 ="text"</xm:f>
            <x14:dxf>
              <fill>
                <patternFill>
                  <bgColor theme="7" tint="0.79998168889431442"/>
                </patternFill>
              </fill>
            </x14:dxf>
          </x14:cfRule>
          <xm:sqref>DR85</xm:sqref>
        </x14:conditionalFormatting>
        <x14:conditionalFormatting xmlns:xm="http://schemas.microsoft.com/office/excel/2006/main">
          <x14:cfRule type="containsText" priority="124" operator="containsText" id="{3F2DEEDB-93D0-4D7D-B97E-8626F0E3B92C}">
            <xm:f>NOT(ISERROR(SEARCH($A56 ="text",DR21)))</xm:f>
            <xm:f>$A56 ="text"</xm:f>
            <x14:dxf>
              <fill>
                <patternFill>
                  <bgColor theme="7" tint="0.79998168889431442"/>
                </patternFill>
              </fill>
            </x14:dxf>
          </x14:cfRule>
          <xm:sqref>DR21</xm:sqref>
        </x14:conditionalFormatting>
        <x14:conditionalFormatting xmlns:xm="http://schemas.microsoft.com/office/excel/2006/main">
          <x14:cfRule type="containsText" priority="125" operator="containsText" id="{35FFEB4F-9F33-486A-896C-1C5D1A58E5D2}">
            <xm:f>NOT(ISERROR(SEARCH($A118 ="text",DQ70)))</xm:f>
            <xm:f>$A118 ="text"</xm:f>
            <x14:dxf>
              <fill>
                <patternFill>
                  <bgColor theme="7" tint="0.79998168889431442"/>
                </patternFill>
              </fill>
            </x14:dxf>
          </x14:cfRule>
          <xm:sqref>DQ70:DR70</xm:sqref>
        </x14:conditionalFormatting>
        <x14:conditionalFormatting xmlns:xm="http://schemas.microsoft.com/office/excel/2006/main">
          <x14:cfRule type="containsText" priority="115" operator="containsText" id="{871F2C1F-A42A-4678-BC78-52310279EE5F}">
            <xm:f>NOT(ISERROR(SEARCH($A111 ="text",DQ102)))</xm:f>
            <xm:f>$A111 ="text"</xm:f>
            <x14:dxf>
              <fill>
                <patternFill>
                  <bgColor theme="7" tint="0.79998168889431442"/>
                </patternFill>
              </fill>
            </x14:dxf>
          </x14:cfRule>
          <xm:sqref>DQ102:DR102 DR103</xm:sqref>
        </x14:conditionalFormatting>
        <x14:conditionalFormatting xmlns:xm="http://schemas.microsoft.com/office/excel/2006/main">
          <x14:cfRule type="containsText" priority="126" operator="containsText" id="{7739DE34-FA83-410B-85BF-6271B08AA103}">
            <xm:f>NOT(ISERROR(SEARCH(#REF! ="text",DQ7)))</xm:f>
            <xm:f>#REF! ="text"</xm:f>
            <x14:dxf>
              <fill>
                <patternFill>
                  <bgColor theme="7" tint="0.79998168889431442"/>
                </patternFill>
              </fill>
            </x14:dxf>
          </x14:cfRule>
          <xm:sqref>DQ7:DR7 DQ9:DR9 DR8</xm:sqref>
        </x14:conditionalFormatting>
        <x14:conditionalFormatting xmlns:xm="http://schemas.microsoft.com/office/excel/2006/main">
          <x14:cfRule type="containsText" priority="127" operator="containsText" id="{B15988A2-B80A-4F0A-9C8F-B02F0169CF0A}">
            <xm:f>NOT(ISERROR(SEARCH($A134 ="text",DQ96)))</xm:f>
            <xm:f>$A134 ="text"</xm:f>
            <x14:dxf>
              <fill>
                <patternFill>
                  <bgColor theme="7" tint="0.79998168889431442"/>
                </patternFill>
              </fill>
            </x14:dxf>
          </x14:cfRule>
          <xm:sqref>DQ96:DR96</xm:sqref>
        </x14:conditionalFormatting>
        <x14:conditionalFormatting xmlns:xm="http://schemas.microsoft.com/office/excel/2006/main">
          <x14:cfRule type="containsText" priority="113" operator="containsText" id="{F9126CEE-AF29-4206-A873-6A4B6CB29101}">
            <xm:f>NOT(ISERROR(SEARCH($A135 ="text",DR97)))</xm:f>
            <xm:f>$A135 ="text"</xm:f>
            <x14:dxf>
              <fill>
                <patternFill>
                  <bgColor theme="7" tint="0.79998168889431442"/>
                </patternFill>
              </fill>
            </x14:dxf>
          </x14:cfRule>
          <xm:sqref>DR97</xm:sqref>
        </x14:conditionalFormatting>
        <x14:conditionalFormatting xmlns:xm="http://schemas.microsoft.com/office/excel/2006/main">
          <x14:cfRule type="containsText" priority="128" operator="containsText" id="{9F503A41-663F-4292-BD26-34A00CDC556A}">
            <xm:f>NOT(ISERROR(SEARCH($A121 ="text",DR84)))</xm:f>
            <xm:f>$A121 ="text"</xm:f>
            <x14:dxf>
              <fill>
                <patternFill>
                  <bgColor theme="7" tint="0.79998168889431442"/>
                </patternFill>
              </fill>
            </x14:dxf>
          </x14:cfRule>
          <xm:sqref>DR84:DR85</xm:sqref>
        </x14:conditionalFormatting>
        <x14:conditionalFormatting xmlns:xm="http://schemas.microsoft.com/office/excel/2006/main">
          <x14:cfRule type="containsText" priority="129" operator="containsText" id="{722CC307-9A40-406B-B2C5-2A9DDF13FAF8}">
            <xm:f>NOT(ISERROR(SEARCH(#REF! ="text",DQ20)))</xm:f>
            <xm:f>#REF! ="text"</xm:f>
            <x14:dxf>
              <fill>
                <patternFill>
                  <bgColor theme="7" tint="0.79998168889431442"/>
                </patternFill>
              </fill>
            </x14:dxf>
          </x14:cfRule>
          <xm:sqref>DQ20:DR20</xm:sqref>
        </x14:conditionalFormatting>
        <x14:conditionalFormatting xmlns:xm="http://schemas.microsoft.com/office/excel/2006/main">
          <x14:cfRule type="containsText" priority="130" operator="containsText" id="{0F2FDF9E-4072-451E-8CD1-48D02FBF4619}">
            <xm:f>NOT(ISERROR(SEARCH(#REF! ="text",DQ96)))</xm:f>
            <xm:f>#REF! ="text"</xm:f>
            <x14:dxf>
              <fill>
                <patternFill>
                  <bgColor theme="7" tint="0.79998168889431442"/>
                </patternFill>
              </fill>
            </x14:dxf>
          </x14:cfRule>
          <xm:sqref>DQ96:DR96</xm:sqref>
        </x14:conditionalFormatting>
        <x14:conditionalFormatting xmlns:xm="http://schemas.microsoft.com/office/excel/2006/main">
          <x14:cfRule type="containsText" priority="131" operator="containsText" id="{88DE11BC-A8BF-4177-9D00-857E24A5D55E}">
            <xm:f>NOT(ISERROR(SEARCH($A121 ="text",DQ55)))</xm:f>
            <xm:f>$A121 ="text"</xm:f>
            <x14:dxf>
              <fill>
                <patternFill>
                  <bgColor theme="7" tint="0.79998168889431442"/>
                </patternFill>
              </fill>
            </x14:dxf>
          </x14:cfRule>
          <xm:sqref>DQ55:DR55 DR56</xm:sqref>
        </x14:conditionalFormatting>
        <x14:conditionalFormatting xmlns:xm="http://schemas.microsoft.com/office/excel/2006/main">
          <x14:cfRule type="containsText" priority="154" operator="containsText" id="{78FBC3D6-BE0B-4FB4-8C2E-9D71C7AB00FF}">
            <xm:f>NOT(ISERROR(SEARCH(#REF! ="text",DQ38)))</xm:f>
            <xm:f>#REF! ="text"</xm:f>
            <x14:dxf>
              <fill>
                <patternFill>
                  <bgColor theme="7" tint="0.79998168889431442"/>
                </patternFill>
              </fill>
            </x14:dxf>
          </x14:cfRule>
          <xm:sqref>DQ38:DR38</xm:sqref>
        </x14:conditionalFormatting>
        <x14:conditionalFormatting xmlns:xm="http://schemas.microsoft.com/office/excel/2006/main">
          <x14:cfRule type="containsText" priority="108" operator="containsText" id="{E2CC3074-ECDA-475D-B0E7-F8D26D110E3A}">
            <xm:f>NOT(ISERROR(SEARCH($A92 ="text",DR71)))</xm:f>
            <xm:f>$A92 ="text"</xm:f>
            <x14:dxf>
              <fill>
                <patternFill>
                  <bgColor theme="7" tint="0.79998168889431442"/>
                </patternFill>
              </fill>
            </x14:dxf>
          </x14:cfRule>
          <xm:sqref>DR71:DV71</xm:sqref>
        </x14:conditionalFormatting>
        <x14:conditionalFormatting xmlns:xm="http://schemas.microsoft.com/office/excel/2006/main">
          <x14:cfRule type="containsText" priority="109" operator="containsText" id="{3ECCABF6-9FB6-4365-9EA5-8E298CAC52DC}">
            <xm:f>NOT(ISERROR(SEARCH(#REF! ="text",DR77)))</xm:f>
            <xm:f>#REF! ="text"</xm:f>
            <x14:dxf>
              <fill>
                <patternFill>
                  <bgColor theme="7" tint="0.79998168889431442"/>
                </patternFill>
              </fill>
            </x14:dxf>
          </x14:cfRule>
          <xm:sqref>DR77:DV77</xm:sqref>
        </x14:conditionalFormatting>
        <x14:conditionalFormatting xmlns:xm="http://schemas.microsoft.com/office/excel/2006/main">
          <x14:cfRule type="containsText" priority="110" operator="containsText" id="{BD0A2643-EE43-4AE0-84AC-47A58A81C38F}">
            <xm:f>NOT(ISERROR(SEARCH($A103 ="text",DQ74)))</xm:f>
            <xm:f>$A103 ="text"</xm:f>
            <x14:dxf>
              <fill>
                <patternFill>
                  <bgColor theme="7" tint="0.79998168889431442"/>
                </patternFill>
              </fill>
            </x14:dxf>
          </x14:cfRule>
          <xm:sqref>DQ74:DV74</xm:sqref>
        </x14:conditionalFormatting>
        <x14:conditionalFormatting xmlns:xm="http://schemas.microsoft.com/office/excel/2006/main">
          <x14:cfRule type="containsText" priority="155" operator="containsText" id="{6E49C22A-0C46-4952-B953-4AF99E51627E}">
            <xm:f>NOT(ISERROR(SEARCH(#REF! ="text",DR60)))</xm:f>
            <xm:f>#REF! ="text"</xm:f>
            <x14:dxf>
              <fill>
                <patternFill>
                  <bgColor theme="7" tint="0.79998168889431442"/>
                </patternFill>
              </fill>
            </x14:dxf>
          </x14:cfRule>
          <xm:sqref>DR60</xm:sqref>
        </x14:conditionalFormatting>
        <x14:conditionalFormatting xmlns:xm="http://schemas.microsoft.com/office/excel/2006/main">
          <x14:cfRule type="containsText" priority="156" operator="containsText" id="{D578D6E5-50DB-4890-8BC1-D60F60CA9506}">
            <xm:f>NOT(ISERROR(SEARCH(#REF! ="text",DQ55)))</xm:f>
            <xm:f>#REF! ="text"</xm:f>
            <x14:dxf>
              <fill>
                <patternFill>
                  <bgColor theme="7" tint="0.79998168889431442"/>
                </patternFill>
              </fill>
            </x14:dxf>
          </x14:cfRule>
          <xm:sqref>DQ55:DR55 DR56</xm:sqref>
        </x14:conditionalFormatting>
        <x14:conditionalFormatting xmlns:xm="http://schemas.microsoft.com/office/excel/2006/main">
          <x14:cfRule type="containsText" priority="157" operator="containsText" id="{51D6B076-B250-434F-BFBA-19BFF71E2303}">
            <xm:f>NOT(ISERROR(SEARCH(#REF! ="text",DQ44)))</xm:f>
            <xm:f>#REF! ="text"</xm:f>
            <x14:dxf>
              <fill>
                <patternFill>
                  <bgColor theme="7" tint="0.79998168889431442"/>
                </patternFill>
              </fill>
            </x14:dxf>
          </x14:cfRule>
          <xm:sqref>DQ54:DR54 DR44</xm:sqref>
        </x14:conditionalFormatting>
        <x14:conditionalFormatting xmlns:xm="http://schemas.microsoft.com/office/excel/2006/main">
          <x14:cfRule type="containsText" priority="53" operator="containsText" id="{07ED7FAA-251A-49EE-9896-B47742FD55B9}">
            <xm:f>NOT(ISERROR(SEARCH(#REF! ="text",DZ55)))</xm:f>
            <xm:f>#REF! ="text"</xm:f>
            <x14:dxf>
              <fill>
                <patternFill>
                  <bgColor theme="7" tint="0.79998168889431442"/>
                </patternFill>
              </fill>
            </x14:dxf>
          </x14:cfRule>
          <xm:sqref>DZ55</xm:sqref>
        </x14:conditionalFormatting>
        <x14:conditionalFormatting xmlns:xm="http://schemas.microsoft.com/office/excel/2006/main">
          <x14:cfRule type="containsText" priority="55" operator="containsText" id="{0B55F0F4-1281-499B-B235-D2E57CD0F975}">
            <xm:f>NOT(ISERROR(SEARCH(#REF! ="text",DX55)))</xm:f>
            <xm:f>#REF! ="text"</xm:f>
            <x14:dxf>
              <fill>
                <patternFill>
                  <bgColor theme="7" tint="0.79998168889431442"/>
                </patternFill>
              </fill>
            </x14:dxf>
          </x14:cfRule>
          <xm:sqref>DX55</xm:sqref>
        </x14:conditionalFormatting>
        <x14:conditionalFormatting xmlns:xm="http://schemas.microsoft.com/office/excel/2006/main">
          <x14:cfRule type="containsText" priority="90" operator="containsText" id="{F0A229E7-603C-4083-839C-295F9DEE7767}">
            <xm:f>NOT(ISERROR(SEARCH(#REF! ="text",DW6)))</xm:f>
            <xm:f>#REF! ="text"</xm:f>
            <x14:dxf>
              <fill>
                <patternFill>
                  <bgColor theme="7" tint="0.79998168889431442"/>
                </patternFill>
              </fill>
            </x14:dxf>
          </x14:cfRule>
          <xm:sqref>DX6:EA6 DW20:EA20</xm:sqref>
        </x14:conditionalFormatting>
        <x14:conditionalFormatting xmlns:xm="http://schemas.microsoft.com/office/excel/2006/main">
          <x14:cfRule type="containsText" priority="84" operator="containsText" id="{4546AD3F-F437-4D3E-B55A-DBBCB301083A}">
            <xm:f>NOT(ISERROR(SEARCH($A122 ="text",DW37)))</xm:f>
            <xm:f>$A122 ="text"</xm:f>
            <x14:dxf>
              <fill>
                <patternFill>
                  <bgColor theme="7" tint="0.79998168889431442"/>
                </patternFill>
              </fill>
            </x14:dxf>
          </x14:cfRule>
          <xm:sqref>DW37:EA38</xm:sqref>
        </x14:conditionalFormatting>
        <x14:conditionalFormatting xmlns:xm="http://schemas.microsoft.com/office/excel/2006/main">
          <x14:cfRule type="containsText" priority="82" operator="containsText" id="{C97B8E3E-8AA3-47BA-A0E0-A2C67479BC9E}">
            <xm:f>NOT(ISERROR(SEARCH($A6 ="text",DW1)))</xm:f>
            <xm:f>$A6 ="text"</xm:f>
            <x14:dxf>
              <fill>
                <patternFill>
                  <bgColor theme="7" tint="0.79998168889431442"/>
                </patternFill>
              </fill>
            </x14:dxf>
          </x14:cfRule>
          <xm:sqref>DW1:EA2</xm:sqref>
        </x14:conditionalFormatting>
        <x14:conditionalFormatting xmlns:xm="http://schemas.microsoft.com/office/excel/2006/main">
          <x14:cfRule type="containsText" priority="88" operator="containsText" id="{C7D87740-F698-4D4F-A99D-A2D4CD91E409}">
            <xm:f>NOT(ISERROR(SEARCH($A18 ="text",DW17)))</xm:f>
            <xm:f>$A18 ="text"</xm:f>
            <x14:dxf>
              <fill>
                <patternFill>
                  <bgColor theme="7" tint="0.79998168889431442"/>
                </patternFill>
              </fill>
            </x14:dxf>
          </x14:cfRule>
          <xm:sqref>DW17:EA17</xm:sqref>
        </x14:conditionalFormatting>
        <x14:conditionalFormatting xmlns:xm="http://schemas.microsoft.com/office/excel/2006/main">
          <x14:cfRule type="containsText" priority="89" operator="containsText" id="{AD8F6BC9-B365-4700-9FFB-657E3F056765}">
            <xm:f>NOT(ISERROR(SEARCH($A16 ="text",DW9)))</xm:f>
            <xm:f>$A16 ="text"</xm:f>
            <x14:dxf>
              <fill>
                <patternFill>
                  <bgColor theme="7" tint="0.79998168889431442"/>
                </patternFill>
              </fill>
            </x14:dxf>
          </x14:cfRule>
          <xm:sqref>DW106:EA1048576 DW9</xm:sqref>
        </x14:conditionalFormatting>
        <x14:conditionalFormatting xmlns:xm="http://schemas.microsoft.com/office/excel/2006/main">
          <x14:cfRule type="containsText" priority="91" operator="containsText" id="{852C4A06-E608-4226-A5D7-9AFF3618E18D}">
            <xm:f>NOT(ISERROR(SEARCH(#REF! ="text",DW71)))</xm:f>
            <xm:f>#REF! ="text"</xm:f>
            <x14:dxf>
              <fill>
                <patternFill>
                  <bgColor theme="7" tint="0.79998168889431442"/>
                </patternFill>
              </fill>
            </x14:dxf>
          </x14:cfRule>
          <xm:sqref>DW84:EA84 DW71:DX71</xm:sqref>
        </x14:conditionalFormatting>
        <x14:conditionalFormatting xmlns:xm="http://schemas.microsoft.com/office/excel/2006/main">
          <x14:cfRule type="containsText" priority="93" operator="containsText" id="{5E56D8C9-6385-427F-A191-803B7CEFBD56}">
            <xm:f>NOT(ISERROR(SEARCH($A109 ="text",DW44)))</xm:f>
            <xm:f>$A109 ="text"</xm:f>
            <x14:dxf>
              <fill>
                <patternFill>
                  <bgColor theme="7" tint="0.79998168889431442"/>
                </patternFill>
              </fill>
            </x14:dxf>
          </x14:cfRule>
          <xm:sqref>DW44:EA44 DW54:EA54</xm:sqref>
        </x14:conditionalFormatting>
        <x14:conditionalFormatting xmlns:xm="http://schemas.microsoft.com/office/excel/2006/main">
          <x14:cfRule type="containsText" priority="94" operator="containsText" id="{970E3C5A-C5C8-47AE-A135-05FF4D280F2F}">
            <xm:f>NOT(ISERROR(SEARCH($A106 ="text",DW85)))</xm:f>
            <xm:f>$A106 ="text"</xm:f>
            <x14:dxf>
              <fill>
                <patternFill>
                  <bgColor theme="7" tint="0.79998168889431442"/>
                </patternFill>
              </fill>
            </x14:dxf>
          </x14:cfRule>
          <xm:sqref>DW85:EA85</xm:sqref>
        </x14:conditionalFormatting>
        <x14:conditionalFormatting xmlns:xm="http://schemas.microsoft.com/office/excel/2006/main">
          <x14:cfRule type="containsText" priority="95" operator="containsText" id="{B7479320-C2EE-40AA-A784-D88C0644799E}">
            <xm:f>NOT(ISERROR(SEARCH($A56 ="text",DW21)))</xm:f>
            <xm:f>$A56 ="text"</xm:f>
            <x14:dxf>
              <fill>
                <patternFill>
                  <bgColor theme="7" tint="0.79998168889431442"/>
                </patternFill>
              </fill>
            </x14:dxf>
          </x14:cfRule>
          <xm:sqref>DW21:EA21</xm:sqref>
        </x14:conditionalFormatting>
        <x14:conditionalFormatting xmlns:xm="http://schemas.microsoft.com/office/excel/2006/main">
          <x14:cfRule type="containsText" priority="85" operator="containsText" id="{4C748A26-A7F4-4833-A2E5-ADA60298678D}">
            <xm:f>NOT(ISERROR(SEARCH($A93 ="text",DW9)))</xm:f>
            <xm:f>$A93 ="text"</xm:f>
            <x14:dxf>
              <fill>
                <patternFill>
                  <bgColor theme="7" tint="0.79998168889431442"/>
                </patternFill>
              </fill>
            </x14:dxf>
          </x14:cfRule>
          <xm:sqref>DW9</xm:sqref>
        </x14:conditionalFormatting>
        <x14:conditionalFormatting xmlns:xm="http://schemas.microsoft.com/office/excel/2006/main">
          <x14:cfRule type="containsText" priority="96" operator="containsText" id="{A75F7351-B7F2-4B16-95DD-41BA04C4503A}">
            <xm:f>NOT(ISERROR(SEARCH($A108 ="text",DW60)))</xm:f>
            <xm:f>$A108 ="text"</xm:f>
            <x14:dxf>
              <fill>
                <patternFill>
                  <bgColor theme="7" tint="0.79998168889431442"/>
                </patternFill>
              </fill>
            </x14:dxf>
          </x14:cfRule>
          <xm:sqref>DW70:EA70 DW60:EA60</xm:sqref>
        </x14:conditionalFormatting>
        <x14:conditionalFormatting xmlns:xm="http://schemas.microsoft.com/office/excel/2006/main">
          <x14:cfRule type="containsText" priority="97" operator="containsText" id="{148C44C2-FC3F-404D-BAD8-4610C5EE6E6B}">
            <xm:f>NOT(ISERROR(SEARCH($A70 ="text",DW37)))</xm:f>
            <xm:f>$A70 ="text"</xm:f>
            <x14:dxf>
              <fill>
                <patternFill>
                  <bgColor theme="7" tint="0.79998168889431442"/>
                </patternFill>
              </fill>
            </x14:dxf>
          </x14:cfRule>
          <xm:sqref>DW37:EA37</xm:sqref>
        </x14:conditionalFormatting>
        <x14:conditionalFormatting xmlns:xm="http://schemas.microsoft.com/office/excel/2006/main">
          <x14:cfRule type="containsText" priority="83" operator="containsText" id="{23CCC55E-7A83-400D-8D81-831339437F61}">
            <xm:f>NOT(ISERROR(SEARCH($A17 ="text",DW8)))</xm:f>
            <xm:f>$A17 ="text"</xm:f>
            <x14:dxf>
              <fill>
                <patternFill>
                  <bgColor theme="7" tint="0.79998168889431442"/>
                </patternFill>
              </fill>
            </x14:dxf>
          </x14:cfRule>
          <xm:sqref>DW8 DW102:EA103</xm:sqref>
        </x14:conditionalFormatting>
        <x14:conditionalFormatting xmlns:xm="http://schemas.microsoft.com/office/excel/2006/main">
          <x14:cfRule type="containsText" priority="98" operator="containsText" id="{CBB4F91C-A5BF-4D88-A2CC-9843D4C10F2F}">
            <xm:f>NOT(ISERROR(SEARCH(#REF! ="text",DW3)))</xm:f>
            <xm:f>#REF! ="text"</xm:f>
            <x14:dxf>
              <fill>
                <patternFill>
                  <bgColor theme="7" tint="0.79998168889431442"/>
                </patternFill>
              </fill>
            </x14:dxf>
          </x14:cfRule>
          <xm:sqref>DW7:EA7 DW3:EA3 DX8:EA9</xm:sqref>
        </x14:conditionalFormatting>
        <x14:conditionalFormatting xmlns:xm="http://schemas.microsoft.com/office/excel/2006/main">
          <x14:cfRule type="containsText" priority="99" operator="containsText" id="{75C154A9-E195-44AA-A909-A2528A500985}">
            <xm:f>NOT(ISERROR(SEARCH($A134 ="text",DW96)))</xm:f>
            <xm:f>$A134 ="text"</xm:f>
            <x14:dxf>
              <fill>
                <patternFill>
                  <bgColor theme="7" tint="0.79998168889431442"/>
                </patternFill>
              </fill>
            </x14:dxf>
          </x14:cfRule>
          <xm:sqref>DW96:EA96 DW102:EA103</xm:sqref>
        </x14:conditionalFormatting>
        <x14:conditionalFormatting xmlns:xm="http://schemas.microsoft.com/office/excel/2006/main">
          <x14:cfRule type="containsText" priority="80" operator="containsText" id="{8993A965-08A4-4030-A31C-2C97BDAE6876}">
            <xm:f>NOT(ISERROR(SEARCH($A86 ="text",DW70)))</xm:f>
            <xm:f>$A86 ="text"</xm:f>
            <x14:dxf>
              <fill>
                <patternFill>
                  <bgColor theme="7" tint="0.79998168889431442"/>
                </patternFill>
              </fill>
            </x14:dxf>
          </x14:cfRule>
          <xm:sqref>DW70:EA70</xm:sqref>
        </x14:conditionalFormatting>
        <x14:conditionalFormatting xmlns:xm="http://schemas.microsoft.com/office/excel/2006/main">
          <x14:cfRule type="containsText" priority="79" operator="containsText" id="{B00031D7-F7E8-4A87-81BC-1F0ED3766573}">
            <xm:f>NOT(ISERROR(SEARCH($A119 ="text",DW82)))</xm:f>
            <xm:f>$A119 ="text"</xm:f>
            <x14:dxf>
              <fill>
                <patternFill>
                  <bgColor theme="7" tint="0.79998168889431442"/>
                </patternFill>
              </fill>
            </x14:dxf>
          </x14:cfRule>
          <xm:sqref>DW82:EA82</xm:sqref>
        </x14:conditionalFormatting>
        <x14:conditionalFormatting xmlns:xm="http://schemas.microsoft.com/office/excel/2006/main">
          <x14:cfRule type="containsText" priority="78" operator="containsText" id="{56D3B5C1-C925-4057-B07C-19DEC0CCD04D}">
            <xm:f>NOT(ISERROR(SEARCH($A15 ="text",DW6)))</xm:f>
            <xm:f>$A15 ="text"</xm:f>
            <x14:dxf>
              <fill>
                <patternFill>
                  <bgColor theme="7" tint="0.79998168889431442"/>
                </patternFill>
              </fill>
            </x14:dxf>
          </x14:cfRule>
          <xm:sqref>DW6</xm:sqref>
        </x14:conditionalFormatting>
        <x14:conditionalFormatting xmlns:xm="http://schemas.microsoft.com/office/excel/2006/main">
          <x14:cfRule type="containsText" priority="100" operator="containsText" id="{1E06787B-3DCD-4C24-8001-B32F50237271}">
            <xm:f>NOT(ISERROR(SEARCH(#REF! ="text",DW8)))</xm:f>
            <xm:f>#REF! ="text"</xm:f>
            <x14:dxf>
              <fill>
                <patternFill>
                  <bgColor theme="7" tint="0.79998168889431442"/>
                </patternFill>
              </fill>
            </x14:dxf>
          </x14:cfRule>
          <xm:sqref>DW8</xm:sqref>
        </x14:conditionalFormatting>
        <x14:conditionalFormatting xmlns:xm="http://schemas.microsoft.com/office/excel/2006/main">
          <x14:cfRule type="containsText" priority="76" operator="containsText" id="{CC9F77B3-B30D-4F96-AE1A-DB9C6487B78A}">
            <xm:f>NOT(ISERROR(SEARCH($A135 ="text",DW97)))</xm:f>
            <xm:f>$A135 ="text"</xm:f>
            <x14:dxf>
              <fill>
                <patternFill>
                  <bgColor theme="7" tint="0.79998168889431442"/>
                </patternFill>
              </fill>
            </x14:dxf>
          </x14:cfRule>
          <xm:sqref>DW97:EA97</xm:sqref>
        </x14:conditionalFormatting>
        <x14:conditionalFormatting xmlns:xm="http://schemas.microsoft.com/office/excel/2006/main">
          <x14:cfRule type="containsText" priority="101" operator="containsText" id="{D6A705E2-837E-4018-834B-8202D815D658}">
            <xm:f>NOT(ISERROR(SEARCH($A121 ="text",DW84)))</xm:f>
            <xm:f>$A121 ="text"</xm:f>
            <x14:dxf>
              <fill>
                <patternFill>
                  <bgColor theme="7" tint="0.79998168889431442"/>
                </patternFill>
              </fill>
            </x14:dxf>
          </x14:cfRule>
          <xm:sqref>DW84:EA85</xm:sqref>
        </x14:conditionalFormatting>
        <x14:conditionalFormatting xmlns:xm="http://schemas.microsoft.com/office/excel/2006/main">
          <x14:cfRule type="containsText" priority="102" operator="containsText" id="{9CAFEFB4-A56A-46E9-A9CD-494F3D230444}">
            <xm:f>NOT(ISERROR(SEARCH(#REF! ="text",DW96)))</xm:f>
            <xm:f>#REF! ="text"</xm:f>
            <x14:dxf>
              <fill>
                <patternFill>
                  <bgColor theme="7" tint="0.79998168889431442"/>
                </patternFill>
              </fill>
            </x14:dxf>
          </x14:cfRule>
          <xm:sqref>DW96:EA96</xm:sqref>
        </x14:conditionalFormatting>
        <x14:conditionalFormatting xmlns:xm="http://schemas.microsoft.com/office/excel/2006/main">
          <x14:cfRule type="containsText" priority="103" operator="containsText" id="{2D809615-0024-45C2-B0D2-00C3A2A559B2}">
            <xm:f>NOT(ISERROR(SEARCH($A121 ="text",DW55)))</xm:f>
            <xm:f>$A121 ="text"</xm:f>
            <x14:dxf>
              <fill>
                <patternFill>
                  <bgColor theme="7" tint="0.79998168889431442"/>
                </patternFill>
              </fill>
            </x14:dxf>
          </x14:cfRule>
          <xm:sqref>DW56:EA56 DW55</xm:sqref>
        </x14:conditionalFormatting>
        <x14:conditionalFormatting xmlns:xm="http://schemas.microsoft.com/office/excel/2006/main">
          <x14:cfRule type="containsText" priority="104" operator="containsText" id="{06DEDB77-9AF5-4819-B2D4-A7A6AADEF04D}">
            <xm:f>NOT(ISERROR(SEARCH(#REF! ="text",DW38)))</xm:f>
            <xm:f>#REF! ="text"</xm:f>
            <x14:dxf>
              <fill>
                <patternFill>
                  <bgColor theme="7" tint="0.79998168889431442"/>
                </patternFill>
              </fill>
            </x14:dxf>
          </x14:cfRule>
          <xm:sqref>DW38:EA38</xm:sqref>
        </x14:conditionalFormatting>
        <x14:conditionalFormatting xmlns:xm="http://schemas.microsoft.com/office/excel/2006/main">
          <x14:cfRule type="containsText" priority="73" operator="containsText" id="{C382DAB2-501D-4A49-8D20-06D082FE8048}">
            <xm:f>NOT(ISERROR(SEARCH($A92 ="text",DY71)))</xm:f>
            <xm:f>$A92 ="text"</xm:f>
            <x14:dxf>
              <fill>
                <patternFill>
                  <bgColor theme="7" tint="0.79998168889431442"/>
                </patternFill>
              </fill>
            </x14:dxf>
          </x14:cfRule>
          <xm:sqref>DY71:EA71</xm:sqref>
        </x14:conditionalFormatting>
        <x14:conditionalFormatting xmlns:xm="http://schemas.microsoft.com/office/excel/2006/main">
          <x14:cfRule type="containsText" priority="74" operator="containsText" id="{8C792353-B216-42E0-B180-C5C957C9CE9A}">
            <xm:f>NOT(ISERROR(SEARCH($A94 ="text",DW71)))</xm:f>
            <xm:f>$A94 ="text"</xm:f>
            <x14:dxf>
              <fill>
                <patternFill>
                  <bgColor theme="7" tint="0.79998168889431442"/>
                </patternFill>
              </fill>
            </x14:dxf>
          </x14:cfRule>
          <xm:sqref>DW71:DX71</xm:sqref>
        </x14:conditionalFormatting>
        <x14:conditionalFormatting xmlns:xm="http://schemas.microsoft.com/office/excel/2006/main">
          <x14:cfRule type="containsText" priority="105" operator="containsText" id="{6B89FEFF-ADF2-4063-9E9C-576DAA663116}">
            <xm:f>NOT(ISERROR(SEARCH(#REF! ="text",DW60)))</xm:f>
            <xm:f>#REF! ="text"</xm:f>
            <x14:dxf>
              <fill>
                <patternFill>
                  <bgColor theme="7" tint="0.79998168889431442"/>
                </patternFill>
              </fill>
            </x14:dxf>
          </x14:cfRule>
          <xm:sqref>DW60:EA60</xm:sqref>
        </x14:conditionalFormatting>
        <x14:conditionalFormatting xmlns:xm="http://schemas.microsoft.com/office/excel/2006/main">
          <x14:cfRule type="containsText" priority="106" operator="containsText" id="{557D07C9-A78C-4AB1-A533-AE1ADD2DFF06}">
            <xm:f>NOT(ISERROR(SEARCH(#REF! ="text",DW55)))</xm:f>
            <xm:f>#REF! ="text"</xm:f>
            <x14:dxf>
              <fill>
                <patternFill>
                  <bgColor theme="7" tint="0.79998168889431442"/>
                </patternFill>
              </fill>
            </x14:dxf>
          </x14:cfRule>
          <xm:sqref>DW56:EA56 DW55</xm:sqref>
        </x14:conditionalFormatting>
        <x14:conditionalFormatting xmlns:xm="http://schemas.microsoft.com/office/excel/2006/main">
          <x14:cfRule type="containsText" priority="107" operator="containsText" id="{714F1D73-B07B-42BF-843C-F45B2CDD04B1}">
            <xm:f>NOT(ISERROR(SEARCH(#REF! ="text",DW44)))</xm:f>
            <xm:f>#REF! ="text"</xm:f>
            <x14:dxf>
              <fill>
                <patternFill>
                  <bgColor theme="7" tint="0.79998168889431442"/>
                </patternFill>
              </fill>
            </x14:dxf>
          </x14:cfRule>
          <xm:sqref>DW44:EA44 DW54:EA54</xm:sqref>
        </x14:conditionalFormatting>
        <x14:conditionalFormatting xmlns:xm="http://schemas.microsoft.com/office/excel/2006/main">
          <x14:cfRule type="containsText" priority="70" operator="containsText" id="{A589E11E-BC82-4861-971C-D402AD46340F}">
            <xm:f>NOT(ISERROR(SEARCH($A105 ="text",DW74)))</xm:f>
            <xm:f>$A105 ="text"</xm:f>
            <x14:dxf>
              <fill>
                <patternFill>
                  <bgColor theme="7" tint="0.79998168889431442"/>
                </patternFill>
              </fill>
            </x14:dxf>
          </x14:cfRule>
          <xm:sqref>DW74:EA74</xm:sqref>
        </x14:conditionalFormatting>
        <x14:conditionalFormatting xmlns:xm="http://schemas.microsoft.com/office/excel/2006/main">
          <x14:cfRule type="containsText" priority="71" operator="containsText" id="{36C8E18D-02B9-4E30-A310-4D7554314FC5}">
            <xm:f>NOT(ISERROR(SEARCH(#REF! ="text",DW77)))</xm:f>
            <xm:f>#REF! ="text"</xm:f>
            <x14:dxf>
              <fill>
                <patternFill>
                  <bgColor theme="7" tint="0.79998168889431442"/>
                </patternFill>
              </fill>
            </x14:dxf>
          </x14:cfRule>
          <xm:sqref>DW77:EA77</xm:sqref>
        </x14:conditionalFormatting>
        <x14:conditionalFormatting xmlns:xm="http://schemas.microsoft.com/office/excel/2006/main">
          <x14:cfRule type="containsText" priority="72" operator="containsText" id="{C3138907-72FA-461E-872A-A7783D7896D3}">
            <xm:f>NOT(ISERROR(SEARCH(#REF! ="text",DW74)))</xm:f>
            <xm:f>#REF! ="text"</xm:f>
            <x14:dxf>
              <fill>
                <patternFill>
                  <bgColor theme="7" tint="0.79998168889431442"/>
                </patternFill>
              </fill>
            </x14:dxf>
          </x14:cfRule>
          <xm:sqref>DW74:EA74</xm:sqref>
        </x14:conditionalFormatting>
        <x14:conditionalFormatting xmlns:xm="http://schemas.microsoft.com/office/excel/2006/main">
          <x14:cfRule type="containsText" priority="68" operator="containsText" id="{6D6458F2-3CB5-4F29-B287-DF8B42CCC366}">
            <xm:f>NOT(ISERROR(SEARCH($A142 ="text",DW105)))</xm:f>
            <xm:f>$A142 ="text"</xm:f>
            <x14:dxf>
              <fill>
                <patternFill>
                  <bgColor theme="7" tint="0.79998168889431442"/>
                </patternFill>
              </fill>
            </x14:dxf>
          </x14:cfRule>
          <xm:sqref>DW105</xm:sqref>
        </x14:conditionalFormatting>
        <x14:conditionalFormatting xmlns:xm="http://schemas.microsoft.com/office/excel/2006/main">
          <x14:cfRule type="containsText" priority="66" operator="containsText" id="{BEC23D41-5395-411E-9548-2A497C1A54E8}">
            <xm:f>NOT(ISERROR(SEARCH($A113 ="text",DW105)))</xm:f>
            <xm:f>$A113 ="text"</xm:f>
            <x14:dxf>
              <fill>
                <patternFill>
                  <bgColor theme="7" tint="0.79998168889431442"/>
                </patternFill>
              </fill>
            </x14:dxf>
          </x14:cfRule>
          <xm:sqref>DW105</xm:sqref>
        </x14:conditionalFormatting>
        <x14:conditionalFormatting xmlns:xm="http://schemas.microsoft.com/office/excel/2006/main">
          <x14:cfRule type="containsText" priority="63" operator="containsText" id="{20735A98-70B3-4BE3-A376-46EFBECA24ED}">
            <xm:f>NOT(ISERROR(SEARCH(#REF! ="text",DX9)))</xm:f>
            <xm:f>#REF! ="text"</xm:f>
            <x14:dxf>
              <fill>
                <patternFill>
                  <bgColor theme="7" tint="0.79998168889431442"/>
                </patternFill>
              </fill>
            </x14:dxf>
          </x14:cfRule>
          <xm:sqref>DX9</xm:sqref>
        </x14:conditionalFormatting>
        <x14:conditionalFormatting xmlns:xm="http://schemas.microsoft.com/office/excel/2006/main">
          <x14:cfRule type="containsText" priority="64" operator="containsText" id="{C3BAD21E-E4BB-4ECE-B71E-CC4C5157ECF2}">
            <xm:f>NOT(ISERROR(SEARCH(#REF! ="text",DX9)))</xm:f>
            <xm:f>#REF! ="text"</xm:f>
            <x14:dxf>
              <fill>
                <patternFill>
                  <bgColor theme="7" tint="0.79998168889431442"/>
                </patternFill>
              </fill>
            </x14:dxf>
          </x14:cfRule>
          <xm:sqref>DX9:EA9</xm:sqref>
        </x14:conditionalFormatting>
        <x14:conditionalFormatting xmlns:xm="http://schemas.microsoft.com/office/excel/2006/main">
          <x14:cfRule type="containsText" priority="65" operator="containsText" id="{21538523-60A1-46E0-BFF9-9708D9348AEC}">
            <xm:f>NOT(ISERROR(SEARCH(#REF! ="text",DX9)))</xm:f>
            <xm:f>#REF! ="text"</xm:f>
            <x14:dxf>
              <fill>
                <patternFill>
                  <bgColor theme="7" tint="0.79998168889431442"/>
                </patternFill>
              </fill>
            </x14:dxf>
          </x14:cfRule>
          <xm:sqref>DX9:DY9</xm:sqref>
        </x14:conditionalFormatting>
        <x14:conditionalFormatting xmlns:xm="http://schemas.microsoft.com/office/excel/2006/main">
          <x14:cfRule type="containsText" priority="61" operator="containsText" id="{C62A6271-1BF6-4C4A-A0F2-1E63A9806BE6}">
            <xm:f>NOT(ISERROR(SEARCH(#REF! ="text",DZ9)))</xm:f>
            <xm:f>#REF! ="text"</xm:f>
            <x14:dxf>
              <fill>
                <patternFill>
                  <bgColor theme="7" tint="0.79998168889431442"/>
                </patternFill>
              </fill>
            </x14:dxf>
          </x14:cfRule>
          <xm:sqref>DZ9</xm:sqref>
        </x14:conditionalFormatting>
        <x14:conditionalFormatting xmlns:xm="http://schemas.microsoft.com/office/excel/2006/main">
          <x14:cfRule type="containsText" priority="60" operator="containsText" id="{95A3721E-1833-48C0-9B97-4676E1C6C25E}">
            <xm:f>NOT(ISERROR(SEARCH(#REF! ="text",EA9)))</xm:f>
            <xm:f>#REF! ="text"</xm:f>
            <x14:dxf>
              <fill>
                <patternFill>
                  <bgColor theme="7" tint="0.79998168889431442"/>
                </patternFill>
              </fill>
            </x14:dxf>
          </x14:cfRule>
          <xm:sqref>EA9</xm:sqref>
        </x14:conditionalFormatting>
        <x14:conditionalFormatting xmlns:xm="http://schemas.microsoft.com/office/excel/2006/main">
          <x14:cfRule type="containsText" priority="59" operator="containsText" id="{748E434E-1CDA-4F27-9274-CF6ED64771A0}">
            <xm:f>NOT(ISERROR(SEARCH(#REF! ="text",DX55)))</xm:f>
            <xm:f>#REF! ="text"</xm:f>
            <x14:dxf>
              <fill>
                <patternFill>
                  <bgColor theme="7" tint="0.79998168889431442"/>
                </patternFill>
              </fill>
            </x14:dxf>
          </x14:cfRule>
          <xm:sqref>DX55:EA55</xm:sqref>
        </x14:conditionalFormatting>
        <x14:conditionalFormatting xmlns:xm="http://schemas.microsoft.com/office/excel/2006/main">
          <x14:cfRule type="containsText" priority="56" operator="containsText" id="{E0CB70BC-E893-46B3-8E1F-2F93CBAE3857}">
            <xm:f>NOT(ISERROR(SEARCH(#REF! ="text",DX55)))</xm:f>
            <xm:f>#REF! ="text"</xm:f>
            <x14:dxf>
              <fill>
                <patternFill>
                  <bgColor theme="7" tint="0.79998168889431442"/>
                </patternFill>
              </fill>
            </x14:dxf>
          </x14:cfRule>
          <xm:sqref>DX55:EA55</xm:sqref>
        </x14:conditionalFormatting>
        <x14:conditionalFormatting xmlns:xm="http://schemas.microsoft.com/office/excel/2006/main">
          <x14:cfRule type="containsText" priority="57" operator="containsText" id="{4E9A8226-6F56-4D93-9796-D855BB171636}">
            <xm:f>NOT(ISERROR(SEARCH(#REF! ="text",DX55)))</xm:f>
            <xm:f>#REF! ="text"</xm:f>
            <x14:dxf>
              <fill>
                <patternFill>
                  <bgColor theme="7" tint="0.79998168889431442"/>
                </patternFill>
              </fill>
            </x14:dxf>
          </x14:cfRule>
          <xm:sqref>DX55:DY55</xm:sqref>
        </x14:conditionalFormatting>
        <x14:conditionalFormatting xmlns:xm="http://schemas.microsoft.com/office/excel/2006/main">
          <x14:cfRule type="containsText" priority="52" operator="containsText" id="{D721355C-EA5A-4E4B-B0F1-01D6FD4C205F}">
            <xm:f>NOT(ISERROR(SEARCH(#REF! ="text",EA55)))</xm:f>
            <xm:f>#REF! ="text"</xm:f>
            <x14:dxf>
              <fill>
                <patternFill>
                  <bgColor theme="7" tint="0.79998168889431442"/>
                </patternFill>
              </fill>
            </x14:dxf>
          </x14:cfRule>
          <xm:sqref>EA55</xm:sqref>
        </x14:conditionalFormatting>
        <x14:conditionalFormatting xmlns:xm="http://schemas.microsoft.com/office/excel/2006/main">
          <x14:cfRule type="containsText" priority="51" operator="containsText" id="{7A877A7E-B0ED-4388-B69E-FA48605CB353}">
            <xm:f>NOT(ISERROR(SEARCH($A11 ="text",DQ4)))</xm:f>
            <xm:f>$A11 ="text"</xm:f>
            <x14:dxf>
              <fill>
                <patternFill>
                  <bgColor theme="7" tint="0.79998168889431442"/>
                </patternFill>
              </fill>
            </x14:dxf>
          </x14:cfRule>
          <xm:sqref>DQ4:EA4</xm:sqref>
        </x14:conditionalFormatting>
        <x14:conditionalFormatting xmlns:xm="http://schemas.microsoft.com/office/excel/2006/main">
          <x14:cfRule type="containsText" priority="50" operator="containsText" id="{5579002F-1677-4159-9AE9-1C15554F9349}">
            <xm:f>NOT(ISERROR(SEARCH(#REF! ="text",DS5)))</xm:f>
            <xm:f>#REF! ="text"</xm:f>
            <x14:dxf>
              <fill>
                <patternFill>
                  <bgColor theme="7" tint="0.79998168889431442"/>
                </patternFill>
              </fill>
            </x14:dxf>
          </x14:cfRule>
          <xm:sqref>DS5:DT5 DV5:DW5 DY5:DZ5</xm:sqref>
        </x14:conditionalFormatting>
        <x14:conditionalFormatting xmlns:xm="http://schemas.microsoft.com/office/excel/2006/main">
          <x14:cfRule type="containsText" priority="48" operator="containsText" id="{6060F33E-AF74-4CCD-AD83-5DF0A0C820FE}">
            <xm:f>NOT(ISERROR(SEARCH($A14 ="text",DQ5)))</xm:f>
            <xm:f>$A14 ="text"</xm:f>
            <x14:dxf>
              <fill>
                <patternFill>
                  <bgColor theme="7" tint="0.79998168889431442"/>
                </patternFill>
              </fill>
            </x14:dxf>
          </x14:cfRule>
          <xm:sqref>DQ5:DR5 DU5 DX5 EA5</xm:sqref>
        </x14:conditionalFormatting>
        <x14:conditionalFormatting xmlns:xm="http://schemas.microsoft.com/office/excel/2006/main">
          <x14:cfRule type="containsText" priority="44" operator="containsText" id="{2683BED5-1E62-4937-A27F-CC5737F78E69}">
            <xm:f>NOT(ISERROR(SEARCH(#REF! ="text",DS10)))</xm:f>
            <xm:f>#REF! ="text"</xm:f>
            <x14:dxf>
              <fill>
                <patternFill>
                  <bgColor theme="7" tint="0.79998168889431442"/>
                </patternFill>
              </fill>
            </x14:dxf>
          </x14:cfRule>
          <xm:sqref>DS98:DV101 DS86:DV95 DS78:DV81 DS75:DV76 DS72:DV73 DS61:DV69 DS57:DV59 DS45:DV53 DS39:DV43 DS22:DV36 DS18:DV19 DS10:DV16</xm:sqref>
        </x14:conditionalFormatting>
        <x14:conditionalFormatting xmlns:xm="http://schemas.microsoft.com/office/excel/2006/main">
          <x14:cfRule type="containsText" priority="43" operator="containsText" id="{14502E46-66C0-4886-9F95-77BDE2B46068}">
            <xm:f>NOT(ISERROR(SEARCH(#REF! ="text",DQ10)))</xm:f>
            <xm:f>#REF! ="text"</xm:f>
            <x14:dxf>
              <fill>
                <patternFill>
                  <bgColor theme="7" tint="0.79998168889431442"/>
                </patternFill>
              </fill>
            </x14:dxf>
          </x14:cfRule>
          <xm:sqref>DQ98:DR101 DQ86:DR95 DQ78:DR81 DQ75:DR76 DQ72:DR73 DQ61:DR69 DQ57:DR59 DQ45:DR53 DQ39:DR43 DQ22:DR36 DQ18:DR19 DQ10:DR16</xm:sqref>
        </x14:conditionalFormatting>
        <x14:conditionalFormatting xmlns:xm="http://schemas.microsoft.com/office/excel/2006/main">
          <x14:cfRule type="containsText" priority="40" operator="containsText" id="{5870683C-F5C0-4C90-BDB9-39C82792BF06}">
            <xm:f>NOT(ISERROR(SEARCH($A17 ="text",DW10)))</xm:f>
            <xm:f>$A17 ="text"</xm:f>
            <x14:dxf>
              <fill>
                <patternFill>
                  <bgColor theme="7" tint="0.79998168889431442"/>
                </patternFill>
              </fill>
            </x14:dxf>
          </x14:cfRule>
          <xm:sqref>DW98:DW101 DW86:DW95 DW78:DW81 DW75:DW76 DW72:DW73 DW61:DW69 DW57:DW59 DW45:DW53 DW39:DW43 DW22:DW36 DW18:DW19 DW10:DW16</xm:sqref>
        </x14:conditionalFormatting>
        <x14:conditionalFormatting xmlns:xm="http://schemas.microsoft.com/office/excel/2006/main">
          <x14:cfRule type="containsText" priority="38" operator="containsText" id="{C337EEBB-6EFB-44DB-B0E7-51FFC5955E88}">
            <xm:f>NOT(ISERROR(SEARCH($A94 ="text",DW10)))</xm:f>
            <xm:f>$A94 ="text"</xm:f>
            <x14:dxf>
              <fill>
                <patternFill>
                  <bgColor theme="7" tint="0.79998168889431442"/>
                </patternFill>
              </fill>
            </x14:dxf>
          </x14:cfRule>
          <xm:sqref>DW98:DW101 DW86:DW95 DW78:DW81 DW75:DW76 DW72:DW73 DW61:DW69 DW57:DW59 DW45:DW53 DW39:DW43 DW22:DW36 DW18:DW19 DW10:DW16</xm:sqref>
        </x14:conditionalFormatting>
        <x14:conditionalFormatting xmlns:xm="http://schemas.microsoft.com/office/excel/2006/main">
          <x14:cfRule type="containsText" priority="41" operator="containsText" id="{00D1CB86-5085-4AA3-995B-65BEF65ABCF8}">
            <xm:f>NOT(ISERROR(SEARCH(#REF! ="text",DX10)))</xm:f>
            <xm:f>#REF! ="text"</xm:f>
            <x14:dxf>
              <fill>
                <patternFill>
                  <bgColor theme="7" tint="0.79998168889431442"/>
                </patternFill>
              </fill>
            </x14:dxf>
          </x14:cfRule>
          <xm:sqref>DX98:EA101 DX86:EA95 DX78:EA81 DX75:EA76 DX72:EA73 DX61:EA69 DX57:EA59 DX45:EA53 DX39:EA43 DX22:EA36 DX18:EA19 DX10:EA16</xm:sqref>
        </x14:conditionalFormatting>
        <x14:conditionalFormatting xmlns:xm="http://schemas.microsoft.com/office/excel/2006/main">
          <x14:cfRule type="containsText" priority="34" operator="containsText" id="{555F099E-EA54-4F36-9C59-B5964DBF7A39}">
            <xm:f>NOT(ISERROR(SEARCH(#REF! ="text",DX10)))</xm:f>
            <xm:f>#REF! ="text"</xm:f>
            <x14:dxf>
              <fill>
                <patternFill>
                  <bgColor theme="7" tint="0.79998168889431442"/>
                </patternFill>
              </fill>
            </x14:dxf>
          </x14:cfRule>
          <xm:sqref>DX98:DX101 DX86:DX95 DX78:DX81 DX75:DX76 DX72:DX73 DX61:DX69 DX57:DX59 DX45:DX53 DX39:DX43 DX22:DX36 DX18:DX19 DX10:DX16</xm:sqref>
        </x14:conditionalFormatting>
        <x14:conditionalFormatting xmlns:xm="http://schemas.microsoft.com/office/excel/2006/main">
          <x14:cfRule type="containsText" priority="35" operator="containsText" id="{5FCF2326-16CA-4ADA-8FF0-DFCF9FAA76E7}">
            <xm:f>NOT(ISERROR(SEARCH(#REF! ="text",DX10)))</xm:f>
            <xm:f>#REF! ="text"</xm:f>
            <x14:dxf>
              <fill>
                <patternFill>
                  <bgColor theme="7" tint="0.79998168889431442"/>
                </patternFill>
              </fill>
            </x14:dxf>
          </x14:cfRule>
          <xm:sqref>DX98:EA101 DX86:EA95 DX78:EA81 DX75:EA76 DX72:EA73 DX61:EA69 DX57:EA59 DX45:EA53 DX39:EA43 DX22:EA36 DX18:EA19 DX10:EA16</xm:sqref>
        </x14:conditionalFormatting>
        <x14:conditionalFormatting xmlns:xm="http://schemas.microsoft.com/office/excel/2006/main">
          <x14:cfRule type="containsText" priority="36" operator="containsText" id="{F9C3D561-25D4-4B8E-948E-540F682EF136}">
            <xm:f>NOT(ISERROR(SEARCH(#REF! ="text",DX10)))</xm:f>
            <xm:f>#REF! ="text"</xm:f>
            <x14:dxf>
              <fill>
                <patternFill>
                  <bgColor theme="7" tint="0.79998168889431442"/>
                </patternFill>
              </fill>
            </x14:dxf>
          </x14:cfRule>
          <xm:sqref>DX98:DY101 DX86:DY95 DX78:DY81 DX75:DY76 DX72:DY73 DX61:DY69 DX57:DY59 DX45:DY53 DX39:DY43 DX22:DY36 DX18:DY19 DX10:DY16</xm:sqref>
        </x14:conditionalFormatting>
        <x14:conditionalFormatting xmlns:xm="http://schemas.microsoft.com/office/excel/2006/main">
          <x14:cfRule type="containsText" priority="32" operator="containsText" id="{379304BC-411A-4DA4-9AD5-F401D3DE79B0}">
            <xm:f>NOT(ISERROR(SEARCH(#REF! ="text",DZ10)))</xm:f>
            <xm:f>#REF! ="text"</xm:f>
            <x14:dxf>
              <fill>
                <patternFill>
                  <bgColor theme="7" tint="0.79998168889431442"/>
                </patternFill>
              </fill>
            </x14:dxf>
          </x14:cfRule>
          <xm:sqref>DZ98:DZ101 DZ86:DZ95 DZ78:DZ81 DZ75:DZ76 DZ72:DZ73 DZ61:DZ69 DZ57:DZ59 DZ45:DZ53 DZ39:DZ43 DZ22:DZ36 DZ18:DZ19 DZ10:DZ16</xm:sqref>
        </x14:conditionalFormatting>
        <x14:conditionalFormatting xmlns:xm="http://schemas.microsoft.com/office/excel/2006/main">
          <x14:cfRule type="containsText" priority="31" operator="containsText" id="{85EA81A7-CD02-486A-8C7A-5F698F3C58BC}">
            <xm:f>NOT(ISERROR(SEARCH(#REF! ="text",EA10)))</xm:f>
            <xm:f>#REF! ="text"</xm:f>
            <x14:dxf>
              <fill>
                <patternFill>
                  <bgColor theme="7" tint="0.79998168889431442"/>
                </patternFill>
              </fill>
            </x14:dxf>
          </x14:cfRule>
          <xm:sqref>EA98:EA101 EA86:EA95 EA78:EA81 EA75:EA76 EA72:EA73 EA61:EA69 EA57:EA59 EA45:EA53 EA39:EA43 EA22:EA36 EA18:EA19 EA10:EA16</xm:sqref>
        </x14:conditionalFormatting>
        <x14:conditionalFormatting xmlns:xm="http://schemas.microsoft.com/office/excel/2006/main">
          <x14:cfRule type="containsText" priority="30" operator="containsText" id="{2769A09B-B93E-49B2-B4B7-7DD754BA0E06}">
            <xm:f>NOT(ISERROR(SEARCH(#REF! ="text",DS104)))</xm:f>
            <xm:f>#REF! ="text"</xm:f>
            <x14:dxf>
              <fill>
                <patternFill>
                  <bgColor theme="7" tint="0.79998168889431442"/>
                </patternFill>
              </fill>
            </x14:dxf>
          </x14:cfRule>
          <xm:sqref>DS104:DV104</xm:sqref>
        </x14:conditionalFormatting>
        <x14:conditionalFormatting xmlns:xm="http://schemas.microsoft.com/office/excel/2006/main">
          <x14:cfRule type="containsText" priority="29" operator="containsText" id="{0B969901-A3F7-48EF-B6C8-B57ADFEBB6FA}">
            <xm:f>NOT(ISERROR(SEARCH(#REF! ="text",DQ104)))</xm:f>
            <xm:f>#REF! ="text"</xm:f>
            <x14:dxf>
              <fill>
                <patternFill>
                  <bgColor theme="7" tint="0.79998168889431442"/>
                </patternFill>
              </fill>
            </x14:dxf>
          </x14:cfRule>
          <xm:sqref>DQ104:DR104</xm:sqref>
        </x14:conditionalFormatting>
        <x14:conditionalFormatting xmlns:xm="http://schemas.microsoft.com/office/excel/2006/main">
          <x14:cfRule type="containsText" priority="26" operator="containsText" id="{EE4F9D9B-FC7B-4552-B446-1C7F91962505}">
            <xm:f>NOT(ISERROR(SEARCH($A111 ="text",DW104)))</xm:f>
            <xm:f>$A111 ="text"</xm:f>
            <x14:dxf>
              <fill>
                <patternFill>
                  <bgColor theme="7" tint="0.79998168889431442"/>
                </patternFill>
              </fill>
            </x14:dxf>
          </x14:cfRule>
          <xm:sqref>DW104</xm:sqref>
        </x14:conditionalFormatting>
        <x14:conditionalFormatting xmlns:xm="http://schemas.microsoft.com/office/excel/2006/main">
          <x14:cfRule type="containsText" priority="24" operator="containsText" id="{F3358B5C-43AA-414E-89EB-F3EF2ACEF1D6}">
            <xm:f>NOT(ISERROR(SEARCH($A188 ="text",DW104)))</xm:f>
            <xm:f>$A188 ="text"</xm:f>
            <x14:dxf>
              <fill>
                <patternFill>
                  <bgColor theme="7" tint="0.79998168889431442"/>
                </patternFill>
              </fill>
            </x14:dxf>
          </x14:cfRule>
          <xm:sqref>DW104</xm:sqref>
        </x14:conditionalFormatting>
        <x14:conditionalFormatting xmlns:xm="http://schemas.microsoft.com/office/excel/2006/main">
          <x14:cfRule type="containsText" priority="27" operator="containsText" id="{A3E8D660-65BA-4063-905C-330599BA9766}">
            <xm:f>NOT(ISERROR(SEARCH(#REF! ="text",DX104)))</xm:f>
            <xm:f>#REF! ="text"</xm:f>
            <x14:dxf>
              <fill>
                <patternFill>
                  <bgColor theme="7" tint="0.79998168889431442"/>
                </patternFill>
              </fill>
            </x14:dxf>
          </x14:cfRule>
          <xm:sqref>DX104:EA104</xm:sqref>
        </x14:conditionalFormatting>
        <x14:conditionalFormatting xmlns:xm="http://schemas.microsoft.com/office/excel/2006/main">
          <x14:cfRule type="containsText" priority="20" operator="containsText" id="{BD3D61ED-7406-48A6-9236-7373F8AEF9BC}">
            <xm:f>NOT(ISERROR(SEARCH(#REF! ="text",DX104)))</xm:f>
            <xm:f>#REF! ="text"</xm:f>
            <x14:dxf>
              <fill>
                <patternFill>
                  <bgColor theme="7" tint="0.79998168889431442"/>
                </patternFill>
              </fill>
            </x14:dxf>
          </x14:cfRule>
          <xm:sqref>DX104</xm:sqref>
        </x14:conditionalFormatting>
        <x14:conditionalFormatting xmlns:xm="http://schemas.microsoft.com/office/excel/2006/main">
          <x14:cfRule type="containsText" priority="21" operator="containsText" id="{A41F41CC-1767-4D35-BCB0-9BF5CB8B2C92}">
            <xm:f>NOT(ISERROR(SEARCH(#REF! ="text",DX104)))</xm:f>
            <xm:f>#REF! ="text"</xm:f>
            <x14:dxf>
              <fill>
                <patternFill>
                  <bgColor theme="7" tint="0.79998168889431442"/>
                </patternFill>
              </fill>
            </x14:dxf>
          </x14:cfRule>
          <xm:sqref>DX104:EA104</xm:sqref>
        </x14:conditionalFormatting>
        <x14:conditionalFormatting xmlns:xm="http://schemas.microsoft.com/office/excel/2006/main">
          <x14:cfRule type="containsText" priority="22" operator="containsText" id="{945B17A7-5D81-48A7-8A1F-A867548FE2E2}">
            <xm:f>NOT(ISERROR(SEARCH(#REF! ="text",DX104)))</xm:f>
            <xm:f>#REF! ="text"</xm:f>
            <x14:dxf>
              <fill>
                <patternFill>
                  <bgColor theme="7" tint="0.79998168889431442"/>
                </patternFill>
              </fill>
            </x14:dxf>
          </x14:cfRule>
          <xm:sqref>DX104:DY104</xm:sqref>
        </x14:conditionalFormatting>
        <x14:conditionalFormatting xmlns:xm="http://schemas.microsoft.com/office/excel/2006/main">
          <x14:cfRule type="containsText" priority="18" operator="containsText" id="{F81DB0A0-53FD-4B2F-BB2C-89C1EAFEA6A2}">
            <xm:f>NOT(ISERROR(SEARCH(#REF! ="text",DZ104)))</xm:f>
            <xm:f>#REF! ="text"</xm:f>
            <x14:dxf>
              <fill>
                <patternFill>
                  <bgColor theme="7" tint="0.79998168889431442"/>
                </patternFill>
              </fill>
            </x14:dxf>
          </x14:cfRule>
          <xm:sqref>DZ104</xm:sqref>
        </x14:conditionalFormatting>
        <x14:conditionalFormatting xmlns:xm="http://schemas.microsoft.com/office/excel/2006/main">
          <x14:cfRule type="containsText" priority="17" operator="containsText" id="{6EB679E6-E386-48A9-8828-D1D121E8BAB4}">
            <xm:f>NOT(ISERROR(SEARCH(#REF! ="text",EA104)))</xm:f>
            <xm:f>#REF! ="text"</xm:f>
            <x14:dxf>
              <fill>
                <patternFill>
                  <bgColor theme="7" tint="0.79998168889431442"/>
                </patternFill>
              </fill>
            </x14:dxf>
          </x14:cfRule>
          <xm:sqref>EA104</xm:sqref>
        </x14:conditionalFormatting>
        <x14:conditionalFormatting xmlns:xm="http://schemas.microsoft.com/office/excel/2006/main">
          <x14:cfRule type="containsText" priority="15" operator="containsText" id="{C66F3752-3351-4FB5-90AB-B2C3F8A0A846}">
            <xm:f>NOT(ISERROR(SEARCH($A212 ="text",DQ103)))</xm:f>
            <xm:f>$A212 ="text"</xm:f>
            <x14:dxf>
              <fill>
                <patternFill>
                  <bgColor theme="7" tint="0.79998168889431442"/>
                </patternFill>
              </fill>
            </x14:dxf>
          </x14:cfRule>
          <xm:sqref>DQ103</xm:sqref>
        </x14:conditionalFormatting>
        <x14:conditionalFormatting xmlns:xm="http://schemas.microsoft.com/office/excel/2006/main">
          <x14:cfRule type="containsText" priority="14" operator="containsText" id="{F927234E-F513-4942-B7DB-10BC61A9AB7A}">
            <xm:f>NOT(ISERROR(SEARCH(#REF! ="text",DQ8)))</xm:f>
            <xm:f>#REF! ="text"</xm:f>
            <x14:dxf>
              <fill>
                <patternFill>
                  <bgColor theme="7" tint="0.79998168889431442"/>
                </patternFill>
              </fill>
            </x14:dxf>
          </x14:cfRule>
          <xm:sqref>DQ8</xm:sqref>
        </x14:conditionalFormatting>
        <x14:conditionalFormatting xmlns:xm="http://schemas.microsoft.com/office/excel/2006/main">
          <x14:cfRule type="containsText" priority="12" operator="containsText" id="{0F1208F1-DE63-4295-A431-104A803CCC96}">
            <xm:f>NOT(ISERROR(SEARCH(#REF! ="text",DQ6)))</xm:f>
            <xm:f>#REF! ="text"</xm:f>
            <x14:dxf>
              <fill>
                <patternFill>
                  <bgColor theme="7" tint="0.79998168889431442"/>
                </patternFill>
              </fill>
            </x14:dxf>
          </x14:cfRule>
          <xm:sqref>DQ6</xm:sqref>
        </x14:conditionalFormatting>
        <x14:conditionalFormatting xmlns:xm="http://schemas.microsoft.com/office/excel/2006/main">
          <x14:cfRule type="containsText" priority="11" operator="containsText" id="{2E14139F-FEFD-47C5-B136-51E67D2C6C84}">
            <xm:f>NOT(ISERROR(SEARCH(#REF! ="text",DR17)))</xm:f>
            <xm:f>#REF! ="text"</xm:f>
            <x14:dxf>
              <fill>
                <patternFill>
                  <bgColor theme="7" tint="0.79998168889431442"/>
                </patternFill>
              </fill>
            </x14:dxf>
          </x14:cfRule>
          <xm:sqref>DR17:DT17</xm:sqref>
        </x14:conditionalFormatting>
        <x14:conditionalFormatting xmlns:xm="http://schemas.microsoft.com/office/excel/2006/main">
          <x14:cfRule type="containsText" priority="10" operator="containsText" id="{EF21314D-F63D-4F4E-BC7C-22AC8841EC76}">
            <xm:f>NOT(ISERROR(SEARCH(#REF! ="text",DQ17)))</xm:f>
            <xm:f>#REF! ="text"</xm:f>
            <x14:dxf>
              <fill>
                <patternFill>
                  <bgColor theme="7" tint="0.79998168889431442"/>
                </patternFill>
              </fill>
            </x14:dxf>
          </x14:cfRule>
          <xm:sqref>DQ17</xm:sqref>
        </x14:conditionalFormatting>
        <x14:conditionalFormatting xmlns:xm="http://schemas.microsoft.com/office/excel/2006/main">
          <x14:cfRule type="containsText" priority="9" operator="containsText" id="{93FD7962-EBDE-414D-89CC-1B96C5E3D4FD}">
            <xm:f>NOT(ISERROR(SEARCH(#REF! ="text",DQ21)))</xm:f>
            <xm:f>#REF! ="text"</xm:f>
            <x14:dxf>
              <fill>
                <patternFill>
                  <bgColor theme="7" tint="0.79998168889431442"/>
                </patternFill>
              </fill>
            </x14:dxf>
          </x14:cfRule>
          <xm:sqref>DQ21</xm:sqref>
        </x14:conditionalFormatting>
        <x14:conditionalFormatting xmlns:xm="http://schemas.microsoft.com/office/excel/2006/main">
          <x14:cfRule type="containsText" priority="8" operator="containsText" id="{C09D09F5-78F0-4317-AA49-3BA0E2FD4D8D}">
            <xm:f>NOT(ISERROR(SEARCH($A108 ="text",DQ44)))</xm:f>
            <xm:f>$A108 ="text"</xm:f>
            <x14:dxf>
              <fill>
                <patternFill>
                  <bgColor theme="7" tint="0.79998168889431442"/>
                </patternFill>
              </fill>
            </x14:dxf>
          </x14:cfRule>
          <xm:sqref>DQ44</xm:sqref>
        </x14:conditionalFormatting>
        <x14:conditionalFormatting xmlns:xm="http://schemas.microsoft.com/office/excel/2006/main">
          <x14:cfRule type="containsText" priority="7" operator="containsText" id="{C5B529F5-420F-4C15-A3D4-6F442545EF85}">
            <xm:f>NOT(ISERROR(SEARCH($A120 ="text",DQ56)))</xm:f>
            <xm:f>$A120 ="text"</xm:f>
            <x14:dxf>
              <fill>
                <patternFill>
                  <bgColor theme="7" tint="0.79998168889431442"/>
                </patternFill>
              </fill>
            </x14:dxf>
          </x14:cfRule>
          <xm:sqref>DQ56</xm:sqref>
        </x14:conditionalFormatting>
        <x14:conditionalFormatting xmlns:xm="http://schemas.microsoft.com/office/excel/2006/main">
          <x14:cfRule type="containsText" priority="6" operator="containsText" id="{850D4FD9-0E41-42A8-B9C2-41641F4F40BA}">
            <xm:f>NOT(ISERROR(SEARCH($A106 ="text",DQ60)))</xm:f>
            <xm:f>$A106 ="text"</xm:f>
            <x14:dxf>
              <fill>
                <patternFill>
                  <bgColor theme="7" tint="0.79998168889431442"/>
                </patternFill>
              </fill>
            </x14:dxf>
          </x14:cfRule>
          <xm:sqref>DQ60</xm:sqref>
        </x14:conditionalFormatting>
        <x14:conditionalFormatting xmlns:xm="http://schemas.microsoft.com/office/excel/2006/main">
          <x14:cfRule type="containsText" priority="5" operator="containsText" id="{30458941-CC2C-4129-A18F-A007BB763F28}">
            <xm:f>NOT(ISERROR(SEARCH($A92 ="text",DQ71)))</xm:f>
            <xm:f>$A92 ="text"</xm:f>
            <x14:dxf>
              <fill>
                <patternFill>
                  <bgColor theme="7" tint="0.79998168889431442"/>
                </patternFill>
              </fill>
            </x14:dxf>
          </x14:cfRule>
          <xm:sqref>DQ71</xm:sqref>
        </x14:conditionalFormatting>
        <x14:conditionalFormatting xmlns:xm="http://schemas.microsoft.com/office/excel/2006/main">
          <x14:cfRule type="containsText" priority="4" operator="containsText" id="{A5A23B33-8E68-4FC0-BE1B-37083751C0FF}">
            <xm:f>NOT(ISERROR(SEARCH(#REF! ="text",DQ77)))</xm:f>
            <xm:f>#REF! ="text"</xm:f>
            <x14:dxf>
              <fill>
                <patternFill>
                  <bgColor theme="7" tint="0.79998168889431442"/>
                </patternFill>
              </fill>
            </x14:dxf>
          </x14:cfRule>
          <xm:sqref>DQ77</xm:sqref>
        </x14:conditionalFormatting>
        <x14:conditionalFormatting xmlns:xm="http://schemas.microsoft.com/office/excel/2006/main">
          <x14:cfRule type="containsText" priority="2" operator="containsText" id="{FCF3BEDE-E4CF-46EB-936A-D9EEED2DD9E2}">
            <xm:f>NOT(ISERROR(SEARCH($A119 ="text",DQ84)))</xm:f>
            <xm:f>$A119 ="text"</xm:f>
            <x14:dxf>
              <fill>
                <patternFill>
                  <bgColor theme="7" tint="0.79998168889431442"/>
                </patternFill>
              </fill>
            </x14:dxf>
          </x14:cfRule>
          <xm:sqref>DQ84</xm:sqref>
        </x14:conditionalFormatting>
        <x14:conditionalFormatting xmlns:xm="http://schemas.microsoft.com/office/excel/2006/main">
          <x14:cfRule type="containsText" priority="3" operator="containsText" id="{3BBBD226-BED5-41FD-BEA9-A4E82A1AF9B3}">
            <xm:f>NOT(ISERROR(SEARCH(#REF! ="text",DQ85)))</xm:f>
            <xm:f>#REF! ="text"</xm:f>
            <x14:dxf>
              <fill>
                <patternFill>
                  <bgColor theme="7" tint="0.79998168889431442"/>
                </patternFill>
              </fill>
            </x14:dxf>
          </x14:cfRule>
          <xm:sqref>DQ85</xm:sqref>
        </x14:conditionalFormatting>
        <x14:conditionalFormatting xmlns:xm="http://schemas.microsoft.com/office/excel/2006/main">
          <x14:cfRule type="containsText" priority="1" operator="containsText" id="{0FB41C69-30B3-433E-ABF5-2C846E91F132}">
            <xm:f>NOT(ISERROR(SEARCH(#REF! ="text",DQ97)))</xm:f>
            <xm:f>#REF! ="text"</xm:f>
            <x14:dxf>
              <fill>
                <patternFill>
                  <bgColor theme="7" tint="0.79998168889431442"/>
                </patternFill>
              </fill>
            </x14:dxf>
          </x14:cfRule>
          <xm:sqref>DQ97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Study</vt:lpstr>
      <vt:lpstr>Baseline</vt:lpstr>
      <vt:lpstr>FollowUp</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1</cp:revision>
  <dcterms:created xsi:type="dcterms:W3CDTF">2020-10-30T15:51:43Z</dcterms:created>
  <dcterms:modified xsi:type="dcterms:W3CDTF">2020-11-17T10:26:26Z</dcterms:modified>
</cp:coreProperties>
</file>