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Johannes Allgaier\Dropbox (University of Wuerzburg)\20-09-11_RKI-Stress\Python\"/>
    </mc:Choice>
  </mc:AlternateContent>
  <xr:revisionPtr revIDLastSave="0" documentId="13_ncr:1_{63C2DD10-51B7-4D03-A389-D9138C995F29}" xr6:coauthVersionLast="45" xr6:coauthVersionMax="45" xr10:uidLastSave="{00000000-0000-0000-0000-000000000000}"/>
  <bookViews>
    <workbookView xWindow="-120" yWindow="-120" windowWidth="29040" windowHeight="15990" xr2:uid="{00000000-000D-0000-FFFF-FFFF00000000}"/>
  </bookViews>
  <sheets>
    <sheet name="Baseline" sheetId="4" r:id="rId1"/>
    <sheet name="FollowUp" sheetId="5" r:id="rId2"/>
  </sheets>
  <externalReferences>
    <externalReference r:id="rId3"/>
    <externalReference r:id="rId4"/>
    <externalReference r:id="rId5"/>
    <externalReference r:id="rId6"/>
    <externalReference r:id="rId7"/>
  </externalReferences>
  <definedNames>
    <definedName name="_xlnm._FilterDatabase" localSheetId="0" hidden="1">Baseline!$A$6:$BZ$33</definedName>
    <definedName name="_xlnm._FilterDatabase" localSheetId="1" hidden="1">FollowUp!$A$6:$AD$22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Z20" i="5" l="1"/>
  <c r="BY20" i="5"/>
  <c r="BX20" i="5"/>
  <c r="BW20" i="5"/>
  <c r="BV20" i="5"/>
  <c r="BU20" i="5"/>
  <c r="BT20" i="5"/>
  <c r="BS20" i="5"/>
  <c r="BZ19" i="5"/>
  <c r="BY19" i="5"/>
  <c r="BX19" i="5"/>
  <c r="BW19" i="5"/>
  <c r="BV19" i="5"/>
  <c r="BU19" i="5"/>
  <c r="BT19" i="5"/>
  <c r="BS19" i="5"/>
  <c r="BZ18" i="5"/>
  <c r="BY18" i="5"/>
  <c r="BX18" i="5"/>
  <c r="BW18" i="5"/>
  <c r="BV18" i="5"/>
  <c r="BU18" i="5"/>
  <c r="BT18" i="5"/>
  <c r="BS18" i="5"/>
  <c r="BZ17" i="5"/>
  <c r="BY17" i="5"/>
  <c r="BX17" i="5"/>
  <c r="BW17" i="5"/>
  <c r="BV17" i="5"/>
  <c r="BU17" i="5"/>
  <c r="BT17" i="5"/>
  <c r="BS17" i="5"/>
  <c r="BZ16" i="5"/>
  <c r="BY16" i="5"/>
  <c r="BX16" i="5"/>
  <c r="BW16" i="5"/>
  <c r="BV16" i="5"/>
  <c r="BU16" i="5"/>
  <c r="BT16" i="5"/>
  <c r="BS16" i="5"/>
  <c r="BZ15" i="5"/>
  <c r="BY15" i="5"/>
  <c r="BX15" i="5"/>
  <c r="BW15" i="5"/>
  <c r="BV15" i="5"/>
  <c r="BU15" i="5"/>
  <c r="BT15" i="5"/>
  <c r="BS15" i="5"/>
  <c r="BZ14" i="5"/>
  <c r="BY14" i="5"/>
  <c r="BX14" i="5"/>
  <c r="BW14" i="5"/>
  <c r="BV14" i="5"/>
  <c r="BU14" i="5"/>
  <c r="BT14" i="5"/>
  <c r="BS14" i="5"/>
  <c r="BZ13" i="5"/>
  <c r="BY13" i="5"/>
  <c r="BX13" i="5"/>
  <c r="BW13" i="5"/>
  <c r="BV13" i="5"/>
  <c r="BU13" i="5"/>
  <c r="BT13" i="5"/>
  <c r="BS13" i="5"/>
  <c r="BZ12" i="5"/>
  <c r="BY12" i="5"/>
  <c r="BX12" i="5"/>
  <c r="BW12" i="5"/>
  <c r="BV12" i="5"/>
  <c r="BU12" i="5"/>
  <c r="BT12" i="5"/>
  <c r="BS12" i="5"/>
  <c r="BZ11" i="5"/>
  <c r="BY11" i="5"/>
  <c r="BX11" i="5"/>
  <c r="BW11" i="5"/>
  <c r="BV11" i="5"/>
  <c r="BU11" i="5"/>
  <c r="BT11" i="5"/>
  <c r="BS11" i="5"/>
  <c r="BR20" i="5" l="1"/>
  <c r="BQ20" i="5"/>
  <c r="BP20" i="5"/>
  <c r="BO20" i="5"/>
  <c r="BN20" i="5"/>
  <c r="BM20" i="5"/>
  <c r="BL20" i="5"/>
  <c r="BK20" i="5"/>
  <c r="BR19" i="5"/>
  <c r="BQ19" i="5"/>
  <c r="BP19" i="5"/>
  <c r="BO19" i="5"/>
  <c r="BN19" i="5"/>
  <c r="BM19" i="5"/>
  <c r="BL19" i="5"/>
  <c r="BK19" i="5"/>
  <c r="BR18" i="5"/>
  <c r="BQ18" i="5"/>
  <c r="BP18" i="5"/>
  <c r="BO18" i="5"/>
  <c r="BN18" i="5"/>
  <c r="BM18" i="5"/>
  <c r="BL18" i="5"/>
  <c r="BK18" i="5"/>
  <c r="BR17" i="5"/>
  <c r="BQ17" i="5"/>
  <c r="BP17" i="5"/>
  <c r="BO17" i="5"/>
  <c r="BN17" i="5"/>
  <c r="BM17" i="5"/>
  <c r="BL17" i="5"/>
  <c r="BK17" i="5"/>
  <c r="BR16" i="5"/>
  <c r="BQ16" i="5"/>
  <c r="BP16" i="5"/>
  <c r="BO16" i="5"/>
  <c r="BN16" i="5"/>
  <c r="BM16" i="5"/>
  <c r="BL16" i="5"/>
  <c r="BK16" i="5"/>
  <c r="BR15" i="5"/>
  <c r="BQ15" i="5"/>
  <c r="BP15" i="5"/>
  <c r="BO15" i="5"/>
  <c r="BN15" i="5"/>
  <c r="BM15" i="5"/>
  <c r="BL15" i="5"/>
  <c r="BK15" i="5"/>
  <c r="BR14" i="5"/>
  <c r="BQ14" i="5"/>
  <c r="BP14" i="5"/>
  <c r="BO14" i="5"/>
  <c r="BN14" i="5"/>
  <c r="BM14" i="5"/>
  <c r="BL14" i="5"/>
  <c r="BK14" i="5"/>
  <c r="BR13" i="5"/>
  <c r="BQ13" i="5"/>
  <c r="BP13" i="5"/>
  <c r="BO13" i="5"/>
  <c r="BN13" i="5"/>
  <c r="BM13" i="5"/>
  <c r="BL13" i="5"/>
  <c r="BK13" i="5"/>
  <c r="BR12" i="5"/>
  <c r="BQ12" i="5"/>
  <c r="BP12" i="5"/>
  <c r="BO12" i="5"/>
  <c r="BN12" i="5"/>
  <c r="BM12" i="5"/>
  <c r="BL12" i="5"/>
  <c r="BK12" i="5"/>
  <c r="BR11" i="5"/>
  <c r="BQ11" i="5"/>
  <c r="BP11" i="5"/>
  <c r="BO11" i="5"/>
  <c r="BN11" i="5"/>
  <c r="BM11" i="5"/>
  <c r="BL11" i="5"/>
  <c r="BK11" i="5"/>
  <c r="BJ20" i="5" l="1"/>
  <c r="BI20" i="5"/>
  <c r="BH20" i="5"/>
  <c r="BG20" i="5"/>
  <c r="BF20" i="5"/>
  <c r="BE20" i="5"/>
  <c r="BD20" i="5"/>
  <c r="BC20" i="5"/>
  <c r="BJ19" i="5"/>
  <c r="BI19" i="5"/>
  <c r="BH19" i="5"/>
  <c r="BG19" i="5"/>
  <c r="BF19" i="5"/>
  <c r="BE19" i="5"/>
  <c r="BD19" i="5"/>
  <c r="BC19" i="5"/>
  <c r="BJ18" i="5"/>
  <c r="BI18" i="5"/>
  <c r="BH18" i="5"/>
  <c r="BG18" i="5"/>
  <c r="BF18" i="5"/>
  <c r="BE18" i="5"/>
  <c r="BD18" i="5"/>
  <c r="BC18" i="5"/>
  <c r="BJ17" i="5"/>
  <c r="BI17" i="5"/>
  <c r="BH17" i="5"/>
  <c r="BG17" i="5"/>
  <c r="BF17" i="5"/>
  <c r="BE17" i="5"/>
  <c r="BD17" i="5"/>
  <c r="BC17" i="5"/>
  <c r="BJ16" i="5"/>
  <c r="BI16" i="5"/>
  <c r="BH16" i="5"/>
  <c r="BG16" i="5"/>
  <c r="BF16" i="5"/>
  <c r="BE16" i="5"/>
  <c r="BD16" i="5"/>
  <c r="BC16" i="5"/>
  <c r="BJ15" i="5"/>
  <c r="BI15" i="5"/>
  <c r="BH15" i="5"/>
  <c r="BG15" i="5"/>
  <c r="BF15" i="5"/>
  <c r="BE15" i="5"/>
  <c r="BD15" i="5"/>
  <c r="BC15" i="5"/>
  <c r="BJ14" i="5"/>
  <c r="BI14" i="5"/>
  <c r="BH14" i="5"/>
  <c r="BG14" i="5"/>
  <c r="BF14" i="5"/>
  <c r="BE14" i="5"/>
  <c r="BD14" i="5"/>
  <c r="BC14" i="5"/>
  <c r="BJ13" i="5"/>
  <c r="BI13" i="5"/>
  <c r="BH13" i="5"/>
  <c r="BG13" i="5"/>
  <c r="BF13" i="5"/>
  <c r="BE13" i="5"/>
  <c r="BD13" i="5"/>
  <c r="BC13" i="5"/>
  <c r="BJ12" i="5"/>
  <c r="BI12" i="5"/>
  <c r="BH12" i="5"/>
  <c r="BG12" i="5"/>
  <c r="BF12" i="5"/>
  <c r="BE12" i="5"/>
  <c r="BD12" i="5"/>
  <c r="BC12" i="5"/>
  <c r="BJ11" i="5"/>
  <c r="BI11" i="5"/>
  <c r="BH11" i="5"/>
  <c r="BG11" i="5"/>
  <c r="BF11" i="5"/>
  <c r="BE11" i="5"/>
  <c r="BD11" i="5"/>
  <c r="BC11" i="5"/>
  <c r="BB20" i="5" l="1"/>
  <c r="BA20" i="5"/>
  <c r="AZ20" i="5"/>
  <c r="AY20" i="5"/>
  <c r="AX20" i="5"/>
  <c r="AW20" i="5"/>
  <c r="AV20" i="5"/>
  <c r="AU20" i="5"/>
  <c r="BB19" i="5"/>
  <c r="BA19" i="5"/>
  <c r="AZ19" i="5"/>
  <c r="AY19" i="5"/>
  <c r="AX19" i="5"/>
  <c r="AW19" i="5"/>
  <c r="AV19" i="5"/>
  <c r="AU19" i="5"/>
  <c r="BB18" i="5"/>
  <c r="BA18" i="5"/>
  <c r="AZ18" i="5"/>
  <c r="AY18" i="5"/>
  <c r="AX18" i="5"/>
  <c r="AW18" i="5"/>
  <c r="AV18" i="5"/>
  <c r="AU18" i="5"/>
  <c r="BB17" i="5"/>
  <c r="BA17" i="5"/>
  <c r="AZ17" i="5"/>
  <c r="AY17" i="5"/>
  <c r="AX17" i="5"/>
  <c r="AW17" i="5"/>
  <c r="AV17" i="5"/>
  <c r="AU17" i="5"/>
  <c r="BB16" i="5"/>
  <c r="BA16" i="5"/>
  <c r="AZ16" i="5"/>
  <c r="AY16" i="5"/>
  <c r="AX16" i="5"/>
  <c r="AW16" i="5"/>
  <c r="AV16" i="5"/>
  <c r="AU16" i="5"/>
  <c r="BB15" i="5"/>
  <c r="BA15" i="5"/>
  <c r="AZ15" i="5"/>
  <c r="AY15" i="5"/>
  <c r="AX15" i="5"/>
  <c r="AW15" i="5"/>
  <c r="AV15" i="5"/>
  <c r="AU15" i="5"/>
  <c r="BB14" i="5"/>
  <c r="BA14" i="5"/>
  <c r="AZ14" i="5"/>
  <c r="AY14" i="5"/>
  <c r="AX14" i="5"/>
  <c r="AW14" i="5"/>
  <c r="AV14" i="5"/>
  <c r="AU14" i="5"/>
  <c r="BB13" i="5"/>
  <c r="BA13" i="5"/>
  <c r="AZ13" i="5"/>
  <c r="AY13" i="5"/>
  <c r="AX13" i="5"/>
  <c r="AW13" i="5"/>
  <c r="AV13" i="5"/>
  <c r="AU13" i="5"/>
  <c r="BB12" i="5"/>
  <c r="BA12" i="5"/>
  <c r="AZ12" i="5"/>
  <c r="AY12" i="5"/>
  <c r="AX12" i="5"/>
  <c r="AW12" i="5"/>
  <c r="AV12" i="5"/>
  <c r="AU12" i="5"/>
  <c r="BB11" i="5"/>
  <c r="BA11" i="5"/>
  <c r="AZ11" i="5"/>
  <c r="AY11" i="5"/>
  <c r="AX11" i="5"/>
  <c r="AW11" i="5"/>
  <c r="AV11" i="5"/>
  <c r="AU11" i="5"/>
  <c r="AL20" i="5"/>
  <c r="AK20" i="5"/>
  <c r="AJ20" i="5"/>
  <c r="AI20" i="5"/>
  <c r="AH20" i="5"/>
  <c r="AG20" i="5"/>
  <c r="AF20" i="5"/>
  <c r="AE20" i="5"/>
  <c r="AL19" i="5"/>
  <c r="AK19" i="5"/>
  <c r="AJ19" i="5"/>
  <c r="AI19" i="5"/>
  <c r="AH19" i="5"/>
  <c r="AG19" i="5"/>
  <c r="AF19" i="5"/>
  <c r="AE19" i="5"/>
  <c r="AL18" i="5"/>
  <c r="AK18" i="5"/>
  <c r="AJ18" i="5"/>
  <c r="AI18" i="5"/>
  <c r="AH18" i="5"/>
  <c r="AG18" i="5"/>
  <c r="AF18" i="5"/>
  <c r="AE18" i="5"/>
  <c r="AL17" i="5"/>
  <c r="AK17" i="5"/>
  <c r="AJ17" i="5"/>
  <c r="AI17" i="5"/>
  <c r="AH17" i="5"/>
  <c r="AG17" i="5"/>
  <c r="AF17" i="5"/>
  <c r="AE17" i="5"/>
  <c r="AL16" i="5"/>
  <c r="AK16" i="5"/>
  <c r="AJ16" i="5"/>
  <c r="AI16" i="5"/>
  <c r="AH16" i="5"/>
  <c r="AG16" i="5"/>
  <c r="AF16" i="5"/>
  <c r="AE16" i="5"/>
  <c r="AL15" i="5"/>
  <c r="AK15" i="5"/>
  <c r="AJ15" i="5"/>
  <c r="AI15" i="5"/>
  <c r="AH15" i="5"/>
  <c r="AG15" i="5"/>
  <c r="AF15" i="5"/>
  <c r="AE15" i="5"/>
  <c r="AL14" i="5"/>
  <c r="AK14" i="5"/>
  <c r="AJ14" i="5"/>
  <c r="AI14" i="5"/>
  <c r="AH14" i="5"/>
  <c r="AG14" i="5"/>
  <c r="AF14" i="5"/>
  <c r="AE14" i="5"/>
  <c r="AL13" i="5"/>
  <c r="AK13" i="5"/>
  <c r="AJ13" i="5"/>
  <c r="AI13" i="5"/>
  <c r="AH13" i="5"/>
  <c r="AG13" i="5"/>
  <c r="AF13" i="5"/>
  <c r="AE13" i="5"/>
  <c r="AL12" i="5"/>
  <c r="AK12" i="5"/>
  <c r="AJ12" i="5"/>
  <c r="AI12" i="5"/>
  <c r="AH12" i="5"/>
  <c r="AG12" i="5"/>
  <c r="AF12" i="5"/>
  <c r="AE12" i="5"/>
  <c r="AL11" i="5"/>
  <c r="AK11" i="5"/>
  <c r="AJ11" i="5"/>
  <c r="AI11" i="5"/>
  <c r="AH11" i="5"/>
  <c r="AG11" i="5"/>
  <c r="AF11" i="5"/>
  <c r="AE11" i="5"/>
  <c r="AM20" i="5" l="1"/>
  <c r="AM19" i="5"/>
  <c r="AM18" i="5"/>
  <c r="AM17" i="5"/>
  <c r="AM16" i="5"/>
  <c r="AM15" i="5"/>
  <c r="AM14" i="5"/>
  <c r="AM13" i="5"/>
  <c r="AM12" i="5"/>
  <c r="AM11" i="5"/>
  <c r="AN12" i="5"/>
  <c r="AO12" i="5"/>
  <c r="AP12" i="5"/>
  <c r="AQ12" i="5"/>
  <c r="AR12" i="5"/>
  <c r="AS12" i="5"/>
  <c r="AT12" i="5"/>
  <c r="AN13" i="5"/>
  <c r="AO13" i="5"/>
  <c r="AP13" i="5"/>
  <c r="AQ13" i="5"/>
  <c r="AR13" i="5"/>
  <c r="AS13" i="5"/>
  <c r="AT13" i="5"/>
  <c r="AN14" i="5"/>
  <c r="AO14" i="5"/>
  <c r="AP14" i="5"/>
  <c r="AQ14" i="5"/>
  <c r="AR14" i="5"/>
  <c r="AS14" i="5"/>
  <c r="AT14" i="5"/>
  <c r="AN15" i="5"/>
  <c r="AO15" i="5"/>
  <c r="AP15" i="5"/>
  <c r="AQ15" i="5"/>
  <c r="AR15" i="5"/>
  <c r="AS15" i="5"/>
  <c r="AT15" i="5"/>
  <c r="AN16" i="5"/>
  <c r="AO16" i="5"/>
  <c r="AP16" i="5"/>
  <c r="AQ16" i="5"/>
  <c r="AR16" i="5"/>
  <c r="AS16" i="5"/>
  <c r="AT16" i="5"/>
  <c r="AN17" i="5"/>
  <c r="AO17" i="5"/>
  <c r="AP17" i="5"/>
  <c r="AQ17" i="5"/>
  <c r="AR17" i="5"/>
  <c r="AS17" i="5"/>
  <c r="AT17" i="5"/>
  <c r="AN18" i="5"/>
  <c r="AO18" i="5"/>
  <c r="AP18" i="5"/>
  <c r="AQ18" i="5"/>
  <c r="AR18" i="5"/>
  <c r="AS18" i="5"/>
  <c r="AT18" i="5"/>
  <c r="AN19" i="5"/>
  <c r="AO19" i="5"/>
  <c r="AP19" i="5"/>
  <c r="AQ19" i="5"/>
  <c r="AR19" i="5"/>
  <c r="AS19" i="5"/>
  <c r="AT19" i="5"/>
  <c r="AN20" i="5"/>
  <c r="AO20" i="5"/>
  <c r="AP20" i="5"/>
  <c r="AQ20" i="5"/>
  <c r="AR20" i="5"/>
  <c r="AS20" i="5"/>
  <c r="AT20" i="5"/>
  <c r="H11" i="5" l="1"/>
  <c r="I11" i="5"/>
  <c r="J11" i="5"/>
  <c r="K11" i="5"/>
  <c r="L11" i="5"/>
  <c r="M11" i="5"/>
  <c r="N11" i="5"/>
  <c r="O11" i="5"/>
  <c r="P11" i="5"/>
  <c r="Q11" i="5"/>
  <c r="R11" i="5"/>
  <c r="S11" i="5"/>
  <c r="T11" i="5"/>
  <c r="U11" i="5"/>
  <c r="V11" i="5"/>
  <c r="W11" i="5"/>
  <c r="X11" i="5"/>
  <c r="Y11" i="5"/>
  <c r="Z11" i="5"/>
  <c r="AA11" i="5"/>
  <c r="AB11" i="5"/>
  <c r="AC11" i="5"/>
  <c r="AD11" i="5"/>
  <c r="AN11" i="5"/>
  <c r="AO11" i="5"/>
  <c r="AP11" i="5"/>
  <c r="AQ11" i="5"/>
  <c r="AR11" i="5"/>
  <c r="AS11" i="5"/>
  <c r="AT11" i="5"/>
  <c r="CA11" i="5"/>
  <c r="CB11" i="5"/>
  <c r="CC11" i="5"/>
  <c r="CD11" i="5"/>
  <c r="CE11" i="5"/>
  <c r="CF11" i="5"/>
  <c r="CG11" i="5"/>
  <c r="CH11" i="5"/>
  <c r="CI11" i="5"/>
  <c r="CJ11" i="5"/>
  <c r="CK11" i="5"/>
  <c r="CL11" i="5"/>
  <c r="X12" i="5" l="1"/>
  <c r="X13" i="5"/>
  <c r="X14" i="5"/>
  <c r="X15" i="5"/>
  <c r="X16" i="5"/>
  <c r="X17" i="5"/>
  <c r="X18" i="5"/>
  <c r="X19" i="5"/>
  <c r="X20" i="5"/>
  <c r="CS20" i="5" l="1"/>
  <c r="CR20" i="5"/>
  <c r="CQ20" i="5"/>
  <c r="CP20" i="5"/>
  <c r="CO20" i="5"/>
  <c r="CN20" i="5"/>
  <c r="CM20" i="5"/>
  <c r="CL20" i="5"/>
  <c r="CK20" i="5"/>
  <c r="CJ20" i="5"/>
  <c r="CI20" i="5"/>
  <c r="CH20" i="5"/>
  <c r="CG20" i="5"/>
  <c r="CF20" i="5"/>
  <c r="CE20" i="5"/>
  <c r="CD20" i="5"/>
  <c r="CC20" i="5"/>
  <c r="CB20" i="5"/>
  <c r="CA20" i="5"/>
  <c r="AD20" i="5"/>
  <c r="AC20" i="5"/>
  <c r="AB20" i="5"/>
  <c r="AA20" i="5"/>
  <c r="Z20" i="5"/>
  <c r="Y20" i="5"/>
  <c r="W20" i="5"/>
  <c r="V20" i="5"/>
  <c r="U20" i="5"/>
  <c r="T20" i="5"/>
  <c r="S20" i="5"/>
  <c r="R20" i="5"/>
  <c r="Q20" i="5"/>
  <c r="P20" i="5"/>
  <c r="O20" i="5"/>
  <c r="N20" i="5"/>
  <c r="M20" i="5"/>
  <c r="L20" i="5"/>
  <c r="K20" i="5"/>
  <c r="J20" i="5"/>
  <c r="I20" i="5"/>
  <c r="H20" i="5"/>
  <c r="CS19" i="5"/>
  <c r="CR19" i="5"/>
  <c r="CQ19" i="5"/>
  <c r="CP19" i="5"/>
  <c r="CO19" i="5"/>
  <c r="CN19" i="5"/>
  <c r="CM19" i="5"/>
  <c r="CL19" i="5"/>
  <c r="CK19" i="5"/>
  <c r="CJ19" i="5"/>
  <c r="CI19" i="5"/>
  <c r="CH19" i="5"/>
  <c r="CG19" i="5"/>
  <c r="CF19" i="5"/>
  <c r="CE19" i="5"/>
  <c r="CD19" i="5"/>
  <c r="CC19" i="5"/>
  <c r="CB19" i="5"/>
  <c r="CA19" i="5"/>
  <c r="AD19" i="5"/>
  <c r="AC19" i="5"/>
  <c r="AB19" i="5"/>
  <c r="AA19" i="5"/>
  <c r="Z19" i="5"/>
  <c r="Y19" i="5"/>
  <c r="W19" i="5"/>
  <c r="V19" i="5"/>
  <c r="U19" i="5"/>
  <c r="T19" i="5"/>
  <c r="S19" i="5"/>
  <c r="R19" i="5"/>
  <c r="Q19" i="5"/>
  <c r="P19" i="5"/>
  <c r="O19" i="5"/>
  <c r="N19" i="5"/>
  <c r="M19" i="5"/>
  <c r="L19" i="5"/>
  <c r="K19" i="5"/>
  <c r="J19" i="5"/>
  <c r="I19" i="5"/>
  <c r="H19" i="5"/>
  <c r="CS18" i="5"/>
  <c r="CR18" i="5"/>
  <c r="CQ18" i="5"/>
  <c r="CP18" i="5"/>
  <c r="CO18" i="5"/>
  <c r="CN18" i="5"/>
  <c r="CM18" i="5"/>
  <c r="CL18" i="5"/>
  <c r="CK18" i="5"/>
  <c r="CJ18" i="5"/>
  <c r="CI18" i="5"/>
  <c r="CH18" i="5"/>
  <c r="CG18" i="5"/>
  <c r="CF18" i="5"/>
  <c r="CE18" i="5"/>
  <c r="CD18" i="5"/>
  <c r="CC18" i="5"/>
  <c r="CB18" i="5"/>
  <c r="CA18" i="5"/>
  <c r="AD18" i="5"/>
  <c r="AC18" i="5"/>
  <c r="AB18" i="5"/>
  <c r="AA18" i="5"/>
  <c r="Z18" i="5"/>
  <c r="Y18" i="5"/>
  <c r="W18" i="5"/>
  <c r="V18" i="5"/>
  <c r="U18" i="5"/>
  <c r="T18" i="5"/>
  <c r="S18" i="5"/>
  <c r="R18" i="5"/>
  <c r="Q18" i="5"/>
  <c r="P18" i="5"/>
  <c r="O18" i="5"/>
  <c r="N18" i="5"/>
  <c r="M18" i="5"/>
  <c r="L18" i="5"/>
  <c r="K18" i="5"/>
  <c r="J18" i="5"/>
  <c r="I18" i="5"/>
  <c r="H18" i="5"/>
  <c r="CS17" i="5"/>
  <c r="CR17" i="5"/>
  <c r="CQ17" i="5"/>
  <c r="CP17" i="5"/>
  <c r="CO17" i="5"/>
  <c r="CN17" i="5"/>
  <c r="CM17" i="5"/>
  <c r="CL17" i="5"/>
  <c r="CK17" i="5"/>
  <c r="CJ17" i="5"/>
  <c r="CI17" i="5"/>
  <c r="CH17" i="5"/>
  <c r="CG17" i="5"/>
  <c r="CF17" i="5"/>
  <c r="CE17" i="5"/>
  <c r="CD17" i="5"/>
  <c r="CC17" i="5"/>
  <c r="CB17" i="5"/>
  <c r="CA17" i="5"/>
  <c r="AD17" i="5"/>
  <c r="AC17" i="5"/>
  <c r="AB17" i="5"/>
  <c r="AA17" i="5"/>
  <c r="Z17" i="5"/>
  <c r="Y17" i="5"/>
  <c r="W17" i="5"/>
  <c r="V17" i="5"/>
  <c r="U17" i="5"/>
  <c r="T17" i="5"/>
  <c r="S17" i="5"/>
  <c r="R17" i="5"/>
  <c r="Q17" i="5"/>
  <c r="P17" i="5"/>
  <c r="O17" i="5"/>
  <c r="N17" i="5"/>
  <c r="M17" i="5"/>
  <c r="L17" i="5"/>
  <c r="K17" i="5"/>
  <c r="J17" i="5"/>
  <c r="I17" i="5"/>
  <c r="H17" i="5"/>
  <c r="CS16" i="5"/>
  <c r="CR16" i="5"/>
  <c r="CQ16" i="5"/>
  <c r="CP16" i="5"/>
  <c r="CO16" i="5"/>
  <c r="CN16" i="5"/>
  <c r="CM16" i="5"/>
  <c r="CL16" i="5"/>
  <c r="CK16" i="5"/>
  <c r="CJ16" i="5"/>
  <c r="CI16" i="5"/>
  <c r="CH16" i="5"/>
  <c r="CG16" i="5"/>
  <c r="CF16" i="5"/>
  <c r="CE16" i="5"/>
  <c r="CD16" i="5"/>
  <c r="CC16" i="5"/>
  <c r="CB16" i="5"/>
  <c r="CA16" i="5"/>
  <c r="AD16" i="5"/>
  <c r="AC16" i="5"/>
  <c r="AB16" i="5"/>
  <c r="AA16" i="5"/>
  <c r="Z16" i="5"/>
  <c r="Y16" i="5"/>
  <c r="W16" i="5"/>
  <c r="V16" i="5"/>
  <c r="U16" i="5"/>
  <c r="T16" i="5"/>
  <c r="S16" i="5"/>
  <c r="R16" i="5"/>
  <c r="Q16" i="5"/>
  <c r="P16" i="5"/>
  <c r="O16" i="5"/>
  <c r="N16" i="5"/>
  <c r="M16" i="5"/>
  <c r="L16" i="5"/>
  <c r="K16" i="5"/>
  <c r="J16" i="5"/>
  <c r="I16" i="5"/>
  <c r="H16" i="5"/>
  <c r="CS15" i="5"/>
  <c r="CR15" i="5"/>
  <c r="CQ15" i="5"/>
  <c r="CP15" i="5"/>
  <c r="CO15" i="5"/>
  <c r="CN15" i="5"/>
  <c r="CM15" i="5"/>
  <c r="CL15" i="5"/>
  <c r="CK15" i="5"/>
  <c r="CJ15" i="5"/>
  <c r="CI15" i="5"/>
  <c r="CH15" i="5"/>
  <c r="CG15" i="5"/>
  <c r="CF15" i="5"/>
  <c r="CE15" i="5"/>
  <c r="CD15" i="5"/>
  <c r="CC15" i="5"/>
  <c r="CB15" i="5"/>
  <c r="CA15" i="5"/>
  <c r="AD15" i="5"/>
  <c r="AC15" i="5"/>
  <c r="AB15" i="5"/>
  <c r="AA15" i="5"/>
  <c r="Z15" i="5"/>
  <c r="Y15" i="5"/>
  <c r="W15" i="5"/>
  <c r="V15" i="5"/>
  <c r="U15" i="5"/>
  <c r="T15" i="5"/>
  <c r="S15" i="5"/>
  <c r="R15" i="5"/>
  <c r="Q15" i="5"/>
  <c r="P15" i="5"/>
  <c r="O15" i="5"/>
  <c r="N15" i="5"/>
  <c r="M15" i="5"/>
  <c r="L15" i="5"/>
  <c r="K15" i="5"/>
  <c r="J15" i="5"/>
  <c r="I15" i="5"/>
  <c r="H15" i="5"/>
  <c r="CS14" i="5"/>
  <c r="CR14" i="5"/>
  <c r="CQ14" i="5"/>
  <c r="CP14" i="5"/>
  <c r="CO14" i="5"/>
  <c r="CN14" i="5"/>
  <c r="CM14" i="5"/>
  <c r="CL14" i="5"/>
  <c r="CK14" i="5"/>
  <c r="CJ14" i="5"/>
  <c r="CI14" i="5"/>
  <c r="CH14" i="5"/>
  <c r="CG14" i="5"/>
  <c r="CF14" i="5"/>
  <c r="CE14" i="5"/>
  <c r="CD14" i="5"/>
  <c r="CC14" i="5"/>
  <c r="CB14" i="5"/>
  <c r="CA14" i="5"/>
  <c r="AD14" i="5"/>
  <c r="AC14" i="5"/>
  <c r="AB14" i="5"/>
  <c r="AA14" i="5"/>
  <c r="Z14" i="5"/>
  <c r="Y14" i="5"/>
  <c r="W14" i="5"/>
  <c r="V14" i="5"/>
  <c r="U14" i="5"/>
  <c r="T14" i="5"/>
  <c r="S14" i="5"/>
  <c r="R14" i="5"/>
  <c r="Q14" i="5"/>
  <c r="P14" i="5"/>
  <c r="O14" i="5"/>
  <c r="N14" i="5"/>
  <c r="M14" i="5"/>
  <c r="L14" i="5"/>
  <c r="K14" i="5"/>
  <c r="J14" i="5"/>
  <c r="I14" i="5"/>
  <c r="H14" i="5"/>
  <c r="CS13" i="5"/>
  <c r="CR13" i="5"/>
  <c r="CQ13" i="5"/>
  <c r="CP13" i="5"/>
  <c r="CO13" i="5"/>
  <c r="CN13" i="5"/>
  <c r="CM13" i="5"/>
  <c r="CL13" i="5"/>
  <c r="CK13" i="5"/>
  <c r="CJ13" i="5"/>
  <c r="CI13" i="5"/>
  <c r="CH13" i="5"/>
  <c r="CG13" i="5"/>
  <c r="CF13" i="5"/>
  <c r="CE13" i="5"/>
  <c r="CD13" i="5"/>
  <c r="CC13" i="5"/>
  <c r="CB13" i="5"/>
  <c r="CA13" i="5"/>
  <c r="AD13" i="5"/>
  <c r="AC13" i="5"/>
  <c r="AB13" i="5"/>
  <c r="AA13" i="5"/>
  <c r="Z13" i="5"/>
  <c r="Y13" i="5"/>
  <c r="W13" i="5"/>
  <c r="V13" i="5"/>
  <c r="U13" i="5"/>
  <c r="T13" i="5"/>
  <c r="S13" i="5"/>
  <c r="R13" i="5"/>
  <c r="Q13" i="5"/>
  <c r="P13" i="5"/>
  <c r="O13" i="5"/>
  <c r="N13" i="5"/>
  <c r="M13" i="5"/>
  <c r="L13" i="5"/>
  <c r="K13" i="5"/>
  <c r="J13" i="5"/>
  <c r="I13" i="5"/>
  <c r="H13" i="5"/>
  <c r="CS12" i="5"/>
  <c r="CR12" i="5"/>
  <c r="CQ12" i="5"/>
  <c r="CP12" i="5"/>
  <c r="CO12" i="5"/>
  <c r="CN12" i="5"/>
  <c r="CM12" i="5"/>
  <c r="CL12" i="5"/>
  <c r="CK12" i="5"/>
  <c r="CJ12" i="5"/>
  <c r="CI12" i="5"/>
  <c r="CH12" i="5"/>
  <c r="CG12" i="5"/>
  <c r="CF12" i="5"/>
  <c r="CE12" i="5"/>
  <c r="CD12" i="5"/>
  <c r="CC12" i="5"/>
  <c r="CB12" i="5"/>
  <c r="CA12" i="5"/>
  <c r="AD12" i="5"/>
  <c r="AC12" i="5"/>
  <c r="AB12" i="5"/>
  <c r="AA12" i="5"/>
  <c r="Z12" i="5"/>
  <c r="Y12" i="5"/>
  <c r="W12" i="5"/>
  <c r="V12" i="5"/>
  <c r="U12" i="5"/>
  <c r="T12" i="5"/>
  <c r="S12" i="5"/>
  <c r="R12" i="5"/>
  <c r="Q12" i="5"/>
  <c r="P12" i="5"/>
  <c r="O12" i="5"/>
  <c r="N12" i="5"/>
  <c r="M12" i="5"/>
  <c r="L12" i="5"/>
  <c r="K12" i="5"/>
  <c r="J12" i="5"/>
  <c r="I12" i="5"/>
  <c r="H12" i="5"/>
  <c r="CN11" i="5"/>
  <c r="CO11" i="5"/>
  <c r="CP11" i="5"/>
  <c r="CQ11" i="5"/>
  <c r="CR11" i="5"/>
  <c r="CS11" i="5"/>
  <c r="D3" i="5" l="1"/>
  <c r="B3" i="5"/>
  <c r="D2" i="5"/>
  <c r="B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joa24jm</author>
    <author>tc={89FF0961-7579-4D73-B929-C4C5C624A6A4}</author>
  </authors>
  <commentList>
    <comment ref="H6" authorId="0" shapeId="0" xr:uid="{00000000-0006-0000-0000-000001000000}">
      <text>
        <r>
          <rPr>
            <b/>
            <sz val="9"/>
            <color indexed="81"/>
            <rFont val="Tahoma"/>
            <family val="2"/>
          </rPr>
          <t>joa24jm:</t>
        </r>
        <r>
          <rPr>
            <sz val="9"/>
            <color indexed="81"/>
            <rFont val="Tahoma"/>
            <family val="2"/>
          </rPr>
          <t xml:space="preserve">
key_1 ist der key für de_1 bzw. en_1
Analoges gilt für key_2, ...</t>
        </r>
      </text>
    </comment>
    <comment ref="B13"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Case abfangen!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tc={34874B01-72A9-489D-A9E2-8051BA381336}</author>
  </authors>
  <commentList>
    <comment ref="H1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Grau hinterlegte Zeilen haben eine Autorefeferenz zu Baseline, da sie im Wortgleich identisch sind. Wenn man die Frage ändern möchte, darf und muss man das nur im Baseline Fragebogen</t>
      </text>
    </comment>
  </commentList>
</comments>
</file>

<file path=xl/sharedStrings.xml><?xml version="1.0" encoding="utf-8"?>
<sst xmlns="http://schemas.openxmlformats.org/spreadsheetml/2006/main" count="1469" uniqueCount="555">
  <si>
    <t>de</t>
  </si>
  <si>
    <t>en</t>
  </si>
  <si>
    <t>elementtype</t>
  </si>
  <si>
    <t>questiontype</t>
  </si>
  <si>
    <t>min</t>
  </si>
  <si>
    <t>max</t>
  </si>
  <si>
    <t>step</t>
  </si>
  <si>
    <t>required</t>
  </si>
  <si>
    <t>item_de</t>
  </si>
  <si>
    <t>item_en</t>
  </si>
  <si>
    <t>text</t>
  </si>
  <si>
    <t>pagebreak</t>
  </si>
  <si>
    <t>headline</t>
  </si>
  <si>
    <t>First, we would like to ask you to answer a few questions about yourself.</t>
  </si>
  <si>
    <t>question</t>
  </si>
  <si>
    <t>SingleChoice</t>
  </si>
  <si>
    <t>true</t>
  </si>
  <si>
    <t>pers</t>
  </si>
  <si>
    <t>Füllen Sie den Fragebogen für sich selber oder eine andere Person aus?</t>
  </si>
  <si>
    <t>Do you fill out the questionnaire for yourself or another person?</t>
  </si>
  <si>
    <t>Knob</t>
  </si>
  <si>
    <t>alter</t>
  </si>
  <si>
    <t>Wie alt sind Sie? (in Jahren)</t>
  </si>
  <si>
    <t>How old are you (in years) ?</t>
  </si>
  <si>
    <t>geschlecht</t>
  </si>
  <si>
    <t>Welches Geschlecht haben Sie?</t>
  </si>
  <si>
    <t>Which gender are you?</t>
  </si>
  <si>
    <t>familie</t>
  </si>
  <si>
    <t>Welchen Familienstand haben Sie?</t>
  </si>
  <si>
    <t>What is your marital status?</t>
  </si>
  <si>
    <t>bildung</t>
  </si>
  <si>
    <t>YesNoSwitch</t>
  </si>
  <si>
    <t>covid1</t>
  </si>
  <si>
    <t>Wurden Sie positiv auf COVID-19 getestet?</t>
  </si>
  <si>
    <t>Have you been tested positive for COVID-19?</t>
  </si>
  <si>
    <t>covid2</t>
  </si>
  <si>
    <t>Sind Angehörige von Ihnen an COVID-19 erkrankt ?</t>
  </si>
  <si>
    <t>Do you have any relatives infected with COVID-19?</t>
  </si>
  <si>
    <t>covid3</t>
  </si>
  <si>
    <t xml:space="preserve">Haben Sie Angehörige oder Freunde durch COVID-19 verloren?
</t>
  </si>
  <si>
    <t>Have you lost relatives or friends due to COVID-19?</t>
  </si>
  <si>
    <t>FollowUp Fragebogen Erwachsene</t>
  </si>
  <si>
    <t>pss1</t>
  </si>
  <si>
    <t>pss2</t>
  </si>
  <si>
    <t>pss3</t>
  </si>
  <si>
    <t>pss4</t>
  </si>
  <si>
    <t>pss5</t>
  </si>
  <si>
    <t>pss6</t>
  </si>
  <si>
    <t>pss7</t>
  </si>
  <si>
    <t>pss8</t>
  </si>
  <si>
    <t>pss9</t>
  </si>
  <si>
    <t>pss10</t>
  </si>
  <si>
    <t>Wie oft waren Sie in der letzten Woche aufgewühlt, weil etwas unerwartet passiert ist?</t>
  </si>
  <si>
    <t>Wie oft hatten Sie in der letzten Woche das Gefühl, nicht in der Lage zu sein, die wichtigen Dinge in Ihrem Leben kontrollieren zu können?</t>
  </si>
  <si>
    <t>Wie oft hatten Sie in der letzten Woche das Gefühl, dass sich die Dinge zu Ihren Gunsten entwickeln?</t>
  </si>
  <si>
    <t>Wie oft hatten Sie in der letzten Woche den Eindruck, nicht all Ihren anstehenden Aufgaben gewachsen zu sein?</t>
  </si>
  <si>
    <t>Wie oft waren Sie in der letzten Woche in der Lage, ärgerliche Situationen in Ihrem Leben zu beeinflussen?</t>
  </si>
  <si>
    <t>Wie oft hatten Sie in der letzten Woche das Gefühl, alles im Griff zu haben?</t>
  </si>
  <si>
    <t>Wie oft haben Sie sich in der letzten Woche über Dinge geärgert, über die Sie keine Kontrolle hatten?</t>
  </si>
  <si>
    <t>Wie oft hatten Sie in der letzten Woche das Gefühl, dass sich so viele Schwierigkeiten angehäuft haben, dass Sie diese nicht überwinden konnten?</t>
  </si>
  <si>
    <t>Die folgenden Fragen beschäftigen sich mit Ihren Gedanken und Gefühlen während der letzten Woche. Bitte geben Sie für jede Frage an, wie oft sie in entsprechender Art und Weise gedacht oder gefühlt haben.</t>
  </si>
  <si>
    <t>The questions in this scale ask you about your feelings and thoughts during the last week. In each case, you will be asked to indicate how often you felt or thought a certain way.</t>
  </si>
  <si>
    <t>In the last week, how often have you been upset because of something that happened unexpectedly?</t>
  </si>
  <si>
    <t>In the last week, how often have you felt that you were unable to control the important things in your life?</t>
  </si>
  <si>
    <t>In the last week, how often have you felt nervous and “stressed”?</t>
  </si>
  <si>
    <t>In the last week, how often have you felt confident about your ability to handle your personal problems?</t>
  </si>
  <si>
    <t>In the last week, how often have you felt that things were going your way?</t>
  </si>
  <si>
    <t>In the last week, how often have you found that you could not cope with all the things that you had to do?</t>
  </si>
  <si>
    <t>In the last week, how often have you been able to control irritations in your life?</t>
  </si>
  <si>
    <t>In the last week, how often have you felt that you were on top of things?</t>
  </si>
  <si>
    <t>In the last week, how often have you been angered because of things that were outside of your control?</t>
  </si>
  <si>
    <t>In the last week, how often have you felt difficulties were piling up so high that you could not overcome them?</t>
  </si>
  <si>
    <t xml:space="preserve">Willkommen! Wir freuen uns, dass Sie sich die Zeit nehmen, ein paar Fragen zu Ihrem Stresserleben in Zeiten von COVID-19 zu beantworten.                                                                                                                               </t>
  </si>
  <si>
    <t>Baseline Fragebogen Stress</t>
  </si>
  <si>
    <t xml:space="preserve">Welcome! We really appreciate that you are taking the time to answer a few questions about your perceived stress in times of COVID-19.                                                                                                                                                                                                        </t>
  </si>
  <si>
    <t>Zu Beginn möchten wir Sie bitten, einmalig ein paar Fragen zu Ihrer Person zu beantworten.</t>
  </si>
  <si>
    <t>Wir möchten Sie bitten, ein paar Fragen zu Ihrem Stresserleben zu beantworten. Diese Fragen wiederholen sich wöchentlich.</t>
  </si>
  <si>
    <t>We would like to ask you to answer a few questions about your perceived stress. These questions will be repeated on a weekly basis.</t>
  </si>
  <si>
    <t>thomas.probst@donau-uni.ac.at</t>
  </si>
  <si>
    <t>Probst, Thomas</t>
  </si>
  <si>
    <t>Wie oft haben Sie sich in der letzten Woche nervös und gestresst gefühlt?</t>
  </si>
  <si>
    <t>In welchem Land leben Sie?</t>
  </si>
  <si>
    <t>key_1</t>
  </si>
  <si>
    <t>key_2</t>
  </si>
  <si>
    <t>key_3</t>
  </si>
  <si>
    <t>key_4</t>
  </si>
  <si>
    <t>key_5</t>
  </si>
  <si>
    <t>key_6</t>
  </si>
  <si>
    <t>key_7</t>
  </si>
  <si>
    <t>de_1</t>
  </si>
  <si>
    <t>de_2</t>
  </si>
  <si>
    <t>variable</t>
  </si>
  <si>
    <t/>
  </si>
  <si>
    <t>de_3</t>
  </si>
  <si>
    <t>de_4</t>
  </si>
  <si>
    <t>de_5</t>
  </si>
  <si>
    <t>de_6</t>
  </si>
  <si>
    <t>de_7</t>
  </si>
  <si>
    <t>Weiblich</t>
  </si>
  <si>
    <t>Männlich</t>
  </si>
  <si>
    <t>Divers</t>
  </si>
  <si>
    <t>Verheiratet bzw. in fester Partnerschaft</t>
  </si>
  <si>
    <t>Verheiratet, getrennt lebend</t>
  </si>
  <si>
    <t>Geschieden</t>
  </si>
  <si>
    <t>In eingetragener Partnerschaft (gleichgeschlechtlich)</t>
  </si>
  <si>
    <t>In eingetragener Partnerschaft (gleichgeschlechtlich), getrennt lebend</t>
  </si>
  <si>
    <t>Verwitwet</t>
  </si>
  <si>
    <t>Ledig</t>
  </si>
  <si>
    <t>Nein</t>
  </si>
  <si>
    <t>Ja, aktuell erkrankt</t>
  </si>
  <si>
    <t>Ja, wieder genesen</t>
  </si>
  <si>
    <t>Ja</t>
  </si>
  <si>
    <t>Nie</t>
  </si>
  <si>
    <t>Fast nie</t>
  </si>
  <si>
    <t>Manchmal</t>
  </si>
  <si>
    <t>Ziemlich oft</t>
  </si>
  <si>
    <t>Sehr oft</t>
  </si>
  <si>
    <t>Metadata</t>
  </si>
  <si>
    <t>en_1</t>
  </si>
  <si>
    <t>en_2</t>
  </si>
  <si>
    <t>en_3</t>
  </si>
  <si>
    <t>en_4</t>
  </si>
  <si>
    <t>en_5</t>
  </si>
  <si>
    <t>en_6</t>
  </si>
  <si>
    <t>en_7</t>
  </si>
  <si>
    <t>For myself</t>
  </si>
  <si>
    <t>For another person</t>
  </si>
  <si>
    <t>Female</t>
  </si>
  <si>
    <t>Male</t>
  </si>
  <si>
    <t>Transgender</t>
  </si>
  <si>
    <t>Married or solid partnership</t>
  </si>
  <si>
    <t>Married, living apart</t>
  </si>
  <si>
    <t>Divorced</t>
  </si>
  <si>
    <t>Registered civil partnership (same-sex)</t>
  </si>
  <si>
    <t>Registered civil partnership (same-sex), living apart</t>
  </si>
  <si>
    <t xml:space="preserve">Widowed </t>
  </si>
  <si>
    <t>Single</t>
  </si>
  <si>
    <t>No</t>
  </si>
  <si>
    <t>Yes, currently ill</t>
  </si>
  <si>
    <t>Yes, already recovered</t>
  </si>
  <si>
    <t xml:space="preserve"> Yes, already recovered</t>
  </si>
  <si>
    <t>Yes</t>
  </si>
  <si>
    <t>Never</t>
  </si>
  <si>
    <t>Almost never</t>
  </si>
  <si>
    <t>Sometimes</t>
  </si>
  <si>
    <t>Fairly often</t>
  </si>
  <si>
    <t>Very often</t>
  </si>
  <si>
    <t>Allgaier, Johannes</t>
  </si>
  <si>
    <t>johannes.allgaier@uni-wuerzburg.de</t>
  </si>
  <si>
    <t>country</t>
  </si>
  <si>
    <t>Für mich selber</t>
  </si>
  <si>
    <t>Für eine andere Person</t>
  </si>
  <si>
    <t>SingleChoiceKnob</t>
  </si>
  <si>
    <t>11 bis 12</t>
  </si>
  <si>
    <t>8 bis 9</t>
  </si>
  <si>
    <t>13 und mehr</t>
  </si>
  <si>
    <t>7 oder weniger</t>
  </si>
  <si>
    <t>fr</t>
  </si>
  <si>
    <t>Wie viele Jahre waren Sie insgesamt in der Schule (ohne Berufsausbildung/Studium)?</t>
  </si>
  <si>
    <t>Ich gehe noch zur Schule</t>
  </si>
  <si>
    <t>7 or less</t>
  </si>
  <si>
    <t>8 to 9</t>
  </si>
  <si>
    <t>11 to 12</t>
  </si>
  <si>
    <t>13 or more</t>
  </si>
  <si>
    <t>I am still at school</t>
  </si>
  <si>
    <t>item_fr</t>
  </si>
  <si>
    <t>fr_1</t>
  </si>
  <si>
    <t>fr_2</t>
  </si>
  <si>
    <t>fr_3</t>
  </si>
  <si>
    <t>fr_4</t>
  </si>
  <si>
    <t>fr_5</t>
  </si>
  <si>
    <t>fr_6</t>
  </si>
  <si>
    <t>fr_7</t>
  </si>
  <si>
    <t>De quel sexe êtes-vous ?</t>
  </si>
  <si>
    <t>Quelle est votre situation familiale ?</t>
  </si>
  <si>
    <t>Avez-vous été testé·e positif·ve au COVID-19 ?</t>
  </si>
  <si>
    <t xml:space="preserve">Avez-vous perdu des membres de votre famille ou des ami·e·s à cause du COVID-19 ?
</t>
  </si>
  <si>
    <t>Femme</t>
  </si>
  <si>
    <t>Homme</t>
  </si>
  <si>
    <t>Marié·e ou dans une relation de couple stable</t>
  </si>
  <si>
    <t>Marié·e, vivant séparé·e</t>
  </si>
  <si>
    <t>Divorcé·e</t>
  </si>
  <si>
    <t>En partenariat enregistré (de même sexe)</t>
  </si>
  <si>
    <t>En partenariat enregistré (de même sexe), vivant séparé·e</t>
  </si>
  <si>
    <t>Veuf·ve</t>
  </si>
  <si>
    <t>Célibataire</t>
  </si>
  <si>
    <t>Non</t>
  </si>
  <si>
    <t>Oui, actuellement malade</t>
  </si>
  <si>
    <t>Oui, déjà guéri·e</t>
  </si>
  <si>
    <t>Oui, actuellement malades</t>
  </si>
  <si>
    <t>Oui, déjà guéri·e·s</t>
  </si>
  <si>
    <t>Oui</t>
  </si>
  <si>
    <t>In which country do you currently live?</t>
  </si>
  <si>
    <t>Jamais</t>
  </si>
  <si>
    <t>Très souvent</t>
  </si>
  <si>
    <t>Presque jamais</t>
  </si>
  <si>
    <t>Assez souvent</t>
  </si>
  <si>
    <t>Remplissez-vous le questionnaire pour vous-même ou pour une autre personne?</t>
  </si>
  <si>
    <t>Quel âge avez-vous ? (en années)</t>
  </si>
  <si>
    <t>Durant la semaine passé, combien de fois, avez-vous été contrarié(e)  par quelque chose d’inattendu ou imprévu ?</t>
  </si>
  <si>
    <t>Durant la semaine passé, combien de fois avez-vous eu le sentiment de ne pas pouvoir contrôler les aspects importants de votre vie ?</t>
  </si>
  <si>
    <t>Durant la semaine passé, combien de fois vous êtes-vous senti(e) nerveux(se) et  'stressé(e)' ?</t>
  </si>
  <si>
    <t xml:space="preserve">Parfois </t>
  </si>
  <si>
    <r>
      <t xml:space="preserve">Durant la semaine passé, combien de fois </t>
    </r>
    <r>
      <rPr>
        <sz val="12"/>
        <color theme="1"/>
        <rFont val="Times New Roman"/>
        <family val="1"/>
      </rPr>
      <t>avez-vous eu  le sentiment les choses allaient comme vous le vouliez ?</t>
    </r>
  </si>
  <si>
    <r>
      <t>Durant la semaine passé, combien de fois a</t>
    </r>
    <r>
      <rPr>
        <sz val="12"/>
        <color theme="1"/>
        <rFont val="Times New Roman"/>
        <family val="1"/>
      </rPr>
      <t>vez-vous été capable de contrôler les irritations que vous éprouvez dans votre vie ?</t>
    </r>
  </si>
  <si>
    <r>
      <t xml:space="preserve">Durant la semaine passé, combien de fois </t>
    </r>
    <r>
      <rPr>
        <sz val="12"/>
        <color theme="1"/>
        <rFont val="Times New Roman"/>
        <family val="1"/>
      </rPr>
      <t>avez-vous pensé que vous ne pourriez pas venir à bout de tout ce que vous aviez à faire?</t>
    </r>
  </si>
  <si>
    <r>
      <t xml:space="preserve">Durant la semaine passé, combien de fois </t>
    </r>
    <r>
      <rPr>
        <sz val="12"/>
        <color theme="1"/>
        <rFont val="Times New Roman"/>
        <family val="1"/>
      </rPr>
      <t>avez vous eu le sentiment de vraiment "dominer la situation"?</t>
    </r>
  </si>
  <si>
    <r>
      <t xml:space="preserve">Durant la semaine passé, combien de fois  vous êtes-vous mis(e) en colère </t>
    </r>
    <r>
      <rPr>
        <sz val="12"/>
        <color theme="1"/>
        <rFont val="Times New Roman"/>
        <family val="1"/>
      </rPr>
      <t>à cause de choses qui arrivaient et sur lesquelles vous n'aviez pas de contrôle?</t>
    </r>
  </si>
  <si>
    <r>
      <t xml:space="preserve">Durant la semaine passé, combien de fois </t>
    </r>
    <r>
      <rPr>
        <sz val="12"/>
        <color theme="1"/>
        <rFont val="Times New Roman"/>
        <family val="1"/>
      </rPr>
      <t>avez-vous eu le sentiment que les difficultés s'accumulaient tellement que vous ne pourriez pas les surmonter?</t>
    </r>
  </si>
  <si>
    <t>How many years have you been in school in total (without vocational training / college/ high school)?</t>
  </si>
  <si>
    <t>7 ou mois</t>
  </si>
  <si>
    <t>8 à 9</t>
  </si>
  <si>
    <t>11 à 12</t>
  </si>
  <si>
    <t>13 ou plus</t>
  </si>
  <si>
    <t>Je suis encore à l'école</t>
  </si>
  <si>
    <t>Now we have some questions about your perceived stress. These questions will be repeated on a weekly basis.</t>
  </si>
  <si>
    <t>Les questions de cette questionnaire vous interrogent sur vos sentiments et vos pensées au cours de la semaine dernière. Dans chaque cas, il vous sera demandé d'indiquer à quelle fréquence vous avez ressenti ou pensé d'une certaine manière.</t>
  </si>
  <si>
    <t>Durant la semaine passé, combien de fois avez-vous eu confiance en votre capacité à gérer vos  problèmes personnels ?</t>
  </si>
  <si>
    <t>Dans quel pays habitez-vous actuellement?</t>
  </si>
  <si>
    <t>Au total, combien d'années êtes-vous allé·e à l'école (sans formation professionnelle / collège / lycée)?</t>
  </si>
  <si>
    <t>Est-ce que les membres de votre famille sont tombé·e·s malades du COVID-19 ?</t>
  </si>
  <si>
    <t>Nun folgen weitere Fragen zu Ihrem Stresserleben. Diese Fragen werden Ihnen wöchentlich gestellt.</t>
  </si>
  <si>
    <t>Herzlichen Dank für Ihre Mühe und Zeit für die Beantwortung der Fragen über Ihr Stresserleben! Bleiben Sie gesund! Wir würden uns freuen, wenn Sie in der nächsten Woche erneut an dieser Befragung zum Stresserleben teilnehmen.</t>
  </si>
  <si>
    <t>Thank you very much for your effort and time in answering the questions about your perceived stress! Stay healthy! We would be delighted if you take part in this survey on perceived stress again next week.</t>
  </si>
  <si>
    <t>Herzlichen Dank für Ihre Mühe und Zeit für die Beantwortung der Fragen über Ihr Stresserleben! Bleiben Sie gesund! Wir würden uns freuen, wenn Sie auch in der nächsten Woche an dieser Befragung teilnehmen.</t>
  </si>
  <si>
    <t>Thank you very much for your effort and time in answering the questions about your perceived stress! Stay healthy! We would be delighted if you take part in this survey again next week.</t>
  </si>
  <si>
    <t>es</t>
  </si>
  <si>
    <t>item_es</t>
  </si>
  <si>
    <t>es_1</t>
  </si>
  <si>
    <t>es_2</t>
  </si>
  <si>
    <t>es_3</t>
  </si>
  <si>
    <t>es_4</t>
  </si>
  <si>
    <t>es_5</t>
  </si>
  <si>
    <t>es_6</t>
  </si>
  <si>
    <t>es_7</t>
  </si>
  <si>
    <t>it</t>
  </si>
  <si>
    <t>un</t>
  </si>
  <si>
    <t>ru</t>
  </si>
  <si>
    <t>sr</t>
  </si>
  <si>
    <t>item_hu</t>
  </si>
  <si>
    <t>hu_1</t>
  </si>
  <si>
    <t>hu_2</t>
  </si>
  <si>
    <t>hu_3</t>
  </si>
  <si>
    <t>hu_4</t>
  </si>
  <si>
    <t>hu_5</t>
  </si>
  <si>
    <t>hu_6</t>
  </si>
  <si>
    <t>hu_7</t>
  </si>
  <si>
    <t>item_it</t>
  </si>
  <si>
    <t>it_1</t>
  </si>
  <si>
    <t>it_2</t>
  </si>
  <si>
    <t>it_3</t>
  </si>
  <si>
    <t>it_4</t>
  </si>
  <si>
    <t>it_5</t>
  </si>
  <si>
    <t>it_6</t>
  </si>
  <si>
    <t>it_7</t>
  </si>
  <si>
    <t>item_ru</t>
  </si>
  <si>
    <t>ru_1</t>
  </si>
  <si>
    <t>ru_2</t>
  </si>
  <si>
    <t>ru_3</t>
  </si>
  <si>
    <t>ru_4</t>
  </si>
  <si>
    <t>ru_5</t>
  </si>
  <si>
    <t>ru_6</t>
  </si>
  <si>
    <t>ru_7</t>
  </si>
  <si>
    <t>item_sr</t>
  </si>
  <si>
    <t>sr_1</t>
  </si>
  <si>
    <t>sr_2</t>
  </si>
  <si>
    <t>sr_3</t>
  </si>
  <si>
    <t>sr_4</t>
  </si>
  <si>
    <t>sr_5</t>
  </si>
  <si>
    <t>sr_6</t>
  </si>
  <si>
    <t>sr_7</t>
  </si>
  <si>
    <t>Bienvenue! Nous apprécions vraiment que vous vous preniez le temps de répondre à quelques questions sur votre expérience du stress en période de COVID-19.</t>
  </si>
  <si>
    <t xml:space="preserve">A partir de maintenant, nous avons quelques questions sur votre expérience du stress. Chaque semaine, on vous demanderait les mêmes questions. </t>
  </si>
  <si>
    <t>Merci beaucoup pour votre soutien et pour le temps que vous consacrez à remplir le questionnaire sur l'expérience du stress! Restez en bonne santé! Nous vous invitions à participer à notre étude encore une fois la prochaine semaine.</t>
  </si>
  <si>
    <t>Merci beaucoup pour votre soutien et pour le temps que vous consacrez à remplir le questionnaire sur l'expérience du stress!  Reste en bonne santé! Nous nous réjouirions que vous répondriez encore une fois au questionnaire prochaine semaine.</t>
  </si>
  <si>
    <t>hu</t>
  </si>
  <si>
    <t>Tout d'abord, nous aimerions vous demander de répondre à quelques questions sur vous-même.</t>
  </si>
  <si>
    <t>Pour moi-même</t>
  </si>
  <si>
    <t>Pour une autre personne</t>
  </si>
  <si>
    <t>Willkommen zurück! Danke, dass Sie sich erneut die Zeit nehmen, ein paar Fragen zu Ihrem Stresserleben in Zeiten von COVID-19 zu beantworten. Durch Ihre Teilnahme sind Sie eine große Hilfe, Danke!</t>
  </si>
  <si>
    <r>
      <t xml:space="preserve">Welcome back! We really appreciate that you are taking the time again to answer a few questions about your perceived stress in times of COVID-19. </t>
    </r>
    <r>
      <rPr>
        <sz val="12"/>
        <color theme="1"/>
        <rFont val="Calibri"/>
        <family val="2"/>
        <scheme val="minor"/>
      </rPr>
      <t xml:space="preserve">
By participating in this survey you are a great help, thank you</t>
    </r>
    <r>
      <rPr>
        <sz val="10"/>
        <color theme="1"/>
        <rFont val="Arial Unicode MS"/>
        <family val="2"/>
      </rPr>
      <t>!</t>
    </r>
    <r>
      <rPr>
        <i/>
        <sz val="10"/>
        <color theme="1"/>
        <rFont val="Arial Unicode MS"/>
        <family val="2"/>
      </rPr>
      <t xml:space="preserve">
</t>
    </r>
  </si>
  <si>
    <t>Bienvenue! Nous apprécions vraiment que vous vous preniez le temps de répondre à quelques questions sur votre expérience du stress en période de COVID-19. Avec votre participation, vous aidez beaucoup, merci!</t>
  </si>
  <si>
    <t>Diverse</t>
  </si>
  <si>
    <t>Wie oft waren Sie in der letzten Woche zuversichtlich, dass Sie fähig sind, Ihre persönlichen Probleme zu bewältigen?</t>
  </si>
  <si>
    <t xml:space="preserve">¡Bienvenido! Nos alegra que se tome tiempo para responder algunas preguntas sobre el estrés en su vida en tiempos de la COVID-19.                                                                                                                               </t>
  </si>
  <si>
    <t>Para empezar nos gustaría pedirle que responda algunas preguntas sobre usted.</t>
  </si>
  <si>
    <t>¿Cumplimenta el cuestionario para usted mismo o para otra persona?</t>
  </si>
  <si>
    <t>¿Qué edad tiene? (en años)</t>
  </si>
  <si>
    <t>¿De qué sexo es?</t>
  </si>
  <si>
    <t>¿En qué país vive?</t>
  </si>
  <si>
    <t>¿Cuál es su estado civil?</t>
  </si>
  <si>
    <t>¿Cuántos años en total estuvo en la escuela (sin formación profesional/estudios universitarios)?</t>
  </si>
  <si>
    <t>¿Ha dado positivo en la prueba de COVID-19?</t>
  </si>
  <si>
    <t>¿Alguno de sus parientes ha enfermado de COVID-19?</t>
  </si>
  <si>
    <t xml:space="preserve">¿Ha perdido parientes o amigos por causa de la COVID-19?
</t>
  </si>
  <si>
    <t>Ahora siguen otras preguntas sobre el estrés en su vida. Estas preguntas se le harán semanalmente.</t>
  </si>
  <si>
    <t>Las siguientes preguntas se refieren a sus pensamientos y sentimientos de la última semana. Por favor, en cada pregunta indique con qué frecuencia ha pensado o sentido de la manera correspondiente.</t>
  </si>
  <si>
    <t>¿Con qué frecuencia se ha agitado en la última semana porque algo inesperado sucedió?</t>
  </si>
  <si>
    <t>¿Cuántas veces en la última semana se ha sentido incapaz de controlar las cosas importantes de su vida?</t>
  </si>
  <si>
    <t>¿Con qué frecuencia se ha sentido nervioso y estresado durante la última semana?</t>
  </si>
  <si>
    <t>¿Cuántas veces durante la última semana ha confiado en que es capaz de hacer frente a sus problemas personales?</t>
  </si>
  <si>
    <t>¿Cuántas veces en la última semana sintió que las cosas iban a su favor?</t>
  </si>
  <si>
    <t>¿Cuántas veces en la última semana tuvo la impresión de no estar a la altura de sus próximas tareas?</t>
  </si>
  <si>
    <t>¿Con qué frecuencia ha podido influir en situaciones adversas de su vida durante la última semana?</t>
  </si>
  <si>
    <t>¿Cuántas veces durante la última semana ha tenido la impresión de tener todo bajo control?</t>
  </si>
  <si>
    <t>¿Cuántas veces durante la última semana se ha molestado por cosas sobre las cuales no tenías control?</t>
  </si>
  <si>
    <t>¿Cuántas veces durante la última semana ha tenido la impresión de que se acumulan tantas dificultades que no puede superarlas?</t>
  </si>
  <si>
    <t>¡Muchas gracias por su esfuerzo y tiempo para responder a las cuestiones sobre los aspectos estresantes de su vida! ¡Manténgase sano! Estaríamos encantados de que participara en esta encuesta sobre los aspectos estresantes de su vida de nuevo la próxima semana.</t>
  </si>
  <si>
    <t>Para mí mismo</t>
  </si>
  <si>
    <t>Para otra persona</t>
  </si>
  <si>
    <t>mujer</t>
  </si>
  <si>
    <t>varón</t>
  </si>
  <si>
    <t>otro</t>
  </si>
  <si>
    <t>Casado o en pareja permanente</t>
  </si>
  <si>
    <t>Casado, separado</t>
  </si>
  <si>
    <t>Divorciado</t>
  </si>
  <si>
    <t>En pareja registrada (mismo sexo)</t>
  </si>
  <si>
    <t>En pareja registrada (mismo sexo), separado</t>
  </si>
  <si>
    <t>Viudo</t>
  </si>
  <si>
    <t>Soltero</t>
  </si>
  <si>
    <t>7 o menos</t>
  </si>
  <si>
    <t>de 8 a 9</t>
  </si>
  <si>
    <t>de 11 a 12</t>
  </si>
  <si>
    <t>13 y más</t>
  </si>
  <si>
    <t>Todavía voy a la escuela</t>
  </si>
  <si>
    <t>Sí, actualmente enfermo</t>
  </si>
  <si>
    <t>Sí, ya recuperado</t>
  </si>
  <si>
    <t>Sí</t>
  </si>
  <si>
    <t>Nunca</t>
  </si>
  <si>
    <t>Casi nunca</t>
  </si>
  <si>
    <t>A veces</t>
  </si>
  <si>
    <t>Bastante a menudo</t>
  </si>
  <si>
    <t>Muy a menudo</t>
  </si>
  <si>
    <t xml:space="preserve">Üdvözöljük! Köszönjük, hogy időt szakít arra, hogy megválaszoljon néhány kérdést stresszes tapasztalatairól a COVID-19 idején.                                                                                                                               </t>
  </si>
  <si>
    <t>Először azt szeretnénk kérni, hogy válaszoljon néhány kérdésre önmagáról.</t>
  </si>
  <si>
    <t>Saját maga vagy valaki más nevében tölti ki a kérdőívet?</t>
  </si>
  <si>
    <t>Milyen idős? (években)</t>
  </si>
  <si>
    <t>Milyen nemű?</t>
  </si>
  <si>
    <t>Melyik országban él?</t>
  </si>
  <si>
    <t>Mi a családi állapota?</t>
  </si>
  <si>
    <t>Hány évet járt iskolába összesen (szakképzés/tanulmányok nélkül)?</t>
  </si>
  <si>
    <t>Pozitívan tesztelték a COVID-19-re?</t>
  </si>
  <si>
    <t>Van COVID-19-cel fertőzött rokona?</t>
  </si>
  <si>
    <t xml:space="preserve">Elvesztette családtagját vagy barátját a COVID-19 miatt?
</t>
  </si>
  <si>
    <t>Most további kérdések következnek a stresszes tapasztalataival kapcsolatban. Ezeket a kérdéseket hetente felteszik Önnek.</t>
  </si>
  <si>
    <t>A következő kérdések az elmúlt heti gondolataival és érzéseivel foglalkoznak. Kérjük, minden kérdésnél adja meg, hogy milyen gyakran gondolt vagy érzett az adott módon.</t>
  </si>
  <si>
    <t>Az elmúlt héten milyen gyakran volt ideges, mert valami váratlan történt?</t>
  </si>
  <si>
    <t>Az elmúlt héten milyen gyakran érezte úgy, hogy képtelen irányítása alatt tartani az életében fontos dolgokat?</t>
  </si>
  <si>
    <t>Milyen gyakran érezte magát idegesnek és stresszesnek az elmúlt héten?</t>
  </si>
  <si>
    <t>Az elmúlt héten milyen gyakran volt biztos abban, hogy képes kezelni személyes problémáit?</t>
  </si>
  <si>
    <t>Az elmúlt héten milyen gyakran érezte úgy, hogy a dolgok az Ön számára kedvezően alakulnak?</t>
  </si>
  <si>
    <t>Az elmúlt héten milyen gyakran érezte úgy, hogy nem képes megbirkózni az elvégzendő feladatokkal?</t>
  </si>
  <si>
    <t>Az elmúlt héten milyen gyakran érezte úgy, hogy befolyásolni tudja életében a mérges helyzeteket?</t>
  </si>
  <si>
    <t>Az elmúlt héten milyen gyakran érezte úgy, hogy mindent kézben tart?</t>
  </si>
  <si>
    <t>Az elmúlt héten milyen gyakran mérgelődött olyan dolgokon, amelyek felett nincs irányítása?</t>
  </si>
  <si>
    <t>Az elmúlt héten milyen gyakran érezte úgy, hogy annyi nehézség halmozódott fel, hogy nem tud megbirkózni azokkal?</t>
  </si>
  <si>
    <t>Nagyon köszönjük, hogy vette a fáradságot és megválaszolta a stresszes tapasztalataival kapcsolatos kérdéseket! Maradjon egészséges! Örülnénk, ha a jövő héten is részt venne ebben a stresszes tapasztalat felmérésben.</t>
  </si>
  <si>
    <t>Saját magamnak</t>
  </si>
  <si>
    <t>Egy másik személy nevében</t>
  </si>
  <si>
    <t>Nő</t>
  </si>
  <si>
    <t>Férfi</t>
  </si>
  <si>
    <t>Egyéb</t>
  </si>
  <si>
    <t>Házas vagy tartós kapcsolatban</t>
  </si>
  <si>
    <t>Házas, külön élő</t>
  </si>
  <si>
    <t>Elvált</t>
  </si>
  <si>
    <t>Bejegyzett élettársi kapcsolatban (azonos nemű)</t>
  </si>
  <si>
    <t>Bejegyzett élettársi kapcsolatban (azonos nemű), külön élő</t>
  </si>
  <si>
    <t>Megözvegyült</t>
  </si>
  <si>
    <t>Egyedülálló</t>
  </si>
  <si>
    <t>7 vagy kevesebb</t>
  </si>
  <si>
    <t>8 - 9</t>
  </si>
  <si>
    <t>11 - 12</t>
  </si>
  <si>
    <t>13 vagy több</t>
  </si>
  <si>
    <t>Még iskolába járok</t>
  </si>
  <si>
    <t>Nem</t>
  </si>
  <si>
    <t>Igen, jelenleg beteg vagyok</t>
  </si>
  <si>
    <t>Igen, de meggyógyultam</t>
  </si>
  <si>
    <t>Igen, jelenleg beteg</t>
  </si>
  <si>
    <t>Igen, de meggyógyult</t>
  </si>
  <si>
    <t>Igen</t>
  </si>
  <si>
    <t>Soha</t>
  </si>
  <si>
    <t>Szinte soha</t>
  </si>
  <si>
    <t>Néha</t>
  </si>
  <si>
    <t>Viszonylag gyakran</t>
  </si>
  <si>
    <t>Nagyon gyakran</t>
  </si>
  <si>
    <t xml:space="preserve">Benvenuto/a! Grazie per aver accettato di dedicarci del tempo per rispondere a qualche domanda sul Suo livello di stress correlato al COVID-19.                                                                                                                               </t>
  </si>
  <si>
    <t>Innanzitutto, Le chiediamo di rispondere a qualche domanda personale.</t>
  </si>
  <si>
    <t>Compila il questionario per se stesso/a o per un’altra persona?</t>
  </si>
  <si>
    <t>Quanti anni ha? (in anni)</t>
  </si>
  <si>
    <t>Di che sesso è?</t>
  </si>
  <si>
    <t>In che Paese vive?</t>
  </si>
  <si>
    <t>Qual è il Suo stato civile?</t>
  </si>
  <si>
    <t>Per quanti anni ha frequentato la scuola (senza formazione professionale/universitaria)?</t>
  </si>
  <si>
    <t>È risultato positivo/a al COVID-19?</t>
  </si>
  <si>
    <t>Ha dei familiari ammalati di COVID-19?</t>
  </si>
  <si>
    <t xml:space="preserve">Ha perso familiari o amici a causa del COVID-19?
</t>
  </si>
  <si>
    <t>Ora Le faremo ancora qualche domanda sul Suo livello di stress. Le porremo queste domande tutte le settimane.</t>
  </si>
  <si>
    <t>Le seguenti domande riguardano i Suoi pensieri e sentimenti nel corso dell’ultima settimana. Per ciascuna domanda, risponda cosa ha pensato o come si è sentito/a nell’ultima settimana.</t>
  </si>
  <si>
    <t>Nell'ultima settimana, con quale frequenza si è sentito/a turbato/a a causa di un evento imprevisto?</t>
  </si>
  <si>
    <t>Nell'ultima settimana, con quale frequenza ha avuto la sensazione di non essere in grado di controllare gli aspetti importanti della Sua vita?</t>
  </si>
  <si>
    <t>Nell’ultima settimana, con quale frequenza si è sentito/a nervoso/a e stressato/a?</t>
  </si>
  <si>
    <t>Nell'ultima settimana, con quale frequenza si è sentito/a fiducioso/a di riuscire a risolvere i Suoi problemi personali?</t>
  </si>
  <si>
    <t>Nell'ultima settimana, con quale frequenza ha avuto la sensazione che le cose avessero sviluppi a Lei favorevoli?</t>
  </si>
  <si>
    <t>Nell'ultima settimana, con quale frequenza ha avuto l’impressione di non essere in grado di svolgere tutti i Suoi compiti?</t>
  </si>
  <si>
    <t>Nell'ultima settimana, con quale frequenza è stato/a in grado di influire su situazioni complicate della Sua vita?</t>
  </si>
  <si>
    <t>Nell'ultima settimana, con quale frequenza ha avuto la sensazione di avere tutto sotto controllo?</t>
  </si>
  <si>
    <t>Nell’ultima settimana, con quale frequenza si è arrabbiato/a per cose di cui non aveva il controllo?</t>
  </si>
  <si>
    <t>Nell'ultima settimana, con quale frequenza ha avuto la sensazione che si fossero accumulate così tante difficoltà da non riuscire a superarle?</t>
  </si>
  <si>
    <t>Grazie per avere dedicato del tempo per rispondere alle domande sul Suo livello di stress! Si riguardi! Le saremmo grati, se la prossima settimana potesse rispondere nuovamente a questo questionario sul livello di stress.</t>
  </si>
  <si>
    <t>Per me stesso/a</t>
  </si>
  <si>
    <t>Per un’altra persona</t>
  </si>
  <si>
    <t>Femminile</t>
  </si>
  <si>
    <t>Maschile</t>
  </si>
  <si>
    <t>Altro</t>
  </si>
  <si>
    <t>Sposato/a o in una relazione stabile</t>
  </si>
  <si>
    <t>Sposato/a, ma vivo indipendentemente</t>
  </si>
  <si>
    <t>Separato/a</t>
  </si>
  <si>
    <t>Unito/a civilmente (stesso sesso)</t>
  </si>
  <si>
    <t>Unito/a civilmente (stesso sesso), ma vivo indipendentemente</t>
  </si>
  <si>
    <t>Vedovo/a</t>
  </si>
  <si>
    <t>Celibe/Nubile</t>
  </si>
  <si>
    <t>7 o meno</t>
  </si>
  <si>
    <t>Tra 8 e 9</t>
  </si>
  <si>
    <t>Tra 11 e 12</t>
  </si>
  <si>
    <t>13 o più</t>
  </si>
  <si>
    <t>Vado ancora a scuola</t>
  </si>
  <si>
    <t>Sì, sono ammalato/a attualmente</t>
  </si>
  <si>
    <t>Sì, ma sono guarito/a</t>
  </si>
  <si>
    <t>Sì, sono ammalati attualmente</t>
  </si>
  <si>
    <t>Sì, ma sono guariti</t>
  </si>
  <si>
    <t>Sì</t>
  </si>
  <si>
    <t>Mai</t>
  </si>
  <si>
    <t>Quasi mai</t>
  </si>
  <si>
    <t>A volte</t>
  </si>
  <si>
    <t>Abbastanza spesso</t>
  </si>
  <si>
    <t>Molto spesso</t>
  </si>
  <si>
    <t xml:space="preserve">Приветствуем Вас! Мы рады, что Вы уделили нам время, чтобы ответить на несколько вопросов о стрессах, переживаемых Вами во времена COVID-19!                                                                                                                               </t>
  </si>
  <si>
    <t>Вначале мы хотели бы попросить Вас один раз ответить на несколько вопросов о себе, к которым мы больше не будем возвращаться.</t>
  </si>
  <si>
    <t>Вы заполняете анкету за себя или за другого человека?</t>
  </si>
  <si>
    <t>Ваш возраст? (в годах)</t>
  </si>
  <si>
    <t>Ваш пол?</t>
  </si>
  <si>
    <t>Страна Вашего проживания?</t>
  </si>
  <si>
    <t>Ваше семейное положение?</t>
  </si>
  <si>
    <t>Сколько лет в общей сложности Вы учились в школе (не учитывая получение профессионального/высшего образования)?</t>
  </si>
  <si>
    <t>Сдали ли Вы тест на COVID-19 с положительным результатом?</t>
  </si>
  <si>
    <t>Болеют ли Ваши родственники COVID-19?</t>
  </si>
  <si>
    <t xml:space="preserve">Потеряли ли Вы кого-нибудь из родственников или друзей из-за COVID-19?
</t>
  </si>
  <si>
    <t>А теперь ответьте ещё на несколько вопросов о переживаемых Вами стрессах. Эти вопросы будут задаваться Вам еженедельно.</t>
  </si>
  <si>
    <t>Следующие вопросы касаются Ваших мыслей и чувств за последнюю неделю. Просим по каждому вопросу указать, как часто Вы думали или чувствовали соответствующим образом.</t>
  </si>
  <si>
    <t>Как часто за последнюю неделю Вы были расстроены из-за того, что происходило что-то неожиданное?</t>
  </si>
  <si>
    <t>Как часто за последнюю неделю Вы чувствовали, что не в состоянии контролировать важные вещи в своей жизни?</t>
  </si>
  <si>
    <t>Как часто за последнюю неделю Вы нервничали и испытывали стресс?</t>
  </si>
  <si>
    <t>Как часто за последнюю неделю Вы чувствовали уверенность в том, что способны справить с решением своих личных проблем?</t>
  </si>
  <si>
    <t>Как часто за последнюю неделю Вы чувствовали, что всё идёт так, как Вам хотелось?</t>
  </si>
  <si>
    <t>Как часто за последнюю неделю Вы думали, что не сможете справиться со всеми предстоящими делами?</t>
  </si>
  <si>
    <t>Как часто за последнюю неделю Вы были в состоянии справиться со своей раздражительностью?</t>
  </si>
  <si>
    <t>Как часто за последнюю неделю Вы чувствовали, что владеете ситуацией?</t>
  </si>
  <si>
    <t>Как часто за последнюю неделю Вы чувствовали раздражение по поводу того, что происходящее выходило из-под Вашего контроля?</t>
  </si>
  <si>
    <t>Как часто за последнюю неделю Вы чувствовали, что накопилось столько проблем, что Вы больше не в состоянии с ними справиться?</t>
  </si>
  <si>
    <t>Благодарим за участие и за время, которое Вы уделили нам, чтобы ответить на вопросы о переживаемых Вами стрессах! Оставайтесь здоровыми! Будем рады, если на следующей неделе Вы вновь примете участие в этом опросе о переживаемых стрессах.</t>
  </si>
  <si>
    <t>За себя</t>
  </si>
  <si>
    <t>За другого человека</t>
  </si>
  <si>
    <t>Женский</t>
  </si>
  <si>
    <t>Мужской</t>
  </si>
  <si>
    <t>Иной</t>
  </si>
  <si>
    <t>В браке или в постоянном партнёрстве</t>
  </si>
  <si>
    <t>Раздельное проживание в браке</t>
  </si>
  <si>
    <t>В разводе</t>
  </si>
  <si>
    <t>В зарегистрированном (однополом) партнёрстве</t>
  </si>
  <si>
    <t>Раздельное проживание в зарегистрированном (однополом) партнёрстве</t>
  </si>
  <si>
    <t>Вдовец/вдова</t>
  </si>
  <si>
    <t>Не женат/не замужем</t>
  </si>
  <si>
    <t>7 или меньше</t>
  </si>
  <si>
    <t>8-9</t>
  </si>
  <si>
    <t>11-12</t>
  </si>
  <si>
    <t>13 и более</t>
  </si>
  <si>
    <t>Я ещё учусь в школе</t>
  </si>
  <si>
    <t>Нет</t>
  </si>
  <si>
    <t>Да, в настоящее время болею</t>
  </si>
  <si>
    <t>Да, уже выздоровел/выздоровела</t>
  </si>
  <si>
    <t>Да, в настоящее время болеют</t>
  </si>
  <si>
    <t>Да, уже выздоровели</t>
  </si>
  <si>
    <t>Да</t>
  </si>
  <si>
    <t>Никогда</t>
  </si>
  <si>
    <t>Почти никогда</t>
  </si>
  <si>
    <t>Иногда</t>
  </si>
  <si>
    <t>Довольно часто</t>
  </si>
  <si>
    <t>Очень часто</t>
  </si>
  <si>
    <t>Za sebe</t>
  </si>
  <si>
    <t>Za drugu osobu</t>
  </si>
  <si>
    <t>Ženski</t>
  </si>
  <si>
    <t>Muški</t>
  </si>
  <si>
    <t>Razno</t>
  </si>
  <si>
    <t>U braku odn. stabilnoj vezi</t>
  </si>
  <si>
    <t>U braku, živimo odvojeno</t>
  </si>
  <si>
    <t>Razveden(a)</t>
  </si>
  <si>
    <t>U registrovanoj partnerskoj zajednici (istopolnoj)</t>
  </si>
  <si>
    <t>U registrovanoj partnerskoj zajednici (istopolnoj), živimo odvojeno</t>
  </si>
  <si>
    <t>Udovac/ica</t>
  </si>
  <si>
    <t>Neoženjen/Neudata</t>
  </si>
  <si>
    <t>7 ili manje</t>
  </si>
  <si>
    <t>8 do 9</t>
  </si>
  <si>
    <t>11 do 12</t>
  </si>
  <si>
    <t>13 i više</t>
  </si>
  <si>
    <t>Još uvek idem u školu</t>
  </si>
  <si>
    <t>Ne</t>
  </si>
  <si>
    <t>Da, trenutno sam bolestan/na</t>
  </si>
  <si>
    <t>Da, ozdravio/la sam</t>
  </si>
  <si>
    <t>Da, trenutno je neko bolestan/na</t>
  </si>
  <si>
    <t>Da, ozdravio/la je</t>
  </si>
  <si>
    <t>Da</t>
  </si>
  <si>
    <t>Uopšte ne</t>
  </si>
  <si>
    <t>Skoro uopšte ne</t>
  </si>
  <si>
    <t>Ponekad</t>
  </si>
  <si>
    <t>Prilično često</t>
  </si>
  <si>
    <t>Vrlo često</t>
  </si>
  <si>
    <t xml:space="preserve">Dobrodošli! Drago nam je ste našli vremena da odgovorite na nekoliko pitanja u vezi sa vašim doživljajem stresa u vreme virusa COVID-19.                                                                                                                               </t>
  </si>
  <si>
    <t>Na početku želimo da Vas zamolimo da jednokratno odgovorite na nekoliko pitanja o vama lično.</t>
  </si>
  <si>
    <t>Da li popunjavate upitnik za sebe ili za neku drugu osobu?</t>
  </si>
  <si>
    <t>Koliko ste stari? (u godinama)</t>
  </si>
  <si>
    <t>Kog ste pola?</t>
  </si>
  <si>
    <t>U kojoj zemlji živite?</t>
  </si>
  <si>
    <t>Kakvo je vaše bračno stanje?</t>
  </si>
  <si>
    <t>Koliko godina ste ukupno išli u školu (bez profesionalne obuke/studija)?</t>
  </si>
  <si>
    <t>Da li ste testirani pozitivno na COVID-19?</t>
  </si>
  <si>
    <t>Da li su članovi vaše porodice oboleli od COVID-19?</t>
  </si>
  <si>
    <t xml:space="preserve">Da li ste izgubili člana porodice ili prijatelja zbog COVID-19?
</t>
  </si>
  <si>
    <t>Sada slede pitanja o vašem doživljaju stresa. Ova pitanja će Vam biti postavljanja nedeljno.</t>
  </si>
  <si>
    <t>Sledeća pitanja odnose se na vaše razmišljanja i osećanja tokom protekle nedelje. Za svako pitanje navedite koliko često ste razmišljali ili osećali na odgovarajući način.</t>
  </si>
  <si>
    <t>Koliko često ste se u proteklih nedelju dana bili uznemireni jer se nešto dogodilo neočekivano?</t>
  </si>
  <si>
    <t>Koliko često ste tokom protekle nedelje imali osećaj da niste u stanju da kontrolišete važne stvari u svom životu?</t>
  </si>
  <si>
    <t>Koliko često ste se u toku protekle nedelje osećali nervozno i pod stresom?</t>
  </si>
  <si>
    <t>Koliko često ste se u proteklih nedelju dana bili sigurni da ste u stanju da prevaziđete svoje lične probleme?</t>
  </si>
  <si>
    <t>Koliko često ste tokom protekle nedelje imali osećaj da se stvari odvijaju u vašu korist?</t>
  </si>
  <si>
    <t>Koliko često ste tokom protekle nedelje imali utisak da niste dorasli svim zadacima koji su pred vama?</t>
  </si>
  <si>
    <t>Koliko često ste tokom protekle nedelje bili u stanju da utičete na neprijatne situacije u vašem životu?</t>
  </si>
  <si>
    <t>Koliko često ste tokom protekle nedelje imali osećaj da imate sve pod kontrolom?</t>
  </si>
  <si>
    <t>Koliko često ste se u toku protekle nedelje nervirali zbog stvari koje nisu pod vašom kontrolom?</t>
  </si>
  <si>
    <t>Koliko često ste tokom protekle nedelje imali osećaj da se da se nagomilalo toliko problema da ih jednostavno ne možete rešiti?</t>
  </si>
  <si>
    <t>Srdačno se zahvaljujemo na vašem trudu i vremenu koje ste uložili dajući odgovore na pitanja o vašem doživljaju stresa! Ostanite zdravi! Bilo bi nam drago ako biste sledeće nedelje ponovo učestvovali u ovoj anketi o doživljaju stresa.</t>
  </si>
  <si>
    <t>¡Bienvenido de nuevo! Nos alegra que se tome tiempo de nuevo para responder algunas preguntas sobre el estrés en su vida en tiempos de la COVID-19. Con su participación nos es usted de gran ayuda, ¡gracias!</t>
  </si>
  <si>
    <t>Nos gustaría pedirle que responda algunas preguntas sobre el estrés en su vida. Estas preguntas se repiten semanalmente.</t>
  </si>
  <si>
    <t>¡Muchas gracias por su esfuerzo y tiempo para responder a las cuestiones sobre los aspectos estresantes de su vida! ¡Manténgase sano! Estaríamos encantados de que usted participara también en esta encuesta la próxima semana.</t>
  </si>
  <si>
    <t>Üdvözöljük újra! Köszönjük, hogy időt szakít arra, hogy megválaszoljon néhány kérdést stresszes tapasztalatairól a COVID-19 idején. Az Ön részvétele számunkra nagyon nagy segítség, köszönjük!</t>
  </si>
  <si>
    <t>Kérjük, válaszoljon néhány kérdésre stresszes tapasztalatairól. Ezeket a kérdéseket hetente felteszik Önnek.</t>
  </si>
  <si>
    <t>Nagyon köszönjük, hogy vette a fáradságot és megválaszolta a stresszes tapasztalataival kapcsolatos kérdéseket! Maradjon egészséges! Örülnénk, ha a jövő héten is részt venne ebben a felmérésben.</t>
  </si>
  <si>
    <t>Bentornato/a! Grazie per aver accettato di dedicarci ancora un po’ di tempo per rispondere a qualche domanda sul Suo livello di stress correlato al COVID-19. La Sua partecipazione rappresenta un grande aiuto, grazie!</t>
  </si>
  <si>
    <t>Le chiediamo di rispondere a qualche domanda sul Suo livello di stress. Queste domande si ripresenteranno tutte le settimane.</t>
  </si>
  <si>
    <t>Grazie per avere dedicato del tempo per rispondere alle domande sul Suo livello di stress! Si riguardi! Le saremmo grati, se potesse rispondere nuovamente a questo questionario anche nelle prossime settimane.</t>
  </si>
  <si>
    <t>Вновь приветствуем Вас! Благодарим за то, что Вы вновь уделили нам время, чтобы ответить на несколько вопросов о стрессах, переживаемых Вами во времена COVID-19! Своим участием Вы оказываете большую помощь, спасибо!</t>
  </si>
  <si>
    <t>Мы хотели бы попросить вас ответить на несколько вопросов о вашем стрессе. Эти вопросы повторяются еженедельно.</t>
  </si>
  <si>
    <t>Благодарим за участие и за время, которое Вы уделили нам, чтобы ответить на вопросы о переживаемых Вами стрессах! Оставайтесь здоровыми! Мы будем рады, если Вы примете участие в этом опросе и на следующей неделе!</t>
  </si>
  <si>
    <t>Dobrodošli nazad! Hvala Vam što ste ponovo našli vremena da odgovorite na nekoliko pitanja u vezi sa vašim doživljajem stresa u vreme virusa COVID-19. Vaše učešće nam je od velike pomoći, hvala!</t>
  </si>
  <si>
    <t>Želimo da Vas zamolimo da odgovorite na nekoliko pitanja o vašem doživljaju stresa. Ova pitanja se ponavljaju nedeljno.</t>
  </si>
  <si>
    <t>Srdačno se zahvaljujemo na vašem trudu i vremenu koje ste uložili dajući odgovore na pitanja o vašem doživljaju stresa! Ostanite zdravi! Bilo bi nam drago ako biste i sledeće nedelje učestvovali u ovoj anketi.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</si>
</sst>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0"/>
      <color theme="1"/>
      <name val="Arial Unicode MS"/>
      <family val="2"/>
    </font>
    <font>
      <i/>
      <sz val="10"/>
      <color theme="1"/>
      <name val="Arial Unicode MS"/>
      <family val="2"/>
    </font>
    <font>
      <sz val="24"/>
      <color theme="1"/>
      <name val="Calibri"/>
      <family val="2"/>
      <scheme val="minor"/>
    </font>
    <font>
      <sz val="12"/>
      <name val="Calibri"/>
      <family val="2"/>
      <scheme val="minor"/>
    </font>
    <font>
      <sz val="8"/>
      <name val="Calibri"/>
      <family val="2"/>
      <scheme val="minor"/>
    </font>
    <font>
      <sz val="9"/>
      <color indexed="81"/>
      <name val="Tahoma"/>
      <family val="2"/>
    </font>
    <font>
      <b/>
      <sz val="9"/>
      <color indexed="81"/>
      <name val="Tahoma"/>
      <family val="2"/>
    </font>
    <font>
      <sz val="12"/>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5"/>
        <bgColor indexed="64"/>
      </patternFill>
    </fill>
    <fill>
      <patternFill patternType="solid">
        <fgColor theme="0"/>
        <bgColor indexed="64"/>
      </patternFill>
    </fill>
    <fill>
      <patternFill patternType="solid">
        <fgColor theme="0" tint="-0.14999847407452621"/>
        <bgColor indexed="64"/>
      </patternFill>
    </fill>
    <fill>
      <patternFill patternType="solid">
        <fgColor theme="4"/>
        <bgColor indexed="64"/>
      </patternFill>
    </fill>
    <fill>
      <patternFill patternType="solid">
        <fgColor rgb="FF00B050"/>
        <bgColor indexed="64"/>
      </patternFill>
    </fill>
    <fill>
      <patternFill patternType="solid">
        <fgColor rgb="FF7030A0"/>
        <bgColor indexed="64"/>
      </patternFill>
    </fill>
    <fill>
      <patternFill patternType="solid">
        <fgColor rgb="FF92D050"/>
        <bgColor indexed="64"/>
      </patternFill>
    </fill>
    <fill>
      <patternFill patternType="solid">
        <fgColor rgb="FFC00000"/>
        <bgColor indexed="64"/>
      </patternFill>
    </fill>
    <fill>
      <patternFill patternType="solid">
        <fgColor theme="7" tint="0.39997558519241921"/>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0" fillId="0" borderId="4" xfId="0" applyFill="1" applyBorder="1" applyAlignment="1">
      <alignment horizontal="left" vertical="top" wrapText="1"/>
    </xf>
    <xf numFmtId="0" fontId="0" fillId="0" borderId="3" xfId="0" applyFill="1" applyBorder="1" applyAlignment="1">
      <alignment horizontal="left" vertical="top" wrapText="1"/>
    </xf>
    <xf numFmtId="0" fontId="7" fillId="0" borderId="4" xfId="0" applyFont="1" applyFill="1" applyBorder="1" applyAlignment="1">
      <alignment horizontal="left" vertical="top" wrapText="1"/>
    </xf>
    <xf numFmtId="0" fontId="0" fillId="0" borderId="0" xfId="0" applyBorder="1" applyAlignment="1">
      <alignment horizontal="left" vertical="top" wrapText="1"/>
    </xf>
    <xf numFmtId="0" fontId="1" fillId="4" borderId="2" xfId="0" applyFont="1" applyFill="1" applyBorder="1" applyAlignment="1">
      <alignment horizontal="left" vertical="top" wrapText="1"/>
    </xf>
    <xf numFmtId="0" fontId="0" fillId="0" borderId="4" xfId="0" applyFont="1" applyFill="1" applyBorder="1" applyAlignment="1">
      <alignment horizontal="left" vertical="top" wrapText="1"/>
    </xf>
    <xf numFmtId="0" fontId="6" fillId="0" borderId="0" xfId="0" applyFont="1" applyBorder="1" applyAlignment="1">
      <alignment horizontal="left" vertical="top" wrapText="1"/>
    </xf>
    <xf numFmtId="14" fontId="0" fillId="0" borderId="0" xfId="0" applyNumberFormat="1" applyBorder="1" applyAlignment="1">
      <alignment horizontal="left" vertical="top" wrapText="1"/>
    </xf>
    <xf numFmtId="0" fontId="0" fillId="0" borderId="0" xfId="0" applyFont="1" applyBorder="1" applyAlignment="1">
      <alignment horizontal="left" vertical="top" wrapText="1"/>
    </xf>
    <xf numFmtId="0" fontId="1"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0" borderId="0" xfId="0" applyFill="1" applyAlignment="1">
      <alignment horizontal="left" vertical="top" wrapText="1"/>
    </xf>
    <xf numFmtId="0" fontId="0" fillId="0" borderId="3"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4" xfId="0" applyNumberFormat="1" applyFont="1" applyFill="1" applyBorder="1" applyAlignment="1">
      <alignment horizontal="left" vertical="top" wrapText="1"/>
    </xf>
    <xf numFmtId="2" fontId="0" fillId="0" borderId="4" xfId="0" applyNumberFormat="1" applyFill="1" applyBorder="1" applyAlignment="1">
      <alignment horizontal="left" vertical="top" wrapText="1"/>
    </xf>
    <xf numFmtId="2" fontId="0" fillId="0" borderId="4" xfId="0" applyNumberFormat="1" applyFont="1" applyFill="1" applyBorder="1" applyAlignment="1">
      <alignment horizontal="left" vertical="top" wrapText="1"/>
    </xf>
    <xf numFmtId="2" fontId="7" fillId="0" borderId="4" xfId="0" applyNumberFormat="1" applyFont="1" applyFill="1" applyBorder="1" applyAlignment="1">
      <alignment horizontal="left" vertical="top" wrapText="1"/>
    </xf>
    <xf numFmtId="2" fontId="0" fillId="0" borderId="3" xfId="0" applyNumberFormat="1"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11" xfId="0" applyFont="1" applyFill="1" applyBorder="1" applyAlignment="1">
      <alignment horizontal="left" vertical="top" wrapText="1"/>
    </xf>
    <xf numFmtId="2" fontId="0" fillId="0" borderId="10" xfId="0" applyNumberFormat="1" applyFill="1" applyBorder="1" applyAlignment="1">
      <alignment horizontal="left" vertical="top" wrapText="1"/>
    </xf>
    <xf numFmtId="2" fontId="0" fillId="0" borderId="10" xfId="0" applyNumberFormat="1" applyFont="1" applyFill="1" applyBorder="1" applyAlignment="1">
      <alignment horizontal="left" vertical="top" wrapText="1"/>
    </xf>
    <xf numFmtId="0" fontId="0"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12" xfId="0" applyNumberFormat="1" applyFill="1" applyBorder="1" applyAlignment="1">
      <alignment horizontal="left" vertical="top" wrapText="1"/>
    </xf>
    <xf numFmtId="2" fontId="0" fillId="0" borderId="13" xfId="0" applyNumberFormat="1" applyFill="1" applyBorder="1" applyAlignment="1">
      <alignment horizontal="left" vertical="top" wrapText="1"/>
    </xf>
    <xf numFmtId="0" fontId="1" fillId="2" borderId="15"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16" xfId="0" applyFont="1" applyFill="1" applyBorder="1" applyAlignment="1">
      <alignment horizontal="left" vertical="top" wrapText="1"/>
    </xf>
    <xf numFmtId="0" fontId="7" fillId="0" borderId="16" xfId="0" applyFont="1" applyFill="1" applyBorder="1" applyAlignment="1">
      <alignment horizontal="left" vertical="top" wrapText="1"/>
    </xf>
    <xf numFmtId="0" fontId="0" fillId="0" borderId="17" xfId="0" applyFill="1" applyBorder="1" applyAlignment="1">
      <alignment horizontal="left" vertical="top" wrapText="1"/>
    </xf>
    <xf numFmtId="0" fontId="0" fillId="0" borderId="10" xfId="0" applyFill="1" applyBorder="1" applyAlignment="1">
      <alignment horizontal="left" vertical="top" wrapText="1"/>
    </xf>
    <xf numFmtId="0" fontId="0" fillId="0" borderId="10" xfId="0" applyFont="1" applyFill="1" applyBorder="1" applyAlignment="1">
      <alignment horizontal="left" vertical="top" wrapText="1"/>
    </xf>
    <xf numFmtId="0" fontId="7" fillId="0" borderId="10"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2" borderId="6"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0" fillId="0" borderId="8" xfId="0" applyFill="1" applyBorder="1" applyAlignment="1">
      <alignment horizontal="left" vertical="top" wrapText="1"/>
    </xf>
    <xf numFmtId="0" fontId="3" fillId="0" borderId="16" xfId="0" applyFont="1" applyFill="1" applyBorder="1" applyAlignment="1">
      <alignment horizontal="left" vertical="top" wrapText="1"/>
    </xf>
    <xf numFmtId="0" fontId="1" fillId="2" borderId="18" xfId="0" applyFont="1" applyFill="1" applyBorder="1" applyAlignment="1">
      <alignment vertical="top" wrapText="1"/>
    </xf>
    <xf numFmtId="0" fontId="1" fillId="2" borderId="19" xfId="0" applyFont="1" applyFill="1" applyBorder="1" applyAlignment="1">
      <alignment vertical="top" wrapText="1"/>
    </xf>
    <xf numFmtId="16" fontId="0" fillId="0" borderId="4" xfId="0" applyNumberFormat="1" applyFont="1" applyFill="1" applyBorder="1" applyAlignment="1">
      <alignment horizontal="left" vertical="top" wrapText="1"/>
    </xf>
    <xf numFmtId="0" fontId="1" fillId="7" borderId="1" xfId="0" applyFont="1" applyFill="1" applyBorder="1" applyAlignment="1">
      <alignment horizontal="left" vertical="top" wrapText="1"/>
    </xf>
    <xf numFmtId="0" fontId="0" fillId="7" borderId="2" xfId="0" applyFont="1" applyFill="1" applyBorder="1" applyAlignment="1">
      <alignment horizontal="left" vertical="top" wrapText="1"/>
    </xf>
    <xf numFmtId="0" fontId="1" fillId="2" borderId="25"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8" borderId="2" xfId="0" applyFont="1" applyFill="1" applyBorder="1" applyAlignment="1">
      <alignment horizontal="left" vertical="top" wrapText="1"/>
    </xf>
    <xf numFmtId="0" fontId="0" fillId="0" borderId="26" xfId="0" applyFill="1" applyBorder="1" applyAlignment="1">
      <alignment horizontal="left" vertical="top" wrapText="1"/>
    </xf>
    <xf numFmtId="0" fontId="7" fillId="0" borderId="26" xfId="0" applyFont="1" applyFill="1" applyBorder="1" applyAlignment="1">
      <alignment horizontal="left" vertical="top" wrapText="1"/>
    </xf>
    <xf numFmtId="0" fontId="0" fillId="0" borderId="27" xfId="0" applyFont="1" applyFill="1" applyBorder="1" applyAlignment="1">
      <alignment horizontal="left" vertical="top" wrapText="1"/>
    </xf>
    <xf numFmtId="0" fontId="0" fillId="0" borderId="29" xfId="0" applyFill="1" applyBorder="1" applyAlignment="1">
      <alignment horizontal="left" vertical="top" wrapText="1"/>
    </xf>
    <xf numFmtId="0" fontId="4" fillId="0" borderId="30" xfId="0" applyFont="1" applyFill="1" applyBorder="1" applyAlignment="1">
      <alignment horizontal="left" vertical="top" wrapText="1"/>
    </xf>
    <xf numFmtId="0" fontId="0" fillId="0" borderId="30"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33"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9" borderId="23" xfId="0" applyFont="1" applyFill="1" applyBorder="1" applyAlignment="1">
      <alignment horizontal="left" vertical="top"/>
    </xf>
    <xf numFmtId="0" fontId="1" fillId="9" borderId="19" xfId="0" applyFont="1" applyFill="1" applyBorder="1" applyAlignment="1">
      <alignment horizontal="left" vertical="top"/>
    </xf>
    <xf numFmtId="0" fontId="1" fillId="9" borderId="20" xfId="0" applyFont="1" applyFill="1" applyBorder="1" applyAlignment="1">
      <alignment horizontal="left" vertical="top"/>
    </xf>
    <xf numFmtId="0" fontId="1" fillId="10" borderId="23" xfId="0" applyFont="1" applyFill="1" applyBorder="1" applyAlignment="1">
      <alignment horizontal="left" vertical="top"/>
    </xf>
    <xf numFmtId="0" fontId="1" fillId="10" borderId="19" xfId="0" applyFont="1" applyFill="1" applyBorder="1" applyAlignment="1">
      <alignment horizontal="left" vertical="top"/>
    </xf>
    <xf numFmtId="0" fontId="1" fillId="10" borderId="20" xfId="0" applyFont="1" applyFill="1" applyBorder="1" applyAlignment="1">
      <alignment horizontal="left" vertical="top"/>
    </xf>
    <xf numFmtId="0" fontId="1" fillId="11" borderId="23" xfId="0" applyFont="1" applyFill="1" applyBorder="1" applyAlignment="1">
      <alignment horizontal="left" vertical="top"/>
    </xf>
    <xf numFmtId="0" fontId="1" fillId="11" borderId="19" xfId="0" applyFont="1" applyFill="1" applyBorder="1" applyAlignment="1">
      <alignment horizontal="left" vertical="top"/>
    </xf>
    <xf numFmtId="0" fontId="1" fillId="11" borderId="20" xfId="0" applyFont="1" applyFill="1" applyBorder="1" applyAlignment="1">
      <alignment horizontal="left" vertical="top"/>
    </xf>
    <xf numFmtId="0" fontId="1" fillId="12" borderId="23" xfId="0" applyFont="1" applyFill="1" applyBorder="1" applyAlignment="1">
      <alignment horizontal="left" vertical="top"/>
    </xf>
    <xf numFmtId="0" fontId="1" fillId="12" borderId="19" xfId="0" applyFont="1" applyFill="1" applyBorder="1" applyAlignment="1">
      <alignment horizontal="left" vertical="top"/>
    </xf>
    <xf numFmtId="0" fontId="1" fillId="12" borderId="20" xfId="0" applyFont="1" applyFill="1" applyBorder="1" applyAlignment="1">
      <alignment horizontal="left" vertical="top"/>
    </xf>
    <xf numFmtId="0" fontId="0" fillId="6" borderId="0" xfId="0" applyFont="1" applyFill="1" applyBorder="1" applyAlignment="1">
      <alignment horizontal="left" vertical="top" wrapText="1"/>
    </xf>
    <xf numFmtId="0" fontId="0" fillId="6" borderId="10" xfId="0" applyFont="1" applyFill="1" applyBorder="1" applyAlignment="1">
      <alignment horizontal="left" vertical="top" wrapText="1"/>
    </xf>
    <xf numFmtId="0" fontId="0" fillId="6" borderId="3" xfId="0" applyFont="1" applyFill="1" applyBorder="1" applyAlignment="1">
      <alignment horizontal="left" vertical="top" wrapText="1"/>
    </xf>
    <xf numFmtId="0" fontId="0" fillId="6" borderId="8" xfId="0" applyFont="1" applyFill="1" applyBorder="1" applyAlignment="1">
      <alignment horizontal="left" vertical="top" wrapText="1"/>
    </xf>
    <xf numFmtId="0" fontId="7" fillId="0" borderId="4" xfId="0" applyFont="1" applyFill="1" applyBorder="1" applyAlignment="1">
      <alignment horizontal="left" vertical="top" wrapText="1" readingOrder="1"/>
    </xf>
    <xf numFmtId="0" fontId="0" fillId="0" borderId="16" xfId="0" applyFill="1" applyBorder="1" applyAlignment="1">
      <alignment horizontal="left" vertical="top"/>
    </xf>
    <xf numFmtId="1" fontId="0" fillId="0" borderId="4" xfId="0" applyNumberFormat="1" applyFont="1" applyFill="1" applyBorder="1" applyAlignment="1">
      <alignment horizontal="left" vertical="top" wrapText="1"/>
    </xf>
    <xf numFmtId="0" fontId="6" fillId="0" borderId="0" xfId="0" applyFont="1" applyBorder="1" applyAlignment="1">
      <alignment horizontal="left" vertical="top" wrapText="1"/>
    </xf>
    <xf numFmtId="0" fontId="2" fillId="0" borderId="0" xfId="1" applyBorder="1" applyAlignment="1">
      <alignment horizontal="left" vertical="top" wrapText="1"/>
    </xf>
    <xf numFmtId="0" fontId="7" fillId="0" borderId="10" xfId="0" applyFont="1" applyFill="1" applyBorder="1" applyAlignment="1">
      <alignment horizontal="left" vertical="top" wrapText="1" readingOrder="1"/>
    </xf>
    <xf numFmtId="0" fontId="1" fillId="0" borderId="0" xfId="0" applyFont="1" applyBorder="1" applyAlignment="1">
      <alignment horizontal="left" vertical="top" wrapText="1"/>
    </xf>
    <xf numFmtId="0" fontId="1" fillId="3" borderId="2" xfId="0" applyFont="1" applyFill="1" applyBorder="1" applyAlignment="1">
      <alignment horizontal="left" vertical="top" wrapText="1"/>
    </xf>
    <xf numFmtId="0" fontId="1" fillId="8" borderId="1" xfId="0" applyFont="1" applyFill="1" applyBorder="1" applyAlignment="1">
      <alignment horizontal="left" vertical="top" wrapText="1"/>
    </xf>
    <xf numFmtId="0" fontId="1" fillId="8" borderId="2" xfId="0" applyFont="1" applyFill="1" applyBorder="1" applyAlignment="1">
      <alignment horizontal="left" vertical="top" wrapText="1"/>
    </xf>
    <xf numFmtId="0" fontId="1" fillId="8" borderId="24"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9" borderId="23" xfId="0" applyFont="1" applyFill="1" applyBorder="1" applyAlignment="1">
      <alignment horizontal="left" vertical="top" wrapText="1"/>
    </xf>
    <xf numFmtId="0" fontId="1" fillId="9" borderId="19" xfId="0" applyFont="1" applyFill="1" applyBorder="1" applyAlignment="1">
      <alignment horizontal="left" vertical="top" wrapText="1"/>
    </xf>
    <xf numFmtId="0" fontId="1" fillId="9" borderId="20" xfId="0" applyFont="1" applyFill="1" applyBorder="1" applyAlignment="1">
      <alignment horizontal="left" vertical="top" wrapText="1"/>
    </xf>
    <xf numFmtId="0" fontId="1" fillId="10" borderId="23" xfId="0" applyFont="1" applyFill="1" applyBorder="1" applyAlignment="1">
      <alignment horizontal="left" vertical="top" wrapText="1"/>
    </xf>
    <xf numFmtId="0" fontId="1" fillId="10" borderId="19" xfId="0" applyFont="1" applyFill="1" applyBorder="1" applyAlignment="1">
      <alignment horizontal="left" vertical="top" wrapText="1"/>
    </xf>
    <xf numFmtId="0" fontId="1" fillId="10" borderId="20" xfId="0" applyFont="1" applyFill="1" applyBorder="1" applyAlignment="1">
      <alignment horizontal="left" vertical="top" wrapText="1"/>
    </xf>
    <xf numFmtId="0" fontId="1" fillId="11" borderId="23" xfId="0" applyFont="1" applyFill="1" applyBorder="1" applyAlignment="1">
      <alignment horizontal="left" vertical="top" wrapText="1"/>
    </xf>
    <xf numFmtId="0" fontId="1" fillId="11" borderId="19" xfId="0" applyFont="1" applyFill="1" applyBorder="1" applyAlignment="1">
      <alignment horizontal="left" vertical="top" wrapText="1"/>
    </xf>
    <xf numFmtId="0" fontId="1" fillId="11" borderId="20" xfId="0" applyFont="1" applyFill="1" applyBorder="1" applyAlignment="1">
      <alignment horizontal="left" vertical="top" wrapText="1"/>
    </xf>
    <xf numFmtId="0" fontId="1" fillId="12" borderId="23" xfId="0" applyFont="1" applyFill="1" applyBorder="1" applyAlignment="1">
      <alignment horizontal="left" vertical="top" wrapText="1"/>
    </xf>
    <xf numFmtId="0" fontId="1" fillId="12" borderId="19" xfId="0" applyFont="1" applyFill="1" applyBorder="1" applyAlignment="1">
      <alignment horizontal="left" vertical="top" wrapText="1"/>
    </xf>
    <xf numFmtId="0" fontId="1" fillId="12" borderId="20" xfId="0" applyFont="1" applyFill="1" applyBorder="1" applyAlignment="1">
      <alignment horizontal="left" vertical="top" wrapText="1"/>
    </xf>
    <xf numFmtId="0" fontId="7" fillId="0" borderId="26" xfId="0" applyFont="1" applyFill="1" applyBorder="1" applyAlignment="1">
      <alignment horizontal="left" vertical="top" wrapText="1" readingOrder="1"/>
    </xf>
    <xf numFmtId="0" fontId="4" fillId="0" borderId="10"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6" xfId="0" applyFont="1" applyFill="1" applyBorder="1" applyAlignment="1">
      <alignment horizontal="left" vertical="top" wrapText="1"/>
    </xf>
    <xf numFmtId="0" fontId="3" fillId="0" borderId="10"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26" xfId="0" applyFont="1" applyFill="1" applyBorder="1" applyAlignment="1">
      <alignment horizontal="left" vertical="top" wrapText="1"/>
    </xf>
    <xf numFmtId="0" fontId="0" fillId="5" borderId="10" xfId="0" applyFont="1" applyFill="1" applyBorder="1" applyAlignment="1">
      <alignment horizontal="left" vertical="top" wrapText="1"/>
    </xf>
    <xf numFmtId="0" fontId="0" fillId="5" borderId="4" xfId="0" applyFont="1" applyFill="1" applyBorder="1" applyAlignment="1">
      <alignment horizontal="left" vertical="top" wrapText="1"/>
    </xf>
    <xf numFmtId="0" fontId="0" fillId="6" borderId="10" xfId="0" applyNumberFormat="1" applyFont="1" applyFill="1" applyBorder="1" applyAlignment="1">
      <alignment horizontal="left" vertical="top" wrapText="1"/>
    </xf>
    <xf numFmtId="0" fontId="0" fillId="6" borderId="4" xfId="0" applyNumberFormat="1" applyFont="1" applyFill="1" applyBorder="1" applyAlignment="1">
      <alignment horizontal="left" vertical="top" wrapText="1"/>
    </xf>
    <xf numFmtId="2" fontId="0" fillId="6" borderId="9" xfId="0" applyNumberFormat="1" applyFont="1" applyFill="1" applyBorder="1" applyAlignment="1">
      <alignment horizontal="left" vertical="top" wrapText="1"/>
    </xf>
    <xf numFmtId="0" fontId="0" fillId="6" borderId="4" xfId="0" applyFont="1" applyFill="1" applyBorder="1" applyAlignment="1">
      <alignment horizontal="left" vertical="top" wrapText="1"/>
    </xf>
    <xf numFmtId="0" fontId="0" fillId="6" borderId="9"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12" xfId="0" applyFont="1" applyFill="1" applyBorder="1" applyAlignment="1">
      <alignment horizontal="left" vertical="top" wrapText="1"/>
    </xf>
    <xf numFmtId="0" fontId="0" fillId="0" borderId="13"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28" xfId="0" applyFont="1" applyFill="1" applyBorder="1" applyAlignment="1">
      <alignment horizontal="left" vertical="top" wrapText="1"/>
    </xf>
    <xf numFmtId="0" fontId="4" fillId="0" borderId="3" xfId="0" applyFont="1" applyFill="1" applyBorder="1" applyAlignment="1">
      <alignment horizontal="left" vertical="top" wrapText="1"/>
    </xf>
    <xf numFmtId="0" fontId="1" fillId="0" borderId="0" xfId="0" applyFont="1" applyFill="1" applyBorder="1" applyAlignment="1">
      <alignment horizontal="center" vertical="top" wrapText="1"/>
    </xf>
    <xf numFmtId="0" fontId="7" fillId="0" borderId="10" xfId="0" applyFont="1" applyBorder="1" applyAlignment="1">
      <alignment horizontal="left" vertical="top" wrapText="1"/>
    </xf>
    <xf numFmtId="0" fontId="7" fillId="0" borderId="4" xfId="0" applyFont="1"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5" borderId="10" xfId="0" applyFill="1" applyBorder="1" applyAlignment="1">
      <alignment horizontal="left" vertical="top" wrapText="1"/>
    </xf>
    <xf numFmtId="0" fontId="0" fillId="5" borderId="4" xfId="0" applyFill="1" applyBorder="1" applyAlignment="1">
      <alignment horizontal="left" vertical="top" wrapText="1"/>
    </xf>
    <xf numFmtId="2" fontId="0" fillId="6" borderId="9" xfId="0" applyNumberFormat="1" applyFill="1" applyBorder="1" applyAlignment="1">
      <alignment horizontal="left" vertical="top" wrapText="1"/>
    </xf>
    <xf numFmtId="0" fontId="0" fillId="6" borderId="10" xfId="0" applyFill="1" applyBorder="1" applyAlignment="1">
      <alignment horizontal="left" vertical="top" wrapText="1"/>
    </xf>
    <xf numFmtId="0" fontId="0" fillId="6" borderId="4" xfId="0" applyFill="1"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 fillId="0" borderId="0" xfId="1" applyBorder="1" applyAlignment="1">
      <alignment horizontal="left" vertical="top" wrapText="1"/>
    </xf>
    <xf numFmtId="0" fontId="6" fillId="0" borderId="0" xfId="0" applyFont="1" applyBorder="1" applyAlignment="1">
      <alignment horizontal="left" vertical="top" wrapText="1"/>
    </xf>
  </cellXfs>
  <cellStyles count="2">
    <cellStyle name="Hyperlink" xfId="1" builtinId="8"/>
    <cellStyle name="Normal" xfId="0" builtinId="0"/>
  </cellStyles>
  <dxfs count="491">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ont>
        <color rgb="FF9C0006"/>
      </font>
      <fill>
        <patternFill>
          <bgColor rgb="FFFFC7CE"/>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FFC000"/>
        </patternFill>
      </fill>
    </dxf>
    <dxf>
      <fill>
        <patternFill>
          <bgColor theme="7" tint="0.79998168889431442"/>
        </patternFill>
      </fill>
    </dxf>
    <dxf>
      <fill>
        <patternFill>
          <bgColor theme="4" tint="0.79998168889431442"/>
        </patternFill>
      </fill>
    </dxf>
  </dxfs>
  <tableStyles count="0" defaultTableStyle="TableStyleMedium2" defaultPivotStyle="PivotStyleLight16"/>
  <colors>
    <mruColors>
      <color rgb="FFFFCC99"/>
      <color rgb="FFFE7C72"/>
      <color rgb="FFFE69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microsoft.com/office/2017/10/relationships/person" Target="persons/perso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2020\W&#252;rzburg\1103_UniW&#252;rzburg_div_MS\07_NB\Covid-stress_VB_grob_f&#252;r_Analyse_es-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2020\W&#252;rzburg\1103_UniW&#252;rzburg_div_MS\07_NB\Covid-stress_VB_grob_f&#252;r_Analyse_hu-H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2020\W&#252;rzburg\1103_UniW&#252;rzburg_div_MS\07_NB\Covid-stress_VB_grob_f&#252;r_Analyse_it-I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2020\W&#252;rzburg\1103_UniW&#252;rzburg_div_MS\07_NB\Covid-stress_VB_grob_f&#252;r_Analyse_ru-RU.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2020\W&#252;rzburg\1103_UniW&#252;rzburg_div_MS\07_NB\Covid-stress_VB_grob_f&#252;r_Analyse_sr-Latn-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heetName val="FollowUp"/>
    </sheetNames>
    <sheetDataSet>
      <sheetData sheetId="0">
        <row r="5">
          <cell r="O5" t="str">
            <v>de</v>
          </cell>
          <cell r="W5" t="str">
            <v>en</v>
          </cell>
          <cell r="AE5" t="str">
            <v>es</v>
          </cell>
          <cell r="AM5" t="str">
            <v>fr</v>
          </cell>
          <cell r="AU5" t="str">
            <v>un</v>
          </cell>
          <cell r="BC5" t="str">
            <v>it</v>
          </cell>
          <cell r="BK5" t="str">
            <v>ru</v>
          </cell>
          <cell r="BS5" t="str">
            <v>sr</v>
          </cell>
        </row>
        <row r="6">
          <cell r="G6" t="str">
            <v>variable</v>
          </cell>
          <cell r="H6" t="str">
            <v>key_1</v>
          </cell>
          <cell r="I6" t="str">
            <v>key_2</v>
          </cell>
          <cell r="J6" t="str">
            <v>key_3</v>
          </cell>
          <cell r="K6" t="str">
            <v>key_4</v>
          </cell>
          <cell r="L6" t="str">
            <v>key_5</v>
          </cell>
          <cell r="M6" t="str">
            <v>key_6</v>
          </cell>
          <cell r="N6" t="str">
            <v>key_7</v>
          </cell>
          <cell r="O6" t="str">
            <v>item_de</v>
          </cell>
          <cell r="P6" t="str">
            <v>de_1</v>
          </cell>
          <cell r="Q6" t="str">
            <v>de_2</v>
          </cell>
          <cell r="R6" t="str">
            <v>de_3</v>
          </cell>
          <cell r="S6" t="str">
            <v>de_4</v>
          </cell>
          <cell r="T6" t="str">
            <v>de_5</v>
          </cell>
          <cell r="U6" t="str">
            <v>de_6</v>
          </cell>
          <cell r="V6" t="str">
            <v>de_7</v>
          </cell>
          <cell r="W6" t="str">
            <v>item_en</v>
          </cell>
          <cell r="X6" t="str">
            <v>en_1</v>
          </cell>
          <cell r="Y6" t="str">
            <v>en_2</v>
          </cell>
          <cell r="Z6" t="str">
            <v>en_3</v>
          </cell>
          <cell r="AA6" t="str">
            <v>en_4</v>
          </cell>
          <cell r="AB6" t="str">
            <v>en_5</v>
          </cell>
          <cell r="AC6" t="str">
            <v>en_6</v>
          </cell>
          <cell r="AD6" t="str">
            <v>en_7</v>
          </cell>
          <cell r="AE6" t="str">
            <v>item_es</v>
          </cell>
          <cell r="AF6" t="str">
            <v>es_1</v>
          </cell>
          <cell r="AG6" t="str">
            <v>es_2</v>
          </cell>
          <cell r="AH6" t="str">
            <v>es_3</v>
          </cell>
          <cell r="AI6" t="str">
            <v>es_4</v>
          </cell>
          <cell r="AJ6" t="str">
            <v>es_5</v>
          </cell>
          <cell r="AK6" t="str">
            <v>es_6</v>
          </cell>
          <cell r="AL6" t="str">
            <v>es_7</v>
          </cell>
          <cell r="AM6" t="str">
            <v>item_fr</v>
          </cell>
          <cell r="AN6" t="str">
            <v>fr_1</v>
          </cell>
          <cell r="AO6" t="str">
            <v>fr_2</v>
          </cell>
          <cell r="AP6" t="str">
            <v>fr_3</v>
          </cell>
          <cell r="AQ6" t="str">
            <v>fr_4</v>
          </cell>
          <cell r="AR6" t="str">
            <v>fr_5</v>
          </cell>
          <cell r="AS6" t="str">
            <v>fr_6</v>
          </cell>
          <cell r="AT6" t="str">
            <v>fr_7</v>
          </cell>
          <cell r="AU6" t="str">
            <v>item_hu</v>
          </cell>
          <cell r="AV6" t="str">
            <v>hu_1</v>
          </cell>
          <cell r="AW6" t="str">
            <v>hu_2</v>
          </cell>
          <cell r="AX6" t="str">
            <v>hu_3</v>
          </cell>
          <cell r="AY6" t="str">
            <v>hu_4</v>
          </cell>
          <cell r="AZ6" t="str">
            <v>hu_5</v>
          </cell>
          <cell r="BA6" t="str">
            <v>hu_6</v>
          </cell>
          <cell r="BB6" t="str">
            <v>hu_7</v>
          </cell>
          <cell r="BC6" t="str">
            <v>item_it</v>
          </cell>
          <cell r="BD6" t="str">
            <v>it_1</v>
          </cell>
          <cell r="BE6" t="str">
            <v>it_2</v>
          </cell>
          <cell r="BF6" t="str">
            <v>it_3</v>
          </cell>
          <cell r="BG6" t="str">
            <v>it_4</v>
          </cell>
          <cell r="BH6" t="str">
            <v>it_5</v>
          </cell>
          <cell r="BI6" t="str">
            <v>it_6</v>
          </cell>
          <cell r="BJ6" t="str">
            <v>it_7</v>
          </cell>
          <cell r="BK6" t="str">
            <v>item_ru</v>
          </cell>
          <cell r="BL6" t="str">
            <v>ru_1</v>
          </cell>
          <cell r="BM6" t="str">
            <v>ru_2</v>
          </cell>
          <cell r="BN6" t="str">
            <v>ru_3</v>
          </cell>
          <cell r="BO6" t="str">
            <v>ru_4</v>
          </cell>
          <cell r="BP6" t="str">
            <v>ru_5</v>
          </cell>
          <cell r="BQ6" t="str">
            <v>ru_6</v>
          </cell>
          <cell r="BR6" t="str">
            <v>ru_7</v>
          </cell>
          <cell r="BS6" t="str">
            <v>item_sr</v>
          </cell>
          <cell r="BT6" t="str">
            <v>sr_1</v>
          </cell>
          <cell r="BU6" t="str">
            <v>sr_2</v>
          </cell>
          <cell r="BV6" t="str">
            <v>sr_3</v>
          </cell>
          <cell r="BW6" t="str">
            <v>sr_4</v>
          </cell>
          <cell r="BX6" t="str">
            <v>sr_5</v>
          </cell>
          <cell r="BY6" t="str">
            <v>sr_6</v>
          </cell>
          <cell r="BZ6" t="str">
            <v>sr_7</v>
          </cell>
        </row>
        <row r="7">
          <cell r="O7" t="str">
            <v xml:space="preserve">¡Bienvenido! Nos alegra que se tome tiempo para responder algunas preguntas sobre el estrés en su vida en tiempos de la COVID-19.                                                                                                                               </v>
          </cell>
          <cell r="W7" t="str">
            <v xml:space="preserve">Welcome! We really appreciate that you are taking the time to answer a few questions about your perceived stress in times of COVID-19.                                                                                                                                                                                                        </v>
          </cell>
          <cell r="AE7" t="str">
            <v xml:space="preserve">Willkommen! Wir freuen uns, dass Sie sich die Zeit nehmen, ein paar Fragen zu Ihrem Stresserleben in Zeiten von COVID-19 zu beantworten.                                                                                                                               </v>
          </cell>
          <cell r="AM7" t="str">
            <v>Bienvenue! Nous apprécions vraiment que vous vous preniez le temps de répondre à quelques questions sur votre expérience du stress en période de COVID-19.</v>
          </cell>
          <cell r="AU7" t="str">
            <v xml:space="preserve">Willkommen! Wir freuen uns, dass Sie sich die Zeit nehmen, ein paar Fragen zu Ihrem Stresserleben in Zeiten von COVID-19 zu beantworten.                                                                                                                               </v>
          </cell>
          <cell r="BC7" t="str">
            <v xml:space="preserve">Willkommen! Wir freuen uns, dass Sie sich die Zeit nehmen, ein paar Fragen zu Ihrem Stresserleben in Zeiten von COVID-19 zu beantworten.                                                                                                                               </v>
          </cell>
          <cell r="BK7" t="str">
            <v xml:space="preserve">Willkommen! Wir freuen uns, dass Sie sich die Zeit nehmen, ein paar Fragen zu Ihrem Stresserleben in Zeiten von COVID-19 zu beantworten.                                                                                                                               </v>
          </cell>
          <cell r="BS7" t="str">
            <v xml:space="preserve">Willkommen! Wir freuen uns, dass Sie sich die Zeit nehmen, ein paar Fragen zu Ihrem Stresserleben in Zeiten von COVID-19 zu beantworten.                                                                                                                               </v>
          </cell>
        </row>
        <row r="9">
          <cell r="O9" t="str">
            <v>Para empezar nos gustaría pedirle que responda algunas preguntas sobre usted.</v>
          </cell>
          <cell r="W9" t="str">
            <v>First, we would like to ask you to answer a few questions about yourself.</v>
          </cell>
          <cell r="AE9" t="str">
            <v>Zu Beginn möchten wir Sie bitten, einmalig ein paar Fragen zu Ihrer Person zu beantworten.</v>
          </cell>
          <cell r="AM9" t="str">
            <v>Tout d'abord, nous aimerions vous demander de répondre à quelques questions sur vous-même.</v>
          </cell>
          <cell r="AU9" t="str">
            <v>Zu Beginn möchten wir Sie bitten, einmalig ein paar Fragen zu Ihrer Person zu beantworten.</v>
          </cell>
          <cell r="BC9" t="str">
            <v>Zu Beginn möchten wir Sie bitten, einmalig ein paar Fragen zu Ihrer Person zu beantworten.</v>
          </cell>
          <cell r="BK9" t="str">
            <v>Zu Beginn möchten wir Sie bitten, einmalig ein paar Fragen zu Ihrer Person zu beantworten.</v>
          </cell>
          <cell r="BS9" t="str">
            <v>Zu Beginn möchten wir Sie bitten, einmalig ein paar Fragen zu Ihrer Person zu beantworten.</v>
          </cell>
        </row>
        <row r="10">
          <cell r="G10" t="str">
            <v>pers</v>
          </cell>
          <cell r="H10">
            <v>1</v>
          </cell>
          <cell r="I10">
            <v>2</v>
          </cell>
          <cell r="J10" t="str">
            <v/>
          </cell>
          <cell r="K10" t="str">
            <v/>
          </cell>
          <cell r="L10" t="str">
            <v/>
          </cell>
          <cell r="M10" t="str">
            <v/>
          </cell>
          <cell r="N10" t="str">
            <v/>
          </cell>
          <cell r="O10" t="str">
            <v>¿Cumplimenta el cuestionario para usted mismo o para otra persona?</v>
          </cell>
          <cell r="P10" t="str">
            <v>Para mí mismo</v>
          </cell>
          <cell r="Q10" t="str">
            <v>Para otra persona</v>
          </cell>
          <cell r="R10" t="str">
            <v/>
          </cell>
          <cell r="S10" t="str">
            <v/>
          </cell>
          <cell r="T10" t="str">
            <v/>
          </cell>
          <cell r="U10" t="str">
            <v/>
          </cell>
          <cell r="V10" t="str">
            <v/>
          </cell>
          <cell r="W10" t="str">
            <v>Do you fill out the questionnaire for yourself or another person?</v>
          </cell>
          <cell r="X10" t="str">
            <v>For myself</v>
          </cell>
          <cell r="Y10" t="str">
            <v>For another person</v>
          </cell>
          <cell r="Z10" t="str">
            <v/>
          </cell>
          <cell r="AA10" t="str">
            <v/>
          </cell>
          <cell r="AB10" t="str">
            <v/>
          </cell>
          <cell r="AC10" t="str">
            <v/>
          </cell>
          <cell r="AD10" t="str">
            <v/>
          </cell>
          <cell r="AE10" t="str">
            <v>Füllen Sie den Fragebogen für sich selber oder eine andere Person aus?</v>
          </cell>
          <cell r="AF10" t="str">
            <v>Für mich selber</v>
          </cell>
          <cell r="AG10" t="str">
            <v>Für eine andere Person</v>
          </cell>
          <cell r="AH10" t="str">
            <v/>
          </cell>
          <cell r="AI10" t="str">
            <v/>
          </cell>
          <cell r="AJ10" t="str">
            <v/>
          </cell>
          <cell r="AK10" t="str">
            <v/>
          </cell>
          <cell r="AL10" t="str">
            <v/>
          </cell>
          <cell r="AM10" t="str">
            <v>Remplissez-vous le questionnaire pour vous-même ou pour une autre personne?</v>
          </cell>
          <cell r="AN10" t="str">
            <v>Pour moi-même</v>
          </cell>
          <cell r="AO10" t="str">
            <v>Pour une autre personne</v>
          </cell>
          <cell r="AU10" t="str">
            <v>Füllen Sie den Fragebogen für sich selber oder eine andere Person aus?</v>
          </cell>
          <cell r="AV10" t="str">
            <v>Für mich selber</v>
          </cell>
          <cell r="AW10" t="str">
            <v>Für eine andere Person</v>
          </cell>
          <cell r="AX10" t="str">
            <v/>
          </cell>
          <cell r="AY10" t="str">
            <v/>
          </cell>
          <cell r="AZ10" t="str">
            <v/>
          </cell>
          <cell r="BA10" t="str">
            <v/>
          </cell>
          <cell r="BB10" t="str">
            <v/>
          </cell>
          <cell r="BC10" t="str">
            <v>Füllen Sie den Fragebogen für sich selber oder eine andere Person aus?</v>
          </cell>
          <cell r="BD10" t="str">
            <v>Für mich selber</v>
          </cell>
          <cell r="BE10" t="str">
            <v>Für eine andere Person</v>
          </cell>
          <cell r="BF10" t="str">
            <v/>
          </cell>
          <cell r="BG10" t="str">
            <v/>
          </cell>
          <cell r="BH10" t="str">
            <v/>
          </cell>
          <cell r="BI10" t="str">
            <v/>
          </cell>
          <cell r="BJ10" t="str">
            <v/>
          </cell>
          <cell r="BK10" t="str">
            <v>Füllen Sie den Fragebogen für sich selber oder eine andere Person aus?</v>
          </cell>
          <cell r="BL10" t="str">
            <v>Für mich selber</v>
          </cell>
          <cell r="BM10" t="str">
            <v>Für eine andere Person</v>
          </cell>
          <cell r="BN10" t="str">
            <v/>
          </cell>
          <cell r="BO10" t="str">
            <v/>
          </cell>
          <cell r="BP10" t="str">
            <v/>
          </cell>
          <cell r="BQ10" t="str">
            <v/>
          </cell>
          <cell r="BR10" t="str">
            <v/>
          </cell>
          <cell r="BS10" t="str">
            <v>Füllen Sie den Fragebogen für sich selber oder eine andere Person aus?</v>
          </cell>
          <cell r="BT10" t="str">
            <v>Für mich selber</v>
          </cell>
          <cell r="BU10" t="str">
            <v>Für eine andere Person</v>
          </cell>
          <cell r="BV10" t="str">
            <v/>
          </cell>
          <cell r="BW10" t="str">
            <v/>
          </cell>
          <cell r="BX10" t="str">
            <v/>
          </cell>
          <cell r="BY10" t="str">
            <v/>
          </cell>
          <cell r="BZ10" t="str">
            <v/>
          </cell>
        </row>
        <row r="11">
          <cell r="G11" t="str">
            <v>alter</v>
          </cell>
          <cell r="O11" t="str">
            <v>¿Qué edad tiene? (en años)</v>
          </cell>
          <cell r="P11">
            <v>18</v>
          </cell>
          <cell r="Q11">
            <v>120</v>
          </cell>
          <cell r="W11" t="str">
            <v>How old are you (in years) ?</v>
          </cell>
          <cell r="X11">
            <v>18</v>
          </cell>
          <cell r="Y11">
            <v>120</v>
          </cell>
          <cell r="AE11" t="str">
            <v>Wie alt sind Sie? (in Jahren)</v>
          </cell>
          <cell r="AF11">
            <v>18</v>
          </cell>
          <cell r="AG11">
            <v>120</v>
          </cell>
          <cell r="AM11" t="str">
            <v>Quel âge avez-vous ? (en années)</v>
          </cell>
          <cell r="AN11">
            <v>18</v>
          </cell>
          <cell r="AO11">
            <v>120</v>
          </cell>
          <cell r="AU11" t="str">
            <v>Wie alt sind Sie? (in Jahren)</v>
          </cell>
          <cell r="AV11">
            <v>18</v>
          </cell>
          <cell r="AW11">
            <v>120</v>
          </cell>
          <cell r="BC11" t="str">
            <v>Wie alt sind Sie? (in Jahren)</v>
          </cell>
          <cell r="BD11">
            <v>18</v>
          </cell>
          <cell r="BE11">
            <v>120</v>
          </cell>
          <cell r="BK11" t="str">
            <v>Wie alt sind Sie? (in Jahren)</v>
          </cell>
          <cell r="BL11">
            <v>18</v>
          </cell>
          <cell r="BM11">
            <v>120</v>
          </cell>
          <cell r="BS11" t="str">
            <v>Wie alt sind Sie? (in Jahren)</v>
          </cell>
          <cell r="BT11">
            <v>18</v>
          </cell>
          <cell r="BU11">
            <v>120</v>
          </cell>
        </row>
        <row r="12">
          <cell r="G12" t="str">
            <v>geschlecht</v>
          </cell>
          <cell r="H12">
            <v>0</v>
          </cell>
          <cell r="I12">
            <v>1</v>
          </cell>
          <cell r="J12">
            <v>2</v>
          </cell>
          <cell r="K12" t="str">
            <v/>
          </cell>
          <cell r="L12" t="str">
            <v/>
          </cell>
          <cell r="M12" t="str">
            <v/>
          </cell>
          <cell r="N12" t="str">
            <v/>
          </cell>
          <cell r="O12" t="str">
            <v>¿De qué sexo es?</v>
          </cell>
          <cell r="P12" t="str">
            <v>mujer</v>
          </cell>
          <cell r="Q12" t="str">
            <v>varón</v>
          </cell>
          <cell r="R12" t="str">
            <v>otro</v>
          </cell>
          <cell r="S12" t="str">
            <v/>
          </cell>
          <cell r="T12" t="str">
            <v/>
          </cell>
          <cell r="U12" t="str">
            <v/>
          </cell>
          <cell r="V12" t="str">
            <v/>
          </cell>
          <cell r="W12" t="str">
            <v>Which gender are you?</v>
          </cell>
          <cell r="X12" t="str">
            <v>Female</v>
          </cell>
          <cell r="Y12" t="str">
            <v>Male</v>
          </cell>
          <cell r="Z12" t="str">
            <v>Transgender</v>
          </cell>
          <cell r="AA12" t="str">
            <v/>
          </cell>
          <cell r="AB12" t="str">
            <v/>
          </cell>
          <cell r="AC12" t="str">
            <v/>
          </cell>
          <cell r="AD12" t="str">
            <v/>
          </cell>
          <cell r="AE12" t="str">
            <v>Welches Geschlecht haben Sie?</v>
          </cell>
          <cell r="AF12" t="str">
            <v>Weiblich</v>
          </cell>
          <cell r="AG12" t="str">
            <v>Männlich</v>
          </cell>
          <cell r="AH12" t="str">
            <v>Divers</v>
          </cell>
          <cell r="AI12" t="str">
            <v/>
          </cell>
          <cell r="AJ12" t="str">
            <v/>
          </cell>
          <cell r="AK12" t="str">
            <v/>
          </cell>
          <cell r="AL12" t="str">
            <v/>
          </cell>
          <cell r="AM12" t="str">
            <v>De quel sexe êtes-vous ?</v>
          </cell>
          <cell r="AN12" t="str">
            <v>Femme</v>
          </cell>
          <cell r="AO12" t="str">
            <v>Homme</v>
          </cell>
          <cell r="AP12" t="str">
            <v>Diverse</v>
          </cell>
          <cell r="AU12" t="str">
            <v>Welches Geschlecht haben Sie?</v>
          </cell>
          <cell r="AV12" t="str">
            <v>Weiblich</v>
          </cell>
          <cell r="AW12" t="str">
            <v>Männlich</v>
          </cell>
          <cell r="AX12" t="str">
            <v>Divers</v>
          </cell>
          <cell r="AY12" t="str">
            <v/>
          </cell>
          <cell r="AZ12" t="str">
            <v/>
          </cell>
          <cell r="BA12" t="str">
            <v/>
          </cell>
          <cell r="BB12" t="str">
            <v/>
          </cell>
          <cell r="BC12" t="str">
            <v>Welches Geschlecht haben Sie?</v>
          </cell>
          <cell r="BD12" t="str">
            <v>Weiblich</v>
          </cell>
          <cell r="BE12" t="str">
            <v>Männlich</v>
          </cell>
          <cell r="BF12" t="str">
            <v>Divers</v>
          </cell>
          <cell r="BG12" t="str">
            <v/>
          </cell>
          <cell r="BH12" t="str">
            <v/>
          </cell>
          <cell r="BI12" t="str">
            <v/>
          </cell>
          <cell r="BJ12" t="str">
            <v/>
          </cell>
          <cell r="BK12" t="str">
            <v>Welches Geschlecht haben Sie?</v>
          </cell>
          <cell r="BL12" t="str">
            <v>Weiblich</v>
          </cell>
          <cell r="BM12" t="str">
            <v>Männlich</v>
          </cell>
          <cell r="BN12" t="str">
            <v>Divers</v>
          </cell>
          <cell r="BO12" t="str">
            <v/>
          </cell>
          <cell r="BP12" t="str">
            <v/>
          </cell>
          <cell r="BQ12" t="str">
            <v/>
          </cell>
          <cell r="BR12" t="str">
            <v/>
          </cell>
          <cell r="BS12" t="str">
            <v>Welches Geschlecht haben Sie?</v>
          </cell>
          <cell r="BT12" t="str">
            <v>Weiblich</v>
          </cell>
          <cell r="BU12" t="str">
            <v>Männlich</v>
          </cell>
          <cell r="BV12" t="str">
            <v>Divers</v>
          </cell>
          <cell r="BW12" t="str">
            <v/>
          </cell>
          <cell r="BX12" t="str">
            <v/>
          </cell>
          <cell r="BY12" t="str">
            <v/>
          </cell>
          <cell r="BZ12" t="str">
            <v/>
          </cell>
        </row>
        <row r="13">
          <cell r="G13" t="str">
            <v>country</v>
          </cell>
          <cell r="O13" t="str">
            <v>¿En qué país vive?</v>
          </cell>
          <cell r="W13" t="str">
            <v>In which country do you currently live?</v>
          </cell>
          <cell r="AE13" t="str">
            <v>In welchem Land leben Sie?</v>
          </cell>
          <cell r="AM13" t="str">
            <v>Dans quel pays habitez-vous actuellement?</v>
          </cell>
          <cell r="AU13" t="str">
            <v>In welchem Land leben Sie?</v>
          </cell>
          <cell r="BC13" t="str">
            <v>In welchem Land leben Sie?</v>
          </cell>
          <cell r="BK13" t="str">
            <v>In welchem Land leben Sie?</v>
          </cell>
          <cell r="BS13" t="str">
            <v>In welchem Land leben Sie?</v>
          </cell>
        </row>
        <row r="14">
          <cell r="G14" t="str">
            <v>familie</v>
          </cell>
          <cell r="H14">
            <v>1</v>
          </cell>
          <cell r="I14">
            <v>2</v>
          </cell>
          <cell r="J14">
            <v>3</v>
          </cell>
          <cell r="K14">
            <v>4</v>
          </cell>
          <cell r="L14">
            <v>5</v>
          </cell>
          <cell r="M14">
            <v>6</v>
          </cell>
          <cell r="N14">
            <v>7</v>
          </cell>
          <cell r="O14" t="str">
            <v>¿Cuál es su estado civil?</v>
          </cell>
          <cell r="P14" t="str">
            <v>Casado o en pareja permanente</v>
          </cell>
          <cell r="Q14" t="str">
            <v>Casado, separado</v>
          </cell>
          <cell r="R14" t="str">
            <v>Divorciado</v>
          </cell>
          <cell r="S14" t="str">
            <v>En pareja registrada (mismo sexo)</v>
          </cell>
          <cell r="T14" t="str">
            <v>En pareja registrada (mismo sexo), separado</v>
          </cell>
          <cell r="U14" t="str">
            <v>Viudo</v>
          </cell>
          <cell r="V14" t="str">
            <v>Soltero</v>
          </cell>
          <cell r="W14" t="str">
            <v>What is your marital status?</v>
          </cell>
          <cell r="X14" t="str">
            <v>Married or solid partnership</v>
          </cell>
          <cell r="Y14" t="str">
            <v>Married, living apart</v>
          </cell>
          <cell r="Z14" t="str">
            <v>Divorced</v>
          </cell>
          <cell r="AA14" t="str">
            <v>Registered civil partnership (same-sex)</v>
          </cell>
          <cell r="AB14" t="str">
            <v>Registered civil partnership (same-sex), living apart</v>
          </cell>
          <cell r="AC14" t="str">
            <v xml:space="preserve">Widowed </v>
          </cell>
          <cell r="AD14" t="str">
            <v>Single</v>
          </cell>
          <cell r="AE14" t="str">
            <v>Welchen Familienstand haben Sie?</v>
          </cell>
          <cell r="AF14" t="str">
            <v>Verheiratet bzw. in fester Partnerschaft</v>
          </cell>
          <cell r="AG14" t="str">
            <v>Verheiratet, getrennt lebend</v>
          </cell>
          <cell r="AH14" t="str">
            <v>Geschieden</v>
          </cell>
          <cell r="AI14" t="str">
            <v>In eingetragener Partnerschaft (gleichgeschlechtlich)</v>
          </cell>
          <cell r="AJ14" t="str">
            <v>In eingetragener Partnerschaft (gleichgeschlechtlich), getrennt lebend</v>
          </cell>
          <cell r="AK14" t="str">
            <v>Verwitwet</v>
          </cell>
          <cell r="AL14" t="str">
            <v>Ledig</v>
          </cell>
          <cell r="AM14" t="str">
            <v>Quelle est votre situation familiale ?</v>
          </cell>
          <cell r="AN14" t="str">
            <v>Marié·e ou dans une relation de couple stable</v>
          </cell>
          <cell r="AO14" t="str">
            <v>Marié·e, vivant séparé·e</v>
          </cell>
          <cell r="AP14" t="str">
            <v>Divorcé·e</v>
          </cell>
          <cell r="AQ14" t="str">
            <v>En partenariat enregistré (de même sexe)</v>
          </cell>
          <cell r="AR14" t="str">
            <v>En partenariat enregistré (de même sexe), vivant séparé·e</v>
          </cell>
          <cell r="AS14" t="str">
            <v>Veuf·ve</v>
          </cell>
          <cell r="AT14" t="str">
            <v>Célibataire</v>
          </cell>
          <cell r="AU14" t="str">
            <v>Welchen Familienstand haben Sie?</v>
          </cell>
          <cell r="AV14" t="str">
            <v>Verheiratet bzw. in fester Partnerschaft</v>
          </cell>
          <cell r="AW14" t="str">
            <v>Verheiratet, getrennt lebend</v>
          </cell>
          <cell r="AX14" t="str">
            <v>Geschieden</v>
          </cell>
          <cell r="AY14" t="str">
            <v>In eingetragener Partnerschaft (gleichgeschlechtlich)</v>
          </cell>
          <cell r="AZ14" t="str">
            <v>In eingetragener Partnerschaft (gleichgeschlechtlich), getrennt lebend</v>
          </cell>
          <cell r="BA14" t="str">
            <v>Verwitwet</v>
          </cell>
          <cell r="BB14" t="str">
            <v>Ledig</v>
          </cell>
          <cell r="BC14" t="str">
            <v>Welchen Familienstand haben Sie?</v>
          </cell>
          <cell r="BD14" t="str">
            <v>Verheiratet bzw. in fester Partnerschaft</v>
          </cell>
          <cell r="BE14" t="str">
            <v>Verheiratet, getrennt lebend</v>
          </cell>
          <cell r="BF14" t="str">
            <v>Geschieden</v>
          </cell>
          <cell r="BG14" t="str">
            <v>In eingetragener Partnerschaft (gleichgeschlechtlich)</v>
          </cell>
          <cell r="BH14" t="str">
            <v>In eingetragener Partnerschaft (gleichgeschlechtlich), getrennt lebend</v>
          </cell>
          <cell r="BI14" t="str">
            <v>Verwitwet</v>
          </cell>
          <cell r="BJ14" t="str">
            <v>Ledig</v>
          </cell>
          <cell r="BK14" t="str">
            <v>Welchen Familienstand haben Sie?</v>
          </cell>
          <cell r="BL14" t="str">
            <v>Verheiratet bzw. in fester Partnerschaft</v>
          </cell>
          <cell r="BM14" t="str">
            <v>Verheiratet, getrennt lebend</v>
          </cell>
          <cell r="BN14" t="str">
            <v>Geschieden</v>
          </cell>
          <cell r="BO14" t="str">
            <v>In eingetragener Partnerschaft (gleichgeschlechtlich)</v>
          </cell>
          <cell r="BP14" t="str">
            <v>In eingetragener Partnerschaft (gleichgeschlechtlich), getrennt lebend</v>
          </cell>
          <cell r="BQ14" t="str">
            <v>Verwitwet</v>
          </cell>
          <cell r="BR14" t="str">
            <v>Ledig</v>
          </cell>
          <cell r="BS14" t="str">
            <v>Welchen Familienstand haben Sie?</v>
          </cell>
          <cell r="BT14" t="str">
            <v>Verheiratet bzw. in fester Partnerschaft</v>
          </cell>
          <cell r="BU14" t="str">
            <v>Verheiratet, getrennt lebend</v>
          </cell>
          <cell r="BV14" t="str">
            <v>Geschieden</v>
          </cell>
          <cell r="BW14" t="str">
            <v>In eingetragener Partnerschaft (gleichgeschlechtlich)</v>
          </cell>
          <cell r="BX14" t="str">
            <v>In eingetragener Partnerschaft (gleichgeschlechtlich), getrennt lebend</v>
          </cell>
          <cell r="BY14" t="str">
            <v>Verwitwet</v>
          </cell>
          <cell r="BZ14" t="str">
            <v>Ledig</v>
          </cell>
        </row>
        <row r="15">
          <cell r="G15" t="str">
            <v>bildung</v>
          </cell>
          <cell r="H15">
            <v>1</v>
          </cell>
          <cell r="I15">
            <v>2</v>
          </cell>
          <cell r="J15">
            <v>3</v>
          </cell>
          <cell r="K15">
            <v>4</v>
          </cell>
          <cell r="L15">
            <v>5</v>
          </cell>
          <cell r="M15">
            <v>6</v>
          </cell>
          <cell r="O15" t="str">
            <v>¿Cuántos años en total estuvo en la escuela (sin formación profesional/estudios universitarios)?</v>
          </cell>
          <cell r="P15" t="str">
            <v>7 o menos</v>
          </cell>
          <cell r="Q15" t="str">
            <v>de 8 a 9</v>
          </cell>
          <cell r="R15">
            <v>10</v>
          </cell>
          <cell r="S15" t="str">
            <v>de 11 a 12</v>
          </cell>
          <cell r="T15" t="str">
            <v>13 y más</v>
          </cell>
          <cell r="U15" t="str">
            <v>Todavía voy a la escuela</v>
          </cell>
          <cell r="W15" t="str">
            <v>How many years have you been in school in total (without vocational training / college/ high school)?</v>
          </cell>
          <cell r="X15" t="str">
            <v>7 or less</v>
          </cell>
          <cell r="Y15" t="str">
            <v>8 to 9</v>
          </cell>
          <cell r="Z15">
            <v>10</v>
          </cell>
          <cell r="AA15" t="str">
            <v>11 to 12</v>
          </cell>
          <cell r="AB15" t="str">
            <v>13 or more</v>
          </cell>
          <cell r="AC15" t="str">
            <v>I am still at school</v>
          </cell>
          <cell r="AE15" t="str">
            <v>Wie viele Jahre waren Sie insgesamt in der Schule (ohne Berufsausbildung/Studium)?</v>
          </cell>
          <cell r="AF15" t="str">
            <v>7 oder weniger</v>
          </cell>
          <cell r="AG15" t="str">
            <v>8 bis 9</v>
          </cell>
          <cell r="AH15">
            <v>10</v>
          </cell>
          <cell r="AI15" t="str">
            <v>11 bis 12</v>
          </cell>
          <cell r="AJ15" t="str">
            <v>13 und mehr</v>
          </cell>
          <cell r="AK15" t="str">
            <v>Ich gehe noch zur Schule</v>
          </cell>
          <cell r="AM15" t="str">
            <v>Au total, combien d'années êtes-vous allé·e à l'école (sans formation professionnelle / collège / lycée)?</v>
          </cell>
          <cell r="AN15" t="str">
            <v>7 ou mois</v>
          </cell>
          <cell r="AO15" t="str">
            <v>8 à 9</v>
          </cell>
          <cell r="AP15">
            <v>10</v>
          </cell>
          <cell r="AQ15" t="str">
            <v>11 à 12</v>
          </cell>
          <cell r="AR15" t="str">
            <v>13 ou plus</v>
          </cell>
          <cell r="AS15" t="str">
            <v>Je suis encore à l'école</v>
          </cell>
          <cell r="AU15" t="str">
            <v>Wie viele Jahre waren Sie insgesamt in der Schule (ohne Berufsausbildung/Studium)?</v>
          </cell>
          <cell r="AV15" t="str">
            <v>7 oder weniger</v>
          </cell>
          <cell r="AW15" t="str">
            <v>8 bis 9</v>
          </cell>
          <cell r="AX15">
            <v>10</v>
          </cell>
          <cell r="AY15" t="str">
            <v>11 bis 12</v>
          </cell>
          <cell r="AZ15" t="str">
            <v>13 und mehr</v>
          </cell>
          <cell r="BA15" t="str">
            <v>Ich gehe noch zur Schule</v>
          </cell>
          <cell r="BC15" t="str">
            <v>Wie viele Jahre waren Sie insgesamt in der Schule (ohne Berufsausbildung/Studium)?</v>
          </cell>
          <cell r="BD15" t="str">
            <v>7 oder weniger</v>
          </cell>
          <cell r="BE15" t="str">
            <v>8 bis 9</v>
          </cell>
          <cell r="BF15">
            <v>10</v>
          </cell>
          <cell r="BG15" t="str">
            <v>11 bis 12</v>
          </cell>
          <cell r="BH15" t="str">
            <v>13 und mehr</v>
          </cell>
          <cell r="BI15" t="str">
            <v>Ich gehe noch zur Schule</v>
          </cell>
          <cell r="BK15" t="str">
            <v>Wie viele Jahre waren Sie insgesamt in der Schule (ohne Berufsausbildung/Studium)?</v>
          </cell>
          <cell r="BL15" t="str">
            <v>7 oder weniger</v>
          </cell>
          <cell r="BM15" t="str">
            <v>8 bis 9</v>
          </cell>
          <cell r="BN15">
            <v>10</v>
          </cell>
          <cell r="BO15" t="str">
            <v>11 bis 12</v>
          </cell>
          <cell r="BP15" t="str">
            <v>13 und mehr</v>
          </cell>
          <cell r="BQ15" t="str">
            <v>Ich gehe noch zur Schule</v>
          </cell>
          <cell r="BS15" t="str">
            <v>Wie viele Jahre waren Sie insgesamt in der Schule (ohne Berufsausbildung/Studium)?</v>
          </cell>
          <cell r="BT15" t="str">
            <v>7 oder weniger</v>
          </cell>
          <cell r="BU15" t="str">
            <v>8 bis 9</v>
          </cell>
          <cell r="BV15">
            <v>10</v>
          </cell>
          <cell r="BW15" t="str">
            <v>11 bis 12</v>
          </cell>
          <cell r="BX15" t="str">
            <v>13 und mehr</v>
          </cell>
          <cell r="BY15" t="str">
            <v>Ich gehe noch zur Schule</v>
          </cell>
        </row>
        <row r="16">
          <cell r="G16" t="str">
            <v>covid1</v>
          </cell>
          <cell r="H16">
            <v>0</v>
          </cell>
          <cell r="I16">
            <v>1</v>
          </cell>
          <cell r="J16">
            <v>2</v>
          </cell>
          <cell r="K16" t="str">
            <v/>
          </cell>
          <cell r="L16" t="str">
            <v/>
          </cell>
          <cell r="M16" t="str">
            <v/>
          </cell>
          <cell r="N16" t="str">
            <v/>
          </cell>
          <cell r="O16" t="str">
            <v>¿Ha dado positivo en la prueba de COVID-19?</v>
          </cell>
          <cell r="P16" t="str">
            <v>No</v>
          </cell>
          <cell r="Q16" t="str">
            <v>Sí, actualmente enfermo</v>
          </cell>
          <cell r="R16" t="str">
            <v>Sí, ya recuperado</v>
          </cell>
          <cell r="S16" t="str">
            <v/>
          </cell>
          <cell r="T16" t="str">
            <v/>
          </cell>
          <cell r="U16" t="str">
            <v/>
          </cell>
          <cell r="V16" t="str">
            <v/>
          </cell>
          <cell r="W16" t="str">
            <v>Have you been tested positive for COVID-19?</v>
          </cell>
          <cell r="X16" t="str">
            <v>No</v>
          </cell>
          <cell r="Y16" t="str">
            <v>Yes, currently ill</v>
          </cell>
          <cell r="Z16" t="str">
            <v>Yes, already recovered</v>
          </cell>
          <cell r="AA16" t="str">
            <v/>
          </cell>
          <cell r="AB16" t="str">
            <v/>
          </cell>
          <cell r="AC16" t="str">
            <v/>
          </cell>
          <cell r="AD16" t="str">
            <v/>
          </cell>
          <cell r="AE16" t="str">
            <v>Wurden Sie positiv auf COVID-19 getestet?</v>
          </cell>
          <cell r="AF16" t="str">
            <v>Nein</v>
          </cell>
          <cell r="AG16" t="str">
            <v>Ja, aktuell erkrankt</v>
          </cell>
          <cell r="AH16" t="str">
            <v>Ja, wieder genesen</v>
          </cell>
          <cell r="AI16" t="str">
            <v/>
          </cell>
          <cell r="AJ16" t="str">
            <v/>
          </cell>
          <cell r="AK16" t="str">
            <v/>
          </cell>
          <cell r="AL16" t="str">
            <v/>
          </cell>
          <cell r="AM16" t="str">
            <v>Avez-vous été testé·e positif·ve au COVID-19 ?</v>
          </cell>
          <cell r="AN16" t="str">
            <v>Non</v>
          </cell>
          <cell r="AO16" t="str">
            <v>Oui, actuellement malade</v>
          </cell>
          <cell r="AP16" t="str">
            <v>Oui, déjà guéri·e</v>
          </cell>
          <cell r="AU16" t="str">
            <v>Wurden Sie positiv auf COVID-19 getestet?</v>
          </cell>
          <cell r="AV16" t="str">
            <v>Nein</v>
          </cell>
          <cell r="AW16" t="str">
            <v>Ja, aktuell erkrankt</v>
          </cell>
          <cell r="AX16" t="str">
            <v>Ja, wieder genesen</v>
          </cell>
          <cell r="AY16" t="str">
            <v/>
          </cell>
          <cell r="AZ16" t="str">
            <v/>
          </cell>
          <cell r="BA16" t="str">
            <v/>
          </cell>
          <cell r="BB16" t="str">
            <v/>
          </cell>
          <cell r="BC16" t="str">
            <v>Wurden Sie positiv auf COVID-19 getestet?</v>
          </cell>
          <cell r="BD16" t="str">
            <v>Nein</v>
          </cell>
          <cell r="BE16" t="str">
            <v>Ja, aktuell erkrankt</v>
          </cell>
          <cell r="BF16" t="str">
            <v>Ja, wieder genesen</v>
          </cell>
          <cell r="BG16" t="str">
            <v/>
          </cell>
          <cell r="BH16" t="str">
            <v/>
          </cell>
          <cell r="BI16" t="str">
            <v/>
          </cell>
          <cell r="BJ16" t="str">
            <v/>
          </cell>
          <cell r="BK16" t="str">
            <v>Wurden Sie positiv auf COVID-19 getestet?</v>
          </cell>
          <cell r="BL16" t="str">
            <v>Nein</v>
          </cell>
          <cell r="BM16" t="str">
            <v>Ja, aktuell erkrankt</v>
          </cell>
          <cell r="BN16" t="str">
            <v>Ja, wieder genesen</v>
          </cell>
          <cell r="BO16" t="str">
            <v/>
          </cell>
          <cell r="BP16" t="str">
            <v/>
          </cell>
          <cell r="BQ16" t="str">
            <v/>
          </cell>
          <cell r="BR16" t="str">
            <v/>
          </cell>
          <cell r="BS16" t="str">
            <v>Wurden Sie positiv auf COVID-19 getestet?</v>
          </cell>
          <cell r="BT16" t="str">
            <v>Nein</v>
          </cell>
          <cell r="BU16" t="str">
            <v>Ja, aktuell erkrankt</v>
          </cell>
          <cell r="BV16" t="str">
            <v>Ja, wieder genesen</v>
          </cell>
          <cell r="BW16" t="str">
            <v/>
          </cell>
          <cell r="BX16" t="str">
            <v/>
          </cell>
          <cell r="BY16" t="str">
            <v/>
          </cell>
          <cell r="BZ16" t="str">
            <v/>
          </cell>
        </row>
        <row r="17">
          <cell r="G17" t="str">
            <v>covid2</v>
          </cell>
          <cell r="H17">
            <v>0</v>
          </cell>
          <cell r="I17">
            <v>1</v>
          </cell>
          <cell r="J17">
            <v>2</v>
          </cell>
          <cell r="K17" t="str">
            <v/>
          </cell>
          <cell r="L17" t="str">
            <v/>
          </cell>
          <cell r="M17" t="str">
            <v/>
          </cell>
          <cell r="N17" t="str">
            <v/>
          </cell>
          <cell r="O17" t="str">
            <v>¿Alguno de sus parientes ha enfermado de COVID-19?</v>
          </cell>
          <cell r="P17" t="str">
            <v>No</v>
          </cell>
          <cell r="Q17" t="str">
            <v>Sí, actualmente enfermo</v>
          </cell>
          <cell r="R17" t="str">
            <v>Sí, ya recuperado</v>
          </cell>
          <cell r="S17" t="str">
            <v/>
          </cell>
          <cell r="T17" t="str">
            <v/>
          </cell>
          <cell r="U17" t="str">
            <v/>
          </cell>
          <cell r="V17" t="str">
            <v/>
          </cell>
          <cell r="W17" t="str">
            <v>Do you have any relatives infected with COVID-19?</v>
          </cell>
          <cell r="X17" t="str">
            <v>No</v>
          </cell>
          <cell r="Y17" t="str">
            <v>Yes, currently ill</v>
          </cell>
          <cell r="Z17" t="str">
            <v xml:space="preserve"> Yes, already recovered</v>
          </cell>
          <cell r="AA17" t="str">
            <v/>
          </cell>
          <cell r="AB17" t="str">
            <v/>
          </cell>
          <cell r="AC17" t="str">
            <v/>
          </cell>
          <cell r="AD17" t="str">
            <v/>
          </cell>
          <cell r="AE17" t="str">
            <v>Sind Angehörige von Ihnen an COVID-19 erkrankt ?</v>
          </cell>
          <cell r="AF17" t="str">
            <v>Nein</v>
          </cell>
          <cell r="AG17" t="str">
            <v>Ja, aktuell erkrankt</v>
          </cell>
          <cell r="AH17" t="str">
            <v>Ja, wieder genesen</v>
          </cell>
          <cell r="AI17" t="str">
            <v/>
          </cell>
          <cell r="AJ17" t="str">
            <v/>
          </cell>
          <cell r="AK17" t="str">
            <v/>
          </cell>
          <cell r="AL17" t="str">
            <v/>
          </cell>
          <cell r="AM17" t="str">
            <v>Est-ce que les membres de votre famille sont tombé·e·s malades du COVID-19 ?</v>
          </cell>
          <cell r="AN17" t="str">
            <v>Non</v>
          </cell>
          <cell r="AO17" t="str">
            <v>Oui, actuellement malades</v>
          </cell>
          <cell r="AP17" t="str">
            <v>Oui, déjà guéri·e·s</v>
          </cell>
          <cell r="AU17" t="str">
            <v>Sind Angehörige von Ihnen an COVID-19 erkrankt ?</v>
          </cell>
          <cell r="AV17" t="str">
            <v>Nein</v>
          </cell>
          <cell r="AW17" t="str">
            <v>Ja, aktuell erkrankt</v>
          </cell>
          <cell r="AX17" t="str">
            <v>Ja, wieder genesen</v>
          </cell>
          <cell r="AY17" t="str">
            <v/>
          </cell>
          <cell r="AZ17" t="str">
            <v/>
          </cell>
          <cell r="BA17" t="str">
            <v/>
          </cell>
          <cell r="BB17" t="str">
            <v/>
          </cell>
          <cell r="BC17" t="str">
            <v>Sind Angehörige von Ihnen an COVID-19 erkrankt ?</v>
          </cell>
          <cell r="BD17" t="str">
            <v>Nein</v>
          </cell>
          <cell r="BE17" t="str">
            <v>Ja, aktuell erkrankt</v>
          </cell>
          <cell r="BF17" t="str">
            <v>Ja, wieder genesen</v>
          </cell>
          <cell r="BG17" t="str">
            <v/>
          </cell>
          <cell r="BH17" t="str">
            <v/>
          </cell>
          <cell r="BI17" t="str">
            <v/>
          </cell>
          <cell r="BJ17" t="str">
            <v/>
          </cell>
          <cell r="BK17" t="str">
            <v>Sind Angehörige von Ihnen an COVID-19 erkrankt ?</v>
          </cell>
          <cell r="BL17" t="str">
            <v>Nein</v>
          </cell>
          <cell r="BM17" t="str">
            <v>Ja, aktuell erkrankt</v>
          </cell>
          <cell r="BN17" t="str">
            <v>Ja, wieder genesen</v>
          </cell>
          <cell r="BO17" t="str">
            <v/>
          </cell>
          <cell r="BP17" t="str">
            <v/>
          </cell>
          <cell r="BQ17" t="str">
            <v/>
          </cell>
          <cell r="BR17" t="str">
            <v/>
          </cell>
          <cell r="BS17" t="str">
            <v>Sind Angehörige von Ihnen an COVID-19 erkrankt ?</v>
          </cell>
          <cell r="BT17" t="str">
            <v>Nein</v>
          </cell>
          <cell r="BU17" t="str">
            <v>Ja, aktuell erkrankt</v>
          </cell>
          <cell r="BV17" t="str">
            <v>Ja, wieder genesen</v>
          </cell>
          <cell r="BW17" t="str">
            <v/>
          </cell>
          <cell r="BX17" t="str">
            <v/>
          </cell>
          <cell r="BY17" t="str">
            <v/>
          </cell>
          <cell r="BZ17" t="str">
            <v/>
          </cell>
        </row>
        <row r="18">
          <cell r="G18" t="str">
            <v>covid3</v>
          </cell>
          <cell r="H18">
            <v>0</v>
          </cell>
          <cell r="I18">
            <v>1</v>
          </cell>
          <cell r="J18" t="str">
            <v/>
          </cell>
          <cell r="K18" t="str">
            <v/>
          </cell>
          <cell r="L18" t="str">
            <v/>
          </cell>
          <cell r="M18" t="str">
            <v/>
          </cell>
          <cell r="N18" t="str">
            <v/>
          </cell>
          <cell r="O18" t="str">
            <v xml:space="preserve">¿Ha perdido parientes o amigos por causa de la COVID-19?
</v>
          </cell>
          <cell r="P18" t="str">
            <v>No</v>
          </cell>
          <cell r="Q18" t="str">
            <v>Sí</v>
          </cell>
          <cell r="R18" t="str">
            <v/>
          </cell>
          <cell r="S18" t="str">
            <v/>
          </cell>
          <cell r="T18" t="str">
            <v/>
          </cell>
          <cell r="U18" t="str">
            <v/>
          </cell>
          <cell r="V18" t="str">
            <v/>
          </cell>
          <cell r="W18" t="str">
            <v>Have you lost relatives or friends due to COVID-19?</v>
          </cell>
          <cell r="X18" t="str">
            <v>No</v>
          </cell>
          <cell r="Y18" t="str">
            <v>Yes</v>
          </cell>
          <cell r="Z18" t="str">
            <v/>
          </cell>
          <cell r="AA18" t="str">
            <v/>
          </cell>
          <cell r="AB18" t="str">
            <v/>
          </cell>
          <cell r="AC18" t="str">
            <v/>
          </cell>
          <cell r="AD18" t="str">
            <v/>
          </cell>
          <cell r="AE18" t="str">
            <v xml:space="preserve">Haben Sie Angehörige oder Freunde durch COVID-19 verloren?
</v>
          </cell>
          <cell r="AF18" t="str">
            <v>Nein</v>
          </cell>
          <cell r="AG18" t="str">
            <v>Ja</v>
          </cell>
          <cell r="AH18" t="str">
            <v/>
          </cell>
          <cell r="AI18" t="str">
            <v/>
          </cell>
          <cell r="AJ18" t="str">
            <v/>
          </cell>
          <cell r="AK18" t="str">
            <v/>
          </cell>
          <cell r="AL18" t="str">
            <v/>
          </cell>
          <cell r="AM18" t="str">
            <v xml:space="preserve">Avez-vous perdu des membres de votre famille ou des ami·e·s à cause du COVID-19 ?
</v>
          </cell>
          <cell r="AN18" t="str">
            <v>Non</v>
          </cell>
          <cell r="AO18" t="str">
            <v>Oui</v>
          </cell>
          <cell r="AU18" t="str">
            <v xml:space="preserve">Haben Sie Angehörige oder Freunde durch COVID-19 verloren?
</v>
          </cell>
          <cell r="AV18" t="str">
            <v>Nein</v>
          </cell>
          <cell r="AW18" t="str">
            <v>Ja</v>
          </cell>
          <cell r="AX18" t="str">
            <v/>
          </cell>
          <cell r="AY18" t="str">
            <v/>
          </cell>
          <cell r="AZ18" t="str">
            <v/>
          </cell>
          <cell r="BA18" t="str">
            <v/>
          </cell>
          <cell r="BB18" t="str">
            <v/>
          </cell>
          <cell r="BC18" t="str">
            <v xml:space="preserve">Haben Sie Angehörige oder Freunde durch COVID-19 verloren?
</v>
          </cell>
          <cell r="BD18" t="str">
            <v>Nein</v>
          </cell>
          <cell r="BE18" t="str">
            <v>Ja</v>
          </cell>
          <cell r="BF18" t="str">
            <v/>
          </cell>
          <cell r="BG18" t="str">
            <v/>
          </cell>
          <cell r="BH18" t="str">
            <v/>
          </cell>
          <cell r="BI18" t="str">
            <v/>
          </cell>
          <cell r="BJ18" t="str">
            <v/>
          </cell>
          <cell r="BK18" t="str">
            <v xml:space="preserve">Haben Sie Angehörige oder Freunde durch COVID-19 verloren?
</v>
          </cell>
          <cell r="BL18" t="str">
            <v>Nein</v>
          </cell>
          <cell r="BM18" t="str">
            <v>Ja</v>
          </cell>
          <cell r="BN18" t="str">
            <v/>
          </cell>
          <cell r="BO18" t="str">
            <v/>
          </cell>
          <cell r="BP18" t="str">
            <v/>
          </cell>
          <cell r="BQ18" t="str">
            <v/>
          </cell>
          <cell r="BR18" t="str">
            <v/>
          </cell>
          <cell r="BS18" t="str">
            <v xml:space="preserve">Haben Sie Angehörige oder Freunde durch COVID-19 verloren?
</v>
          </cell>
          <cell r="BT18" t="str">
            <v>Nein</v>
          </cell>
          <cell r="BU18" t="str">
            <v>Ja</v>
          </cell>
          <cell r="BV18" t="str">
            <v/>
          </cell>
          <cell r="BW18" t="str">
            <v/>
          </cell>
          <cell r="BX18" t="str">
            <v/>
          </cell>
          <cell r="BY18" t="str">
            <v/>
          </cell>
          <cell r="BZ18" t="str">
            <v/>
          </cell>
        </row>
        <row r="20">
          <cell r="O20" t="str">
            <v>Ahora siguen otras preguntas sobre el estrés en su vida. Estas preguntas se le harán semanalmente.</v>
          </cell>
          <cell r="W20" t="str">
            <v>Now we have some questions about your perceived stress. These questions will be repeated on a weekly basis.</v>
          </cell>
          <cell r="AE20" t="str">
            <v>Nun folgen weitere Fragen zu Ihrem Stresserleben. Diese Fragen werden Ihnen wöchentlich gestellt.</v>
          </cell>
          <cell r="AM20" t="str">
            <v xml:space="preserve">A partir de maintenant, nous avons quelques questions sur votre expérience du stress. Chaque semaine, on vous demanderait les mêmes questions. </v>
          </cell>
          <cell r="AU20" t="str">
            <v>Nun folgen weitere Fragen zu Ihrem Stresserleben. Diese Fragen werden Ihnen wöchentlich gestellt.</v>
          </cell>
          <cell r="BC20" t="str">
            <v>Nun folgen weitere Fragen zu Ihrem Stresserleben. Diese Fragen werden Ihnen wöchentlich gestellt.</v>
          </cell>
          <cell r="BK20" t="str">
            <v>Nun folgen weitere Fragen zu Ihrem Stresserleben. Diese Fragen werden Ihnen wöchentlich gestellt.</v>
          </cell>
          <cell r="BS20" t="str">
            <v>Nun folgen weitere Fragen zu Ihrem Stresserleben. Diese Fragen werden Ihnen wöchentlich gestellt.</v>
          </cell>
        </row>
        <row r="21">
          <cell r="O21" t="str">
            <v>Las siguientes preguntas se refieren a sus pensamientos y sentimientos de la última semana. Por favor, en cada pregunta indique con qué frecuencia ha pensado o sentido de la manera correspondiente.</v>
          </cell>
          <cell r="W21" t="str">
            <v>The questions in this scale ask you about your feelings and thoughts during the last week. In each case, you will be asked to indicate how often you felt or thought a certain way.</v>
          </cell>
          <cell r="AE21" t="str">
            <v>Die folgenden Fragen beschäftigen sich mit Ihren Gedanken und Gefühlen während der letzten Woche. Bitte geben Sie für jede Frage an, wie oft sie in entsprechender Art und Weise gedacht oder gefühlt haben.</v>
          </cell>
          <cell r="AM21" t="str">
            <v>Les questions de cette questionnaire vous interrogent sur vos sentiments et vos pensées au cours de la semaine dernière. Dans chaque cas, il vous sera demandé d'indiquer à quelle fréquence vous avez ressenti ou pensé d'une certaine manière.</v>
          </cell>
          <cell r="AU21" t="str">
            <v>Die folgenden Fragen beschäftigen sich mit Ihren Gedanken und Gefühlen während der letzten Woche. Bitte geben Sie für jede Frage an, wie oft sie in entsprechender Art und Weise gedacht oder gefühlt haben.</v>
          </cell>
          <cell r="BC21" t="str">
            <v>Die folgenden Fragen beschäftigen sich mit Ihren Gedanken und Gefühlen während der letzten Woche. Bitte geben Sie für jede Frage an, wie oft sie in entsprechender Art und Weise gedacht oder gefühlt haben.</v>
          </cell>
          <cell r="BK21" t="str">
            <v>Die folgenden Fragen beschäftigen sich mit Ihren Gedanken und Gefühlen während der letzten Woche. Bitte geben Sie für jede Frage an, wie oft sie in entsprechender Art und Weise gedacht oder gefühlt haben.</v>
          </cell>
          <cell r="BS21" t="str">
            <v>Die folgenden Fragen beschäftigen sich mit Ihren Gedanken und Gefühlen während der letzten Woche. Bitte geben Sie für jede Frage an, wie oft sie in entsprechender Art und Weise gedacht oder gefühlt haben.</v>
          </cell>
        </row>
        <row r="22">
          <cell r="G22" t="str">
            <v>pss1</v>
          </cell>
          <cell r="H22">
            <v>0</v>
          </cell>
          <cell r="I22">
            <v>1</v>
          </cell>
          <cell r="J22">
            <v>2</v>
          </cell>
          <cell r="K22">
            <v>3</v>
          </cell>
          <cell r="L22">
            <v>4</v>
          </cell>
          <cell r="M22" t="str">
            <v/>
          </cell>
          <cell r="N22" t="str">
            <v/>
          </cell>
          <cell r="O22" t="str">
            <v>¿Con qué frecuencia se ha agitado en la última semana porque algo inesperado sucedió?</v>
          </cell>
          <cell r="P22" t="str">
            <v>Nunca</v>
          </cell>
          <cell r="Q22" t="str">
            <v>Casi nunca</v>
          </cell>
          <cell r="R22" t="str">
            <v>A veces</v>
          </cell>
          <cell r="S22" t="str">
            <v>Bastante a menudo</v>
          </cell>
          <cell r="T22" t="str">
            <v>Muy a menudo</v>
          </cell>
          <cell r="U22" t="str">
            <v/>
          </cell>
          <cell r="V22" t="str">
            <v/>
          </cell>
          <cell r="W22" t="str">
            <v>In the last week, how often have you been upset because of something that happened unexpectedly?</v>
          </cell>
          <cell r="X22" t="str">
            <v>Never</v>
          </cell>
          <cell r="Y22" t="str">
            <v>Almost never</v>
          </cell>
          <cell r="Z22" t="str">
            <v>Sometimes</v>
          </cell>
          <cell r="AA22" t="str">
            <v>Fairly often</v>
          </cell>
          <cell r="AB22" t="str">
            <v>Very often</v>
          </cell>
          <cell r="AC22" t="str">
            <v/>
          </cell>
          <cell r="AD22" t="str">
            <v/>
          </cell>
          <cell r="AE22" t="str">
            <v>Wie oft waren Sie in der letzten Woche aufgewühlt, weil etwas unerwartet passiert ist?</v>
          </cell>
          <cell r="AF22" t="str">
            <v>Nie</v>
          </cell>
          <cell r="AG22" t="str">
            <v>Fast nie</v>
          </cell>
          <cell r="AH22" t="str">
            <v>Manchmal</v>
          </cell>
          <cell r="AI22" t="str">
            <v>Ziemlich oft</v>
          </cell>
          <cell r="AJ22" t="str">
            <v>Sehr oft</v>
          </cell>
          <cell r="AK22" t="str">
            <v/>
          </cell>
          <cell r="AL22" t="str">
            <v/>
          </cell>
          <cell r="AM22" t="str">
            <v>Durant la semaine passé, combien de fois, avez-vous été contrarié(e)  par quelque chose d’inattendu ou imprévu ?</v>
          </cell>
          <cell r="AN22" t="str">
            <v>Jamais</v>
          </cell>
          <cell r="AO22" t="str">
            <v>Presque jamais</v>
          </cell>
          <cell r="AP22" t="str">
            <v xml:space="preserve">Parfois </v>
          </cell>
          <cell r="AQ22" t="str">
            <v>Assez souvent</v>
          </cell>
          <cell r="AR22" t="str">
            <v>Très souvent</v>
          </cell>
          <cell r="AU22" t="str">
            <v>Wie oft waren Sie in der letzten Woche aufgewühlt, weil etwas unerwartet passiert ist?</v>
          </cell>
          <cell r="AV22" t="str">
            <v>Nie</v>
          </cell>
          <cell r="AW22" t="str">
            <v>Fast nie</v>
          </cell>
          <cell r="AX22" t="str">
            <v>Manchmal</v>
          </cell>
          <cell r="AY22" t="str">
            <v>Ziemlich oft</v>
          </cell>
          <cell r="AZ22" t="str">
            <v>Sehr oft</v>
          </cell>
          <cell r="BA22" t="str">
            <v/>
          </cell>
          <cell r="BB22" t="str">
            <v/>
          </cell>
          <cell r="BC22" t="str">
            <v>Wie oft waren Sie in der letzten Woche aufgewühlt, weil etwas unerwartet passiert ist?</v>
          </cell>
          <cell r="BD22" t="str">
            <v>Nie</v>
          </cell>
          <cell r="BE22" t="str">
            <v>Fast nie</v>
          </cell>
          <cell r="BF22" t="str">
            <v>Manchmal</v>
          </cell>
          <cell r="BG22" t="str">
            <v>Ziemlich oft</v>
          </cell>
          <cell r="BH22" t="str">
            <v>Sehr oft</v>
          </cell>
          <cell r="BI22" t="str">
            <v/>
          </cell>
          <cell r="BJ22" t="str">
            <v/>
          </cell>
          <cell r="BK22" t="str">
            <v>Wie oft waren Sie in der letzten Woche aufgewühlt, weil etwas unerwartet passiert ist?</v>
          </cell>
          <cell r="BL22" t="str">
            <v>Nie</v>
          </cell>
          <cell r="BM22" t="str">
            <v>Fast nie</v>
          </cell>
          <cell r="BN22" t="str">
            <v>Manchmal</v>
          </cell>
          <cell r="BO22" t="str">
            <v>Ziemlich oft</v>
          </cell>
          <cell r="BP22" t="str">
            <v>Sehr oft</v>
          </cell>
          <cell r="BQ22" t="str">
            <v/>
          </cell>
          <cell r="BR22" t="str">
            <v/>
          </cell>
          <cell r="BS22" t="str">
            <v>Wie oft waren Sie in der letzten Woche aufgewühlt, weil etwas unerwartet passiert ist?</v>
          </cell>
          <cell r="BT22" t="str">
            <v>Nie</v>
          </cell>
          <cell r="BU22" t="str">
            <v>Fast nie</v>
          </cell>
          <cell r="BV22" t="str">
            <v>Manchmal</v>
          </cell>
          <cell r="BW22" t="str">
            <v>Ziemlich oft</v>
          </cell>
          <cell r="BX22" t="str">
            <v>Sehr oft</v>
          </cell>
          <cell r="BY22" t="str">
            <v/>
          </cell>
          <cell r="BZ22" t="str">
            <v/>
          </cell>
        </row>
        <row r="23">
          <cell r="G23" t="str">
            <v>pss2</v>
          </cell>
          <cell r="H23">
            <v>0</v>
          </cell>
          <cell r="I23">
            <v>1</v>
          </cell>
          <cell r="J23">
            <v>2</v>
          </cell>
          <cell r="K23">
            <v>3</v>
          </cell>
          <cell r="L23">
            <v>4</v>
          </cell>
          <cell r="M23" t="str">
            <v/>
          </cell>
          <cell r="N23" t="str">
            <v/>
          </cell>
          <cell r="O23" t="str">
            <v>¿Cuántas veces en la última semana se ha sentido incapaz de controlar las cosas importantes de su vida?</v>
          </cell>
          <cell r="P23" t="str">
            <v>Nunca</v>
          </cell>
          <cell r="Q23" t="str">
            <v>Casi nunca</v>
          </cell>
          <cell r="R23" t="str">
            <v>A veces</v>
          </cell>
          <cell r="S23" t="str">
            <v>Bastante a menudo</v>
          </cell>
          <cell r="T23" t="str">
            <v>Muy a menudo</v>
          </cell>
          <cell r="U23" t="str">
            <v/>
          </cell>
          <cell r="V23" t="str">
            <v/>
          </cell>
          <cell r="W23" t="str">
            <v>In the last week, how often have you felt that you were unable to control the important things in your life?</v>
          </cell>
          <cell r="X23" t="str">
            <v>Never</v>
          </cell>
          <cell r="Y23" t="str">
            <v>Almost never</v>
          </cell>
          <cell r="Z23" t="str">
            <v>Sometimes</v>
          </cell>
          <cell r="AA23" t="str">
            <v>Fairly often</v>
          </cell>
          <cell r="AB23" t="str">
            <v>Very often</v>
          </cell>
          <cell r="AC23" t="str">
            <v/>
          </cell>
          <cell r="AD23" t="str">
            <v/>
          </cell>
          <cell r="AE23" t="str">
            <v>Wie oft hatten Sie in der letzten Woche das Gefühl, nicht in der Lage zu sein, die wichtigen Dinge in Ihrem Leben kontrollieren zu können?</v>
          </cell>
          <cell r="AF23" t="str">
            <v>Nie</v>
          </cell>
          <cell r="AG23" t="str">
            <v>Fast nie</v>
          </cell>
          <cell r="AH23" t="str">
            <v>Manchmal</v>
          </cell>
          <cell r="AI23" t="str">
            <v>Ziemlich oft</v>
          </cell>
          <cell r="AJ23" t="str">
            <v>Sehr oft</v>
          </cell>
          <cell r="AK23" t="str">
            <v/>
          </cell>
          <cell r="AL23" t="str">
            <v/>
          </cell>
          <cell r="AM23" t="str">
            <v>Durant la semaine passé, combien de fois avez-vous eu le sentiment de ne pas pouvoir contrôler les aspects importants de votre vie ?</v>
          </cell>
          <cell r="AN23" t="str">
            <v>Jamais</v>
          </cell>
          <cell r="AO23" t="str">
            <v>Presque jamais</v>
          </cell>
          <cell r="AP23" t="str">
            <v xml:space="preserve">Parfois </v>
          </cell>
          <cell r="AQ23" t="str">
            <v>Assez souvent</v>
          </cell>
          <cell r="AR23" t="str">
            <v>Très souvent</v>
          </cell>
          <cell r="AU23" t="str">
            <v>Wie oft hatten Sie in der letzten Woche das Gefühl, nicht in der Lage zu sein, die wichtigen Dinge in Ihrem Leben kontrollieren zu können?</v>
          </cell>
          <cell r="AV23" t="str">
            <v>Nie</v>
          </cell>
          <cell r="AW23" t="str">
            <v>Fast nie</v>
          </cell>
          <cell r="AX23" t="str">
            <v>Manchmal</v>
          </cell>
          <cell r="AY23" t="str">
            <v>Ziemlich oft</v>
          </cell>
          <cell r="AZ23" t="str">
            <v>Sehr oft</v>
          </cell>
          <cell r="BA23" t="str">
            <v/>
          </cell>
          <cell r="BB23" t="str">
            <v/>
          </cell>
          <cell r="BC23" t="str">
            <v>Wie oft hatten Sie in der letzten Woche das Gefühl, nicht in der Lage zu sein, die wichtigen Dinge in Ihrem Leben kontrollieren zu können?</v>
          </cell>
          <cell r="BD23" t="str">
            <v>Nie</v>
          </cell>
          <cell r="BE23" t="str">
            <v>Fast nie</v>
          </cell>
          <cell r="BF23" t="str">
            <v>Manchmal</v>
          </cell>
          <cell r="BG23" t="str">
            <v>Ziemlich oft</v>
          </cell>
          <cell r="BH23" t="str">
            <v>Sehr oft</v>
          </cell>
          <cell r="BI23" t="str">
            <v/>
          </cell>
          <cell r="BJ23" t="str">
            <v/>
          </cell>
          <cell r="BK23" t="str">
            <v>Wie oft hatten Sie in der letzten Woche das Gefühl, nicht in der Lage zu sein, die wichtigen Dinge in Ihrem Leben kontrollieren zu können?</v>
          </cell>
          <cell r="BL23" t="str">
            <v>Nie</v>
          </cell>
          <cell r="BM23" t="str">
            <v>Fast nie</v>
          </cell>
          <cell r="BN23" t="str">
            <v>Manchmal</v>
          </cell>
          <cell r="BO23" t="str">
            <v>Ziemlich oft</v>
          </cell>
          <cell r="BP23" t="str">
            <v>Sehr oft</v>
          </cell>
          <cell r="BQ23" t="str">
            <v/>
          </cell>
          <cell r="BR23" t="str">
            <v/>
          </cell>
          <cell r="BS23" t="str">
            <v>Wie oft hatten Sie in der letzten Woche das Gefühl, nicht in der Lage zu sein, die wichtigen Dinge in Ihrem Leben kontrollieren zu können?</v>
          </cell>
          <cell r="BT23" t="str">
            <v>Nie</v>
          </cell>
          <cell r="BU23" t="str">
            <v>Fast nie</v>
          </cell>
          <cell r="BV23" t="str">
            <v>Manchmal</v>
          </cell>
          <cell r="BW23" t="str">
            <v>Ziemlich oft</v>
          </cell>
          <cell r="BX23" t="str">
            <v>Sehr oft</v>
          </cell>
          <cell r="BY23" t="str">
            <v/>
          </cell>
          <cell r="BZ23" t="str">
            <v/>
          </cell>
        </row>
        <row r="24">
          <cell r="G24" t="str">
            <v>pss3</v>
          </cell>
          <cell r="H24">
            <v>0</v>
          </cell>
          <cell r="I24">
            <v>1</v>
          </cell>
          <cell r="J24">
            <v>2</v>
          </cell>
          <cell r="K24">
            <v>3</v>
          </cell>
          <cell r="L24">
            <v>4</v>
          </cell>
          <cell r="M24" t="str">
            <v/>
          </cell>
          <cell r="N24" t="str">
            <v/>
          </cell>
          <cell r="O24" t="str">
            <v>¿Con qué frecuencia se ha sentido nervioso y estresado durante la última semana?</v>
          </cell>
          <cell r="P24" t="str">
            <v>Nunca</v>
          </cell>
          <cell r="Q24" t="str">
            <v>Casi nunca</v>
          </cell>
          <cell r="R24" t="str">
            <v>A veces</v>
          </cell>
          <cell r="S24" t="str">
            <v>Bastante a menudo</v>
          </cell>
          <cell r="T24" t="str">
            <v>Muy a menudo</v>
          </cell>
          <cell r="U24" t="str">
            <v/>
          </cell>
          <cell r="V24" t="str">
            <v/>
          </cell>
          <cell r="W24" t="str">
            <v>In the last week, how often have you felt nervous and “stressed”?</v>
          </cell>
          <cell r="X24" t="str">
            <v>Never</v>
          </cell>
          <cell r="Y24" t="str">
            <v>Almost never</v>
          </cell>
          <cell r="Z24" t="str">
            <v>Sometimes</v>
          </cell>
          <cell r="AA24" t="str">
            <v>Fairly often</v>
          </cell>
          <cell r="AB24" t="str">
            <v>Very often</v>
          </cell>
          <cell r="AC24" t="str">
            <v/>
          </cell>
          <cell r="AD24" t="str">
            <v/>
          </cell>
          <cell r="AE24" t="str">
            <v>Wie oft haben Sie sich in der letzten Woche nervös und gestresst gefühlt?</v>
          </cell>
          <cell r="AF24" t="str">
            <v>Nie</v>
          </cell>
          <cell r="AG24" t="str">
            <v>Fast nie</v>
          </cell>
          <cell r="AH24" t="str">
            <v>Manchmal</v>
          </cell>
          <cell r="AI24" t="str">
            <v>Ziemlich oft</v>
          </cell>
          <cell r="AJ24" t="str">
            <v>Sehr oft</v>
          </cell>
          <cell r="AK24" t="str">
            <v/>
          </cell>
          <cell r="AL24" t="str">
            <v/>
          </cell>
          <cell r="AM24" t="str">
            <v>Durant la semaine passé, combien de fois vous êtes-vous senti(e) nerveux(se) et  'stressé(e)' ?</v>
          </cell>
          <cell r="AN24" t="str">
            <v>Jamais</v>
          </cell>
          <cell r="AO24" t="str">
            <v>Presque jamais</v>
          </cell>
          <cell r="AP24" t="str">
            <v xml:space="preserve">Parfois </v>
          </cell>
          <cell r="AQ24" t="str">
            <v>Assez souvent</v>
          </cell>
          <cell r="AR24" t="str">
            <v>Très souvent</v>
          </cell>
          <cell r="AU24" t="str">
            <v>Wie oft haben Sie sich in der letzten Woche nervös und gestresst gefühlt?</v>
          </cell>
          <cell r="AV24" t="str">
            <v>Nie</v>
          </cell>
          <cell r="AW24" t="str">
            <v>Fast nie</v>
          </cell>
          <cell r="AX24" t="str">
            <v>Manchmal</v>
          </cell>
          <cell r="AY24" t="str">
            <v>Ziemlich oft</v>
          </cell>
          <cell r="AZ24" t="str">
            <v>Sehr oft</v>
          </cell>
          <cell r="BA24" t="str">
            <v/>
          </cell>
          <cell r="BB24" t="str">
            <v/>
          </cell>
          <cell r="BC24" t="str">
            <v>Wie oft haben Sie sich in der letzten Woche nervös und gestresst gefühlt?</v>
          </cell>
          <cell r="BD24" t="str">
            <v>Nie</v>
          </cell>
          <cell r="BE24" t="str">
            <v>Fast nie</v>
          </cell>
          <cell r="BF24" t="str">
            <v>Manchmal</v>
          </cell>
          <cell r="BG24" t="str">
            <v>Ziemlich oft</v>
          </cell>
          <cell r="BH24" t="str">
            <v>Sehr oft</v>
          </cell>
          <cell r="BI24" t="str">
            <v/>
          </cell>
          <cell r="BJ24" t="str">
            <v/>
          </cell>
          <cell r="BK24" t="str">
            <v>Wie oft haben Sie sich in der letzten Woche nervös und gestresst gefühlt?</v>
          </cell>
          <cell r="BL24" t="str">
            <v>Nie</v>
          </cell>
          <cell r="BM24" t="str">
            <v>Fast nie</v>
          </cell>
          <cell r="BN24" t="str">
            <v>Manchmal</v>
          </cell>
          <cell r="BO24" t="str">
            <v>Ziemlich oft</v>
          </cell>
          <cell r="BP24" t="str">
            <v>Sehr oft</v>
          </cell>
          <cell r="BQ24" t="str">
            <v/>
          </cell>
          <cell r="BR24" t="str">
            <v/>
          </cell>
          <cell r="BS24" t="str">
            <v>Wie oft haben Sie sich in der letzten Woche nervös und gestresst gefühlt?</v>
          </cell>
          <cell r="BT24" t="str">
            <v>Nie</v>
          </cell>
          <cell r="BU24" t="str">
            <v>Fast nie</v>
          </cell>
          <cell r="BV24" t="str">
            <v>Manchmal</v>
          </cell>
          <cell r="BW24" t="str">
            <v>Ziemlich oft</v>
          </cell>
          <cell r="BX24" t="str">
            <v>Sehr oft</v>
          </cell>
          <cell r="BY24" t="str">
            <v/>
          </cell>
          <cell r="BZ24" t="str">
            <v/>
          </cell>
        </row>
        <row r="25">
          <cell r="G25" t="str">
            <v>pss4</v>
          </cell>
          <cell r="H25">
            <v>0</v>
          </cell>
          <cell r="I25">
            <v>1</v>
          </cell>
          <cell r="J25">
            <v>2</v>
          </cell>
          <cell r="K25">
            <v>3</v>
          </cell>
          <cell r="L25">
            <v>4</v>
          </cell>
          <cell r="M25" t="str">
            <v/>
          </cell>
          <cell r="N25" t="str">
            <v/>
          </cell>
          <cell r="O25" t="str">
            <v>¿Cuántas veces durante la última semana ha confiado en que es capaz de hacer frente a sus problemas personales?</v>
          </cell>
          <cell r="P25" t="str">
            <v>Nunca</v>
          </cell>
          <cell r="Q25" t="str">
            <v>Casi nunca</v>
          </cell>
          <cell r="R25" t="str">
            <v>A veces</v>
          </cell>
          <cell r="S25" t="str">
            <v>Bastante a menudo</v>
          </cell>
          <cell r="T25" t="str">
            <v>Muy a menudo</v>
          </cell>
          <cell r="U25" t="str">
            <v/>
          </cell>
          <cell r="V25" t="str">
            <v/>
          </cell>
          <cell r="W25" t="str">
            <v>In the last week, how often have you felt confident about your ability to handle your personal problems?</v>
          </cell>
          <cell r="X25" t="str">
            <v>Never</v>
          </cell>
          <cell r="Y25" t="str">
            <v>Almost never</v>
          </cell>
          <cell r="Z25" t="str">
            <v>Sometimes</v>
          </cell>
          <cell r="AA25" t="str">
            <v>Fairly often</v>
          </cell>
          <cell r="AB25" t="str">
            <v>Very often</v>
          </cell>
          <cell r="AC25" t="str">
            <v/>
          </cell>
          <cell r="AD25" t="str">
            <v/>
          </cell>
          <cell r="AE25" t="str">
            <v>Wie oft waren Sie in der letzten Woche zuversichtlich, dass Sie fähig sind, Ihre persönlichen Probleme zu bewältigen?</v>
          </cell>
          <cell r="AF25" t="str">
            <v>Nie</v>
          </cell>
          <cell r="AG25" t="str">
            <v>Fast nie</v>
          </cell>
          <cell r="AH25" t="str">
            <v>Manchmal</v>
          </cell>
          <cell r="AI25" t="str">
            <v>Ziemlich oft</v>
          </cell>
          <cell r="AJ25" t="str">
            <v>Sehr oft</v>
          </cell>
          <cell r="AK25" t="str">
            <v/>
          </cell>
          <cell r="AL25" t="str">
            <v/>
          </cell>
          <cell r="AM25" t="str">
            <v>Durant la semaine passé, combien de fois avez-vous eu confiance en votre capacité à gérer vos  problèmes personnels ?</v>
          </cell>
          <cell r="AN25" t="str">
            <v>Jamais</v>
          </cell>
          <cell r="AO25" t="str">
            <v>Presque jamais</v>
          </cell>
          <cell r="AP25" t="str">
            <v xml:space="preserve">Parfois </v>
          </cell>
          <cell r="AQ25" t="str">
            <v>Assez souvent</v>
          </cell>
          <cell r="AR25" t="str">
            <v>Très souvent</v>
          </cell>
          <cell r="AU25" t="str">
            <v>Wie oft waren Sie in der letzten Woche zuversichtlich, dass Sie fähig sind, Ihre persönlichen Probleme zu bewältigen?</v>
          </cell>
          <cell r="AV25" t="str">
            <v>Nie</v>
          </cell>
          <cell r="AW25" t="str">
            <v>Fast nie</v>
          </cell>
          <cell r="AX25" t="str">
            <v>Manchmal</v>
          </cell>
          <cell r="AY25" t="str">
            <v>Ziemlich oft</v>
          </cell>
          <cell r="AZ25" t="str">
            <v>Sehr oft</v>
          </cell>
          <cell r="BA25" t="str">
            <v/>
          </cell>
          <cell r="BB25" t="str">
            <v/>
          </cell>
          <cell r="BC25" t="str">
            <v>Wie oft waren Sie in der letzten Woche zuversichtlich, dass Sie fähig sind, Ihre persönlichen Probleme zu bewältigen?</v>
          </cell>
          <cell r="BD25" t="str">
            <v>Nie</v>
          </cell>
          <cell r="BE25" t="str">
            <v>Fast nie</v>
          </cell>
          <cell r="BF25" t="str">
            <v>Manchmal</v>
          </cell>
          <cell r="BG25" t="str">
            <v>Ziemlich oft</v>
          </cell>
          <cell r="BH25" t="str">
            <v>Sehr oft</v>
          </cell>
          <cell r="BI25" t="str">
            <v/>
          </cell>
          <cell r="BJ25" t="str">
            <v/>
          </cell>
          <cell r="BK25" t="str">
            <v>Wie oft waren Sie in der letzten Woche zuversichtlich, dass Sie fähig sind, Ihre persönlichen Probleme zu bewältigen?</v>
          </cell>
          <cell r="BL25" t="str">
            <v>Nie</v>
          </cell>
          <cell r="BM25" t="str">
            <v>Fast nie</v>
          </cell>
          <cell r="BN25" t="str">
            <v>Manchmal</v>
          </cell>
          <cell r="BO25" t="str">
            <v>Ziemlich oft</v>
          </cell>
          <cell r="BP25" t="str">
            <v>Sehr oft</v>
          </cell>
          <cell r="BQ25" t="str">
            <v/>
          </cell>
          <cell r="BR25" t="str">
            <v/>
          </cell>
          <cell r="BS25" t="str">
            <v>Wie oft waren Sie in der letzten Woche zuversichtlich, dass Sie fähig sind, Ihre persönlichen Probleme zu bewältigen?</v>
          </cell>
          <cell r="BT25" t="str">
            <v>Nie</v>
          </cell>
          <cell r="BU25" t="str">
            <v>Fast nie</v>
          </cell>
          <cell r="BV25" t="str">
            <v>Manchmal</v>
          </cell>
          <cell r="BW25" t="str">
            <v>Ziemlich oft</v>
          </cell>
          <cell r="BX25" t="str">
            <v>Sehr oft</v>
          </cell>
          <cell r="BY25" t="str">
            <v/>
          </cell>
          <cell r="BZ25" t="str">
            <v/>
          </cell>
        </row>
        <row r="26">
          <cell r="G26" t="str">
            <v>pss5</v>
          </cell>
          <cell r="H26">
            <v>0</v>
          </cell>
          <cell r="I26">
            <v>1</v>
          </cell>
          <cell r="J26">
            <v>2</v>
          </cell>
          <cell r="K26">
            <v>3</v>
          </cell>
          <cell r="L26">
            <v>4</v>
          </cell>
          <cell r="M26" t="str">
            <v/>
          </cell>
          <cell r="N26" t="str">
            <v/>
          </cell>
          <cell r="O26" t="str">
            <v>¿Cuántas veces en la última semana sintió que las cosas iban a su favor?</v>
          </cell>
          <cell r="P26" t="str">
            <v>Nunca</v>
          </cell>
          <cell r="Q26" t="str">
            <v>Casi nunca</v>
          </cell>
          <cell r="R26" t="str">
            <v>A veces</v>
          </cell>
          <cell r="S26" t="str">
            <v>Bastante a menudo</v>
          </cell>
          <cell r="T26" t="str">
            <v>Muy a menudo</v>
          </cell>
          <cell r="U26" t="str">
            <v/>
          </cell>
          <cell r="V26" t="str">
            <v/>
          </cell>
          <cell r="W26" t="str">
            <v>In the last week, how often have you felt that things were going your way?</v>
          </cell>
          <cell r="X26" t="str">
            <v>Never</v>
          </cell>
          <cell r="Y26" t="str">
            <v>Almost never</v>
          </cell>
          <cell r="Z26" t="str">
            <v>Sometimes</v>
          </cell>
          <cell r="AA26" t="str">
            <v>Fairly often</v>
          </cell>
          <cell r="AB26" t="str">
            <v>Very often</v>
          </cell>
          <cell r="AC26" t="str">
            <v/>
          </cell>
          <cell r="AD26" t="str">
            <v/>
          </cell>
          <cell r="AE26" t="str">
            <v>Wie oft hatten Sie in der letzten Woche das Gefühl, dass sich die Dinge zu Ihren Gunsten entwickeln?</v>
          </cell>
          <cell r="AF26" t="str">
            <v>Nie</v>
          </cell>
          <cell r="AG26" t="str">
            <v>Fast nie</v>
          </cell>
          <cell r="AH26" t="str">
            <v>Manchmal</v>
          </cell>
          <cell r="AI26" t="str">
            <v>Ziemlich oft</v>
          </cell>
          <cell r="AJ26" t="str">
            <v>Sehr oft</v>
          </cell>
          <cell r="AK26" t="str">
            <v/>
          </cell>
          <cell r="AL26" t="str">
            <v/>
          </cell>
          <cell r="AM26" t="str">
            <v>Durant la semaine passé, combien de fois avez-vous eu  le sentiment les choses allaient comme vous le vouliez ?</v>
          </cell>
          <cell r="AN26" t="str">
            <v>Jamais</v>
          </cell>
          <cell r="AO26" t="str">
            <v>Presque jamais</v>
          </cell>
          <cell r="AP26" t="str">
            <v xml:space="preserve">Parfois </v>
          </cell>
          <cell r="AQ26" t="str">
            <v>Assez souvent</v>
          </cell>
          <cell r="AR26" t="str">
            <v>Très souvent</v>
          </cell>
          <cell r="AU26" t="str">
            <v>Wie oft hatten Sie in der letzten Woche das Gefühl, dass sich die Dinge zu Ihren Gunsten entwickeln?</v>
          </cell>
          <cell r="AV26" t="str">
            <v>Nie</v>
          </cell>
          <cell r="AW26" t="str">
            <v>Fast nie</v>
          </cell>
          <cell r="AX26" t="str">
            <v>Manchmal</v>
          </cell>
          <cell r="AY26" t="str">
            <v>Ziemlich oft</v>
          </cell>
          <cell r="AZ26" t="str">
            <v>Sehr oft</v>
          </cell>
          <cell r="BA26" t="str">
            <v/>
          </cell>
          <cell r="BB26" t="str">
            <v/>
          </cell>
          <cell r="BC26" t="str">
            <v>Wie oft hatten Sie in der letzten Woche das Gefühl, dass sich die Dinge zu Ihren Gunsten entwickeln?</v>
          </cell>
          <cell r="BD26" t="str">
            <v>Nie</v>
          </cell>
          <cell r="BE26" t="str">
            <v>Fast nie</v>
          </cell>
          <cell r="BF26" t="str">
            <v>Manchmal</v>
          </cell>
          <cell r="BG26" t="str">
            <v>Ziemlich oft</v>
          </cell>
          <cell r="BH26" t="str">
            <v>Sehr oft</v>
          </cell>
          <cell r="BI26" t="str">
            <v/>
          </cell>
          <cell r="BJ26" t="str">
            <v/>
          </cell>
          <cell r="BK26" t="str">
            <v>Wie oft hatten Sie in der letzten Woche das Gefühl, dass sich die Dinge zu Ihren Gunsten entwickeln?</v>
          </cell>
          <cell r="BL26" t="str">
            <v>Nie</v>
          </cell>
          <cell r="BM26" t="str">
            <v>Fast nie</v>
          </cell>
          <cell r="BN26" t="str">
            <v>Manchmal</v>
          </cell>
          <cell r="BO26" t="str">
            <v>Ziemlich oft</v>
          </cell>
          <cell r="BP26" t="str">
            <v>Sehr oft</v>
          </cell>
          <cell r="BQ26" t="str">
            <v/>
          </cell>
          <cell r="BR26" t="str">
            <v/>
          </cell>
          <cell r="BS26" t="str">
            <v>Wie oft hatten Sie in der letzten Woche das Gefühl, dass sich die Dinge zu Ihren Gunsten entwickeln?</v>
          </cell>
          <cell r="BT26" t="str">
            <v>Nie</v>
          </cell>
          <cell r="BU26" t="str">
            <v>Fast nie</v>
          </cell>
          <cell r="BV26" t="str">
            <v>Manchmal</v>
          </cell>
          <cell r="BW26" t="str">
            <v>Ziemlich oft</v>
          </cell>
          <cell r="BX26" t="str">
            <v>Sehr oft</v>
          </cell>
          <cell r="BY26" t="str">
            <v/>
          </cell>
          <cell r="BZ26" t="str">
            <v/>
          </cell>
        </row>
        <row r="27">
          <cell r="G27" t="str">
            <v>pss6</v>
          </cell>
          <cell r="H27">
            <v>0</v>
          </cell>
          <cell r="I27">
            <v>1</v>
          </cell>
          <cell r="J27">
            <v>2</v>
          </cell>
          <cell r="K27">
            <v>3</v>
          </cell>
          <cell r="L27">
            <v>4</v>
          </cell>
          <cell r="M27" t="str">
            <v/>
          </cell>
          <cell r="N27" t="str">
            <v/>
          </cell>
          <cell r="O27" t="str">
            <v>¿Cuántas veces en la última semana tuvo la impresión de no estar a la altura de sus próximas tareas?</v>
          </cell>
          <cell r="P27" t="str">
            <v>Nunca</v>
          </cell>
          <cell r="Q27" t="str">
            <v>Casi nunca</v>
          </cell>
          <cell r="R27" t="str">
            <v>A veces</v>
          </cell>
          <cell r="S27" t="str">
            <v>Bastante a menudo</v>
          </cell>
          <cell r="T27" t="str">
            <v>Muy a menudo</v>
          </cell>
          <cell r="U27" t="str">
            <v/>
          </cell>
          <cell r="V27" t="str">
            <v/>
          </cell>
          <cell r="W27" t="str">
            <v>In the last week, how often have you found that you could not cope with all the things that you had to do?</v>
          </cell>
          <cell r="X27" t="str">
            <v>Never</v>
          </cell>
          <cell r="Y27" t="str">
            <v>Almost never</v>
          </cell>
          <cell r="Z27" t="str">
            <v>Sometimes</v>
          </cell>
          <cell r="AA27" t="str">
            <v>Fairly often</v>
          </cell>
          <cell r="AB27" t="str">
            <v>Very often</v>
          </cell>
          <cell r="AC27" t="str">
            <v/>
          </cell>
          <cell r="AD27" t="str">
            <v/>
          </cell>
          <cell r="AE27" t="str">
            <v>Wie oft hatten Sie in der letzten Woche den Eindruck, nicht all Ihren anstehenden Aufgaben gewachsen zu sein?</v>
          </cell>
          <cell r="AF27" t="str">
            <v>Nie</v>
          </cell>
          <cell r="AG27" t="str">
            <v>Fast nie</v>
          </cell>
          <cell r="AH27" t="str">
            <v>Manchmal</v>
          </cell>
          <cell r="AI27" t="str">
            <v>Ziemlich oft</v>
          </cell>
          <cell r="AJ27" t="str">
            <v>Sehr oft</v>
          </cell>
          <cell r="AK27" t="str">
            <v/>
          </cell>
          <cell r="AL27" t="str">
            <v/>
          </cell>
          <cell r="AM27" t="str">
            <v>Durant la semaine passé, combien de fois avez-vous pensé que vous ne pourriez pas venir à bout de tout ce que vous aviez à faire?</v>
          </cell>
          <cell r="AN27" t="str">
            <v>Jamais</v>
          </cell>
          <cell r="AO27" t="str">
            <v>Presque jamais</v>
          </cell>
          <cell r="AP27" t="str">
            <v xml:space="preserve">Parfois </v>
          </cell>
          <cell r="AQ27" t="str">
            <v>Assez souvent</v>
          </cell>
          <cell r="AR27" t="str">
            <v>Très souvent</v>
          </cell>
          <cell r="AU27" t="str">
            <v>Wie oft hatten Sie in der letzten Woche den Eindruck, nicht all Ihren anstehenden Aufgaben gewachsen zu sein?</v>
          </cell>
          <cell r="AV27" t="str">
            <v>Nie</v>
          </cell>
          <cell r="AW27" t="str">
            <v>Fast nie</v>
          </cell>
          <cell r="AX27" t="str">
            <v>Manchmal</v>
          </cell>
          <cell r="AY27" t="str">
            <v>Ziemlich oft</v>
          </cell>
          <cell r="AZ27" t="str">
            <v>Sehr oft</v>
          </cell>
          <cell r="BA27" t="str">
            <v/>
          </cell>
          <cell r="BB27" t="str">
            <v/>
          </cell>
          <cell r="BC27" t="str">
            <v>Wie oft hatten Sie in der letzten Woche den Eindruck, nicht all Ihren anstehenden Aufgaben gewachsen zu sein?</v>
          </cell>
          <cell r="BD27" t="str">
            <v>Nie</v>
          </cell>
          <cell r="BE27" t="str">
            <v>Fast nie</v>
          </cell>
          <cell r="BF27" t="str">
            <v>Manchmal</v>
          </cell>
          <cell r="BG27" t="str">
            <v>Ziemlich oft</v>
          </cell>
          <cell r="BH27" t="str">
            <v>Sehr oft</v>
          </cell>
          <cell r="BI27" t="str">
            <v/>
          </cell>
          <cell r="BJ27" t="str">
            <v/>
          </cell>
          <cell r="BK27" t="str">
            <v>Wie oft hatten Sie in der letzten Woche den Eindruck, nicht all Ihren anstehenden Aufgaben gewachsen zu sein?</v>
          </cell>
          <cell r="BL27" t="str">
            <v>Nie</v>
          </cell>
          <cell r="BM27" t="str">
            <v>Fast nie</v>
          </cell>
          <cell r="BN27" t="str">
            <v>Manchmal</v>
          </cell>
          <cell r="BO27" t="str">
            <v>Ziemlich oft</v>
          </cell>
          <cell r="BP27" t="str">
            <v>Sehr oft</v>
          </cell>
          <cell r="BQ27" t="str">
            <v/>
          </cell>
          <cell r="BR27" t="str">
            <v/>
          </cell>
          <cell r="BS27" t="str">
            <v>Wie oft hatten Sie in der letzten Woche den Eindruck, nicht all Ihren anstehenden Aufgaben gewachsen zu sein?</v>
          </cell>
          <cell r="BT27" t="str">
            <v>Nie</v>
          </cell>
          <cell r="BU27" t="str">
            <v>Fast nie</v>
          </cell>
          <cell r="BV27" t="str">
            <v>Manchmal</v>
          </cell>
          <cell r="BW27" t="str">
            <v>Ziemlich oft</v>
          </cell>
          <cell r="BX27" t="str">
            <v>Sehr oft</v>
          </cell>
          <cell r="BY27" t="str">
            <v/>
          </cell>
          <cell r="BZ27" t="str">
            <v/>
          </cell>
        </row>
        <row r="28">
          <cell r="G28" t="str">
            <v>pss7</v>
          </cell>
          <cell r="H28">
            <v>0</v>
          </cell>
          <cell r="I28">
            <v>1</v>
          </cell>
          <cell r="J28">
            <v>2</v>
          </cell>
          <cell r="K28">
            <v>3</v>
          </cell>
          <cell r="L28">
            <v>4</v>
          </cell>
          <cell r="M28" t="str">
            <v/>
          </cell>
          <cell r="N28" t="str">
            <v/>
          </cell>
          <cell r="O28" t="str">
            <v>¿Con qué frecuencia ha podido influir en situaciones adversas de su vida durante la última semana?</v>
          </cell>
          <cell r="P28" t="str">
            <v>Nunca</v>
          </cell>
          <cell r="Q28" t="str">
            <v>Casi nunca</v>
          </cell>
          <cell r="R28" t="str">
            <v>A veces</v>
          </cell>
          <cell r="S28" t="str">
            <v>Bastante a menudo</v>
          </cell>
          <cell r="T28" t="str">
            <v>Muy a menudo</v>
          </cell>
          <cell r="U28" t="str">
            <v/>
          </cell>
          <cell r="V28" t="str">
            <v/>
          </cell>
          <cell r="W28" t="str">
            <v>In the last week, how often have you been able to control irritations in your life?</v>
          </cell>
          <cell r="X28" t="str">
            <v>Never</v>
          </cell>
          <cell r="Y28" t="str">
            <v>Almost never</v>
          </cell>
          <cell r="Z28" t="str">
            <v>Sometimes</v>
          </cell>
          <cell r="AA28" t="str">
            <v>Fairly often</v>
          </cell>
          <cell r="AB28" t="str">
            <v>Very often</v>
          </cell>
          <cell r="AC28" t="str">
            <v/>
          </cell>
          <cell r="AD28" t="str">
            <v/>
          </cell>
          <cell r="AE28" t="str">
            <v>Wie oft waren Sie in der letzten Woche in der Lage, ärgerliche Situationen in Ihrem Leben zu beeinflussen?</v>
          </cell>
          <cell r="AF28" t="str">
            <v>Nie</v>
          </cell>
          <cell r="AG28" t="str">
            <v>Fast nie</v>
          </cell>
          <cell r="AH28" t="str">
            <v>Manchmal</v>
          </cell>
          <cell r="AI28" t="str">
            <v>Ziemlich oft</v>
          </cell>
          <cell r="AJ28" t="str">
            <v>Sehr oft</v>
          </cell>
          <cell r="AK28" t="str">
            <v/>
          </cell>
          <cell r="AL28" t="str">
            <v/>
          </cell>
          <cell r="AM28" t="str">
            <v>Durant la semaine passé, combien de fois avez-vous été capable de contrôler les irritations que vous éprouvez dans votre vie ?</v>
          </cell>
          <cell r="AN28" t="str">
            <v>Jamais</v>
          </cell>
          <cell r="AO28" t="str">
            <v>Presque jamais</v>
          </cell>
          <cell r="AP28" t="str">
            <v xml:space="preserve">Parfois </v>
          </cell>
          <cell r="AQ28" t="str">
            <v>Assez souvent</v>
          </cell>
          <cell r="AR28" t="str">
            <v>Très souvent</v>
          </cell>
          <cell r="AU28" t="str">
            <v>Wie oft waren Sie in der letzten Woche in der Lage, ärgerliche Situationen in Ihrem Leben zu beeinflussen?</v>
          </cell>
          <cell r="AV28" t="str">
            <v>Nie</v>
          </cell>
          <cell r="AW28" t="str">
            <v>Fast nie</v>
          </cell>
          <cell r="AX28" t="str">
            <v>Manchmal</v>
          </cell>
          <cell r="AY28" t="str">
            <v>Ziemlich oft</v>
          </cell>
          <cell r="AZ28" t="str">
            <v>Sehr oft</v>
          </cell>
          <cell r="BA28" t="str">
            <v/>
          </cell>
          <cell r="BB28" t="str">
            <v/>
          </cell>
          <cell r="BC28" t="str">
            <v>Wie oft waren Sie in der letzten Woche in der Lage, ärgerliche Situationen in Ihrem Leben zu beeinflussen?</v>
          </cell>
          <cell r="BD28" t="str">
            <v>Nie</v>
          </cell>
          <cell r="BE28" t="str">
            <v>Fast nie</v>
          </cell>
          <cell r="BF28" t="str">
            <v>Manchmal</v>
          </cell>
          <cell r="BG28" t="str">
            <v>Ziemlich oft</v>
          </cell>
          <cell r="BH28" t="str">
            <v>Sehr oft</v>
          </cell>
          <cell r="BI28" t="str">
            <v/>
          </cell>
          <cell r="BJ28" t="str">
            <v/>
          </cell>
          <cell r="BK28" t="str">
            <v>Wie oft waren Sie in der letzten Woche in der Lage, ärgerliche Situationen in Ihrem Leben zu beeinflussen?</v>
          </cell>
          <cell r="BL28" t="str">
            <v>Nie</v>
          </cell>
          <cell r="BM28" t="str">
            <v>Fast nie</v>
          </cell>
          <cell r="BN28" t="str">
            <v>Manchmal</v>
          </cell>
          <cell r="BO28" t="str">
            <v>Ziemlich oft</v>
          </cell>
          <cell r="BP28" t="str">
            <v>Sehr oft</v>
          </cell>
          <cell r="BQ28" t="str">
            <v/>
          </cell>
          <cell r="BR28" t="str">
            <v/>
          </cell>
          <cell r="BS28" t="str">
            <v>Wie oft waren Sie in der letzten Woche in der Lage, ärgerliche Situationen in Ihrem Leben zu beeinflussen?</v>
          </cell>
          <cell r="BT28" t="str">
            <v>Nie</v>
          </cell>
          <cell r="BU28" t="str">
            <v>Fast nie</v>
          </cell>
          <cell r="BV28" t="str">
            <v>Manchmal</v>
          </cell>
          <cell r="BW28" t="str">
            <v>Ziemlich oft</v>
          </cell>
          <cell r="BX28" t="str">
            <v>Sehr oft</v>
          </cell>
          <cell r="BY28" t="str">
            <v/>
          </cell>
          <cell r="BZ28" t="str">
            <v/>
          </cell>
        </row>
        <row r="29">
          <cell r="G29" t="str">
            <v>pss8</v>
          </cell>
          <cell r="H29">
            <v>0</v>
          </cell>
          <cell r="I29">
            <v>1</v>
          </cell>
          <cell r="J29">
            <v>2</v>
          </cell>
          <cell r="K29">
            <v>3</v>
          </cell>
          <cell r="L29">
            <v>4</v>
          </cell>
          <cell r="M29" t="str">
            <v/>
          </cell>
          <cell r="N29" t="str">
            <v/>
          </cell>
          <cell r="O29" t="str">
            <v>¿Cuántas veces durante la última semana ha tenido la impresión de tener todo bajo control?</v>
          </cell>
          <cell r="P29" t="str">
            <v>Nunca</v>
          </cell>
          <cell r="Q29" t="str">
            <v>Casi nunca</v>
          </cell>
          <cell r="R29" t="str">
            <v>A veces</v>
          </cell>
          <cell r="S29" t="str">
            <v>Bastante a menudo</v>
          </cell>
          <cell r="T29" t="str">
            <v>Muy a menudo</v>
          </cell>
          <cell r="U29" t="str">
            <v/>
          </cell>
          <cell r="V29" t="str">
            <v/>
          </cell>
          <cell r="W29" t="str">
            <v>In the last week, how often have you felt that you were on top of things?</v>
          </cell>
          <cell r="X29" t="str">
            <v>Never</v>
          </cell>
          <cell r="Y29" t="str">
            <v>Almost never</v>
          </cell>
          <cell r="Z29" t="str">
            <v>Sometimes</v>
          </cell>
          <cell r="AA29" t="str">
            <v>Fairly often</v>
          </cell>
          <cell r="AB29" t="str">
            <v>Very often</v>
          </cell>
          <cell r="AC29" t="str">
            <v/>
          </cell>
          <cell r="AD29" t="str">
            <v/>
          </cell>
          <cell r="AE29" t="str">
            <v>Wie oft hatten Sie in der letzten Woche das Gefühl, alles im Griff zu haben?</v>
          </cell>
          <cell r="AF29" t="str">
            <v>Nie</v>
          </cell>
          <cell r="AG29" t="str">
            <v>Fast nie</v>
          </cell>
          <cell r="AH29" t="str">
            <v>Manchmal</v>
          </cell>
          <cell r="AI29" t="str">
            <v>Ziemlich oft</v>
          </cell>
          <cell r="AJ29" t="str">
            <v>Sehr oft</v>
          </cell>
          <cell r="AK29" t="str">
            <v/>
          </cell>
          <cell r="AL29" t="str">
            <v/>
          </cell>
          <cell r="AM29" t="str">
            <v>Durant la semaine passé, combien de fois avez vous eu le sentiment de vraiment "dominer la situation"?</v>
          </cell>
          <cell r="AN29" t="str">
            <v>Jamais</v>
          </cell>
          <cell r="AO29" t="str">
            <v>Presque jamais</v>
          </cell>
          <cell r="AP29" t="str">
            <v xml:space="preserve">Parfois </v>
          </cell>
          <cell r="AQ29" t="str">
            <v>Assez souvent</v>
          </cell>
          <cell r="AR29" t="str">
            <v>Très souvent</v>
          </cell>
          <cell r="AU29" t="str">
            <v>Wie oft hatten Sie in der letzten Woche das Gefühl, alles im Griff zu haben?</v>
          </cell>
          <cell r="AV29" t="str">
            <v>Nie</v>
          </cell>
          <cell r="AW29" t="str">
            <v>Fast nie</v>
          </cell>
          <cell r="AX29" t="str">
            <v>Manchmal</v>
          </cell>
          <cell r="AY29" t="str">
            <v>Ziemlich oft</v>
          </cell>
          <cell r="AZ29" t="str">
            <v>Sehr oft</v>
          </cell>
          <cell r="BA29" t="str">
            <v/>
          </cell>
          <cell r="BB29" t="str">
            <v/>
          </cell>
          <cell r="BC29" t="str">
            <v>Wie oft hatten Sie in der letzten Woche das Gefühl, alles im Griff zu haben?</v>
          </cell>
          <cell r="BD29" t="str">
            <v>Nie</v>
          </cell>
          <cell r="BE29" t="str">
            <v>Fast nie</v>
          </cell>
          <cell r="BF29" t="str">
            <v>Manchmal</v>
          </cell>
          <cell r="BG29" t="str">
            <v>Ziemlich oft</v>
          </cell>
          <cell r="BH29" t="str">
            <v>Sehr oft</v>
          </cell>
          <cell r="BI29" t="str">
            <v/>
          </cell>
          <cell r="BJ29" t="str">
            <v/>
          </cell>
          <cell r="BK29" t="str">
            <v>Wie oft hatten Sie in der letzten Woche das Gefühl, alles im Griff zu haben?</v>
          </cell>
          <cell r="BL29" t="str">
            <v>Nie</v>
          </cell>
          <cell r="BM29" t="str">
            <v>Fast nie</v>
          </cell>
          <cell r="BN29" t="str">
            <v>Manchmal</v>
          </cell>
          <cell r="BO29" t="str">
            <v>Ziemlich oft</v>
          </cell>
          <cell r="BP29" t="str">
            <v>Sehr oft</v>
          </cell>
          <cell r="BQ29" t="str">
            <v/>
          </cell>
          <cell r="BR29" t="str">
            <v/>
          </cell>
          <cell r="BS29" t="str">
            <v>Wie oft hatten Sie in der letzten Woche das Gefühl, alles im Griff zu haben?</v>
          </cell>
          <cell r="BT29" t="str">
            <v>Nie</v>
          </cell>
          <cell r="BU29" t="str">
            <v>Fast nie</v>
          </cell>
          <cell r="BV29" t="str">
            <v>Manchmal</v>
          </cell>
          <cell r="BW29" t="str">
            <v>Ziemlich oft</v>
          </cell>
          <cell r="BX29" t="str">
            <v>Sehr oft</v>
          </cell>
          <cell r="BY29" t="str">
            <v/>
          </cell>
          <cell r="BZ29" t="str">
            <v/>
          </cell>
        </row>
        <row r="30">
          <cell r="G30" t="str">
            <v>pss9</v>
          </cell>
          <cell r="H30">
            <v>0</v>
          </cell>
          <cell r="I30">
            <v>1</v>
          </cell>
          <cell r="J30">
            <v>2</v>
          </cell>
          <cell r="K30">
            <v>3</v>
          </cell>
          <cell r="L30">
            <v>4</v>
          </cell>
          <cell r="M30" t="str">
            <v/>
          </cell>
          <cell r="N30" t="str">
            <v/>
          </cell>
          <cell r="O30" t="str">
            <v>¿Cuántas veces durante la última semana se ha molestado por cosas sobre las cuales no tenías control?</v>
          </cell>
          <cell r="P30" t="str">
            <v>Nunca</v>
          </cell>
          <cell r="Q30" t="str">
            <v>Casi nunca</v>
          </cell>
          <cell r="R30" t="str">
            <v>A veces</v>
          </cell>
          <cell r="S30" t="str">
            <v>Bastante a menudo</v>
          </cell>
          <cell r="T30" t="str">
            <v>Muy a menudo</v>
          </cell>
          <cell r="U30" t="str">
            <v/>
          </cell>
          <cell r="V30" t="str">
            <v/>
          </cell>
          <cell r="W30" t="str">
            <v>In the last week, how often have you been angered because of things that were outside of your control?</v>
          </cell>
          <cell r="X30" t="str">
            <v>Never</v>
          </cell>
          <cell r="Y30" t="str">
            <v>Almost never</v>
          </cell>
          <cell r="Z30" t="str">
            <v>Sometimes</v>
          </cell>
          <cell r="AA30" t="str">
            <v>Fairly often</v>
          </cell>
          <cell r="AB30" t="str">
            <v>Very often</v>
          </cell>
          <cell r="AC30" t="str">
            <v/>
          </cell>
          <cell r="AD30" t="str">
            <v/>
          </cell>
          <cell r="AE30" t="str">
            <v>Wie oft haben Sie sich in der letzten Woche über Dinge geärgert, über die Sie keine Kontrolle hatten?</v>
          </cell>
          <cell r="AF30" t="str">
            <v>Nie</v>
          </cell>
          <cell r="AG30" t="str">
            <v>Fast nie</v>
          </cell>
          <cell r="AH30" t="str">
            <v>Manchmal</v>
          </cell>
          <cell r="AI30" t="str">
            <v>Ziemlich oft</v>
          </cell>
          <cell r="AJ30" t="str">
            <v>Sehr oft</v>
          </cell>
          <cell r="AK30" t="str">
            <v/>
          </cell>
          <cell r="AL30" t="str">
            <v/>
          </cell>
          <cell r="AM30" t="str">
            <v>Durant la semaine passé, combien de fois  vous êtes-vous mis(e) en colère à cause de choses qui arrivaient et sur lesquelles vous n'aviez pas de contrôle?</v>
          </cell>
          <cell r="AN30" t="str">
            <v>Jamais</v>
          </cell>
          <cell r="AO30" t="str">
            <v>Presque jamais</v>
          </cell>
          <cell r="AP30" t="str">
            <v xml:space="preserve">Parfois </v>
          </cell>
          <cell r="AQ30" t="str">
            <v>Assez souvent</v>
          </cell>
          <cell r="AR30" t="str">
            <v>Très souvent</v>
          </cell>
          <cell r="AU30" t="str">
            <v>Wie oft haben Sie sich in der letzten Woche über Dinge geärgert, über die Sie keine Kontrolle hatten?</v>
          </cell>
          <cell r="AV30" t="str">
            <v>Nie</v>
          </cell>
          <cell r="AW30" t="str">
            <v>Fast nie</v>
          </cell>
          <cell r="AX30" t="str">
            <v>Manchmal</v>
          </cell>
          <cell r="AY30" t="str">
            <v>Ziemlich oft</v>
          </cell>
          <cell r="AZ30" t="str">
            <v>Sehr oft</v>
          </cell>
          <cell r="BA30" t="str">
            <v/>
          </cell>
          <cell r="BB30" t="str">
            <v/>
          </cell>
          <cell r="BC30" t="str">
            <v>Wie oft haben Sie sich in der letzten Woche über Dinge geärgert, über die Sie keine Kontrolle hatten?</v>
          </cell>
          <cell r="BD30" t="str">
            <v>Nie</v>
          </cell>
          <cell r="BE30" t="str">
            <v>Fast nie</v>
          </cell>
          <cell r="BF30" t="str">
            <v>Manchmal</v>
          </cell>
          <cell r="BG30" t="str">
            <v>Ziemlich oft</v>
          </cell>
          <cell r="BH30" t="str">
            <v>Sehr oft</v>
          </cell>
          <cell r="BI30" t="str">
            <v/>
          </cell>
          <cell r="BJ30" t="str">
            <v/>
          </cell>
          <cell r="BK30" t="str">
            <v>Wie oft haben Sie sich in der letzten Woche über Dinge geärgert, über die Sie keine Kontrolle hatten?</v>
          </cell>
          <cell r="BL30" t="str">
            <v>Nie</v>
          </cell>
          <cell r="BM30" t="str">
            <v>Fast nie</v>
          </cell>
          <cell r="BN30" t="str">
            <v>Manchmal</v>
          </cell>
          <cell r="BO30" t="str">
            <v>Ziemlich oft</v>
          </cell>
          <cell r="BP30" t="str">
            <v>Sehr oft</v>
          </cell>
          <cell r="BQ30" t="str">
            <v/>
          </cell>
          <cell r="BR30" t="str">
            <v/>
          </cell>
          <cell r="BS30" t="str">
            <v>Wie oft haben Sie sich in der letzten Woche über Dinge geärgert, über die Sie keine Kontrolle hatten?</v>
          </cell>
          <cell r="BT30" t="str">
            <v>Nie</v>
          </cell>
          <cell r="BU30" t="str">
            <v>Fast nie</v>
          </cell>
          <cell r="BV30" t="str">
            <v>Manchmal</v>
          </cell>
          <cell r="BW30" t="str">
            <v>Ziemlich oft</v>
          </cell>
          <cell r="BX30" t="str">
            <v>Sehr oft</v>
          </cell>
          <cell r="BY30" t="str">
            <v/>
          </cell>
          <cell r="BZ30" t="str">
            <v/>
          </cell>
        </row>
        <row r="31">
          <cell r="G31" t="str">
            <v>pss10</v>
          </cell>
          <cell r="H31">
            <v>0</v>
          </cell>
          <cell r="I31">
            <v>1</v>
          </cell>
          <cell r="J31">
            <v>2</v>
          </cell>
          <cell r="K31">
            <v>3</v>
          </cell>
          <cell r="L31">
            <v>4</v>
          </cell>
          <cell r="M31" t="str">
            <v/>
          </cell>
          <cell r="N31" t="str">
            <v/>
          </cell>
          <cell r="O31" t="str">
            <v>¿Cuántas veces durante la última semana ha tenido la impresión de que se acumulan tantas dificultades que no puede superarlas?</v>
          </cell>
          <cell r="P31" t="str">
            <v>Nunca</v>
          </cell>
          <cell r="Q31" t="str">
            <v>Casi nunca</v>
          </cell>
          <cell r="R31" t="str">
            <v>A veces</v>
          </cell>
          <cell r="S31" t="str">
            <v>Bastante a menudo</v>
          </cell>
          <cell r="T31" t="str">
            <v>Muy a menudo</v>
          </cell>
          <cell r="U31" t="str">
            <v/>
          </cell>
          <cell r="V31" t="str">
            <v/>
          </cell>
          <cell r="W31" t="str">
            <v>In the last week, how often have you felt difficulties were piling up so high that you could not overcome them?</v>
          </cell>
          <cell r="X31" t="str">
            <v>Never</v>
          </cell>
          <cell r="Y31" t="str">
            <v>Almost never</v>
          </cell>
          <cell r="Z31" t="str">
            <v>Sometimes</v>
          </cell>
          <cell r="AA31" t="str">
            <v>Fairly often</v>
          </cell>
          <cell r="AB31" t="str">
            <v>Very often</v>
          </cell>
          <cell r="AC31" t="str">
            <v/>
          </cell>
          <cell r="AD31" t="str">
            <v/>
          </cell>
          <cell r="AE31" t="str">
            <v>Wie oft hatten Sie in der letzten Woche das Gefühl, dass sich so viele Schwierigkeiten angehäuft haben, dass Sie diese nicht überwinden konnten?</v>
          </cell>
          <cell r="AF31" t="str">
            <v>Nie</v>
          </cell>
          <cell r="AG31" t="str">
            <v>Fast nie</v>
          </cell>
          <cell r="AH31" t="str">
            <v>Manchmal</v>
          </cell>
          <cell r="AI31" t="str">
            <v>Ziemlich oft</v>
          </cell>
          <cell r="AJ31" t="str">
            <v>Sehr oft</v>
          </cell>
          <cell r="AK31" t="str">
            <v/>
          </cell>
          <cell r="AL31" t="str">
            <v/>
          </cell>
          <cell r="AM31" t="str">
            <v>Durant la semaine passé, combien de fois avez-vous eu le sentiment que les difficultés s'accumulaient tellement que vous ne pourriez pas les surmonter?</v>
          </cell>
          <cell r="AN31" t="str">
            <v>Jamais</v>
          </cell>
          <cell r="AO31" t="str">
            <v>Presque jamais</v>
          </cell>
          <cell r="AP31" t="str">
            <v xml:space="preserve">Parfois </v>
          </cell>
          <cell r="AQ31" t="str">
            <v>Assez souvent</v>
          </cell>
          <cell r="AR31" t="str">
            <v>Très souvent</v>
          </cell>
          <cell r="AU31" t="str">
            <v>Wie oft hatten Sie in der letzten Woche das Gefühl, dass sich so viele Schwierigkeiten angehäuft haben, dass Sie diese nicht überwinden konnten?</v>
          </cell>
          <cell r="AV31" t="str">
            <v>Nie</v>
          </cell>
          <cell r="AW31" t="str">
            <v>Fast nie</v>
          </cell>
          <cell r="AX31" t="str">
            <v>Manchmal</v>
          </cell>
          <cell r="AY31" t="str">
            <v>Ziemlich oft</v>
          </cell>
          <cell r="AZ31" t="str">
            <v>Sehr oft</v>
          </cell>
          <cell r="BA31" t="str">
            <v/>
          </cell>
          <cell r="BB31" t="str">
            <v/>
          </cell>
          <cell r="BC31" t="str">
            <v>Wie oft hatten Sie in der letzten Woche das Gefühl, dass sich so viele Schwierigkeiten angehäuft haben, dass Sie diese nicht überwinden konnten?</v>
          </cell>
          <cell r="BD31" t="str">
            <v>Nie</v>
          </cell>
          <cell r="BE31" t="str">
            <v>Fast nie</v>
          </cell>
          <cell r="BF31" t="str">
            <v>Manchmal</v>
          </cell>
          <cell r="BG31" t="str">
            <v>Ziemlich oft</v>
          </cell>
          <cell r="BH31" t="str">
            <v>Sehr oft</v>
          </cell>
          <cell r="BI31" t="str">
            <v/>
          </cell>
          <cell r="BJ31" t="str">
            <v/>
          </cell>
          <cell r="BK31" t="str">
            <v>Wie oft hatten Sie in der letzten Woche das Gefühl, dass sich so viele Schwierigkeiten angehäuft haben, dass Sie diese nicht überwinden konnten?</v>
          </cell>
          <cell r="BL31" t="str">
            <v>Nie</v>
          </cell>
          <cell r="BM31" t="str">
            <v>Fast nie</v>
          </cell>
          <cell r="BN31" t="str">
            <v>Manchmal</v>
          </cell>
          <cell r="BO31" t="str">
            <v>Ziemlich oft</v>
          </cell>
          <cell r="BP31" t="str">
            <v>Sehr oft</v>
          </cell>
          <cell r="BQ31" t="str">
            <v/>
          </cell>
          <cell r="BR31" t="str">
            <v/>
          </cell>
          <cell r="BS31" t="str">
            <v>Wie oft hatten Sie in der letzten Woche das Gefühl, dass sich so viele Schwierigkeiten angehäuft haben, dass Sie diese nicht überwinden konnten?</v>
          </cell>
          <cell r="BT31" t="str">
            <v>Nie</v>
          </cell>
          <cell r="BU31" t="str">
            <v>Fast nie</v>
          </cell>
          <cell r="BV31" t="str">
            <v>Manchmal</v>
          </cell>
          <cell r="BW31" t="str">
            <v>Ziemlich oft</v>
          </cell>
          <cell r="BX31" t="str">
            <v>Sehr oft</v>
          </cell>
          <cell r="BY31" t="str">
            <v/>
          </cell>
          <cell r="BZ31" t="str">
            <v/>
          </cell>
        </row>
        <row r="33">
          <cell r="O33" t="str">
            <v>¡Muchas gracias por su esfuerzo y tiempo para responder a las cuestiones sobre los aspectos estresantes de su vida! ¡Manténgase sano! Estaríamos encantados de que participara en esta encuesta sobre los aspectos estresantes de su vida de nuevo la próxima semana.</v>
          </cell>
          <cell r="W33" t="str">
            <v>Thank you very much for your effort and time in answering the questions about your perceived stress! Stay healthy! We would be delighted if you take part in this survey on perceived stress again next week.</v>
          </cell>
          <cell r="AE33" t="str">
            <v>Herzlichen Dank für Ihre Mühe und Zeit für die Beantwortung der Fragen über Ihr Stresserleben! Bleiben Sie gesund! Wir würden uns freuen, wenn Sie in der nächsten Woche erneut an dieser Befragung zum Stresserleben teilnehmen.</v>
          </cell>
          <cell r="AM33" t="str">
            <v>Merci beaucoup pour votre soutien et pour le temps que vous consacrez à remplir le questionnaire sur l'expérience du stress! Restez en bonne santé! Nous vous invitions à participer à notre étude encore une fois la prochaine semaine.</v>
          </cell>
          <cell r="AU33" t="str">
            <v>Herzlichen Dank für Ihre Mühe und Zeit für die Beantwortung der Fragen über Ihr Stresserleben! Bleiben Sie gesund! Wir würden uns freuen, wenn Sie in der nächsten Woche erneut an dieser Befragung zum Stresserleben teilnehmen.</v>
          </cell>
          <cell r="BC33" t="str">
            <v>Herzlichen Dank für Ihre Mühe und Zeit für die Beantwortung der Fragen über Ihr Stresserleben! Bleiben Sie gesund! Wir würden uns freuen, wenn Sie in der nächsten Woche erneut an dieser Befragung zum Stresserleben teilnehmen.</v>
          </cell>
          <cell r="BK33" t="str">
            <v>Herzlichen Dank für Ihre Mühe und Zeit für die Beantwortung der Fragen über Ihr Stresserleben! Bleiben Sie gesund! Wir würden uns freuen, wenn Sie in der nächsten Woche erneut an dieser Befragung zum Stresserleben teilnehmen.</v>
          </cell>
          <cell r="BS33" t="str">
            <v>Herzlichen Dank für Ihre Mühe und Zeit für die Beantwortung der Fragen über Ihr Stresserleben! Bleiben Sie gesund! Wir würden uns freuen, wenn Sie in der nächsten Woche erneut an dieser Befragung zum Stresserleben teilnehmen.</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heetName val="FollowUp"/>
    </sheetNames>
    <sheetDataSet>
      <sheetData sheetId="0">
        <row r="5">
          <cell r="O5" t="str">
            <v>de</v>
          </cell>
          <cell r="W5" t="str">
            <v>en</v>
          </cell>
          <cell r="AE5" t="str">
            <v>es</v>
          </cell>
          <cell r="AM5" t="str">
            <v>fr</v>
          </cell>
          <cell r="AU5" t="str">
            <v>un</v>
          </cell>
          <cell r="BC5" t="str">
            <v>it</v>
          </cell>
          <cell r="BK5" t="str">
            <v>ru</v>
          </cell>
          <cell r="BS5" t="str">
            <v>sr</v>
          </cell>
        </row>
        <row r="6">
          <cell r="G6" t="str">
            <v>variable</v>
          </cell>
          <cell r="H6" t="str">
            <v>key_1</v>
          </cell>
          <cell r="I6" t="str">
            <v>key_2</v>
          </cell>
          <cell r="J6" t="str">
            <v>key_3</v>
          </cell>
          <cell r="K6" t="str">
            <v>key_4</v>
          </cell>
          <cell r="L6" t="str">
            <v>key_5</v>
          </cell>
          <cell r="M6" t="str">
            <v>key_6</v>
          </cell>
          <cell r="N6" t="str">
            <v>key_7</v>
          </cell>
          <cell r="O6" t="str">
            <v>item_de</v>
          </cell>
          <cell r="P6" t="str">
            <v>de_1</v>
          </cell>
          <cell r="Q6" t="str">
            <v>de_2</v>
          </cell>
          <cell r="R6" t="str">
            <v>de_3</v>
          </cell>
          <cell r="S6" t="str">
            <v>de_4</v>
          </cell>
          <cell r="T6" t="str">
            <v>de_5</v>
          </cell>
          <cell r="U6" t="str">
            <v>de_6</v>
          </cell>
          <cell r="V6" t="str">
            <v>de_7</v>
          </cell>
          <cell r="W6" t="str">
            <v>item_en</v>
          </cell>
          <cell r="X6" t="str">
            <v>en_1</v>
          </cell>
          <cell r="Y6" t="str">
            <v>en_2</v>
          </cell>
          <cell r="Z6" t="str">
            <v>en_3</v>
          </cell>
          <cell r="AA6" t="str">
            <v>en_4</v>
          </cell>
          <cell r="AB6" t="str">
            <v>en_5</v>
          </cell>
          <cell r="AC6" t="str">
            <v>en_6</v>
          </cell>
          <cell r="AD6" t="str">
            <v>en_7</v>
          </cell>
          <cell r="AE6" t="str">
            <v>item_es</v>
          </cell>
          <cell r="AF6" t="str">
            <v>es_1</v>
          </cell>
          <cell r="AG6" t="str">
            <v>es_2</v>
          </cell>
          <cell r="AH6" t="str">
            <v>es_3</v>
          </cell>
          <cell r="AI6" t="str">
            <v>es_4</v>
          </cell>
          <cell r="AJ6" t="str">
            <v>es_5</v>
          </cell>
          <cell r="AK6" t="str">
            <v>es_6</v>
          </cell>
          <cell r="AL6" t="str">
            <v>es_7</v>
          </cell>
          <cell r="AM6" t="str">
            <v>item_fr</v>
          </cell>
          <cell r="AN6" t="str">
            <v>fr_1</v>
          </cell>
          <cell r="AO6" t="str">
            <v>fr_2</v>
          </cell>
          <cell r="AP6" t="str">
            <v>fr_3</v>
          </cell>
          <cell r="AQ6" t="str">
            <v>fr_4</v>
          </cell>
          <cell r="AR6" t="str">
            <v>fr_5</v>
          </cell>
          <cell r="AS6" t="str">
            <v>fr_6</v>
          </cell>
          <cell r="AT6" t="str">
            <v>fr_7</v>
          </cell>
          <cell r="AU6" t="str">
            <v>item_hu</v>
          </cell>
          <cell r="AV6" t="str">
            <v>hu_1</v>
          </cell>
          <cell r="AW6" t="str">
            <v>hu_2</v>
          </cell>
          <cell r="AX6" t="str">
            <v>hu_3</v>
          </cell>
          <cell r="AY6" t="str">
            <v>hu_4</v>
          </cell>
          <cell r="AZ6" t="str">
            <v>hu_5</v>
          </cell>
          <cell r="BA6" t="str">
            <v>hu_6</v>
          </cell>
          <cell r="BB6" t="str">
            <v>hu_7</v>
          </cell>
          <cell r="BC6" t="str">
            <v>item_it</v>
          </cell>
          <cell r="BD6" t="str">
            <v>it_1</v>
          </cell>
          <cell r="BE6" t="str">
            <v>it_2</v>
          </cell>
          <cell r="BF6" t="str">
            <v>it_3</v>
          </cell>
          <cell r="BG6" t="str">
            <v>it_4</v>
          </cell>
          <cell r="BH6" t="str">
            <v>it_5</v>
          </cell>
          <cell r="BI6" t="str">
            <v>it_6</v>
          </cell>
          <cell r="BJ6" t="str">
            <v>it_7</v>
          </cell>
          <cell r="BK6" t="str">
            <v>item_ru</v>
          </cell>
          <cell r="BL6" t="str">
            <v>ru_1</v>
          </cell>
          <cell r="BM6" t="str">
            <v>ru_2</v>
          </cell>
          <cell r="BN6" t="str">
            <v>ru_3</v>
          </cell>
          <cell r="BO6" t="str">
            <v>ru_4</v>
          </cell>
          <cell r="BP6" t="str">
            <v>ru_5</v>
          </cell>
          <cell r="BQ6" t="str">
            <v>ru_6</v>
          </cell>
          <cell r="BR6" t="str">
            <v>ru_7</v>
          </cell>
          <cell r="BS6" t="str">
            <v>item_sr</v>
          </cell>
          <cell r="BT6" t="str">
            <v>sr_1</v>
          </cell>
          <cell r="BU6" t="str">
            <v>sr_2</v>
          </cell>
          <cell r="BV6" t="str">
            <v>sr_3</v>
          </cell>
          <cell r="BW6" t="str">
            <v>sr_4</v>
          </cell>
          <cell r="BX6" t="str">
            <v>sr_5</v>
          </cell>
          <cell r="BY6" t="str">
            <v>sr_6</v>
          </cell>
          <cell r="BZ6" t="str">
            <v>sr_7</v>
          </cell>
        </row>
        <row r="7">
          <cell r="O7" t="str">
            <v xml:space="preserve">Üdvözöljük! Köszönjük, hogy időt szakít arra, hogy megválaszoljon néhány kérdést stresszes tapasztalatairól a COVID-19 idején.                                                                                                                               </v>
          </cell>
          <cell r="W7" t="str">
            <v xml:space="preserve">Welcome! We really appreciate that you are taking the time to answer a few questions about your perceived stress in times of COVID-19.                                                                                                                                                                                                        </v>
          </cell>
          <cell r="AE7" t="str">
            <v xml:space="preserve">Willkommen! Wir freuen uns, dass Sie sich die Zeit nehmen, ein paar Fragen zu Ihrem Stresserleben in Zeiten von COVID-19 zu beantworten.                                                                                                                               </v>
          </cell>
          <cell r="AM7" t="str">
            <v>Bienvenue! Nous apprécions vraiment que vous vous preniez le temps de répondre à quelques questions sur votre expérience du stress en période de COVID-19.</v>
          </cell>
          <cell r="AU7" t="str">
            <v xml:space="preserve">Willkommen! Wir freuen uns, dass Sie sich die Zeit nehmen, ein paar Fragen zu Ihrem Stresserleben in Zeiten von COVID-19 zu beantworten.                                                                                                                               </v>
          </cell>
          <cell r="BC7" t="str">
            <v xml:space="preserve">Willkommen! Wir freuen uns, dass Sie sich die Zeit nehmen, ein paar Fragen zu Ihrem Stresserleben in Zeiten von COVID-19 zu beantworten.                                                                                                                               </v>
          </cell>
          <cell r="BK7" t="str">
            <v xml:space="preserve">Willkommen! Wir freuen uns, dass Sie sich die Zeit nehmen, ein paar Fragen zu Ihrem Stresserleben in Zeiten von COVID-19 zu beantworten.                                                                                                                               </v>
          </cell>
          <cell r="BS7" t="str">
            <v xml:space="preserve">Willkommen! Wir freuen uns, dass Sie sich die Zeit nehmen, ein paar Fragen zu Ihrem Stresserleben in Zeiten von COVID-19 zu beantworten.                                                                                                                               </v>
          </cell>
        </row>
        <row r="9">
          <cell r="O9" t="str">
            <v>Először azt szeretnénk kérni, hogy válaszoljon néhány kérdésre önmagáról.</v>
          </cell>
          <cell r="W9" t="str">
            <v>First, we would like to ask you to answer a few questions about yourself.</v>
          </cell>
          <cell r="AE9" t="str">
            <v>Zu Beginn möchten wir Sie bitten, einmalig ein paar Fragen zu Ihrer Person zu beantworten.</v>
          </cell>
          <cell r="AM9" t="str">
            <v>Tout d'abord, nous aimerions vous demander de répondre à quelques questions sur vous-même.</v>
          </cell>
          <cell r="AU9" t="str">
            <v>Zu Beginn möchten wir Sie bitten, einmalig ein paar Fragen zu Ihrer Person zu beantworten.</v>
          </cell>
          <cell r="BC9" t="str">
            <v>Zu Beginn möchten wir Sie bitten, einmalig ein paar Fragen zu Ihrer Person zu beantworten.</v>
          </cell>
          <cell r="BK9" t="str">
            <v>Zu Beginn möchten wir Sie bitten, einmalig ein paar Fragen zu Ihrer Person zu beantworten.</v>
          </cell>
          <cell r="BS9" t="str">
            <v>Zu Beginn möchten wir Sie bitten, einmalig ein paar Fragen zu Ihrer Person zu beantworten.</v>
          </cell>
        </row>
        <row r="10">
          <cell r="G10" t="str">
            <v>pers</v>
          </cell>
          <cell r="H10">
            <v>1</v>
          </cell>
          <cell r="I10">
            <v>2</v>
          </cell>
          <cell r="J10" t="str">
            <v/>
          </cell>
          <cell r="K10" t="str">
            <v/>
          </cell>
          <cell r="L10" t="str">
            <v/>
          </cell>
          <cell r="M10" t="str">
            <v/>
          </cell>
          <cell r="N10" t="str">
            <v/>
          </cell>
          <cell r="O10" t="str">
            <v>Saját maga vagy valaki más nevében tölti ki a kérdőívet?</v>
          </cell>
          <cell r="P10" t="str">
            <v>Saját magamnak</v>
          </cell>
          <cell r="Q10" t="str">
            <v>Egy másik személy nevében</v>
          </cell>
          <cell r="R10" t="str">
            <v/>
          </cell>
          <cell r="S10" t="str">
            <v/>
          </cell>
          <cell r="T10" t="str">
            <v/>
          </cell>
          <cell r="U10" t="str">
            <v/>
          </cell>
          <cell r="V10" t="str">
            <v/>
          </cell>
          <cell r="W10" t="str">
            <v>Do you fill out the questionnaire for yourself or another person?</v>
          </cell>
          <cell r="X10" t="str">
            <v>For myself</v>
          </cell>
          <cell r="Y10" t="str">
            <v>For another person</v>
          </cell>
          <cell r="Z10" t="str">
            <v/>
          </cell>
          <cell r="AA10" t="str">
            <v/>
          </cell>
          <cell r="AB10" t="str">
            <v/>
          </cell>
          <cell r="AC10" t="str">
            <v/>
          </cell>
          <cell r="AD10" t="str">
            <v/>
          </cell>
          <cell r="AE10" t="str">
            <v>Füllen Sie den Fragebogen für sich selber oder eine andere Person aus?</v>
          </cell>
          <cell r="AF10" t="str">
            <v>Für mich selber</v>
          </cell>
          <cell r="AG10" t="str">
            <v>Für eine andere Person</v>
          </cell>
          <cell r="AH10" t="str">
            <v/>
          </cell>
          <cell r="AI10" t="str">
            <v/>
          </cell>
          <cell r="AJ10" t="str">
            <v/>
          </cell>
          <cell r="AK10" t="str">
            <v/>
          </cell>
          <cell r="AL10" t="str">
            <v/>
          </cell>
          <cell r="AM10" t="str">
            <v>Remplissez-vous le questionnaire pour vous-même ou pour une autre personne?</v>
          </cell>
          <cell r="AN10" t="str">
            <v>Pour moi-même</v>
          </cell>
          <cell r="AO10" t="str">
            <v>Pour une autre personne</v>
          </cell>
          <cell r="AU10" t="str">
            <v>Füllen Sie den Fragebogen für sich selber oder eine andere Person aus?</v>
          </cell>
          <cell r="AV10" t="str">
            <v>Für mich selber</v>
          </cell>
          <cell r="AW10" t="str">
            <v>Für eine andere Person</v>
          </cell>
          <cell r="AX10" t="str">
            <v/>
          </cell>
          <cell r="AY10" t="str">
            <v/>
          </cell>
          <cell r="AZ10" t="str">
            <v/>
          </cell>
          <cell r="BA10" t="str">
            <v/>
          </cell>
          <cell r="BB10" t="str">
            <v/>
          </cell>
          <cell r="BC10" t="str">
            <v>Füllen Sie den Fragebogen für sich selber oder eine andere Person aus?</v>
          </cell>
          <cell r="BD10" t="str">
            <v>Für mich selber</v>
          </cell>
          <cell r="BE10" t="str">
            <v>Für eine andere Person</v>
          </cell>
          <cell r="BF10" t="str">
            <v/>
          </cell>
          <cell r="BG10" t="str">
            <v/>
          </cell>
          <cell r="BH10" t="str">
            <v/>
          </cell>
          <cell r="BI10" t="str">
            <v/>
          </cell>
          <cell r="BJ10" t="str">
            <v/>
          </cell>
          <cell r="BK10" t="str">
            <v>Füllen Sie den Fragebogen für sich selber oder eine andere Person aus?</v>
          </cell>
          <cell r="BL10" t="str">
            <v>Für mich selber</v>
          </cell>
          <cell r="BM10" t="str">
            <v>Für eine andere Person</v>
          </cell>
          <cell r="BN10" t="str">
            <v/>
          </cell>
          <cell r="BO10" t="str">
            <v/>
          </cell>
          <cell r="BP10" t="str">
            <v/>
          </cell>
          <cell r="BQ10" t="str">
            <v/>
          </cell>
          <cell r="BR10" t="str">
            <v/>
          </cell>
          <cell r="BS10" t="str">
            <v>Füllen Sie den Fragebogen für sich selber oder eine andere Person aus?</v>
          </cell>
          <cell r="BT10" t="str">
            <v>Für mich selber</v>
          </cell>
          <cell r="BU10" t="str">
            <v>Für eine andere Person</v>
          </cell>
          <cell r="BV10" t="str">
            <v/>
          </cell>
          <cell r="BW10" t="str">
            <v/>
          </cell>
          <cell r="BX10" t="str">
            <v/>
          </cell>
          <cell r="BY10" t="str">
            <v/>
          </cell>
          <cell r="BZ10" t="str">
            <v/>
          </cell>
        </row>
        <row r="11">
          <cell r="G11" t="str">
            <v>alter</v>
          </cell>
          <cell r="O11" t="str">
            <v>Milyen idős? (években)</v>
          </cell>
          <cell r="P11">
            <v>18</v>
          </cell>
          <cell r="Q11">
            <v>120</v>
          </cell>
          <cell r="W11" t="str">
            <v>How old are you (in years) ?</v>
          </cell>
          <cell r="X11">
            <v>18</v>
          </cell>
          <cell r="Y11">
            <v>120</v>
          </cell>
          <cell r="AE11" t="str">
            <v>Wie alt sind Sie? (in Jahren)</v>
          </cell>
          <cell r="AF11">
            <v>18</v>
          </cell>
          <cell r="AG11">
            <v>120</v>
          </cell>
          <cell r="AM11" t="str">
            <v>Quel âge avez-vous ? (en années)</v>
          </cell>
          <cell r="AN11">
            <v>18</v>
          </cell>
          <cell r="AO11">
            <v>120</v>
          </cell>
          <cell r="AU11" t="str">
            <v>Wie alt sind Sie? (in Jahren)</v>
          </cell>
          <cell r="AV11">
            <v>18</v>
          </cell>
          <cell r="AW11">
            <v>120</v>
          </cell>
          <cell r="BC11" t="str">
            <v>Wie alt sind Sie? (in Jahren)</v>
          </cell>
          <cell r="BD11">
            <v>18</v>
          </cell>
          <cell r="BE11">
            <v>120</v>
          </cell>
          <cell r="BK11" t="str">
            <v>Wie alt sind Sie? (in Jahren)</v>
          </cell>
          <cell r="BL11">
            <v>18</v>
          </cell>
          <cell r="BM11">
            <v>120</v>
          </cell>
          <cell r="BS11" t="str">
            <v>Wie alt sind Sie? (in Jahren)</v>
          </cell>
          <cell r="BT11">
            <v>18</v>
          </cell>
          <cell r="BU11">
            <v>120</v>
          </cell>
        </row>
        <row r="12">
          <cell r="G12" t="str">
            <v>geschlecht</v>
          </cell>
          <cell r="H12">
            <v>0</v>
          </cell>
          <cell r="I12">
            <v>1</v>
          </cell>
          <cell r="J12">
            <v>2</v>
          </cell>
          <cell r="K12" t="str">
            <v/>
          </cell>
          <cell r="L12" t="str">
            <v/>
          </cell>
          <cell r="M12" t="str">
            <v/>
          </cell>
          <cell r="N12" t="str">
            <v/>
          </cell>
          <cell r="O12" t="str">
            <v>Milyen nemű?</v>
          </cell>
          <cell r="P12" t="str">
            <v>Nő</v>
          </cell>
          <cell r="Q12" t="str">
            <v>Férfi</v>
          </cell>
          <cell r="R12" t="str">
            <v>Egyéb</v>
          </cell>
          <cell r="S12" t="str">
            <v/>
          </cell>
          <cell r="T12" t="str">
            <v/>
          </cell>
          <cell r="U12" t="str">
            <v/>
          </cell>
          <cell r="V12" t="str">
            <v/>
          </cell>
          <cell r="W12" t="str">
            <v>Which gender are you?</v>
          </cell>
          <cell r="X12" t="str">
            <v>Female</v>
          </cell>
          <cell r="Y12" t="str">
            <v>Male</v>
          </cell>
          <cell r="Z12" t="str">
            <v>Transgender</v>
          </cell>
          <cell r="AA12" t="str">
            <v/>
          </cell>
          <cell r="AB12" t="str">
            <v/>
          </cell>
          <cell r="AC12" t="str">
            <v/>
          </cell>
          <cell r="AD12" t="str">
            <v/>
          </cell>
          <cell r="AE12" t="str">
            <v>Welches Geschlecht haben Sie?</v>
          </cell>
          <cell r="AF12" t="str">
            <v>Weiblich</v>
          </cell>
          <cell r="AG12" t="str">
            <v>Männlich</v>
          </cell>
          <cell r="AH12" t="str">
            <v>Divers</v>
          </cell>
          <cell r="AI12" t="str">
            <v/>
          </cell>
          <cell r="AJ12" t="str">
            <v/>
          </cell>
          <cell r="AK12" t="str">
            <v/>
          </cell>
          <cell r="AL12" t="str">
            <v/>
          </cell>
          <cell r="AM12" t="str">
            <v>De quel sexe êtes-vous ?</v>
          </cell>
          <cell r="AN12" t="str">
            <v>Femme</v>
          </cell>
          <cell r="AO12" t="str">
            <v>Homme</v>
          </cell>
          <cell r="AP12" t="str">
            <v>Diverse</v>
          </cell>
          <cell r="AU12" t="str">
            <v>Welches Geschlecht haben Sie?</v>
          </cell>
          <cell r="AV12" t="str">
            <v>Weiblich</v>
          </cell>
          <cell r="AW12" t="str">
            <v>Männlich</v>
          </cell>
          <cell r="AX12" t="str">
            <v>Divers</v>
          </cell>
          <cell r="AY12" t="str">
            <v/>
          </cell>
          <cell r="AZ12" t="str">
            <v/>
          </cell>
          <cell r="BA12" t="str">
            <v/>
          </cell>
          <cell r="BB12" t="str">
            <v/>
          </cell>
          <cell r="BC12" t="str">
            <v>Welches Geschlecht haben Sie?</v>
          </cell>
          <cell r="BD12" t="str">
            <v>Weiblich</v>
          </cell>
          <cell r="BE12" t="str">
            <v>Männlich</v>
          </cell>
          <cell r="BF12" t="str">
            <v>Divers</v>
          </cell>
          <cell r="BG12" t="str">
            <v/>
          </cell>
          <cell r="BH12" t="str">
            <v/>
          </cell>
          <cell r="BI12" t="str">
            <v/>
          </cell>
          <cell r="BJ12" t="str">
            <v/>
          </cell>
          <cell r="BK12" t="str">
            <v>Welches Geschlecht haben Sie?</v>
          </cell>
          <cell r="BL12" t="str">
            <v>Weiblich</v>
          </cell>
          <cell r="BM12" t="str">
            <v>Männlich</v>
          </cell>
          <cell r="BN12" t="str">
            <v>Divers</v>
          </cell>
          <cell r="BO12" t="str">
            <v/>
          </cell>
          <cell r="BP12" t="str">
            <v/>
          </cell>
          <cell r="BQ12" t="str">
            <v/>
          </cell>
          <cell r="BR12" t="str">
            <v/>
          </cell>
          <cell r="BS12" t="str">
            <v>Welches Geschlecht haben Sie?</v>
          </cell>
          <cell r="BT12" t="str">
            <v>Weiblich</v>
          </cell>
          <cell r="BU12" t="str">
            <v>Männlich</v>
          </cell>
          <cell r="BV12" t="str">
            <v>Divers</v>
          </cell>
          <cell r="BW12" t="str">
            <v/>
          </cell>
          <cell r="BX12" t="str">
            <v/>
          </cell>
          <cell r="BY12" t="str">
            <v/>
          </cell>
          <cell r="BZ12" t="str">
            <v/>
          </cell>
        </row>
        <row r="13">
          <cell r="G13" t="str">
            <v>country</v>
          </cell>
          <cell r="O13" t="str">
            <v>Melyik országban él?</v>
          </cell>
          <cell r="W13" t="str">
            <v>In which country do you currently live?</v>
          </cell>
          <cell r="AE13" t="str">
            <v>In welchem Land leben Sie?</v>
          </cell>
          <cell r="AM13" t="str">
            <v>Dans quel pays habitez-vous actuellement?</v>
          </cell>
          <cell r="AU13" t="str">
            <v>In welchem Land leben Sie?</v>
          </cell>
          <cell r="BC13" t="str">
            <v>In welchem Land leben Sie?</v>
          </cell>
          <cell r="BK13" t="str">
            <v>In welchem Land leben Sie?</v>
          </cell>
          <cell r="BS13" t="str">
            <v>In welchem Land leben Sie?</v>
          </cell>
        </row>
        <row r="14">
          <cell r="G14" t="str">
            <v>familie</v>
          </cell>
          <cell r="H14">
            <v>1</v>
          </cell>
          <cell r="I14">
            <v>2</v>
          </cell>
          <cell r="J14">
            <v>3</v>
          </cell>
          <cell r="K14">
            <v>4</v>
          </cell>
          <cell r="L14">
            <v>5</v>
          </cell>
          <cell r="M14">
            <v>6</v>
          </cell>
          <cell r="N14">
            <v>7</v>
          </cell>
          <cell r="O14" t="str">
            <v>Mi a családi állapota?</v>
          </cell>
          <cell r="P14" t="str">
            <v>Házas vagy tartós kapcsolatban</v>
          </cell>
          <cell r="Q14" t="str">
            <v>Házas, külön élő</v>
          </cell>
          <cell r="R14" t="str">
            <v>Elvált</v>
          </cell>
          <cell r="S14" t="str">
            <v>Bejegyzett élettársi kapcsolatban (azonos nemű)</v>
          </cell>
          <cell r="T14" t="str">
            <v>Bejegyzett élettársi kapcsolatban (azonos nemű), külön élő</v>
          </cell>
          <cell r="U14" t="str">
            <v>Megözvegyült</v>
          </cell>
          <cell r="V14" t="str">
            <v>Egyedülálló</v>
          </cell>
          <cell r="W14" t="str">
            <v>What is your marital status?</v>
          </cell>
          <cell r="X14" t="str">
            <v>Married or solid partnership</v>
          </cell>
          <cell r="Y14" t="str">
            <v>Married, living apart</v>
          </cell>
          <cell r="Z14" t="str">
            <v>Divorced</v>
          </cell>
          <cell r="AA14" t="str">
            <v>Registered civil partnership (same-sex)</v>
          </cell>
          <cell r="AB14" t="str">
            <v>Registered civil partnership (same-sex), living apart</v>
          </cell>
          <cell r="AC14" t="str">
            <v xml:space="preserve">Widowed </v>
          </cell>
          <cell r="AD14" t="str">
            <v>Single</v>
          </cell>
          <cell r="AE14" t="str">
            <v>Welchen Familienstand haben Sie?</v>
          </cell>
          <cell r="AF14" t="str">
            <v>Verheiratet bzw. in fester Partnerschaft</v>
          </cell>
          <cell r="AG14" t="str">
            <v>Verheiratet, getrennt lebend</v>
          </cell>
          <cell r="AH14" t="str">
            <v>Geschieden</v>
          </cell>
          <cell r="AI14" t="str">
            <v>In eingetragener Partnerschaft (gleichgeschlechtlich)</v>
          </cell>
          <cell r="AJ14" t="str">
            <v>In eingetragener Partnerschaft (gleichgeschlechtlich), getrennt lebend</v>
          </cell>
          <cell r="AK14" t="str">
            <v>Verwitwet</v>
          </cell>
          <cell r="AL14" t="str">
            <v>Ledig</v>
          </cell>
          <cell r="AM14" t="str">
            <v>Quelle est votre situation familiale ?</v>
          </cell>
          <cell r="AN14" t="str">
            <v>Marié·e ou dans une relation de couple stable</v>
          </cell>
          <cell r="AO14" t="str">
            <v>Marié·e, vivant séparé·e</v>
          </cell>
          <cell r="AP14" t="str">
            <v>Divorcé·e</v>
          </cell>
          <cell r="AQ14" t="str">
            <v>En partenariat enregistré (de même sexe)</v>
          </cell>
          <cell r="AR14" t="str">
            <v>En partenariat enregistré (de même sexe), vivant séparé·e</v>
          </cell>
          <cell r="AS14" t="str">
            <v>Veuf·ve</v>
          </cell>
          <cell r="AT14" t="str">
            <v>Célibataire</v>
          </cell>
          <cell r="AU14" t="str">
            <v>Welchen Familienstand haben Sie?</v>
          </cell>
          <cell r="AV14" t="str">
            <v>Verheiratet bzw. in fester Partnerschaft</v>
          </cell>
          <cell r="AW14" t="str">
            <v>Verheiratet, getrennt lebend</v>
          </cell>
          <cell r="AX14" t="str">
            <v>Geschieden</v>
          </cell>
          <cell r="AY14" t="str">
            <v>In eingetragener Partnerschaft (gleichgeschlechtlich)</v>
          </cell>
          <cell r="AZ14" t="str">
            <v>In eingetragener Partnerschaft (gleichgeschlechtlich), getrennt lebend</v>
          </cell>
          <cell r="BA14" t="str">
            <v>Verwitwet</v>
          </cell>
          <cell r="BB14" t="str">
            <v>Ledig</v>
          </cell>
          <cell r="BC14" t="str">
            <v>Welchen Familienstand haben Sie?</v>
          </cell>
          <cell r="BD14" t="str">
            <v>Verheiratet bzw. in fester Partnerschaft</v>
          </cell>
          <cell r="BE14" t="str">
            <v>Verheiratet, getrennt lebend</v>
          </cell>
          <cell r="BF14" t="str">
            <v>Geschieden</v>
          </cell>
          <cell r="BG14" t="str">
            <v>In eingetragener Partnerschaft (gleichgeschlechtlich)</v>
          </cell>
          <cell r="BH14" t="str">
            <v>In eingetragener Partnerschaft (gleichgeschlechtlich), getrennt lebend</v>
          </cell>
          <cell r="BI14" t="str">
            <v>Verwitwet</v>
          </cell>
          <cell r="BJ14" t="str">
            <v>Ledig</v>
          </cell>
          <cell r="BK14" t="str">
            <v>Welchen Familienstand haben Sie?</v>
          </cell>
          <cell r="BL14" t="str">
            <v>Verheiratet bzw. in fester Partnerschaft</v>
          </cell>
          <cell r="BM14" t="str">
            <v>Verheiratet, getrennt lebend</v>
          </cell>
          <cell r="BN14" t="str">
            <v>Geschieden</v>
          </cell>
          <cell r="BO14" t="str">
            <v>In eingetragener Partnerschaft (gleichgeschlechtlich)</v>
          </cell>
          <cell r="BP14" t="str">
            <v>In eingetragener Partnerschaft (gleichgeschlechtlich), getrennt lebend</v>
          </cell>
          <cell r="BQ14" t="str">
            <v>Verwitwet</v>
          </cell>
          <cell r="BR14" t="str">
            <v>Ledig</v>
          </cell>
          <cell r="BS14" t="str">
            <v>Welchen Familienstand haben Sie?</v>
          </cell>
          <cell r="BT14" t="str">
            <v>Verheiratet bzw. in fester Partnerschaft</v>
          </cell>
          <cell r="BU14" t="str">
            <v>Verheiratet, getrennt lebend</v>
          </cell>
          <cell r="BV14" t="str">
            <v>Geschieden</v>
          </cell>
          <cell r="BW14" t="str">
            <v>In eingetragener Partnerschaft (gleichgeschlechtlich)</v>
          </cell>
          <cell r="BX14" t="str">
            <v>In eingetragener Partnerschaft (gleichgeschlechtlich), getrennt lebend</v>
          </cell>
          <cell r="BY14" t="str">
            <v>Verwitwet</v>
          </cell>
          <cell r="BZ14" t="str">
            <v>Ledig</v>
          </cell>
        </row>
        <row r="15">
          <cell r="G15" t="str">
            <v>bildung</v>
          </cell>
          <cell r="H15">
            <v>1</v>
          </cell>
          <cell r="I15">
            <v>2</v>
          </cell>
          <cell r="J15">
            <v>3</v>
          </cell>
          <cell r="K15">
            <v>4</v>
          </cell>
          <cell r="L15">
            <v>5</v>
          </cell>
          <cell r="M15">
            <v>6</v>
          </cell>
          <cell r="O15" t="str">
            <v>Hány évet járt iskolába összesen (szakképzés/tanulmányok nélkül)?</v>
          </cell>
          <cell r="P15" t="str">
            <v>7 vagy kevesebb</v>
          </cell>
          <cell r="Q15" t="str">
            <v>8 - 9</v>
          </cell>
          <cell r="R15">
            <v>10</v>
          </cell>
          <cell r="S15" t="str">
            <v>11 - 12</v>
          </cell>
          <cell r="T15" t="str">
            <v>13 vagy több</v>
          </cell>
          <cell r="U15" t="str">
            <v>Még iskolába járok</v>
          </cell>
          <cell r="W15" t="str">
            <v>How many years have you been in school in total (without vocational training / college/ high school)?</v>
          </cell>
          <cell r="X15" t="str">
            <v>7 or less</v>
          </cell>
          <cell r="Y15" t="str">
            <v>8 to 9</v>
          </cell>
          <cell r="Z15">
            <v>10</v>
          </cell>
          <cell r="AA15" t="str">
            <v>11 to 12</v>
          </cell>
          <cell r="AB15" t="str">
            <v>13 or more</v>
          </cell>
          <cell r="AC15" t="str">
            <v>I am still at school</v>
          </cell>
          <cell r="AE15" t="str">
            <v>Wie viele Jahre waren Sie insgesamt in der Schule (ohne Berufsausbildung/Studium)?</v>
          </cell>
          <cell r="AF15" t="str">
            <v>7 oder weniger</v>
          </cell>
          <cell r="AG15" t="str">
            <v>8 bis 9</v>
          </cell>
          <cell r="AH15">
            <v>10</v>
          </cell>
          <cell r="AI15" t="str">
            <v>11 bis 12</v>
          </cell>
          <cell r="AJ15" t="str">
            <v>13 und mehr</v>
          </cell>
          <cell r="AK15" t="str">
            <v>Ich gehe noch zur Schule</v>
          </cell>
          <cell r="AM15" t="str">
            <v>Au total, combien d'années êtes-vous allé·e à l'école (sans formation professionnelle / collège / lycée)?</v>
          </cell>
          <cell r="AN15" t="str">
            <v>7 ou mois</v>
          </cell>
          <cell r="AO15" t="str">
            <v>8 à 9</v>
          </cell>
          <cell r="AP15">
            <v>10</v>
          </cell>
          <cell r="AQ15" t="str">
            <v>11 à 12</v>
          </cell>
          <cell r="AR15" t="str">
            <v>13 ou plus</v>
          </cell>
          <cell r="AS15" t="str">
            <v>Je suis encore à l'école</v>
          </cell>
          <cell r="AU15" t="str">
            <v>Wie viele Jahre waren Sie insgesamt in der Schule (ohne Berufsausbildung/Studium)?</v>
          </cell>
          <cell r="AV15" t="str">
            <v>7 oder weniger</v>
          </cell>
          <cell r="AW15" t="str">
            <v>8 bis 9</v>
          </cell>
          <cell r="AX15">
            <v>10</v>
          </cell>
          <cell r="AY15" t="str">
            <v>11 bis 12</v>
          </cell>
          <cell r="AZ15" t="str">
            <v>13 und mehr</v>
          </cell>
          <cell r="BA15" t="str">
            <v>Ich gehe noch zur Schule</v>
          </cell>
          <cell r="BC15" t="str">
            <v>Wie viele Jahre waren Sie insgesamt in der Schule (ohne Berufsausbildung/Studium)?</v>
          </cell>
          <cell r="BD15" t="str">
            <v>7 oder weniger</v>
          </cell>
          <cell r="BE15" t="str">
            <v>8 bis 9</v>
          </cell>
          <cell r="BF15">
            <v>10</v>
          </cell>
          <cell r="BG15" t="str">
            <v>11 bis 12</v>
          </cell>
          <cell r="BH15" t="str">
            <v>13 und mehr</v>
          </cell>
          <cell r="BI15" t="str">
            <v>Ich gehe noch zur Schule</v>
          </cell>
          <cell r="BK15" t="str">
            <v>Wie viele Jahre waren Sie insgesamt in der Schule (ohne Berufsausbildung/Studium)?</v>
          </cell>
          <cell r="BL15" t="str">
            <v>7 oder weniger</v>
          </cell>
          <cell r="BM15" t="str">
            <v>8 bis 9</v>
          </cell>
          <cell r="BN15">
            <v>10</v>
          </cell>
          <cell r="BO15" t="str">
            <v>11 bis 12</v>
          </cell>
          <cell r="BP15" t="str">
            <v>13 und mehr</v>
          </cell>
          <cell r="BQ15" t="str">
            <v>Ich gehe noch zur Schule</v>
          </cell>
          <cell r="BS15" t="str">
            <v>Wie viele Jahre waren Sie insgesamt in der Schule (ohne Berufsausbildung/Studium)?</v>
          </cell>
          <cell r="BT15" t="str">
            <v>7 oder weniger</v>
          </cell>
          <cell r="BU15" t="str">
            <v>8 bis 9</v>
          </cell>
          <cell r="BV15">
            <v>10</v>
          </cell>
          <cell r="BW15" t="str">
            <v>11 bis 12</v>
          </cell>
          <cell r="BX15" t="str">
            <v>13 und mehr</v>
          </cell>
          <cell r="BY15" t="str">
            <v>Ich gehe noch zur Schule</v>
          </cell>
        </row>
        <row r="16">
          <cell r="G16" t="str">
            <v>covid1</v>
          </cell>
          <cell r="H16">
            <v>0</v>
          </cell>
          <cell r="I16">
            <v>1</v>
          </cell>
          <cell r="J16">
            <v>2</v>
          </cell>
          <cell r="K16" t="str">
            <v/>
          </cell>
          <cell r="L16" t="str">
            <v/>
          </cell>
          <cell r="M16" t="str">
            <v/>
          </cell>
          <cell r="N16" t="str">
            <v/>
          </cell>
          <cell r="O16" t="str">
            <v>Pozitívan tesztelték a COVID-19-re?</v>
          </cell>
          <cell r="P16" t="str">
            <v>Nem</v>
          </cell>
          <cell r="Q16" t="str">
            <v>Igen, jelenleg beteg vagyok</v>
          </cell>
          <cell r="R16" t="str">
            <v>Igen, de meggyógyultam</v>
          </cell>
          <cell r="S16" t="str">
            <v/>
          </cell>
          <cell r="T16" t="str">
            <v/>
          </cell>
          <cell r="U16" t="str">
            <v/>
          </cell>
          <cell r="V16" t="str">
            <v/>
          </cell>
          <cell r="W16" t="str">
            <v>Have you been tested positive for COVID-19?</v>
          </cell>
          <cell r="X16" t="str">
            <v>No</v>
          </cell>
          <cell r="Y16" t="str">
            <v>Yes, currently ill</v>
          </cell>
          <cell r="Z16" t="str">
            <v>Yes, already recovered</v>
          </cell>
          <cell r="AA16" t="str">
            <v/>
          </cell>
          <cell r="AB16" t="str">
            <v/>
          </cell>
          <cell r="AC16" t="str">
            <v/>
          </cell>
          <cell r="AD16" t="str">
            <v/>
          </cell>
          <cell r="AE16" t="str">
            <v>Wurden Sie positiv auf COVID-19 getestet?</v>
          </cell>
          <cell r="AF16" t="str">
            <v>Nein</v>
          </cell>
          <cell r="AG16" t="str">
            <v>Ja, aktuell erkrankt</v>
          </cell>
          <cell r="AH16" t="str">
            <v>Ja, wieder genesen</v>
          </cell>
          <cell r="AI16" t="str">
            <v/>
          </cell>
          <cell r="AJ16" t="str">
            <v/>
          </cell>
          <cell r="AK16" t="str">
            <v/>
          </cell>
          <cell r="AL16" t="str">
            <v/>
          </cell>
          <cell r="AM16" t="str">
            <v>Avez-vous été testé·e positif·ve au COVID-19 ?</v>
          </cell>
          <cell r="AN16" t="str">
            <v>Non</v>
          </cell>
          <cell r="AO16" t="str">
            <v>Oui, actuellement malade</v>
          </cell>
          <cell r="AP16" t="str">
            <v>Oui, déjà guéri·e</v>
          </cell>
          <cell r="AU16" t="str">
            <v>Wurden Sie positiv auf COVID-19 getestet?</v>
          </cell>
          <cell r="AV16" t="str">
            <v>Nein</v>
          </cell>
          <cell r="AW16" t="str">
            <v>Ja, aktuell erkrankt</v>
          </cell>
          <cell r="AX16" t="str">
            <v>Ja, wieder genesen</v>
          </cell>
          <cell r="AY16" t="str">
            <v/>
          </cell>
          <cell r="AZ16" t="str">
            <v/>
          </cell>
          <cell r="BA16" t="str">
            <v/>
          </cell>
          <cell r="BB16" t="str">
            <v/>
          </cell>
          <cell r="BC16" t="str">
            <v>Wurden Sie positiv auf COVID-19 getestet?</v>
          </cell>
          <cell r="BD16" t="str">
            <v>Nein</v>
          </cell>
          <cell r="BE16" t="str">
            <v>Ja, aktuell erkrankt</v>
          </cell>
          <cell r="BF16" t="str">
            <v>Ja, wieder genesen</v>
          </cell>
          <cell r="BG16" t="str">
            <v/>
          </cell>
          <cell r="BH16" t="str">
            <v/>
          </cell>
          <cell r="BI16" t="str">
            <v/>
          </cell>
          <cell r="BJ16" t="str">
            <v/>
          </cell>
          <cell r="BK16" t="str">
            <v>Wurden Sie positiv auf COVID-19 getestet?</v>
          </cell>
          <cell r="BL16" t="str">
            <v>Nein</v>
          </cell>
          <cell r="BM16" t="str">
            <v>Ja, aktuell erkrankt</v>
          </cell>
          <cell r="BN16" t="str">
            <v>Ja, wieder genesen</v>
          </cell>
          <cell r="BO16" t="str">
            <v/>
          </cell>
          <cell r="BP16" t="str">
            <v/>
          </cell>
          <cell r="BQ16" t="str">
            <v/>
          </cell>
          <cell r="BR16" t="str">
            <v/>
          </cell>
          <cell r="BS16" t="str">
            <v>Wurden Sie positiv auf COVID-19 getestet?</v>
          </cell>
          <cell r="BT16" t="str">
            <v>Nein</v>
          </cell>
          <cell r="BU16" t="str">
            <v>Ja, aktuell erkrankt</v>
          </cell>
          <cell r="BV16" t="str">
            <v>Ja, wieder genesen</v>
          </cell>
          <cell r="BW16" t="str">
            <v/>
          </cell>
          <cell r="BX16" t="str">
            <v/>
          </cell>
          <cell r="BY16" t="str">
            <v/>
          </cell>
          <cell r="BZ16" t="str">
            <v/>
          </cell>
        </row>
        <row r="17">
          <cell r="G17" t="str">
            <v>covid2</v>
          </cell>
          <cell r="H17">
            <v>0</v>
          </cell>
          <cell r="I17">
            <v>1</v>
          </cell>
          <cell r="J17">
            <v>2</v>
          </cell>
          <cell r="K17" t="str">
            <v/>
          </cell>
          <cell r="L17" t="str">
            <v/>
          </cell>
          <cell r="M17" t="str">
            <v/>
          </cell>
          <cell r="N17" t="str">
            <v/>
          </cell>
          <cell r="O17" t="str">
            <v>Van COVID-19-cel fertőzött rokona?</v>
          </cell>
          <cell r="P17" t="str">
            <v>Nem</v>
          </cell>
          <cell r="Q17" t="str">
            <v>Igen, jelenleg beteg</v>
          </cell>
          <cell r="R17" t="str">
            <v>Igen, de meggyógyult</v>
          </cell>
          <cell r="S17" t="str">
            <v/>
          </cell>
          <cell r="T17" t="str">
            <v/>
          </cell>
          <cell r="U17" t="str">
            <v/>
          </cell>
          <cell r="V17" t="str">
            <v/>
          </cell>
          <cell r="W17" t="str">
            <v>Do you have any relatives infected with COVID-19?</v>
          </cell>
          <cell r="X17" t="str">
            <v>No</v>
          </cell>
          <cell r="Y17" t="str">
            <v>Yes, currently ill</v>
          </cell>
          <cell r="Z17" t="str">
            <v xml:space="preserve"> Yes, already recovered</v>
          </cell>
          <cell r="AA17" t="str">
            <v/>
          </cell>
          <cell r="AB17" t="str">
            <v/>
          </cell>
          <cell r="AC17" t="str">
            <v/>
          </cell>
          <cell r="AD17" t="str">
            <v/>
          </cell>
          <cell r="AE17" t="str">
            <v>Sind Angehörige von Ihnen an COVID-19 erkrankt ?</v>
          </cell>
          <cell r="AF17" t="str">
            <v>Nein</v>
          </cell>
          <cell r="AG17" t="str">
            <v>Ja, aktuell erkrankt</v>
          </cell>
          <cell r="AH17" t="str">
            <v>Ja, wieder genesen</v>
          </cell>
          <cell r="AI17" t="str">
            <v/>
          </cell>
          <cell r="AJ17" t="str">
            <v/>
          </cell>
          <cell r="AK17" t="str">
            <v/>
          </cell>
          <cell r="AL17" t="str">
            <v/>
          </cell>
          <cell r="AM17" t="str">
            <v>Est-ce que les membres de votre famille sont tombé·e·s malades du COVID-19 ?</v>
          </cell>
          <cell r="AN17" t="str">
            <v>Non</v>
          </cell>
          <cell r="AO17" t="str">
            <v>Oui, actuellement malades</v>
          </cell>
          <cell r="AP17" t="str">
            <v>Oui, déjà guéri·e·s</v>
          </cell>
          <cell r="AU17" t="str">
            <v>Sind Angehörige von Ihnen an COVID-19 erkrankt ?</v>
          </cell>
          <cell r="AV17" t="str">
            <v>Nein</v>
          </cell>
          <cell r="AW17" t="str">
            <v>Ja, aktuell erkrankt</v>
          </cell>
          <cell r="AX17" t="str">
            <v>Ja, wieder genesen</v>
          </cell>
          <cell r="AY17" t="str">
            <v/>
          </cell>
          <cell r="AZ17" t="str">
            <v/>
          </cell>
          <cell r="BA17" t="str">
            <v/>
          </cell>
          <cell r="BB17" t="str">
            <v/>
          </cell>
          <cell r="BC17" t="str">
            <v>Sind Angehörige von Ihnen an COVID-19 erkrankt ?</v>
          </cell>
          <cell r="BD17" t="str">
            <v>Nein</v>
          </cell>
          <cell r="BE17" t="str">
            <v>Ja, aktuell erkrankt</v>
          </cell>
          <cell r="BF17" t="str">
            <v>Ja, wieder genesen</v>
          </cell>
          <cell r="BG17" t="str">
            <v/>
          </cell>
          <cell r="BH17" t="str">
            <v/>
          </cell>
          <cell r="BI17" t="str">
            <v/>
          </cell>
          <cell r="BJ17" t="str">
            <v/>
          </cell>
          <cell r="BK17" t="str">
            <v>Sind Angehörige von Ihnen an COVID-19 erkrankt ?</v>
          </cell>
          <cell r="BL17" t="str">
            <v>Nein</v>
          </cell>
          <cell r="BM17" t="str">
            <v>Ja, aktuell erkrankt</v>
          </cell>
          <cell r="BN17" t="str">
            <v>Ja, wieder genesen</v>
          </cell>
          <cell r="BO17" t="str">
            <v/>
          </cell>
          <cell r="BP17" t="str">
            <v/>
          </cell>
          <cell r="BQ17" t="str">
            <v/>
          </cell>
          <cell r="BR17" t="str">
            <v/>
          </cell>
          <cell r="BS17" t="str">
            <v>Sind Angehörige von Ihnen an COVID-19 erkrankt ?</v>
          </cell>
          <cell r="BT17" t="str">
            <v>Nein</v>
          </cell>
          <cell r="BU17" t="str">
            <v>Ja, aktuell erkrankt</v>
          </cell>
          <cell r="BV17" t="str">
            <v>Ja, wieder genesen</v>
          </cell>
          <cell r="BW17" t="str">
            <v/>
          </cell>
          <cell r="BX17" t="str">
            <v/>
          </cell>
          <cell r="BY17" t="str">
            <v/>
          </cell>
          <cell r="BZ17" t="str">
            <v/>
          </cell>
        </row>
        <row r="18">
          <cell r="G18" t="str">
            <v>covid3</v>
          </cell>
          <cell r="H18">
            <v>0</v>
          </cell>
          <cell r="I18">
            <v>1</v>
          </cell>
          <cell r="J18" t="str">
            <v/>
          </cell>
          <cell r="K18" t="str">
            <v/>
          </cell>
          <cell r="L18" t="str">
            <v/>
          </cell>
          <cell r="M18" t="str">
            <v/>
          </cell>
          <cell r="N18" t="str">
            <v/>
          </cell>
          <cell r="O18" t="str">
            <v xml:space="preserve">Elvesztette családtagját vagy barátját a COVID-19 miatt?
</v>
          </cell>
          <cell r="P18" t="str">
            <v>Nem</v>
          </cell>
          <cell r="Q18" t="str">
            <v>Igen</v>
          </cell>
          <cell r="R18" t="str">
            <v/>
          </cell>
          <cell r="S18" t="str">
            <v/>
          </cell>
          <cell r="T18" t="str">
            <v/>
          </cell>
          <cell r="U18" t="str">
            <v/>
          </cell>
          <cell r="V18" t="str">
            <v/>
          </cell>
          <cell r="W18" t="str">
            <v>Have you lost relatives or friends due to COVID-19?</v>
          </cell>
          <cell r="X18" t="str">
            <v>No</v>
          </cell>
          <cell r="Y18" t="str">
            <v>Yes</v>
          </cell>
          <cell r="Z18" t="str">
            <v/>
          </cell>
          <cell r="AA18" t="str">
            <v/>
          </cell>
          <cell r="AB18" t="str">
            <v/>
          </cell>
          <cell r="AC18" t="str">
            <v/>
          </cell>
          <cell r="AD18" t="str">
            <v/>
          </cell>
          <cell r="AE18" t="str">
            <v xml:space="preserve">Haben Sie Angehörige oder Freunde durch COVID-19 verloren?
</v>
          </cell>
          <cell r="AF18" t="str">
            <v>Nein</v>
          </cell>
          <cell r="AG18" t="str">
            <v>Ja</v>
          </cell>
          <cell r="AH18" t="str">
            <v/>
          </cell>
          <cell r="AI18" t="str">
            <v/>
          </cell>
          <cell r="AJ18" t="str">
            <v/>
          </cell>
          <cell r="AK18" t="str">
            <v/>
          </cell>
          <cell r="AL18" t="str">
            <v/>
          </cell>
          <cell r="AM18" t="str">
            <v xml:space="preserve">Avez-vous perdu des membres de votre famille ou des ami·e·s à cause du COVID-19 ?
</v>
          </cell>
          <cell r="AN18" t="str">
            <v>Non</v>
          </cell>
          <cell r="AO18" t="str">
            <v>Oui</v>
          </cell>
          <cell r="AU18" t="str">
            <v xml:space="preserve">Haben Sie Angehörige oder Freunde durch COVID-19 verloren?
</v>
          </cell>
          <cell r="AV18" t="str">
            <v>Nein</v>
          </cell>
          <cell r="AW18" t="str">
            <v>Ja</v>
          </cell>
          <cell r="AX18" t="str">
            <v/>
          </cell>
          <cell r="AY18" t="str">
            <v/>
          </cell>
          <cell r="AZ18" t="str">
            <v/>
          </cell>
          <cell r="BA18" t="str">
            <v/>
          </cell>
          <cell r="BB18" t="str">
            <v/>
          </cell>
          <cell r="BC18" t="str">
            <v xml:space="preserve">Haben Sie Angehörige oder Freunde durch COVID-19 verloren?
</v>
          </cell>
          <cell r="BD18" t="str">
            <v>Nein</v>
          </cell>
          <cell r="BE18" t="str">
            <v>Ja</v>
          </cell>
          <cell r="BF18" t="str">
            <v/>
          </cell>
          <cell r="BG18" t="str">
            <v/>
          </cell>
          <cell r="BH18" t="str">
            <v/>
          </cell>
          <cell r="BI18" t="str">
            <v/>
          </cell>
          <cell r="BJ18" t="str">
            <v/>
          </cell>
          <cell r="BK18" t="str">
            <v xml:space="preserve">Haben Sie Angehörige oder Freunde durch COVID-19 verloren?
</v>
          </cell>
          <cell r="BL18" t="str">
            <v>Nein</v>
          </cell>
          <cell r="BM18" t="str">
            <v>Ja</v>
          </cell>
          <cell r="BN18" t="str">
            <v/>
          </cell>
          <cell r="BO18" t="str">
            <v/>
          </cell>
          <cell r="BP18" t="str">
            <v/>
          </cell>
          <cell r="BQ18" t="str">
            <v/>
          </cell>
          <cell r="BR18" t="str">
            <v/>
          </cell>
          <cell r="BS18" t="str">
            <v xml:space="preserve">Haben Sie Angehörige oder Freunde durch COVID-19 verloren?
</v>
          </cell>
          <cell r="BT18" t="str">
            <v>Nein</v>
          </cell>
          <cell r="BU18" t="str">
            <v>Ja</v>
          </cell>
          <cell r="BV18" t="str">
            <v/>
          </cell>
          <cell r="BW18" t="str">
            <v/>
          </cell>
          <cell r="BX18" t="str">
            <v/>
          </cell>
          <cell r="BY18" t="str">
            <v/>
          </cell>
          <cell r="BZ18" t="str">
            <v/>
          </cell>
        </row>
        <row r="20">
          <cell r="O20" t="str">
            <v>Most további kérdések következnek a stresszes tapasztalataival kapcsolatban. Ezeket a kérdéseket hetente felteszik Önnek.</v>
          </cell>
          <cell r="W20" t="str">
            <v>Now we have some questions about your perceived stress. These questions will be repeated on a weekly basis.</v>
          </cell>
          <cell r="AE20" t="str">
            <v>Nun folgen weitere Fragen zu Ihrem Stresserleben. Diese Fragen werden Ihnen wöchentlich gestellt.</v>
          </cell>
          <cell r="AM20" t="str">
            <v xml:space="preserve">A partir de maintenant, nous avons quelques questions sur votre expérience du stress. Chaque semaine, on vous demanderait les mêmes questions. </v>
          </cell>
          <cell r="AU20" t="str">
            <v>Nun folgen weitere Fragen zu Ihrem Stresserleben. Diese Fragen werden Ihnen wöchentlich gestellt.</v>
          </cell>
          <cell r="BC20" t="str">
            <v>Nun folgen weitere Fragen zu Ihrem Stresserleben. Diese Fragen werden Ihnen wöchentlich gestellt.</v>
          </cell>
          <cell r="BK20" t="str">
            <v>Nun folgen weitere Fragen zu Ihrem Stresserleben. Diese Fragen werden Ihnen wöchentlich gestellt.</v>
          </cell>
          <cell r="BS20" t="str">
            <v>Nun folgen weitere Fragen zu Ihrem Stresserleben. Diese Fragen werden Ihnen wöchentlich gestellt.</v>
          </cell>
        </row>
        <row r="21">
          <cell r="O21" t="str">
            <v>A következő kérdések az elmúlt heti gondolataival és érzéseivel foglalkoznak. Kérjük, minden kérdésnél adja meg, hogy milyen gyakran gondolt vagy érzett az adott módon.</v>
          </cell>
          <cell r="W21" t="str">
            <v>The questions in this scale ask you about your feelings and thoughts during the last week. In each case, you will be asked to indicate how often you felt or thought a certain way.</v>
          </cell>
          <cell r="AE21" t="str">
            <v>Die folgenden Fragen beschäftigen sich mit Ihren Gedanken und Gefühlen während der letzten Woche. Bitte geben Sie für jede Frage an, wie oft sie in entsprechender Art und Weise gedacht oder gefühlt haben.</v>
          </cell>
          <cell r="AM21" t="str">
            <v>Les questions de cette questionnaire vous interrogent sur vos sentiments et vos pensées au cours de la semaine dernière. Dans chaque cas, il vous sera demandé d'indiquer à quelle fréquence vous avez ressenti ou pensé d'une certaine manière.</v>
          </cell>
          <cell r="AU21" t="str">
            <v>Die folgenden Fragen beschäftigen sich mit Ihren Gedanken und Gefühlen während der letzten Woche. Bitte geben Sie für jede Frage an, wie oft sie in entsprechender Art und Weise gedacht oder gefühlt haben.</v>
          </cell>
          <cell r="BC21" t="str">
            <v>Die folgenden Fragen beschäftigen sich mit Ihren Gedanken und Gefühlen während der letzten Woche. Bitte geben Sie für jede Frage an, wie oft sie in entsprechender Art und Weise gedacht oder gefühlt haben.</v>
          </cell>
          <cell r="BK21" t="str">
            <v>Die folgenden Fragen beschäftigen sich mit Ihren Gedanken und Gefühlen während der letzten Woche. Bitte geben Sie für jede Frage an, wie oft sie in entsprechender Art und Weise gedacht oder gefühlt haben.</v>
          </cell>
          <cell r="BS21" t="str">
            <v>Die folgenden Fragen beschäftigen sich mit Ihren Gedanken und Gefühlen während der letzten Woche. Bitte geben Sie für jede Frage an, wie oft sie in entsprechender Art und Weise gedacht oder gefühlt haben.</v>
          </cell>
        </row>
        <row r="22">
          <cell r="G22" t="str">
            <v>pss1</v>
          </cell>
          <cell r="H22">
            <v>0</v>
          </cell>
          <cell r="I22">
            <v>1</v>
          </cell>
          <cell r="J22">
            <v>2</v>
          </cell>
          <cell r="K22">
            <v>3</v>
          </cell>
          <cell r="L22">
            <v>4</v>
          </cell>
          <cell r="M22" t="str">
            <v/>
          </cell>
          <cell r="N22" t="str">
            <v/>
          </cell>
          <cell r="O22" t="str">
            <v>Az elmúlt héten milyen gyakran volt ideges, mert valami váratlan történt?</v>
          </cell>
          <cell r="P22" t="str">
            <v>Soha</v>
          </cell>
          <cell r="Q22" t="str">
            <v>Szinte soha</v>
          </cell>
          <cell r="R22" t="str">
            <v>Néha</v>
          </cell>
          <cell r="S22" t="str">
            <v>Viszonylag gyakran</v>
          </cell>
          <cell r="T22" t="str">
            <v>Nagyon gyakran</v>
          </cell>
          <cell r="U22" t="str">
            <v/>
          </cell>
          <cell r="V22" t="str">
            <v/>
          </cell>
          <cell r="W22" t="str">
            <v>In the last week, how often have you been upset because of something that happened unexpectedly?</v>
          </cell>
          <cell r="X22" t="str">
            <v>Never</v>
          </cell>
          <cell r="Y22" t="str">
            <v>Almost never</v>
          </cell>
          <cell r="Z22" t="str">
            <v>Sometimes</v>
          </cell>
          <cell r="AA22" t="str">
            <v>Fairly often</v>
          </cell>
          <cell r="AB22" t="str">
            <v>Very often</v>
          </cell>
          <cell r="AC22" t="str">
            <v/>
          </cell>
          <cell r="AD22" t="str">
            <v/>
          </cell>
          <cell r="AE22" t="str">
            <v>Wie oft waren Sie in der letzten Woche aufgewühlt, weil etwas unerwartet passiert ist?</v>
          </cell>
          <cell r="AF22" t="str">
            <v>Nie</v>
          </cell>
          <cell r="AG22" t="str">
            <v>Fast nie</v>
          </cell>
          <cell r="AH22" t="str">
            <v>Manchmal</v>
          </cell>
          <cell r="AI22" t="str">
            <v>Ziemlich oft</v>
          </cell>
          <cell r="AJ22" t="str">
            <v>Sehr oft</v>
          </cell>
          <cell r="AK22" t="str">
            <v/>
          </cell>
          <cell r="AL22" t="str">
            <v/>
          </cell>
          <cell r="AM22" t="str">
            <v>Durant la semaine passé, combien de fois, avez-vous été contrarié(e)  par quelque chose d’inattendu ou imprévu ?</v>
          </cell>
          <cell r="AN22" t="str">
            <v>Jamais</v>
          </cell>
          <cell r="AO22" t="str">
            <v>Presque jamais</v>
          </cell>
          <cell r="AP22" t="str">
            <v xml:space="preserve">Parfois </v>
          </cell>
          <cell r="AQ22" t="str">
            <v>Assez souvent</v>
          </cell>
          <cell r="AR22" t="str">
            <v>Très souvent</v>
          </cell>
          <cell r="AU22" t="str">
            <v>Wie oft waren Sie in der letzten Woche aufgewühlt, weil etwas unerwartet passiert ist?</v>
          </cell>
          <cell r="AV22" t="str">
            <v>Nie</v>
          </cell>
          <cell r="AW22" t="str">
            <v>Fast nie</v>
          </cell>
          <cell r="AX22" t="str">
            <v>Manchmal</v>
          </cell>
          <cell r="AY22" t="str">
            <v>Ziemlich oft</v>
          </cell>
          <cell r="AZ22" t="str">
            <v>Sehr oft</v>
          </cell>
          <cell r="BA22" t="str">
            <v/>
          </cell>
          <cell r="BB22" t="str">
            <v/>
          </cell>
          <cell r="BC22" t="str">
            <v>Wie oft waren Sie in der letzten Woche aufgewühlt, weil etwas unerwartet passiert ist?</v>
          </cell>
          <cell r="BD22" t="str">
            <v>Nie</v>
          </cell>
          <cell r="BE22" t="str">
            <v>Fast nie</v>
          </cell>
          <cell r="BF22" t="str">
            <v>Manchmal</v>
          </cell>
          <cell r="BG22" t="str">
            <v>Ziemlich oft</v>
          </cell>
          <cell r="BH22" t="str">
            <v>Sehr oft</v>
          </cell>
          <cell r="BI22" t="str">
            <v/>
          </cell>
          <cell r="BJ22" t="str">
            <v/>
          </cell>
          <cell r="BK22" t="str">
            <v>Wie oft waren Sie in der letzten Woche aufgewühlt, weil etwas unerwartet passiert ist?</v>
          </cell>
          <cell r="BL22" t="str">
            <v>Nie</v>
          </cell>
          <cell r="BM22" t="str">
            <v>Fast nie</v>
          </cell>
          <cell r="BN22" t="str">
            <v>Manchmal</v>
          </cell>
          <cell r="BO22" t="str">
            <v>Ziemlich oft</v>
          </cell>
          <cell r="BP22" t="str">
            <v>Sehr oft</v>
          </cell>
          <cell r="BQ22" t="str">
            <v/>
          </cell>
          <cell r="BR22" t="str">
            <v/>
          </cell>
          <cell r="BS22" t="str">
            <v>Wie oft waren Sie in der letzten Woche aufgewühlt, weil etwas unerwartet passiert ist?</v>
          </cell>
          <cell r="BT22" t="str">
            <v>Nie</v>
          </cell>
          <cell r="BU22" t="str">
            <v>Fast nie</v>
          </cell>
          <cell r="BV22" t="str">
            <v>Manchmal</v>
          </cell>
          <cell r="BW22" t="str">
            <v>Ziemlich oft</v>
          </cell>
          <cell r="BX22" t="str">
            <v>Sehr oft</v>
          </cell>
          <cell r="BY22" t="str">
            <v/>
          </cell>
          <cell r="BZ22" t="str">
            <v/>
          </cell>
        </row>
        <row r="23">
          <cell r="G23" t="str">
            <v>pss2</v>
          </cell>
          <cell r="H23">
            <v>0</v>
          </cell>
          <cell r="I23">
            <v>1</v>
          </cell>
          <cell r="J23">
            <v>2</v>
          </cell>
          <cell r="K23">
            <v>3</v>
          </cell>
          <cell r="L23">
            <v>4</v>
          </cell>
          <cell r="M23" t="str">
            <v/>
          </cell>
          <cell r="N23" t="str">
            <v/>
          </cell>
          <cell r="O23" t="str">
            <v>Az elmúlt héten milyen gyakran érezte úgy, hogy képtelen irányítása alatt tartani az életében fontos dolgokat?</v>
          </cell>
          <cell r="P23" t="str">
            <v>Soha</v>
          </cell>
          <cell r="Q23" t="str">
            <v>Szinte soha</v>
          </cell>
          <cell r="R23" t="str">
            <v>Néha</v>
          </cell>
          <cell r="S23" t="str">
            <v>Viszonylag gyakran</v>
          </cell>
          <cell r="T23" t="str">
            <v>Nagyon gyakran</v>
          </cell>
          <cell r="U23" t="str">
            <v/>
          </cell>
          <cell r="V23" t="str">
            <v/>
          </cell>
          <cell r="W23" t="str">
            <v>In the last week, how often have you felt that you were unable to control the important things in your life?</v>
          </cell>
          <cell r="X23" t="str">
            <v>Never</v>
          </cell>
          <cell r="Y23" t="str">
            <v>Almost never</v>
          </cell>
          <cell r="Z23" t="str">
            <v>Sometimes</v>
          </cell>
          <cell r="AA23" t="str">
            <v>Fairly often</v>
          </cell>
          <cell r="AB23" t="str">
            <v>Very often</v>
          </cell>
          <cell r="AC23" t="str">
            <v/>
          </cell>
          <cell r="AD23" t="str">
            <v/>
          </cell>
          <cell r="AE23" t="str">
            <v>Wie oft hatten Sie in der letzten Woche das Gefühl, nicht in der Lage zu sein, die wichtigen Dinge in Ihrem Leben kontrollieren zu können?</v>
          </cell>
          <cell r="AF23" t="str">
            <v>Nie</v>
          </cell>
          <cell r="AG23" t="str">
            <v>Fast nie</v>
          </cell>
          <cell r="AH23" t="str">
            <v>Manchmal</v>
          </cell>
          <cell r="AI23" t="str">
            <v>Ziemlich oft</v>
          </cell>
          <cell r="AJ23" t="str">
            <v>Sehr oft</v>
          </cell>
          <cell r="AK23" t="str">
            <v/>
          </cell>
          <cell r="AL23" t="str">
            <v/>
          </cell>
          <cell r="AM23" t="str">
            <v>Durant la semaine passé, combien de fois avez-vous eu le sentiment de ne pas pouvoir contrôler les aspects importants de votre vie ?</v>
          </cell>
          <cell r="AN23" t="str">
            <v>Jamais</v>
          </cell>
          <cell r="AO23" t="str">
            <v>Presque jamais</v>
          </cell>
          <cell r="AP23" t="str">
            <v xml:space="preserve">Parfois </v>
          </cell>
          <cell r="AQ23" t="str">
            <v>Assez souvent</v>
          </cell>
          <cell r="AR23" t="str">
            <v>Très souvent</v>
          </cell>
          <cell r="AU23" t="str">
            <v>Wie oft hatten Sie in der letzten Woche das Gefühl, nicht in der Lage zu sein, die wichtigen Dinge in Ihrem Leben kontrollieren zu können?</v>
          </cell>
          <cell r="AV23" t="str">
            <v>Nie</v>
          </cell>
          <cell r="AW23" t="str">
            <v>Fast nie</v>
          </cell>
          <cell r="AX23" t="str">
            <v>Manchmal</v>
          </cell>
          <cell r="AY23" t="str">
            <v>Ziemlich oft</v>
          </cell>
          <cell r="AZ23" t="str">
            <v>Sehr oft</v>
          </cell>
          <cell r="BA23" t="str">
            <v/>
          </cell>
          <cell r="BB23" t="str">
            <v/>
          </cell>
          <cell r="BC23" t="str">
            <v>Wie oft hatten Sie in der letzten Woche das Gefühl, nicht in der Lage zu sein, die wichtigen Dinge in Ihrem Leben kontrollieren zu können?</v>
          </cell>
          <cell r="BD23" t="str">
            <v>Nie</v>
          </cell>
          <cell r="BE23" t="str">
            <v>Fast nie</v>
          </cell>
          <cell r="BF23" t="str">
            <v>Manchmal</v>
          </cell>
          <cell r="BG23" t="str">
            <v>Ziemlich oft</v>
          </cell>
          <cell r="BH23" t="str">
            <v>Sehr oft</v>
          </cell>
          <cell r="BI23" t="str">
            <v/>
          </cell>
          <cell r="BJ23" t="str">
            <v/>
          </cell>
          <cell r="BK23" t="str">
            <v>Wie oft hatten Sie in der letzten Woche das Gefühl, nicht in der Lage zu sein, die wichtigen Dinge in Ihrem Leben kontrollieren zu können?</v>
          </cell>
          <cell r="BL23" t="str">
            <v>Nie</v>
          </cell>
          <cell r="BM23" t="str">
            <v>Fast nie</v>
          </cell>
          <cell r="BN23" t="str">
            <v>Manchmal</v>
          </cell>
          <cell r="BO23" t="str">
            <v>Ziemlich oft</v>
          </cell>
          <cell r="BP23" t="str">
            <v>Sehr oft</v>
          </cell>
          <cell r="BQ23" t="str">
            <v/>
          </cell>
          <cell r="BR23" t="str">
            <v/>
          </cell>
          <cell r="BS23" t="str">
            <v>Wie oft hatten Sie in der letzten Woche das Gefühl, nicht in der Lage zu sein, die wichtigen Dinge in Ihrem Leben kontrollieren zu können?</v>
          </cell>
          <cell r="BT23" t="str">
            <v>Nie</v>
          </cell>
          <cell r="BU23" t="str">
            <v>Fast nie</v>
          </cell>
          <cell r="BV23" t="str">
            <v>Manchmal</v>
          </cell>
          <cell r="BW23" t="str">
            <v>Ziemlich oft</v>
          </cell>
          <cell r="BX23" t="str">
            <v>Sehr oft</v>
          </cell>
          <cell r="BY23" t="str">
            <v/>
          </cell>
          <cell r="BZ23" t="str">
            <v/>
          </cell>
        </row>
        <row r="24">
          <cell r="G24" t="str">
            <v>pss3</v>
          </cell>
          <cell r="H24">
            <v>0</v>
          </cell>
          <cell r="I24">
            <v>1</v>
          </cell>
          <cell r="J24">
            <v>2</v>
          </cell>
          <cell r="K24">
            <v>3</v>
          </cell>
          <cell r="L24">
            <v>4</v>
          </cell>
          <cell r="M24" t="str">
            <v/>
          </cell>
          <cell r="N24" t="str">
            <v/>
          </cell>
          <cell r="O24" t="str">
            <v>Milyen gyakran érezte magát idegesnek és stresszesnek az elmúlt héten?</v>
          </cell>
          <cell r="P24" t="str">
            <v>Soha</v>
          </cell>
          <cell r="Q24" t="str">
            <v>Szinte soha</v>
          </cell>
          <cell r="R24" t="str">
            <v>Néha</v>
          </cell>
          <cell r="S24" t="str">
            <v>Viszonylag gyakran</v>
          </cell>
          <cell r="T24" t="str">
            <v>Nagyon gyakran</v>
          </cell>
          <cell r="U24" t="str">
            <v/>
          </cell>
          <cell r="V24" t="str">
            <v/>
          </cell>
          <cell r="W24" t="str">
            <v>In the last week, how often have you felt nervous and “stressed”?</v>
          </cell>
          <cell r="X24" t="str">
            <v>Never</v>
          </cell>
          <cell r="Y24" t="str">
            <v>Almost never</v>
          </cell>
          <cell r="Z24" t="str">
            <v>Sometimes</v>
          </cell>
          <cell r="AA24" t="str">
            <v>Fairly often</v>
          </cell>
          <cell r="AB24" t="str">
            <v>Very often</v>
          </cell>
          <cell r="AC24" t="str">
            <v/>
          </cell>
          <cell r="AD24" t="str">
            <v/>
          </cell>
          <cell r="AE24" t="str">
            <v>Wie oft haben Sie sich in der letzten Woche nervös und gestresst gefühlt?</v>
          </cell>
          <cell r="AF24" t="str">
            <v>Nie</v>
          </cell>
          <cell r="AG24" t="str">
            <v>Fast nie</v>
          </cell>
          <cell r="AH24" t="str">
            <v>Manchmal</v>
          </cell>
          <cell r="AI24" t="str">
            <v>Ziemlich oft</v>
          </cell>
          <cell r="AJ24" t="str">
            <v>Sehr oft</v>
          </cell>
          <cell r="AK24" t="str">
            <v/>
          </cell>
          <cell r="AL24" t="str">
            <v/>
          </cell>
          <cell r="AM24" t="str">
            <v>Durant la semaine passé, combien de fois vous êtes-vous senti(e) nerveux(se) et  'stressé(e)' ?</v>
          </cell>
          <cell r="AN24" t="str">
            <v>Jamais</v>
          </cell>
          <cell r="AO24" t="str">
            <v>Presque jamais</v>
          </cell>
          <cell r="AP24" t="str">
            <v xml:space="preserve">Parfois </v>
          </cell>
          <cell r="AQ24" t="str">
            <v>Assez souvent</v>
          </cell>
          <cell r="AR24" t="str">
            <v>Très souvent</v>
          </cell>
          <cell r="AU24" t="str">
            <v>Wie oft haben Sie sich in der letzten Woche nervös und gestresst gefühlt?</v>
          </cell>
          <cell r="AV24" t="str">
            <v>Nie</v>
          </cell>
          <cell r="AW24" t="str">
            <v>Fast nie</v>
          </cell>
          <cell r="AX24" t="str">
            <v>Manchmal</v>
          </cell>
          <cell r="AY24" t="str">
            <v>Ziemlich oft</v>
          </cell>
          <cell r="AZ24" t="str">
            <v>Sehr oft</v>
          </cell>
          <cell r="BA24" t="str">
            <v/>
          </cell>
          <cell r="BB24" t="str">
            <v/>
          </cell>
          <cell r="BC24" t="str">
            <v>Wie oft haben Sie sich in der letzten Woche nervös und gestresst gefühlt?</v>
          </cell>
          <cell r="BD24" t="str">
            <v>Nie</v>
          </cell>
          <cell r="BE24" t="str">
            <v>Fast nie</v>
          </cell>
          <cell r="BF24" t="str">
            <v>Manchmal</v>
          </cell>
          <cell r="BG24" t="str">
            <v>Ziemlich oft</v>
          </cell>
          <cell r="BH24" t="str">
            <v>Sehr oft</v>
          </cell>
          <cell r="BI24" t="str">
            <v/>
          </cell>
          <cell r="BJ24" t="str">
            <v/>
          </cell>
          <cell r="BK24" t="str">
            <v>Wie oft haben Sie sich in der letzten Woche nervös und gestresst gefühlt?</v>
          </cell>
          <cell r="BL24" t="str">
            <v>Nie</v>
          </cell>
          <cell r="BM24" t="str">
            <v>Fast nie</v>
          </cell>
          <cell r="BN24" t="str">
            <v>Manchmal</v>
          </cell>
          <cell r="BO24" t="str">
            <v>Ziemlich oft</v>
          </cell>
          <cell r="BP24" t="str">
            <v>Sehr oft</v>
          </cell>
          <cell r="BQ24" t="str">
            <v/>
          </cell>
          <cell r="BR24" t="str">
            <v/>
          </cell>
          <cell r="BS24" t="str">
            <v>Wie oft haben Sie sich in der letzten Woche nervös und gestresst gefühlt?</v>
          </cell>
          <cell r="BT24" t="str">
            <v>Nie</v>
          </cell>
          <cell r="BU24" t="str">
            <v>Fast nie</v>
          </cell>
          <cell r="BV24" t="str">
            <v>Manchmal</v>
          </cell>
          <cell r="BW24" t="str">
            <v>Ziemlich oft</v>
          </cell>
          <cell r="BX24" t="str">
            <v>Sehr oft</v>
          </cell>
          <cell r="BY24" t="str">
            <v/>
          </cell>
          <cell r="BZ24" t="str">
            <v/>
          </cell>
        </row>
        <row r="25">
          <cell r="G25" t="str">
            <v>pss4</v>
          </cell>
          <cell r="H25">
            <v>0</v>
          </cell>
          <cell r="I25">
            <v>1</v>
          </cell>
          <cell r="J25">
            <v>2</v>
          </cell>
          <cell r="K25">
            <v>3</v>
          </cell>
          <cell r="L25">
            <v>4</v>
          </cell>
          <cell r="M25" t="str">
            <v/>
          </cell>
          <cell r="N25" t="str">
            <v/>
          </cell>
          <cell r="O25" t="str">
            <v>Az elmúlt héten milyen gyakran volt biztos abban, hogy képes kezelni személyes problémáit?</v>
          </cell>
          <cell r="P25" t="str">
            <v>Soha</v>
          </cell>
          <cell r="Q25" t="str">
            <v>Szinte soha</v>
          </cell>
          <cell r="R25" t="str">
            <v>Néha</v>
          </cell>
          <cell r="S25" t="str">
            <v>Viszonylag gyakran</v>
          </cell>
          <cell r="T25" t="str">
            <v>Nagyon gyakran</v>
          </cell>
          <cell r="U25" t="str">
            <v/>
          </cell>
          <cell r="V25" t="str">
            <v/>
          </cell>
          <cell r="W25" t="str">
            <v>In the last week, how often have you felt confident about your ability to handle your personal problems?</v>
          </cell>
          <cell r="X25" t="str">
            <v>Never</v>
          </cell>
          <cell r="Y25" t="str">
            <v>Almost never</v>
          </cell>
          <cell r="Z25" t="str">
            <v>Sometimes</v>
          </cell>
          <cell r="AA25" t="str">
            <v>Fairly often</v>
          </cell>
          <cell r="AB25" t="str">
            <v>Very often</v>
          </cell>
          <cell r="AC25" t="str">
            <v/>
          </cell>
          <cell r="AD25" t="str">
            <v/>
          </cell>
          <cell r="AE25" t="str">
            <v>Wie oft waren Sie in der letzten Woche zuversichtlich, dass Sie fähig sind, Ihre persönlichen Probleme zu bewältigen?</v>
          </cell>
          <cell r="AF25" t="str">
            <v>Nie</v>
          </cell>
          <cell r="AG25" t="str">
            <v>Fast nie</v>
          </cell>
          <cell r="AH25" t="str">
            <v>Manchmal</v>
          </cell>
          <cell r="AI25" t="str">
            <v>Ziemlich oft</v>
          </cell>
          <cell r="AJ25" t="str">
            <v>Sehr oft</v>
          </cell>
          <cell r="AK25" t="str">
            <v/>
          </cell>
          <cell r="AL25" t="str">
            <v/>
          </cell>
          <cell r="AM25" t="str">
            <v>Durant la semaine passé, combien de fois avez-vous eu confiance en votre capacité à gérer vos  problèmes personnels ?</v>
          </cell>
          <cell r="AN25" t="str">
            <v>Jamais</v>
          </cell>
          <cell r="AO25" t="str">
            <v>Presque jamais</v>
          </cell>
          <cell r="AP25" t="str">
            <v xml:space="preserve">Parfois </v>
          </cell>
          <cell r="AQ25" t="str">
            <v>Assez souvent</v>
          </cell>
          <cell r="AR25" t="str">
            <v>Très souvent</v>
          </cell>
          <cell r="AU25" t="str">
            <v>Wie oft waren Sie in der letzten Woche zuversichtlich, dass Sie fähig sind, Ihre persönlichen Probleme zu bewältigen?</v>
          </cell>
          <cell r="AV25" t="str">
            <v>Nie</v>
          </cell>
          <cell r="AW25" t="str">
            <v>Fast nie</v>
          </cell>
          <cell r="AX25" t="str">
            <v>Manchmal</v>
          </cell>
          <cell r="AY25" t="str">
            <v>Ziemlich oft</v>
          </cell>
          <cell r="AZ25" t="str">
            <v>Sehr oft</v>
          </cell>
          <cell r="BA25" t="str">
            <v/>
          </cell>
          <cell r="BB25" t="str">
            <v/>
          </cell>
          <cell r="BC25" t="str">
            <v>Wie oft waren Sie in der letzten Woche zuversichtlich, dass Sie fähig sind, Ihre persönlichen Probleme zu bewältigen?</v>
          </cell>
          <cell r="BD25" t="str">
            <v>Nie</v>
          </cell>
          <cell r="BE25" t="str">
            <v>Fast nie</v>
          </cell>
          <cell r="BF25" t="str">
            <v>Manchmal</v>
          </cell>
          <cell r="BG25" t="str">
            <v>Ziemlich oft</v>
          </cell>
          <cell r="BH25" t="str">
            <v>Sehr oft</v>
          </cell>
          <cell r="BI25" t="str">
            <v/>
          </cell>
          <cell r="BJ25" t="str">
            <v/>
          </cell>
          <cell r="BK25" t="str">
            <v>Wie oft waren Sie in der letzten Woche zuversichtlich, dass Sie fähig sind, Ihre persönlichen Probleme zu bewältigen?</v>
          </cell>
          <cell r="BL25" t="str">
            <v>Nie</v>
          </cell>
          <cell r="BM25" t="str">
            <v>Fast nie</v>
          </cell>
          <cell r="BN25" t="str">
            <v>Manchmal</v>
          </cell>
          <cell r="BO25" t="str">
            <v>Ziemlich oft</v>
          </cell>
          <cell r="BP25" t="str">
            <v>Sehr oft</v>
          </cell>
          <cell r="BQ25" t="str">
            <v/>
          </cell>
          <cell r="BR25" t="str">
            <v/>
          </cell>
          <cell r="BS25" t="str">
            <v>Wie oft waren Sie in der letzten Woche zuversichtlich, dass Sie fähig sind, Ihre persönlichen Probleme zu bewältigen?</v>
          </cell>
          <cell r="BT25" t="str">
            <v>Nie</v>
          </cell>
          <cell r="BU25" t="str">
            <v>Fast nie</v>
          </cell>
          <cell r="BV25" t="str">
            <v>Manchmal</v>
          </cell>
          <cell r="BW25" t="str">
            <v>Ziemlich oft</v>
          </cell>
          <cell r="BX25" t="str">
            <v>Sehr oft</v>
          </cell>
          <cell r="BY25" t="str">
            <v/>
          </cell>
          <cell r="BZ25" t="str">
            <v/>
          </cell>
        </row>
        <row r="26">
          <cell r="G26" t="str">
            <v>pss5</v>
          </cell>
          <cell r="H26">
            <v>0</v>
          </cell>
          <cell r="I26">
            <v>1</v>
          </cell>
          <cell r="J26">
            <v>2</v>
          </cell>
          <cell r="K26">
            <v>3</v>
          </cell>
          <cell r="L26">
            <v>4</v>
          </cell>
          <cell r="M26" t="str">
            <v/>
          </cell>
          <cell r="N26" t="str">
            <v/>
          </cell>
          <cell r="O26" t="str">
            <v>Az elmúlt héten milyen gyakran érezte úgy, hogy a dolgok az Ön számára kedvezően alakulnak?</v>
          </cell>
          <cell r="P26" t="str">
            <v>Soha</v>
          </cell>
          <cell r="Q26" t="str">
            <v>Szinte soha</v>
          </cell>
          <cell r="R26" t="str">
            <v>Néha</v>
          </cell>
          <cell r="S26" t="str">
            <v>Viszonylag gyakran</v>
          </cell>
          <cell r="T26" t="str">
            <v>Nagyon gyakran</v>
          </cell>
          <cell r="U26" t="str">
            <v/>
          </cell>
          <cell r="V26" t="str">
            <v/>
          </cell>
          <cell r="W26" t="str">
            <v>In the last week, how often have you felt that things were going your way?</v>
          </cell>
          <cell r="X26" t="str">
            <v>Never</v>
          </cell>
          <cell r="Y26" t="str">
            <v>Almost never</v>
          </cell>
          <cell r="Z26" t="str">
            <v>Sometimes</v>
          </cell>
          <cell r="AA26" t="str">
            <v>Fairly often</v>
          </cell>
          <cell r="AB26" t="str">
            <v>Very often</v>
          </cell>
          <cell r="AC26" t="str">
            <v/>
          </cell>
          <cell r="AD26" t="str">
            <v/>
          </cell>
          <cell r="AE26" t="str">
            <v>Wie oft hatten Sie in der letzten Woche das Gefühl, dass sich die Dinge zu Ihren Gunsten entwickeln?</v>
          </cell>
          <cell r="AF26" t="str">
            <v>Nie</v>
          </cell>
          <cell r="AG26" t="str">
            <v>Fast nie</v>
          </cell>
          <cell r="AH26" t="str">
            <v>Manchmal</v>
          </cell>
          <cell r="AI26" t="str">
            <v>Ziemlich oft</v>
          </cell>
          <cell r="AJ26" t="str">
            <v>Sehr oft</v>
          </cell>
          <cell r="AK26" t="str">
            <v/>
          </cell>
          <cell r="AL26" t="str">
            <v/>
          </cell>
          <cell r="AM26" t="str">
            <v>Durant la semaine passé, combien de fois avez-vous eu  le sentiment les choses allaient comme vous le vouliez ?</v>
          </cell>
          <cell r="AN26" t="str">
            <v>Jamais</v>
          </cell>
          <cell r="AO26" t="str">
            <v>Presque jamais</v>
          </cell>
          <cell r="AP26" t="str">
            <v xml:space="preserve">Parfois </v>
          </cell>
          <cell r="AQ26" t="str">
            <v>Assez souvent</v>
          </cell>
          <cell r="AR26" t="str">
            <v>Très souvent</v>
          </cell>
          <cell r="AU26" t="str">
            <v>Wie oft hatten Sie in der letzten Woche das Gefühl, dass sich die Dinge zu Ihren Gunsten entwickeln?</v>
          </cell>
          <cell r="AV26" t="str">
            <v>Nie</v>
          </cell>
          <cell r="AW26" t="str">
            <v>Fast nie</v>
          </cell>
          <cell r="AX26" t="str">
            <v>Manchmal</v>
          </cell>
          <cell r="AY26" t="str">
            <v>Ziemlich oft</v>
          </cell>
          <cell r="AZ26" t="str">
            <v>Sehr oft</v>
          </cell>
          <cell r="BA26" t="str">
            <v/>
          </cell>
          <cell r="BB26" t="str">
            <v/>
          </cell>
          <cell r="BC26" t="str">
            <v>Wie oft hatten Sie in der letzten Woche das Gefühl, dass sich die Dinge zu Ihren Gunsten entwickeln?</v>
          </cell>
          <cell r="BD26" t="str">
            <v>Nie</v>
          </cell>
          <cell r="BE26" t="str">
            <v>Fast nie</v>
          </cell>
          <cell r="BF26" t="str">
            <v>Manchmal</v>
          </cell>
          <cell r="BG26" t="str">
            <v>Ziemlich oft</v>
          </cell>
          <cell r="BH26" t="str">
            <v>Sehr oft</v>
          </cell>
          <cell r="BI26" t="str">
            <v/>
          </cell>
          <cell r="BJ26" t="str">
            <v/>
          </cell>
          <cell r="BK26" t="str">
            <v>Wie oft hatten Sie in der letzten Woche das Gefühl, dass sich die Dinge zu Ihren Gunsten entwickeln?</v>
          </cell>
          <cell r="BL26" t="str">
            <v>Nie</v>
          </cell>
          <cell r="BM26" t="str">
            <v>Fast nie</v>
          </cell>
          <cell r="BN26" t="str">
            <v>Manchmal</v>
          </cell>
          <cell r="BO26" t="str">
            <v>Ziemlich oft</v>
          </cell>
          <cell r="BP26" t="str">
            <v>Sehr oft</v>
          </cell>
          <cell r="BQ26" t="str">
            <v/>
          </cell>
          <cell r="BR26" t="str">
            <v/>
          </cell>
          <cell r="BS26" t="str">
            <v>Wie oft hatten Sie in der letzten Woche das Gefühl, dass sich die Dinge zu Ihren Gunsten entwickeln?</v>
          </cell>
          <cell r="BT26" t="str">
            <v>Nie</v>
          </cell>
          <cell r="BU26" t="str">
            <v>Fast nie</v>
          </cell>
          <cell r="BV26" t="str">
            <v>Manchmal</v>
          </cell>
          <cell r="BW26" t="str">
            <v>Ziemlich oft</v>
          </cell>
          <cell r="BX26" t="str">
            <v>Sehr oft</v>
          </cell>
          <cell r="BY26" t="str">
            <v/>
          </cell>
          <cell r="BZ26" t="str">
            <v/>
          </cell>
        </row>
        <row r="27">
          <cell r="G27" t="str">
            <v>pss6</v>
          </cell>
          <cell r="H27">
            <v>0</v>
          </cell>
          <cell r="I27">
            <v>1</v>
          </cell>
          <cell r="J27">
            <v>2</v>
          </cell>
          <cell r="K27">
            <v>3</v>
          </cell>
          <cell r="L27">
            <v>4</v>
          </cell>
          <cell r="M27" t="str">
            <v/>
          </cell>
          <cell r="N27" t="str">
            <v/>
          </cell>
          <cell r="O27" t="str">
            <v>Az elmúlt héten milyen gyakran érezte úgy, hogy nem képes megbirkózni az elvégzendő feladatokkal?</v>
          </cell>
          <cell r="P27" t="str">
            <v>Soha</v>
          </cell>
          <cell r="Q27" t="str">
            <v>Szinte soha</v>
          </cell>
          <cell r="R27" t="str">
            <v>Néha</v>
          </cell>
          <cell r="S27" t="str">
            <v>Viszonylag gyakran</v>
          </cell>
          <cell r="T27" t="str">
            <v>Nagyon gyakran</v>
          </cell>
          <cell r="U27" t="str">
            <v/>
          </cell>
          <cell r="V27" t="str">
            <v/>
          </cell>
          <cell r="W27" t="str">
            <v>In the last week, how often have you found that you could not cope with all the things that you had to do?</v>
          </cell>
          <cell r="X27" t="str">
            <v>Never</v>
          </cell>
          <cell r="Y27" t="str">
            <v>Almost never</v>
          </cell>
          <cell r="Z27" t="str">
            <v>Sometimes</v>
          </cell>
          <cell r="AA27" t="str">
            <v>Fairly often</v>
          </cell>
          <cell r="AB27" t="str">
            <v>Very often</v>
          </cell>
          <cell r="AC27" t="str">
            <v/>
          </cell>
          <cell r="AD27" t="str">
            <v/>
          </cell>
          <cell r="AE27" t="str">
            <v>Wie oft hatten Sie in der letzten Woche den Eindruck, nicht all Ihren anstehenden Aufgaben gewachsen zu sein?</v>
          </cell>
          <cell r="AF27" t="str">
            <v>Nie</v>
          </cell>
          <cell r="AG27" t="str">
            <v>Fast nie</v>
          </cell>
          <cell r="AH27" t="str">
            <v>Manchmal</v>
          </cell>
          <cell r="AI27" t="str">
            <v>Ziemlich oft</v>
          </cell>
          <cell r="AJ27" t="str">
            <v>Sehr oft</v>
          </cell>
          <cell r="AK27" t="str">
            <v/>
          </cell>
          <cell r="AL27" t="str">
            <v/>
          </cell>
          <cell r="AM27" t="str">
            <v>Durant la semaine passé, combien de fois avez-vous pensé que vous ne pourriez pas venir à bout de tout ce que vous aviez à faire?</v>
          </cell>
          <cell r="AN27" t="str">
            <v>Jamais</v>
          </cell>
          <cell r="AO27" t="str">
            <v>Presque jamais</v>
          </cell>
          <cell r="AP27" t="str">
            <v xml:space="preserve">Parfois </v>
          </cell>
          <cell r="AQ27" t="str">
            <v>Assez souvent</v>
          </cell>
          <cell r="AR27" t="str">
            <v>Très souvent</v>
          </cell>
          <cell r="AU27" t="str">
            <v>Wie oft hatten Sie in der letzten Woche den Eindruck, nicht all Ihren anstehenden Aufgaben gewachsen zu sein?</v>
          </cell>
          <cell r="AV27" t="str">
            <v>Nie</v>
          </cell>
          <cell r="AW27" t="str">
            <v>Fast nie</v>
          </cell>
          <cell r="AX27" t="str">
            <v>Manchmal</v>
          </cell>
          <cell r="AY27" t="str">
            <v>Ziemlich oft</v>
          </cell>
          <cell r="AZ27" t="str">
            <v>Sehr oft</v>
          </cell>
          <cell r="BA27" t="str">
            <v/>
          </cell>
          <cell r="BB27" t="str">
            <v/>
          </cell>
          <cell r="BC27" t="str">
            <v>Wie oft hatten Sie in der letzten Woche den Eindruck, nicht all Ihren anstehenden Aufgaben gewachsen zu sein?</v>
          </cell>
          <cell r="BD27" t="str">
            <v>Nie</v>
          </cell>
          <cell r="BE27" t="str">
            <v>Fast nie</v>
          </cell>
          <cell r="BF27" t="str">
            <v>Manchmal</v>
          </cell>
          <cell r="BG27" t="str">
            <v>Ziemlich oft</v>
          </cell>
          <cell r="BH27" t="str">
            <v>Sehr oft</v>
          </cell>
          <cell r="BI27" t="str">
            <v/>
          </cell>
          <cell r="BJ27" t="str">
            <v/>
          </cell>
          <cell r="BK27" t="str">
            <v>Wie oft hatten Sie in der letzten Woche den Eindruck, nicht all Ihren anstehenden Aufgaben gewachsen zu sein?</v>
          </cell>
          <cell r="BL27" t="str">
            <v>Nie</v>
          </cell>
          <cell r="BM27" t="str">
            <v>Fast nie</v>
          </cell>
          <cell r="BN27" t="str">
            <v>Manchmal</v>
          </cell>
          <cell r="BO27" t="str">
            <v>Ziemlich oft</v>
          </cell>
          <cell r="BP27" t="str">
            <v>Sehr oft</v>
          </cell>
          <cell r="BQ27" t="str">
            <v/>
          </cell>
          <cell r="BR27" t="str">
            <v/>
          </cell>
          <cell r="BS27" t="str">
            <v>Wie oft hatten Sie in der letzten Woche den Eindruck, nicht all Ihren anstehenden Aufgaben gewachsen zu sein?</v>
          </cell>
          <cell r="BT27" t="str">
            <v>Nie</v>
          </cell>
          <cell r="BU27" t="str">
            <v>Fast nie</v>
          </cell>
          <cell r="BV27" t="str">
            <v>Manchmal</v>
          </cell>
          <cell r="BW27" t="str">
            <v>Ziemlich oft</v>
          </cell>
          <cell r="BX27" t="str">
            <v>Sehr oft</v>
          </cell>
          <cell r="BY27" t="str">
            <v/>
          </cell>
          <cell r="BZ27" t="str">
            <v/>
          </cell>
        </row>
        <row r="28">
          <cell r="G28" t="str">
            <v>pss7</v>
          </cell>
          <cell r="H28">
            <v>0</v>
          </cell>
          <cell r="I28">
            <v>1</v>
          </cell>
          <cell r="J28">
            <v>2</v>
          </cell>
          <cell r="K28">
            <v>3</v>
          </cell>
          <cell r="L28">
            <v>4</v>
          </cell>
          <cell r="M28" t="str">
            <v/>
          </cell>
          <cell r="N28" t="str">
            <v/>
          </cell>
          <cell r="O28" t="str">
            <v>Az elmúlt héten milyen gyakran érezte úgy, hogy befolyásolni tudja életében a mérges helyzeteket?</v>
          </cell>
          <cell r="P28" t="str">
            <v>Soha</v>
          </cell>
          <cell r="Q28" t="str">
            <v>Szinte soha</v>
          </cell>
          <cell r="R28" t="str">
            <v>Néha</v>
          </cell>
          <cell r="S28" t="str">
            <v>Viszonylag gyakran</v>
          </cell>
          <cell r="T28" t="str">
            <v>Nagyon gyakran</v>
          </cell>
          <cell r="U28" t="str">
            <v/>
          </cell>
          <cell r="V28" t="str">
            <v/>
          </cell>
          <cell r="W28" t="str">
            <v>In the last week, how often have you been able to control irritations in your life?</v>
          </cell>
          <cell r="X28" t="str">
            <v>Never</v>
          </cell>
          <cell r="Y28" t="str">
            <v>Almost never</v>
          </cell>
          <cell r="Z28" t="str">
            <v>Sometimes</v>
          </cell>
          <cell r="AA28" t="str">
            <v>Fairly often</v>
          </cell>
          <cell r="AB28" t="str">
            <v>Very often</v>
          </cell>
          <cell r="AC28" t="str">
            <v/>
          </cell>
          <cell r="AD28" t="str">
            <v/>
          </cell>
          <cell r="AE28" t="str">
            <v>Wie oft waren Sie in der letzten Woche in der Lage, ärgerliche Situationen in Ihrem Leben zu beeinflussen?</v>
          </cell>
          <cell r="AF28" t="str">
            <v>Nie</v>
          </cell>
          <cell r="AG28" t="str">
            <v>Fast nie</v>
          </cell>
          <cell r="AH28" t="str">
            <v>Manchmal</v>
          </cell>
          <cell r="AI28" t="str">
            <v>Ziemlich oft</v>
          </cell>
          <cell r="AJ28" t="str">
            <v>Sehr oft</v>
          </cell>
          <cell r="AK28" t="str">
            <v/>
          </cell>
          <cell r="AL28" t="str">
            <v/>
          </cell>
          <cell r="AM28" t="str">
            <v>Durant la semaine passé, combien de fois avez-vous été capable de contrôler les irritations que vous éprouvez dans votre vie ?</v>
          </cell>
          <cell r="AN28" t="str">
            <v>Jamais</v>
          </cell>
          <cell r="AO28" t="str">
            <v>Presque jamais</v>
          </cell>
          <cell r="AP28" t="str">
            <v xml:space="preserve">Parfois </v>
          </cell>
          <cell r="AQ28" t="str">
            <v>Assez souvent</v>
          </cell>
          <cell r="AR28" t="str">
            <v>Très souvent</v>
          </cell>
          <cell r="AU28" t="str">
            <v>Wie oft waren Sie in der letzten Woche in der Lage, ärgerliche Situationen in Ihrem Leben zu beeinflussen?</v>
          </cell>
          <cell r="AV28" t="str">
            <v>Nie</v>
          </cell>
          <cell r="AW28" t="str">
            <v>Fast nie</v>
          </cell>
          <cell r="AX28" t="str">
            <v>Manchmal</v>
          </cell>
          <cell r="AY28" t="str">
            <v>Ziemlich oft</v>
          </cell>
          <cell r="AZ28" t="str">
            <v>Sehr oft</v>
          </cell>
          <cell r="BA28" t="str">
            <v/>
          </cell>
          <cell r="BB28" t="str">
            <v/>
          </cell>
          <cell r="BC28" t="str">
            <v>Wie oft waren Sie in der letzten Woche in der Lage, ärgerliche Situationen in Ihrem Leben zu beeinflussen?</v>
          </cell>
          <cell r="BD28" t="str">
            <v>Nie</v>
          </cell>
          <cell r="BE28" t="str">
            <v>Fast nie</v>
          </cell>
          <cell r="BF28" t="str">
            <v>Manchmal</v>
          </cell>
          <cell r="BG28" t="str">
            <v>Ziemlich oft</v>
          </cell>
          <cell r="BH28" t="str">
            <v>Sehr oft</v>
          </cell>
          <cell r="BI28" t="str">
            <v/>
          </cell>
          <cell r="BJ28" t="str">
            <v/>
          </cell>
          <cell r="BK28" t="str">
            <v>Wie oft waren Sie in der letzten Woche in der Lage, ärgerliche Situationen in Ihrem Leben zu beeinflussen?</v>
          </cell>
          <cell r="BL28" t="str">
            <v>Nie</v>
          </cell>
          <cell r="BM28" t="str">
            <v>Fast nie</v>
          </cell>
          <cell r="BN28" t="str">
            <v>Manchmal</v>
          </cell>
          <cell r="BO28" t="str">
            <v>Ziemlich oft</v>
          </cell>
          <cell r="BP28" t="str">
            <v>Sehr oft</v>
          </cell>
          <cell r="BQ28" t="str">
            <v/>
          </cell>
          <cell r="BR28" t="str">
            <v/>
          </cell>
          <cell r="BS28" t="str">
            <v>Wie oft waren Sie in der letzten Woche in der Lage, ärgerliche Situationen in Ihrem Leben zu beeinflussen?</v>
          </cell>
          <cell r="BT28" t="str">
            <v>Nie</v>
          </cell>
          <cell r="BU28" t="str">
            <v>Fast nie</v>
          </cell>
          <cell r="BV28" t="str">
            <v>Manchmal</v>
          </cell>
          <cell r="BW28" t="str">
            <v>Ziemlich oft</v>
          </cell>
          <cell r="BX28" t="str">
            <v>Sehr oft</v>
          </cell>
          <cell r="BY28" t="str">
            <v/>
          </cell>
          <cell r="BZ28" t="str">
            <v/>
          </cell>
        </row>
        <row r="29">
          <cell r="G29" t="str">
            <v>pss8</v>
          </cell>
          <cell r="H29">
            <v>0</v>
          </cell>
          <cell r="I29">
            <v>1</v>
          </cell>
          <cell r="J29">
            <v>2</v>
          </cell>
          <cell r="K29">
            <v>3</v>
          </cell>
          <cell r="L29">
            <v>4</v>
          </cell>
          <cell r="M29" t="str">
            <v/>
          </cell>
          <cell r="N29" t="str">
            <v/>
          </cell>
          <cell r="O29" t="str">
            <v>Az elmúlt héten milyen gyakran érezte úgy, hogy mindent kézben tart?</v>
          </cell>
          <cell r="P29" t="str">
            <v>Soha</v>
          </cell>
          <cell r="Q29" t="str">
            <v>Szinte soha</v>
          </cell>
          <cell r="R29" t="str">
            <v>Néha</v>
          </cell>
          <cell r="S29" t="str">
            <v>Viszonylag gyakran</v>
          </cell>
          <cell r="T29" t="str">
            <v>Nagyon gyakran</v>
          </cell>
          <cell r="U29" t="str">
            <v/>
          </cell>
          <cell r="V29" t="str">
            <v/>
          </cell>
          <cell r="W29" t="str">
            <v>In the last week, how often have you felt that you were on top of things?</v>
          </cell>
          <cell r="X29" t="str">
            <v>Never</v>
          </cell>
          <cell r="Y29" t="str">
            <v>Almost never</v>
          </cell>
          <cell r="Z29" t="str">
            <v>Sometimes</v>
          </cell>
          <cell r="AA29" t="str">
            <v>Fairly often</v>
          </cell>
          <cell r="AB29" t="str">
            <v>Very often</v>
          </cell>
          <cell r="AC29" t="str">
            <v/>
          </cell>
          <cell r="AD29" t="str">
            <v/>
          </cell>
          <cell r="AE29" t="str">
            <v>Wie oft hatten Sie in der letzten Woche das Gefühl, alles im Griff zu haben?</v>
          </cell>
          <cell r="AF29" t="str">
            <v>Nie</v>
          </cell>
          <cell r="AG29" t="str">
            <v>Fast nie</v>
          </cell>
          <cell r="AH29" t="str">
            <v>Manchmal</v>
          </cell>
          <cell r="AI29" t="str">
            <v>Ziemlich oft</v>
          </cell>
          <cell r="AJ29" t="str">
            <v>Sehr oft</v>
          </cell>
          <cell r="AK29" t="str">
            <v/>
          </cell>
          <cell r="AL29" t="str">
            <v/>
          </cell>
          <cell r="AM29" t="str">
            <v>Durant la semaine passé, combien de fois avez vous eu le sentiment de vraiment "dominer la situation"?</v>
          </cell>
          <cell r="AN29" t="str">
            <v>Jamais</v>
          </cell>
          <cell r="AO29" t="str">
            <v>Presque jamais</v>
          </cell>
          <cell r="AP29" t="str">
            <v xml:space="preserve">Parfois </v>
          </cell>
          <cell r="AQ29" t="str">
            <v>Assez souvent</v>
          </cell>
          <cell r="AR29" t="str">
            <v>Très souvent</v>
          </cell>
          <cell r="AU29" t="str">
            <v>Wie oft hatten Sie in der letzten Woche das Gefühl, alles im Griff zu haben?</v>
          </cell>
          <cell r="AV29" t="str">
            <v>Nie</v>
          </cell>
          <cell r="AW29" t="str">
            <v>Fast nie</v>
          </cell>
          <cell r="AX29" t="str">
            <v>Manchmal</v>
          </cell>
          <cell r="AY29" t="str">
            <v>Ziemlich oft</v>
          </cell>
          <cell r="AZ29" t="str">
            <v>Sehr oft</v>
          </cell>
          <cell r="BA29" t="str">
            <v/>
          </cell>
          <cell r="BB29" t="str">
            <v/>
          </cell>
          <cell r="BC29" t="str">
            <v>Wie oft hatten Sie in der letzten Woche das Gefühl, alles im Griff zu haben?</v>
          </cell>
          <cell r="BD29" t="str">
            <v>Nie</v>
          </cell>
          <cell r="BE29" t="str">
            <v>Fast nie</v>
          </cell>
          <cell r="BF29" t="str">
            <v>Manchmal</v>
          </cell>
          <cell r="BG29" t="str">
            <v>Ziemlich oft</v>
          </cell>
          <cell r="BH29" t="str">
            <v>Sehr oft</v>
          </cell>
          <cell r="BI29" t="str">
            <v/>
          </cell>
          <cell r="BJ29" t="str">
            <v/>
          </cell>
          <cell r="BK29" t="str">
            <v>Wie oft hatten Sie in der letzten Woche das Gefühl, alles im Griff zu haben?</v>
          </cell>
          <cell r="BL29" t="str">
            <v>Nie</v>
          </cell>
          <cell r="BM29" t="str">
            <v>Fast nie</v>
          </cell>
          <cell r="BN29" t="str">
            <v>Manchmal</v>
          </cell>
          <cell r="BO29" t="str">
            <v>Ziemlich oft</v>
          </cell>
          <cell r="BP29" t="str">
            <v>Sehr oft</v>
          </cell>
          <cell r="BQ29" t="str">
            <v/>
          </cell>
          <cell r="BR29" t="str">
            <v/>
          </cell>
          <cell r="BS29" t="str">
            <v>Wie oft hatten Sie in der letzten Woche das Gefühl, alles im Griff zu haben?</v>
          </cell>
          <cell r="BT29" t="str">
            <v>Nie</v>
          </cell>
          <cell r="BU29" t="str">
            <v>Fast nie</v>
          </cell>
          <cell r="BV29" t="str">
            <v>Manchmal</v>
          </cell>
          <cell r="BW29" t="str">
            <v>Ziemlich oft</v>
          </cell>
          <cell r="BX29" t="str">
            <v>Sehr oft</v>
          </cell>
          <cell r="BY29" t="str">
            <v/>
          </cell>
          <cell r="BZ29" t="str">
            <v/>
          </cell>
        </row>
        <row r="30">
          <cell r="G30" t="str">
            <v>pss9</v>
          </cell>
          <cell r="H30">
            <v>0</v>
          </cell>
          <cell r="I30">
            <v>1</v>
          </cell>
          <cell r="J30">
            <v>2</v>
          </cell>
          <cell r="K30">
            <v>3</v>
          </cell>
          <cell r="L30">
            <v>4</v>
          </cell>
          <cell r="M30" t="str">
            <v/>
          </cell>
          <cell r="N30" t="str">
            <v/>
          </cell>
          <cell r="O30" t="str">
            <v>Az elmúlt héten milyen gyakran mérgelődött olyan dolgokon, amelyek felett nincs irányítása?</v>
          </cell>
          <cell r="P30" t="str">
            <v>Soha</v>
          </cell>
          <cell r="Q30" t="str">
            <v>Szinte soha</v>
          </cell>
          <cell r="R30" t="str">
            <v>Néha</v>
          </cell>
          <cell r="S30" t="str">
            <v>Viszonylag gyakran</v>
          </cell>
          <cell r="T30" t="str">
            <v>Nagyon gyakran</v>
          </cell>
          <cell r="U30" t="str">
            <v/>
          </cell>
          <cell r="V30" t="str">
            <v/>
          </cell>
          <cell r="W30" t="str">
            <v>In the last week, how often have you been angered because of things that were outside of your control?</v>
          </cell>
          <cell r="X30" t="str">
            <v>Never</v>
          </cell>
          <cell r="Y30" t="str">
            <v>Almost never</v>
          </cell>
          <cell r="Z30" t="str">
            <v>Sometimes</v>
          </cell>
          <cell r="AA30" t="str">
            <v>Fairly often</v>
          </cell>
          <cell r="AB30" t="str">
            <v>Very often</v>
          </cell>
          <cell r="AC30" t="str">
            <v/>
          </cell>
          <cell r="AD30" t="str">
            <v/>
          </cell>
          <cell r="AE30" t="str">
            <v>Wie oft haben Sie sich in der letzten Woche über Dinge geärgert, über die Sie keine Kontrolle hatten?</v>
          </cell>
          <cell r="AF30" t="str">
            <v>Nie</v>
          </cell>
          <cell r="AG30" t="str">
            <v>Fast nie</v>
          </cell>
          <cell r="AH30" t="str">
            <v>Manchmal</v>
          </cell>
          <cell r="AI30" t="str">
            <v>Ziemlich oft</v>
          </cell>
          <cell r="AJ30" t="str">
            <v>Sehr oft</v>
          </cell>
          <cell r="AK30" t="str">
            <v/>
          </cell>
          <cell r="AL30" t="str">
            <v/>
          </cell>
          <cell r="AM30" t="str">
            <v>Durant la semaine passé, combien de fois  vous êtes-vous mis(e) en colère à cause de choses qui arrivaient et sur lesquelles vous n'aviez pas de contrôle?</v>
          </cell>
          <cell r="AN30" t="str">
            <v>Jamais</v>
          </cell>
          <cell r="AO30" t="str">
            <v>Presque jamais</v>
          </cell>
          <cell r="AP30" t="str">
            <v xml:space="preserve">Parfois </v>
          </cell>
          <cell r="AQ30" t="str">
            <v>Assez souvent</v>
          </cell>
          <cell r="AR30" t="str">
            <v>Très souvent</v>
          </cell>
          <cell r="AU30" t="str">
            <v>Wie oft haben Sie sich in der letzten Woche über Dinge geärgert, über die Sie keine Kontrolle hatten?</v>
          </cell>
          <cell r="AV30" t="str">
            <v>Nie</v>
          </cell>
          <cell r="AW30" t="str">
            <v>Fast nie</v>
          </cell>
          <cell r="AX30" t="str">
            <v>Manchmal</v>
          </cell>
          <cell r="AY30" t="str">
            <v>Ziemlich oft</v>
          </cell>
          <cell r="AZ30" t="str">
            <v>Sehr oft</v>
          </cell>
          <cell r="BA30" t="str">
            <v/>
          </cell>
          <cell r="BB30" t="str">
            <v/>
          </cell>
          <cell r="BC30" t="str">
            <v>Wie oft haben Sie sich in der letzten Woche über Dinge geärgert, über die Sie keine Kontrolle hatten?</v>
          </cell>
          <cell r="BD30" t="str">
            <v>Nie</v>
          </cell>
          <cell r="BE30" t="str">
            <v>Fast nie</v>
          </cell>
          <cell r="BF30" t="str">
            <v>Manchmal</v>
          </cell>
          <cell r="BG30" t="str">
            <v>Ziemlich oft</v>
          </cell>
          <cell r="BH30" t="str">
            <v>Sehr oft</v>
          </cell>
          <cell r="BI30" t="str">
            <v/>
          </cell>
          <cell r="BJ30" t="str">
            <v/>
          </cell>
          <cell r="BK30" t="str">
            <v>Wie oft haben Sie sich in der letzten Woche über Dinge geärgert, über die Sie keine Kontrolle hatten?</v>
          </cell>
          <cell r="BL30" t="str">
            <v>Nie</v>
          </cell>
          <cell r="BM30" t="str">
            <v>Fast nie</v>
          </cell>
          <cell r="BN30" t="str">
            <v>Manchmal</v>
          </cell>
          <cell r="BO30" t="str">
            <v>Ziemlich oft</v>
          </cell>
          <cell r="BP30" t="str">
            <v>Sehr oft</v>
          </cell>
          <cell r="BQ30" t="str">
            <v/>
          </cell>
          <cell r="BR30" t="str">
            <v/>
          </cell>
          <cell r="BS30" t="str">
            <v>Wie oft haben Sie sich in der letzten Woche über Dinge geärgert, über die Sie keine Kontrolle hatten?</v>
          </cell>
          <cell r="BT30" t="str">
            <v>Nie</v>
          </cell>
          <cell r="BU30" t="str">
            <v>Fast nie</v>
          </cell>
          <cell r="BV30" t="str">
            <v>Manchmal</v>
          </cell>
          <cell r="BW30" t="str">
            <v>Ziemlich oft</v>
          </cell>
          <cell r="BX30" t="str">
            <v>Sehr oft</v>
          </cell>
          <cell r="BY30" t="str">
            <v/>
          </cell>
          <cell r="BZ30" t="str">
            <v/>
          </cell>
        </row>
        <row r="31">
          <cell r="G31" t="str">
            <v>pss10</v>
          </cell>
          <cell r="H31">
            <v>0</v>
          </cell>
          <cell r="I31">
            <v>1</v>
          </cell>
          <cell r="J31">
            <v>2</v>
          </cell>
          <cell r="K31">
            <v>3</v>
          </cell>
          <cell r="L31">
            <v>4</v>
          </cell>
          <cell r="M31" t="str">
            <v/>
          </cell>
          <cell r="N31" t="str">
            <v/>
          </cell>
          <cell r="O31" t="str">
            <v>Az elmúlt héten milyen gyakran érezte úgy, hogy annyi nehézség halmozódott fel, hogy nem tud megbirkózni azokkal?</v>
          </cell>
          <cell r="P31" t="str">
            <v>Soha</v>
          </cell>
          <cell r="Q31" t="str">
            <v>Szinte soha</v>
          </cell>
          <cell r="R31" t="str">
            <v>Néha</v>
          </cell>
          <cell r="S31" t="str">
            <v>Viszonylag gyakran</v>
          </cell>
          <cell r="T31" t="str">
            <v>Nagyon gyakran</v>
          </cell>
          <cell r="U31" t="str">
            <v/>
          </cell>
          <cell r="V31" t="str">
            <v/>
          </cell>
          <cell r="W31" t="str">
            <v>In the last week, how often have you felt difficulties were piling up so high that you could not overcome them?</v>
          </cell>
          <cell r="X31" t="str">
            <v>Never</v>
          </cell>
          <cell r="Y31" t="str">
            <v>Almost never</v>
          </cell>
          <cell r="Z31" t="str">
            <v>Sometimes</v>
          </cell>
          <cell r="AA31" t="str">
            <v>Fairly often</v>
          </cell>
          <cell r="AB31" t="str">
            <v>Very often</v>
          </cell>
          <cell r="AC31" t="str">
            <v/>
          </cell>
          <cell r="AD31" t="str">
            <v/>
          </cell>
          <cell r="AE31" t="str">
            <v>Wie oft hatten Sie in der letzten Woche das Gefühl, dass sich so viele Schwierigkeiten angehäuft haben, dass Sie diese nicht überwinden konnten?</v>
          </cell>
          <cell r="AF31" t="str">
            <v>Nie</v>
          </cell>
          <cell r="AG31" t="str">
            <v>Fast nie</v>
          </cell>
          <cell r="AH31" t="str">
            <v>Manchmal</v>
          </cell>
          <cell r="AI31" t="str">
            <v>Ziemlich oft</v>
          </cell>
          <cell r="AJ31" t="str">
            <v>Sehr oft</v>
          </cell>
          <cell r="AK31" t="str">
            <v/>
          </cell>
          <cell r="AL31" t="str">
            <v/>
          </cell>
          <cell r="AM31" t="str">
            <v>Durant la semaine passé, combien de fois avez-vous eu le sentiment que les difficultés s'accumulaient tellement que vous ne pourriez pas les surmonter?</v>
          </cell>
          <cell r="AN31" t="str">
            <v>Jamais</v>
          </cell>
          <cell r="AO31" t="str">
            <v>Presque jamais</v>
          </cell>
          <cell r="AP31" t="str">
            <v xml:space="preserve">Parfois </v>
          </cell>
          <cell r="AQ31" t="str">
            <v>Assez souvent</v>
          </cell>
          <cell r="AR31" t="str">
            <v>Très souvent</v>
          </cell>
          <cell r="AU31" t="str">
            <v>Wie oft hatten Sie in der letzten Woche das Gefühl, dass sich so viele Schwierigkeiten angehäuft haben, dass Sie diese nicht überwinden konnten?</v>
          </cell>
          <cell r="AV31" t="str">
            <v>Nie</v>
          </cell>
          <cell r="AW31" t="str">
            <v>Fast nie</v>
          </cell>
          <cell r="AX31" t="str">
            <v>Manchmal</v>
          </cell>
          <cell r="AY31" t="str">
            <v>Ziemlich oft</v>
          </cell>
          <cell r="AZ31" t="str">
            <v>Sehr oft</v>
          </cell>
          <cell r="BA31" t="str">
            <v/>
          </cell>
          <cell r="BB31" t="str">
            <v/>
          </cell>
          <cell r="BC31" t="str">
            <v>Wie oft hatten Sie in der letzten Woche das Gefühl, dass sich so viele Schwierigkeiten angehäuft haben, dass Sie diese nicht überwinden konnten?</v>
          </cell>
          <cell r="BD31" t="str">
            <v>Nie</v>
          </cell>
          <cell r="BE31" t="str">
            <v>Fast nie</v>
          </cell>
          <cell r="BF31" t="str">
            <v>Manchmal</v>
          </cell>
          <cell r="BG31" t="str">
            <v>Ziemlich oft</v>
          </cell>
          <cell r="BH31" t="str">
            <v>Sehr oft</v>
          </cell>
          <cell r="BI31" t="str">
            <v/>
          </cell>
          <cell r="BJ31" t="str">
            <v/>
          </cell>
          <cell r="BK31" t="str">
            <v>Wie oft hatten Sie in der letzten Woche das Gefühl, dass sich so viele Schwierigkeiten angehäuft haben, dass Sie diese nicht überwinden konnten?</v>
          </cell>
          <cell r="BL31" t="str">
            <v>Nie</v>
          </cell>
          <cell r="BM31" t="str">
            <v>Fast nie</v>
          </cell>
          <cell r="BN31" t="str">
            <v>Manchmal</v>
          </cell>
          <cell r="BO31" t="str">
            <v>Ziemlich oft</v>
          </cell>
          <cell r="BP31" t="str">
            <v>Sehr oft</v>
          </cell>
          <cell r="BQ31" t="str">
            <v/>
          </cell>
          <cell r="BR31" t="str">
            <v/>
          </cell>
          <cell r="BS31" t="str">
            <v>Wie oft hatten Sie in der letzten Woche das Gefühl, dass sich so viele Schwierigkeiten angehäuft haben, dass Sie diese nicht überwinden konnten?</v>
          </cell>
          <cell r="BT31" t="str">
            <v>Nie</v>
          </cell>
          <cell r="BU31" t="str">
            <v>Fast nie</v>
          </cell>
          <cell r="BV31" t="str">
            <v>Manchmal</v>
          </cell>
          <cell r="BW31" t="str">
            <v>Ziemlich oft</v>
          </cell>
          <cell r="BX31" t="str">
            <v>Sehr oft</v>
          </cell>
          <cell r="BY31" t="str">
            <v/>
          </cell>
          <cell r="BZ31" t="str">
            <v/>
          </cell>
        </row>
        <row r="33">
          <cell r="O33" t="str">
            <v>Nagyon köszönjük, hogy vette a fáradságot és megválaszolta a stresszes tapasztalataival kapcsolatos kérdéseket! Maradjon egészséges! Örülnénk, ha a jövő héten is részt venne ebben a stresszes tapasztalat felmérésben.</v>
          </cell>
          <cell r="W33" t="str">
            <v>Thank you very much for your effort and time in answering the questions about your perceived stress! Stay healthy! We would be delighted if you take part in this survey on perceived stress again next week.</v>
          </cell>
          <cell r="AE33" t="str">
            <v>Herzlichen Dank für Ihre Mühe und Zeit für die Beantwortung der Fragen über Ihr Stresserleben! Bleiben Sie gesund! Wir würden uns freuen, wenn Sie in der nächsten Woche erneut an dieser Befragung zum Stresserleben teilnehmen.</v>
          </cell>
          <cell r="AM33" t="str">
            <v>Merci beaucoup pour votre soutien et pour le temps que vous consacrez à remplir le questionnaire sur l'expérience du stress! Restez en bonne santé! Nous vous invitions à participer à notre étude encore une fois la prochaine semaine.</v>
          </cell>
          <cell r="AU33" t="str">
            <v>Herzlichen Dank für Ihre Mühe und Zeit für die Beantwortung der Fragen über Ihr Stresserleben! Bleiben Sie gesund! Wir würden uns freuen, wenn Sie in der nächsten Woche erneut an dieser Befragung zum Stresserleben teilnehmen.</v>
          </cell>
          <cell r="BC33" t="str">
            <v>Herzlichen Dank für Ihre Mühe und Zeit für die Beantwortung der Fragen über Ihr Stresserleben! Bleiben Sie gesund! Wir würden uns freuen, wenn Sie in der nächsten Woche erneut an dieser Befragung zum Stresserleben teilnehmen.</v>
          </cell>
          <cell r="BK33" t="str">
            <v>Herzlichen Dank für Ihre Mühe und Zeit für die Beantwortung der Fragen über Ihr Stresserleben! Bleiben Sie gesund! Wir würden uns freuen, wenn Sie in der nächsten Woche erneut an dieser Befragung zum Stresserleben teilnehmen.</v>
          </cell>
          <cell r="BS33" t="str">
            <v>Herzlichen Dank für Ihre Mühe und Zeit für die Beantwortung der Fragen über Ihr Stresserleben! Bleiben Sie gesund! Wir würden uns freuen, wenn Sie in der nächsten Woche erneut an dieser Befragung zum Stresserleben teilnehmen.</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heetName val="FollowUp"/>
    </sheetNames>
    <sheetDataSet>
      <sheetData sheetId="0">
        <row r="5">
          <cell r="O5" t="str">
            <v>de</v>
          </cell>
          <cell r="W5" t="str">
            <v>en</v>
          </cell>
          <cell r="AE5" t="str">
            <v>es</v>
          </cell>
          <cell r="AM5" t="str">
            <v>fr</v>
          </cell>
          <cell r="AU5" t="str">
            <v>un</v>
          </cell>
          <cell r="BC5" t="str">
            <v>it</v>
          </cell>
          <cell r="BK5" t="str">
            <v>ru</v>
          </cell>
          <cell r="BS5" t="str">
            <v>sr</v>
          </cell>
        </row>
        <row r="6">
          <cell r="G6" t="str">
            <v>variable</v>
          </cell>
          <cell r="H6" t="str">
            <v>key_1</v>
          </cell>
          <cell r="I6" t="str">
            <v>key_2</v>
          </cell>
          <cell r="J6" t="str">
            <v>key_3</v>
          </cell>
          <cell r="K6" t="str">
            <v>key_4</v>
          </cell>
          <cell r="L6" t="str">
            <v>key_5</v>
          </cell>
          <cell r="M6" t="str">
            <v>key_6</v>
          </cell>
          <cell r="N6" t="str">
            <v>key_7</v>
          </cell>
          <cell r="O6" t="str">
            <v>item_de</v>
          </cell>
          <cell r="P6" t="str">
            <v>de_1</v>
          </cell>
          <cell r="Q6" t="str">
            <v>de_2</v>
          </cell>
          <cell r="R6" t="str">
            <v>de_3</v>
          </cell>
          <cell r="S6" t="str">
            <v>de_4</v>
          </cell>
          <cell r="T6" t="str">
            <v>de_5</v>
          </cell>
          <cell r="U6" t="str">
            <v>de_6</v>
          </cell>
          <cell r="V6" t="str">
            <v>de_7</v>
          </cell>
          <cell r="W6" t="str">
            <v>item_en</v>
          </cell>
          <cell r="X6" t="str">
            <v>en_1</v>
          </cell>
          <cell r="Y6" t="str">
            <v>en_2</v>
          </cell>
          <cell r="Z6" t="str">
            <v>en_3</v>
          </cell>
          <cell r="AA6" t="str">
            <v>en_4</v>
          </cell>
          <cell r="AB6" t="str">
            <v>en_5</v>
          </cell>
          <cell r="AC6" t="str">
            <v>en_6</v>
          </cell>
          <cell r="AD6" t="str">
            <v>en_7</v>
          </cell>
          <cell r="AE6" t="str">
            <v>item_es</v>
          </cell>
          <cell r="AF6" t="str">
            <v>es_1</v>
          </cell>
          <cell r="AG6" t="str">
            <v>es_2</v>
          </cell>
          <cell r="AH6" t="str">
            <v>es_3</v>
          </cell>
          <cell r="AI6" t="str">
            <v>es_4</v>
          </cell>
          <cell r="AJ6" t="str">
            <v>es_5</v>
          </cell>
          <cell r="AK6" t="str">
            <v>es_6</v>
          </cell>
          <cell r="AL6" t="str">
            <v>es_7</v>
          </cell>
          <cell r="AM6" t="str">
            <v>item_fr</v>
          </cell>
          <cell r="AN6" t="str">
            <v>fr_1</v>
          </cell>
          <cell r="AO6" t="str">
            <v>fr_2</v>
          </cell>
          <cell r="AP6" t="str">
            <v>fr_3</v>
          </cell>
          <cell r="AQ6" t="str">
            <v>fr_4</v>
          </cell>
          <cell r="AR6" t="str">
            <v>fr_5</v>
          </cell>
          <cell r="AS6" t="str">
            <v>fr_6</v>
          </cell>
          <cell r="AT6" t="str">
            <v>fr_7</v>
          </cell>
          <cell r="AU6" t="str">
            <v>item_hu</v>
          </cell>
          <cell r="AV6" t="str">
            <v>hu_1</v>
          </cell>
          <cell r="AW6" t="str">
            <v>hu_2</v>
          </cell>
          <cell r="AX6" t="str">
            <v>hu_3</v>
          </cell>
          <cell r="AY6" t="str">
            <v>hu_4</v>
          </cell>
          <cell r="AZ6" t="str">
            <v>hu_5</v>
          </cell>
          <cell r="BA6" t="str">
            <v>hu_6</v>
          </cell>
          <cell r="BB6" t="str">
            <v>hu_7</v>
          </cell>
          <cell r="BC6" t="str">
            <v>item_it</v>
          </cell>
          <cell r="BD6" t="str">
            <v>it_1</v>
          </cell>
          <cell r="BE6" t="str">
            <v>it_2</v>
          </cell>
          <cell r="BF6" t="str">
            <v>it_3</v>
          </cell>
          <cell r="BG6" t="str">
            <v>it_4</v>
          </cell>
          <cell r="BH6" t="str">
            <v>it_5</v>
          </cell>
          <cell r="BI6" t="str">
            <v>it_6</v>
          </cell>
          <cell r="BJ6" t="str">
            <v>it_7</v>
          </cell>
          <cell r="BK6" t="str">
            <v>item_ru</v>
          </cell>
          <cell r="BL6" t="str">
            <v>ru_1</v>
          </cell>
          <cell r="BM6" t="str">
            <v>ru_2</v>
          </cell>
          <cell r="BN6" t="str">
            <v>ru_3</v>
          </cell>
          <cell r="BO6" t="str">
            <v>ru_4</v>
          </cell>
          <cell r="BP6" t="str">
            <v>ru_5</v>
          </cell>
          <cell r="BQ6" t="str">
            <v>ru_6</v>
          </cell>
          <cell r="BR6" t="str">
            <v>ru_7</v>
          </cell>
          <cell r="BS6" t="str">
            <v>item_sr</v>
          </cell>
          <cell r="BT6" t="str">
            <v>sr_1</v>
          </cell>
          <cell r="BU6" t="str">
            <v>sr_2</v>
          </cell>
          <cell r="BV6" t="str">
            <v>sr_3</v>
          </cell>
          <cell r="BW6" t="str">
            <v>sr_4</v>
          </cell>
          <cell r="BX6" t="str">
            <v>sr_5</v>
          </cell>
          <cell r="BY6" t="str">
            <v>sr_6</v>
          </cell>
          <cell r="BZ6" t="str">
            <v>sr_7</v>
          </cell>
        </row>
        <row r="7">
          <cell r="O7" t="str">
            <v xml:space="preserve">Benvenuto/a! Grazie per aver accettato di dedicarci del tempo per rispondere a qualche domanda sul Suo livello di stress correlato al COVID-19.                                                                                                                               </v>
          </cell>
          <cell r="W7" t="str">
            <v xml:space="preserve">Welcome! We really appreciate that you are taking the time to answer a few questions about your perceived stress in times of COVID-19.                                                                                                                                                                                                        </v>
          </cell>
          <cell r="AE7" t="str">
            <v xml:space="preserve">Willkommen! Wir freuen uns, dass Sie sich die Zeit nehmen, ein paar Fragen zu Ihrem Stresserleben in Zeiten von COVID-19 zu beantworten.                                                                                                                               </v>
          </cell>
          <cell r="AM7" t="str">
            <v>Bienvenue! Nous apprécions vraiment que vous vous preniez le temps de répondre à quelques questions sur votre expérience du stress en période de COVID-19.</v>
          </cell>
          <cell r="AU7" t="str">
            <v xml:space="preserve">Willkommen! Wir freuen uns, dass Sie sich die Zeit nehmen, ein paar Fragen zu Ihrem Stresserleben in Zeiten von COVID-19 zu beantworten.                                                                                                                               </v>
          </cell>
          <cell r="BC7" t="str">
            <v xml:space="preserve">Willkommen! Wir freuen uns, dass Sie sich die Zeit nehmen, ein paar Fragen zu Ihrem Stresserleben in Zeiten von COVID-19 zu beantworten.                                                                                                                               </v>
          </cell>
          <cell r="BK7" t="str">
            <v xml:space="preserve">Willkommen! Wir freuen uns, dass Sie sich die Zeit nehmen, ein paar Fragen zu Ihrem Stresserleben in Zeiten von COVID-19 zu beantworten.                                                                                                                               </v>
          </cell>
          <cell r="BS7" t="str">
            <v xml:space="preserve">Willkommen! Wir freuen uns, dass Sie sich die Zeit nehmen, ein paar Fragen zu Ihrem Stresserleben in Zeiten von COVID-19 zu beantworten.                                                                                                                               </v>
          </cell>
        </row>
        <row r="9">
          <cell r="O9" t="str">
            <v>Innanzitutto, Le chiediamo di rispondere a qualche domanda personale.</v>
          </cell>
          <cell r="W9" t="str">
            <v>First, we would like to ask you to answer a few questions about yourself.</v>
          </cell>
          <cell r="AE9" t="str">
            <v>Zu Beginn möchten wir Sie bitten, einmalig ein paar Fragen zu Ihrer Person zu beantworten.</v>
          </cell>
          <cell r="AM9" t="str">
            <v>Tout d'abord, nous aimerions vous demander de répondre à quelques questions sur vous-même.</v>
          </cell>
          <cell r="AU9" t="str">
            <v>Zu Beginn möchten wir Sie bitten, einmalig ein paar Fragen zu Ihrer Person zu beantworten.</v>
          </cell>
          <cell r="BC9" t="str">
            <v>Zu Beginn möchten wir Sie bitten, einmalig ein paar Fragen zu Ihrer Person zu beantworten.</v>
          </cell>
          <cell r="BK9" t="str">
            <v>Zu Beginn möchten wir Sie bitten, einmalig ein paar Fragen zu Ihrer Person zu beantworten.</v>
          </cell>
          <cell r="BS9" t="str">
            <v>Zu Beginn möchten wir Sie bitten, einmalig ein paar Fragen zu Ihrer Person zu beantworten.</v>
          </cell>
        </row>
        <row r="10">
          <cell r="G10" t="str">
            <v>pers</v>
          </cell>
          <cell r="H10">
            <v>1</v>
          </cell>
          <cell r="I10">
            <v>2</v>
          </cell>
          <cell r="J10" t="str">
            <v/>
          </cell>
          <cell r="K10" t="str">
            <v/>
          </cell>
          <cell r="L10" t="str">
            <v/>
          </cell>
          <cell r="M10" t="str">
            <v/>
          </cell>
          <cell r="N10" t="str">
            <v/>
          </cell>
          <cell r="O10" t="str">
            <v>Compila il questionario per se stesso/a o per un’altra persona?</v>
          </cell>
          <cell r="P10" t="str">
            <v>Per me stesso/a</v>
          </cell>
          <cell r="Q10" t="str">
            <v>Per un’altra persona</v>
          </cell>
          <cell r="R10" t="str">
            <v/>
          </cell>
          <cell r="S10" t="str">
            <v/>
          </cell>
          <cell r="T10" t="str">
            <v/>
          </cell>
          <cell r="U10" t="str">
            <v/>
          </cell>
          <cell r="V10" t="str">
            <v/>
          </cell>
          <cell r="W10" t="str">
            <v>Do you fill out the questionnaire for yourself or another person?</v>
          </cell>
          <cell r="X10" t="str">
            <v>For myself</v>
          </cell>
          <cell r="Y10" t="str">
            <v>For another person</v>
          </cell>
          <cell r="Z10" t="str">
            <v/>
          </cell>
          <cell r="AA10" t="str">
            <v/>
          </cell>
          <cell r="AB10" t="str">
            <v/>
          </cell>
          <cell r="AC10" t="str">
            <v/>
          </cell>
          <cell r="AD10" t="str">
            <v/>
          </cell>
          <cell r="AE10" t="str">
            <v>Füllen Sie den Fragebogen für sich selber oder eine andere Person aus?</v>
          </cell>
          <cell r="AF10" t="str">
            <v>Für mich selber</v>
          </cell>
          <cell r="AG10" t="str">
            <v>Für eine andere Person</v>
          </cell>
          <cell r="AH10" t="str">
            <v/>
          </cell>
          <cell r="AI10" t="str">
            <v/>
          </cell>
          <cell r="AJ10" t="str">
            <v/>
          </cell>
          <cell r="AK10" t="str">
            <v/>
          </cell>
          <cell r="AL10" t="str">
            <v/>
          </cell>
          <cell r="AM10" t="str">
            <v>Remplissez-vous le questionnaire pour vous-même ou pour une autre personne?</v>
          </cell>
          <cell r="AN10" t="str">
            <v>Pour moi-même</v>
          </cell>
          <cell r="AO10" t="str">
            <v>Pour une autre personne</v>
          </cell>
          <cell r="AU10" t="str">
            <v>Füllen Sie den Fragebogen für sich selber oder eine andere Person aus?</v>
          </cell>
          <cell r="AV10" t="str">
            <v>Für mich selber</v>
          </cell>
          <cell r="AW10" t="str">
            <v>Für eine andere Person</v>
          </cell>
          <cell r="AX10" t="str">
            <v/>
          </cell>
          <cell r="AY10" t="str">
            <v/>
          </cell>
          <cell r="AZ10" t="str">
            <v/>
          </cell>
          <cell r="BA10" t="str">
            <v/>
          </cell>
          <cell r="BB10" t="str">
            <v/>
          </cell>
          <cell r="BC10" t="str">
            <v>Füllen Sie den Fragebogen für sich selber oder eine andere Person aus?</v>
          </cell>
          <cell r="BD10" t="str">
            <v>Für mich selber</v>
          </cell>
          <cell r="BE10" t="str">
            <v>Für eine andere Person</v>
          </cell>
          <cell r="BF10" t="str">
            <v/>
          </cell>
          <cell r="BG10" t="str">
            <v/>
          </cell>
          <cell r="BH10" t="str">
            <v/>
          </cell>
          <cell r="BI10" t="str">
            <v/>
          </cell>
          <cell r="BJ10" t="str">
            <v/>
          </cell>
          <cell r="BK10" t="str">
            <v>Füllen Sie den Fragebogen für sich selber oder eine andere Person aus?</v>
          </cell>
          <cell r="BL10" t="str">
            <v>Für mich selber</v>
          </cell>
          <cell r="BM10" t="str">
            <v>Für eine andere Person</v>
          </cell>
          <cell r="BN10" t="str">
            <v/>
          </cell>
          <cell r="BO10" t="str">
            <v/>
          </cell>
          <cell r="BP10" t="str">
            <v/>
          </cell>
          <cell r="BQ10" t="str">
            <v/>
          </cell>
          <cell r="BR10" t="str">
            <v/>
          </cell>
          <cell r="BS10" t="str">
            <v>Füllen Sie den Fragebogen für sich selber oder eine andere Person aus?</v>
          </cell>
          <cell r="BT10" t="str">
            <v>Für mich selber</v>
          </cell>
          <cell r="BU10" t="str">
            <v>Für eine andere Person</v>
          </cell>
          <cell r="BV10" t="str">
            <v/>
          </cell>
          <cell r="BW10" t="str">
            <v/>
          </cell>
          <cell r="BX10" t="str">
            <v/>
          </cell>
          <cell r="BY10" t="str">
            <v/>
          </cell>
          <cell r="BZ10" t="str">
            <v/>
          </cell>
        </row>
        <row r="11">
          <cell r="G11" t="str">
            <v>alter</v>
          </cell>
          <cell r="O11" t="str">
            <v>Quanti anni ha? (in anni)</v>
          </cell>
          <cell r="P11">
            <v>18</v>
          </cell>
          <cell r="Q11">
            <v>120</v>
          </cell>
          <cell r="W11" t="str">
            <v>How old are you (in years) ?</v>
          </cell>
          <cell r="X11">
            <v>18</v>
          </cell>
          <cell r="Y11">
            <v>120</v>
          </cell>
          <cell r="AE11" t="str">
            <v>Wie alt sind Sie? (in Jahren)</v>
          </cell>
          <cell r="AF11">
            <v>18</v>
          </cell>
          <cell r="AG11">
            <v>120</v>
          </cell>
          <cell r="AM11" t="str">
            <v>Quel âge avez-vous ? (en années)</v>
          </cell>
          <cell r="AN11">
            <v>18</v>
          </cell>
          <cell r="AO11">
            <v>120</v>
          </cell>
          <cell r="AU11" t="str">
            <v>Wie alt sind Sie? (in Jahren)</v>
          </cell>
          <cell r="AV11">
            <v>18</v>
          </cell>
          <cell r="AW11">
            <v>120</v>
          </cell>
          <cell r="BC11" t="str">
            <v>Wie alt sind Sie? (in Jahren)</v>
          </cell>
          <cell r="BD11">
            <v>18</v>
          </cell>
          <cell r="BE11">
            <v>120</v>
          </cell>
          <cell r="BK11" t="str">
            <v>Wie alt sind Sie? (in Jahren)</v>
          </cell>
          <cell r="BL11">
            <v>18</v>
          </cell>
          <cell r="BM11">
            <v>120</v>
          </cell>
          <cell r="BS11" t="str">
            <v>Wie alt sind Sie? (in Jahren)</v>
          </cell>
          <cell r="BT11">
            <v>18</v>
          </cell>
          <cell r="BU11">
            <v>120</v>
          </cell>
        </row>
        <row r="12">
          <cell r="G12" t="str">
            <v>geschlecht</v>
          </cell>
          <cell r="H12">
            <v>0</v>
          </cell>
          <cell r="I12">
            <v>1</v>
          </cell>
          <cell r="J12">
            <v>2</v>
          </cell>
          <cell r="K12" t="str">
            <v/>
          </cell>
          <cell r="L12" t="str">
            <v/>
          </cell>
          <cell r="M12" t="str">
            <v/>
          </cell>
          <cell r="N12" t="str">
            <v/>
          </cell>
          <cell r="O12" t="str">
            <v>Di che sesso è?</v>
          </cell>
          <cell r="P12" t="str">
            <v>Femminile</v>
          </cell>
          <cell r="Q12" t="str">
            <v>Maschile</v>
          </cell>
          <cell r="R12" t="str">
            <v>Altro</v>
          </cell>
          <cell r="S12" t="str">
            <v/>
          </cell>
          <cell r="T12" t="str">
            <v/>
          </cell>
          <cell r="U12" t="str">
            <v/>
          </cell>
          <cell r="V12" t="str">
            <v/>
          </cell>
          <cell r="W12" t="str">
            <v>Which gender are you?</v>
          </cell>
          <cell r="X12" t="str">
            <v>Female</v>
          </cell>
          <cell r="Y12" t="str">
            <v>Male</v>
          </cell>
          <cell r="Z12" t="str">
            <v>Transgender</v>
          </cell>
          <cell r="AA12" t="str">
            <v/>
          </cell>
          <cell r="AB12" t="str">
            <v/>
          </cell>
          <cell r="AC12" t="str">
            <v/>
          </cell>
          <cell r="AD12" t="str">
            <v/>
          </cell>
          <cell r="AE12" t="str">
            <v>Welches Geschlecht haben Sie?</v>
          </cell>
          <cell r="AF12" t="str">
            <v>Weiblich</v>
          </cell>
          <cell r="AG12" t="str">
            <v>Männlich</v>
          </cell>
          <cell r="AH12" t="str">
            <v>Divers</v>
          </cell>
          <cell r="AI12" t="str">
            <v/>
          </cell>
          <cell r="AJ12" t="str">
            <v/>
          </cell>
          <cell r="AK12" t="str">
            <v/>
          </cell>
          <cell r="AL12" t="str">
            <v/>
          </cell>
          <cell r="AM12" t="str">
            <v>De quel sexe êtes-vous ?</v>
          </cell>
          <cell r="AN12" t="str">
            <v>Femme</v>
          </cell>
          <cell r="AO12" t="str">
            <v>Homme</v>
          </cell>
          <cell r="AP12" t="str">
            <v>Diverse</v>
          </cell>
          <cell r="AU12" t="str">
            <v>Welches Geschlecht haben Sie?</v>
          </cell>
          <cell r="AV12" t="str">
            <v>Weiblich</v>
          </cell>
          <cell r="AW12" t="str">
            <v>Männlich</v>
          </cell>
          <cell r="AX12" t="str">
            <v>Divers</v>
          </cell>
          <cell r="AY12" t="str">
            <v/>
          </cell>
          <cell r="AZ12" t="str">
            <v/>
          </cell>
          <cell r="BA12" t="str">
            <v/>
          </cell>
          <cell r="BB12" t="str">
            <v/>
          </cell>
          <cell r="BC12" t="str">
            <v>Welches Geschlecht haben Sie?</v>
          </cell>
          <cell r="BD12" t="str">
            <v>Weiblich</v>
          </cell>
          <cell r="BE12" t="str">
            <v>Männlich</v>
          </cell>
          <cell r="BF12" t="str">
            <v>Divers</v>
          </cell>
          <cell r="BG12" t="str">
            <v/>
          </cell>
          <cell r="BH12" t="str">
            <v/>
          </cell>
          <cell r="BI12" t="str">
            <v/>
          </cell>
          <cell r="BJ12" t="str">
            <v/>
          </cell>
          <cell r="BK12" t="str">
            <v>Welches Geschlecht haben Sie?</v>
          </cell>
          <cell r="BL12" t="str">
            <v>Weiblich</v>
          </cell>
          <cell r="BM12" t="str">
            <v>Männlich</v>
          </cell>
          <cell r="BN12" t="str">
            <v>Divers</v>
          </cell>
          <cell r="BO12" t="str">
            <v/>
          </cell>
          <cell r="BP12" t="str">
            <v/>
          </cell>
          <cell r="BQ12" t="str">
            <v/>
          </cell>
          <cell r="BR12" t="str">
            <v/>
          </cell>
          <cell r="BS12" t="str">
            <v>Welches Geschlecht haben Sie?</v>
          </cell>
          <cell r="BT12" t="str">
            <v>Weiblich</v>
          </cell>
          <cell r="BU12" t="str">
            <v>Männlich</v>
          </cell>
          <cell r="BV12" t="str">
            <v>Divers</v>
          </cell>
          <cell r="BW12" t="str">
            <v/>
          </cell>
          <cell r="BX12" t="str">
            <v/>
          </cell>
          <cell r="BY12" t="str">
            <v/>
          </cell>
          <cell r="BZ12" t="str">
            <v/>
          </cell>
        </row>
        <row r="13">
          <cell r="G13" t="str">
            <v>country</v>
          </cell>
          <cell r="O13" t="str">
            <v>In che Paese vive?</v>
          </cell>
          <cell r="W13" t="str">
            <v>In which country do you currently live?</v>
          </cell>
          <cell r="AE13" t="str">
            <v>In welchem Land leben Sie?</v>
          </cell>
          <cell r="AM13" t="str">
            <v>Dans quel pays habitez-vous actuellement?</v>
          </cell>
          <cell r="AU13" t="str">
            <v>In welchem Land leben Sie?</v>
          </cell>
          <cell r="BC13" t="str">
            <v>In welchem Land leben Sie?</v>
          </cell>
          <cell r="BK13" t="str">
            <v>In welchem Land leben Sie?</v>
          </cell>
          <cell r="BS13" t="str">
            <v>In welchem Land leben Sie?</v>
          </cell>
        </row>
        <row r="14">
          <cell r="G14" t="str">
            <v>familie</v>
          </cell>
          <cell r="H14">
            <v>1</v>
          </cell>
          <cell r="I14">
            <v>2</v>
          </cell>
          <cell r="J14">
            <v>3</v>
          </cell>
          <cell r="K14">
            <v>4</v>
          </cell>
          <cell r="L14">
            <v>5</v>
          </cell>
          <cell r="M14">
            <v>6</v>
          </cell>
          <cell r="N14">
            <v>7</v>
          </cell>
          <cell r="O14" t="str">
            <v>Qual è il Suo stato civile?</v>
          </cell>
          <cell r="P14" t="str">
            <v>Sposato/a o in una relazione stabile</v>
          </cell>
          <cell r="Q14" t="str">
            <v>Sposato/a, ma vivo indipendentemente</v>
          </cell>
          <cell r="R14" t="str">
            <v>Separato/a</v>
          </cell>
          <cell r="S14" t="str">
            <v>Unito/a civilmente (stesso sesso)</v>
          </cell>
          <cell r="T14" t="str">
            <v>Unito/a civilmente (stesso sesso), ma vivo indipendentemente</v>
          </cell>
          <cell r="U14" t="str">
            <v>Vedovo/a</v>
          </cell>
          <cell r="V14" t="str">
            <v>Celibe/Nubile</v>
          </cell>
          <cell r="W14" t="str">
            <v>What is your marital status?</v>
          </cell>
          <cell r="X14" t="str">
            <v>Married or solid partnership</v>
          </cell>
          <cell r="Y14" t="str">
            <v>Married, living apart</v>
          </cell>
          <cell r="Z14" t="str">
            <v>Divorced</v>
          </cell>
          <cell r="AA14" t="str">
            <v>Registered civil partnership (same-sex)</v>
          </cell>
          <cell r="AB14" t="str">
            <v>Registered civil partnership (same-sex), living apart</v>
          </cell>
          <cell r="AC14" t="str">
            <v xml:space="preserve">Widowed </v>
          </cell>
          <cell r="AD14" t="str">
            <v>Single</v>
          </cell>
          <cell r="AE14" t="str">
            <v>Welchen Familienstand haben Sie?</v>
          </cell>
          <cell r="AF14" t="str">
            <v>Verheiratet bzw. in fester Partnerschaft</v>
          </cell>
          <cell r="AG14" t="str">
            <v>Verheiratet, getrennt lebend</v>
          </cell>
          <cell r="AH14" t="str">
            <v>Geschieden</v>
          </cell>
          <cell r="AI14" t="str">
            <v>In eingetragener Partnerschaft (gleichgeschlechtlich)</v>
          </cell>
          <cell r="AJ14" t="str">
            <v>In eingetragener Partnerschaft (gleichgeschlechtlich), getrennt lebend</v>
          </cell>
          <cell r="AK14" t="str">
            <v>Verwitwet</v>
          </cell>
          <cell r="AL14" t="str">
            <v>Ledig</v>
          </cell>
          <cell r="AM14" t="str">
            <v>Quelle est votre situation familiale ?</v>
          </cell>
          <cell r="AN14" t="str">
            <v>Marié·e ou dans une relation de couple stable</v>
          </cell>
          <cell r="AO14" t="str">
            <v>Marié·e, vivant séparé·e</v>
          </cell>
          <cell r="AP14" t="str">
            <v>Divorcé·e</v>
          </cell>
          <cell r="AQ14" t="str">
            <v>En partenariat enregistré (de même sexe)</v>
          </cell>
          <cell r="AR14" t="str">
            <v>En partenariat enregistré (de même sexe), vivant séparé·e</v>
          </cell>
          <cell r="AS14" t="str">
            <v>Veuf·ve</v>
          </cell>
          <cell r="AT14" t="str">
            <v>Célibataire</v>
          </cell>
          <cell r="AU14" t="str">
            <v>Welchen Familienstand haben Sie?</v>
          </cell>
          <cell r="AV14" t="str">
            <v>Verheiratet bzw. in fester Partnerschaft</v>
          </cell>
          <cell r="AW14" t="str">
            <v>Verheiratet, getrennt lebend</v>
          </cell>
          <cell r="AX14" t="str">
            <v>Geschieden</v>
          </cell>
          <cell r="AY14" t="str">
            <v>In eingetragener Partnerschaft (gleichgeschlechtlich)</v>
          </cell>
          <cell r="AZ14" t="str">
            <v>In eingetragener Partnerschaft (gleichgeschlechtlich), getrennt lebend</v>
          </cell>
          <cell r="BA14" t="str">
            <v>Verwitwet</v>
          </cell>
          <cell r="BB14" t="str">
            <v>Ledig</v>
          </cell>
          <cell r="BC14" t="str">
            <v>Welchen Familienstand haben Sie?</v>
          </cell>
          <cell r="BD14" t="str">
            <v>Verheiratet bzw. in fester Partnerschaft</v>
          </cell>
          <cell r="BE14" t="str">
            <v>Verheiratet, getrennt lebend</v>
          </cell>
          <cell r="BF14" t="str">
            <v>Geschieden</v>
          </cell>
          <cell r="BG14" t="str">
            <v>In eingetragener Partnerschaft (gleichgeschlechtlich)</v>
          </cell>
          <cell r="BH14" t="str">
            <v>In eingetragener Partnerschaft (gleichgeschlechtlich), getrennt lebend</v>
          </cell>
          <cell r="BI14" t="str">
            <v>Verwitwet</v>
          </cell>
          <cell r="BJ14" t="str">
            <v>Ledig</v>
          </cell>
          <cell r="BK14" t="str">
            <v>Welchen Familienstand haben Sie?</v>
          </cell>
          <cell r="BL14" t="str">
            <v>Verheiratet bzw. in fester Partnerschaft</v>
          </cell>
          <cell r="BM14" t="str">
            <v>Verheiratet, getrennt lebend</v>
          </cell>
          <cell r="BN14" t="str">
            <v>Geschieden</v>
          </cell>
          <cell r="BO14" t="str">
            <v>In eingetragener Partnerschaft (gleichgeschlechtlich)</v>
          </cell>
          <cell r="BP14" t="str">
            <v>In eingetragener Partnerschaft (gleichgeschlechtlich), getrennt lebend</v>
          </cell>
          <cell r="BQ14" t="str">
            <v>Verwitwet</v>
          </cell>
          <cell r="BR14" t="str">
            <v>Ledig</v>
          </cell>
          <cell r="BS14" t="str">
            <v>Welchen Familienstand haben Sie?</v>
          </cell>
          <cell r="BT14" t="str">
            <v>Verheiratet bzw. in fester Partnerschaft</v>
          </cell>
          <cell r="BU14" t="str">
            <v>Verheiratet, getrennt lebend</v>
          </cell>
          <cell r="BV14" t="str">
            <v>Geschieden</v>
          </cell>
          <cell r="BW14" t="str">
            <v>In eingetragener Partnerschaft (gleichgeschlechtlich)</v>
          </cell>
          <cell r="BX14" t="str">
            <v>In eingetragener Partnerschaft (gleichgeschlechtlich), getrennt lebend</v>
          </cell>
          <cell r="BY14" t="str">
            <v>Verwitwet</v>
          </cell>
          <cell r="BZ14" t="str">
            <v>Ledig</v>
          </cell>
        </row>
        <row r="15">
          <cell r="G15" t="str">
            <v>bildung</v>
          </cell>
          <cell r="H15">
            <v>1</v>
          </cell>
          <cell r="I15">
            <v>2</v>
          </cell>
          <cell r="J15">
            <v>3</v>
          </cell>
          <cell r="K15">
            <v>4</v>
          </cell>
          <cell r="L15">
            <v>5</v>
          </cell>
          <cell r="M15">
            <v>6</v>
          </cell>
          <cell r="O15" t="str">
            <v>Per quanti anni ha frequentato la scuola (senza formazione professionale/universitaria)?</v>
          </cell>
          <cell r="P15" t="str">
            <v>7 o meno</v>
          </cell>
          <cell r="Q15" t="str">
            <v>Tra 8 e 9</v>
          </cell>
          <cell r="R15">
            <v>10</v>
          </cell>
          <cell r="S15" t="str">
            <v>Tra 11 e 12</v>
          </cell>
          <cell r="T15" t="str">
            <v>13 o più</v>
          </cell>
          <cell r="U15" t="str">
            <v>Vado ancora a scuola</v>
          </cell>
          <cell r="W15" t="str">
            <v>How many years have you been in school in total (without vocational training / college/ high school)?</v>
          </cell>
          <cell r="X15" t="str">
            <v>7 or less</v>
          </cell>
          <cell r="Y15" t="str">
            <v>8 to 9</v>
          </cell>
          <cell r="Z15">
            <v>10</v>
          </cell>
          <cell r="AA15" t="str">
            <v>11 to 12</v>
          </cell>
          <cell r="AB15" t="str">
            <v>13 or more</v>
          </cell>
          <cell r="AC15" t="str">
            <v>I am still at school</v>
          </cell>
          <cell r="AE15" t="str">
            <v>Wie viele Jahre waren Sie insgesamt in der Schule (ohne Berufsausbildung/Studium)?</v>
          </cell>
          <cell r="AF15" t="str">
            <v>7 oder weniger</v>
          </cell>
          <cell r="AG15" t="str">
            <v>8 bis 9</v>
          </cell>
          <cell r="AH15">
            <v>10</v>
          </cell>
          <cell r="AI15" t="str">
            <v>11 bis 12</v>
          </cell>
          <cell r="AJ15" t="str">
            <v>13 und mehr</v>
          </cell>
          <cell r="AK15" t="str">
            <v>Ich gehe noch zur Schule</v>
          </cell>
          <cell r="AM15" t="str">
            <v>Au total, combien d'années êtes-vous allé·e à l'école (sans formation professionnelle / collège / lycée)?</v>
          </cell>
          <cell r="AN15" t="str">
            <v>7 ou mois</v>
          </cell>
          <cell r="AO15" t="str">
            <v>8 à 9</v>
          </cell>
          <cell r="AP15">
            <v>10</v>
          </cell>
          <cell r="AQ15" t="str">
            <v>11 à 12</v>
          </cell>
          <cell r="AR15" t="str">
            <v>13 ou plus</v>
          </cell>
          <cell r="AS15" t="str">
            <v>Je suis encore à l'école</v>
          </cell>
          <cell r="AU15" t="str">
            <v>Wie viele Jahre waren Sie insgesamt in der Schule (ohne Berufsausbildung/Studium)?</v>
          </cell>
          <cell r="AV15" t="str">
            <v>7 oder weniger</v>
          </cell>
          <cell r="AW15" t="str">
            <v>8 bis 9</v>
          </cell>
          <cell r="AX15">
            <v>10</v>
          </cell>
          <cell r="AY15" t="str">
            <v>11 bis 12</v>
          </cell>
          <cell r="AZ15" t="str">
            <v>13 und mehr</v>
          </cell>
          <cell r="BA15" t="str">
            <v>Ich gehe noch zur Schule</v>
          </cell>
          <cell r="BC15" t="str">
            <v>Wie viele Jahre waren Sie insgesamt in der Schule (ohne Berufsausbildung/Studium)?</v>
          </cell>
          <cell r="BD15" t="str">
            <v>7 oder weniger</v>
          </cell>
          <cell r="BE15" t="str">
            <v>8 bis 9</v>
          </cell>
          <cell r="BF15">
            <v>10</v>
          </cell>
          <cell r="BG15" t="str">
            <v>11 bis 12</v>
          </cell>
          <cell r="BH15" t="str">
            <v>13 und mehr</v>
          </cell>
          <cell r="BI15" t="str">
            <v>Ich gehe noch zur Schule</v>
          </cell>
          <cell r="BK15" t="str">
            <v>Wie viele Jahre waren Sie insgesamt in der Schule (ohne Berufsausbildung/Studium)?</v>
          </cell>
          <cell r="BL15" t="str">
            <v>7 oder weniger</v>
          </cell>
          <cell r="BM15" t="str">
            <v>8 bis 9</v>
          </cell>
          <cell r="BN15">
            <v>10</v>
          </cell>
          <cell r="BO15" t="str">
            <v>11 bis 12</v>
          </cell>
          <cell r="BP15" t="str">
            <v>13 und mehr</v>
          </cell>
          <cell r="BQ15" t="str">
            <v>Ich gehe noch zur Schule</v>
          </cell>
          <cell r="BS15" t="str">
            <v>Wie viele Jahre waren Sie insgesamt in der Schule (ohne Berufsausbildung/Studium)?</v>
          </cell>
          <cell r="BT15" t="str">
            <v>7 oder weniger</v>
          </cell>
          <cell r="BU15" t="str">
            <v>8 bis 9</v>
          </cell>
          <cell r="BV15">
            <v>10</v>
          </cell>
          <cell r="BW15" t="str">
            <v>11 bis 12</v>
          </cell>
          <cell r="BX15" t="str">
            <v>13 und mehr</v>
          </cell>
          <cell r="BY15" t="str">
            <v>Ich gehe noch zur Schule</v>
          </cell>
        </row>
        <row r="16">
          <cell r="G16" t="str">
            <v>covid1</v>
          </cell>
          <cell r="H16">
            <v>0</v>
          </cell>
          <cell r="I16">
            <v>1</v>
          </cell>
          <cell r="J16">
            <v>2</v>
          </cell>
          <cell r="K16" t="str">
            <v/>
          </cell>
          <cell r="L16" t="str">
            <v/>
          </cell>
          <cell r="M16" t="str">
            <v/>
          </cell>
          <cell r="N16" t="str">
            <v/>
          </cell>
          <cell r="O16" t="str">
            <v>È risultato positivo/a al COVID-19?</v>
          </cell>
          <cell r="P16" t="str">
            <v>No</v>
          </cell>
          <cell r="Q16" t="str">
            <v>Sì, sono ammalato/a attualmente</v>
          </cell>
          <cell r="R16" t="str">
            <v>Sì, ma sono guarito/a</v>
          </cell>
          <cell r="S16" t="str">
            <v/>
          </cell>
          <cell r="T16" t="str">
            <v/>
          </cell>
          <cell r="U16" t="str">
            <v/>
          </cell>
          <cell r="V16" t="str">
            <v/>
          </cell>
          <cell r="W16" t="str">
            <v>Have you been tested positive for COVID-19?</v>
          </cell>
          <cell r="X16" t="str">
            <v>No</v>
          </cell>
          <cell r="Y16" t="str">
            <v>Yes, currently ill</v>
          </cell>
          <cell r="Z16" t="str">
            <v>Yes, already recovered</v>
          </cell>
          <cell r="AA16" t="str">
            <v/>
          </cell>
          <cell r="AB16" t="str">
            <v/>
          </cell>
          <cell r="AC16" t="str">
            <v/>
          </cell>
          <cell r="AD16" t="str">
            <v/>
          </cell>
          <cell r="AE16" t="str">
            <v>Wurden Sie positiv auf COVID-19 getestet?</v>
          </cell>
          <cell r="AF16" t="str">
            <v>Nein</v>
          </cell>
          <cell r="AG16" t="str">
            <v>Ja, aktuell erkrankt</v>
          </cell>
          <cell r="AH16" t="str">
            <v>Ja, wieder genesen</v>
          </cell>
          <cell r="AI16" t="str">
            <v/>
          </cell>
          <cell r="AJ16" t="str">
            <v/>
          </cell>
          <cell r="AK16" t="str">
            <v/>
          </cell>
          <cell r="AL16" t="str">
            <v/>
          </cell>
          <cell r="AM16" t="str">
            <v>Avez-vous été testé·e positif·ve au COVID-19 ?</v>
          </cell>
          <cell r="AN16" t="str">
            <v>Non</v>
          </cell>
          <cell r="AO16" t="str">
            <v>Oui, actuellement malade</v>
          </cell>
          <cell r="AP16" t="str">
            <v>Oui, déjà guéri·e</v>
          </cell>
          <cell r="AU16" t="str">
            <v>Wurden Sie positiv auf COVID-19 getestet?</v>
          </cell>
          <cell r="AV16" t="str">
            <v>Nein</v>
          </cell>
          <cell r="AW16" t="str">
            <v>Ja, aktuell erkrankt</v>
          </cell>
          <cell r="AX16" t="str">
            <v>Ja, wieder genesen</v>
          </cell>
          <cell r="AY16" t="str">
            <v/>
          </cell>
          <cell r="AZ16" t="str">
            <v/>
          </cell>
          <cell r="BA16" t="str">
            <v/>
          </cell>
          <cell r="BB16" t="str">
            <v/>
          </cell>
          <cell r="BC16" t="str">
            <v>Wurden Sie positiv auf COVID-19 getestet?</v>
          </cell>
          <cell r="BD16" t="str">
            <v>Nein</v>
          </cell>
          <cell r="BE16" t="str">
            <v>Ja, aktuell erkrankt</v>
          </cell>
          <cell r="BF16" t="str">
            <v>Ja, wieder genesen</v>
          </cell>
          <cell r="BG16" t="str">
            <v/>
          </cell>
          <cell r="BH16" t="str">
            <v/>
          </cell>
          <cell r="BI16" t="str">
            <v/>
          </cell>
          <cell r="BJ16" t="str">
            <v/>
          </cell>
          <cell r="BK16" t="str">
            <v>Wurden Sie positiv auf COVID-19 getestet?</v>
          </cell>
          <cell r="BL16" t="str">
            <v>Nein</v>
          </cell>
          <cell r="BM16" t="str">
            <v>Ja, aktuell erkrankt</v>
          </cell>
          <cell r="BN16" t="str">
            <v>Ja, wieder genesen</v>
          </cell>
          <cell r="BO16" t="str">
            <v/>
          </cell>
          <cell r="BP16" t="str">
            <v/>
          </cell>
          <cell r="BQ16" t="str">
            <v/>
          </cell>
          <cell r="BR16" t="str">
            <v/>
          </cell>
          <cell r="BS16" t="str">
            <v>Wurden Sie positiv auf COVID-19 getestet?</v>
          </cell>
          <cell r="BT16" t="str">
            <v>Nein</v>
          </cell>
          <cell r="BU16" t="str">
            <v>Ja, aktuell erkrankt</v>
          </cell>
          <cell r="BV16" t="str">
            <v>Ja, wieder genesen</v>
          </cell>
          <cell r="BW16" t="str">
            <v/>
          </cell>
          <cell r="BX16" t="str">
            <v/>
          </cell>
          <cell r="BY16" t="str">
            <v/>
          </cell>
          <cell r="BZ16" t="str">
            <v/>
          </cell>
        </row>
        <row r="17">
          <cell r="G17" t="str">
            <v>covid2</v>
          </cell>
          <cell r="H17">
            <v>0</v>
          </cell>
          <cell r="I17">
            <v>1</v>
          </cell>
          <cell r="J17">
            <v>2</v>
          </cell>
          <cell r="K17" t="str">
            <v/>
          </cell>
          <cell r="L17" t="str">
            <v/>
          </cell>
          <cell r="M17" t="str">
            <v/>
          </cell>
          <cell r="N17" t="str">
            <v/>
          </cell>
          <cell r="O17" t="str">
            <v>Ha dei familiari ammalati di COVID-19?</v>
          </cell>
          <cell r="P17" t="str">
            <v>No</v>
          </cell>
          <cell r="Q17" t="str">
            <v>Sì, sono ammalati attualmente</v>
          </cell>
          <cell r="R17" t="str">
            <v>Sì, ma sono guariti</v>
          </cell>
          <cell r="S17" t="str">
            <v/>
          </cell>
          <cell r="T17" t="str">
            <v/>
          </cell>
          <cell r="U17" t="str">
            <v/>
          </cell>
          <cell r="V17" t="str">
            <v/>
          </cell>
          <cell r="W17" t="str">
            <v>Do you have any relatives infected with COVID-19?</v>
          </cell>
          <cell r="X17" t="str">
            <v>No</v>
          </cell>
          <cell r="Y17" t="str">
            <v>Yes, currently ill</v>
          </cell>
          <cell r="Z17" t="str">
            <v xml:space="preserve"> Yes, already recovered</v>
          </cell>
          <cell r="AA17" t="str">
            <v/>
          </cell>
          <cell r="AB17" t="str">
            <v/>
          </cell>
          <cell r="AC17" t="str">
            <v/>
          </cell>
          <cell r="AD17" t="str">
            <v/>
          </cell>
          <cell r="AE17" t="str">
            <v>Sind Angehörige von Ihnen an COVID-19 erkrankt ?</v>
          </cell>
          <cell r="AF17" t="str">
            <v>Nein</v>
          </cell>
          <cell r="AG17" t="str">
            <v>Ja, aktuell erkrankt</v>
          </cell>
          <cell r="AH17" t="str">
            <v>Ja, wieder genesen</v>
          </cell>
          <cell r="AI17" t="str">
            <v/>
          </cell>
          <cell r="AJ17" t="str">
            <v/>
          </cell>
          <cell r="AK17" t="str">
            <v/>
          </cell>
          <cell r="AL17" t="str">
            <v/>
          </cell>
          <cell r="AM17" t="str">
            <v>Est-ce que les membres de votre famille sont tombé·e·s malades du COVID-19 ?</v>
          </cell>
          <cell r="AN17" t="str">
            <v>Non</v>
          </cell>
          <cell r="AO17" t="str">
            <v>Oui, actuellement malades</v>
          </cell>
          <cell r="AP17" t="str">
            <v>Oui, déjà guéri·e·s</v>
          </cell>
          <cell r="AU17" t="str">
            <v>Sind Angehörige von Ihnen an COVID-19 erkrankt ?</v>
          </cell>
          <cell r="AV17" t="str">
            <v>Nein</v>
          </cell>
          <cell r="AW17" t="str">
            <v>Ja, aktuell erkrankt</v>
          </cell>
          <cell r="AX17" t="str">
            <v>Ja, wieder genesen</v>
          </cell>
          <cell r="AY17" t="str">
            <v/>
          </cell>
          <cell r="AZ17" t="str">
            <v/>
          </cell>
          <cell r="BA17" t="str">
            <v/>
          </cell>
          <cell r="BB17" t="str">
            <v/>
          </cell>
          <cell r="BC17" t="str">
            <v>Sind Angehörige von Ihnen an COVID-19 erkrankt ?</v>
          </cell>
          <cell r="BD17" t="str">
            <v>Nein</v>
          </cell>
          <cell r="BE17" t="str">
            <v>Ja, aktuell erkrankt</v>
          </cell>
          <cell r="BF17" t="str">
            <v>Ja, wieder genesen</v>
          </cell>
          <cell r="BG17" t="str">
            <v/>
          </cell>
          <cell r="BH17" t="str">
            <v/>
          </cell>
          <cell r="BI17" t="str">
            <v/>
          </cell>
          <cell r="BJ17" t="str">
            <v/>
          </cell>
          <cell r="BK17" t="str">
            <v>Sind Angehörige von Ihnen an COVID-19 erkrankt ?</v>
          </cell>
          <cell r="BL17" t="str">
            <v>Nein</v>
          </cell>
          <cell r="BM17" t="str">
            <v>Ja, aktuell erkrankt</v>
          </cell>
          <cell r="BN17" t="str">
            <v>Ja, wieder genesen</v>
          </cell>
          <cell r="BO17" t="str">
            <v/>
          </cell>
          <cell r="BP17" t="str">
            <v/>
          </cell>
          <cell r="BQ17" t="str">
            <v/>
          </cell>
          <cell r="BR17" t="str">
            <v/>
          </cell>
          <cell r="BS17" t="str">
            <v>Sind Angehörige von Ihnen an COVID-19 erkrankt ?</v>
          </cell>
          <cell r="BT17" t="str">
            <v>Nein</v>
          </cell>
          <cell r="BU17" t="str">
            <v>Ja, aktuell erkrankt</v>
          </cell>
          <cell r="BV17" t="str">
            <v>Ja, wieder genesen</v>
          </cell>
          <cell r="BW17" t="str">
            <v/>
          </cell>
          <cell r="BX17" t="str">
            <v/>
          </cell>
          <cell r="BY17" t="str">
            <v/>
          </cell>
          <cell r="BZ17" t="str">
            <v/>
          </cell>
        </row>
        <row r="18">
          <cell r="G18" t="str">
            <v>covid3</v>
          </cell>
          <cell r="H18">
            <v>0</v>
          </cell>
          <cell r="I18">
            <v>1</v>
          </cell>
          <cell r="J18" t="str">
            <v/>
          </cell>
          <cell r="K18" t="str">
            <v/>
          </cell>
          <cell r="L18" t="str">
            <v/>
          </cell>
          <cell r="M18" t="str">
            <v/>
          </cell>
          <cell r="N18" t="str">
            <v/>
          </cell>
          <cell r="O18" t="str">
            <v xml:space="preserve">Ha perso familiari o amici a causa del COVID-19?
</v>
          </cell>
          <cell r="P18" t="str">
            <v>No</v>
          </cell>
          <cell r="Q18" t="str">
            <v>Sì</v>
          </cell>
          <cell r="R18" t="str">
            <v/>
          </cell>
          <cell r="S18" t="str">
            <v/>
          </cell>
          <cell r="T18" t="str">
            <v/>
          </cell>
          <cell r="U18" t="str">
            <v/>
          </cell>
          <cell r="V18" t="str">
            <v/>
          </cell>
          <cell r="W18" t="str">
            <v>Have you lost relatives or friends due to COVID-19?</v>
          </cell>
          <cell r="X18" t="str">
            <v>No</v>
          </cell>
          <cell r="Y18" t="str">
            <v>Yes</v>
          </cell>
          <cell r="Z18" t="str">
            <v/>
          </cell>
          <cell r="AA18" t="str">
            <v/>
          </cell>
          <cell r="AB18" t="str">
            <v/>
          </cell>
          <cell r="AC18" t="str">
            <v/>
          </cell>
          <cell r="AD18" t="str">
            <v/>
          </cell>
          <cell r="AE18" t="str">
            <v xml:space="preserve">Haben Sie Angehörige oder Freunde durch COVID-19 verloren?
</v>
          </cell>
          <cell r="AF18" t="str">
            <v>Nein</v>
          </cell>
          <cell r="AG18" t="str">
            <v>Ja</v>
          </cell>
          <cell r="AH18" t="str">
            <v/>
          </cell>
          <cell r="AI18" t="str">
            <v/>
          </cell>
          <cell r="AJ18" t="str">
            <v/>
          </cell>
          <cell r="AK18" t="str">
            <v/>
          </cell>
          <cell r="AL18" t="str">
            <v/>
          </cell>
          <cell r="AM18" t="str">
            <v xml:space="preserve">Avez-vous perdu des membres de votre famille ou des ami·e·s à cause du COVID-19 ?
</v>
          </cell>
          <cell r="AN18" t="str">
            <v>Non</v>
          </cell>
          <cell r="AO18" t="str">
            <v>Oui</v>
          </cell>
          <cell r="AU18" t="str">
            <v xml:space="preserve">Haben Sie Angehörige oder Freunde durch COVID-19 verloren?
</v>
          </cell>
          <cell r="AV18" t="str">
            <v>Nein</v>
          </cell>
          <cell r="AW18" t="str">
            <v>Ja</v>
          </cell>
          <cell r="AX18" t="str">
            <v/>
          </cell>
          <cell r="AY18" t="str">
            <v/>
          </cell>
          <cell r="AZ18" t="str">
            <v/>
          </cell>
          <cell r="BA18" t="str">
            <v/>
          </cell>
          <cell r="BB18" t="str">
            <v/>
          </cell>
          <cell r="BC18" t="str">
            <v xml:space="preserve">Haben Sie Angehörige oder Freunde durch COVID-19 verloren?
</v>
          </cell>
          <cell r="BD18" t="str">
            <v>Nein</v>
          </cell>
          <cell r="BE18" t="str">
            <v>Ja</v>
          </cell>
          <cell r="BF18" t="str">
            <v/>
          </cell>
          <cell r="BG18" t="str">
            <v/>
          </cell>
          <cell r="BH18" t="str">
            <v/>
          </cell>
          <cell r="BI18" t="str">
            <v/>
          </cell>
          <cell r="BJ18" t="str">
            <v/>
          </cell>
          <cell r="BK18" t="str">
            <v xml:space="preserve">Haben Sie Angehörige oder Freunde durch COVID-19 verloren?
</v>
          </cell>
          <cell r="BL18" t="str">
            <v>Nein</v>
          </cell>
          <cell r="BM18" t="str">
            <v>Ja</v>
          </cell>
          <cell r="BN18" t="str">
            <v/>
          </cell>
          <cell r="BO18" t="str">
            <v/>
          </cell>
          <cell r="BP18" t="str">
            <v/>
          </cell>
          <cell r="BQ18" t="str">
            <v/>
          </cell>
          <cell r="BR18" t="str">
            <v/>
          </cell>
          <cell r="BS18" t="str">
            <v xml:space="preserve">Haben Sie Angehörige oder Freunde durch COVID-19 verloren?
</v>
          </cell>
          <cell r="BT18" t="str">
            <v>Nein</v>
          </cell>
          <cell r="BU18" t="str">
            <v>Ja</v>
          </cell>
          <cell r="BV18" t="str">
            <v/>
          </cell>
          <cell r="BW18" t="str">
            <v/>
          </cell>
          <cell r="BX18" t="str">
            <v/>
          </cell>
          <cell r="BY18" t="str">
            <v/>
          </cell>
          <cell r="BZ18" t="str">
            <v/>
          </cell>
        </row>
        <row r="20">
          <cell r="O20" t="str">
            <v>Ora Le faremo ancora qualche domanda sul Suo livello di stress. Le porremo queste domande tutte le settimane.</v>
          </cell>
          <cell r="W20" t="str">
            <v>Now we have some questions about your perceived stress. These questions will be repeated on a weekly basis.</v>
          </cell>
          <cell r="AE20" t="str">
            <v>Nun folgen weitere Fragen zu Ihrem Stresserleben. Diese Fragen werden Ihnen wöchentlich gestellt.</v>
          </cell>
          <cell r="AM20" t="str">
            <v xml:space="preserve">A partir de maintenant, nous avons quelques questions sur votre expérience du stress. Chaque semaine, on vous demanderait les mêmes questions. </v>
          </cell>
          <cell r="AU20" t="str">
            <v>Nun folgen weitere Fragen zu Ihrem Stresserleben. Diese Fragen werden Ihnen wöchentlich gestellt.</v>
          </cell>
          <cell r="BC20" t="str">
            <v>Nun folgen weitere Fragen zu Ihrem Stresserleben. Diese Fragen werden Ihnen wöchentlich gestellt.</v>
          </cell>
          <cell r="BK20" t="str">
            <v>Nun folgen weitere Fragen zu Ihrem Stresserleben. Diese Fragen werden Ihnen wöchentlich gestellt.</v>
          </cell>
          <cell r="BS20" t="str">
            <v>Nun folgen weitere Fragen zu Ihrem Stresserleben. Diese Fragen werden Ihnen wöchentlich gestellt.</v>
          </cell>
        </row>
        <row r="21">
          <cell r="O21" t="str">
            <v>Le seguenti domande riguardano i Suoi pensieri e sentimenti nel corso dell’ultima settimana. Per ciascuna domanda, risponda cosa ha pensato o come si è sentito/a nell’ultima settimana.</v>
          </cell>
          <cell r="W21" t="str">
            <v>The questions in this scale ask you about your feelings and thoughts during the last week. In each case, you will be asked to indicate how often you felt or thought a certain way.</v>
          </cell>
          <cell r="AE21" t="str">
            <v>Die folgenden Fragen beschäftigen sich mit Ihren Gedanken und Gefühlen während der letzten Woche. Bitte geben Sie für jede Frage an, wie oft sie in entsprechender Art und Weise gedacht oder gefühlt haben.</v>
          </cell>
          <cell r="AM21" t="str">
            <v>Les questions de cette questionnaire vous interrogent sur vos sentiments et vos pensées au cours de la semaine dernière. Dans chaque cas, il vous sera demandé d'indiquer à quelle fréquence vous avez ressenti ou pensé d'une certaine manière.</v>
          </cell>
          <cell r="AU21" t="str">
            <v>Die folgenden Fragen beschäftigen sich mit Ihren Gedanken und Gefühlen während der letzten Woche. Bitte geben Sie für jede Frage an, wie oft sie in entsprechender Art und Weise gedacht oder gefühlt haben.</v>
          </cell>
          <cell r="BC21" t="str">
            <v>Die folgenden Fragen beschäftigen sich mit Ihren Gedanken und Gefühlen während der letzten Woche. Bitte geben Sie für jede Frage an, wie oft sie in entsprechender Art und Weise gedacht oder gefühlt haben.</v>
          </cell>
          <cell r="BK21" t="str">
            <v>Die folgenden Fragen beschäftigen sich mit Ihren Gedanken und Gefühlen während der letzten Woche. Bitte geben Sie für jede Frage an, wie oft sie in entsprechender Art und Weise gedacht oder gefühlt haben.</v>
          </cell>
          <cell r="BS21" t="str">
            <v>Die folgenden Fragen beschäftigen sich mit Ihren Gedanken und Gefühlen während der letzten Woche. Bitte geben Sie für jede Frage an, wie oft sie in entsprechender Art und Weise gedacht oder gefühlt haben.</v>
          </cell>
        </row>
        <row r="22">
          <cell r="G22" t="str">
            <v>pss1</v>
          </cell>
          <cell r="H22">
            <v>0</v>
          </cell>
          <cell r="I22">
            <v>1</v>
          </cell>
          <cell r="J22">
            <v>2</v>
          </cell>
          <cell r="K22">
            <v>3</v>
          </cell>
          <cell r="L22">
            <v>4</v>
          </cell>
          <cell r="M22" t="str">
            <v/>
          </cell>
          <cell r="N22" t="str">
            <v/>
          </cell>
          <cell r="O22" t="str">
            <v>Nell'ultima settimana, con quale frequenza si è sentito/a turbato/a a causa di un evento imprevisto?</v>
          </cell>
          <cell r="P22" t="str">
            <v>Mai</v>
          </cell>
          <cell r="Q22" t="str">
            <v>Quasi mai</v>
          </cell>
          <cell r="R22" t="str">
            <v>A volte</v>
          </cell>
          <cell r="S22" t="str">
            <v>Abbastanza spesso</v>
          </cell>
          <cell r="T22" t="str">
            <v>Molto spesso</v>
          </cell>
          <cell r="U22" t="str">
            <v/>
          </cell>
          <cell r="V22" t="str">
            <v/>
          </cell>
          <cell r="W22" t="str">
            <v>In the last week, how often have you been upset because of something that happened unexpectedly?</v>
          </cell>
          <cell r="X22" t="str">
            <v>Never</v>
          </cell>
          <cell r="Y22" t="str">
            <v>Almost never</v>
          </cell>
          <cell r="Z22" t="str">
            <v>Sometimes</v>
          </cell>
          <cell r="AA22" t="str">
            <v>Fairly often</v>
          </cell>
          <cell r="AB22" t="str">
            <v>Very often</v>
          </cell>
          <cell r="AC22" t="str">
            <v/>
          </cell>
          <cell r="AD22" t="str">
            <v/>
          </cell>
          <cell r="AE22" t="str">
            <v>Wie oft waren Sie in der letzten Woche aufgewühlt, weil etwas unerwartet passiert ist?</v>
          </cell>
          <cell r="AF22" t="str">
            <v>Nie</v>
          </cell>
          <cell r="AG22" t="str">
            <v>Fast nie</v>
          </cell>
          <cell r="AH22" t="str">
            <v>Manchmal</v>
          </cell>
          <cell r="AI22" t="str">
            <v>Ziemlich oft</v>
          </cell>
          <cell r="AJ22" t="str">
            <v>Sehr oft</v>
          </cell>
          <cell r="AK22" t="str">
            <v/>
          </cell>
          <cell r="AL22" t="str">
            <v/>
          </cell>
          <cell r="AM22" t="str">
            <v>Durant la semaine passé, combien de fois, avez-vous été contrarié(e)  par quelque chose d’inattendu ou imprévu ?</v>
          </cell>
          <cell r="AN22" t="str">
            <v>Jamais</v>
          </cell>
          <cell r="AO22" t="str">
            <v>Presque jamais</v>
          </cell>
          <cell r="AP22" t="str">
            <v xml:space="preserve">Parfois </v>
          </cell>
          <cell r="AQ22" t="str">
            <v>Assez souvent</v>
          </cell>
          <cell r="AR22" t="str">
            <v>Très souvent</v>
          </cell>
          <cell r="AU22" t="str">
            <v>Wie oft waren Sie in der letzten Woche aufgewühlt, weil etwas unerwartet passiert ist?</v>
          </cell>
          <cell r="AV22" t="str">
            <v>Nie</v>
          </cell>
          <cell r="AW22" t="str">
            <v>Fast nie</v>
          </cell>
          <cell r="AX22" t="str">
            <v>Manchmal</v>
          </cell>
          <cell r="AY22" t="str">
            <v>Ziemlich oft</v>
          </cell>
          <cell r="AZ22" t="str">
            <v>Sehr oft</v>
          </cell>
          <cell r="BA22" t="str">
            <v/>
          </cell>
          <cell r="BB22" t="str">
            <v/>
          </cell>
          <cell r="BC22" t="str">
            <v>Wie oft waren Sie in der letzten Woche aufgewühlt, weil etwas unerwartet passiert ist?</v>
          </cell>
          <cell r="BD22" t="str">
            <v>Nie</v>
          </cell>
          <cell r="BE22" t="str">
            <v>Fast nie</v>
          </cell>
          <cell r="BF22" t="str">
            <v>Manchmal</v>
          </cell>
          <cell r="BG22" t="str">
            <v>Ziemlich oft</v>
          </cell>
          <cell r="BH22" t="str">
            <v>Sehr oft</v>
          </cell>
          <cell r="BI22" t="str">
            <v/>
          </cell>
          <cell r="BJ22" t="str">
            <v/>
          </cell>
          <cell r="BK22" t="str">
            <v>Wie oft waren Sie in der letzten Woche aufgewühlt, weil etwas unerwartet passiert ist?</v>
          </cell>
          <cell r="BL22" t="str">
            <v>Nie</v>
          </cell>
          <cell r="BM22" t="str">
            <v>Fast nie</v>
          </cell>
          <cell r="BN22" t="str">
            <v>Manchmal</v>
          </cell>
          <cell r="BO22" t="str">
            <v>Ziemlich oft</v>
          </cell>
          <cell r="BP22" t="str">
            <v>Sehr oft</v>
          </cell>
          <cell r="BQ22" t="str">
            <v/>
          </cell>
          <cell r="BR22" t="str">
            <v/>
          </cell>
          <cell r="BS22" t="str">
            <v>Wie oft waren Sie in der letzten Woche aufgewühlt, weil etwas unerwartet passiert ist?</v>
          </cell>
          <cell r="BT22" t="str">
            <v>Nie</v>
          </cell>
          <cell r="BU22" t="str">
            <v>Fast nie</v>
          </cell>
          <cell r="BV22" t="str">
            <v>Manchmal</v>
          </cell>
          <cell r="BW22" t="str">
            <v>Ziemlich oft</v>
          </cell>
          <cell r="BX22" t="str">
            <v>Sehr oft</v>
          </cell>
          <cell r="BY22" t="str">
            <v/>
          </cell>
          <cell r="BZ22" t="str">
            <v/>
          </cell>
        </row>
        <row r="23">
          <cell r="G23" t="str">
            <v>pss2</v>
          </cell>
          <cell r="H23">
            <v>0</v>
          </cell>
          <cell r="I23">
            <v>1</v>
          </cell>
          <cell r="J23">
            <v>2</v>
          </cell>
          <cell r="K23">
            <v>3</v>
          </cell>
          <cell r="L23">
            <v>4</v>
          </cell>
          <cell r="M23" t="str">
            <v/>
          </cell>
          <cell r="N23" t="str">
            <v/>
          </cell>
          <cell r="O23" t="str">
            <v>Nell'ultima settimana, con quale frequenza ha avuto la sensazione di non essere in grado di controllare gli aspetti importanti della Sua vita?</v>
          </cell>
          <cell r="P23" t="str">
            <v>Mai</v>
          </cell>
          <cell r="Q23" t="str">
            <v>Quasi mai</v>
          </cell>
          <cell r="R23" t="str">
            <v>A volte</v>
          </cell>
          <cell r="S23" t="str">
            <v>Abbastanza spesso</v>
          </cell>
          <cell r="T23" t="str">
            <v>Molto spesso</v>
          </cell>
          <cell r="U23" t="str">
            <v/>
          </cell>
          <cell r="V23" t="str">
            <v/>
          </cell>
          <cell r="W23" t="str">
            <v>In the last week, how often have you felt that you were unable to control the important things in your life?</v>
          </cell>
          <cell r="X23" t="str">
            <v>Never</v>
          </cell>
          <cell r="Y23" t="str">
            <v>Almost never</v>
          </cell>
          <cell r="Z23" t="str">
            <v>Sometimes</v>
          </cell>
          <cell r="AA23" t="str">
            <v>Fairly often</v>
          </cell>
          <cell r="AB23" t="str">
            <v>Very often</v>
          </cell>
          <cell r="AC23" t="str">
            <v/>
          </cell>
          <cell r="AD23" t="str">
            <v/>
          </cell>
          <cell r="AE23" t="str">
            <v>Wie oft hatten Sie in der letzten Woche das Gefühl, nicht in der Lage zu sein, die wichtigen Dinge in Ihrem Leben kontrollieren zu können?</v>
          </cell>
          <cell r="AF23" t="str">
            <v>Nie</v>
          </cell>
          <cell r="AG23" t="str">
            <v>Fast nie</v>
          </cell>
          <cell r="AH23" t="str">
            <v>Manchmal</v>
          </cell>
          <cell r="AI23" t="str">
            <v>Ziemlich oft</v>
          </cell>
          <cell r="AJ23" t="str">
            <v>Sehr oft</v>
          </cell>
          <cell r="AK23" t="str">
            <v/>
          </cell>
          <cell r="AL23" t="str">
            <v/>
          </cell>
          <cell r="AM23" t="str">
            <v>Durant la semaine passé, combien de fois avez-vous eu le sentiment de ne pas pouvoir contrôler les aspects importants de votre vie ?</v>
          </cell>
          <cell r="AN23" t="str">
            <v>Jamais</v>
          </cell>
          <cell r="AO23" t="str">
            <v>Presque jamais</v>
          </cell>
          <cell r="AP23" t="str">
            <v xml:space="preserve">Parfois </v>
          </cell>
          <cell r="AQ23" t="str">
            <v>Assez souvent</v>
          </cell>
          <cell r="AR23" t="str">
            <v>Très souvent</v>
          </cell>
          <cell r="AU23" t="str">
            <v>Wie oft hatten Sie in der letzten Woche das Gefühl, nicht in der Lage zu sein, die wichtigen Dinge in Ihrem Leben kontrollieren zu können?</v>
          </cell>
          <cell r="AV23" t="str">
            <v>Nie</v>
          </cell>
          <cell r="AW23" t="str">
            <v>Fast nie</v>
          </cell>
          <cell r="AX23" t="str">
            <v>Manchmal</v>
          </cell>
          <cell r="AY23" t="str">
            <v>Ziemlich oft</v>
          </cell>
          <cell r="AZ23" t="str">
            <v>Sehr oft</v>
          </cell>
          <cell r="BA23" t="str">
            <v/>
          </cell>
          <cell r="BB23" t="str">
            <v/>
          </cell>
          <cell r="BC23" t="str">
            <v>Wie oft hatten Sie in der letzten Woche das Gefühl, nicht in der Lage zu sein, die wichtigen Dinge in Ihrem Leben kontrollieren zu können?</v>
          </cell>
          <cell r="BD23" t="str">
            <v>Nie</v>
          </cell>
          <cell r="BE23" t="str">
            <v>Fast nie</v>
          </cell>
          <cell r="BF23" t="str">
            <v>Manchmal</v>
          </cell>
          <cell r="BG23" t="str">
            <v>Ziemlich oft</v>
          </cell>
          <cell r="BH23" t="str">
            <v>Sehr oft</v>
          </cell>
          <cell r="BI23" t="str">
            <v/>
          </cell>
          <cell r="BJ23" t="str">
            <v/>
          </cell>
          <cell r="BK23" t="str">
            <v>Wie oft hatten Sie in der letzten Woche das Gefühl, nicht in der Lage zu sein, die wichtigen Dinge in Ihrem Leben kontrollieren zu können?</v>
          </cell>
          <cell r="BL23" t="str">
            <v>Nie</v>
          </cell>
          <cell r="BM23" t="str">
            <v>Fast nie</v>
          </cell>
          <cell r="BN23" t="str">
            <v>Manchmal</v>
          </cell>
          <cell r="BO23" t="str">
            <v>Ziemlich oft</v>
          </cell>
          <cell r="BP23" t="str">
            <v>Sehr oft</v>
          </cell>
          <cell r="BQ23" t="str">
            <v/>
          </cell>
          <cell r="BR23" t="str">
            <v/>
          </cell>
          <cell r="BS23" t="str">
            <v>Wie oft hatten Sie in der letzten Woche das Gefühl, nicht in der Lage zu sein, die wichtigen Dinge in Ihrem Leben kontrollieren zu können?</v>
          </cell>
          <cell r="BT23" t="str">
            <v>Nie</v>
          </cell>
          <cell r="BU23" t="str">
            <v>Fast nie</v>
          </cell>
          <cell r="BV23" t="str">
            <v>Manchmal</v>
          </cell>
          <cell r="BW23" t="str">
            <v>Ziemlich oft</v>
          </cell>
          <cell r="BX23" t="str">
            <v>Sehr oft</v>
          </cell>
          <cell r="BY23" t="str">
            <v/>
          </cell>
          <cell r="BZ23" t="str">
            <v/>
          </cell>
        </row>
        <row r="24">
          <cell r="G24" t="str">
            <v>pss3</v>
          </cell>
          <cell r="H24">
            <v>0</v>
          </cell>
          <cell r="I24">
            <v>1</v>
          </cell>
          <cell r="J24">
            <v>2</v>
          </cell>
          <cell r="K24">
            <v>3</v>
          </cell>
          <cell r="L24">
            <v>4</v>
          </cell>
          <cell r="M24" t="str">
            <v/>
          </cell>
          <cell r="N24" t="str">
            <v/>
          </cell>
          <cell r="O24" t="str">
            <v>Nell’ultima settimana, con quale frequenza si è sentito/a nervoso/a e stressato/a?</v>
          </cell>
          <cell r="P24" t="str">
            <v>Mai</v>
          </cell>
          <cell r="Q24" t="str">
            <v>Quasi mai</v>
          </cell>
          <cell r="R24" t="str">
            <v>A volte</v>
          </cell>
          <cell r="S24" t="str">
            <v>Abbastanza spesso</v>
          </cell>
          <cell r="T24" t="str">
            <v>Molto spesso</v>
          </cell>
          <cell r="U24" t="str">
            <v/>
          </cell>
          <cell r="V24" t="str">
            <v/>
          </cell>
          <cell r="W24" t="str">
            <v>In the last week, how often have you felt nervous and “stressed”?</v>
          </cell>
          <cell r="X24" t="str">
            <v>Never</v>
          </cell>
          <cell r="Y24" t="str">
            <v>Almost never</v>
          </cell>
          <cell r="Z24" t="str">
            <v>Sometimes</v>
          </cell>
          <cell r="AA24" t="str">
            <v>Fairly often</v>
          </cell>
          <cell r="AB24" t="str">
            <v>Very often</v>
          </cell>
          <cell r="AC24" t="str">
            <v/>
          </cell>
          <cell r="AD24" t="str">
            <v/>
          </cell>
          <cell r="AE24" t="str">
            <v>Wie oft haben Sie sich in der letzten Woche nervös und gestresst gefühlt?</v>
          </cell>
          <cell r="AF24" t="str">
            <v>Nie</v>
          </cell>
          <cell r="AG24" t="str">
            <v>Fast nie</v>
          </cell>
          <cell r="AH24" t="str">
            <v>Manchmal</v>
          </cell>
          <cell r="AI24" t="str">
            <v>Ziemlich oft</v>
          </cell>
          <cell r="AJ24" t="str">
            <v>Sehr oft</v>
          </cell>
          <cell r="AK24" t="str">
            <v/>
          </cell>
          <cell r="AL24" t="str">
            <v/>
          </cell>
          <cell r="AM24" t="str">
            <v>Durant la semaine passé, combien de fois vous êtes-vous senti(e) nerveux(se) et  'stressé(e)' ?</v>
          </cell>
          <cell r="AN24" t="str">
            <v>Jamais</v>
          </cell>
          <cell r="AO24" t="str">
            <v>Presque jamais</v>
          </cell>
          <cell r="AP24" t="str">
            <v xml:space="preserve">Parfois </v>
          </cell>
          <cell r="AQ24" t="str">
            <v>Assez souvent</v>
          </cell>
          <cell r="AR24" t="str">
            <v>Très souvent</v>
          </cell>
          <cell r="AU24" t="str">
            <v>Wie oft haben Sie sich in der letzten Woche nervös und gestresst gefühlt?</v>
          </cell>
          <cell r="AV24" t="str">
            <v>Nie</v>
          </cell>
          <cell r="AW24" t="str">
            <v>Fast nie</v>
          </cell>
          <cell r="AX24" t="str">
            <v>Manchmal</v>
          </cell>
          <cell r="AY24" t="str">
            <v>Ziemlich oft</v>
          </cell>
          <cell r="AZ24" t="str">
            <v>Sehr oft</v>
          </cell>
          <cell r="BA24" t="str">
            <v/>
          </cell>
          <cell r="BB24" t="str">
            <v/>
          </cell>
          <cell r="BC24" t="str">
            <v>Wie oft haben Sie sich in der letzten Woche nervös und gestresst gefühlt?</v>
          </cell>
          <cell r="BD24" t="str">
            <v>Nie</v>
          </cell>
          <cell r="BE24" t="str">
            <v>Fast nie</v>
          </cell>
          <cell r="BF24" t="str">
            <v>Manchmal</v>
          </cell>
          <cell r="BG24" t="str">
            <v>Ziemlich oft</v>
          </cell>
          <cell r="BH24" t="str">
            <v>Sehr oft</v>
          </cell>
          <cell r="BI24" t="str">
            <v/>
          </cell>
          <cell r="BJ24" t="str">
            <v/>
          </cell>
          <cell r="BK24" t="str">
            <v>Wie oft haben Sie sich in der letzten Woche nervös und gestresst gefühlt?</v>
          </cell>
          <cell r="BL24" t="str">
            <v>Nie</v>
          </cell>
          <cell r="BM24" t="str">
            <v>Fast nie</v>
          </cell>
          <cell r="BN24" t="str">
            <v>Manchmal</v>
          </cell>
          <cell r="BO24" t="str">
            <v>Ziemlich oft</v>
          </cell>
          <cell r="BP24" t="str">
            <v>Sehr oft</v>
          </cell>
          <cell r="BQ24" t="str">
            <v/>
          </cell>
          <cell r="BR24" t="str">
            <v/>
          </cell>
          <cell r="BS24" t="str">
            <v>Wie oft haben Sie sich in der letzten Woche nervös und gestresst gefühlt?</v>
          </cell>
          <cell r="BT24" t="str">
            <v>Nie</v>
          </cell>
          <cell r="BU24" t="str">
            <v>Fast nie</v>
          </cell>
          <cell r="BV24" t="str">
            <v>Manchmal</v>
          </cell>
          <cell r="BW24" t="str">
            <v>Ziemlich oft</v>
          </cell>
          <cell r="BX24" t="str">
            <v>Sehr oft</v>
          </cell>
          <cell r="BY24" t="str">
            <v/>
          </cell>
          <cell r="BZ24" t="str">
            <v/>
          </cell>
        </row>
        <row r="25">
          <cell r="G25" t="str">
            <v>pss4</v>
          </cell>
          <cell r="H25">
            <v>0</v>
          </cell>
          <cell r="I25">
            <v>1</v>
          </cell>
          <cell r="J25">
            <v>2</v>
          </cell>
          <cell r="K25">
            <v>3</v>
          </cell>
          <cell r="L25">
            <v>4</v>
          </cell>
          <cell r="M25" t="str">
            <v/>
          </cell>
          <cell r="N25" t="str">
            <v/>
          </cell>
          <cell r="O25" t="str">
            <v>Nell'ultima settimana, con quale frequenza si è sentito/a fiducioso/a di riuscire a risolvere i Suoi problemi personali?</v>
          </cell>
          <cell r="P25" t="str">
            <v>Mai</v>
          </cell>
          <cell r="Q25" t="str">
            <v>Quasi mai</v>
          </cell>
          <cell r="R25" t="str">
            <v>A volte</v>
          </cell>
          <cell r="S25" t="str">
            <v>Abbastanza spesso</v>
          </cell>
          <cell r="T25" t="str">
            <v>Molto spesso</v>
          </cell>
          <cell r="U25" t="str">
            <v/>
          </cell>
          <cell r="V25" t="str">
            <v/>
          </cell>
          <cell r="W25" t="str">
            <v>In the last week, how often have you felt confident about your ability to handle your personal problems?</v>
          </cell>
          <cell r="X25" t="str">
            <v>Never</v>
          </cell>
          <cell r="Y25" t="str">
            <v>Almost never</v>
          </cell>
          <cell r="Z25" t="str">
            <v>Sometimes</v>
          </cell>
          <cell r="AA25" t="str">
            <v>Fairly often</v>
          </cell>
          <cell r="AB25" t="str">
            <v>Very often</v>
          </cell>
          <cell r="AC25" t="str">
            <v/>
          </cell>
          <cell r="AD25" t="str">
            <v/>
          </cell>
          <cell r="AE25" t="str">
            <v>Wie oft waren Sie in der letzten Woche zuversichtlich, dass Sie fähig sind, Ihre persönlichen Probleme zu bewältigen?</v>
          </cell>
          <cell r="AF25" t="str">
            <v>Nie</v>
          </cell>
          <cell r="AG25" t="str">
            <v>Fast nie</v>
          </cell>
          <cell r="AH25" t="str">
            <v>Manchmal</v>
          </cell>
          <cell r="AI25" t="str">
            <v>Ziemlich oft</v>
          </cell>
          <cell r="AJ25" t="str">
            <v>Sehr oft</v>
          </cell>
          <cell r="AK25" t="str">
            <v/>
          </cell>
          <cell r="AL25" t="str">
            <v/>
          </cell>
          <cell r="AM25" t="str">
            <v>Durant la semaine passé, combien de fois avez-vous eu confiance en votre capacité à gérer vos  problèmes personnels ?</v>
          </cell>
          <cell r="AN25" t="str">
            <v>Jamais</v>
          </cell>
          <cell r="AO25" t="str">
            <v>Presque jamais</v>
          </cell>
          <cell r="AP25" t="str">
            <v xml:space="preserve">Parfois </v>
          </cell>
          <cell r="AQ25" t="str">
            <v>Assez souvent</v>
          </cell>
          <cell r="AR25" t="str">
            <v>Très souvent</v>
          </cell>
          <cell r="AU25" t="str">
            <v>Wie oft waren Sie in der letzten Woche zuversichtlich, dass Sie fähig sind, Ihre persönlichen Probleme zu bewältigen?</v>
          </cell>
          <cell r="AV25" t="str">
            <v>Nie</v>
          </cell>
          <cell r="AW25" t="str">
            <v>Fast nie</v>
          </cell>
          <cell r="AX25" t="str">
            <v>Manchmal</v>
          </cell>
          <cell r="AY25" t="str">
            <v>Ziemlich oft</v>
          </cell>
          <cell r="AZ25" t="str">
            <v>Sehr oft</v>
          </cell>
          <cell r="BA25" t="str">
            <v/>
          </cell>
          <cell r="BB25" t="str">
            <v/>
          </cell>
          <cell r="BC25" t="str">
            <v>Wie oft waren Sie in der letzten Woche zuversichtlich, dass Sie fähig sind, Ihre persönlichen Probleme zu bewältigen?</v>
          </cell>
          <cell r="BD25" t="str">
            <v>Nie</v>
          </cell>
          <cell r="BE25" t="str">
            <v>Fast nie</v>
          </cell>
          <cell r="BF25" t="str">
            <v>Manchmal</v>
          </cell>
          <cell r="BG25" t="str">
            <v>Ziemlich oft</v>
          </cell>
          <cell r="BH25" t="str">
            <v>Sehr oft</v>
          </cell>
          <cell r="BI25" t="str">
            <v/>
          </cell>
          <cell r="BJ25" t="str">
            <v/>
          </cell>
          <cell r="BK25" t="str">
            <v>Wie oft waren Sie in der letzten Woche zuversichtlich, dass Sie fähig sind, Ihre persönlichen Probleme zu bewältigen?</v>
          </cell>
          <cell r="BL25" t="str">
            <v>Nie</v>
          </cell>
          <cell r="BM25" t="str">
            <v>Fast nie</v>
          </cell>
          <cell r="BN25" t="str">
            <v>Manchmal</v>
          </cell>
          <cell r="BO25" t="str">
            <v>Ziemlich oft</v>
          </cell>
          <cell r="BP25" t="str">
            <v>Sehr oft</v>
          </cell>
          <cell r="BQ25" t="str">
            <v/>
          </cell>
          <cell r="BR25" t="str">
            <v/>
          </cell>
          <cell r="BS25" t="str">
            <v>Wie oft waren Sie in der letzten Woche zuversichtlich, dass Sie fähig sind, Ihre persönlichen Probleme zu bewältigen?</v>
          </cell>
          <cell r="BT25" t="str">
            <v>Nie</v>
          </cell>
          <cell r="BU25" t="str">
            <v>Fast nie</v>
          </cell>
          <cell r="BV25" t="str">
            <v>Manchmal</v>
          </cell>
          <cell r="BW25" t="str">
            <v>Ziemlich oft</v>
          </cell>
          <cell r="BX25" t="str">
            <v>Sehr oft</v>
          </cell>
          <cell r="BY25" t="str">
            <v/>
          </cell>
          <cell r="BZ25" t="str">
            <v/>
          </cell>
        </row>
        <row r="26">
          <cell r="G26" t="str">
            <v>pss5</v>
          </cell>
          <cell r="H26">
            <v>0</v>
          </cell>
          <cell r="I26">
            <v>1</v>
          </cell>
          <cell r="J26">
            <v>2</v>
          </cell>
          <cell r="K26">
            <v>3</v>
          </cell>
          <cell r="L26">
            <v>4</v>
          </cell>
          <cell r="M26" t="str">
            <v/>
          </cell>
          <cell r="N26" t="str">
            <v/>
          </cell>
          <cell r="O26" t="str">
            <v>Nell'ultima settimana, con quale frequenza ha avuto la sensazione che le cose avessero sviluppi a Lei favorevoli?</v>
          </cell>
          <cell r="P26" t="str">
            <v>Mai</v>
          </cell>
          <cell r="Q26" t="str">
            <v>Quasi mai</v>
          </cell>
          <cell r="R26" t="str">
            <v>A volte</v>
          </cell>
          <cell r="S26" t="str">
            <v>Abbastanza spesso</v>
          </cell>
          <cell r="T26" t="str">
            <v>Molto spesso</v>
          </cell>
          <cell r="U26" t="str">
            <v/>
          </cell>
          <cell r="V26" t="str">
            <v/>
          </cell>
          <cell r="W26" t="str">
            <v>In the last week, how often have you felt that things were going your way?</v>
          </cell>
          <cell r="X26" t="str">
            <v>Never</v>
          </cell>
          <cell r="Y26" t="str">
            <v>Almost never</v>
          </cell>
          <cell r="Z26" t="str">
            <v>Sometimes</v>
          </cell>
          <cell r="AA26" t="str">
            <v>Fairly often</v>
          </cell>
          <cell r="AB26" t="str">
            <v>Very often</v>
          </cell>
          <cell r="AC26" t="str">
            <v/>
          </cell>
          <cell r="AD26" t="str">
            <v/>
          </cell>
          <cell r="AE26" t="str">
            <v>Wie oft hatten Sie in der letzten Woche das Gefühl, dass sich die Dinge zu Ihren Gunsten entwickeln?</v>
          </cell>
          <cell r="AF26" t="str">
            <v>Nie</v>
          </cell>
          <cell r="AG26" t="str">
            <v>Fast nie</v>
          </cell>
          <cell r="AH26" t="str">
            <v>Manchmal</v>
          </cell>
          <cell r="AI26" t="str">
            <v>Ziemlich oft</v>
          </cell>
          <cell r="AJ26" t="str">
            <v>Sehr oft</v>
          </cell>
          <cell r="AK26" t="str">
            <v/>
          </cell>
          <cell r="AL26" t="str">
            <v/>
          </cell>
          <cell r="AM26" t="str">
            <v>Durant la semaine passé, combien de fois avez-vous eu  le sentiment les choses allaient comme vous le vouliez ?</v>
          </cell>
          <cell r="AN26" t="str">
            <v>Jamais</v>
          </cell>
          <cell r="AO26" t="str">
            <v>Presque jamais</v>
          </cell>
          <cell r="AP26" t="str">
            <v xml:space="preserve">Parfois </v>
          </cell>
          <cell r="AQ26" t="str">
            <v>Assez souvent</v>
          </cell>
          <cell r="AR26" t="str">
            <v>Très souvent</v>
          </cell>
          <cell r="AU26" t="str">
            <v>Wie oft hatten Sie in der letzten Woche das Gefühl, dass sich die Dinge zu Ihren Gunsten entwickeln?</v>
          </cell>
          <cell r="AV26" t="str">
            <v>Nie</v>
          </cell>
          <cell r="AW26" t="str">
            <v>Fast nie</v>
          </cell>
          <cell r="AX26" t="str">
            <v>Manchmal</v>
          </cell>
          <cell r="AY26" t="str">
            <v>Ziemlich oft</v>
          </cell>
          <cell r="AZ26" t="str">
            <v>Sehr oft</v>
          </cell>
          <cell r="BA26" t="str">
            <v/>
          </cell>
          <cell r="BB26" t="str">
            <v/>
          </cell>
          <cell r="BC26" t="str">
            <v>Wie oft hatten Sie in der letzten Woche das Gefühl, dass sich die Dinge zu Ihren Gunsten entwickeln?</v>
          </cell>
          <cell r="BD26" t="str">
            <v>Nie</v>
          </cell>
          <cell r="BE26" t="str">
            <v>Fast nie</v>
          </cell>
          <cell r="BF26" t="str">
            <v>Manchmal</v>
          </cell>
          <cell r="BG26" t="str">
            <v>Ziemlich oft</v>
          </cell>
          <cell r="BH26" t="str">
            <v>Sehr oft</v>
          </cell>
          <cell r="BI26" t="str">
            <v/>
          </cell>
          <cell r="BJ26" t="str">
            <v/>
          </cell>
          <cell r="BK26" t="str">
            <v>Wie oft hatten Sie in der letzten Woche das Gefühl, dass sich die Dinge zu Ihren Gunsten entwickeln?</v>
          </cell>
          <cell r="BL26" t="str">
            <v>Nie</v>
          </cell>
          <cell r="BM26" t="str">
            <v>Fast nie</v>
          </cell>
          <cell r="BN26" t="str">
            <v>Manchmal</v>
          </cell>
          <cell r="BO26" t="str">
            <v>Ziemlich oft</v>
          </cell>
          <cell r="BP26" t="str">
            <v>Sehr oft</v>
          </cell>
          <cell r="BQ26" t="str">
            <v/>
          </cell>
          <cell r="BR26" t="str">
            <v/>
          </cell>
          <cell r="BS26" t="str">
            <v>Wie oft hatten Sie in der letzten Woche das Gefühl, dass sich die Dinge zu Ihren Gunsten entwickeln?</v>
          </cell>
          <cell r="BT26" t="str">
            <v>Nie</v>
          </cell>
          <cell r="BU26" t="str">
            <v>Fast nie</v>
          </cell>
          <cell r="BV26" t="str">
            <v>Manchmal</v>
          </cell>
          <cell r="BW26" t="str">
            <v>Ziemlich oft</v>
          </cell>
          <cell r="BX26" t="str">
            <v>Sehr oft</v>
          </cell>
          <cell r="BY26" t="str">
            <v/>
          </cell>
          <cell r="BZ26" t="str">
            <v/>
          </cell>
        </row>
        <row r="27">
          <cell r="G27" t="str">
            <v>pss6</v>
          </cell>
          <cell r="H27">
            <v>0</v>
          </cell>
          <cell r="I27">
            <v>1</v>
          </cell>
          <cell r="J27">
            <v>2</v>
          </cell>
          <cell r="K27">
            <v>3</v>
          </cell>
          <cell r="L27">
            <v>4</v>
          </cell>
          <cell r="M27" t="str">
            <v/>
          </cell>
          <cell r="N27" t="str">
            <v/>
          </cell>
          <cell r="O27" t="str">
            <v>Nell'ultima settimana, con quale frequenza ha avuto l’impressione di non essere in grado di svolgere tutti i Suoi compiti?</v>
          </cell>
          <cell r="P27" t="str">
            <v>Mai</v>
          </cell>
          <cell r="Q27" t="str">
            <v>Quasi mai</v>
          </cell>
          <cell r="R27" t="str">
            <v>A volte</v>
          </cell>
          <cell r="S27" t="str">
            <v>Abbastanza spesso</v>
          </cell>
          <cell r="T27" t="str">
            <v>Molto spesso</v>
          </cell>
          <cell r="U27" t="str">
            <v/>
          </cell>
          <cell r="V27" t="str">
            <v/>
          </cell>
          <cell r="W27" t="str">
            <v>In the last week, how often have you found that you could not cope with all the things that you had to do?</v>
          </cell>
          <cell r="X27" t="str">
            <v>Never</v>
          </cell>
          <cell r="Y27" t="str">
            <v>Almost never</v>
          </cell>
          <cell r="Z27" t="str">
            <v>Sometimes</v>
          </cell>
          <cell r="AA27" t="str">
            <v>Fairly often</v>
          </cell>
          <cell r="AB27" t="str">
            <v>Very often</v>
          </cell>
          <cell r="AC27" t="str">
            <v/>
          </cell>
          <cell r="AD27" t="str">
            <v/>
          </cell>
          <cell r="AE27" t="str">
            <v>Wie oft hatten Sie in der letzten Woche den Eindruck, nicht all Ihren anstehenden Aufgaben gewachsen zu sein?</v>
          </cell>
          <cell r="AF27" t="str">
            <v>Nie</v>
          </cell>
          <cell r="AG27" t="str">
            <v>Fast nie</v>
          </cell>
          <cell r="AH27" t="str">
            <v>Manchmal</v>
          </cell>
          <cell r="AI27" t="str">
            <v>Ziemlich oft</v>
          </cell>
          <cell r="AJ27" t="str">
            <v>Sehr oft</v>
          </cell>
          <cell r="AK27" t="str">
            <v/>
          </cell>
          <cell r="AL27" t="str">
            <v/>
          </cell>
          <cell r="AM27" t="str">
            <v>Durant la semaine passé, combien de fois avez-vous pensé que vous ne pourriez pas venir à bout de tout ce que vous aviez à faire?</v>
          </cell>
          <cell r="AN27" t="str">
            <v>Jamais</v>
          </cell>
          <cell r="AO27" t="str">
            <v>Presque jamais</v>
          </cell>
          <cell r="AP27" t="str">
            <v xml:space="preserve">Parfois </v>
          </cell>
          <cell r="AQ27" t="str">
            <v>Assez souvent</v>
          </cell>
          <cell r="AR27" t="str">
            <v>Très souvent</v>
          </cell>
          <cell r="AU27" t="str">
            <v>Wie oft hatten Sie in der letzten Woche den Eindruck, nicht all Ihren anstehenden Aufgaben gewachsen zu sein?</v>
          </cell>
          <cell r="AV27" t="str">
            <v>Nie</v>
          </cell>
          <cell r="AW27" t="str">
            <v>Fast nie</v>
          </cell>
          <cell r="AX27" t="str">
            <v>Manchmal</v>
          </cell>
          <cell r="AY27" t="str">
            <v>Ziemlich oft</v>
          </cell>
          <cell r="AZ27" t="str">
            <v>Sehr oft</v>
          </cell>
          <cell r="BA27" t="str">
            <v/>
          </cell>
          <cell r="BB27" t="str">
            <v/>
          </cell>
          <cell r="BC27" t="str">
            <v>Wie oft hatten Sie in der letzten Woche den Eindruck, nicht all Ihren anstehenden Aufgaben gewachsen zu sein?</v>
          </cell>
          <cell r="BD27" t="str">
            <v>Nie</v>
          </cell>
          <cell r="BE27" t="str">
            <v>Fast nie</v>
          </cell>
          <cell r="BF27" t="str">
            <v>Manchmal</v>
          </cell>
          <cell r="BG27" t="str">
            <v>Ziemlich oft</v>
          </cell>
          <cell r="BH27" t="str">
            <v>Sehr oft</v>
          </cell>
          <cell r="BI27" t="str">
            <v/>
          </cell>
          <cell r="BJ27" t="str">
            <v/>
          </cell>
          <cell r="BK27" t="str">
            <v>Wie oft hatten Sie in der letzten Woche den Eindruck, nicht all Ihren anstehenden Aufgaben gewachsen zu sein?</v>
          </cell>
          <cell r="BL27" t="str">
            <v>Nie</v>
          </cell>
          <cell r="BM27" t="str">
            <v>Fast nie</v>
          </cell>
          <cell r="BN27" t="str">
            <v>Manchmal</v>
          </cell>
          <cell r="BO27" t="str">
            <v>Ziemlich oft</v>
          </cell>
          <cell r="BP27" t="str">
            <v>Sehr oft</v>
          </cell>
          <cell r="BQ27" t="str">
            <v/>
          </cell>
          <cell r="BR27" t="str">
            <v/>
          </cell>
          <cell r="BS27" t="str">
            <v>Wie oft hatten Sie in der letzten Woche den Eindruck, nicht all Ihren anstehenden Aufgaben gewachsen zu sein?</v>
          </cell>
          <cell r="BT27" t="str">
            <v>Nie</v>
          </cell>
          <cell r="BU27" t="str">
            <v>Fast nie</v>
          </cell>
          <cell r="BV27" t="str">
            <v>Manchmal</v>
          </cell>
          <cell r="BW27" t="str">
            <v>Ziemlich oft</v>
          </cell>
          <cell r="BX27" t="str">
            <v>Sehr oft</v>
          </cell>
          <cell r="BY27" t="str">
            <v/>
          </cell>
          <cell r="BZ27" t="str">
            <v/>
          </cell>
        </row>
        <row r="28">
          <cell r="G28" t="str">
            <v>pss7</v>
          </cell>
          <cell r="H28">
            <v>0</v>
          </cell>
          <cell r="I28">
            <v>1</v>
          </cell>
          <cell r="J28">
            <v>2</v>
          </cell>
          <cell r="K28">
            <v>3</v>
          </cell>
          <cell r="L28">
            <v>4</v>
          </cell>
          <cell r="M28" t="str">
            <v/>
          </cell>
          <cell r="N28" t="str">
            <v/>
          </cell>
          <cell r="O28" t="str">
            <v>Nell'ultima settimana, con quale frequenza è stato/a in grado di influire su situazioni complicate della Sua vita?</v>
          </cell>
          <cell r="P28" t="str">
            <v>Mai</v>
          </cell>
          <cell r="Q28" t="str">
            <v>Quasi mai</v>
          </cell>
          <cell r="R28" t="str">
            <v>A volte</v>
          </cell>
          <cell r="S28" t="str">
            <v>Abbastanza spesso</v>
          </cell>
          <cell r="T28" t="str">
            <v>Molto spesso</v>
          </cell>
          <cell r="U28" t="str">
            <v/>
          </cell>
          <cell r="V28" t="str">
            <v/>
          </cell>
          <cell r="W28" t="str">
            <v>In the last week, how often have you been able to control irritations in your life?</v>
          </cell>
          <cell r="X28" t="str">
            <v>Never</v>
          </cell>
          <cell r="Y28" t="str">
            <v>Almost never</v>
          </cell>
          <cell r="Z28" t="str">
            <v>Sometimes</v>
          </cell>
          <cell r="AA28" t="str">
            <v>Fairly often</v>
          </cell>
          <cell r="AB28" t="str">
            <v>Very often</v>
          </cell>
          <cell r="AC28" t="str">
            <v/>
          </cell>
          <cell r="AD28" t="str">
            <v/>
          </cell>
          <cell r="AE28" t="str">
            <v>Wie oft waren Sie in der letzten Woche in der Lage, ärgerliche Situationen in Ihrem Leben zu beeinflussen?</v>
          </cell>
          <cell r="AF28" t="str">
            <v>Nie</v>
          </cell>
          <cell r="AG28" t="str">
            <v>Fast nie</v>
          </cell>
          <cell r="AH28" t="str">
            <v>Manchmal</v>
          </cell>
          <cell r="AI28" t="str">
            <v>Ziemlich oft</v>
          </cell>
          <cell r="AJ28" t="str">
            <v>Sehr oft</v>
          </cell>
          <cell r="AK28" t="str">
            <v/>
          </cell>
          <cell r="AL28" t="str">
            <v/>
          </cell>
          <cell r="AM28" t="str">
            <v>Durant la semaine passé, combien de fois avez-vous été capable de contrôler les irritations que vous éprouvez dans votre vie ?</v>
          </cell>
          <cell r="AN28" t="str">
            <v>Jamais</v>
          </cell>
          <cell r="AO28" t="str">
            <v>Presque jamais</v>
          </cell>
          <cell r="AP28" t="str">
            <v xml:space="preserve">Parfois </v>
          </cell>
          <cell r="AQ28" t="str">
            <v>Assez souvent</v>
          </cell>
          <cell r="AR28" t="str">
            <v>Très souvent</v>
          </cell>
          <cell r="AU28" t="str">
            <v>Wie oft waren Sie in der letzten Woche in der Lage, ärgerliche Situationen in Ihrem Leben zu beeinflussen?</v>
          </cell>
          <cell r="AV28" t="str">
            <v>Nie</v>
          </cell>
          <cell r="AW28" t="str">
            <v>Fast nie</v>
          </cell>
          <cell r="AX28" t="str">
            <v>Manchmal</v>
          </cell>
          <cell r="AY28" t="str">
            <v>Ziemlich oft</v>
          </cell>
          <cell r="AZ28" t="str">
            <v>Sehr oft</v>
          </cell>
          <cell r="BA28" t="str">
            <v/>
          </cell>
          <cell r="BB28" t="str">
            <v/>
          </cell>
          <cell r="BC28" t="str">
            <v>Wie oft waren Sie in der letzten Woche in der Lage, ärgerliche Situationen in Ihrem Leben zu beeinflussen?</v>
          </cell>
          <cell r="BD28" t="str">
            <v>Nie</v>
          </cell>
          <cell r="BE28" t="str">
            <v>Fast nie</v>
          </cell>
          <cell r="BF28" t="str">
            <v>Manchmal</v>
          </cell>
          <cell r="BG28" t="str">
            <v>Ziemlich oft</v>
          </cell>
          <cell r="BH28" t="str">
            <v>Sehr oft</v>
          </cell>
          <cell r="BI28" t="str">
            <v/>
          </cell>
          <cell r="BJ28" t="str">
            <v/>
          </cell>
          <cell r="BK28" t="str">
            <v>Wie oft waren Sie in der letzten Woche in der Lage, ärgerliche Situationen in Ihrem Leben zu beeinflussen?</v>
          </cell>
          <cell r="BL28" t="str">
            <v>Nie</v>
          </cell>
          <cell r="BM28" t="str">
            <v>Fast nie</v>
          </cell>
          <cell r="BN28" t="str">
            <v>Manchmal</v>
          </cell>
          <cell r="BO28" t="str">
            <v>Ziemlich oft</v>
          </cell>
          <cell r="BP28" t="str">
            <v>Sehr oft</v>
          </cell>
          <cell r="BQ28" t="str">
            <v/>
          </cell>
          <cell r="BR28" t="str">
            <v/>
          </cell>
          <cell r="BS28" t="str">
            <v>Wie oft waren Sie in der letzten Woche in der Lage, ärgerliche Situationen in Ihrem Leben zu beeinflussen?</v>
          </cell>
          <cell r="BT28" t="str">
            <v>Nie</v>
          </cell>
          <cell r="BU28" t="str">
            <v>Fast nie</v>
          </cell>
          <cell r="BV28" t="str">
            <v>Manchmal</v>
          </cell>
          <cell r="BW28" t="str">
            <v>Ziemlich oft</v>
          </cell>
          <cell r="BX28" t="str">
            <v>Sehr oft</v>
          </cell>
          <cell r="BY28" t="str">
            <v/>
          </cell>
          <cell r="BZ28" t="str">
            <v/>
          </cell>
        </row>
        <row r="29">
          <cell r="G29" t="str">
            <v>pss8</v>
          </cell>
          <cell r="H29">
            <v>0</v>
          </cell>
          <cell r="I29">
            <v>1</v>
          </cell>
          <cell r="J29">
            <v>2</v>
          </cell>
          <cell r="K29">
            <v>3</v>
          </cell>
          <cell r="L29">
            <v>4</v>
          </cell>
          <cell r="M29" t="str">
            <v/>
          </cell>
          <cell r="N29" t="str">
            <v/>
          </cell>
          <cell r="O29" t="str">
            <v>Nell'ultima settimana, con quale frequenza ha avuto la sensazione di avere tutto sotto controllo?</v>
          </cell>
          <cell r="P29" t="str">
            <v>Mai</v>
          </cell>
          <cell r="Q29" t="str">
            <v>Quasi mai</v>
          </cell>
          <cell r="R29" t="str">
            <v>A volte</v>
          </cell>
          <cell r="S29" t="str">
            <v>Abbastanza spesso</v>
          </cell>
          <cell r="T29" t="str">
            <v>Molto spesso</v>
          </cell>
          <cell r="U29" t="str">
            <v/>
          </cell>
          <cell r="V29" t="str">
            <v/>
          </cell>
          <cell r="W29" t="str">
            <v>In the last week, how often have you felt that you were on top of things?</v>
          </cell>
          <cell r="X29" t="str">
            <v>Never</v>
          </cell>
          <cell r="Y29" t="str">
            <v>Almost never</v>
          </cell>
          <cell r="Z29" t="str">
            <v>Sometimes</v>
          </cell>
          <cell r="AA29" t="str">
            <v>Fairly often</v>
          </cell>
          <cell r="AB29" t="str">
            <v>Very often</v>
          </cell>
          <cell r="AC29" t="str">
            <v/>
          </cell>
          <cell r="AD29" t="str">
            <v/>
          </cell>
          <cell r="AE29" t="str">
            <v>Wie oft hatten Sie in der letzten Woche das Gefühl, alles im Griff zu haben?</v>
          </cell>
          <cell r="AF29" t="str">
            <v>Nie</v>
          </cell>
          <cell r="AG29" t="str">
            <v>Fast nie</v>
          </cell>
          <cell r="AH29" t="str">
            <v>Manchmal</v>
          </cell>
          <cell r="AI29" t="str">
            <v>Ziemlich oft</v>
          </cell>
          <cell r="AJ29" t="str">
            <v>Sehr oft</v>
          </cell>
          <cell r="AK29" t="str">
            <v/>
          </cell>
          <cell r="AL29" t="str">
            <v/>
          </cell>
          <cell r="AM29" t="str">
            <v>Durant la semaine passé, combien de fois avez vous eu le sentiment de vraiment "dominer la situation"?</v>
          </cell>
          <cell r="AN29" t="str">
            <v>Jamais</v>
          </cell>
          <cell r="AO29" t="str">
            <v>Presque jamais</v>
          </cell>
          <cell r="AP29" t="str">
            <v xml:space="preserve">Parfois </v>
          </cell>
          <cell r="AQ29" t="str">
            <v>Assez souvent</v>
          </cell>
          <cell r="AR29" t="str">
            <v>Très souvent</v>
          </cell>
          <cell r="AU29" t="str">
            <v>Wie oft hatten Sie in der letzten Woche das Gefühl, alles im Griff zu haben?</v>
          </cell>
          <cell r="AV29" t="str">
            <v>Nie</v>
          </cell>
          <cell r="AW29" t="str">
            <v>Fast nie</v>
          </cell>
          <cell r="AX29" t="str">
            <v>Manchmal</v>
          </cell>
          <cell r="AY29" t="str">
            <v>Ziemlich oft</v>
          </cell>
          <cell r="AZ29" t="str">
            <v>Sehr oft</v>
          </cell>
          <cell r="BA29" t="str">
            <v/>
          </cell>
          <cell r="BB29" t="str">
            <v/>
          </cell>
          <cell r="BC29" t="str">
            <v>Wie oft hatten Sie in der letzten Woche das Gefühl, alles im Griff zu haben?</v>
          </cell>
          <cell r="BD29" t="str">
            <v>Nie</v>
          </cell>
          <cell r="BE29" t="str">
            <v>Fast nie</v>
          </cell>
          <cell r="BF29" t="str">
            <v>Manchmal</v>
          </cell>
          <cell r="BG29" t="str">
            <v>Ziemlich oft</v>
          </cell>
          <cell r="BH29" t="str">
            <v>Sehr oft</v>
          </cell>
          <cell r="BI29" t="str">
            <v/>
          </cell>
          <cell r="BJ29" t="str">
            <v/>
          </cell>
          <cell r="BK29" t="str">
            <v>Wie oft hatten Sie in der letzten Woche das Gefühl, alles im Griff zu haben?</v>
          </cell>
          <cell r="BL29" t="str">
            <v>Nie</v>
          </cell>
          <cell r="BM29" t="str">
            <v>Fast nie</v>
          </cell>
          <cell r="BN29" t="str">
            <v>Manchmal</v>
          </cell>
          <cell r="BO29" t="str">
            <v>Ziemlich oft</v>
          </cell>
          <cell r="BP29" t="str">
            <v>Sehr oft</v>
          </cell>
          <cell r="BQ29" t="str">
            <v/>
          </cell>
          <cell r="BR29" t="str">
            <v/>
          </cell>
          <cell r="BS29" t="str">
            <v>Wie oft hatten Sie in der letzten Woche das Gefühl, alles im Griff zu haben?</v>
          </cell>
          <cell r="BT29" t="str">
            <v>Nie</v>
          </cell>
          <cell r="BU29" t="str">
            <v>Fast nie</v>
          </cell>
          <cell r="BV29" t="str">
            <v>Manchmal</v>
          </cell>
          <cell r="BW29" t="str">
            <v>Ziemlich oft</v>
          </cell>
          <cell r="BX29" t="str">
            <v>Sehr oft</v>
          </cell>
          <cell r="BY29" t="str">
            <v/>
          </cell>
          <cell r="BZ29" t="str">
            <v/>
          </cell>
        </row>
        <row r="30">
          <cell r="G30" t="str">
            <v>pss9</v>
          </cell>
          <cell r="H30">
            <v>0</v>
          </cell>
          <cell r="I30">
            <v>1</v>
          </cell>
          <cell r="J30">
            <v>2</v>
          </cell>
          <cell r="K30">
            <v>3</v>
          </cell>
          <cell r="L30">
            <v>4</v>
          </cell>
          <cell r="M30" t="str">
            <v/>
          </cell>
          <cell r="N30" t="str">
            <v/>
          </cell>
          <cell r="O30" t="str">
            <v>Nell’ultima settimana, con quale frequenza si è arrabbiato/a per cose di cui non aveva il controllo?</v>
          </cell>
          <cell r="P30" t="str">
            <v>Mai</v>
          </cell>
          <cell r="Q30" t="str">
            <v>Quasi mai</v>
          </cell>
          <cell r="R30" t="str">
            <v>A volte</v>
          </cell>
          <cell r="S30" t="str">
            <v>Abbastanza spesso</v>
          </cell>
          <cell r="T30" t="str">
            <v>Molto spesso</v>
          </cell>
          <cell r="U30" t="str">
            <v/>
          </cell>
          <cell r="V30" t="str">
            <v/>
          </cell>
          <cell r="W30" t="str">
            <v>In the last week, how often have you been angered because of things that were outside of your control?</v>
          </cell>
          <cell r="X30" t="str">
            <v>Never</v>
          </cell>
          <cell r="Y30" t="str">
            <v>Almost never</v>
          </cell>
          <cell r="Z30" t="str">
            <v>Sometimes</v>
          </cell>
          <cell r="AA30" t="str">
            <v>Fairly often</v>
          </cell>
          <cell r="AB30" t="str">
            <v>Very often</v>
          </cell>
          <cell r="AC30" t="str">
            <v/>
          </cell>
          <cell r="AD30" t="str">
            <v/>
          </cell>
          <cell r="AE30" t="str">
            <v>Wie oft haben Sie sich in der letzten Woche über Dinge geärgert, über die Sie keine Kontrolle hatten?</v>
          </cell>
          <cell r="AF30" t="str">
            <v>Nie</v>
          </cell>
          <cell r="AG30" t="str">
            <v>Fast nie</v>
          </cell>
          <cell r="AH30" t="str">
            <v>Manchmal</v>
          </cell>
          <cell r="AI30" t="str">
            <v>Ziemlich oft</v>
          </cell>
          <cell r="AJ30" t="str">
            <v>Sehr oft</v>
          </cell>
          <cell r="AK30" t="str">
            <v/>
          </cell>
          <cell r="AL30" t="str">
            <v/>
          </cell>
          <cell r="AM30" t="str">
            <v>Durant la semaine passé, combien de fois  vous êtes-vous mis(e) en colère à cause de choses qui arrivaient et sur lesquelles vous n'aviez pas de contrôle?</v>
          </cell>
          <cell r="AN30" t="str">
            <v>Jamais</v>
          </cell>
          <cell r="AO30" t="str">
            <v>Presque jamais</v>
          </cell>
          <cell r="AP30" t="str">
            <v xml:space="preserve">Parfois </v>
          </cell>
          <cell r="AQ30" t="str">
            <v>Assez souvent</v>
          </cell>
          <cell r="AR30" t="str">
            <v>Très souvent</v>
          </cell>
          <cell r="AU30" t="str">
            <v>Wie oft haben Sie sich in der letzten Woche über Dinge geärgert, über die Sie keine Kontrolle hatten?</v>
          </cell>
          <cell r="AV30" t="str">
            <v>Nie</v>
          </cell>
          <cell r="AW30" t="str">
            <v>Fast nie</v>
          </cell>
          <cell r="AX30" t="str">
            <v>Manchmal</v>
          </cell>
          <cell r="AY30" t="str">
            <v>Ziemlich oft</v>
          </cell>
          <cell r="AZ30" t="str">
            <v>Sehr oft</v>
          </cell>
          <cell r="BA30" t="str">
            <v/>
          </cell>
          <cell r="BB30" t="str">
            <v/>
          </cell>
          <cell r="BC30" t="str">
            <v>Wie oft haben Sie sich in der letzten Woche über Dinge geärgert, über die Sie keine Kontrolle hatten?</v>
          </cell>
          <cell r="BD30" t="str">
            <v>Nie</v>
          </cell>
          <cell r="BE30" t="str">
            <v>Fast nie</v>
          </cell>
          <cell r="BF30" t="str">
            <v>Manchmal</v>
          </cell>
          <cell r="BG30" t="str">
            <v>Ziemlich oft</v>
          </cell>
          <cell r="BH30" t="str">
            <v>Sehr oft</v>
          </cell>
          <cell r="BI30" t="str">
            <v/>
          </cell>
          <cell r="BJ30" t="str">
            <v/>
          </cell>
          <cell r="BK30" t="str">
            <v>Wie oft haben Sie sich in der letzten Woche über Dinge geärgert, über die Sie keine Kontrolle hatten?</v>
          </cell>
          <cell r="BL30" t="str">
            <v>Nie</v>
          </cell>
          <cell r="BM30" t="str">
            <v>Fast nie</v>
          </cell>
          <cell r="BN30" t="str">
            <v>Manchmal</v>
          </cell>
          <cell r="BO30" t="str">
            <v>Ziemlich oft</v>
          </cell>
          <cell r="BP30" t="str">
            <v>Sehr oft</v>
          </cell>
          <cell r="BQ30" t="str">
            <v/>
          </cell>
          <cell r="BR30" t="str">
            <v/>
          </cell>
          <cell r="BS30" t="str">
            <v>Wie oft haben Sie sich in der letzten Woche über Dinge geärgert, über die Sie keine Kontrolle hatten?</v>
          </cell>
          <cell r="BT30" t="str">
            <v>Nie</v>
          </cell>
          <cell r="BU30" t="str">
            <v>Fast nie</v>
          </cell>
          <cell r="BV30" t="str">
            <v>Manchmal</v>
          </cell>
          <cell r="BW30" t="str">
            <v>Ziemlich oft</v>
          </cell>
          <cell r="BX30" t="str">
            <v>Sehr oft</v>
          </cell>
          <cell r="BY30" t="str">
            <v/>
          </cell>
          <cell r="BZ30" t="str">
            <v/>
          </cell>
        </row>
        <row r="31">
          <cell r="G31" t="str">
            <v>pss10</v>
          </cell>
          <cell r="H31">
            <v>0</v>
          </cell>
          <cell r="I31">
            <v>1</v>
          </cell>
          <cell r="J31">
            <v>2</v>
          </cell>
          <cell r="K31">
            <v>3</v>
          </cell>
          <cell r="L31">
            <v>4</v>
          </cell>
          <cell r="M31" t="str">
            <v/>
          </cell>
          <cell r="N31" t="str">
            <v/>
          </cell>
          <cell r="O31" t="str">
            <v>Nell'ultima settimana, con quale frequenza ha avuto la sensazione che si fossero accumulate così tante difficoltà da non riuscire a superarle?</v>
          </cell>
          <cell r="P31" t="str">
            <v>Mai</v>
          </cell>
          <cell r="Q31" t="str">
            <v>Quasi mai</v>
          </cell>
          <cell r="R31" t="str">
            <v>A volte</v>
          </cell>
          <cell r="S31" t="str">
            <v>Abbastanza spesso</v>
          </cell>
          <cell r="T31" t="str">
            <v>Molto spesso</v>
          </cell>
          <cell r="U31" t="str">
            <v/>
          </cell>
          <cell r="V31" t="str">
            <v/>
          </cell>
          <cell r="W31" t="str">
            <v>In the last week, how often have you felt difficulties were piling up so high that you could not overcome them?</v>
          </cell>
          <cell r="X31" t="str">
            <v>Never</v>
          </cell>
          <cell r="Y31" t="str">
            <v>Almost never</v>
          </cell>
          <cell r="Z31" t="str">
            <v>Sometimes</v>
          </cell>
          <cell r="AA31" t="str">
            <v>Fairly often</v>
          </cell>
          <cell r="AB31" t="str">
            <v>Very often</v>
          </cell>
          <cell r="AC31" t="str">
            <v/>
          </cell>
          <cell r="AD31" t="str">
            <v/>
          </cell>
          <cell r="AE31" t="str">
            <v>Wie oft hatten Sie in der letzten Woche das Gefühl, dass sich so viele Schwierigkeiten angehäuft haben, dass Sie diese nicht überwinden konnten?</v>
          </cell>
          <cell r="AF31" t="str">
            <v>Nie</v>
          </cell>
          <cell r="AG31" t="str">
            <v>Fast nie</v>
          </cell>
          <cell r="AH31" t="str">
            <v>Manchmal</v>
          </cell>
          <cell r="AI31" t="str">
            <v>Ziemlich oft</v>
          </cell>
          <cell r="AJ31" t="str">
            <v>Sehr oft</v>
          </cell>
          <cell r="AK31" t="str">
            <v/>
          </cell>
          <cell r="AL31" t="str">
            <v/>
          </cell>
          <cell r="AM31" t="str">
            <v>Durant la semaine passé, combien de fois avez-vous eu le sentiment que les difficultés s'accumulaient tellement que vous ne pourriez pas les surmonter?</v>
          </cell>
          <cell r="AN31" t="str">
            <v>Jamais</v>
          </cell>
          <cell r="AO31" t="str">
            <v>Presque jamais</v>
          </cell>
          <cell r="AP31" t="str">
            <v xml:space="preserve">Parfois </v>
          </cell>
          <cell r="AQ31" t="str">
            <v>Assez souvent</v>
          </cell>
          <cell r="AR31" t="str">
            <v>Très souvent</v>
          </cell>
          <cell r="AU31" t="str">
            <v>Wie oft hatten Sie in der letzten Woche das Gefühl, dass sich so viele Schwierigkeiten angehäuft haben, dass Sie diese nicht überwinden konnten?</v>
          </cell>
          <cell r="AV31" t="str">
            <v>Nie</v>
          </cell>
          <cell r="AW31" t="str">
            <v>Fast nie</v>
          </cell>
          <cell r="AX31" t="str">
            <v>Manchmal</v>
          </cell>
          <cell r="AY31" t="str">
            <v>Ziemlich oft</v>
          </cell>
          <cell r="AZ31" t="str">
            <v>Sehr oft</v>
          </cell>
          <cell r="BA31" t="str">
            <v/>
          </cell>
          <cell r="BB31" t="str">
            <v/>
          </cell>
          <cell r="BC31" t="str">
            <v>Wie oft hatten Sie in der letzten Woche das Gefühl, dass sich so viele Schwierigkeiten angehäuft haben, dass Sie diese nicht überwinden konnten?</v>
          </cell>
          <cell r="BD31" t="str">
            <v>Nie</v>
          </cell>
          <cell r="BE31" t="str">
            <v>Fast nie</v>
          </cell>
          <cell r="BF31" t="str">
            <v>Manchmal</v>
          </cell>
          <cell r="BG31" t="str">
            <v>Ziemlich oft</v>
          </cell>
          <cell r="BH31" t="str">
            <v>Sehr oft</v>
          </cell>
          <cell r="BI31" t="str">
            <v/>
          </cell>
          <cell r="BJ31" t="str">
            <v/>
          </cell>
          <cell r="BK31" t="str">
            <v>Wie oft hatten Sie in der letzten Woche das Gefühl, dass sich so viele Schwierigkeiten angehäuft haben, dass Sie diese nicht überwinden konnten?</v>
          </cell>
          <cell r="BL31" t="str">
            <v>Nie</v>
          </cell>
          <cell r="BM31" t="str">
            <v>Fast nie</v>
          </cell>
          <cell r="BN31" t="str">
            <v>Manchmal</v>
          </cell>
          <cell r="BO31" t="str">
            <v>Ziemlich oft</v>
          </cell>
          <cell r="BP31" t="str">
            <v>Sehr oft</v>
          </cell>
          <cell r="BQ31" t="str">
            <v/>
          </cell>
          <cell r="BR31" t="str">
            <v/>
          </cell>
          <cell r="BS31" t="str">
            <v>Wie oft hatten Sie in der letzten Woche das Gefühl, dass sich so viele Schwierigkeiten angehäuft haben, dass Sie diese nicht überwinden konnten?</v>
          </cell>
          <cell r="BT31" t="str">
            <v>Nie</v>
          </cell>
          <cell r="BU31" t="str">
            <v>Fast nie</v>
          </cell>
          <cell r="BV31" t="str">
            <v>Manchmal</v>
          </cell>
          <cell r="BW31" t="str">
            <v>Ziemlich oft</v>
          </cell>
          <cell r="BX31" t="str">
            <v>Sehr oft</v>
          </cell>
          <cell r="BY31" t="str">
            <v/>
          </cell>
          <cell r="BZ31" t="str">
            <v/>
          </cell>
        </row>
        <row r="33">
          <cell r="O33" t="str">
            <v>Grazie per avere dedicato del tempo per rispondere alle domande sul Suo livello di stress! Si riguardi! Le saremmo grati, se la prossima settimana potesse rispondere nuovamente a questo questionario sul livello di stress.</v>
          </cell>
          <cell r="W33" t="str">
            <v>Thank you very much for your effort and time in answering the questions about your perceived stress! Stay healthy! We would be delighted if you take part in this survey on perceived stress again next week.</v>
          </cell>
          <cell r="AE33" t="str">
            <v>Herzlichen Dank für Ihre Mühe und Zeit für die Beantwortung der Fragen über Ihr Stresserleben! Bleiben Sie gesund! Wir würden uns freuen, wenn Sie in der nächsten Woche erneut an dieser Befragung zum Stresserleben teilnehmen.</v>
          </cell>
          <cell r="AM33" t="str">
            <v>Merci beaucoup pour votre soutien et pour le temps que vous consacrez à remplir le questionnaire sur l'expérience du stress! Restez en bonne santé! Nous vous invitions à participer à notre étude encore une fois la prochaine semaine.</v>
          </cell>
          <cell r="AU33" t="str">
            <v>Herzlichen Dank für Ihre Mühe und Zeit für die Beantwortung der Fragen über Ihr Stresserleben! Bleiben Sie gesund! Wir würden uns freuen, wenn Sie in der nächsten Woche erneut an dieser Befragung zum Stresserleben teilnehmen.</v>
          </cell>
          <cell r="BC33" t="str">
            <v>Herzlichen Dank für Ihre Mühe und Zeit für die Beantwortung der Fragen über Ihr Stresserleben! Bleiben Sie gesund! Wir würden uns freuen, wenn Sie in der nächsten Woche erneut an dieser Befragung zum Stresserleben teilnehmen.</v>
          </cell>
          <cell r="BK33" t="str">
            <v>Herzlichen Dank für Ihre Mühe und Zeit für die Beantwortung der Fragen über Ihr Stresserleben! Bleiben Sie gesund! Wir würden uns freuen, wenn Sie in der nächsten Woche erneut an dieser Befragung zum Stresserleben teilnehmen.</v>
          </cell>
          <cell r="BS33" t="str">
            <v>Herzlichen Dank für Ihre Mühe und Zeit für die Beantwortung der Fragen über Ihr Stresserleben! Bleiben Sie gesund! Wir würden uns freuen, wenn Sie in der nächsten Woche erneut an dieser Befragung zum Stresserleben teilnehmen.</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heetName val="FollowUp"/>
    </sheetNames>
    <sheetDataSet>
      <sheetData sheetId="0">
        <row r="5">
          <cell r="O5" t="str">
            <v>de</v>
          </cell>
          <cell r="W5" t="str">
            <v>en</v>
          </cell>
          <cell r="AE5" t="str">
            <v>es</v>
          </cell>
          <cell r="AM5" t="str">
            <v>fr</v>
          </cell>
          <cell r="AU5" t="str">
            <v>un</v>
          </cell>
          <cell r="BC5" t="str">
            <v>it</v>
          </cell>
          <cell r="BK5" t="str">
            <v>ru</v>
          </cell>
          <cell r="BS5" t="str">
            <v>sr</v>
          </cell>
        </row>
        <row r="6">
          <cell r="G6" t="str">
            <v>variable</v>
          </cell>
          <cell r="H6" t="str">
            <v>key_1</v>
          </cell>
          <cell r="I6" t="str">
            <v>key_2</v>
          </cell>
          <cell r="J6" t="str">
            <v>key_3</v>
          </cell>
          <cell r="K6" t="str">
            <v>key_4</v>
          </cell>
          <cell r="L6" t="str">
            <v>key_5</v>
          </cell>
          <cell r="M6" t="str">
            <v>key_6</v>
          </cell>
          <cell r="N6" t="str">
            <v>key_7</v>
          </cell>
          <cell r="O6" t="str">
            <v>item_de</v>
          </cell>
          <cell r="P6" t="str">
            <v>de_1</v>
          </cell>
          <cell r="Q6" t="str">
            <v>de_2</v>
          </cell>
          <cell r="R6" t="str">
            <v>de_3</v>
          </cell>
          <cell r="S6" t="str">
            <v>de_4</v>
          </cell>
          <cell r="T6" t="str">
            <v>de_5</v>
          </cell>
          <cell r="U6" t="str">
            <v>de_6</v>
          </cell>
          <cell r="V6" t="str">
            <v>de_7</v>
          </cell>
          <cell r="W6" t="str">
            <v>item_en</v>
          </cell>
          <cell r="X6" t="str">
            <v>en_1</v>
          </cell>
          <cell r="Y6" t="str">
            <v>en_2</v>
          </cell>
          <cell r="Z6" t="str">
            <v>en_3</v>
          </cell>
          <cell r="AA6" t="str">
            <v>en_4</v>
          </cell>
          <cell r="AB6" t="str">
            <v>en_5</v>
          </cell>
          <cell r="AC6" t="str">
            <v>en_6</v>
          </cell>
          <cell r="AD6" t="str">
            <v>en_7</v>
          </cell>
          <cell r="AE6" t="str">
            <v>item_es</v>
          </cell>
          <cell r="AF6" t="str">
            <v>es_1</v>
          </cell>
          <cell r="AG6" t="str">
            <v>es_2</v>
          </cell>
          <cell r="AH6" t="str">
            <v>es_3</v>
          </cell>
          <cell r="AI6" t="str">
            <v>es_4</v>
          </cell>
          <cell r="AJ6" t="str">
            <v>es_5</v>
          </cell>
          <cell r="AK6" t="str">
            <v>es_6</v>
          </cell>
          <cell r="AL6" t="str">
            <v>es_7</v>
          </cell>
          <cell r="AM6" t="str">
            <v>item_fr</v>
          </cell>
          <cell r="AN6" t="str">
            <v>fr_1</v>
          </cell>
          <cell r="AO6" t="str">
            <v>fr_2</v>
          </cell>
          <cell r="AP6" t="str">
            <v>fr_3</v>
          </cell>
          <cell r="AQ6" t="str">
            <v>fr_4</v>
          </cell>
          <cell r="AR6" t="str">
            <v>fr_5</v>
          </cell>
          <cell r="AS6" t="str">
            <v>fr_6</v>
          </cell>
          <cell r="AT6" t="str">
            <v>fr_7</v>
          </cell>
          <cell r="AU6" t="str">
            <v>item_hu</v>
          </cell>
          <cell r="AV6" t="str">
            <v>hu_1</v>
          </cell>
          <cell r="AW6" t="str">
            <v>hu_2</v>
          </cell>
          <cell r="AX6" t="str">
            <v>hu_3</v>
          </cell>
          <cell r="AY6" t="str">
            <v>hu_4</v>
          </cell>
          <cell r="AZ6" t="str">
            <v>hu_5</v>
          </cell>
          <cell r="BA6" t="str">
            <v>hu_6</v>
          </cell>
          <cell r="BB6" t="str">
            <v>hu_7</v>
          </cell>
          <cell r="BC6" t="str">
            <v>item_it</v>
          </cell>
          <cell r="BD6" t="str">
            <v>it_1</v>
          </cell>
          <cell r="BE6" t="str">
            <v>it_2</v>
          </cell>
          <cell r="BF6" t="str">
            <v>it_3</v>
          </cell>
          <cell r="BG6" t="str">
            <v>it_4</v>
          </cell>
          <cell r="BH6" t="str">
            <v>it_5</v>
          </cell>
          <cell r="BI6" t="str">
            <v>it_6</v>
          </cell>
          <cell r="BJ6" t="str">
            <v>it_7</v>
          </cell>
          <cell r="BK6" t="str">
            <v>item_ru</v>
          </cell>
          <cell r="BL6" t="str">
            <v>ru_1</v>
          </cell>
          <cell r="BM6" t="str">
            <v>ru_2</v>
          </cell>
          <cell r="BN6" t="str">
            <v>ru_3</v>
          </cell>
          <cell r="BO6" t="str">
            <v>ru_4</v>
          </cell>
          <cell r="BP6" t="str">
            <v>ru_5</v>
          </cell>
          <cell r="BQ6" t="str">
            <v>ru_6</v>
          </cell>
          <cell r="BR6" t="str">
            <v>ru_7</v>
          </cell>
          <cell r="BS6" t="str">
            <v>item_sr</v>
          </cell>
          <cell r="BT6" t="str">
            <v>sr_1</v>
          </cell>
          <cell r="BU6" t="str">
            <v>sr_2</v>
          </cell>
          <cell r="BV6" t="str">
            <v>sr_3</v>
          </cell>
          <cell r="BW6" t="str">
            <v>sr_4</v>
          </cell>
          <cell r="BX6" t="str">
            <v>sr_5</v>
          </cell>
          <cell r="BY6" t="str">
            <v>sr_6</v>
          </cell>
          <cell r="BZ6" t="str">
            <v>sr_7</v>
          </cell>
        </row>
        <row r="7">
          <cell r="O7" t="str">
            <v xml:space="preserve">Приветствуем Вас! Мы рады, что Вы уделили нам время, чтобы ответить на несколько вопросов о стрессах, переживаемых Вами во времена COVID-19!                                                                                                                               </v>
          </cell>
          <cell r="W7" t="str">
            <v xml:space="preserve">Welcome! We really appreciate that you are taking the time to answer a few questions about your perceived stress in times of COVID-19.                                                                                                                                                                                                        </v>
          </cell>
          <cell r="AE7" t="str">
            <v xml:space="preserve">Willkommen! Wir freuen uns, dass Sie sich die Zeit nehmen, ein paar Fragen zu Ihrem Stresserleben in Zeiten von COVID-19 zu beantworten.                                                                                                                               </v>
          </cell>
          <cell r="AM7" t="str">
            <v>Bienvenue! Nous apprécions vraiment que vous vous preniez le temps de répondre à quelques questions sur votre expérience du stress en période de COVID-19.</v>
          </cell>
          <cell r="AU7" t="str">
            <v xml:space="preserve">Willkommen! Wir freuen uns, dass Sie sich die Zeit nehmen, ein paar Fragen zu Ihrem Stresserleben in Zeiten von COVID-19 zu beantworten.                                                                                                                               </v>
          </cell>
          <cell r="BC7" t="str">
            <v xml:space="preserve">Willkommen! Wir freuen uns, dass Sie sich die Zeit nehmen, ein paar Fragen zu Ihrem Stresserleben in Zeiten von COVID-19 zu beantworten.                                                                                                                               </v>
          </cell>
          <cell r="BK7" t="str">
            <v xml:space="preserve">Willkommen! Wir freuen uns, dass Sie sich die Zeit nehmen, ein paar Fragen zu Ihrem Stresserleben in Zeiten von COVID-19 zu beantworten.                                                                                                                               </v>
          </cell>
          <cell r="BS7" t="str">
            <v xml:space="preserve">Willkommen! Wir freuen uns, dass Sie sich die Zeit nehmen, ein paar Fragen zu Ihrem Stresserleben in Zeiten von COVID-19 zu beantworten.                                                                                                                               </v>
          </cell>
        </row>
        <row r="9">
          <cell r="O9" t="str">
            <v>Вначале мы хотели бы попросить Вас один раз ответить на несколько вопросов о себе, к которым мы больше не будем возвращаться.</v>
          </cell>
          <cell r="W9" t="str">
            <v>First, we would like to ask you to answer a few questions about yourself.</v>
          </cell>
          <cell r="AE9" t="str">
            <v>Zu Beginn möchten wir Sie bitten, einmalig ein paar Fragen zu Ihrer Person zu beantworten.</v>
          </cell>
          <cell r="AM9" t="str">
            <v>Tout d'abord, nous aimerions vous demander de répondre à quelques questions sur vous-même.</v>
          </cell>
          <cell r="AU9" t="str">
            <v>Zu Beginn möchten wir Sie bitten, einmalig ein paar Fragen zu Ihrer Person zu beantworten.</v>
          </cell>
          <cell r="BC9" t="str">
            <v>Zu Beginn möchten wir Sie bitten, einmalig ein paar Fragen zu Ihrer Person zu beantworten.</v>
          </cell>
          <cell r="BK9" t="str">
            <v>Zu Beginn möchten wir Sie bitten, einmalig ein paar Fragen zu Ihrer Person zu beantworten.</v>
          </cell>
          <cell r="BS9" t="str">
            <v>Zu Beginn möchten wir Sie bitten, einmalig ein paar Fragen zu Ihrer Person zu beantworten.</v>
          </cell>
        </row>
        <row r="10">
          <cell r="G10" t="str">
            <v>pers</v>
          </cell>
          <cell r="H10">
            <v>1</v>
          </cell>
          <cell r="I10">
            <v>2</v>
          </cell>
          <cell r="J10" t="str">
            <v/>
          </cell>
          <cell r="K10" t="str">
            <v/>
          </cell>
          <cell r="L10" t="str">
            <v/>
          </cell>
          <cell r="M10" t="str">
            <v/>
          </cell>
          <cell r="N10" t="str">
            <v/>
          </cell>
          <cell r="O10" t="str">
            <v>Вы заполняете анкету за себя или за другого человека?</v>
          </cell>
          <cell r="P10" t="str">
            <v>За себя</v>
          </cell>
          <cell r="Q10" t="str">
            <v>За другого человека</v>
          </cell>
          <cell r="R10" t="str">
            <v/>
          </cell>
          <cell r="S10" t="str">
            <v/>
          </cell>
          <cell r="T10" t="str">
            <v/>
          </cell>
          <cell r="U10" t="str">
            <v/>
          </cell>
          <cell r="V10" t="str">
            <v/>
          </cell>
          <cell r="W10" t="str">
            <v>Do you fill out the questionnaire for yourself or another person?</v>
          </cell>
          <cell r="X10" t="str">
            <v>For myself</v>
          </cell>
          <cell r="Y10" t="str">
            <v>For another person</v>
          </cell>
          <cell r="Z10" t="str">
            <v/>
          </cell>
          <cell r="AA10" t="str">
            <v/>
          </cell>
          <cell r="AB10" t="str">
            <v/>
          </cell>
          <cell r="AC10" t="str">
            <v/>
          </cell>
          <cell r="AD10" t="str">
            <v/>
          </cell>
          <cell r="AE10" t="str">
            <v>Füllen Sie den Fragebogen für sich selber oder eine andere Person aus?</v>
          </cell>
          <cell r="AF10" t="str">
            <v>Für mich selber</v>
          </cell>
          <cell r="AG10" t="str">
            <v>Für eine andere Person</v>
          </cell>
          <cell r="AH10" t="str">
            <v/>
          </cell>
          <cell r="AI10" t="str">
            <v/>
          </cell>
          <cell r="AJ10" t="str">
            <v/>
          </cell>
          <cell r="AK10" t="str">
            <v/>
          </cell>
          <cell r="AL10" t="str">
            <v/>
          </cell>
          <cell r="AM10" t="str">
            <v>Remplissez-vous le questionnaire pour vous-même ou pour une autre personne?</v>
          </cell>
          <cell r="AN10" t="str">
            <v>Pour moi-même</v>
          </cell>
          <cell r="AO10" t="str">
            <v>Pour une autre personne</v>
          </cell>
          <cell r="AU10" t="str">
            <v>Füllen Sie den Fragebogen für sich selber oder eine andere Person aus?</v>
          </cell>
          <cell r="AV10" t="str">
            <v>Für mich selber</v>
          </cell>
          <cell r="AW10" t="str">
            <v>Für eine andere Person</v>
          </cell>
          <cell r="AX10" t="str">
            <v/>
          </cell>
          <cell r="AY10" t="str">
            <v/>
          </cell>
          <cell r="AZ10" t="str">
            <v/>
          </cell>
          <cell r="BA10" t="str">
            <v/>
          </cell>
          <cell r="BB10" t="str">
            <v/>
          </cell>
          <cell r="BC10" t="str">
            <v>Füllen Sie den Fragebogen für sich selber oder eine andere Person aus?</v>
          </cell>
          <cell r="BD10" t="str">
            <v>Für mich selber</v>
          </cell>
          <cell r="BE10" t="str">
            <v>Für eine andere Person</v>
          </cell>
          <cell r="BF10" t="str">
            <v/>
          </cell>
          <cell r="BG10" t="str">
            <v/>
          </cell>
          <cell r="BH10" t="str">
            <v/>
          </cell>
          <cell r="BI10" t="str">
            <v/>
          </cell>
          <cell r="BJ10" t="str">
            <v/>
          </cell>
          <cell r="BK10" t="str">
            <v>Füllen Sie den Fragebogen für sich selber oder eine andere Person aus?</v>
          </cell>
          <cell r="BL10" t="str">
            <v>Für mich selber</v>
          </cell>
          <cell r="BM10" t="str">
            <v>Für eine andere Person</v>
          </cell>
          <cell r="BN10" t="str">
            <v/>
          </cell>
          <cell r="BO10" t="str">
            <v/>
          </cell>
          <cell r="BP10" t="str">
            <v/>
          </cell>
          <cell r="BQ10" t="str">
            <v/>
          </cell>
          <cell r="BR10" t="str">
            <v/>
          </cell>
          <cell r="BS10" t="str">
            <v>Füllen Sie den Fragebogen für sich selber oder eine andere Person aus?</v>
          </cell>
          <cell r="BT10" t="str">
            <v>Für mich selber</v>
          </cell>
          <cell r="BU10" t="str">
            <v>Für eine andere Person</v>
          </cell>
          <cell r="BV10" t="str">
            <v/>
          </cell>
          <cell r="BW10" t="str">
            <v/>
          </cell>
          <cell r="BX10" t="str">
            <v/>
          </cell>
          <cell r="BY10" t="str">
            <v/>
          </cell>
          <cell r="BZ10" t="str">
            <v/>
          </cell>
        </row>
        <row r="11">
          <cell r="G11" t="str">
            <v>alter</v>
          </cell>
          <cell r="O11" t="str">
            <v>Ваш возраст? (в годах)</v>
          </cell>
          <cell r="P11">
            <v>18</v>
          </cell>
          <cell r="Q11">
            <v>120</v>
          </cell>
          <cell r="W11" t="str">
            <v>How old are you (in years) ?</v>
          </cell>
          <cell r="X11">
            <v>18</v>
          </cell>
          <cell r="Y11">
            <v>120</v>
          </cell>
          <cell r="AE11" t="str">
            <v>Wie alt sind Sie? (in Jahren)</v>
          </cell>
          <cell r="AF11">
            <v>18</v>
          </cell>
          <cell r="AG11">
            <v>120</v>
          </cell>
          <cell r="AM11" t="str">
            <v>Quel âge avez-vous ? (en années)</v>
          </cell>
          <cell r="AN11">
            <v>18</v>
          </cell>
          <cell r="AO11">
            <v>120</v>
          </cell>
          <cell r="AU11" t="str">
            <v>Wie alt sind Sie? (in Jahren)</v>
          </cell>
          <cell r="AV11">
            <v>18</v>
          </cell>
          <cell r="AW11">
            <v>120</v>
          </cell>
          <cell r="BC11" t="str">
            <v>Wie alt sind Sie? (in Jahren)</v>
          </cell>
          <cell r="BD11">
            <v>18</v>
          </cell>
          <cell r="BE11">
            <v>120</v>
          </cell>
          <cell r="BK11" t="str">
            <v>Wie alt sind Sie? (in Jahren)</v>
          </cell>
          <cell r="BL11">
            <v>18</v>
          </cell>
          <cell r="BM11">
            <v>120</v>
          </cell>
          <cell r="BS11" t="str">
            <v>Wie alt sind Sie? (in Jahren)</v>
          </cell>
          <cell r="BT11">
            <v>18</v>
          </cell>
          <cell r="BU11">
            <v>120</v>
          </cell>
        </row>
        <row r="12">
          <cell r="G12" t="str">
            <v>geschlecht</v>
          </cell>
          <cell r="H12">
            <v>0</v>
          </cell>
          <cell r="I12">
            <v>1</v>
          </cell>
          <cell r="J12">
            <v>2</v>
          </cell>
          <cell r="K12" t="str">
            <v/>
          </cell>
          <cell r="L12" t="str">
            <v/>
          </cell>
          <cell r="M12" t="str">
            <v/>
          </cell>
          <cell r="N12" t="str">
            <v/>
          </cell>
          <cell r="O12" t="str">
            <v>Ваш пол?</v>
          </cell>
          <cell r="P12" t="str">
            <v>Женский</v>
          </cell>
          <cell r="Q12" t="str">
            <v>Мужской</v>
          </cell>
          <cell r="R12" t="str">
            <v>Иной</v>
          </cell>
          <cell r="S12" t="str">
            <v/>
          </cell>
          <cell r="T12" t="str">
            <v/>
          </cell>
          <cell r="U12" t="str">
            <v/>
          </cell>
          <cell r="V12" t="str">
            <v/>
          </cell>
          <cell r="W12" t="str">
            <v>Which gender are you?</v>
          </cell>
          <cell r="X12" t="str">
            <v>Female</v>
          </cell>
          <cell r="Y12" t="str">
            <v>Male</v>
          </cell>
          <cell r="Z12" t="str">
            <v>Transgender</v>
          </cell>
          <cell r="AA12" t="str">
            <v/>
          </cell>
          <cell r="AB12" t="str">
            <v/>
          </cell>
          <cell r="AC12" t="str">
            <v/>
          </cell>
          <cell r="AD12" t="str">
            <v/>
          </cell>
          <cell r="AE12" t="str">
            <v>Welches Geschlecht haben Sie?</v>
          </cell>
          <cell r="AF12" t="str">
            <v>Weiblich</v>
          </cell>
          <cell r="AG12" t="str">
            <v>Männlich</v>
          </cell>
          <cell r="AH12" t="str">
            <v>Divers</v>
          </cell>
          <cell r="AI12" t="str">
            <v/>
          </cell>
          <cell r="AJ12" t="str">
            <v/>
          </cell>
          <cell r="AK12" t="str">
            <v/>
          </cell>
          <cell r="AL12" t="str">
            <v/>
          </cell>
          <cell r="AM12" t="str">
            <v>De quel sexe êtes-vous ?</v>
          </cell>
          <cell r="AN12" t="str">
            <v>Femme</v>
          </cell>
          <cell r="AO12" t="str">
            <v>Homme</v>
          </cell>
          <cell r="AP12" t="str">
            <v>Diverse</v>
          </cell>
          <cell r="AU12" t="str">
            <v>Welches Geschlecht haben Sie?</v>
          </cell>
          <cell r="AV12" t="str">
            <v>Weiblich</v>
          </cell>
          <cell r="AW12" t="str">
            <v>Männlich</v>
          </cell>
          <cell r="AX12" t="str">
            <v>Divers</v>
          </cell>
          <cell r="AY12" t="str">
            <v/>
          </cell>
          <cell r="AZ12" t="str">
            <v/>
          </cell>
          <cell r="BA12" t="str">
            <v/>
          </cell>
          <cell r="BB12" t="str">
            <v/>
          </cell>
          <cell r="BC12" t="str">
            <v>Welches Geschlecht haben Sie?</v>
          </cell>
          <cell r="BD12" t="str">
            <v>Weiblich</v>
          </cell>
          <cell r="BE12" t="str">
            <v>Männlich</v>
          </cell>
          <cell r="BF12" t="str">
            <v>Divers</v>
          </cell>
          <cell r="BG12" t="str">
            <v/>
          </cell>
          <cell r="BH12" t="str">
            <v/>
          </cell>
          <cell r="BI12" t="str">
            <v/>
          </cell>
          <cell r="BJ12" t="str">
            <v/>
          </cell>
          <cell r="BK12" t="str">
            <v>Welches Geschlecht haben Sie?</v>
          </cell>
          <cell r="BL12" t="str">
            <v>Weiblich</v>
          </cell>
          <cell r="BM12" t="str">
            <v>Männlich</v>
          </cell>
          <cell r="BN12" t="str">
            <v>Divers</v>
          </cell>
          <cell r="BO12" t="str">
            <v/>
          </cell>
          <cell r="BP12" t="str">
            <v/>
          </cell>
          <cell r="BQ12" t="str">
            <v/>
          </cell>
          <cell r="BR12" t="str">
            <v/>
          </cell>
          <cell r="BS12" t="str">
            <v>Welches Geschlecht haben Sie?</v>
          </cell>
          <cell r="BT12" t="str">
            <v>Weiblich</v>
          </cell>
          <cell r="BU12" t="str">
            <v>Männlich</v>
          </cell>
          <cell r="BV12" t="str">
            <v>Divers</v>
          </cell>
          <cell r="BW12" t="str">
            <v/>
          </cell>
          <cell r="BX12" t="str">
            <v/>
          </cell>
          <cell r="BY12" t="str">
            <v/>
          </cell>
          <cell r="BZ12" t="str">
            <v/>
          </cell>
        </row>
        <row r="13">
          <cell r="G13" t="str">
            <v>country</v>
          </cell>
          <cell r="O13" t="str">
            <v>Страна Вашего проживания?</v>
          </cell>
          <cell r="W13" t="str">
            <v>In which country do you currently live?</v>
          </cell>
          <cell r="AE13" t="str">
            <v>In welchem Land leben Sie?</v>
          </cell>
          <cell r="AM13" t="str">
            <v>Dans quel pays habitez-vous actuellement?</v>
          </cell>
          <cell r="AU13" t="str">
            <v>In welchem Land leben Sie?</v>
          </cell>
          <cell r="BC13" t="str">
            <v>In welchem Land leben Sie?</v>
          </cell>
          <cell r="BK13" t="str">
            <v>In welchem Land leben Sie?</v>
          </cell>
          <cell r="BS13" t="str">
            <v>In welchem Land leben Sie?</v>
          </cell>
        </row>
        <row r="14">
          <cell r="G14" t="str">
            <v>familie</v>
          </cell>
          <cell r="H14">
            <v>1</v>
          </cell>
          <cell r="I14">
            <v>2</v>
          </cell>
          <cell r="J14">
            <v>3</v>
          </cell>
          <cell r="K14">
            <v>4</v>
          </cell>
          <cell r="L14">
            <v>5</v>
          </cell>
          <cell r="M14">
            <v>6</v>
          </cell>
          <cell r="N14">
            <v>7</v>
          </cell>
          <cell r="O14" t="str">
            <v>Ваше семейное положение?</v>
          </cell>
          <cell r="P14" t="str">
            <v>В браке или в постоянном партнёрстве</v>
          </cell>
          <cell r="Q14" t="str">
            <v>Раздельное проживание в браке</v>
          </cell>
          <cell r="R14" t="str">
            <v>В разводе</v>
          </cell>
          <cell r="S14" t="str">
            <v>В зарегистрированном (однополом) партнёрстве</v>
          </cell>
          <cell r="T14" t="str">
            <v>Раздельное проживание в зарегистрированном (однополом) партнёрстве</v>
          </cell>
          <cell r="U14" t="str">
            <v>Вдовец/вдова</v>
          </cell>
          <cell r="V14" t="str">
            <v>Не женат/не замужем</v>
          </cell>
          <cell r="W14" t="str">
            <v>What is your marital status?</v>
          </cell>
          <cell r="X14" t="str">
            <v>Married or solid partnership</v>
          </cell>
          <cell r="Y14" t="str">
            <v>Married, living apart</v>
          </cell>
          <cell r="Z14" t="str">
            <v>Divorced</v>
          </cell>
          <cell r="AA14" t="str">
            <v>Registered civil partnership (same-sex)</v>
          </cell>
          <cell r="AB14" t="str">
            <v>Registered civil partnership (same-sex), living apart</v>
          </cell>
          <cell r="AC14" t="str">
            <v xml:space="preserve">Widowed </v>
          </cell>
          <cell r="AD14" t="str">
            <v>Single</v>
          </cell>
          <cell r="AE14" t="str">
            <v>Welchen Familienstand haben Sie?</v>
          </cell>
          <cell r="AF14" t="str">
            <v>Verheiratet bzw. in fester Partnerschaft</v>
          </cell>
          <cell r="AG14" t="str">
            <v>Verheiratet, getrennt lebend</v>
          </cell>
          <cell r="AH14" t="str">
            <v>Geschieden</v>
          </cell>
          <cell r="AI14" t="str">
            <v>In eingetragener Partnerschaft (gleichgeschlechtlich)</v>
          </cell>
          <cell r="AJ14" t="str">
            <v>In eingetragener Partnerschaft (gleichgeschlechtlich), getrennt lebend</v>
          </cell>
          <cell r="AK14" t="str">
            <v>Verwitwet</v>
          </cell>
          <cell r="AL14" t="str">
            <v>Ledig</v>
          </cell>
          <cell r="AM14" t="str">
            <v>Quelle est votre situation familiale ?</v>
          </cell>
          <cell r="AN14" t="str">
            <v>Marié·e ou dans une relation de couple stable</v>
          </cell>
          <cell r="AO14" t="str">
            <v>Marié·e, vivant séparé·e</v>
          </cell>
          <cell r="AP14" t="str">
            <v>Divorcé·e</v>
          </cell>
          <cell r="AQ14" t="str">
            <v>En partenariat enregistré (de même sexe)</v>
          </cell>
          <cell r="AR14" t="str">
            <v>En partenariat enregistré (de même sexe), vivant séparé·e</v>
          </cell>
          <cell r="AS14" t="str">
            <v>Veuf·ve</v>
          </cell>
          <cell r="AT14" t="str">
            <v>Célibataire</v>
          </cell>
          <cell r="AU14" t="str">
            <v>Welchen Familienstand haben Sie?</v>
          </cell>
          <cell r="AV14" t="str">
            <v>Verheiratet bzw. in fester Partnerschaft</v>
          </cell>
          <cell r="AW14" t="str">
            <v>Verheiratet, getrennt lebend</v>
          </cell>
          <cell r="AX14" t="str">
            <v>Geschieden</v>
          </cell>
          <cell r="AY14" t="str">
            <v>In eingetragener Partnerschaft (gleichgeschlechtlich)</v>
          </cell>
          <cell r="AZ14" t="str">
            <v>In eingetragener Partnerschaft (gleichgeschlechtlich), getrennt lebend</v>
          </cell>
          <cell r="BA14" t="str">
            <v>Verwitwet</v>
          </cell>
          <cell r="BB14" t="str">
            <v>Ledig</v>
          </cell>
          <cell r="BC14" t="str">
            <v>Welchen Familienstand haben Sie?</v>
          </cell>
          <cell r="BD14" t="str">
            <v>Verheiratet bzw. in fester Partnerschaft</v>
          </cell>
          <cell r="BE14" t="str">
            <v>Verheiratet, getrennt lebend</v>
          </cell>
          <cell r="BF14" t="str">
            <v>Geschieden</v>
          </cell>
          <cell r="BG14" t="str">
            <v>In eingetragener Partnerschaft (gleichgeschlechtlich)</v>
          </cell>
          <cell r="BH14" t="str">
            <v>In eingetragener Partnerschaft (gleichgeschlechtlich), getrennt lebend</v>
          </cell>
          <cell r="BI14" t="str">
            <v>Verwitwet</v>
          </cell>
          <cell r="BJ14" t="str">
            <v>Ledig</v>
          </cell>
          <cell r="BK14" t="str">
            <v>Welchen Familienstand haben Sie?</v>
          </cell>
          <cell r="BL14" t="str">
            <v>Verheiratet bzw. in fester Partnerschaft</v>
          </cell>
          <cell r="BM14" t="str">
            <v>Verheiratet, getrennt lebend</v>
          </cell>
          <cell r="BN14" t="str">
            <v>Geschieden</v>
          </cell>
          <cell r="BO14" t="str">
            <v>In eingetragener Partnerschaft (gleichgeschlechtlich)</v>
          </cell>
          <cell r="BP14" t="str">
            <v>In eingetragener Partnerschaft (gleichgeschlechtlich), getrennt lebend</v>
          </cell>
          <cell r="BQ14" t="str">
            <v>Verwitwet</v>
          </cell>
          <cell r="BR14" t="str">
            <v>Ledig</v>
          </cell>
          <cell r="BS14" t="str">
            <v>Welchen Familienstand haben Sie?</v>
          </cell>
          <cell r="BT14" t="str">
            <v>Verheiratet bzw. in fester Partnerschaft</v>
          </cell>
          <cell r="BU14" t="str">
            <v>Verheiratet, getrennt lebend</v>
          </cell>
          <cell r="BV14" t="str">
            <v>Geschieden</v>
          </cell>
          <cell r="BW14" t="str">
            <v>In eingetragener Partnerschaft (gleichgeschlechtlich)</v>
          </cell>
          <cell r="BX14" t="str">
            <v>In eingetragener Partnerschaft (gleichgeschlechtlich), getrennt lebend</v>
          </cell>
          <cell r="BY14" t="str">
            <v>Verwitwet</v>
          </cell>
          <cell r="BZ14" t="str">
            <v>Ledig</v>
          </cell>
        </row>
        <row r="15">
          <cell r="G15" t="str">
            <v>bildung</v>
          </cell>
          <cell r="H15">
            <v>1</v>
          </cell>
          <cell r="I15">
            <v>2</v>
          </cell>
          <cell r="J15">
            <v>3</v>
          </cell>
          <cell r="K15">
            <v>4</v>
          </cell>
          <cell r="L15">
            <v>5</v>
          </cell>
          <cell r="M15">
            <v>6</v>
          </cell>
          <cell r="O15" t="str">
            <v>Сколько лет в общей сложности Вы учились в школе (не учитывая получение профессионального/высшего образования)?</v>
          </cell>
          <cell r="P15" t="str">
            <v>7 или меньше</v>
          </cell>
          <cell r="Q15" t="str">
            <v>8-9</v>
          </cell>
          <cell r="R15">
            <v>10</v>
          </cell>
          <cell r="S15" t="str">
            <v>11-12</v>
          </cell>
          <cell r="T15" t="str">
            <v>13 и более</v>
          </cell>
          <cell r="U15" t="str">
            <v>Я ещё учусь в школе</v>
          </cell>
          <cell r="W15" t="str">
            <v>How many years have you been in school in total (without vocational training / college/ high school)?</v>
          </cell>
          <cell r="X15" t="str">
            <v>7 or less</v>
          </cell>
          <cell r="Y15" t="str">
            <v>8 to 9</v>
          </cell>
          <cell r="Z15">
            <v>10</v>
          </cell>
          <cell r="AA15" t="str">
            <v>11 to 12</v>
          </cell>
          <cell r="AB15" t="str">
            <v>13 or more</v>
          </cell>
          <cell r="AC15" t="str">
            <v>I am still at school</v>
          </cell>
          <cell r="AE15" t="str">
            <v>Wie viele Jahre waren Sie insgesamt in der Schule (ohne Berufsausbildung/Studium)?</v>
          </cell>
          <cell r="AF15" t="str">
            <v>7 oder weniger</v>
          </cell>
          <cell r="AG15" t="str">
            <v>8 bis 9</v>
          </cell>
          <cell r="AH15">
            <v>10</v>
          </cell>
          <cell r="AI15" t="str">
            <v>11 bis 12</v>
          </cell>
          <cell r="AJ15" t="str">
            <v>13 und mehr</v>
          </cell>
          <cell r="AK15" t="str">
            <v>Ich gehe noch zur Schule</v>
          </cell>
          <cell r="AM15" t="str">
            <v>Au total, combien d'années êtes-vous allé·e à l'école (sans formation professionnelle / collège / lycée)?</v>
          </cell>
          <cell r="AN15" t="str">
            <v>7 ou mois</v>
          </cell>
          <cell r="AO15" t="str">
            <v>8 à 9</v>
          </cell>
          <cell r="AP15">
            <v>10</v>
          </cell>
          <cell r="AQ15" t="str">
            <v>11 à 12</v>
          </cell>
          <cell r="AR15" t="str">
            <v>13 ou plus</v>
          </cell>
          <cell r="AS15" t="str">
            <v>Je suis encore à l'école</v>
          </cell>
          <cell r="AU15" t="str">
            <v>Wie viele Jahre waren Sie insgesamt in der Schule (ohne Berufsausbildung/Studium)?</v>
          </cell>
          <cell r="AV15" t="str">
            <v>7 oder weniger</v>
          </cell>
          <cell r="AW15" t="str">
            <v>8 bis 9</v>
          </cell>
          <cell r="AX15">
            <v>10</v>
          </cell>
          <cell r="AY15" t="str">
            <v>11 bis 12</v>
          </cell>
          <cell r="AZ15" t="str">
            <v>13 und mehr</v>
          </cell>
          <cell r="BA15" t="str">
            <v>Ich gehe noch zur Schule</v>
          </cell>
          <cell r="BC15" t="str">
            <v>Wie viele Jahre waren Sie insgesamt in der Schule (ohne Berufsausbildung/Studium)?</v>
          </cell>
          <cell r="BD15" t="str">
            <v>7 oder weniger</v>
          </cell>
          <cell r="BE15" t="str">
            <v>8 bis 9</v>
          </cell>
          <cell r="BF15">
            <v>10</v>
          </cell>
          <cell r="BG15" t="str">
            <v>11 bis 12</v>
          </cell>
          <cell r="BH15" t="str">
            <v>13 und mehr</v>
          </cell>
          <cell r="BI15" t="str">
            <v>Ich gehe noch zur Schule</v>
          </cell>
          <cell r="BK15" t="str">
            <v>Wie viele Jahre waren Sie insgesamt in der Schule (ohne Berufsausbildung/Studium)?</v>
          </cell>
          <cell r="BL15" t="str">
            <v>7 oder weniger</v>
          </cell>
          <cell r="BM15" t="str">
            <v>8 bis 9</v>
          </cell>
          <cell r="BN15">
            <v>10</v>
          </cell>
          <cell r="BO15" t="str">
            <v>11 bis 12</v>
          </cell>
          <cell r="BP15" t="str">
            <v>13 und mehr</v>
          </cell>
          <cell r="BQ15" t="str">
            <v>Ich gehe noch zur Schule</v>
          </cell>
          <cell r="BS15" t="str">
            <v>Wie viele Jahre waren Sie insgesamt in der Schule (ohne Berufsausbildung/Studium)?</v>
          </cell>
          <cell r="BT15" t="str">
            <v>7 oder weniger</v>
          </cell>
          <cell r="BU15" t="str">
            <v>8 bis 9</v>
          </cell>
          <cell r="BV15">
            <v>10</v>
          </cell>
          <cell r="BW15" t="str">
            <v>11 bis 12</v>
          </cell>
          <cell r="BX15" t="str">
            <v>13 und mehr</v>
          </cell>
          <cell r="BY15" t="str">
            <v>Ich gehe noch zur Schule</v>
          </cell>
        </row>
        <row r="16">
          <cell r="G16" t="str">
            <v>covid1</v>
          </cell>
          <cell r="H16">
            <v>0</v>
          </cell>
          <cell r="I16">
            <v>1</v>
          </cell>
          <cell r="J16">
            <v>2</v>
          </cell>
          <cell r="K16" t="str">
            <v/>
          </cell>
          <cell r="L16" t="str">
            <v/>
          </cell>
          <cell r="M16" t="str">
            <v/>
          </cell>
          <cell r="N16" t="str">
            <v/>
          </cell>
          <cell r="O16" t="str">
            <v>Сдали ли Вы тест на COVID-19 с положительным результатом?</v>
          </cell>
          <cell r="P16" t="str">
            <v>Нет</v>
          </cell>
          <cell r="Q16" t="str">
            <v>Да, в настоящее время болею</v>
          </cell>
          <cell r="R16" t="str">
            <v>Да, уже выздоровел/выздоровела</v>
          </cell>
          <cell r="S16" t="str">
            <v/>
          </cell>
          <cell r="T16" t="str">
            <v/>
          </cell>
          <cell r="U16" t="str">
            <v/>
          </cell>
          <cell r="V16" t="str">
            <v/>
          </cell>
          <cell r="W16" t="str">
            <v>Have you been tested positive for COVID-19?</v>
          </cell>
          <cell r="X16" t="str">
            <v>No</v>
          </cell>
          <cell r="Y16" t="str">
            <v>Yes, currently ill</v>
          </cell>
          <cell r="Z16" t="str">
            <v>Yes, already recovered</v>
          </cell>
          <cell r="AA16" t="str">
            <v/>
          </cell>
          <cell r="AB16" t="str">
            <v/>
          </cell>
          <cell r="AC16" t="str">
            <v/>
          </cell>
          <cell r="AD16" t="str">
            <v/>
          </cell>
          <cell r="AE16" t="str">
            <v>Wurden Sie positiv auf COVID-19 getestet?</v>
          </cell>
          <cell r="AF16" t="str">
            <v>Nein</v>
          </cell>
          <cell r="AG16" t="str">
            <v>Ja, aktuell erkrankt</v>
          </cell>
          <cell r="AH16" t="str">
            <v>Ja, wieder genesen</v>
          </cell>
          <cell r="AI16" t="str">
            <v/>
          </cell>
          <cell r="AJ16" t="str">
            <v/>
          </cell>
          <cell r="AK16" t="str">
            <v/>
          </cell>
          <cell r="AL16" t="str">
            <v/>
          </cell>
          <cell r="AM16" t="str">
            <v>Avez-vous été testé·e positif·ve au COVID-19 ?</v>
          </cell>
          <cell r="AN16" t="str">
            <v>Non</v>
          </cell>
          <cell r="AO16" t="str">
            <v>Oui, actuellement malade</v>
          </cell>
          <cell r="AP16" t="str">
            <v>Oui, déjà guéri·e</v>
          </cell>
          <cell r="AU16" t="str">
            <v>Wurden Sie positiv auf COVID-19 getestet?</v>
          </cell>
          <cell r="AV16" t="str">
            <v>Nein</v>
          </cell>
          <cell r="AW16" t="str">
            <v>Ja, aktuell erkrankt</v>
          </cell>
          <cell r="AX16" t="str">
            <v>Ja, wieder genesen</v>
          </cell>
          <cell r="AY16" t="str">
            <v/>
          </cell>
          <cell r="AZ16" t="str">
            <v/>
          </cell>
          <cell r="BA16" t="str">
            <v/>
          </cell>
          <cell r="BB16" t="str">
            <v/>
          </cell>
          <cell r="BC16" t="str">
            <v>Wurden Sie positiv auf COVID-19 getestet?</v>
          </cell>
          <cell r="BD16" t="str">
            <v>Nein</v>
          </cell>
          <cell r="BE16" t="str">
            <v>Ja, aktuell erkrankt</v>
          </cell>
          <cell r="BF16" t="str">
            <v>Ja, wieder genesen</v>
          </cell>
          <cell r="BG16" t="str">
            <v/>
          </cell>
          <cell r="BH16" t="str">
            <v/>
          </cell>
          <cell r="BI16" t="str">
            <v/>
          </cell>
          <cell r="BJ16" t="str">
            <v/>
          </cell>
          <cell r="BK16" t="str">
            <v>Wurden Sie positiv auf COVID-19 getestet?</v>
          </cell>
          <cell r="BL16" t="str">
            <v>Nein</v>
          </cell>
          <cell r="BM16" t="str">
            <v>Ja, aktuell erkrankt</v>
          </cell>
          <cell r="BN16" t="str">
            <v>Ja, wieder genesen</v>
          </cell>
          <cell r="BO16" t="str">
            <v/>
          </cell>
          <cell r="BP16" t="str">
            <v/>
          </cell>
          <cell r="BQ16" t="str">
            <v/>
          </cell>
          <cell r="BR16" t="str">
            <v/>
          </cell>
          <cell r="BS16" t="str">
            <v>Wurden Sie positiv auf COVID-19 getestet?</v>
          </cell>
          <cell r="BT16" t="str">
            <v>Nein</v>
          </cell>
          <cell r="BU16" t="str">
            <v>Ja, aktuell erkrankt</v>
          </cell>
          <cell r="BV16" t="str">
            <v>Ja, wieder genesen</v>
          </cell>
          <cell r="BW16" t="str">
            <v/>
          </cell>
          <cell r="BX16" t="str">
            <v/>
          </cell>
          <cell r="BY16" t="str">
            <v/>
          </cell>
          <cell r="BZ16" t="str">
            <v/>
          </cell>
        </row>
        <row r="17">
          <cell r="G17" t="str">
            <v>covid2</v>
          </cell>
          <cell r="H17">
            <v>0</v>
          </cell>
          <cell r="I17">
            <v>1</v>
          </cell>
          <cell r="J17">
            <v>2</v>
          </cell>
          <cell r="K17" t="str">
            <v/>
          </cell>
          <cell r="L17" t="str">
            <v/>
          </cell>
          <cell r="M17" t="str">
            <v/>
          </cell>
          <cell r="N17" t="str">
            <v/>
          </cell>
          <cell r="O17" t="str">
            <v>Болеют ли Ваши родственники COVID-19?</v>
          </cell>
          <cell r="P17" t="str">
            <v>Нет</v>
          </cell>
          <cell r="Q17" t="str">
            <v>Да, в настоящее время болеют</v>
          </cell>
          <cell r="R17" t="str">
            <v>Да, уже выздоровели</v>
          </cell>
          <cell r="S17" t="str">
            <v/>
          </cell>
          <cell r="T17" t="str">
            <v/>
          </cell>
          <cell r="U17" t="str">
            <v/>
          </cell>
          <cell r="V17" t="str">
            <v/>
          </cell>
          <cell r="W17" t="str">
            <v>Do you have any relatives infected with COVID-19?</v>
          </cell>
          <cell r="X17" t="str">
            <v>No</v>
          </cell>
          <cell r="Y17" t="str">
            <v>Yes, currently ill</v>
          </cell>
          <cell r="Z17" t="str">
            <v xml:space="preserve"> Yes, already recovered</v>
          </cell>
          <cell r="AA17" t="str">
            <v/>
          </cell>
          <cell r="AB17" t="str">
            <v/>
          </cell>
          <cell r="AC17" t="str">
            <v/>
          </cell>
          <cell r="AD17" t="str">
            <v/>
          </cell>
          <cell r="AE17" t="str">
            <v>Sind Angehörige von Ihnen an COVID-19 erkrankt ?</v>
          </cell>
          <cell r="AF17" t="str">
            <v>Nein</v>
          </cell>
          <cell r="AG17" t="str">
            <v>Ja, aktuell erkrankt</v>
          </cell>
          <cell r="AH17" t="str">
            <v>Ja, wieder genesen</v>
          </cell>
          <cell r="AI17" t="str">
            <v/>
          </cell>
          <cell r="AJ17" t="str">
            <v/>
          </cell>
          <cell r="AK17" t="str">
            <v/>
          </cell>
          <cell r="AL17" t="str">
            <v/>
          </cell>
          <cell r="AM17" t="str">
            <v>Est-ce que les membres de votre famille sont tombé·e·s malades du COVID-19 ?</v>
          </cell>
          <cell r="AN17" t="str">
            <v>Non</v>
          </cell>
          <cell r="AO17" t="str">
            <v>Oui, actuellement malades</v>
          </cell>
          <cell r="AP17" t="str">
            <v>Oui, déjà guéri·e·s</v>
          </cell>
          <cell r="AU17" t="str">
            <v>Sind Angehörige von Ihnen an COVID-19 erkrankt ?</v>
          </cell>
          <cell r="AV17" t="str">
            <v>Nein</v>
          </cell>
          <cell r="AW17" t="str">
            <v>Ja, aktuell erkrankt</v>
          </cell>
          <cell r="AX17" t="str">
            <v>Ja, wieder genesen</v>
          </cell>
          <cell r="AY17" t="str">
            <v/>
          </cell>
          <cell r="AZ17" t="str">
            <v/>
          </cell>
          <cell r="BA17" t="str">
            <v/>
          </cell>
          <cell r="BB17" t="str">
            <v/>
          </cell>
          <cell r="BC17" t="str">
            <v>Sind Angehörige von Ihnen an COVID-19 erkrankt ?</v>
          </cell>
          <cell r="BD17" t="str">
            <v>Nein</v>
          </cell>
          <cell r="BE17" t="str">
            <v>Ja, aktuell erkrankt</v>
          </cell>
          <cell r="BF17" t="str">
            <v>Ja, wieder genesen</v>
          </cell>
          <cell r="BG17" t="str">
            <v/>
          </cell>
          <cell r="BH17" t="str">
            <v/>
          </cell>
          <cell r="BI17" t="str">
            <v/>
          </cell>
          <cell r="BJ17" t="str">
            <v/>
          </cell>
          <cell r="BK17" t="str">
            <v>Sind Angehörige von Ihnen an COVID-19 erkrankt ?</v>
          </cell>
          <cell r="BL17" t="str">
            <v>Nein</v>
          </cell>
          <cell r="BM17" t="str">
            <v>Ja, aktuell erkrankt</v>
          </cell>
          <cell r="BN17" t="str">
            <v>Ja, wieder genesen</v>
          </cell>
          <cell r="BO17" t="str">
            <v/>
          </cell>
          <cell r="BP17" t="str">
            <v/>
          </cell>
          <cell r="BQ17" t="str">
            <v/>
          </cell>
          <cell r="BR17" t="str">
            <v/>
          </cell>
          <cell r="BS17" t="str">
            <v>Sind Angehörige von Ihnen an COVID-19 erkrankt ?</v>
          </cell>
          <cell r="BT17" t="str">
            <v>Nein</v>
          </cell>
          <cell r="BU17" t="str">
            <v>Ja, aktuell erkrankt</v>
          </cell>
          <cell r="BV17" t="str">
            <v>Ja, wieder genesen</v>
          </cell>
          <cell r="BW17" t="str">
            <v/>
          </cell>
          <cell r="BX17" t="str">
            <v/>
          </cell>
          <cell r="BY17" t="str">
            <v/>
          </cell>
          <cell r="BZ17" t="str">
            <v/>
          </cell>
        </row>
        <row r="18">
          <cell r="G18" t="str">
            <v>covid3</v>
          </cell>
          <cell r="H18">
            <v>0</v>
          </cell>
          <cell r="I18">
            <v>1</v>
          </cell>
          <cell r="J18" t="str">
            <v/>
          </cell>
          <cell r="K18" t="str">
            <v/>
          </cell>
          <cell r="L18" t="str">
            <v/>
          </cell>
          <cell r="M18" t="str">
            <v/>
          </cell>
          <cell r="N18" t="str">
            <v/>
          </cell>
          <cell r="O18" t="str">
            <v xml:space="preserve">Потеряли ли Вы кого-нибудь из родственников или друзей из-за COVID-19?
</v>
          </cell>
          <cell r="P18" t="str">
            <v>Нет</v>
          </cell>
          <cell r="Q18" t="str">
            <v>Да</v>
          </cell>
          <cell r="R18" t="str">
            <v/>
          </cell>
          <cell r="S18" t="str">
            <v/>
          </cell>
          <cell r="T18" t="str">
            <v/>
          </cell>
          <cell r="U18" t="str">
            <v/>
          </cell>
          <cell r="V18" t="str">
            <v/>
          </cell>
          <cell r="W18" t="str">
            <v>Have you lost relatives or friends due to COVID-19?</v>
          </cell>
          <cell r="X18" t="str">
            <v>No</v>
          </cell>
          <cell r="Y18" t="str">
            <v>Yes</v>
          </cell>
          <cell r="Z18" t="str">
            <v/>
          </cell>
          <cell r="AA18" t="str">
            <v/>
          </cell>
          <cell r="AB18" t="str">
            <v/>
          </cell>
          <cell r="AC18" t="str">
            <v/>
          </cell>
          <cell r="AD18" t="str">
            <v/>
          </cell>
          <cell r="AE18" t="str">
            <v xml:space="preserve">Haben Sie Angehörige oder Freunde durch COVID-19 verloren?
</v>
          </cell>
          <cell r="AF18" t="str">
            <v>Nein</v>
          </cell>
          <cell r="AG18" t="str">
            <v>Ja</v>
          </cell>
          <cell r="AH18" t="str">
            <v/>
          </cell>
          <cell r="AI18" t="str">
            <v/>
          </cell>
          <cell r="AJ18" t="str">
            <v/>
          </cell>
          <cell r="AK18" t="str">
            <v/>
          </cell>
          <cell r="AL18" t="str">
            <v/>
          </cell>
          <cell r="AM18" t="str">
            <v xml:space="preserve">Avez-vous perdu des membres de votre famille ou des ami·e·s à cause du COVID-19 ?
</v>
          </cell>
          <cell r="AN18" t="str">
            <v>Non</v>
          </cell>
          <cell r="AO18" t="str">
            <v>Oui</v>
          </cell>
          <cell r="AU18" t="str">
            <v xml:space="preserve">Haben Sie Angehörige oder Freunde durch COVID-19 verloren?
</v>
          </cell>
          <cell r="AV18" t="str">
            <v>Nein</v>
          </cell>
          <cell r="AW18" t="str">
            <v>Ja</v>
          </cell>
          <cell r="AX18" t="str">
            <v/>
          </cell>
          <cell r="AY18" t="str">
            <v/>
          </cell>
          <cell r="AZ18" t="str">
            <v/>
          </cell>
          <cell r="BA18" t="str">
            <v/>
          </cell>
          <cell r="BB18" t="str">
            <v/>
          </cell>
          <cell r="BC18" t="str">
            <v xml:space="preserve">Haben Sie Angehörige oder Freunde durch COVID-19 verloren?
</v>
          </cell>
          <cell r="BD18" t="str">
            <v>Nein</v>
          </cell>
          <cell r="BE18" t="str">
            <v>Ja</v>
          </cell>
          <cell r="BF18" t="str">
            <v/>
          </cell>
          <cell r="BG18" t="str">
            <v/>
          </cell>
          <cell r="BH18" t="str">
            <v/>
          </cell>
          <cell r="BI18" t="str">
            <v/>
          </cell>
          <cell r="BJ18" t="str">
            <v/>
          </cell>
          <cell r="BK18" t="str">
            <v xml:space="preserve">Haben Sie Angehörige oder Freunde durch COVID-19 verloren?
</v>
          </cell>
          <cell r="BL18" t="str">
            <v>Nein</v>
          </cell>
          <cell r="BM18" t="str">
            <v>Ja</v>
          </cell>
          <cell r="BN18" t="str">
            <v/>
          </cell>
          <cell r="BO18" t="str">
            <v/>
          </cell>
          <cell r="BP18" t="str">
            <v/>
          </cell>
          <cell r="BQ18" t="str">
            <v/>
          </cell>
          <cell r="BR18" t="str">
            <v/>
          </cell>
          <cell r="BS18" t="str">
            <v xml:space="preserve">Haben Sie Angehörige oder Freunde durch COVID-19 verloren?
</v>
          </cell>
          <cell r="BT18" t="str">
            <v>Nein</v>
          </cell>
          <cell r="BU18" t="str">
            <v>Ja</v>
          </cell>
          <cell r="BV18" t="str">
            <v/>
          </cell>
          <cell r="BW18" t="str">
            <v/>
          </cell>
          <cell r="BX18" t="str">
            <v/>
          </cell>
          <cell r="BY18" t="str">
            <v/>
          </cell>
          <cell r="BZ18" t="str">
            <v/>
          </cell>
        </row>
        <row r="20">
          <cell r="O20" t="str">
            <v>А теперь ответьте ещё на несколько вопросов о переживаемых Вами стрессах. Эти вопросы будут задаваться Вам еженедельно.</v>
          </cell>
          <cell r="W20" t="str">
            <v>Now we have some questions about your perceived stress. These questions will be repeated on a weekly basis.</v>
          </cell>
          <cell r="AE20" t="str">
            <v>Nun folgen weitere Fragen zu Ihrem Stresserleben. Diese Fragen werden Ihnen wöchentlich gestellt.</v>
          </cell>
          <cell r="AM20" t="str">
            <v xml:space="preserve">A partir de maintenant, nous avons quelques questions sur votre expérience du stress. Chaque semaine, on vous demanderait les mêmes questions. </v>
          </cell>
          <cell r="AU20" t="str">
            <v>Nun folgen weitere Fragen zu Ihrem Stresserleben. Diese Fragen werden Ihnen wöchentlich gestellt.</v>
          </cell>
          <cell r="BC20" t="str">
            <v>Nun folgen weitere Fragen zu Ihrem Stresserleben. Diese Fragen werden Ihnen wöchentlich gestellt.</v>
          </cell>
          <cell r="BK20" t="str">
            <v>Nun folgen weitere Fragen zu Ihrem Stresserleben. Diese Fragen werden Ihnen wöchentlich gestellt.</v>
          </cell>
          <cell r="BS20" t="str">
            <v>Nun folgen weitere Fragen zu Ihrem Stresserleben. Diese Fragen werden Ihnen wöchentlich gestellt.</v>
          </cell>
        </row>
        <row r="21">
          <cell r="O21" t="str">
            <v>Следующие вопросы касаются Ваших мыслей и чувств за последнюю неделю. Просим по каждому вопросу указать, как часто Вы думали или чувствовали соответствующим образом.</v>
          </cell>
          <cell r="W21" t="str">
            <v>The questions in this scale ask you about your feelings and thoughts during the last week. In each case, you will be asked to indicate how often you felt or thought a certain way.</v>
          </cell>
          <cell r="AE21" t="str">
            <v>Die folgenden Fragen beschäftigen sich mit Ihren Gedanken und Gefühlen während der letzten Woche. Bitte geben Sie für jede Frage an, wie oft sie in entsprechender Art und Weise gedacht oder gefühlt haben.</v>
          </cell>
          <cell r="AM21" t="str">
            <v>Les questions de cette questionnaire vous interrogent sur vos sentiments et vos pensées au cours de la semaine dernière. Dans chaque cas, il vous sera demandé d'indiquer à quelle fréquence vous avez ressenti ou pensé d'une certaine manière.</v>
          </cell>
          <cell r="AU21" t="str">
            <v>Die folgenden Fragen beschäftigen sich mit Ihren Gedanken und Gefühlen während der letzten Woche. Bitte geben Sie für jede Frage an, wie oft sie in entsprechender Art und Weise gedacht oder gefühlt haben.</v>
          </cell>
          <cell r="BC21" t="str">
            <v>Die folgenden Fragen beschäftigen sich mit Ihren Gedanken und Gefühlen während der letzten Woche. Bitte geben Sie für jede Frage an, wie oft sie in entsprechender Art und Weise gedacht oder gefühlt haben.</v>
          </cell>
          <cell r="BK21" t="str">
            <v>Die folgenden Fragen beschäftigen sich mit Ihren Gedanken und Gefühlen während der letzten Woche. Bitte geben Sie für jede Frage an, wie oft sie in entsprechender Art und Weise gedacht oder gefühlt haben.</v>
          </cell>
          <cell r="BS21" t="str">
            <v>Die folgenden Fragen beschäftigen sich mit Ihren Gedanken und Gefühlen während der letzten Woche. Bitte geben Sie für jede Frage an, wie oft sie in entsprechender Art und Weise gedacht oder gefühlt haben.</v>
          </cell>
        </row>
        <row r="22">
          <cell r="G22" t="str">
            <v>pss1</v>
          </cell>
          <cell r="H22">
            <v>0</v>
          </cell>
          <cell r="I22">
            <v>1</v>
          </cell>
          <cell r="J22">
            <v>2</v>
          </cell>
          <cell r="K22">
            <v>3</v>
          </cell>
          <cell r="L22">
            <v>4</v>
          </cell>
          <cell r="M22" t="str">
            <v/>
          </cell>
          <cell r="N22" t="str">
            <v/>
          </cell>
          <cell r="O22" t="str">
            <v>Как часто за последнюю неделю Вы были расстроены из-за того, что происходило что-то неожиданное?</v>
          </cell>
          <cell r="P22" t="str">
            <v>Никогда</v>
          </cell>
          <cell r="Q22" t="str">
            <v>Почти никогда</v>
          </cell>
          <cell r="R22" t="str">
            <v>Иногда</v>
          </cell>
          <cell r="S22" t="str">
            <v>Довольно часто</v>
          </cell>
          <cell r="T22" t="str">
            <v>Очень часто</v>
          </cell>
          <cell r="U22" t="str">
            <v/>
          </cell>
          <cell r="V22" t="str">
            <v/>
          </cell>
          <cell r="W22" t="str">
            <v>In the last week, how often have you been upset because of something that happened unexpectedly?</v>
          </cell>
          <cell r="X22" t="str">
            <v>Never</v>
          </cell>
          <cell r="Y22" t="str">
            <v>Almost never</v>
          </cell>
          <cell r="Z22" t="str">
            <v>Sometimes</v>
          </cell>
          <cell r="AA22" t="str">
            <v>Fairly often</v>
          </cell>
          <cell r="AB22" t="str">
            <v>Very often</v>
          </cell>
          <cell r="AC22" t="str">
            <v/>
          </cell>
          <cell r="AD22" t="str">
            <v/>
          </cell>
          <cell r="AE22" t="str">
            <v>Wie oft waren Sie in der letzten Woche aufgewühlt, weil etwas unerwartet passiert ist?</v>
          </cell>
          <cell r="AF22" t="str">
            <v>Nie</v>
          </cell>
          <cell r="AG22" t="str">
            <v>Fast nie</v>
          </cell>
          <cell r="AH22" t="str">
            <v>Manchmal</v>
          </cell>
          <cell r="AI22" t="str">
            <v>Ziemlich oft</v>
          </cell>
          <cell r="AJ22" t="str">
            <v>Sehr oft</v>
          </cell>
          <cell r="AK22" t="str">
            <v/>
          </cell>
          <cell r="AL22" t="str">
            <v/>
          </cell>
          <cell r="AM22" t="str">
            <v>Durant la semaine passé, combien de fois, avez-vous été contrarié(e)  par quelque chose d’inattendu ou imprévu ?</v>
          </cell>
          <cell r="AN22" t="str">
            <v>Jamais</v>
          </cell>
          <cell r="AO22" t="str">
            <v>Presque jamais</v>
          </cell>
          <cell r="AP22" t="str">
            <v xml:space="preserve">Parfois </v>
          </cell>
          <cell r="AQ22" t="str">
            <v>Assez souvent</v>
          </cell>
          <cell r="AR22" t="str">
            <v>Très souvent</v>
          </cell>
          <cell r="AU22" t="str">
            <v>Wie oft waren Sie in der letzten Woche aufgewühlt, weil etwas unerwartet passiert ist?</v>
          </cell>
          <cell r="AV22" t="str">
            <v>Nie</v>
          </cell>
          <cell r="AW22" t="str">
            <v>Fast nie</v>
          </cell>
          <cell r="AX22" t="str">
            <v>Manchmal</v>
          </cell>
          <cell r="AY22" t="str">
            <v>Ziemlich oft</v>
          </cell>
          <cell r="AZ22" t="str">
            <v>Sehr oft</v>
          </cell>
          <cell r="BA22" t="str">
            <v/>
          </cell>
          <cell r="BB22" t="str">
            <v/>
          </cell>
          <cell r="BC22" t="str">
            <v>Wie oft waren Sie in der letzten Woche aufgewühlt, weil etwas unerwartet passiert ist?</v>
          </cell>
          <cell r="BD22" t="str">
            <v>Nie</v>
          </cell>
          <cell r="BE22" t="str">
            <v>Fast nie</v>
          </cell>
          <cell r="BF22" t="str">
            <v>Manchmal</v>
          </cell>
          <cell r="BG22" t="str">
            <v>Ziemlich oft</v>
          </cell>
          <cell r="BH22" t="str">
            <v>Sehr oft</v>
          </cell>
          <cell r="BI22" t="str">
            <v/>
          </cell>
          <cell r="BJ22" t="str">
            <v/>
          </cell>
          <cell r="BK22" t="str">
            <v>Wie oft waren Sie in der letzten Woche aufgewühlt, weil etwas unerwartet passiert ist?</v>
          </cell>
          <cell r="BL22" t="str">
            <v>Nie</v>
          </cell>
          <cell r="BM22" t="str">
            <v>Fast nie</v>
          </cell>
          <cell r="BN22" t="str">
            <v>Manchmal</v>
          </cell>
          <cell r="BO22" t="str">
            <v>Ziemlich oft</v>
          </cell>
          <cell r="BP22" t="str">
            <v>Sehr oft</v>
          </cell>
          <cell r="BQ22" t="str">
            <v/>
          </cell>
          <cell r="BR22" t="str">
            <v/>
          </cell>
          <cell r="BS22" t="str">
            <v>Wie oft waren Sie in der letzten Woche aufgewühlt, weil etwas unerwartet passiert ist?</v>
          </cell>
          <cell r="BT22" t="str">
            <v>Nie</v>
          </cell>
          <cell r="BU22" t="str">
            <v>Fast nie</v>
          </cell>
          <cell r="BV22" t="str">
            <v>Manchmal</v>
          </cell>
          <cell r="BW22" t="str">
            <v>Ziemlich oft</v>
          </cell>
          <cell r="BX22" t="str">
            <v>Sehr oft</v>
          </cell>
          <cell r="BY22" t="str">
            <v/>
          </cell>
          <cell r="BZ22" t="str">
            <v/>
          </cell>
        </row>
        <row r="23">
          <cell r="G23" t="str">
            <v>pss2</v>
          </cell>
          <cell r="H23">
            <v>0</v>
          </cell>
          <cell r="I23">
            <v>1</v>
          </cell>
          <cell r="J23">
            <v>2</v>
          </cell>
          <cell r="K23">
            <v>3</v>
          </cell>
          <cell r="L23">
            <v>4</v>
          </cell>
          <cell r="M23" t="str">
            <v/>
          </cell>
          <cell r="N23" t="str">
            <v/>
          </cell>
          <cell r="O23" t="str">
            <v>Как часто за последнюю неделю Вы чувствовали, что не в состоянии контролировать важные вещи в своей жизни?</v>
          </cell>
          <cell r="P23" t="str">
            <v>Никогда</v>
          </cell>
          <cell r="Q23" t="str">
            <v>Почти никогда</v>
          </cell>
          <cell r="R23" t="str">
            <v>Иногда</v>
          </cell>
          <cell r="S23" t="str">
            <v>Довольно часто</v>
          </cell>
          <cell r="T23" t="str">
            <v>Очень часто</v>
          </cell>
          <cell r="U23" t="str">
            <v/>
          </cell>
          <cell r="V23" t="str">
            <v/>
          </cell>
          <cell r="W23" t="str">
            <v>In the last week, how often have you felt that you were unable to control the important things in your life?</v>
          </cell>
          <cell r="X23" t="str">
            <v>Never</v>
          </cell>
          <cell r="Y23" t="str">
            <v>Almost never</v>
          </cell>
          <cell r="Z23" t="str">
            <v>Sometimes</v>
          </cell>
          <cell r="AA23" t="str">
            <v>Fairly often</v>
          </cell>
          <cell r="AB23" t="str">
            <v>Very often</v>
          </cell>
          <cell r="AC23" t="str">
            <v/>
          </cell>
          <cell r="AD23" t="str">
            <v/>
          </cell>
          <cell r="AE23" t="str">
            <v>Wie oft hatten Sie in der letzten Woche das Gefühl, nicht in der Lage zu sein, die wichtigen Dinge in Ihrem Leben kontrollieren zu können?</v>
          </cell>
          <cell r="AF23" t="str">
            <v>Nie</v>
          </cell>
          <cell r="AG23" t="str">
            <v>Fast nie</v>
          </cell>
          <cell r="AH23" t="str">
            <v>Manchmal</v>
          </cell>
          <cell r="AI23" t="str">
            <v>Ziemlich oft</v>
          </cell>
          <cell r="AJ23" t="str">
            <v>Sehr oft</v>
          </cell>
          <cell r="AK23" t="str">
            <v/>
          </cell>
          <cell r="AL23" t="str">
            <v/>
          </cell>
          <cell r="AM23" t="str">
            <v>Durant la semaine passé, combien de fois avez-vous eu le sentiment de ne pas pouvoir contrôler les aspects importants de votre vie ?</v>
          </cell>
          <cell r="AN23" t="str">
            <v>Jamais</v>
          </cell>
          <cell r="AO23" t="str">
            <v>Presque jamais</v>
          </cell>
          <cell r="AP23" t="str">
            <v xml:space="preserve">Parfois </v>
          </cell>
          <cell r="AQ23" t="str">
            <v>Assez souvent</v>
          </cell>
          <cell r="AR23" t="str">
            <v>Très souvent</v>
          </cell>
          <cell r="AU23" t="str">
            <v>Wie oft hatten Sie in der letzten Woche das Gefühl, nicht in der Lage zu sein, die wichtigen Dinge in Ihrem Leben kontrollieren zu können?</v>
          </cell>
          <cell r="AV23" t="str">
            <v>Nie</v>
          </cell>
          <cell r="AW23" t="str">
            <v>Fast nie</v>
          </cell>
          <cell r="AX23" t="str">
            <v>Manchmal</v>
          </cell>
          <cell r="AY23" t="str">
            <v>Ziemlich oft</v>
          </cell>
          <cell r="AZ23" t="str">
            <v>Sehr oft</v>
          </cell>
          <cell r="BA23" t="str">
            <v/>
          </cell>
          <cell r="BB23" t="str">
            <v/>
          </cell>
          <cell r="BC23" t="str">
            <v>Wie oft hatten Sie in der letzten Woche das Gefühl, nicht in der Lage zu sein, die wichtigen Dinge in Ihrem Leben kontrollieren zu können?</v>
          </cell>
          <cell r="BD23" t="str">
            <v>Nie</v>
          </cell>
          <cell r="BE23" t="str">
            <v>Fast nie</v>
          </cell>
          <cell r="BF23" t="str">
            <v>Manchmal</v>
          </cell>
          <cell r="BG23" t="str">
            <v>Ziemlich oft</v>
          </cell>
          <cell r="BH23" t="str">
            <v>Sehr oft</v>
          </cell>
          <cell r="BI23" t="str">
            <v/>
          </cell>
          <cell r="BJ23" t="str">
            <v/>
          </cell>
          <cell r="BK23" t="str">
            <v>Wie oft hatten Sie in der letzten Woche das Gefühl, nicht in der Lage zu sein, die wichtigen Dinge in Ihrem Leben kontrollieren zu können?</v>
          </cell>
          <cell r="BL23" t="str">
            <v>Nie</v>
          </cell>
          <cell r="BM23" t="str">
            <v>Fast nie</v>
          </cell>
          <cell r="BN23" t="str">
            <v>Manchmal</v>
          </cell>
          <cell r="BO23" t="str">
            <v>Ziemlich oft</v>
          </cell>
          <cell r="BP23" t="str">
            <v>Sehr oft</v>
          </cell>
          <cell r="BQ23" t="str">
            <v/>
          </cell>
          <cell r="BR23" t="str">
            <v/>
          </cell>
          <cell r="BS23" t="str">
            <v>Wie oft hatten Sie in der letzten Woche das Gefühl, nicht in der Lage zu sein, die wichtigen Dinge in Ihrem Leben kontrollieren zu können?</v>
          </cell>
          <cell r="BT23" t="str">
            <v>Nie</v>
          </cell>
          <cell r="BU23" t="str">
            <v>Fast nie</v>
          </cell>
          <cell r="BV23" t="str">
            <v>Manchmal</v>
          </cell>
          <cell r="BW23" t="str">
            <v>Ziemlich oft</v>
          </cell>
          <cell r="BX23" t="str">
            <v>Sehr oft</v>
          </cell>
          <cell r="BY23" t="str">
            <v/>
          </cell>
          <cell r="BZ23" t="str">
            <v/>
          </cell>
        </row>
        <row r="24">
          <cell r="G24" t="str">
            <v>pss3</v>
          </cell>
          <cell r="H24">
            <v>0</v>
          </cell>
          <cell r="I24">
            <v>1</v>
          </cell>
          <cell r="J24">
            <v>2</v>
          </cell>
          <cell r="K24">
            <v>3</v>
          </cell>
          <cell r="L24">
            <v>4</v>
          </cell>
          <cell r="M24" t="str">
            <v/>
          </cell>
          <cell r="N24" t="str">
            <v/>
          </cell>
          <cell r="O24" t="str">
            <v>Как часто за последнюю неделю Вы нервничали и испытывали стресс?</v>
          </cell>
          <cell r="P24" t="str">
            <v>Никогда</v>
          </cell>
          <cell r="Q24" t="str">
            <v>Почти никогда</v>
          </cell>
          <cell r="R24" t="str">
            <v>Иногда</v>
          </cell>
          <cell r="S24" t="str">
            <v>Довольно часто</v>
          </cell>
          <cell r="T24" t="str">
            <v>Очень часто</v>
          </cell>
          <cell r="U24" t="str">
            <v/>
          </cell>
          <cell r="V24" t="str">
            <v/>
          </cell>
          <cell r="W24" t="str">
            <v>In the last week, how often have you felt nervous and “stressed”?</v>
          </cell>
          <cell r="X24" t="str">
            <v>Never</v>
          </cell>
          <cell r="Y24" t="str">
            <v>Almost never</v>
          </cell>
          <cell r="Z24" t="str">
            <v>Sometimes</v>
          </cell>
          <cell r="AA24" t="str">
            <v>Fairly often</v>
          </cell>
          <cell r="AB24" t="str">
            <v>Very often</v>
          </cell>
          <cell r="AC24" t="str">
            <v/>
          </cell>
          <cell r="AD24" t="str">
            <v/>
          </cell>
          <cell r="AE24" t="str">
            <v>Wie oft haben Sie sich in der letzten Woche nervös und gestresst gefühlt?</v>
          </cell>
          <cell r="AF24" t="str">
            <v>Nie</v>
          </cell>
          <cell r="AG24" t="str">
            <v>Fast nie</v>
          </cell>
          <cell r="AH24" t="str">
            <v>Manchmal</v>
          </cell>
          <cell r="AI24" t="str">
            <v>Ziemlich oft</v>
          </cell>
          <cell r="AJ24" t="str">
            <v>Sehr oft</v>
          </cell>
          <cell r="AK24" t="str">
            <v/>
          </cell>
          <cell r="AL24" t="str">
            <v/>
          </cell>
          <cell r="AM24" t="str">
            <v>Durant la semaine passé, combien de fois vous êtes-vous senti(e) nerveux(se) et  'stressé(e)' ?</v>
          </cell>
          <cell r="AN24" t="str">
            <v>Jamais</v>
          </cell>
          <cell r="AO24" t="str">
            <v>Presque jamais</v>
          </cell>
          <cell r="AP24" t="str">
            <v xml:space="preserve">Parfois </v>
          </cell>
          <cell r="AQ24" t="str">
            <v>Assez souvent</v>
          </cell>
          <cell r="AR24" t="str">
            <v>Très souvent</v>
          </cell>
          <cell r="AU24" t="str">
            <v>Wie oft haben Sie sich in der letzten Woche nervös und gestresst gefühlt?</v>
          </cell>
          <cell r="AV24" t="str">
            <v>Nie</v>
          </cell>
          <cell r="AW24" t="str">
            <v>Fast nie</v>
          </cell>
          <cell r="AX24" t="str">
            <v>Manchmal</v>
          </cell>
          <cell r="AY24" t="str">
            <v>Ziemlich oft</v>
          </cell>
          <cell r="AZ24" t="str">
            <v>Sehr oft</v>
          </cell>
          <cell r="BA24" t="str">
            <v/>
          </cell>
          <cell r="BB24" t="str">
            <v/>
          </cell>
          <cell r="BC24" t="str">
            <v>Wie oft haben Sie sich in der letzten Woche nervös und gestresst gefühlt?</v>
          </cell>
          <cell r="BD24" t="str">
            <v>Nie</v>
          </cell>
          <cell r="BE24" t="str">
            <v>Fast nie</v>
          </cell>
          <cell r="BF24" t="str">
            <v>Manchmal</v>
          </cell>
          <cell r="BG24" t="str">
            <v>Ziemlich oft</v>
          </cell>
          <cell r="BH24" t="str">
            <v>Sehr oft</v>
          </cell>
          <cell r="BI24" t="str">
            <v/>
          </cell>
          <cell r="BJ24" t="str">
            <v/>
          </cell>
          <cell r="BK24" t="str">
            <v>Wie oft haben Sie sich in der letzten Woche nervös und gestresst gefühlt?</v>
          </cell>
          <cell r="BL24" t="str">
            <v>Nie</v>
          </cell>
          <cell r="BM24" t="str">
            <v>Fast nie</v>
          </cell>
          <cell r="BN24" t="str">
            <v>Manchmal</v>
          </cell>
          <cell r="BO24" t="str">
            <v>Ziemlich oft</v>
          </cell>
          <cell r="BP24" t="str">
            <v>Sehr oft</v>
          </cell>
          <cell r="BQ24" t="str">
            <v/>
          </cell>
          <cell r="BR24" t="str">
            <v/>
          </cell>
          <cell r="BS24" t="str">
            <v>Wie oft haben Sie sich in der letzten Woche nervös und gestresst gefühlt?</v>
          </cell>
          <cell r="BT24" t="str">
            <v>Nie</v>
          </cell>
          <cell r="BU24" t="str">
            <v>Fast nie</v>
          </cell>
          <cell r="BV24" t="str">
            <v>Manchmal</v>
          </cell>
          <cell r="BW24" t="str">
            <v>Ziemlich oft</v>
          </cell>
          <cell r="BX24" t="str">
            <v>Sehr oft</v>
          </cell>
          <cell r="BY24" t="str">
            <v/>
          </cell>
          <cell r="BZ24" t="str">
            <v/>
          </cell>
        </row>
        <row r="25">
          <cell r="G25" t="str">
            <v>pss4</v>
          </cell>
          <cell r="H25">
            <v>0</v>
          </cell>
          <cell r="I25">
            <v>1</v>
          </cell>
          <cell r="J25">
            <v>2</v>
          </cell>
          <cell r="K25">
            <v>3</v>
          </cell>
          <cell r="L25">
            <v>4</v>
          </cell>
          <cell r="M25" t="str">
            <v/>
          </cell>
          <cell r="N25" t="str">
            <v/>
          </cell>
          <cell r="O25" t="str">
            <v>Как часто за последнюю неделю Вы чувствовали уверенность в том, что способны справить с решением своих личных проблем?</v>
          </cell>
          <cell r="P25" t="str">
            <v>Никогда</v>
          </cell>
          <cell r="Q25" t="str">
            <v>Почти никогда</v>
          </cell>
          <cell r="R25" t="str">
            <v>Иногда</v>
          </cell>
          <cell r="S25" t="str">
            <v>Довольно часто</v>
          </cell>
          <cell r="T25" t="str">
            <v>Очень часто</v>
          </cell>
          <cell r="U25" t="str">
            <v/>
          </cell>
          <cell r="V25" t="str">
            <v/>
          </cell>
          <cell r="W25" t="str">
            <v>In the last week, how often have you felt confident about your ability to handle your personal problems?</v>
          </cell>
          <cell r="X25" t="str">
            <v>Never</v>
          </cell>
          <cell r="Y25" t="str">
            <v>Almost never</v>
          </cell>
          <cell r="Z25" t="str">
            <v>Sometimes</v>
          </cell>
          <cell r="AA25" t="str">
            <v>Fairly often</v>
          </cell>
          <cell r="AB25" t="str">
            <v>Very often</v>
          </cell>
          <cell r="AC25" t="str">
            <v/>
          </cell>
          <cell r="AD25" t="str">
            <v/>
          </cell>
          <cell r="AE25" t="str">
            <v>Wie oft waren Sie in der letzten Woche zuversichtlich, dass Sie fähig sind, Ihre persönlichen Probleme zu bewältigen?</v>
          </cell>
          <cell r="AF25" t="str">
            <v>Nie</v>
          </cell>
          <cell r="AG25" t="str">
            <v>Fast nie</v>
          </cell>
          <cell r="AH25" t="str">
            <v>Manchmal</v>
          </cell>
          <cell r="AI25" t="str">
            <v>Ziemlich oft</v>
          </cell>
          <cell r="AJ25" t="str">
            <v>Sehr oft</v>
          </cell>
          <cell r="AK25" t="str">
            <v/>
          </cell>
          <cell r="AL25" t="str">
            <v/>
          </cell>
          <cell r="AM25" t="str">
            <v>Durant la semaine passé, combien de fois avez-vous eu confiance en votre capacité à gérer vos  problèmes personnels ?</v>
          </cell>
          <cell r="AN25" t="str">
            <v>Jamais</v>
          </cell>
          <cell r="AO25" t="str">
            <v>Presque jamais</v>
          </cell>
          <cell r="AP25" t="str">
            <v xml:space="preserve">Parfois </v>
          </cell>
          <cell r="AQ25" t="str">
            <v>Assez souvent</v>
          </cell>
          <cell r="AR25" t="str">
            <v>Très souvent</v>
          </cell>
          <cell r="AU25" t="str">
            <v>Wie oft waren Sie in der letzten Woche zuversichtlich, dass Sie fähig sind, Ihre persönlichen Probleme zu bewältigen?</v>
          </cell>
          <cell r="AV25" t="str">
            <v>Nie</v>
          </cell>
          <cell r="AW25" t="str">
            <v>Fast nie</v>
          </cell>
          <cell r="AX25" t="str">
            <v>Manchmal</v>
          </cell>
          <cell r="AY25" t="str">
            <v>Ziemlich oft</v>
          </cell>
          <cell r="AZ25" t="str">
            <v>Sehr oft</v>
          </cell>
          <cell r="BA25" t="str">
            <v/>
          </cell>
          <cell r="BB25" t="str">
            <v/>
          </cell>
          <cell r="BC25" t="str">
            <v>Wie oft waren Sie in der letzten Woche zuversichtlich, dass Sie fähig sind, Ihre persönlichen Probleme zu bewältigen?</v>
          </cell>
          <cell r="BD25" t="str">
            <v>Nie</v>
          </cell>
          <cell r="BE25" t="str">
            <v>Fast nie</v>
          </cell>
          <cell r="BF25" t="str">
            <v>Manchmal</v>
          </cell>
          <cell r="BG25" t="str">
            <v>Ziemlich oft</v>
          </cell>
          <cell r="BH25" t="str">
            <v>Sehr oft</v>
          </cell>
          <cell r="BI25" t="str">
            <v/>
          </cell>
          <cell r="BJ25" t="str">
            <v/>
          </cell>
          <cell r="BK25" t="str">
            <v>Wie oft waren Sie in der letzten Woche zuversichtlich, dass Sie fähig sind, Ihre persönlichen Probleme zu bewältigen?</v>
          </cell>
          <cell r="BL25" t="str">
            <v>Nie</v>
          </cell>
          <cell r="BM25" t="str">
            <v>Fast nie</v>
          </cell>
          <cell r="BN25" t="str">
            <v>Manchmal</v>
          </cell>
          <cell r="BO25" t="str">
            <v>Ziemlich oft</v>
          </cell>
          <cell r="BP25" t="str">
            <v>Sehr oft</v>
          </cell>
          <cell r="BQ25" t="str">
            <v/>
          </cell>
          <cell r="BR25" t="str">
            <v/>
          </cell>
          <cell r="BS25" t="str">
            <v>Wie oft waren Sie in der letzten Woche zuversichtlich, dass Sie fähig sind, Ihre persönlichen Probleme zu bewältigen?</v>
          </cell>
          <cell r="BT25" t="str">
            <v>Nie</v>
          </cell>
          <cell r="BU25" t="str">
            <v>Fast nie</v>
          </cell>
          <cell r="BV25" t="str">
            <v>Manchmal</v>
          </cell>
          <cell r="BW25" t="str">
            <v>Ziemlich oft</v>
          </cell>
          <cell r="BX25" t="str">
            <v>Sehr oft</v>
          </cell>
          <cell r="BY25" t="str">
            <v/>
          </cell>
          <cell r="BZ25" t="str">
            <v/>
          </cell>
        </row>
        <row r="26">
          <cell r="G26" t="str">
            <v>pss5</v>
          </cell>
          <cell r="H26">
            <v>0</v>
          </cell>
          <cell r="I26">
            <v>1</v>
          </cell>
          <cell r="J26">
            <v>2</v>
          </cell>
          <cell r="K26">
            <v>3</v>
          </cell>
          <cell r="L26">
            <v>4</v>
          </cell>
          <cell r="M26" t="str">
            <v/>
          </cell>
          <cell r="N26" t="str">
            <v/>
          </cell>
          <cell r="O26" t="str">
            <v>Как часто за последнюю неделю Вы чувствовали, что всё идёт так, как Вам хотелось?</v>
          </cell>
          <cell r="P26" t="str">
            <v>Никогда</v>
          </cell>
          <cell r="Q26" t="str">
            <v>Почти никогда</v>
          </cell>
          <cell r="R26" t="str">
            <v>Иногда</v>
          </cell>
          <cell r="S26" t="str">
            <v>Довольно часто</v>
          </cell>
          <cell r="T26" t="str">
            <v>Очень часто</v>
          </cell>
          <cell r="U26" t="str">
            <v/>
          </cell>
          <cell r="V26" t="str">
            <v/>
          </cell>
          <cell r="W26" t="str">
            <v>In the last week, how often have you felt that things were going your way?</v>
          </cell>
          <cell r="X26" t="str">
            <v>Never</v>
          </cell>
          <cell r="Y26" t="str">
            <v>Almost never</v>
          </cell>
          <cell r="Z26" t="str">
            <v>Sometimes</v>
          </cell>
          <cell r="AA26" t="str">
            <v>Fairly often</v>
          </cell>
          <cell r="AB26" t="str">
            <v>Very often</v>
          </cell>
          <cell r="AC26" t="str">
            <v/>
          </cell>
          <cell r="AD26" t="str">
            <v/>
          </cell>
          <cell r="AE26" t="str">
            <v>Wie oft hatten Sie in der letzten Woche das Gefühl, dass sich die Dinge zu Ihren Gunsten entwickeln?</v>
          </cell>
          <cell r="AF26" t="str">
            <v>Nie</v>
          </cell>
          <cell r="AG26" t="str">
            <v>Fast nie</v>
          </cell>
          <cell r="AH26" t="str">
            <v>Manchmal</v>
          </cell>
          <cell r="AI26" t="str">
            <v>Ziemlich oft</v>
          </cell>
          <cell r="AJ26" t="str">
            <v>Sehr oft</v>
          </cell>
          <cell r="AK26" t="str">
            <v/>
          </cell>
          <cell r="AL26" t="str">
            <v/>
          </cell>
          <cell r="AM26" t="str">
            <v>Durant la semaine passé, combien de fois avez-vous eu  le sentiment les choses allaient comme vous le vouliez ?</v>
          </cell>
          <cell r="AN26" t="str">
            <v>Jamais</v>
          </cell>
          <cell r="AO26" t="str">
            <v>Presque jamais</v>
          </cell>
          <cell r="AP26" t="str">
            <v xml:space="preserve">Parfois </v>
          </cell>
          <cell r="AQ26" t="str">
            <v>Assez souvent</v>
          </cell>
          <cell r="AR26" t="str">
            <v>Très souvent</v>
          </cell>
          <cell r="AU26" t="str">
            <v>Wie oft hatten Sie in der letzten Woche das Gefühl, dass sich die Dinge zu Ihren Gunsten entwickeln?</v>
          </cell>
          <cell r="AV26" t="str">
            <v>Nie</v>
          </cell>
          <cell r="AW26" t="str">
            <v>Fast nie</v>
          </cell>
          <cell r="AX26" t="str">
            <v>Manchmal</v>
          </cell>
          <cell r="AY26" t="str">
            <v>Ziemlich oft</v>
          </cell>
          <cell r="AZ26" t="str">
            <v>Sehr oft</v>
          </cell>
          <cell r="BA26" t="str">
            <v/>
          </cell>
          <cell r="BB26" t="str">
            <v/>
          </cell>
          <cell r="BC26" t="str">
            <v>Wie oft hatten Sie in der letzten Woche das Gefühl, dass sich die Dinge zu Ihren Gunsten entwickeln?</v>
          </cell>
          <cell r="BD26" t="str">
            <v>Nie</v>
          </cell>
          <cell r="BE26" t="str">
            <v>Fast nie</v>
          </cell>
          <cell r="BF26" t="str">
            <v>Manchmal</v>
          </cell>
          <cell r="BG26" t="str">
            <v>Ziemlich oft</v>
          </cell>
          <cell r="BH26" t="str">
            <v>Sehr oft</v>
          </cell>
          <cell r="BI26" t="str">
            <v/>
          </cell>
          <cell r="BJ26" t="str">
            <v/>
          </cell>
          <cell r="BK26" t="str">
            <v>Wie oft hatten Sie in der letzten Woche das Gefühl, dass sich die Dinge zu Ihren Gunsten entwickeln?</v>
          </cell>
          <cell r="BL26" t="str">
            <v>Nie</v>
          </cell>
          <cell r="BM26" t="str">
            <v>Fast nie</v>
          </cell>
          <cell r="BN26" t="str">
            <v>Manchmal</v>
          </cell>
          <cell r="BO26" t="str">
            <v>Ziemlich oft</v>
          </cell>
          <cell r="BP26" t="str">
            <v>Sehr oft</v>
          </cell>
          <cell r="BQ26" t="str">
            <v/>
          </cell>
          <cell r="BR26" t="str">
            <v/>
          </cell>
          <cell r="BS26" t="str">
            <v>Wie oft hatten Sie in der letzten Woche das Gefühl, dass sich die Dinge zu Ihren Gunsten entwickeln?</v>
          </cell>
          <cell r="BT26" t="str">
            <v>Nie</v>
          </cell>
          <cell r="BU26" t="str">
            <v>Fast nie</v>
          </cell>
          <cell r="BV26" t="str">
            <v>Manchmal</v>
          </cell>
          <cell r="BW26" t="str">
            <v>Ziemlich oft</v>
          </cell>
          <cell r="BX26" t="str">
            <v>Sehr oft</v>
          </cell>
          <cell r="BY26" t="str">
            <v/>
          </cell>
          <cell r="BZ26" t="str">
            <v/>
          </cell>
        </row>
        <row r="27">
          <cell r="G27" t="str">
            <v>pss6</v>
          </cell>
          <cell r="H27">
            <v>0</v>
          </cell>
          <cell r="I27">
            <v>1</v>
          </cell>
          <cell r="J27">
            <v>2</v>
          </cell>
          <cell r="K27">
            <v>3</v>
          </cell>
          <cell r="L27">
            <v>4</v>
          </cell>
          <cell r="M27" t="str">
            <v/>
          </cell>
          <cell r="N27" t="str">
            <v/>
          </cell>
          <cell r="O27" t="str">
            <v>Как часто за последнюю неделю Вы думали, что не сможете справиться со всеми предстоящими делами?</v>
          </cell>
          <cell r="P27" t="str">
            <v>Никогда</v>
          </cell>
          <cell r="Q27" t="str">
            <v>Почти никогда</v>
          </cell>
          <cell r="R27" t="str">
            <v>Иногда</v>
          </cell>
          <cell r="S27" t="str">
            <v>Довольно часто</v>
          </cell>
          <cell r="T27" t="str">
            <v>Очень часто</v>
          </cell>
          <cell r="U27" t="str">
            <v/>
          </cell>
          <cell r="V27" t="str">
            <v/>
          </cell>
          <cell r="W27" t="str">
            <v>In the last week, how often have you found that you could not cope with all the things that you had to do?</v>
          </cell>
          <cell r="X27" t="str">
            <v>Never</v>
          </cell>
          <cell r="Y27" t="str">
            <v>Almost never</v>
          </cell>
          <cell r="Z27" t="str">
            <v>Sometimes</v>
          </cell>
          <cell r="AA27" t="str">
            <v>Fairly often</v>
          </cell>
          <cell r="AB27" t="str">
            <v>Very often</v>
          </cell>
          <cell r="AC27" t="str">
            <v/>
          </cell>
          <cell r="AD27" t="str">
            <v/>
          </cell>
          <cell r="AE27" t="str">
            <v>Wie oft hatten Sie in der letzten Woche den Eindruck, nicht all Ihren anstehenden Aufgaben gewachsen zu sein?</v>
          </cell>
          <cell r="AF27" t="str">
            <v>Nie</v>
          </cell>
          <cell r="AG27" t="str">
            <v>Fast nie</v>
          </cell>
          <cell r="AH27" t="str">
            <v>Manchmal</v>
          </cell>
          <cell r="AI27" t="str">
            <v>Ziemlich oft</v>
          </cell>
          <cell r="AJ27" t="str">
            <v>Sehr oft</v>
          </cell>
          <cell r="AK27" t="str">
            <v/>
          </cell>
          <cell r="AL27" t="str">
            <v/>
          </cell>
          <cell r="AM27" t="str">
            <v>Durant la semaine passé, combien de fois avez-vous pensé que vous ne pourriez pas venir à bout de tout ce que vous aviez à faire?</v>
          </cell>
          <cell r="AN27" t="str">
            <v>Jamais</v>
          </cell>
          <cell r="AO27" t="str">
            <v>Presque jamais</v>
          </cell>
          <cell r="AP27" t="str">
            <v xml:space="preserve">Parfois </v>
          </cell>
          <cell r="AQ27" t="str">
            <v>Assez souvent</v>
          </cell>
          <cell r="AR27" t="str">
            <v>Très souvent</v>
          </cell>
          <cell r="AU27" t="str">
            <v>Wie oft hatten Sie in der letzten Woche den Eindruck, nicht all Ihren anstehenden Aufgaben gewachsen zu sein?</v>
          </cell>
          <cell r="AV27" t="str">
            <v>Nie</v>
          </cell>
          <cell r="AW27" t="str">
            <v>Fast nie</v>
          </cell>
          <cell r="AX27" t="str">
            <v>Manchmal</v>
          </cell>
          <cell r="AY27" t="str">
            <v>Ziemlich oft</v>
          </cell>
          <cell r="AZ27" t="str">
            <v>Sehr oft</v>
          </cell>
          <cell r="BA27" t="str">
            <v/>
          </cell>
          <cell r="BB27" t="str">
            <v/>
          </cell>
          <cell r="BC27" t="str">
            <v>Wie oft hatten Sie in der letzten Woche den Eindruck, nicht all Ihren anstehenden Aufgaben gewachsen zu sein?</v>
          </cell>
          <cell r="BD27" t="str">
            <v>Nie</v>
          </cell>
          <cell r="BE27" t="str">
            <v>Fast nie</v>
          </cell>
          <cell r="BF27" t="str">
            <v>Manchmal</v>
          </cell>
          <cell r="BG27" t="str">
            <v>Ziemlich oft</v>
          </cell>
          <cell r="BH27" t="str">
            <v>Sehr oft</v>
          </cell>
          <cell r="BI27" t="str">
            <v/>
          </cell>
          <cell r="BJ27" t="str">
            <v/>
          </cell>
          <cell r="BK27" t="str">
            <v>Wie oft hatten Sie in der letzten Woche den Eindruck, nicht all Ihren anstehenden Aufgaben gewachsen zu sein?</v>
          </cell>
          <cell r="BL27" t="str">
            <v>Nie</v>
          </cell>
          <cell r="BM27" t="str">
            <v>Fast nie</v>
          </cell>
          <cell r="BN27" t="str">
            <v>Manchmal</v>
          </cell>
          <cell r="BO27" t="str">
            <v>Ziemlich oft</v>
          </cell>
          <cell r="BP27" t="str">
            <v>Sehr oft</v>
          </cell>
          <cell r="BQ27" t="str">
            <v/>
          </cell>
          <cell r="BR27" t="str">
            <v/>
          </cell>
          <cell r="BS27" t="str">
            <v>Wie oft hatten Sie in der letzten Woche den Eindruck, nicht all Ihren anstehenden Aufgaben gewachsen zu sein?</v>
          </cell>
          <cell r="BT27" t="str">
            <v>Nie</v>
          </cell>
          <cell r="BU27" t="str">
            <v>Fast nie</v>
          </cell>
          <cell r="BV27" t="str">
            <v>Manchmal</v>
          </cell>
          <cell r="BW27" t="str">
            <v>Ziemlich oft</v>
          </cell>
          <cell r="BX27" t="str">
            <v>Sehr oft</v>
          </cell>
          <cell r="BY27" t="str">
            <v/>
          </cell>
          <cell r="BZ27" t="str">
            <v/>
          </cell>
        </row>
        <row r="28">
          <cell r="G28" t="str">
            <v>pss7</v>
          </cell>
          <cell r="H28">
            <v>0</v>
          </cell>
          <cell r="I28">
            <v>1</v>
          </cell>
          <cell r="J28">
            <v>2</v>
          </cell>
          <cell r="K28">
            <v>3</v>
          </cell>
          <cell r="L28">
            <v>4</v>
          </cell>
          <cell r="M28" t="str">
            <v/>
          </cell>
          <cell r="N28" t="str">
            <v/>
          </cell>
          <cell r="O28" t="str">
            <v>Как часто за последнюю неделю Вы были в состоянии справиться со своей раздражительностью?</v>
          </cell>
          <cell r="P28" t="str">
            <v>Никогда</v>
          </cell>
          <cell r="Q28" t="str">
            <v>Почти никогда</v>
          </cell>
          <cell r="R28" t="str">
            <v>Иногда</v>
          </cell>
          <cell r="S28" t="str">
            <v>Довольно часто</v>
          </cell>
          <cell r="T28" t="str">
            <v>Очень часто</v>
          </cell>
          <cell r="U28" t="str">
            <v/>
          </cell>
          <cell r="V28" t="str">
            <v/>
          </cell>
          <cell r="W28" t="str">
            <v>In the last week, how often have you been able to control irritations in your life?</v>
          </cell>
          <cell r="X28" t="str">
            <v>Never</v>
          </cell>
          <cell r="Y28" t="str">
            <v>Almost never</v>
          </cell>
          <cell r="Z28" t="str">
            <v>Sometimes</v>
          </cell>
          <cell r="AA28" t="str">
            <v>Fairly often</v>
          </cell>
          <cell r="AB28" t="str">
            <v>Very often</v>
          </cell>
          <cell r="AC28" t="str">
            <v/>
          </cell>
          <cell r="AD28" t="str">
            <v/>
          </cell>
          <cell r="AE28" t="str">
            <v>Wie oft waren Sie in der letzten Woche in der Lage, ärgerliche Situationen in Ihrem Leben zu beeinflussen?</v>
          </cell>
          <cell r="AF28" t="str">
            <v>Nie</v>
          </cell>
          <cell r="AG28" t="str">
            <v>Fast nie</v>
          </cell>
          <cell r="AH28" t="str">
            <v>Manchmal</v>
          </cell>
          <cell r="AI28" t="str">
            <v>Ziemlich oft</v>
          </cell>
          <cell r="AJ28" t="str">
            <v>Sehr oft</v>
          </cell>
          <cell r="AK28" t="str">
            <v/>
          </cell>
          <cell r="AL28" t="str">
            <v/>
          </cell>
          <cell r="AM28" t="str">
            <v>Durant la semaine passé, combien de fois avez-vous été capable de contrôler les irritations que vous éprouvez dans votre vie ?</v>
          </cell>
          <cell r="AN28" t="str">
            <v>Jamais</v>
          </cell>
          <cell r="AO28" t="str">
            <v>Presque jamais</v>
          </cell>
          <cell r="AP28" t="str">
            <v xml:space="preserve">Parfois </v>
          </cell>
          <cell r="AQ28" t="str">
            <v>Assez souvent</v>
          </cell>
          <cell r="AR28" t="str">
            <v>Très souvent</v>
          </cell>
          <cell r="AU28" t="str">
            <v>Wie oft waren Sie in der letzten Woche in der Lage, ärgerliche Situationen in Ihrem Leben zu beeinflussen?</v>
          </cell>
          <cell r="AV28" t="str">
            <v>Nie</v>
          </cell>
          <cell r="AW28" t="str">
            <v>Fast nie</v>
          </cell>
          <cell r="AX28" t="str">
            <v>Manchmal</v>
          </cell>
          <cell r="AY28" t="str">
            <v>Ziemlich oft</v>
          </cell>
          <cell r="AZ28" t="str">
            <v>Sehr oft</v>
          </cell>
          <cell r="BA28" t="str">
            <v/>
          </cell>
          <cell r="BB28" t="str">
            <v/>
          </cell>
          <cell r="BC28" t="str">
            <v>Wie oft waren Sie in der letzten Woche in der Lage, ärgerliche Situationen in Ihrem Leben zu beeinflussen?</v>
          </cell>
          <cell r="BD28" t="str">
            <v>Nie</v>
          </cell>
          <cell r="BE28" t="str">
            <v>Fast nie</v>
          </cell>
          <cell r="BF28" t="str">
            <v>Manchmal</v>
          </cell>
          <cell r="BG28" t="str">
            <v>Ziemlich oft</v>
          </cell>
          <cell r="BH28" t="str">
            <v>Sehr oft</v>
          </cell>
          <cell r="BI28" t="str">
            <v/>
          </cell>
          <cell r="BJ28" t="str">
            <v/>
          </cell>
          <cell r="BK28" t="str">
            <v>Wie oft waren Sie in der letzten Woche in der Lage, ärgerliche Situationen in Ihrem Leben zu beeinflussen?</v>
          </cell>
          <cell r="BL28" t="str">
            <v>Nie</v>
          </cell>
          <cell r="BM28" t="str">
            <v>Fast nie</v>
          </cell>
          <cell r="BN28" t="str">
            <v>Manchmal</v>
          </cell>
          <cell r="BO28" t="str">
            <v>Ziemlich oft</v>
          </cell>
          <cell r="BP28" t="str">
            <v>Sehr oft</v>
          </cell>
          <cell r="BQ28" t="str">
            <v/>
          </cell>
          <cell r="BR28" t="str">
            <v/>
          </cell>
          <cell r="BS28" t="str">
            <v>Wie oft waren Sie in der letzten Woche in der Lage, ärgerliche Situationen in Ihrem Leben zu beeinflussen?</v>
          </cell>
          <cell r="BT28" t="str">
            <v>Nie</v>
          </cell>
          <cell r="BU28" t="str">
            <v>Fast nie</v>
          </cell>
          <cell r="BV28" t="str">
            <v>Manchmal</v>
          </cell>
          <cell r="BW28" t="str">
            <v>Ziemlich oft</v>
          </cell>
          <cell r="BX28" t="str">
            <v>Sehr oft</v>
          </cell>
          <cell r="BY28" t="str">
            <v/>
          </cell>
          <cell r="BZ28" t="str">
            <v/>
          </cell>
        </row>
        <row r="29">
          <cell r="G29" t="str">
            <v>pss8</v>
          </cell>
          <cell r="H29">
            <v>0</v>
          </cell>
          <cell r="I29">
            <v>1</v>
          </cell>
          <cell r="J29">
            <v>2</v>
          </cell>
          <cell r="K29">
            <v>3</v>
          </cell>
          <cell r="L29">
            <v>4</v>
          </cell>
          <cell r="M29" t="str">
            <v/>
          </cell>
          <cell r="N29" t="str">
            <v/>
          </cell>
          <cell r="O29" t="str">
            <v>Как часто за последнюю неделю Вы чувствовали, что владеете ситуацией?</v>
          </cell>
          <cell r="P29" t="str">
            <v>Никогда</v>
          </cell>
          <cell r="Q29" t="str">
            <v>Почти никогда</v>
          </cell>
          <cell r="R29" t="str">
            <v>Иногда</v>
          </cell>
          <cell r="S29" t="str">
            <v>Довольно часто</v>
          </cell>
          <cell r="T29" t="str">
            <v>Очень часто</v>
          </cell>
          <cell r="U29" t="str">
            <v/>
          </cell>
          <cell r="V29" t="str">
            <v/>
          </cell>
          <cell r="W29" t="str">
            <v>In the last week, how often have you felt that you were on top of things?</v>
          </cell>
          <cell r="X29" t="str">
            <v>Never</v>
          </cell>
          <cell r="Y29" t="str">
            <v>Almost never</v>
          </cell>
          <cell r="Z29" t="str">
            <v>Sometimes</v>
          </cell>
          <cell r="AA29" t="str">
            <v>Fairly often</v>
          </cell>
          <cell r="AB29" t="str">
            <v>Very often</v>
          </cell>
          <cell r="AC29" t="str">
            <v/>
          </cell>
          <cell r="AD29" t="str">
            <v/>
          </cell>
          <cell r="AE29" t="str">
            <v>Wie oft hatten Sie in der letzten Woche das Gefühl, alles im Griff zu haben?</v>
          </cell>
          <cell r="AF29" t="str">
            <v>Nie</v>
          </cell>
          <cell r="AG29" t="str">
            <v>Fast nie</v>
          </cell>
          <cell r="AH29" t="str">
            <v>Manchmal</v>
          </cell>
          <cell r="AI29" t="str">
            <v>Ziemlich oft</v>
          </cell>
          <cell r="AJ29" t="str">
            <v>Sehr oft</v>
          </cell>
          <cell r="AK29" t="str">
            <v/>
          </cell>
          <cell r="AL29" t="str">
            <v/>
          </cell>
          <cell r="AM29" t="str">
            <v>Durant la semaine passé, combien de fois avez vous eu le sentiment de vraiment "dominer la situation"?</v>
          </cell>
          <cell r="AN29" t="str">
            <v>Jamais</v>
          </cell>
          <cell r="AO29" t="str">
            <v>Presque jamais</v>
          </cell>
          <cell r="AP29" t="str">
            <v xml:space="preserve">Parfois </v>
          </cell>
          <cell r="AQ29" t="str">
            <v>Assez souvent</v>
          </cell>
          <cell r="AR29" t="str">
            <v>Très souvent</v>
          </cell>
          <cell r="AU29" t="str">
            <v>Wie oft hatten Sie in der letzten Woche das Gefühl, alles im Griff zu haben?</v>
          </cell>
          <cell r="AV29" t="str">
            <v>Nie</v>
          </cell>
          <cell r="AW29" t="str">
            <v>Fast nie</v>
          </cell>
          <cell r="AX29" t="str">
            <v>Manchmal</v>
          </cell>
          <cell r="AY29" t="str">
            <v>Ziemlich oft</v>
          </cell>
          <cell r="AZ29" t="str">
            <v>Sehr oft</v>
          </cell>
          <cell r="BA29" t="str">
            <v/>
          </cell>
          <cell r="BB29" t="str">
            <v/>
          </cell>
          <cell r="BC29" t="str">
            <v>Wie oft hatten Sie in der letzten Woche das Gefühl, alles im Griff zu haben?</v>
          </cell>
          <cell r="BD29" t="str">
            <v>Nie</v>
          </cell>
          <cell r="BE29" t="str">
            <v>Fast nie</v>
          </cell>
          <cell r="BF29" t="str">
            <v>Manchmal</v>
          </cell>
          <cell r="BG29" t="str">
            <v>Ziemlich oft</v>
          </cell>
          <cell r="BH29" t="str">
            <v>Sehr oft</v>
          </cell>
          <cell r="BI29" t="str">
            <v/>
          </cell>
          <cell r="BJ29" t="str">
            <v/>
          </cell>
          <cell r="BK29" t="str">
            <v>Wie oft hatten Sie in der letzten Woche das Gefühl, alles im Griff zu haben?</v>
          </cell>
          <cell r="BL29" t="str">
            <v>Nie</v>
          </cell>
          <cell r="BM29" t="str">
            <v>Fast nie</v>
          </cell>
          <cell r="BN29" t="str">
            <v>Manchmal</v>
          </cell>
          <cell r="BO29" t="str">
            <v>Ziemlich oft</v>
          </cell>
          <cell r="BP29" t="str">
            <v>Sehr oft</v>
          </cell>
          <cell r="BQ29" t="str">
            <v/>
          </cell>
          <cell r="BR29" t="str">
            <v/>
          </cell>
          <cell r="BS29" t="str">
            <v>Wie oft hatten Sie in der letzten Woche das Gefühl, alles im Griff zu haben?</v>
          </cell>
          <cell r="BT29" t="str">
            <v>Nie</v>
          </cell>
          <cell r="BU29" t="str">
            <v>Fast nie</v>
          </cell>
          <cell r="BV29" t="str">
            <v>Manchmal</v>
          </cell>
          <cell r="BW29" t="str">
            <v>Ziemlich oft</v>
          </cell>
          <cell r="BX29" t="str">
            <v>Sehr oft</v>
          </cell>
          <cell r="BY29" t="str">
            <v/>
          </cell>
          <cell r="BZ29" t="str">
            <v/>
          </cell>
        </row>
        <row r="30">
          <cell r="G30" t="str">
            <v>pss9</v>
          </cell>
          <cell r="H30">
            <v>0</v>
          </cell>
          <cell r="I30">
            <v>1</v>
          </cell>
          <cell r="J30">
            <v>2</v>
          </cell>
          <cell r="K30">
            <v>3</v>
          </cell>
          <cell r="L30">
            <v>4</v>
          </cell>
          <cell r="M30" t="str">
            <v/>
          </cell>
          <cell r="N30" t="str">
            <v/>
          </cell>
          <cell r="O30" t="str">
            <v>Как часто за последнюю неделю Вы чувствовали раздражение по поводу того, что происходящее выходило из-под Вашего контроля?</v>
          </cell>
          <cell r="P30" t="str">
            <v>Никогда</v>
          </cell>
          <cell r="Q30" t="str">
            <v>Почти никогда</v>
          </cell>
          <cell r="R30" t="str">
            <v>Иногда</v>
          </cell>
          <cell r="S30" t="str">
            <v>Довольно часто</v>
          </cell>
          <cell r="T30" t="str">
            <v>Очень часто</v>
          </cell>
          <cell r="U30" t="str">
            <v/>
          </cell>
          <cell r="V30" t="str">
            <v/>
          </cell>
          <cell r="W30" t="str">
            <v>In the last week, how often have you been angered because of things that were outside of your control?</v>
          </cell>
          <cell r="X30" t="str">
            <v>Never</v>
          </cell>
          <cell r="Y30" t="str">
            <v>Almost never</v>
          </cell>
          <cell r="Z30" t="str">
            <v>Sometimes</v>
          </cell>
          <cell r="AA30" t="str">
            <v>Fairly often</v>
          </cell>
          <cell r="AB30" t="str">
            <v>Very often</v>
          </cell>
          <cell r="AC30" t="str">
            <v/>
          </cell>
          <cell r="AD30" t="str">
            <v/>
          </cell>
          <cell r="AE30" t="str">
            <v>Wie oft haben Sie sich in der letzten Woche über Dinge geärgert, über die Sie keine Kontrolle hatten?</v>
          </cell>
          <cell r="AF30" t="str">
            <v>Nie</v>
          </cell>
          <cell r="AG30" t="str">
            <v>Fast nie</v>
          </cell>
          <cell r="AH30" t="str">
            <v>Manchmal</v>
          </cell>
          <cell r="AI30" t="str">
            <v>Ziemlich oft</v>
          </cell>
          <cell r="AJ30" t="str">
            <v>Sehr oft</v>
          </cell>
          <cell r="AK30" t="str">
            <v/>
          </cell>
          <cell r="AL30" t="str">
            <v/>
          </cell>
          <cell r="AM30" t="str">
            <v>Durant la semaine passé, combien de fois  vous êtes-vous mis(e) en colère à cause de choses qui arrivaient et sur lesquelles vous n'aviez pas de contrôle?</v>
          </cell>
          <cell r="AN30" t="str">
            <v>Jamais</v>
          </cell>
          <cell r="AO30" t="str">
            <v>Presque jamais</v>
          </cell>
          <cell r="AP30" t="str">
            <v xml:space="preserve">Parfois </v>
          </cell>
          <cell r="AQ30" t="str">
            <v>Assez souvent</v>
          </cell>
          <cell r="AR30" t="str">
            <v>Très souvent</v>
          </cell>
          <cell r="AU30" t="str">
            <v>Wie oft haben Sie sich in der letzten Woche über Dinge geärgert, über die Sie keine Kontrolle hatten?</v>
          </cell>
          <cell r="AV30" t="str">
            <v>Nie</v>
          </cell>
          <cell r="AW30" t="str">
            <v>Fast nie</v>
          </cell>
          <cell r="AX30" t="str">
            <v>Manchmal</v>
          </cell>
          <cell r="AY30" t="str">
            <v>Ziemlich oft</v>
          </cell>
          <cell r="AZ30" t="str">
            <v>Sehr oft</v>
          </cell>
          <cell r="BA30" t="str">
            <v/>
          </cell>
          <cell r="BB30" t="str">
            <v/>
          </cell>
          <cell r="BC30" t="str">
            <v>Wie oft haben Sie sich in der letzten Woche über Dinge geärgert, über die Sie keine Kontrolle hatten?</v>
          </cell>
          <cell r="BD30" t="str">
            <v>Nie</v>
          </cell>
          <cell r="BE30" t="str">
            <v>Fast nie</v>
          </cell>
          <cell r="BF30" t="str">
            <v>Manchmal</v>
          </cell>
          <cell r="BG30" t="str">
            <v>Ziemlich oft</v>
          </cell>
          <cell r="BH30" t="str">
            <v>Sehr oft</v>
          </cell>
          <cell r="BI30" t="str">
            <v/>
          </cell>
          <cell r="BJ30" t="str">
            <v/>
          </cell>
          <cell r="BK30" t="str">
            <v>Wie oft haben Sie sich in der letzten Woche über Dinge geärgert, über die Sie keine Kontrolle hatten?</v>
          </cell>
          <cell r="BL30" t="str">
            <v>Nie</v>
          </cell>
          <cell r="BM30" t="str">
            <v>Fast nie</v>
          </cell>
          <cell r="BN30" t="str">
            <v>Manchmal</v>
          </cell>
          <cell r="BO30" t="str">
            <v>Ziemlich oft</v>
          </cell>
          <cell r="BP30" t="str">
            <v>Sehr oft</v>
          </cell>
          <cell r="BQ30" t="str">
            <v/>
          </cell>
          <cell r="BR30" t="str">
            <v/>
          </cell>
          <cell r="BS30" t="str">
            <v>Wie oft haben Sie sich in der letzten Woche über Dinge geärgert, über die Sie keine Kontrolle hatten?</v>
          </cell>
          <cell r="BT30" t="str">
            <v>Nie</v>
          </cell>
          <cell r="BU30" t="str">
            <v>Fast nie</v>
          </cell>
          <cell r="BV30" t="str">
            <v>Manchmal</v>
          </cell>
          <cell r="BW30" t="str">
            <v>Ziemlich oft</v>
          </cell>
          <cell r="BX30" t="str">
            <v>Sehr oft</v>
          </cell>
          <cell r="BY30" t="str">
            <v/>
          </cell>
          <cell r="BZ30" t="str">
            <v/>
          </cell>
        </row>
        <row r="31">
          <cell r="G31" t="str">
            <v>pss10</v>
          </cell>
          <cell r="H31">
            <v>0</v>
          </cell>
          <cell r="I31">
            <v>1</v>
          </cell>
          <cell r="J31">
            <v>2</v>
          </cell>
          <cell r="K31">
            <v>3</v>
          </cell>
          <cell r="L31">
            <v>4</v>
          </cell>
          <cell r="M31" t="str">
            <v/>
          </cell>
          <cell r="N31" t="str">
            <v/>
          </cell>
          <cell r="O31" t="str">
            <v>Как часто за последнюю неделю Вы чувствовали, что накопилось столько проблем, что Вы больше не в состоянии с ними справиться?</v>
          </cell>
          <cell r="P31" t="str">
            <v>Никогда</v>
          </cell>
          <cell r="Q31" t="str">
            <v>Почти никогда</v>
          </cell>
          <cell r="R31" t="str">
            <v>Иногда</v>
          </cell>
          <cell r="S31" t="str">
            <v>Довольно часто</v>
          </cell>
          <cell r="T31" t="str">
            <v>Очень часто</v>
          </cell>
          <cell r="U31" t="str">
            <v/>
          </cell>
          <cell r="V31" t="str">
            <v/>
          </cell>
          <cell r="W31" t="str">
            <v>In the last week, how often have you felt difficulties were piling up so high that you could not overcome them?</v>
          </cell>
          <cell r="X31" t="str">
            <v>Never</v>
          </cell>
          <cell r="Y31" t="str">
            <v>Almost never</v>
          </cell>
          <cell r="Z31" t="str">
            <v>Sometimes</v>
          </cell>
          <cell r="AA31" t="str">
            <v>Fairly often</v>
          </cell>
          <cell r="AB31" t="str">
            <v>Very often</v>
          </cell>
          <cell r="AC31" t="str">
            <v/>
          </cell>
          <cell r="AD31" t="str">
            <v/>
          </cell>
          <cell r="AE31" t="str">
            <v>Wie oft hatten Sie in der letzten Woche das Gefühl, dass sich so viele Schwierigkeiten angehäuft haben, dass Sie diese nicht überwinden konnten?</v>
          </cell>
          <cell r="AF31" t="str">
            <v>Nie</v>
          </cell>
          <cell r="AG31" t="str">
            <v>Fast nie</v>
          </cell>
          <cell r="AH31" t="str">
            <v>Manchmal</v>
          </cell>
          <cell r="AI31" t="str">
            <v>Ziemlich oft</v>
          </cell>
          <cell r="AJ31" t="str">
            <v>Sehr oft</v>
          </cell>
          <cell r="AK31" t="str">
            <v/>
          </cell>
          <cell r="AL31" t="str">
            <v/>
          </cell>
          <cell r="AM31" t="str">
            <v>Durant la semaine passé, combien de fois avez-vous eu le sentiment que les difficultés s'accumulaient tellement que vous ne pourriez pas les surmonter?</v>
          </cell>
          <cell r="AN31" t="str">
            <v>Jamais</v>
          </cell>
          <cell r="AO31" t="str">
            <v>Presque jamais</v>
          </cell>
          <cell r="AP31" t="str">
            <v xml:space="preserve">Parfois </v>
          </cell>
          <cell r="AQ31" t="str">
            <v>Assez souvent</v>
          </cell>
          <cell r="AR31" t="str">
            <v>Très souvent</v>
          </cell>
          <cell r="AU31" t="str">
            <v>Wie oft hatten Sie in der letzten Woche das Gefühl, dass sich so viele Schwierigkeiten angehäuft haben, dass Sie diese nicht überwinden konnten?</v>
          </cell>
          <cell r="AV31" t="str">
            <v>Nie</v>
          </cell>
          <cell r="AW31" t="str">
            <v>Fast nie</v>
          </cell>
          <cell r="AX31" t="str">
            <v>Manchmal</v>
          </cell>
          <cell r="AY31" t="str">
            <v>Ziemlich oft</v>
          </cell>
          <cell r="AZ31" t="str">
            <v>Sehr oft</v>
          </cell>
          <cell r="BA31" t="str">
            <v/>
          </cell>
          <cell r="BB31" t="str">
            <v/>
          </cell>
          <cell r="BC31" t="str">
            <v>Wie oft hatten Sie in der letzten Woche das Gefühl, dass sich so viele Schwierigkeiten angehäuft haben, dass Sie diese nicht überwinden konnten?</v>
          </cell>
          <cell r="BD31" t="str">
            <v>Nie</v>
          </cell>
          <cell r="BE31" t="str">
            <v>Fast nie</v>
          </cell>
          <cell r="BF31" t="str">
            <v>Manchmal</v>
          </cell>
          <cell r="BG31" t="str">
            <v>Ziemlich oft</v>
          </cell>
          <cell r="BH31" t="str">
            <v>Sehr oft</v>
          </cell>
          <cell r="BI31" t="str">
            <v/>
          </cell>
          <cell r="BJ31" t="str">
            <v/>
          </cell>
          <cell r="BK31" t="str">
            <v>Wie oft hatten Sie in der letzten Woche das Gefühl, dass sich so viele Schwierigkeiten angehäuft haben, dass Sie diese nicht überwinden konnten?</v>
          </cell>
          <cell r="BL31" t="str">
            <v>Nie</v>
          </cell>
          <cell r="BM31" t="str">
            <v>Fast nie</v>
          </cell>
          <cell r="BN31" t="str">
            <v>Manchmal</v>
          </cell>
          <cell r="BO31" t="str">
            <v>Ziemlich oft</v>
          </cell>
          <cell r="BP31" t="str">
            <v>Sehr oft</v>
          </cell>
          <cell r="BQ31" t="str">
            <v/>
          </cell>
          <cell r="BR31" t="str">
            <v/>
          </cell>
          <cell r="BS31" t="str">
            <v>Wie oft hatten Sie in der letzten Woche das Gefühl, dass sich so viele Schwierigkeiten angehäuft haben, dass Sie diese nicht überwinden konnten?</v>
          </cell>
          <cell r="BT31" t="str">
            <v>Nie</v>
          </cell>
          <cell r="BU31" t="str">
            <v>Fast nie</v>
          </cell>
          <cell r="BV31" t="str">
            <v>Manchmal</v>
          </cell>
          <cell r="BW31" t="str">
            <v>Ziemlich oft</v>
          </cell>
          <cell r="BX31" t="str">
            <v>Sehr oft</v>
          </cell>
          <cell r="BY31" t="str">
            <v/>
          </cell>
          <cell r="BZ31" t="str">
            <v/>
          </cell>
        </row>
        <row r="33">
          <cell r="O33" t="str">
            <v>Благодарим за участие и за время, которое Вы уделили нам, чтобы ответить на вопросы о переживаемых Вами стрессах! Оставайтесь здоровыми! Будем рады, если на следующей неделе Вы вновь примете участие в этом опросе о переживаемых стрессах.</v>
          </cell>
          <cell r="W33" t="str">
            <v>Thank you very much for your effort and time in answering the questions about your perceived stress! Stay healthy! We would be delighted if you take part in this survey on perceived stress again next week.</v>
          </cell>
          <cell r="AE33" t="str">
            <v>Herzlichen Dank für Ihre Mühe und Zeit für die Beantwortung der Fragen über Ihr Stresserleben! Bleiben Sie gesund! Wir würden uns freuen, wenn Sie in der nächsten Woche erneut an dieser Befragung zum Stresserleben teilnehmen.</v>
          </cell>
          <cell r="AM33" t="str">
            <v>Merci beaucoup pour votre soutien et pour le temps que vous consacrez à remplir le questionnaire sur l'expérience du stress! Restez en bonne santé! Nous vous invitions à participer à notre étude encore une fois la prochaine semaine.</v>
          </cell>
          <cell r="AU33" t="str">
            <v>Herzlichen Dank für Ihre Mühe und Zeit für die Beantwortung der Fragen über Ihr Stresserleben! Bleiben Sie gesund! Wir würden uns freuen, wenn Sie in der nächsten Woche erneut an dieser Befragung zum Stresserleben teilnehmen.</v>
          </cell>
          <cell r="BC33" t="str">
            <v>Herzlichen Dank für Ihre Mühe und Zeit für die Beantwortung der Fragen über Ihr Stresserleben! Bleiben Sie gesund! Wir würden uns freuen, wenn Sie in der nächsten Woche erneut an dieser Befragung zum Stresserleben teilnehmen.</v>
          </cell>
          <cell r="BK33" t="str">
            <v>Herzlichen Dank für Ihre Mühe und Zeit für die Beantwortung der Fragen über Ihr Stresserleben! Bleiben Sie gesund! Wir würden uns freuen, wenn Sie in der nächsten Woche erneut an dieser Befragung zum Stresserleben teilnehmen.</v>
          </cell>
          <cell r="BS33" t="str">
            <v>Herzlichen Dank für Ihre Mühe und Zeit für die Beantwortung der Fragen über Ihr Stresserleben! Bleiben Sie gesund! Wir würden uns freuen, wenn Sie in der nächsten Woche erneut an dieser Befragung zum Stresserleben teilnehmen.</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heetName val="FollowUp"/>
    </sheetNames>
    <sheetDataSet>
      <sheetData sheetId="0">
        <row r="5">
          <cell r="O5" t="str">
            <v>de</v>
          </cell>
          <cell r="W5" t="str">
            <v>en</v>
          </cell>
          <cell r="AE5" t="str">
            <v>es</v>
          </cell>
          <cell r="AM5" t="str">
            <v>fr</v>
          </cell>
          <cell r="AU5" t="str">
            <v>un</v>
          </cell>
          <cell r="BC5" t="str">
            <v>it</v>
          </cell>
          <cell r="BK5" t="str">
            <v>ru</v>
          </cell>
          <cell r="BS5" t="str">
            <v>sr</v>
          </cell>
        </row>
        <row r="6">
          <cell r="G6" t="str">
            <v>variable</v>
          </cell>
          <cell r="H6" t="str">
            <v>key_1</v>
          </cell>
          <cell r="I6" t="str">
            <v>key_2</v>
          </cell>
          <cell r="J6" t="str">
            <v>key_3</v>
          </cell>
          <cell r="K6" t="str">
            <v>key_4</v>
          </cell>
          <cell r="L6" t="str">
            <v>key_5</v>
          </cell>
          <cell r="M6" t="str">
            <v>key_6</v>
          </cell>
          <cell r="N6" t="str">
            <v>key_7</v>
          </cell>
          <cell r="O6" t="str">
            <v>item_de</v>
          </cell>
          <cell r="P6" t="str">
            <v>de_1</v>
          </cell>
          <cell r="Q6" t="str">
            <v>de_2</v>
          </cell>
          <cell r="R6" t="str">
            <v>de_3</v>
          </cell>
          <cell r="S6" t="str">
            <v>de_4</v>
          </cell>
          <cell r="T6" t="str">
            <v>de_5</v>
          </cell>
          <cell r="U6" t="str">
            <v>de_6</v>
          </cell>
          <cell r="V6" t="str">
            <v>de_7</v>
          </cell>
          <cell r="W6" t="str">
            <v>item_en</v>
          </cell>
          <cell r="X6" t="str">
            <v>en_1</v>
          </cell>
          <cell r="Y6" t="str">
            <v>en_2</v>
          </cell>
          <cell r="Z6" t="str">
            <v>en_3</v>
          </cell>
          <cell r="AA6" t="str">
            <v>en_4</v>
          </cell>
          <cell r="AB6" t="str">
            <v>en_5</v>
          </cell>
          <cell r="AC6" t="str">
            <v>en_6</v>
          </cell>
          <cell r="AD6" t="str">
            <v>en_7</v>
          </cell>
          <cell r="AE6" t="str">
            <v>item_es</v>
          </cell>
          <cell r="AF6" t="str">
            <v>es_1</v>
          </cell>
          <cell r="AG6" t="str">
            <v>es_2</v>
          </cell>
          <cell r="AH6" t="str">
            <v>es_3</v>
          </cell>
          <cell r="AI6" t="str">
            <v>es_4</v>
          </cell>
          <cell r="AJ6" t="str">
            <v>es_5</v>
          </cell>
          <cell r="AK6" t="str">
            <v>es_6</v>
          </cell>
          <cell r="AL6" t="str">
            <v>es_7</v>
          </cell>
          <cell r="AM6" t="str">
            <v>item_fr</v>
          </cell>
          <cell r="AN6" t="str">
            <v>fr_1</v>
          </cell>
          <cell r="AO6" t="str">
            <v>fr_2</v>
          </cell>
          <cell r="AP6" t="str">
            <v>fr_3</v>
          </cell>
          <cell r="AQ6" t="str">
            <v>fr_4</v>
          </cell>
          <cell r="AR6" t="str">
            <v>fr_5</v>
          </cell>
          <cell r="AS6" t="str">
            <v>fr_6</v>
          </cell>
          <cell r="AT6" t="str">
            <v>fr_7</v>
          </cell>
          <cell r="AU6" t="str">
            <v>item_hu</v>
          </cell>
          <cell r="AV6" t="str">
            <v>hu_1</v>
          </cell>
          <cell r="AW6" t="str">
            <v>hu_2</v>
          </cell>
          <cell r="AX6" t="str">
            <v>hu_3</v>
          </cell>
          <cell r="AY6" t="str">
            <v>hu_4</v>
          </cell>
          <cell r="AZ6" t="str">
            <v>hu_5</v>
          </cell>
          <cell r="BA6" t="str">
            <v>hu_6</v>
          </cell>
          <cell r="BB6" t="str">
            <v>hu_7</v>
          </cell>
          <cell r="BC6" t="str">
            <v>item_it</v>
          </cell>
          <cell r="BD6" t="str">
            <v>it_1</v>
          </cell>
          <cell r="BE6" t="str">
            <v>it_2</v>
          </cell>
          <cell r="BF6" t="str">
            <v>it_3</v>
          </cell>
          <cell r="BG6" t="str">
            <v>it_4</v>
          </cell>
          <cell r="BH6" t="str">
            <v>it_5</v>
          </cell>
          <cell r="BI6" t="str">
            <v>it_6</v>
          </cell>
          <cell r="BJ6" t="str">
            <v>it_7</v>
          </cell>
          <cell r="BK6" t="str">
            <v>item_ru</v>
          </cell>
          <cell r="BL6" t="str">
            <v>ru_1</v>
          </cell>
          <cell r="BM6" t="str">
            <v>ru_2</v>
          </cell>
          <cell r="BN6" t="str">
            <v>ru_3</v>
          </cell>
          <cell r="BO6" t="str">
            <v>ru_4</v>
          </cell>
          <cell r="BP6" t="str">
            <v>ru_5</v>
          </cell>
          <cell r="BQ6" t="str">
            <v>ru_6</v>
          </cell>
          <cell r="BR6" t="str">
            <v>ru_7</v>
          </cell>
          <cell r="BS6" t="str">
            <v>item_sr</v>
          </cell>
          <cell r="BT6" t="str">
            <v>sr_1</v>
          </cell>
          <cell r="BU6" t="str">
            <v>sr_2</v>
          </cell>
          <cell r="BV6" t="str">
            <v>sr_3</v>
          </cell>
          <cell r="BW6" t="str">
            <v>sr_4</v>
          </cell>
          <cell r="BX6" t="str">
            <v>sr_5</v>
          </cell>
          <cell r="BY6" t="str">
            <v>sr_6</v>
          </cell>
          <cell r="BZ6" t="str">
            <v>sr_7</v>
          </cell>
        </row>
        <row r="7">
          <cell r="O7" t="str">
            <v xml:space="preserve">Dobrodošli! Drago nam je ste našli vremena da odgovorite na nekoliko pitanja u vezi sa vašim doživljajem stresa u vreme virusa COVID-19.                                                                                                                               </v>
          </cell>
          <cell r="W7" t="str">
            <v xml:space="preserve">Welcome! We really appreciate that you are taking the time to answer a few questions about your perceived stress in times of COVID-19.                                                                                                                                                                                                        </v>
          </cell>
          <cell r="AE7" t="str">
            <v xml:space="preserve">Willkommen! Wir freuen uns, dass Sie sich die Zeit nehmen, ein paar Fragen zu Ihrem Stresserleben in Zeiten von COVID-19 zu beantworten.                                                                                                                               </v>
          </cell>
          <cell r="AM7" t="str">
            <v>Bienvenue! Nous apprécions vraiment que vous vous preniez le temps de répondre à quelques questions sur votre expérience du stress en période de COVID-19.</v>
          </cell>
          <cell r="AU7" t="str">
            <v xml:space="preserve">Willkommen! Wir freuen uns, dass Sie sich die Zeit nehmen, ein paar Fragen zu Ihrem Stresserleben in Zeiten von COVID-19 zu beantworten.                                                                                                                               </v>
          </cell>
          <cell r="BC7" t="str">
            <v xml:space="preserve">Willkommen! Wir freuen uns, dass Sie sich die Zeit nehmen, ein paar Fragen zu Ihrem Stresserleben in Zeiten von COVID-19 zu beantworten.                                                                                                                               </v>
          </cell>
          <cell r="BK7" t="str">
            <v xml:space="preserve">Willkommen! Wir freuen uns, dass Sie sich die Zeit nehmen, ein paar Fragen zu Ihrem Stresserleben in Zeiten von COVID-19 zu beantworten.                                                                                                                               </v>
          </cell>
          <cell r="BS7" t="str">
            <v xml:space="preserve">Willkommen! Wir freuen uns, dass Sie sich die Zeit nehmen, ein paar Fragen zu Ihrem Stresserleben in Zeiten von COVID-19 zu beantworten.                                                                                                                               </v>
          </cell>
        </row>
        <row r="9">
          <cell r="O9" t="str">
            <v>Na početku želimo da Vas zamolimo da jednokratno odgovorite na nekoliko pitanja o vama lično.</v>
          </cell>
          <cell r="W9" t="str">
            <v>First, we would like to ask you to answer a few questions about yourself.</v>
          </cell>
          <cell r="AE9" t="str">
            <v>Zu Beginn möchten wir Sie bitten, einmalig ein paar Fragen zu Ihrer Person zu beantworten.</v>
          </cell>
          <cell r="AM9" t="str">
            <v>Tout d'abord, nous aimerions vous demander de répondre à quelques questions sur vous-même.</v>
          </cell>
          <cell r="AU9" t="str">
            <v>Zu Beginn möchten wir Sie bitten, einmalig ein paar Fragen zu Ihrer Person zu beantworten.</v>
          </cell>
          <cell r="BC9" t="str">
            <v>Zu Beginn möchten wir Sie bitten, einmalig ein paar Fragen zu Ihrer Person zu beantworten.</v>
          </cell>
          <cell r="BK9" t="str">
            <v>Zu Beginn möchten wir Sie bitten, einmalig ein paar Fragen zu Ihrer Person zu beantworten.</v>
          </cell>
          <cell r="BS9" t="str">
            <v>Zu Beginn möchten wir Sie bitten, einmalig ein paar Fragen zu Ihrer Person zu beantworten.</v>
          </cell>
        </row>
        <row r="10">
          <cell r="G10" t="str">
            <v>pers</v>
          </cell>
          <cell r="H10">
            <v>1</v>
          </cell>
          <cell r="I10">
            <v>2</v>
          </cell>
          <cell r="J10" t="str">
            <v/>
          </cell>
          <cell r="K10" t="str">
            <v/>
          </cell>
          <cell r="L10" t="str">
            <v/>
          </cell>
          <cell r="M10" t="str">
            <v/>
          </cell>
          <cell r="N10" t="str">
            <v/>
          </cell>
          <cell r="O10" t="str">
            <v>Da li popunjavate upitnik za sebe ili za neku drugu osobu?</v>
          </cell>
          <cell r="P10" t="str">
            <v>Za sebe</v>
          </cell>
          <cell r="Q10" t="str">
            <v>Za drugu osobu</v>
          </cell>
          <cell r="R10" t="str">
            <v/>
          </cell>
          <cell r="S10" t="str">
            <v/>
          </cell>
          <cell r="T10" t="str">
            <v/>
          </cell>
          <cell r="U10" t="str">
            <v/>
          </cell>
          <cell r="V10" t="str">
            <v/>
          </cell>
          <cell r="W10" t="str">
            <v>Do you fill out the questionnaire for yourself or another person?</v>
          </cell>
          <cell r="X10" t="str">
            <v>For myself</v>
          </cell>
          <cell r="Y10" t="str">
            <v>For another person</v>
          </cell>
          <cell r="Z10" t="str">
            <v/>
          </cell>
          <cell r="AA10" t="str">
            <v/>
          </cell>
          <cell r="AB10" t="str">
            <v/>
          </cell>
          <cell r="AC10" t="str">
            <v/>
          </cell>
          <cell r="AD10" t="str">
            <v/>
          </cell>
          <cell r="AE10" t="str">
            <v>Füllen Sie den Fragebogen für sich selber oder eine andere Person aus?</v>
          </cell>
          <cell r="AF10" t="str">
            <v>Für mich selber</v>
          </cell>
          <cell r="AG10" t="str">
            <v>Für eine andere Person</v>
          </cell>
          <cell r="AH10" t="str">
            <v/>
          </cell>
          <cell r="AI10" t="str">
            <v/>
          </cell>
          <cell r="AJ10" t="str">
            <v/>
          </cell>
          <cell r="AK10" t="str">
            <v/>
          </cell>
          <cell r="AL10" t="str">
            <v/>
          </cell>
          <cell r="AM10" t="str">
            <v>Remplissez-vous le questionnaire pour vous-même ou pour une autre personne?</v>
          </cell>
          <cell r="AN10" t="str">
            <v>Pour moi-même</v>
          </cell>
          <cell r="AO10" t="str">
            <v>Pour une autre personne</v>
          </cell>
          <cell r="AU10" t="str">
            <v>Füllen Sie den Fragebogen für sich selber oder eine andere Person aus?</v>
          </cell>
          <cell r="AV10" t="str">
            <v>Für mich selber</v>
          </cell>
          <cell r="AW10" t="str">
            <v>Für eine andere Person</v>
          </cell>
          <cell r="AX10" t="str">
            <v/>
          </cell>
          <cell r="AY10" t="str">
            <v/>
          </cell>
          <cell r="AZ10" t="str">
            <v/>
          </cell>
          <cell r="BA10" t="str">
            <v/>
          </cell>
          <cell r="BB10" t="str">
            <v/>
          </cell>
          <cell r="BC10" t="str">
            <v>Füllen Sie den Fragebogen für sich selber oder eine andere Person aus?</v>
          </cell>
          <cell r="BD10" t="str">
            <v>Für mich selber</v>
          </cell>
          <cell r="BE10" t="str">
            <v>Für eine andere Person</v>
          </cell>
          <cell r="BF10" t="str">
            <v/>
          </cell>
          <cell r="BG10" t="str">
            <v/>
          </cell>
          <cell r="BH10" t="str">
            <v/>
          </cell>
          <cell r="BI10" t="str">
            <v/>
          </cell>
          <cell r="BJ10" t="str">
            <v/>
          </cell>
          <cell r="BK10" t="str">
            <v>Füllen Sie den Fragebogen für sich selber oder eine andere Person aus?</v>
          </cell>
          <cell r="BL10" t="str">
            <v>Für mich selber</v>
          </cell>
          <cell r="BM10" t="str">
            <v>Für eine andere Person</v>
          </cell>
          <cell r="BN10" t="str">
            <v/>
          </cell>
          <cell r="BO10" t="str">
            <v/>
          </cell>
          <cell r="BP10" t="str">
            <v/>
          </cell>
          <cell r="BQ10" t="str">
            <v/>
          </cell>
          <cell r="BR10" t="str">
            <v/>
          </cell>
          <cell r="BS10" t="str">
            <v>Füllen Sie den Fragebogen für sich selber oder eine andere Person aus?</v>
          </cell>
          <cell r="BT10" t="str">
            <v>Für mich selber</v>
          </cell>
          <cell r="BU10" t="str">
            <v>Für eine andere Person</v>
          </cell>
          <cell r="BV10" t="str">
            <v/>
          </cell>
          <cell r="BW10" t="str">
            <v/>
          </cell>
          <cell r="BX10" t="str">
            <v/>
          </cell>
          <cell r="BY10" t="str">
            <v/>
          </cell>
          <cell r="BZ10" t="str">
            <v/>
          </cell>
        </row>
        <row r="11">
          <cell r="G11" t="str">
            <v>alter</v>
          </cell>
          <cell r="O11" t="str">
            <v>Koliko ste stari? (u godinama)</v>
          </cell>
          <cell r="P11">
            <v>18</v>
          </cell>
          <cell r="Q11">
            <v>120</v>
          </cell>
          <cell r="W11" t="str">
            <v>How old are you (in years) ?</v>
          </cell>
          <cell r="X11">
            <v>18</v>
          </cell>
          <cell r="Y11">
            <v>120</v>
          </cell>
          <cell r="AE11" t="str">
            <v>Wie alt sind Sie? (in Jahren)</v>
          </cell>
          <cell r="AF11">
            <v>18</v>
          </cell>
          <cell r="AG11">
            <v>120</v>
          </cell>
          <cell r="AM11" t="str">
            <v>Quel âge avez-vous ? (en années)</v>
          </cell>
          <cell r="AN11">
            <v>18</v>
          </cell>
          <cell r="AO11">
            <v>120</v>
          </cell>
          <cell r="AU11" t="str">
            <v>Wie alt sind Sie? (in Jahren)</v>
          </cell>
          <cell r="AV11">
            <v>18</v>
          </cell>
          <cell r="AW11">
            <v>120</v>
          </cell>
          <cell r="BC11" t="str">
            <v>Wie alt sind Sie? (in Jahren)</v>
          </cell>
          <cell r="BD11">
            <v>18</v>
          </cell>
          <cell r="BE11">
            <v>120</v>
          </cell>
          <cell r="BK11" t="str">
            <v>Wie alt sind Sie? (in Jahren)</v>
          </cell>
          <cell r="BL11">
            <v>18</v>
          </cell>
          <cell r="BM11">
            <v>120</v>
          </cell>
          <cell r="BS11" t="str">
            <v>Wie alt sind Sie? (in Jahren)</v>
          </cell>
          <cell r="BT11">
            <v>18</v>
          </cell>
          <cell r="BU11">
            <v>120</v>
          </cell>
        </row>
        <row r="12">
          <cell r="G12" t="str">
            <v>geschlecht</v>
          </cell>
          <cell r="H12">
            <v>0</v>
          </cell>
          <cell r="I12">
            <v>1</v>
          </cell>
          <cell r="J12">
            <v>2</v>
          </cell>
          <cell r="K12" t="str">
            <v/>
          </cell>
          <cell r="L12" t="str">
            <v/>
          </cell>
          <cell r="M12" t="str">
            <v/>
          </cell>
          <cell r="N12" t="str">
            <v/>
          </cell>
          <cell r="O12" t="str">
            <v>Kog ste pola?</v>
          </cell>
          <cell r="P12" t="str">
            <v>Ženski</v>
          </cell>
          <cell r="Q12" t="str">
            <v>Muški</v>
          </cell>
          <cell r="R12" t="str">
            <v>Razno</v>
          </cell>
          <cell r="S12" t="str">
            <v/>
          </cell>
          <cell r="T12" t="str">
            <v/>
          </cell>
          <cell r="U12" t="str">
            <v/>
          </cell>
          <cell r="V12" t="str">
            <v/>
          </cell>
          <cell r="W12" t="str">
            <v>Which gender are you?</v>
          </cell>
          <cell r="X12" t="str">
            <v>Female</v>
          </cell>
          <cell r="Y12" t="str">
            <v>Male</v>
          </cell>
          <cell r="Z12" t="str">
            <v>Transgender</v>
          </cell>
          <cell r="AA12" t="str">
            <v/>
          </cell>
          <cell r="AB12" t="str">
            <v/>
          </cell>
          <cell r="AC12" t="str">
            <v/>
          </cell>
          <cell r="AD12" t="str">
            <v/>
          </cell>
          <cell r="AE12" t="str">
            <v>Welches Geschlecht haben Sie?</v>
          </cell>
          <cell r="AF12" t="str">
            <v>Weiblich</v>
          </cell>
          <cell r="AG12" t="str">
            <v>Männlich</v>
          </cell>
          <cell r="AH12" t="str">
            <v>Divers</v>
          </cell>
          <cell r="AI12" t="str">
            <v/>
          </cell>
          <cell r="AJ12" t="str">
            <v/>
          </cell>
          <cell r="AK12" t="str">
            <v/>
          </cell>
          <cell r="AL12" t="str">
            <v/>
          </cell>
          <cell r="AM12" t="str">
            <v>De quel sexe êtes-vous ?</v>
          </cell>
          <cell r="AN12" t="str">
            <v>Femme</v>
          </cell>
          <cell r="AO12" t="str">
            <v>Homme</v>
          </cell>
          <cell r="AP12" t="str">
            <v>Diverse</v>
          </cell>
          <cell r="AU12" t="str">
            <v>Welches Geschlecht haben Sie?</v>
          </cell>
          <cell r="AV12" t="str">
            <v>Weiblich</v>
          </cell>
          <cell r="AW12" t="str">
            <v>Männlich</v>
          </cell>
          <cell r="AX12" t="str">
            <v>Divers</v>
          </cell>
          <cell r="AY12" t="str">
            <v/>
          </cell>
          <cell r="AZ12" t="str">
            <v/>
          </cell>
          <cell r="BA12" t="str">
            <v/>
          </cell>
          <cell r="BB12" t="str">
            <v/>
          </cell>
          <cell r="BC12" t="str">
            <v>Welches Geschlecht haben Sie?</v>
          </cell>
          <cell r="BD12" t="str">
            <v>Weiblich</v>
          </cell>
          <cell r="BE12" t="str">
            <v>Männlich</v>
          </cell>
          <cell r="BF12" t="str">
            <v>Divers</v>
          </cell>
          <cell r="BG12" t="str">
            <v/>
          </cell>
          <cell r="BH12" t="str">
            <v/>
          </cell>
          <cell r="BI12" t="str">
            <v/>
          </cell>
          <cell r="BJ12" t="str">
            <v/>
          </cell>
          <cell r="BK12" t="str">
            <v>Welches Geschlecht haben Sie?</v>
          </cell>
          <cell r="BL12" t="str">
            <v>Weiblich</v>
          </cell>
          <cell r="BM12" t="str">
            <v>Männlich</v>
          </cell>
          <cell r="BN12" t="str">
            <v>Divers</v>
          </cell>
          <cell r="BO12" t="str">
            <v/>
          </cell>
          <cell r="BP12" t="str">
            <v/>
          </cell>
          <cell r="BQ12" t="str">
            <v/>
          </cell>
          <cell r="BR12" t="str">
            <v/>
          </cell>
          <cell r="BS12" t="str">
            <v>Welches Geschlecht haben Sie?</v>
          </cell>
          <cell r="BT12" t="str">
            <v>Weiblich</v>
          </cell>
          <cell r="BU12" t="str">
            <v>Männlich</v>
          </cell>
          <cell r="BV12" t="str">
            <v>Divers</v>
          </cell>
          <cell r="BW12" t="str">
            <v/>
          </cell>
          <cell r="BX12" t="str">
            <v/>
          </cell>
          <cell r="BY12" t="str">
            <v/>
          </cell>
          <cell r="BZ12" t="str">
            <v/>
          </cell>
        </row>
        <row r="13">
          <cell r="G13" t="str">
            <v>country</v>
          </cell>
          <cell r="O13" t="str">
            <v>U kojoj zemlji živite?</v>
          </cell>
          <cell r="W13" t="str">
            <v>In which country do you currently live?</v>
          </cell>
          <cell r="AE13" t="str">
            <v>In welchem Land leben Sie?</v>
          </cell>
          <cell r="AM13" t="str">
            <v>Dans quel pays habitez-vous actuellement?</v>
          </cell>
          <cell r="AU13" t="str">
            <v>In welchem Land leben Sie?</v>
          </cell>
          <cell r="BC13" t="str">
            <v>In welchem Land leben Sie?</v>
          </cell>
          <cell r="BK13" t="str">
            <v>In welchem Land leben Sie?</v>
          </cell>
          <cell r="BS13" t="str">
            <v>In welchem Land leben Sie?</v>
          </cell>
        </row>
        <row r="14">
          <cell r="G14" t="str">
            <v>familie</v>
          </cell>
          <cell r="H14">
            <v>1</v>
          </cell>
          <cell r="I14">
            <v>2</v>
          </cell>
          <cell r="J14">
            <v>3</v>
          </cell>
          <cell r="K14">
            <v>4</v>
          </cell>
          <cell r="L14">
            <v>5</v>
          </cell>
          <cell r="M14">
            <v>6</v>
          </cell>
          <cell r="N14">
            <v>7</v>
          </cell>
          <cell r="O14" t="str">
            <v>Kakvo je vaše bračno stanje?</v>
          </cell>
          <cell r="P14" t="str">
            <v>U braku odn. stabilnoj vezi</v>
          </cell>
          <cell r="Q14" t="str">
            <v>U braku, živimo odvojeno</v>
          </cell>
          <cell r="R14" t="str">
            <v>Razveden(a)</v>
          </cell>
          <cell r="S14" t="str">
            <v>U registrovanoj partnerskoj zajednici (istopolnoj)</v>
          </cell>
          <cell r="T14" t="str">
            <v>U registrovanoj partnerskoj zajednici (istopolnoj), živimo odvojeno</v>
          </cell>
          <cell r="U14" t="str">
            <v>Udovac/ica</v>
          </cell>
          <cell r="V14" t="str">
            <v>Neoženjen/Neudata</v>
          </cell>
          <cell r="W14" t="str">
            <v>What is your marital status?</v>
          </cell>
          <cell r="X14" t="str">
            <v>Married or solid partnership</v>
          </cell>
          <cell r="Y14" t="str">
            <v>Married, living apart</v>
          </cell>
          <cell r="Z14" t="str">
            <v>Divorced</v>
          </cell>
          <cell r="AA14" t="str">
            <v>Registered civil partnership (same-sex)</v>
          </cell>
          <cell r="AB14" t="str">
            <v>Registered civil partnership (same-sex), living apart</v>
          </cell>
          <cell r="AC14" t="str">
            <v xml:space="preserve">Widowed </v>
          </cell>
          <cell r="AD14" t="str">
            <v>Single</v>
          </cell>
          <cell r="AE14" t="str">
            <v>Welchen Familienstand haben Sie?</v>
          </cell>
          <cell r="AF14" t="str">
            <v>Verheiratet bzw. in fester Partnerschaft</v>
          </cell>
          <cell r="AG14" t="str">
            <v>Verheiratet, getrennt lebend</v>
          </cell>
          <cell r="AH14" t="str">
            <v>Geschieden</v>
          </cell>
          <cell r="AI14" t="str">
            <v>In eingetragener Partnerschaft (gleichgeschlechtlich)</v>
          </cell>
          <cell r="AJ14" t="str">
            <v>In eingetragener Partnerschaft (gleichgeschlechtlich), getrennt lebend</v>
          </cell>
          <cell r="AK14" t="str">
            <v>Verwitwet</v>
          </cell>
          <cell r="AL14" t="str">
            <v>Ledig</v>
          </cell>
          <cell r="AM14" t="str">
            <v>Quelle est votre situation familiale ?</v>
          </cell>
          <cell r="AN14" t="str">
            <v>Marié·e ou dans une relation de couple stable</v>
          </cell>
          <cell r="AO14" t="str">
            <v>Marié·e, vivant séparé·e</v>
          </cell>
          <cell r="AP14" t="str">
            <v>Divorcé·e</v>
          </cell>
          <cell r="AQ14" t="str">
            <v>En partenariat enregistré (de même sexe)</v>
          </cell>
          <cell r="AR14" t="str">
            <v>En partenariat enregistré (de même sexe), vivant séparé·e</v>
          </cell>
          <cell r="AS14" t="str">
            <v>Veuf·ve</v>
          </cell>
          <cell r="AT14" t="str">
            <v>Célibataire</v>
          </cell>
          <cell r="AU14" t="str">
            <v>Welchen Familienstand haben Sie?</v>
          </cell>
          <cell r="AV14" t="str">
            <v>Verheiratet bzw. in fester Partnerschaft</v>
          </cell>
          <cell r="AW14" t="str">
            <v>Verheiratet, getrennt lebend</v>
          </cell>
          <cell r="AX14" t="str">
            <v>Geschieden</v>
          </cell>
          <cell r="AY14" t="str">
            <v>In eingetragener Partnerschaft (gleichgeschlechtlich)</v>
          </cell>
          <cell r="AZ14" t="str">
            <v>In eingetragener Partnerschaft (gleichgeschlechtlich), getrennt lebend</v>
          </cell>
          <cell r="BA14" t="str">
            <v>Verwitwet</v>
          </cell>
          <cell r="BB14" t="str">
            <v>Ledig</v>
          </cell>
          <cell r="BC14" t="str">
            <v>Welchen Familienstand haben Sie?</v>
          </cell>
          <cell r="BD14" t="str">
            <v>Verheiratet bzw. in fester Partnerschaft</v>
          </cell>
          <cell r="BE14" t="str">
            <v>Verheiratet, getrennt lebend</v>
          </cell>
          <cell r="BF14" t="str">
            <v>Geschieden</v>
          </cell>
          <cell r="BG14" t="str">
            <v>In eingetragener Partnerschaft (gleichgeschlechtlich)</v>
          </cell>
          <cell r="BH14" t="str">
            <v>In eingetragener Partnerschaft (gleichgeschlechtlich), getrennt lebend</v>
          </cell>
          <cell r="BI14" t="str">
            <v>Verwitwet</v>
          </cell>
          <cell r="BJ14" t="str">
            <v>Ledig</v>
          </cell>
          <cell r="BK14" t="str">
            <v>Welchen Familienstand haben Sie?</v>
          </cell>
          <cell r="BL14" t="str">
            <v>Verheiratet bzw. in fester Partnerschaft</v>
          </cell>
          <cell r="BM14" t="str">
            <v>Verheiratet, getrennt lebend</v>
          </cell>
          <cell r="BN14" t="str">
            <v>Geschieden</v>
          </cell>
          <cell r="BO14" t="str">
            <v>In eingetragener Partnerschaft (gleichgeschlechtlich)</v>
          </cell>
          <cell r="BP14" t="str">
            <v>In eingetragener Partnerschaft (gleichgeschlechtlich), getrennt lebend</v>
          </cell>
          <cell r="BQ14" t="str">
            <v>Verwitwet</v>
          </cell>
          <cell r="BR14" t="str">
            <v>Ledig</v>
          </cell>
          <cell r="BS14" t="str">
            <v>Welchen Familienstand haben Sie?</v>
          </cell>
          <cell r="BT14" t="str">
            <v>Verheiratet bzw. in fester Partnerschaft</v>
          </cell>
          <cell r="BU14" t="str">
            <v>Verheiratet, getrennt lebend</v>
          </cell>
          <cell r="BV14" t="str">
            <v>Geschieden</v>
          </cell>
          <cell r="BW14" t="str">
            <v>In eingetragener Partnerschaft (gleichgeschlechtlich)</v>
          </cell>
          <cell r="BX14" t="str">
            <v>In eingetragener Partnerschaft (gleichgeschlechtlich), getrennt lebend</v>
          </cell>
          <cell r="BY14" t="str">
            <v>Verwitwet</v>
          </cell>
          <cell r="BZ14" t="str">
            <v>Ledig</v>
          </cell>
        </row>
        <row r="15">
          <cell r="G15" t="str">
            <v>bildung</v>
          </cell>
          <cell r="H15">
            <v>1</v>
          </cell>
          <cell r="I15">
            <v>2</v>
          </cell>
          <cell r="J15">
            <v>3</v>
          </cell>
          <cell r="K15">
            <v>4</v>
          </cell>
          <cell r="L15">
            <v>5</v>
          </cell>
          <cell r="M15">
            <v>6</v>
          </cell>
          <cell r="O15" t="str">
            <v>Koliko godina ste ukupno išli u školu (bez profesionalne obuke/studija)?</v>
          </cell>
          <cell r="P15" t="str">
            <v>7 ili manje</v>
          </cell>
          <cell r="Q15" t="str">
            <v>8 do 9</v>
          </cell>
          <cell r="R15">
            <v>10</v>
          </cell>
          <cell r="S15" t="str">
            <v>11 do 12</v>
          </cell>
          <cell r="T15" t="str">
            <v>13 i više</v>
          </cell>
          <cell r="U15" t="str">
            <v>Još uvek idem u školu</v>
          </cell>
          <cell r="W15" t="str">
            <v>How many years have you been in school in total (without vocational training / college/ high school)?</v>
          </cell>
          <cell r="X15" t="str">
            <v>7 or less</v>
          </cell>
          <cell r="Y15" t="str">
            <v>8 to 9</v>
          </cell>
          <cell r="Z15">
            <v>10</v>
          </cell>
          <cell r="AA15" t="str">
            <v>11 to 12</v>
          </cell>
          <cell r="AB15" t="str">
            <v>13 or more</v>
          </cell>
          <cell r="AC15" t="str">
            <v>I am still at school</v>
          </cell>
          <cell r="AE15" t="str">
            <v>Wie viele Jahre waren Sie insgesamt in der Schule (ohne Berufsausbildung/Studium)?</v>
          </cell>
          <cell r="AF15" t="str">
            <v>7 oder weniger</v>
          </cell>
          <cell r="AG15" t="str">
            <v>8 bis 9</v>
          </cell>
          <cell r="AH15">
            <v>10</v>
          </cell>
          <cell r="AI15" t="str">
            <v>11 bis 12</v>
          </cell>
          <cell r="AJ15" t="str">
            <v>13 und mehr</v>
          </cell>
          <cell r="AK15" t="str">
            <v>Ich gehe noch zur Schule</v>
          </cell>
          <cell r="AM15" t="str">
            <v>Au total, combien d'années êtes-vous allé·e à l'école (sans formation professionnelle / collège / lycée)?</v>
          </cell>
          <cell r="AN15" t="str">
            <v>7 ou mois</v>
          </cell>
          <cell r="AO15" t="str">
            <v>8 à 9</v>
          </cell>
          <cell r="AP15">
            <v>10</v>
          </cell>
          <cell r="AQ15" t="str">
            <v>11 à 12</v>
          </cell>
          <cell r="AR15" t="str">
            <v>13 ou plus</v>
          </cell>
          <cell r="AS15" t="str">
            <v>Je suis encore à l'école</v>
          </cell>
          <cell r="AU15" t="str">
            <v>Wie viele Jahre waren Sie insgesamt in der Schule (ohne Berufsausbildung/Studium)?</v>
          </cell>
          <cell r="AV15" t="str">
            <v>7 oder weniger</v>
          </cell>
          <cell r="AW15" t="str">
            <v>8 bis 9</v>
          </cell>
          <cell r="AX15">
            <v>10</v>
          </cell>
          <cell r="AY15" t="str">
            <v>11 bis 12</v>
          </cell>
          <cell r="AZ15" t="str">
            <v>13 und mehr</v>
          </cell>
          <cell r="BA15" t="str">
            <v>Ich gehe noch zur Schule</v>
          </cell>
          <cell r="BC15" t="str">
            <v>Wie viele Jahre waren Sie insgesamt in der Schule (ohne Berufsausbildung/Studium)?</v>
          </cell>
          <cell r="BD15" t="str">
            <v>7 oder weniger</v>
          </cell>
          <cell r="BE15" t="str">
            <v>8 bis 9</v>
          </cell>
          <cell r="BF15">
            <v>10</v>
          </cell>
          <cell r="BG15" t="str">
            <v>11 bis 12</v>
          </cell>
          <cell r="BH15" t="str">
            <v>13 und mehr</v>
          </cell>
          <cell r="BI15" t="str">
            <v>Ich gehe noch zur Schule</v>
          </cell>
          <cell r="BK15" t="str">
            <v>Wie viele Jahre waren Sie insgesamt in der Schule (ohne Berufsausbildung/Studium)?</v>
          </cell>
          <cell r="BL15" t="str">
            <v>7 oder weniger</v>
          </cell>
          <cell r="BM15" t="str">
            <v>8 bis 9</v>
          </cell>
          <cell r="BN15">
            <v>10</v>
          </cell>
          <cell r="BO15" t="str">
            <v>11 bis 12</v>
          </cell>
          <cell r="BP15" t="str">
            <v>13 und mehr</v>
          </cell>
          <cell r="BQ15" t="str">
            <v>Ich gehe noch zur Schule</v>
          </cell>
          <cell r="BS15" t="str">
            <v>Wie viele Jahre waren Sie insgesamt in der Schule (ohne Berufsausbildung/Studium)?</v>
          </cell>
          <cell r="BT15" t="str">
            <v>7 oder weniger</v>
          </cell>
          <cell r="BU15" t="str">
            <v>8 bis 9</v>
          </cell>
          <cell r="BV15">
            <v>10</v>
          </cell>
          <cell r="BW15" t="str">
            <v>11 bis 12</v>
          </cell>
          <cell r="BX15" t="str">
            <v>13 und mehr</v>
          </cell>
          <cell r="BY15" t="str">
            <v>Ich gehe noch zur Schule</v>
          </cell>
        </row>
        <row r="16">
          <cell r="G16" t="str">
            <v>covid1</v>
          </cell>
          <cell r="H16">
            <v>0</v>
          </cell>
          <cell r="I16">
            <v>1</v>
          </cell>
          <cell r="J16">
            <v>2</v>
          </cell>
          <cell r="K16" t="str">
            <v/>
          </cell>
          <cell r="L16" t="str">
            <v/>
          </cell>
          <cell r="M16" t="str">
            <v/>
          </cell>
          <cell r="N16" t="str">
            <v/>
          </cell>
          <cell r="O16" t="str">
            <v>Da li ste testirani pozitivno na COVID-19?</v>
          </cell>
          <cell r="P16" t="str">
            <v>Ne</v>
          </cell>
          <cell r="Q16" t="str">
            <v>Da, trenutno sam bolestan/na</v>
          </cell>
          <cell r="R16" t="str">
            <v>Da, ozdravio/la sam</v>
          </cell>
          <cell r="S16" t="str">
            <v/>
          </cell>
          <cell r="T16" t="str">
            <v/>
          </cell>
          <cell r="U16" t="str">
            <v/>
          </cell>
          <cell r="V16" t="str">
            <v/>
          </cell>
          <cell r="W16" t="str">
            <v>Have you been tested positive for COVID-19?</v>
          </cell>
          <cell r="X16" t="str">
            <v>No</v>
          </cell>
          <cell r="Y16" t="str">
            <v>Yes, currently ill</v>
          </cell>
          <cell r="Z16" t="str">
            <v>Yes, already recovered</v>
          </cell>
          <cell r="AA16" t="str">
            <v/>
          </cell>
          <cell r="AB16" t="str">
            <v/>
          </cell>
          <cell r="AC16" t="str">
            <v/>
          </cell>
          <cell r="AD16" t="str">
            <v/>
          </cell>
          <cell r="AE16" t="str">
            <v>Wurden Sie positiv auf COVID-19 getestet?</v>
          </cell>
          <cell r="AF16" t="str">
            <v>Nein</v>
          </cell>
          <cell r="AG16" t="str">
            <v>Ja, aktuell erkrankt</v>
          </cell>
          <cell r="AH16" t="str">
            <v>Ja, wieder genesen</v>
          </cell>
          <cell r="AI16" t="str">
            <v/>
          </cell>
          <cell r="AJ16" t="str">
            <v/>
          </cell>
          <cell r="AK16" t="str">
            <v/>
          </cell>
          <cell r="AL16" t="str">
            <v/>
          </cell>
          <cell r="AM16" t="str">
            <v>Avez-vous été testé·e positif·ve au COVID-19 ?</v>
          </cell>
          <cell r="AN16" t="str">
            <v>Non</v>
          </cell>
          <cell r="AO16" t="str">
            <v>Oui, actuellement malade</v>
          </cell>
          <cell r="AP16" t="str">
            <v>Oui, déjà guéri·e</v>
          </cell>
          <cell r="AU16" t="str">
            <v>Wurden Sie positiv auf COVID-19 getestet?</v>
          </cell>
          <cell r="AV16" t="str">
            <v>Nein</v>
          </cell>
          <cell r="AW16" t="str">
            <v>Ja, aktuell erkrankt</v>
          </cell>
          <cell r="AX16" t="str">
            <v>Ja, wieder genesen</v>
          </cell>
          <cell r="AY16" t="str">
            <v/>
          </cell>
          <cell r="AZ16" t="str">
            <v/>
          </cell>
          <cell r="BA16" t="str">
            <v/>
          </cell>
          <cell r="BB16" t="str">
            <v/>
          </cell>
          <cell r="BC16" t="str">
            <v>Wurden Sie positiv auf COVID-19 getestet?</v>
          </cell>
          <cell r="BD16" t="str">
            <v>Nein</v>
          </cell>
          <cell r="BE16" t="str">
            <v>Ja, aktuell erkrankt</v>
          </cell>
          <cell r="BF16" t="str">
            <v>Ja, wieder genesen</v>
          </cell>
          <cell r="BG16" t="str">
            <v/>
          </cell>
          <cell r="BH16" t="str">
            <v/>
          </cell>
          <cell r="BI16" t="str">
            <v/>
          </cell>
          <cell r="BJ16" t="str">
            <v/>
          </cell>
          <cell r="BK16" t="str">
            <v>Wurden Sie positiv auf COVID-19 getestet?</v>
          </cell>
          <cell r="BL16" t="str">
            <v>Nein</v>
          </cell>
          <cell r="BM16" t="str">
            <v>Ja, aktuell erkrankt</v>
          </cell>
          <cell r="BN16" t="str">
            <v>Ja, wieder genesen</v>
          </cell>
          <cell r="BO16" t="str">
            <v/>
          </cell>
          <cell r="BP16" t="str">
            <v/>
          </cell>
          <cell r="BQ16" t="str">
            <v/>
          </cell>
          <cell r="BR16" t="str">
            <v/>
          </cell>
          <cell r="BS16" t="str">
            <v>Wurden Sie positiv auf COVID-19 getestet?</v>
          </cell>
          <cell r="BT16" t="str">
            <v>Nein</v>
          </cell>
          <cell r="BU16" t="str">
            <v>Ja, aktuell erkrankt</v>
          </cell>
          <cell r="BV16" t="str">
            <v>Ja, wieder genesen</v>
          </cell>
          <cell r="BW16" t="str">
            <v/>
          </cell>
          <cell r="BX16" t="str">
            <v/>
          </cell>
          <cell r="BY16" t="str">
            <v/>
          </cell>
          <cell r="BZ16" t="str">
            <v/>
          </cell>
        </row>
        <row r="17">
          <cell r="G17" t="str">
            <v>covid2</v>
          </cell>
          <cell r="H17">
            <v>0</v>
          </cell>
          <cell r="I17">
            <v>1</v>
          </cell>
          <cell r="J17">
            <v>2</v>
          </cell>
          <cell r="K17" t="str">
            <v/>
          </cell>
          <cell r="L17" t="str">
            <v/>
          </cell>
          <cell r="M17" t="str">
            <v/>
          </cell>
          <cell r="N17" t="str">
            <v/>
          </cell>
          <cell r="O17" t="str">
            <v>Da li su članovi vaše porodice oboleli od COVID-19?</v>
          </cell>
          <cell r="P17" t="str">
            <v>Ne</v>
          </cell>
          <cell r="Q17" t="str">
            <v>Da, trenutno je neko bolestan/na</v>
          </cell>
          <cell r="R17" t="str">
            <v>Da, ozdravio/la je</v>
          </cell>
          <cell r="S17" t="str">
            <v/>
          </cell>
          <cell r="T17" t="str">
            <v/>
          </cell>
          <cell r="U17" t="str">
            <v/>
          </cell>
          <cell r="V17" t="str">
            <v/>
          </cell>
          <cell r="W17" t="str">
            <v>Do you have any relatives infected with COVID-19?</v>
          </cell>
          <cell r="X17" t="str">
            <v>No</v>
          </cell>
          <cell r="Y17" t="str">
            <v>Yes, currently ill</v>
          </cell>
          <cell r="Z17" t="str">
            <v xml:space="preserve"> Yes, already recovered</v>
          </cell>
          <cell r="AA17" t="str">
            <v/>
          </cell>
          <cell r="AB17" t="str">
            <v/>
          </cell>
          <cell r="AC17" t="str">
            <v/>
          </cell>
          <cell r="AD17" t="str">
            <v/>
          </cell>
          <cell r="AE17" t="str">
            <v>Sind Angehörige von Ihnen an COVID-19 erkrankt ?</v>
          </cell>
          <cell r="AF17" t="str">
            <v>Nein</v>
          </cell>
          <cell r="AG17" t="str">
            <v>Ja, aktuell erkrankt</v>
          </cell>
          <cell r="AH17" t="str">
            <v>Ja, wieder genesen</v>
          </cell>
          <cell r="AI17" t="str">
            <v/>
          </cell>
          <cell r="AJ17" t="str">
            <v/>
          </cell>
          <cell r="AK17" t="str">
            <v/>
          </cell>
          <cell r="AL17" t="str">
            <v/>
          </cell>
          <cell r="AM17" t="str">
            <v>Est-ce que les membres de votre famille sont tombé·e·s malades du COVID-19 ?</v>
          </cell>
          <cell r="AN17" t="str">
            <v>Non</v>
          </cell>
          <cell r="AO17" t="str">
            <v>Oui, actuellement malades</v>
          </cell>
          <cell r="AP17" t="str">
            <v>Oui, déjà guéri·e·s</v>
          </cell>
          <cell r="AU17" t="str">
            <v>Sind Angehörige von Ihnen an COVID-19 erkrankt ?</v>
          </cell>
          <cell r="AV17" t="str">
            <v>Nein</v>
          </cell>
          <cell r="AW17" t="str">
            <v>Ja, aktuell erkrankt</v>
          </cell>
          <cell r="AX17" t="str">
            <v>Ja, wieder genesen</v>
          </cell>
          <cell r="AY17" t="str">
            <v/>
          </cell>
          <cell r="AZ17" t="str">
            <v/>
          </cell>
          <cell r="BA17" t="str">
            <v/>
          </cell>
          <cell r="BB17" t="str">
            <v/>
          </cell>
          <cell r="BC17" t="str">
            <v>Sind Angehörige von Ihnen an COVID-19 erkrankt ?</v>
          </cell>
          <cell r="BD17" t="str">
            <v>Nein</v>
          </cell>
          <cell r="BE17" t="str">
            <v>Ja, aktuell erkrankt</v>
          </cell>
          <cell r="BF17" t="str">
            <v>Ja, wieder genesen</v>
          </cell>
          <cell r="BG17" t="str">
            <v/>
          </cell>
          <cell r="BH17" t="str">
            <v/>
          </cell>
          <cell r="BI17" t="str">
            <v/>
          </cell>
          <cell r="BJ17" t="str">
            <v/>
          </cell>
          <cell r="BK17" t="str">
            <v>Sind Angehörige von Ihnen an COVID-19 erkrankt ?</v>
          </cell>
          <cell r="BL17" t="str">
            <v>Nein</v>
          </cell>
          <cell r="BM17" t="str">
            <v>Ja, aktuell erkrankt</v>
          </cell>
          <cell r="BN17" t="str">
            <v>Ja, wieder genesen</v>
          </cell>
          <cell r="BO17" t="str">
            <v/>
          </cell>
          <cell r="BP17" t="str">
            <v/>
          </cell>
          <cell r="BQ17" t="str">
            <v/>
          </cell>
          <cell r="BR17" t="str">
            <v/>
          </cell>
          <cell r="BS17" t="str">
            <v>Sind Angehörige von Ihnen an COVID-19 erkrankt ?</v>
          </cell>
          <cell r="BT17" t="str">
            <v>Nein</v>
          </cell>
          <cell r="BU17" t="str">
            <v>Ja, aktuell erkrankt</v>
          </cell>
          <cell r="BV17" t="str">
            <v>Ja, wieder genesen</v>
          </cell>
          <cell r="BW17" t="str">
            <v/>
          </cell>
          <cell r="BX17" t="str">
            <v/>
          </cell>
          <cell r="BY17" t="str">
            <v/>
          </cell>
          <cell r="BZ17" t="str">
            <v/>
          </cell>
        </row>
        <row r="18">
          <cell r="G18" t="str">
            <v>covid3</v>
          </cell>
          <cell r="H18">
            <v>0</v>
          </cell>
          <cell r="I18">
            <v>1</v>
          </cell>
          <cell r="J18" t="str">
            <v/>
          </cell>
          <cell r="K18" t="str">
            <v/>
          </cell>
          <cell r="L18" t="str">
            <v/>
          </cell>
          <cell r="M18" t="str">
            <v/>
          </cell>
          <cell r="N18" t="str">
            <v/>
          </cell>
          <cell r="O18" t="str">
            <v xml:space="preserve">Da li ste izgubili člana porodice ili prijatelja zbog COVID-19?
</v>
          </cell>
          <cell r="P18" t="str">
            <v>Ne</v>
          </cell>
          <cell r="Q18" t="str">
            <v>Da</v>
          </cell>
          <cell r="R18" t="str">
            <v/>
          </cell>
          <cell r="S18" t="str">
            <v/>
          </cell>
          <cell r="T18" t="str">
            <v/>
          </cell>
          <cell r="U18" t="str">
            <v/>
          </cell>
          <cell r="V18" t="str">
            <v/>
          </cell>
          <cell r="W18" t="str">
            <v>Have you lost relatives or friends due to COVID-19?</v>
          </cell>
          <cell r="X18" t="str">
            <v>No</v>
          </cell>
          <cell r="Y18" t="str">
            <v>Yes</v>
          </cell>
          <cell r="Z18" t="str">
            <v/>
          </cell>
          <cell r="AA18" t="str">
            <v/>
          </cell>
          <cell r="AB18" t="str">
            <v/>
          </cell>
          <cell r="AC18" t="str">
            <v/>
          </cell>
          <cell r="AD18" t="str">
            <v/>
          </cell>
          <cell r="AE18" t="str">
            <v xml:space="preserve">Haben Sie Angehörige oder Freunde durch COVID-19 verloren?
</v>
          </cell>
          <cell r="AF18" t="str">
            <v>Nein</v>
          </cell>
          <cell r="AG18" t="str">
            <v>Ja</v>
          </cell>
          <cell r="AH18" t="str">
            <v/>
          </cell>
          <cell r="AI18" t="str">
            <v/>
          </cell>
          <cell r="AJ18" t="str">
            <v/>
          </cell>
          <cell r="AK18" t="str">
            <v/>
          </cell>
          <cell r="AL18" t="str">
            <v/>
          </cell>
          <cell r="AM18" t="str">
            <v xml:space="preserve">Avez-vous perdu des membres de votre famille ou des ami·e·s à cause du COVID-19 ?
</v>
          </cell>
          <cell r="AN18" t="str">
            <v>Non</v>
          </cell>
          <cell r="AO18" t="str">
            <v>Oui</v>
          </cell>
          <cell r="AU18" t="str">
            <v xml:space="preserve">Haben Sie Angehörige oder Freunde durch COVID-19 verloren?
</v>
          </cell>
          <cell r="AV18" t="str">
            <v>Nein</v>
          </cell>
          <cell r="AW18" t="str">
            <v>Ja</v>
          </cell>
          <cell r="AX18" t="str">
            <v/>
          </cell>
          <cell r="AY18" t="str">
            <v/>
          </cell>
          <cell r="AZ18" t="str">
            <v/>
          </cell>
          <cell r="BA18" t="str">
            <v/>
          </cell>
          <cell r="BB18" t="str">
            <v/>
          </cell>
          <cell r="BC18" t="str">
            <v xml:space="preserve">Haben Sie Angehörige oder Freunde durch COVID-19 verloren?
</v>
          </cell>
          <cell r="BD18" t="str">
            <v>Nein</v>
          </cell>
          <cell r="BE18" t="str">
            <v>Ja</v>
          </cell>
          <cell r="BF18" t="str">
            <v/>
          </cell>
          <cell r="BG18" t="str">
            <v/>
          </cell>
          <cell r="BH18" t="str">
            <v/>
          </cell>
          <cell r="BI18" t="str">
            <v/>
          </cell>
          <cell r="BJ18" t="str">
            <v/>
          </cell>
          <cell r="BK18" t="str">
            <v xml:space="preserve">Haben Sie Angehörige oder Freunde durch COVID-19 verloren?
</v>
          </cell>
          <cell r="BL18" t="str">
            <v>Nein</v>
          </cell>
          <cell r="BM18" t="str">
            <v>Ja</v>
          </cell>
          <cell r="BN18" t="str">
            <v/>
          </cell>
          <cell r="BO18" t="str">
            <v/>
          </cell>
          <cell r="BP18" t="str">
            <v/>
          </cell>
          <cell r="BQ18" t="str">
            <v/>
          </cell>
          <cell r="BR18" t="str">
            <v/>
          </cell>
          <cell r="BS18" t="str">
            <v xml:space="preserve">Haben Sie Angehörige oder Freunde durch COVID-19 verloren?
</v>
          </cell>
          <cell r="BT18" t="str">
            <v>Nein</v>
          </cell>
          <cell r="BU18" t="str">
            <v>Ja</v>
          </cell>
          <cell r="BV18" t="str">
            <v/>
          </cell>
          <cell r="BW18" t="str">
            <v/>
          </cell>
          <cell r="BX18" t="str">
            <v/>
          </cell>
          <cell r="BY18" t="str">
            <v/>
          </cell>
          <cell r="BZ18" t="str">
            <v/>
          </cell>
        </row>
        <row r="20">
          <cell r="O20" t="str">
            <v>Sada slede pitanja o vašem doživljaju stresa. Ova pitanja će Vam biti postavljanja nedeljno.</v>
          </cell>
          <cell r="W20" t="str">
            <v>Now we have some questions about your perceived stress. These questions will be repeated on a weekly basis.</v>
          </cell>
          <cell r="AE20" t="str">
            <v>Nun folgen weitere Fragen zu Ihrem Stresserleben. Diese Fragen werden Ihnen wöchentlich gestellt.</v>
          </cell>
          <cell r="AM20" t="str">
            <v xml:space="preserve">A partir de maintenant, nous avons quelques questions sur votre expérience du stress. Chaque semaine, on vous demanderait les mêmes questions. </v>
          </cell>
          <cell r="AU20" t="str">
            <v>Nun folgen weitere Fragen zu Ihrem Stresserleben. Diese Fragen werden Ihnen wöchentlich gestellt.</v>
          </cell>
          <cell r="BC20" t="str">
            <v>Nun folgen weitere Fragen zu Ihrem Stresserleben. Diese Fragen werden Ihnen wöchentlich gestellt.</v>
          </cell>
          <cell r="BK20" t="str">
            <v>Nun folgen weitere Fragen zu Ihrem Stresserleben. Diese Fragen werden Ihnen wöchentlich gestellt.</v>
          </cell>
          <cell r="BS20" t="str">
            <v>Nun folgen weitere Fragen zu Ihrem Stresserleben. Diese Fragen werden Ihnen wöchentlich gestellt.</v>
          </cell>
        </row>
        <row r="21">
          <cell r="O21" t="str">
            <v>Sledeća pitanja odnose se na vaše razmišljanja i osećanja tokom protekle nedelje. Za svako pitanje navedite koliko često ste razmišljali ili osećali na odgovarajući način.</v>
          </cell>
          <cell r="W21" t="str">
            <v>The questions in this scale ask you about your feelings and thoughts during the last week. In each case, you will be asked to indicate how often you felt or thought a certain way.</v>
          </cell>
          <cell r="AE21" t="str">
            <v>Die folgenden Fragen beschäftigen sich mit Ihren Gedanken und Gefühlen während der letzten Woche. Bitte geben Sie für jede Frage an, wie oft sie in entsprechender Art und Weise gedacht oder gefühlt haben.</v>
          </cell>
          <cell r="AM21" t="str">
            <v>Les questions de cette questionnaire vous interrogent sur vos sentiments et vos pensées au cours de la semaine dernière. Dans chaque cas, il vous sera demandé d'indiquer à quelle fréquence vous avez ressenti ou pensé d'une certaine manière.</v>
          </cell>
          <cell r="AU21" t="str">
            <v>Die folgenden Fragen beschäftigen sich mit Ihren Gedanken und Gefühlen während der letzten Woche. Bitte geben Sie für jede Frage an, wie oft sie in entsprechender Art und Weise gedacht oder gefühlt haben.</v>
          </cell>
          <cell r="BC21" t="str">
            <v>Die folgenden Fragen beschäftigen sich mit Ihren Gedanken und Gefühlen während der letzten Woche. Bitte geben Sie für jede Frage an, wie oft sie in entsprechender Art und Weise gedacht oder gefühlt haben.</v>
          </cell>
          <cell r="BK21" t="str">
            <v>Die folgenden Fragen beschäftigen sich mit Ihren Gedanken und Gefühlen während der letzten Woche. Bitte geben Sie für jede Frage an, wie oft sie in entsprechender Art und Weise gedacht oder gefühlt haben.</v>
          </cell>
          <cell r="BS21" t="str">
            <v>Die folgenden Fragen beschäftigen sich mit Ihren Gedanken und Gefühlen während der letzten Woche. Bitte geben Sie für jede Frage an, wie oft sie in entsprechender Art und Weise gedacht oder gefühlt haben.</v>
          </cell>
        </row>
        <row r="22">
          <cell r="G22" t="str">
            <v>pss1</v>
          </cell>
          <cell r="H22">
            <v>0</v>
          </cell>
          <cell r="I22">
            <v>1</v>
          </cell>
          <cell r="J22">
            <v>2</v>
          </cell>
          <cell r="K22">
            <v>3</v>
          </cell>
          <cell r="L22">
            <v>4</v>
          </cell>
          <cell r="M22" t="str">
            <v/>
          </cell>
          <cell r="N22" t="str">
            <v/>
          </cell>
          <cell r="O22" t="str">
            <v>Koliko često ste se u proteklih nedelju dana bili uznemireni jer se nešto dogodilo neočekivano?</v>
          </cell>
          <cell r="P22" t="str">
            <v>Uopšte ne</v>
          </cell>
          <cell r="Q22" t="str">
            <v>Skoro uopšte ne</v>
          </cell>
          <cell r="R22" t="str">
            <v>Ponekad</v>
          </cell>
          <cell r="S22" t="str">
            <v>Prilično često</v>
          </cell>
          <cell r="T22" t="str">
            <v>Vrlo često</v>
          </cell>
          <cell r="U22" t="str">
            <v/>
          </cell>
          <cell r="V22" t="str">
            <v/>
          </cell>
          <cell r="W22" t="str">
            <v>In the last week, how often have you been upset because of something that happened unexpectedly?</v>
          </cell>
          <cell r="X22" t="str">
            <v>Never</v>
          </cell>
          <cell r="Y22" t="str">
            <v>Almost never</v>
          </cell>
          <cell r="Z22" t="str">
            <v>Sometimes</v>
          </cell>
          <cell r="AA22" t="str">
            <v>Fairly often</v>
          </cell>
          <cell r="AB22" t="str">
            <v>Very often</v>
          </cell>
          <cell r="AC22" t="str">
            <v/>
          </cell>
          <cell r="AD22" t="str">
            <v/>
          </cell>
          <cell r="AE22" t="str">
            <v>Wie oft waren Sie in der letzten Woche aufgewühlt, weil etwas unerwartet passiert ist?</v>
          </cell>
          <cell r="AF22" t="str">
            <v>Nie</v>
          </cell>
          <cell r="AG22" t="str">
            <v>Fast nie</v>
          </cell>
          <cell r="AH22" t="str">
            <v>Manchmal</v>
          </cell>
          <cell r="AI22" t="str">
            <v>Ziemlich oft</v>
          </cell>
          <cell r="AJ22" t="str">
            <v>Sehr oft</v>
          </cell>
          <cell r="AK22" t="str">
            <v/>
          </cell>
          <cell r="AL22" t="str">
            <v/>
          </cell>
          <cell r="AM22" t="str">
            <v>Durant la semaine passé, combien de fois, avez-vous été contrarié(e)  par quelque chose d’inattendu ou imprévu ?</v>
          </cell>
          <cell r="AN22" t="str">
            <v>Jamais</v>
          </cell>
          <cell r="AO22" t="str">
            <v>Presque jamais</v>
          </cell>
          <cell r="AP22" t="str">
            <v xml:space="preserve">Parfois </v>
          </cell>
          <cell r="AQ22" t="str">
            <v>Assez souvent</v>
          </cell>
          <cell r="AR22" t="str">
            <v>Très souvent</v>
          </cell>
          <cell r="AU22" t="str">
            <v>Wie oft waren Sie in der letzten Woche aufgewühlt, weil etwas unerwartet passiert ist?</v>
          </cell>
          <cell r="AV22" t="str">
            <v>Nie</v>
          </cell>
          <cell r="AW22" t="str">
            <v>Fast nie</v>
          </cell>
          <cell r="AX22" t="str">
            <v>Manchmal</v>
          </cell>
          <cell r="AY22" t="str">
            <v>Ziemlich oft</v>
          </cell>
          <cell r="AZ22" t="str">
            <v>Sehr oft</v>
          </cell>
          <cell r="BA22" t="str">
            <v/>
          </cell>
          <cell r="BB22" t="str">
            <v/>
          </cell>
          <cell r="BC22" t="str">
            <v>Wie oft waren Sie in der letzten Woche aufgewühlt, weil etwas unerwartet passiert ist?</v>
          </cell>
          <cell r="BD22" t="str">
            <v>Nie</v>
          </cell>
          <cell r="BE22" t="str">
            <v>Fast nie</v>
          </cell>
          <cell r="BF22" t="str">
            <v>Manchmal</v>
          </cell>
          <cell r="BG22" t="str">
            <v>Ziemlich oft</v>
          </cell>
          <cell r="BH22" t="str">
            <v>Sehr oft</v>
          </cell>
          <cell r="BI22" t="str">
            <v/>
          </cell>
          <cell r="BJ22" t="str">
            <v/>
          </cell>
          <cell r="BK22" t="str">
            <v>Wie oft waren Sie in der letzten Woche aufgewühlt, weil etwas unerwartet passiert ist?</v>
          </cell>
          <cell r="BL22" t="str">
            <v>Nie</v>
          </cell>
          <cell r="BM22" t="str">
            <v>Fast nie</v>
          </cell>
          <cell r="BN22" t="str">
            <v>Manchmal</v>
          </cell>
          <cell r="BO22" t="str">
            <v>Ziemlich oft</v>
          </cell>
          <cell r="BP22" t="str">
            <v>Sehr oft</v>
          </cell>
          <cell r="BQ22" t="str">
            <v/>
          </cell>
          <cell r="BR22" t="str">
            <v/>
          </cell>
          <cell r="BS22" t="str">
            <v>Wie oft waren Sie in der letzten Woche aufgewühlt, weil etwas unerwartet passiert ist?</v>
          </cell>
          <cell r="BT22" t="str">
            <v>Nie</v>
          </cell>
          <cell r="BU22" t="str">
            <v>Fast nie</v>
          </cell>
          <cell r="BV22" t="str">
            <v>Manchmal</v>
          </cell>
          <cell r="BW22" t="str">
            <v>Ziemlich oft</v>
          </cell>
          <cell r="BX22" t="str">
            <v>Sehr oft</v>
          </cell>
          <cell r="BY22" t="str">
            <v/>
          </cell>
          <cell r="BZ22" t="str">
            <v/>
          </cell>
        </row>
        <row r="23">
          <cell r="G23" t="str">
            <v>pss2</v>
          </cell>
          <cell r="H23">
            <v>0</v>
          </cell>
          <cell r="I23">
            <v>1</v>
          </cell>
          <cell r="J23">
            <v>2</v>
          </cell>
          <cell r="K23">
            <v>3</v>
          </cell>
          <cell r="L23">
            <v>4</v>
          </cell>
          <cell r="M23" t="str">
            <v/>
          </cell>
          <cell r="N23" t="str">
            <v/>
          </cell>
          <cell r="O23" t="str">
            <v>Koliko često ste tokom protekle nedelje imali osećaj da niste u stanju da kontrolišete važne stvari u svom životu?</v>
          </cell>
          <cell r="P23" t="str">
            <v>Uopšte ne</v>
          </cell>
          <cell r="Q23" t="str">
            <v>Skoro uopšte ne</v>
          </cell>
          <cell r="R23" t="str">
            <v>Ponekad</v>
          </cell>
          <cell r="S23" t="str">
            <v>Prilično često</v>
          </cell>
          <cell r="T23" t="str">
            <v>Vrlo često</v>
          </cell>
          <cell r="U23" t="str">
            <v/>
          </cell>
          <cell r="V23" t="str">
            <v/>
          </cell>
          <cell r="W23" t="str">
            <v>In the last week, how often have you felt that you were unable to control the important things in your life?</v>
          </cell>
          <cell r="X23" t="str">
            <v>Never</v>
          </cell>
          <cell r="Y23" t="str">
            <v>Almost never</v>
          </cell>
          <cell r="Z23" t="str">
            <v>Sometimes</v>
          </cell>
          <cell r="AA23" t="str">
            <v>Fairly often</v>
          </cell>
          <cell r="AB23" t="str">
            <v>Very often</v>
          </cell>
          <cell r="AC23" t="str">
            <v/>
          </cell>
          <cell r="AD23" t="str">
            <v/>
          </cell>
          <cell r="AE23" t="str">
            <v>Wie oft hatten Sie in der letzten Woche das Gefühl, nicht in der Lage zu sein, die wichtigen Dinge in Ihrem Leben kontrollieren zu können?</v>
          </cell>
          <cell r="AF23" t="str">
            <v>Nie</v>
          </cell>
          <cell r="AG23" t="str">
            <v>Fast nie</v>
          </cell>
          <cell r="AH23" t="str">
            <v>Manchmal</v>
          </cell>
          <cell r="AI23" t="str">
            <v>Ziemlich oft</v>
          </cell>
          <cell r="AJ23" t="str">
            <v>Sehr oft</v>
          </cell>
          <cell r="AK23" t="str">
            <v/>
          </cell>
          <cell r="AL23" t="str">
            <v/>
          </cell>
          <cell r="AM23" t="str">
            <v>Durant la semaine passé, combien de fois avez-vous eu le sentiment de ne pas pouvoir contrôler les aspects importants de votre vie ?</v>
          </cell>
          <cell r="AN23" t="str">
            <v>Jamais</v>
          </cell>
          <cell r="AO23" t="str">
            <v>Presque jamais</v>
          </cell>
          <cell r="AP23" t="str">
            <v xml:space="preserve">Parfois </v>
          </cell>
          <cell r="AQ23" t="str">
            <v>Assez souvent</v>
          </cell>
          <cell r="AR23" t="str">
            <v>Très souvent</v>
          </cell>
          <cell r="AU23" t="str">
            <v>Wie oft hatten Sie in der letzten Woche das Gefühl, nicht in der Lage zu sein, die wichtigen Dinge in Ihrem Leben kontrollieren zu können?</v>
          </cell>
          <cell r="AV23" t="str">
            <v>Nie</v>
          </cell>
          <cell r="AW23" t="str">
            <v>Fast nie</v>
          </cell>
          <cell r="AX23" t="str">
            <v>Manchmal</v>
          </cell>
          <cell r="AY23" t="str">
            <v>Ziemlich oft</v>
          </cell>
          <cell r="AZ23" t="str">
            <v>Sehr oft</v>
          </cell>
          <cell r="BA23" t="str">
            <v/>
          </cell>
          <cell r="BB23" t="str">
            <v/>
          </cell>
          <cell r="BC23" t="str">
            <v>Wie oft hatten Sie in der letzten Woche das Gefühl, nicht in der Lage zu sein, die wichtigen Dinge in Ihrem Leben kontrollieren zu können?</v>
          </cell>
          <cell r="BD23" t="str">
            <v>Nie</v>
          </cell>
          <cell r="BE23" t="str">
            <v>Fast nie</v>
          </cell>
          <cell r="BF23" t="str">
            <v>Manchmal</v>
          </cell>
          <cell r="BG23" t="str">
            <v>Ziemlich oft</v>
          </cell>
          <cell r="BH23" t="str">
            <v>Sehr oft</v>
          </cell>
          <cell r="BI23" t="str">
            <v/>
          </cell>
          <cell r="BJ23" t="str">
            <v/>
          </cell>
          <cell r="BK23" t="str">
            <v>Wie oft hatten Sie in der letzten Woche das Gefühl, nicht in der Lage zu sein, die wichtigen Dinge in Ihrem Leben kontrollieren zu können?</v>
          </cell>
          <cell r="BL23" t="str">
            <v>Nie</v>
          </cell>
          <cell r="BM23" t="str">
            <v>Fast nie</v>
          </cell>
          <cell r="BN23" t="str">
            <v>Manchmal</v>
          </cell>
          <cell r="BO23" t="str">
            <v>Ziemlich oft</v>
          </cell>
          <cell r="BP23" t="str">
            <v>Sehr oft</v>
          </cell>
          <cell r="BQ23" t="str">
            <v/>
          </cell>
          <cell r="BR23" t="str">
            <v/>
          </cell>
          <cell r="BS23" t="str">
            <v>Wie oft hatten Sie in der letzten Woche das Gefühl, nicht in der Lage zu sein, die wichtigen Dinge in Ihrem Leben kontrollieren zu können?</v>
          </cell>
          <cell r="BT23" t="str">
            <v>Nie</v>
          </cell>
          <cell r="BU23" t="str">
            <v>Fast nie</v>
          </cell>
          <cell r="BV23" t="str">
            <v>Manchmal</v>
          </cell>
          <cell r="BW23" t="str">
            <v>Ziemlich oft</v>
          </cell>
          <cell r="BX23" t="str">
            <v>Sehr oft</v>
          </cell>
          <cell r="BY23" t="str">
            <v/>
          </cell>
          <cell r="BZ23" t="str">
            <v/>
          </cell>
        </row>
        <row r="24">
          <cell r="G24" t="str">
            <v>pss3</v>
          </cell>
          <cell r="H24">
            <v>0</v>
          </cell>
          <cell r="I24">
            <v>1</v>
          </cell>
          <cell r="J24">
            <v>2</v>
          </cell>
          <cell r="K24">
            <v>3</v>
          </cell>
          <cell r="L24">
            <v>4</v>
          </cell>
          <cell r="M24" t="str">
            <v/>
          </cell>
          <cell r="N24" t="str">
            <v/>
          </cell>
          <cell r="O24" t="str">
            <v>Koliko često ste se u toku protekle nedelje osećali nervozno i pod stresom?</v>
          </cell>
          <cell r="P24" t="str">
            <v>Uopšte ne</v>
          </cell>
          <cell r="Q24" t="str">
            <v>Skoro uopšte ne</v>
          </cell>
          <cell r="R24" t="str">
            <v>Ponekad</v>
          </cell>
          <cell r="S24" t="str">
            <v>Prilično često</v>
          </cell>
          <cell r="T24" t="str">
            <v>Vrlo često</v>
          </cell>
          <cell r="U24" t="str">
            <v/>
          </cell>
          <cell r="V24" t="str">
            <v/>
          </cell>
          <cell r="W24" t="str">
            <v>In the last week, how often have you felt nervous and “stressed”?</v>
          </cell>
          <cell r="X24" t="str">
            <v>Never</v>
          </cell>
          <cell r="Y24" t="str">
            <v>Almost never</v>
          </cell>
          <cell r="Z24" t="str">
            <v>Sometimes</v>
          </cell>
          <cell r="AA24" t="str">
            <v>Fairly often</v>
          </cell>
          <cell r="AB24" t="str">
            <v>Very often</v>
          </cell>
          <cell r="AC24" t="str">
            <v/>
          </cell>
          <cell r="AD24" t="str">
            <v/>
          </cell>
          <cell r="AE24" t="str">
            <v>Wie oft haben Sie sich in der letzten Woche nervös und gestresst gefühlt?</v>
          </cell>
          <cell r="AF24" t="str">
            <v>Nie</v>
          </cell>
          <cell r="AG24" t="str">
            <v>Fast nie</v>
          </cell>
          <cell r="AH24" t="str">
            <v>Manchmal</v>
          </cell>
          <cell r="AI24" t="str">
            <v>Ziemlich oft</v>
          </cell>
          <cell r="AJ24" t="str">
            <v>Sehr oft</v>
          </cell>
          <cell r="AK24" t="str">
            <v/>
          </cell>
          <cell r="AL24" t="str">
            <v/>
          </cell>
          <cell r="AM24" t="str">
            <v>Durant la semaine passé, combien de fois vous êtes-vous senti(e) nerveux(se) et  'stressé(e)' ?</v>
          </cell>
          <cell r="AN24" t="str">
            <v>Jamais</v>
          </cell>
          <cell r="AO24" t="str">
            <v>Presque jamais</v>
          </cell>
          <cell r="AP24" t="str">
            <v xml:space="preserve">Parfois </v>
          </cell>
          <cell r="AQ24" t="str">
            <v>Assez souvent</v>
          </cell>
          <cell r="AR24" t="str">
            <v>Très souvent</v>
          </cell>
          <cell r="AU24" t="str">
            <v>Wie oft haben Sie sich in der letzten Woche nervös und gestresst gefühlt?</v>
          </cell>
          <cell r="AV24" t="str">
            <v>Nie</v>
          </cell>
          <cell r="AW24" t="str">
            <v>Fast nie</v>
          </cell>
          <cell r="AX24" t="str">
            <v>Manchmal</v>
          </cell>
          <cell r="AY24" t="str">
            <v>Ziemlich oft</v>
          </cell>
          <cell r="AZ24" t="str">
            <v>Sehr oft</v>
          </cell>
          <cell r="BA24" t="str">
            <v/>
          </cell>
          <cell r="BB24" t="str">
            <v/>
          </cell>
          <cell r="BC24" t="str">
            <v>Wie oft haben Sie sich in der letzten Woche nervös und gestresst gefühlt?</v>
          </cell>
          <cell r="BD24" t="str">
            <v>Nie</v>
          </cell>
          <cell r="BE24" t="str">
            <v>Fast nie</v>
          </cell>
          <cell r="BF24" t="str">
            <v>Manchmal</v>
          </cell>
          <cell r="BG24" t="str">
            <v>Ziemlich oft</v>
          </cell>
          <cell r="BH24" t="str">
            <v>Sehr oft</v>
          </cell>
          <cell r="BI24" t="str">
            <v/>
          </cell>
          <cell r="BJ24" t="str">
            <v/>
          </cell>
          <cell r="BK24" t="str">
            <v>Wie oft haben Sie sich in der letzten Woche nervös und gestresst gefühlt?</v>
          </cell>
          <cell r="BL24" t="str">
            <v>Nie</v>
          </cell>
          <cell r="BM24" t="str">
            <v>Fast nie</v>
          </cell>
          <cell r="BN24" t="str">
            <v>Manchmal</v>
          </cell>
          <cell r="BO24" t="str">
            <v>Ziemlich oft</v>
          </cell>
          <cell r="BP24" t="str">
            <v>Sehr oft</v>
          </cell>
          <cell r="BQ24" t="str">
            <v/>
          </cell>
          <cell r="BR24" t="str">
            <v/>
          </cell>
          <cell r="BS24" t="str">
            <v>Wie oft haben Sie sich in der letzten Woche nervös und gestresst gefühlt?</v>
          </cell>
          <cell r="BT24" t="str">
            <v>Nie</v>
          </cell>
          <cell r="BU24" t="str">
            <v>Fast nie</v>
          </cell>
          <cell r="BV24" t="str">
            <v>Manchmal</v>
          </cell>
          <cell r="BW24" t="str">
            <v>Ziemlich oft</v>
          </cell>
          <cell r="BX24" t="str">
            <v>Sehr oft</v>
          </cell>
          <cell r="BY24" t="str">
            <v/>
          </cell>
          <cell r="BZ24" t="str">
            <v/>
          </cell>
        </row>
        <row r="25">
          <cell r="G25" t="str">
            <v>pss4</v>
          </cell>
          <cell r="H25">
            <v>0</v>
          </cell>
          <cell r="I25">
            <v>1</v>
          </cell>
          <cell r="J25">
            <v>2</v>
          </cell>
          <cell r="K25">
            <v>3</v>
          </cell>
          <cell r="L25">
            <v>4</v>
          </cell>
          <cell r="M25" t="str">
            <v/>
          </cell>
          <cell r="N25" t="str">
            <v/>
          </cell>
          <cell r="O25" t="str">
            <v>Koliko često ste se u proteklih nedelju dana bili sigurni da ste u stanju da prevaziđete svoje lične probleme?</v>
          </cell>
          <cell r="P25" t="str">
            <v>Uopšte ne</v>
          </cell>
          <cell r="Q25" t="str">
            <v>Skoro uopšte ne</v>
          </cell>
          <cell r="R25" t="str">
            <v>Ponekad</v>
          </cell>
          <cell r="S25" t="str">
            <v>Prilično često</v>
          </cell>
          <cell r="T25" t="str">
            <v>Vrlo često</v>
          </cell>
          <cell r="U25" t="str">
            <v/>
          </cell>
          <cell r="V25" t="str">
            <v/>
          </cell>
          <cell r="W25" t="str">
            <v>In the last week, how often have you felt confident about your ability to handle your personal problems?</v>
          </cell>
          <cell r="X25" t="str">
            <v>Never</v>
          </cell>
          <cell r="Y25" t="str">
            <v>Almost never</v>
          </cell>
          <cell r="Z25" t="str">
            <v>Sometimes</v>
          </cell>
          <cell r="AA25" t="str">
            <v>Fairly often</v>
          </cell>
          <cell r="AB25" t="str">
            <v>Very often</v>
          </cell>
          <cell r="AC25" t="str">
            <v/>
          </cell>
          <cell r="AD25" t="str">
            <v/>
          </cell>
          <cell r="AE25" t="str">
            <v>Wie oft waren Sie in der letzten Woche zuversichtlich, dass Sie fähig sind, Ihre persönlichen Probleme zu bewältigen?</v>
          </cell>
          <cell r="AF25" t="str">
            <v>Nie</v>
          </cell>
          <cell r="AG25" t="str">
            <v>Fast nie</v>
          </cell>
          <cell r="AH25" t="str">
            <v>Manchmal</v>
          </cell>
          <cell r="AI25" t="str">
            <v>Ziemlich oft</v>
          </cell>
          <cell r="AJ25" t="str">
            <v>Sehr oft</v>
          </cell>
          <cell r="AK25" t="str">
            <v/>
          </cell>
          <cell r="AL25" t="str">
            <v/>
          </cell>
          <cell r="AM25" t="str">
            <v>Durant la semaine passé, combien de fois avez-vous eu confiance en votre capacité à gérer vos  problèmes personnels ?</v>
          </cell>
          <cell r="AN25" t="str">
            <v>Jamais</v>
          </cell>
          <cell r="AO25" t="str">
            <v>Presque jamais</v>
          </cell>
          <cell r="AP25" t="str">
            <v xml:space="preserve">Parfois </v>
          </cell>
          <cell r="AQ25" t="str">
            <v>Assez souvent</v>
          </cell>
          <cell r="AR25" t="str">
            <v>Très souvent</v>
          </cell>
          <cell r="AU25" t="str">
            <v>Wie oft waren Sie in der letzten Woche zuversichtlich, dass Sie fähig sind, Ihre persönlichen Probleme zu bewältigen?</v>
          </cell>
          <cell r="AV25" t="str">
            <v>Nie</v>
          </cell>
          <cell r="AW25" t="str">
            <v>Fast nie</v>
          </cell>
          <cell r="AX25" t="str">
            <v>Manchmal</v>
          </cell>
          <cell r="AY25" t="str">
            <v>Ziemlich oft</v>
          </cell>
          <cell r="AZ25" t="str">
            <v>Sehr oft</v>
          </cell>
          <cell r="BA25" t="str">
            <v/>
          </cell>
          <cell r="BB25" t="str">
            <v/>
          </cell>
          <cell r="BC25" t="str">
            <v>Wie oft waren Sie in der letzten Woche zuversichtlich, dass Sie fähig sind, Ihre persönlichen Probleme zu bewältigen?</v>
          </cell>
          <cell r="BD25" t="str">
            <v>Nie</v>
          </cell>
          <cell r="BE25" t="str">
            <v>Fast nie</v>
          </cell>
          <cell r="BF25" t="str">
            <v>Manchmal</v>
          </cell>
          <cell r="BG25" t="str">
            <v>Ziemlich oft</v>
          </cell>
          <cell r="BH25" t="str">
            <v>Sehr oft</v>
          </cell>
          <cell r="BI25" t="str">
            <v/>
          </cell>
          <cell r="BJ25" t="str">
            <v/>
          </cell>
          <cell r="BK25" t="str">
            <v>Wie oft waren Sie in der letzten Woche zuversichtlich, dass Sie fähig sind, Ihre persönlichen Probleme zu bewältigen?</v>
          </cell>
          <cell r="BL25" t="str">
            <v>Nie</v>
          </cell>
          <cell r="BM25" t="str">
            <v>Fast nie</v>
          </cell>
          <cell r="BN25" t="str">
            <v>Manchmal</v>
          </cell>
          <cell r="BO25" t="str">
            <v>Ziemlich oft</v>
          </cell>
          <cell r="BP25" t="str">
            <v>Sehr oft</v>
          </cell>
          <cell r="BQ25" t="str">
            <v/>
          </cell>
          <cell r="BR25" t="str">
            <v/>
          </cell>
          <cell r="BS25" t="str">
            <v>Wie oft waren Sie in der letzten Woche zuversichtlich, dass Sie fähig sind, Ihre persönlichen Probleme zu bewältigen?</v>
          </cell>
          <cell r="BT25" t="str">
            <v>Nie</v>
          </cell>
          <cell r="BU25" t="str">
            <v>Fast nie</v>
          </cell>
          <cell r="BV25" t="str">
            <v>Manchmal</v>
          </cell>
          <cell r="BW25" t="str">
            <v>Ziemlich oft</v>
          </cell>
          <cell r="BX25" t="str">
            <v>Sehr oft</v>
          </cell>
          <cell r="BY25" t="str">
            <v/>
          </cell>
          <cell r="BZ25" t="str">
            <v/>
          </cell>
        </row>
        <row r="26">
          <cell r="G26" t="str">
            <v>pss5</v>
          </cell>
          <cell r="H26">
            <v>0</v>
          </cell>
          <cell r="I26">
            <v>1</v>
          </cell>
          <cell r="J26">
            <v>2</v>
          </cell>
          <cell r="K26">
            <v>3</v>
          </cell>
          <cell r="L26">
            <v>4</v>
          </cell>
          <cell r="M26" t="str">
            <v/>
          </cell>
          <cell r="N26" t="str">
            <v/>
          </cell>
          <cell r="O26" t="str">
            <v>Koliko često ste tokom protekle nedelje imali osećaj da se stvari odvijaju u vašu korist?</v>
          </cell>
          <cell r="P26" t="str">
            <v>Uopšte ne</v>
          </cell>
          <cell r="Q26" t="str">
            <v>Skoro uopšte ne</v>
          </cell>
          <cell r="R26" t="str">
            <v>Ponekad</v>
          </cell>
          <cell r="S26" t="str">
            <v>Prilično često</v>
          </cell>
          <cell r="T26" t="str">
            <v>Vrlo često</v>
          </cell>
          <cell r="U26" t="str">
            <v/>
          </cell>
          <cell r="V26" t="str">
            <v/>
          </cell>
          <cell r="W26" t="str">
            <v>In the last week, how often have you felt that things were going your way?</v>
          </cell>
          <cell r="X26" t="str">
            <v>Never</v>
          </cell>
          <cell r="Y26" t="str">
            <v>Almost never</v>
          </cell>
          <cell r="Z26" t="str">
            <v>Sometimes</v>
          </cell>
          <cell r="AA26" t="str">
            <v>Fairly often</v>
          </cell>
          <cell r="AB26" t="str">
            <v>Very often</v>
          </cell>
          <cell r="AC26" t="str">
            <v/>
          </cell>
          <cell r="AD26" t="str">
            <v/>
          </cell>
          <cell r="AE26" t="str">
            <v>Wie oft hatten Sie in der letzten Woche das Gefühl, dass sich die Dinge zu Ihren Gunsten entwickeln?</v>
          </cell>
          <cell r="AF26" t="str">
            <v>Nie</v>
          </cell>
          <cell r="AG26" t="str">
            <v>Fast nie</v>
          </cell>
          <cell r="AH26" t="str">
            <v>Manchmal</v>
          </cell>
          <cell r="AI26" t="str">
            <v>Ziemlich oft</v>
          </cell>
          <cell r="AJ26" t="str">
            <v>Sehr oft</v>
          </cell>
          <cell r="AK26" t="str">
            <v/>
          </cell>
          <cell r="AL26" t="str">
            <v/>
          </cell>
          <cell r="AM26" t="str">
            <v>Durant la semaine passé, combien de fois avez-vous eu  le sentiment les choses allaient comme vous le vouliez ?</v>
          </cell>
          <cell r="AN26" t="str">
            <v>Jamais</v>
          </cell>
          <cell r="AO26" t="str">
            <v>Presque jamais</v>
          </cell>
          <cell r="AP26" t="str">
            <v xml:space="preserve">Parfois </v>
          </cell>
          <cell r="AQ26" t="str">
            <v>Assez souvent</v>
          </cell>
          <cell r="AR26" t="str">
            <v>Très souvent</v>
          </cell>
          <cell r="AU26" t="str">
            <v>Wie oft hatten Sie in der letzten Woche das Gefühl, dass sich die Dinge zu Ihren Gunsten entwickeln?</v>
          </cell>
          <cell r="AV26" t="str">
            <v>Nie</v>
          </cell>
          <cell r="AW26" t="str">
            <v>Fast nie</v>
          </cell>
          <cell r="AX26" t="str">
            <v>Manchmal</v>
          </cell>
          <cell r="AY26" t="str">
            <v>Ziemlich oft</v>
          </cell>
          <cell r="AZ26" t="str">
            <v>Sehr oft</v>
          </cell>
          <cell r="BA26" t="str">
            <v/>
          </cell>
          <cell r="BB26" t="str">
            <v/>
          </cell>
          <cell r="BC26" t="str">
            <v>Wie oft hatten Sie in der letzten Woche das Gefühl, dass sich die Dinge zu Ihren Gunsten entwickeln?</v>
          </cell>
          <cell r="BD26" t="str">
            <v>Nie</v>
          </cell>
          <cell r="BE26" t="str">
            <v>Fast nie</v>
          </cell>
          <cell r="BF26" t="str">
            <v>Manchmal</v>
          </cell>
          <cell r="BG26" t="str">
            <v>Ziemlich oft</v>
          </cell>
          <cell r="BH26" t="str">
            <v>Sehr oft</v>
          </cell>
          <cell r="BI26" t="str">
            <v/>
          </cell>
          <cell r="BJ26" t="str">
            <v/>
          </cell>
          <cell r="BK26" t="str">
            <v>Wie oft hatten Sie in der letzten Woche das Gefühl, dass sich die Dinge zu Ihren Gunsten entwickeln?</v>
          </cell>
          <cell r="BL26" t="str">
            <v>Nie</v>
          </cell>
          <cell r="BM26" t="str">
            <v>Fast nie</v>
          </cell>
          <cell r="BN26" t="str">
            <v>Manchmal</v>
          </cell>
          <cell r="BO26" t="str">
            <v>Ziemlich oft</v>
          </cell>
          <cell r="BP26" t="str">
            <v>Sehr oft</v>
          </cell>
          <cell r="BQ26" t="str">
            <v/>
          </cell>
          <cell r="BR26" t="str">
            <v/>
          </cell>
          <cell r="BS26" t="str">
            <v>Wie oft hatten Sie in der letzten Woche das Gefühl, dass sich die Dinge zu Ihren Gunsten entwickeln?</v>
          </cell>
          <cell r="BT26" t="str">
            <v>Nie</v>
          </cell>
          <cell r="BU26" t="str">
            <v>Fast nie</v>
          </cell>
          <cell r="BV26" t="str">
            <v>Manchmal</v>
          </cell>
          <cell r="BW26" t="str">
            <v>Ziemlich oft</v>
          </cell>
          <cell r="BX26" t="str">
            <v>Sehr oft</v>
          </cell>
          <cell r="BY26" t="str">
            <v/>
          </cell>
          <cell r="BZ26" t="str">
            <v/>
          </cell>
        </row>
        <row r="27">
          <cell r="G27" t="str">
            <v>pss6</v>
          </cell>
          <cell r="H27">
            <v>0</v>
          </cell>
          <cell r="I27">
            <v>1</v>
          </cell>
          <cell r="J27">
            <v>2</v>
          </cell>
          <cell r="K27">
            <v>3</v>
          </cell>
          <cell r="L27">
            <v>4</v>
          </cell>
          <cell r="M27" t="str">
            <v/>
          </cell>
          <cell r="N27" t="str">
            <v/>
          </cell>
          <cell r="O27" t="str">
            <v>Koliko često ste tokom protekle nedelje imali utisak da niste dorasli svim zadacima koji su pred vama?</v>
          </cell>
          <cell r="P27" t="str">
            <v>Uopšte ne</v>
          </cell>
          <cell r="Q27" t="str">
            <v>Skoro uopšte ne</v>
          </cell>
          <cell r="R27" t="str">
            <v>Ponekad</v>
          </cell>
          <cell r="S27" t="str">
            <v>Prilično često</v>
          </cell>
          <cell r="T27" t="str">
            <v>Vrlo često</v>
          </cell>
          <cell r="U27" t="str">
            <v/>
          </cell>
          <cell r="V27" t="str">
            <v/>
          </cell>
          <cell r="W27" t="str">
            <v>In the last week, how often have you found that you could not cope with all the things that you had to do?</v>
          </cell>
          <cell r="X27" t="str">
            <v>Never</v>
          </cell>
          <cell r="Y27" t="str">
            <v>Almost never</v>
          </cell>
          <cell r="Z27" t="str">
            <v>Sometimes</v>
          </cell>
          <cell r="AA27" t="str">
            <v>Fairly often</v>
          </cell>
          <cell r="AB27" t="str">
            <v>Very often</v>
          </cell>
          <cell r="AC27" t="str">
            <v/>
          </cell>
          <cell r="AD27" t="str">
            <v/>
          </cell>
          <cell r="AE27" t="str">
            <v>Wie oft hatten Sie in der letzten Woche den Eindruck, nicht all Ihren anstehenden Aufgaben gewachsen zu sein?</v>
          </cell>
          <cell r="AF27" t="str">
            <v>Nie</v>
          </cell>
          <cell r="AG27" t="str">
            <v>Fast nie</v>
          </cell>
          <cell r="AH27" t="str">
            <v>Manchmal</v>
          </cell>
          <cell r="AI27" t="str">
            <v>Ziemlich oft</v>
          </cell>
          <cell r="AJ27" t="str">
            <v>Sehr oft</v>
          </cell>
          <cell r="AK27" t="str">
            <v/>
          </cell>
          <cell r="AL27" t="str">
            <v/>
          </cell>
          <cell r="AM27" t="str">
            <v>Durant la semaine passé, combien de fois avez-vous pensé que vous ne pourriez pas venir à bout de tout ce que vous aviez à faire?</v>
          </cell>
          <cell r="AN27" t="str">
            <v>Jamais</v>
          </cell>
          <cell r="AO27" t="str">
            <v>Presque jamais</v>
          </cell>
          <cell r="AP27" t="str">
            <v xml:space="preserve">Parfois </v>
          </cell>
          <cell r="AQ27" t="str">
            <v>Assez souvent</v>
          </cell>
          <cell r="AR27" t="str">
            <v>Très souvent</v>
          </cell>
          <cell r="AU27" t="str">
            <v>Wie oft hatten Sie in der letzten Woche den Eindruck, nicht all Ihren anstehenden Aufgaben gewachsen zu sein?</v>
          </cell>
          <cell r="AV27" t="str">
            <v>Nie</v>
          </cell>
          <cell r="AW27" t="str">
            <v>Fast nie</v>
          </cell>
          <cell r="AX27" t="str">
            <v>Manchmal</v>
          </cell>
          <cell r="AY27" t="str">
            <v>Ziemlich oft</v>
          </cell>
          <cell r="AZ27" t="str">
            <v>Sehr oft</v>
          </cell>
          <cell r="BA27" t="str">
            <v/>
          </cell>
          <cell r="BB27" t="str">
            <v/>
          </cell>
          <cell r="BC27" t="str">
            <v>Wie oft hatten Sie in der letzten Woche den Eindruck, nicht all Ihren anstehenden Aufgaben gewachsen zu sein?</v>
          </cell>
          <cell r="BD27" t="str">
            <v>Nie</v>
          </cell>
          <cell r="BE27" t="str">
            <v>Fast nie</v>
          </cell>
          <cell r="BF27" t="str">
            <v>Manchmal</v>
          </cell>
          <cell r="BG27" t="str">
            <v>Ziemlich oft</v>
          </cell>
          <cell r="BH27" t="str">
            <v>Sehr oft</v>
          </cell>
          <cell r="BI27" t="str">
            <v/>
          </cell>
          <cell r="BJ27" t="str">
            <v/>
          </cell>
          <cell r="BK27" t="str">
            <v>Wie oft hatten Sie in der letzten Woche den Eindruck, nicht all Ihren anstehenden Aufgaben gewachsen zu sein?</v>
          </cell>
          <cell r="BL27" t="str">
            <v>Nie</v>
          </cell>
          <cell r="BM27" t="str">
            <v>Fast nie</v>
          </cell>
          <cell r="BN27" t="str">
            <v>Manchmal</v>
          </cell>
          <cell r="BO27" t="str">
            <v>Ziemlich oft</v>
          </cell>
          <cell r="BP27" t="str">
            <v>Sehr oft</v>
          </cell>
          <cell r="BQ27" t="str">
            <v/>
          </cell>
          <cell r="BR27" t="str">
            <v/>
          </cell>
          <cell r="BS27" t="str">
            <v>Wie oft hatten Sie in der letzten Woche den Eindruck, nicht all Ihren anstehenden Aufgaben gewachsen zu sein?</v>
          </cell>
          <cell r="BT27" t="str">
            <v>Nie</v>
          </cell>
          <cell r="BU27" t="str">
            <v>Fast nie</v>
          </cell>
          <cell r="BV27" t="str">
            <v>Manchmal</v>
          </cell>
          <cell r="BW27" t="str">
            <v>Ziemlich oft</v>
          </cell>
          <cell r="BX27" t="str">
            <v>Sehr oft</v>
          </cell>
          <cell r="BY27" t="str">
            <v/>
          </cell>
          <cell r="BZ27" t="str">
            <v/>
          </cell>
        </row>
        <row r="28">
          <cell r="G28" t="str">
            <v>pss7</v>
          </cell>
          <cell r="H28">
            <v>0</v>
          </cell>
          <cell r="I28">
            <v>1</v>
          </cell>
          <cell r="J28">
            <v>2</v>
          </cell>
          <cell r="K28">
            <v>3</v>
          </cell>
          <cell r="L28">
            <v>4</v>
          </cell>
          <cell r="M28" t="str">
            <v/>
          </cell>
          <cell r="N28" t="str">
            <v/>
          </cell>
          <cell r="O28" t="str">
            <v>Koliko često ste tokom protekle nedelje bili u stanju da utičete na neprijatne situacije u vašem životu?</v>
          </cell>
          <cell r="P28" t="str">
            <v>Uopšte ne</v>
          </cell>
          <cell r="Q28" t="str">
            <v>Skoro uopšte ne</v>
          </cell>
          <cell r="R28" t="str">
            <v>Ponekad</v>
          </cell>
          <cell r="S28" t="str">
            <v>Prilično često</v>
          </cell>
          <cell r="T28" t="str">
            <v>Vrlo često</v>
          </cell>
          <cell r="U28" t="str">
            <v/>
          </cell>
          <cell r="V28" t="str">
            <v/>
          </cell>
          <cell r="W28" t="str">
            <v>In the last week, how often have you been able to control irritations in your life?</v>
          </cell>
          <cell r="X28" t="str">
            <v>Never</v>
          </cell>
          <cell r="Y28" t="str">
            <v>Almost never</v>
          </cell>
          <cell r="Z28" t="str">
            <v>Sometimes</v>
          </cell>
          <cell r="AA28" t="str">
            <v>Fairly often</v>
          </cell>
          <cell r="AB28" t="str">
            <v>Very often</v>
          </cell>
          <cell r="AC28" t="str">
            <v/>
          </cell>
          <cell r="AD28" t="str">
            <v/>
          </cell>
          <cell r="AE28" t="str">
            <v>Wie oft waren Sie in der letzten Woche in der Lage, ärgerliche Situationen in Ihrem Leben zu beeinflussen?</v>
          </cell>
          <cell r="AF28" t="str">
            <v>Nie</v>
          </cell>
          <cell r="AG28" t="str">
            <v>Fast nie</v>
          </cell>
          <cell r="AH28" t="str">
            <v>Manchmal</v>
          </cell>
          <cell r="AI28" t="str">
            <v>Ziemlich oft</v>
          </cell>
          <cell r="AJ28" t="str">
            <v>Sehr oft</v>
          </cell>
          <cell r="AK28" t="str">
            <v/>
          </cell>
          <cell r="AL28" t="str">
            <v/>
          </cell>
          <cell r="AM28" t="str">
            <v>Durant la semaine passé, combien de fois avez-vous été capable de contrôler les irritations que vous éprouvez dans votre vie ?</v>
          </cell>
          <cell r="AN28" t="str">
            <v>Jamais</v>
          </cell>
          <cell r="AO28" t="str">
            <v>Presque jamais</v>
          </cell>
          <cell r="AP28" t="str">
            <v xml:space="preserve">Parfois </v>
          </cell>
          <cell r="AQ28" t="str">
            <v>Assez souvent</v>
          </cell>
          <cell r="AR28" t="str">
            <v>Très souvent</v>
          </cell>
          <cell r="AU28" t="str">
            <v>Wie oft waren Sie in der letzten Woche in der Lage, ärgerliche Situationen in Ihrem Leben zu beeinflussen?</v>
          </cell>
          <cell r="AV28" t="str">
            <v>Nie</v>
          </cell>
          <cell r="AW28" t="str">
            <v>Fast nie</v>
          </cell>
          <cell r="AX28" t="str">
            <v>Manchmal</v>
          </cell>
          <cell r="AY28" t="str">
            <v>Ziemlich oft</v>
          </cell>
          <cell r="AZ28" t="str">
            <v>Sehr oft</v>
          </cell>
          <cell r="BA28" t="str">
            <v/>
          </cell>
          <cell r="BB28" t="str">
            <v/>
          </cell>
          <cell r="BC28" t="str">
            <v>Wie oft waren Sie in der letzten Woche in der Lage, ärgerliche Situationen in Ihrem Leben zu beeinflussen?</v>
          </cell>
          <cell r="BD28" t="str">
            <v>Nie</v>
          </cell>
          <cell r="BE28" t="str">
            <v>Fast nie</v>
          </cell>
          <cell r="BF28" t="str">
            <v>Manchmal</v>
          </cell>
          <cell r="BG28" t="str">
            <v>Ziemlich oft</v>
          </cell>
          <cell r="BH28" t="str">
            <v>Sehr oft</v>
          </cell>
          <cell r="BI28" t="str">
            <v/>
          </cell>
          <cell r="BJ28" t="str">
            <v/>
          </cell>
          <cell r="BK28" t="str">
            <v>Wie oft waren Sie in der letzten Woche in der Lage, ärgerliche Situationen in Ihrem Leben zu beeinflussen?</v>
          </cell>
          <cell r="BL28" t="str">
            <v>Nie</v>
          </cell>
          <cell r="BM28" t="str">
            <v>Fast nie</v>
          </cell>
          <cell r="BN28" t="str">
            <v>Manchmal</v>
          </cell>
          <cell r="BO28" t="str">
            <v>Ziemlich oft</v>
          </cell>
          <cell r="BP28" t="str">
            <v>Sehr oft</v>
          </cell>
          <cell r="BQ28" t="str">
            <v/>
          </cell>
          <cell r="BR28" t="str">
            <v/>
          </cell>
          <cell r="BS28" t="str">
            <v>Wie oft waren Sie in der letzten Woche in der Lage, ärgerliche Situationen in Ihrem Leben zu beeinflussen?</v>
          </cell>
          <cell r="BT28" t="str">
            <v>Nie</v>
          </cell>
          <cell r="BU28" t="str">
            <v>Fast nie</v>
          </cell>
          <cell r="BV28" t="str">
            <v>Manchmal</v>
          </cell>
          <cell r="BW28" t="str">
            <v>Ziemlich oft</v>
          </cell>
          <cell r="BX28" t="str">
            <v>Sehr oft</v>
          </cell>
          <cell r="BY28" t="str">
            <v/>
          </cell>
          <cell r="BZ28" t="str">
            <v/>
          </cell>
        </row>
        <row r="29">
          <cell r="G29" t="str">
            <v>pss8</v>
          </cell>
          <cell r="H29">
            <v>0</v>
          </cell>
          <cell r="I29">
            <v>1</v>
          </cell>
          <cell r="J29">
            <v>2</v>
          </cell>
          <cell r="K29">
            <v>3</v>
          </cell>
          <cell r="L29">
            <v>4</v>
          </cell>
          <cell r="M29" t="str">
            <v/>
          </cell>
          <cell r="N29" t="str">
            <v/>
          </cell>
          <cell r="O29" t="str">
            <v>Koliko često ste tokom protekle nedelje imali osećaj da imate sve pod kontrolom?</v>
          </cell>
          <cell r="P29" t="str">
            <v>Uopšte ne</v>
          </cell>
          <cell r="Q29" t="str">
            <v>Skoro uopšte ne</v>
          </cell>
          <cell r="R29" t="str">
            <v>Ponekad</v>
          </cell>
          <cell r="S29" t="str">
            <v>Prilično često</v>
          </cell>
          <cell r="T29" t="str">
            <v>Vrlo često</v>
          </cell>
          <cell r="U29" t="str">
            <v/>
          </cell>
          <cell r="V29" t="str">
            <v/>
          </cell>
          <cell r="W29" t="str">
            <v>In the last week, how often have you felt that you were on top of things?</v>
          </cell>
          <cell r="X29" t="str">
            <v>Never</v>
          </cell>
          <cell r="Y29" t="str">
            <v>Almost never</v>
          </cell>
          <cell r="Z29" t="str">
            <v>Sometimes</v>
          </cell>
          <cell r="AA29" t="str">
            <v>Fairly often</v>
          </cell>
          <cell r="AB29" t="str">
            <v>Very often</v>
          </cell>
          <cell r="AC29" t="str">
            <v/>
          </cell>
          <cell r="AD29" t="str">
            <v/>
          </cell>
          <cell r="AE29" t="str">
            <v>Wie oft hatten Sie in der letzten Woche das Gefühl, alles im Griff zu haben?</v>
          </cell>
          <cell r="AF29" t="str">
            <v>Nie</v>
          </cell>
          <cell r="AG29" t="str">
            <v>Fast nie</v>
          </cell>
          <cell r="AH29" t="str">
            <v>Manchmal</v>
          </cell>
          <cell r="AI29" t="str">
            <v>Ziemlich oft</v>
          </cell>
          <cell r="AJ29" t="str">
            <v>Sehr oft</v>
          </cell>
          <cell r="AK29" t="str">
            <v/>
          </cell>
          <cell r="AL29" t="str">
            <v/>
          </cell>
          <cell r="AM29" t="str">
            <v>Durant la semaine passé, combien de fois avez vous eu le sentiment de vraiment "dominer la situation"?</v>
          </cell>
          <cell r="AN29" t="str">
            <v>Jamais</v>
          </cell>
          <cell r="AO29" t="str">
            <v>Presque jamais</v>
          </cell>
          <cell r="AP29" t="str">
            <v xml:space="preserve">Parfois </v>
          </cell>
          <cell r="AQ29" t="str">
            <v>Assez souvent</v>
          </cell>
          <cell r="AR29" t="str">
            <v>Très souvent</v>
          </cell>
          <cell r="AU29" t="str">
            <v>Wie oft hatten Sie in der letzten Woche das Gefühl, alles im Griff zu haben?</v>
          </cell>
          <cell r="AV29" t="str">
            <v>Nie</v>
          </cell>
          <cell r="AW29" t="str">
            <v>Fast nie</v>
          </cell>
          <cell r="AX29" t="str">
            <v>Manchmal</v>
          </cell>
          <cell r="AY29" t="str">
            <v>Ziemlich oft</v>
          </cell>
          <cell r="AZ29" t="str">
            <v>Sehr oft</v>
          </cell>
          <cell r="BA29" t="str">
            <v/>
          </cell>
          <cell r="BB29" t="str">
            <v/>
          </cell>
          <cell r="BC29" t="str">
            <v>Wie oft hatten Sie in der letzten Woche das Gefühl, alles im Griff zu haben?</v>
          </cell>
          <cell r="BD29" t="str">
            <v>Nie</v>
          </cell>
          <cell r="BE29" t="str">
            <v>Fast nie</v>
          </cell>
          <cell r="BF29" t="str">
            <v>Manchmal</v>
          </cell>
          <cell r="BG29" t="str">
            <v>Ziemlich oft</v>
          </cell>
          <cell r="BH29" t="str">
            <v>Sehr oft</v>
          </cell>
          <cell r="BI29" t="str">
            <v/>
          </cell>
          <cell r="BJ29" t="str">
            <v/>
          </cell>
          <cell r="BK29" t="str">
            <v>Wie oft hatten Sie in der letzten Woche das Gefühl, alles im Griff zu haben?</v>
          </cell>
          <cell r="BL29" t="str">
            <v>Nie</v>
          </cell>
          <cell r="BM29" t="str">
            <v>Fast nie</v>
          </cell>
          <cell r="BN29" t="str">
            <v>Manchmal</v>
          </cell>
          <cell r="BO29" t="str">
            <v>Ziemlich oft</v>
          </cell>
          <cell r="BP29" t="str">
            <v>Sehr oft</v>
          </cell>
          <cell r="BQ29" t="str">
            <v/>
          </cell>
          <cell r="BR29" t="str">
            <v/>
          </cell>
          <cell r="BS29" t="str">
            <v>Wie oft hatten Sie in der letzten Woche das Gefühl, alles im Griff zu haben?</v>
          </cell>
          <cell r="BT29" t="str">
            <v>Nie</v>
          </cell>
          <cell r="BU29" t="str">
            <v>Fast nie</v>
          </cell>
          <cell r="BV29" t="str">
            <v>Manchmal</v>
          </cell>
          <cell r="BW29" t="str">
            <v>Ziemlich oft</v>
          </cell>
          <cell r="BX29" t="str">
            <v>Sehr oft</v>
          </cell>
          <cell r="BY29" t="str">
            <v/>
          </cell>
          <cell r="BZ29" t="str">
            <v/>
          </cell>
        </row>
        <row r="30">
          <cell r="G30" t="str">
            <v>pss9</v>
          </cell>
          <cell r="H30">
            <v>0</v>
          </cell>
          <cell r="I30">
            <v>1</v>
          </cell>
          <cell r="J30">
            <v>2</v>
          </cell>
          <cell r="K30">
            <v>3</v>
          </cell>
          <cell r="L30">
            <v>4</v>
          </cell>
          <cell r="M30" t="str">
            <v/>
          </cell>
          <cell r="N30" t="str">
            <v/>
          </cell>
          <cell r="O30" t="str">
            <v>Koliko često ste se u toku protekle nedelje nervirali zbog stvari koje nisu pod vašom kontrolom?</v>
          </cell>
          <cell r="P30" t="str">
            <v>Uopšte ne</v>
          </cell>
          <cell r="Q30" t="str">
            <v>Skoro uopšte ne</v>
          </cell>
          <cell r="R30" t="str">
            <v>Ponekad</v>
          </cell>
          <cell r="S30" t="str">
            <v>Prilično često</v>
          </cell>
          <cell r="T30" t="str">
            <v>Vrlo često</v>
          </cell>
          <cell r="U30" t="str">
            <v/>
          </cell>
          <cell r="V30" t="str">
            <v/>
          </cell>
          <cell r="W30" t="str">
            <v>In the last week, how often have you been angered because of things that were outside of your control?</v>
          </cell>
          <cell r="X30" t="str">
            <v>Never</v>
          </cell>
          <cell r="Y30" t="str">
            <v>Almost never</v>
          </cell>
          <cell r="Z30" t="str">
            <v>Sometimes</v>
          </cell>
          <cell r="AA30" t="str">
            <v>Fairly often</v>
          </cell>
          <cell r="AB30" t="str">
            <v>Very often</v>
          </cell>
          <cell r="AC30" t="str">
            <v/>
          </cell>
          <cell r="AD30" t="str">
            <v/>
          </cell>
          <cell r="AE30" t="str">
            <v>Wie oft haben Sie sich in der letzten Woche über Dinge geärgert, über die Sie keine Kontrolle hatten?</v>
          </cell>
          <cell r="AF30" t="str">
            <v>Nie</v>
          </cell>
          <cell r="AG30" t="str">
            <v>Fast nie</v>
          </cell>
          <cell r="AH30" t="str">
            <v>Manchmal</v>
          </cell>
          <cell r="AI30" t="str">
            <v>Ziemlich oft</v>
          </cell>
          <cell r="AJ30" t="str">
            <v>Sehr oft</v>
          </cell>
          <cell r="AK30" t="str">
            <v/>
          </cell>
          <cell r="AL30" t="str">
            <v/>
          </cell>
          <cell r="AM30" t="str">
            <v>Durant la semaine passé, combien de fois  vous êtes-vous mis(e) en colère à cause de choses qui arrivaient et sur lesquelles vous n'aviez pas de contrôle?</v>
          </cell>
          <cell r="AN30" t="str">
            <v>Jamais</v>
          </cell>
          <cell r="AO30" t="str">
            <v>Presque jamais</v>
          </cell>
          <cell r="AP30" t="str">
            <v xml:space="preserve">Parfois </v>
          </cell>
          <cell r="AQ30" t="str">
            <v>Assez souvent</v>
          </cell>
          <cell r="AR30" t="str">
            <v>Très souvent</v>
          </cell>
          <cell r="AU30" t="str">
            <v>Wie oft haben Sie sich in der letzten Woche über Dinge geärgert, über die Sie keine Kontrolle hatten?</v>
          </cell>
          <cell r="AV30" t="str">
            <v>Nie</v>
          </cell>
          <cell r="AW30" t="str">
            <v>Fast nie</v>
          </cell>
          <cell r="AX30" t="str">
            <v>Manchmal</v>
          </cell>
          <cell r="AY30" t="str">
            <v>Ziemlich oft</v>
          </cell>
          <cell r="AZ30" t="str">
            <v>Sehr oft</v>
          </cell>
          <cell r="BA30" t="str">
            <v/>
          </cell>
          <cell r="BB30" t="str">
            <v/>
          </cell>
          <cell r="BC30" t="str">
            <v>Wie oft haben Sie sich in der letzten Woche über Dinge geärgert, über die Sie keine Kontrolle hatten?</v>
          </cell>
          <cell r="BD30" t="str">
            <v>Nie</v>
          </cell>
          <cell r="BE30" t="str">
            <v>Fast nie</v>
          </cell>
          <cell r="BF30" t="str">
            <v>Manchmal</v>
          </cell>
          <cell r="BG30" t="str">
            <v>Ziemlich oft</v>
          </cell>
          <cell r="BH30" t="str">
            <v>Sehr oft</v>
          </cell>
          <cell r="BI30" t="str">
            <v/>
          </cell>
          <cell r="BJ30" t="str">
            <v/>
          </cell>
          <cell r="BK30" t="str">
            <v>Wie oft haben Sie sich in der letzten Woche über Dinge geärgert, über die Sie keine Kontrolle hatten?</v>
          </cell>
          <cell r="BL30" t="str">
            <v>Nie</v>
          </cell>
          <cell r="BM30" t="str">
            <v>Fast nie</v>
          </cell>
          <cell r="BN30" t="str">
            <v>Manchmal</v>
          </cell>
          <cell r="BO30" t="str">
            <v>Ziemlich oft</v>
          </cell>
          <cell r="BP30" t="str">
            <v>Sehr oft</v>
          </cell>
          <cell r="BQ30" t="str">
            <v/>
          </cell>
          <cell r="BR30" t="str">
            <v/>
          </cell>
          <cell r="BS30" t="str">
            <v>Wie oft haben Sie sich in der letzten Woche über Dinge geärgert, über die Sie keine Kontrolle hatten?</v>
          </cell>
          <cell r="BT30" t="str">
            <v>Nie</v>
          </cell>
          <cell r="BU30" t="str">
            <v>Fast nie</v>
          </cell>
          <cell r="BV30" t="str">
            <v>Manchmal</v>
          </cell>
          <cell r="BW30" t="str">
            <v>Ziemlich oft</v>
          </cell>
          <cell r="BX30" t="str">
            <v>Sehr oft</v>
          </cell>
          <cell r="BY30" t="str">
            <v/>
          </cell>
          <cell r="BZ30" t="str">
            <v/>
          </cell>
        </row>
        <row r="31">
          <cell r="G31" t="str">
            <v>pss10</v>
          </cell>
          <cell r="H31">
            <v>0</v>
          </cell>
          <cell r="I31">
            <v>1</v>
          </cell>
          <cell r="J31">
            <v>2</v>
          </cell>
          <cell r="K31">
            <v>3</v>
          </cell>
          <cell r="L31">
            <v>4</v>
          </cell>
          <cell r="M31" t="str">
            <v/>
          </cell>
          <cell r="N31" t="str">
            <v/>
          </cell>
          <cell r="O31" t="str">
            <v>Koliko često ste tokom protekle nedelje imali osećaj da se da se nagomilalo toliko problema da ih jednostavno ne možete rešiti?</v>
          </cell>
          <cell r="P31" t="str">
            <v>Uopšte ne</v>
          </cell>
          <cell r="Q31" t="str">
            <v>Skoro uopšte ne</v>
          </cell>
          <cell r="R31" t="str">
            <v>Ponekad</v>
          </cell>
          <cell r="S31" t="str">
            <v>Prilično često</v>
          </cell>
          <cell r="T31" t="str">
            <v>Vrlo često</v>
          </cell>
          <cell r="U31" t="str">
            <v/>
          </cell>
          <cell r="V31" t="str">
            <v/>
          </cell>
          <cell r="W31" t="str">
            <v>In the last week, how often have you felt difficulties were piling up so high that you could not overcome them?</v>
          </cell>
          <cell r="X31" t="str">
            <v>Never</v>
          </cell>
          <cell r="Y31" t="str">
            <v>Almost never</v>
          </cell>
          <cell r="Z31" t="str">
            <v>Sometimes</v>
          </cell>
          <cell r="AA31" t="str">
            <v>Fairly often</v>
          </cell>
          <cell r="AB31" t="str">
            <v>Very often</v>
          </cell>
          <cell r="AC31" t="str">
            <v/>
          </cell>
          <cell r="AD31" t="str">
            <v/>
          </cell>
          <cell r="AE31" t="str">
            <v>Wie oft hatten Sie in der letzten Woche das Gefühl, dass sich so viele Schwierigkeiten angehäuft haben, dass Sie diese nicht überwinden konnten?</v>
          </cell>
          <cell r="AF31" t="str">
            <v>Nie</v>
          </cell>
          <cell r="AG31" t="str">
            <v>Fast nie</v>
          </cell>
          <cell r="AH31" t="str">
            <v>Manchmal</v>
          </cell>
          <cell r="AI31" t="str">
            <v>Ziemlich oft</v>
          </cell>
          <cell r="AJ31" t="str">
            <v>Sehr oft</v>
          </cell>
          <cell r="AK31" t="str">
            <v/>
          </cell>
          <cell r="AL31" t="str">
            <v/>
          </cell>
          <cell r="AM31" t="str">
            <v>Durant la semaine passé, combien de fois avez-vous eu le sentiment que les difficultés s'accumulaient tellement que vous ne pourriez pas les surmonter?</v>
          </cell>
          <cell r="AN31" t="str">
            <v>Jamais</v>
          </cell>
          <cell r="AO31" t="str">
            <v>Presque jamais</v>
          </cell>
          <cell r="AP31" t="str">
            <v xml:space="preserve">Parfois </v>
          </cell>
          <cell r="AQ31" t="str">
            <v>Assez souvent</v>
          </cell>
          <cell r="AR31" t="str">
            <v>Très souvent</v>
          </cell>
          <cell r="AU31" t="str">
            <v>Wie oft hatten Sie in der letzten Woche das Gefühl, dass sich so viele Schwierigkeiten angehäuft haben, dass Sie diese nicht überwinden konnten?</v>
          </cell>
          <cell r="AV31" t="str">
            <v>Nie</v>
          </cell>
          <cell r="AW31" t="str">
            <v>Fast nie</v>
          </cell>
          <cell r="AX31" t="str">
            <v>Manchmal</v>
          </cell>
          <cell r="AY31" t="str">
            <v>Ziemlich oft</v>
          </cell>
          <cell r="AZ31" t="str">
            <v>Sehr oft</v>
          </cell>
          <cell r="BA31" t="str">
            <v/>
          </cell>
          <cell r="BB31" t="str">
            <v/>
          </cell>
          <cell r="BC31" t="str">
            <v>Wie oft hatten Sie in der letzten Woche das Gefühl, dass sich so viele Schwierigkeiten angehäuft haben, dass Sie diese nicht überwinden konnten?</v>
          </cell>
          <cell r="BD31" t="str">
            <v>Nie</v>
          </cell>
          <cell r="BE31" t="str">
            <v>Fast nie</v>
          </cell>
          <cell r="BF31" t="str">
            <v>Manchmal</v>
          </cell>
          <cell r="BG31" t="str">
            <v>Ziemlich oft</v>
          </cell>
          <cell r="BH31" t="str">
            <v>Sehr oft</v>
          </cell>
          <cell r="BI31" t="str">
            <v/>
          </cell>
          <cell r="BJ31" t="str">
            <v/>
          </cell>
          <cell r="BK31" t="str">
            <v>Wie oft hatten Sie in der letzten Woche das Gefühl, dass sich so viele Schwierigkeiten angehäuft haben, dass Sie diese nicht überwinden konnten?</v>
          </cell>
          <cell r="BL31" t="str">
            <v>Nie</v>
          </cell>
          <cell r="BM31" t="str">
            <v>Fast nie</v>
          </cell>
          <cell r="BN31" t="str">
            <v>Manchmal</v>
          </cell>
          <cell r="BO31" t="str">
            <v>Ziemlich oft</v>
          </cell>
          <cell r="BP31" t="str">
            <v>Sehr oft</v>
          </cell>
          <cell r="BQ31" t="str">
            <v/>
          </cell>
          <cell r="BR31" t="str">
            <v/>
          </cell>
          <cell r="BS31" t="str">
            <v>Wie oft hatten Sie in der letzten Woche das Gefühl, dass sich so viele Schwierigkeiten angehäuft haben, dass Sie diese nicht überwinden konnten?</v>
          </cell>
          <cell r="BT31" t="str">
            <v>Nie</v>
          </cell>
          <cell r="BU31" t="str">
            <v>Fast nie</v>
          </cell>
          <cell r="BV31" t="str">
            <v>Manchmal</v>
          </cell>
          <cell r="BW31" t="str">
            <v>Ziemlich oft</v>
          </cell>
          <cell r="BX31" t="str">
            <v>Sehr oft</v>
          </cell>
          <cell r="BY31" t="str">
            <v/>
          </cell>
          <cell r="BZ31" t="str">
            <v/>
          </cell>
        </row>
        <row r="33">
          <cell r="O33" t="str">
            <v>Srdačno se zahvaljujemo na vašem trudu i vremenu koje ste uložili dajući odgovore na pitanja o vašem doživljaju stresa! Ostanite zdravi! Bilo bi nam drago ako biste sledeće nedelje ponovo učestvovali u ovoj anketi o doživljaju stresa.</v>
          </cell>
          <cell r="W33" t="str">
            <v>Thank you very much for your effort and time in answering the questions about your perceived stress! Stay healthy! We would be delighted if you take part in this survey on perceived stress again next week.</v>
          </cell>
          <cell r="AE33" t="str">
            <v>Herzlichen Dank für Ihre Mühe und Zeit für die Beantwortung der Fragen über Ihr Stresserleben! Bleiben Sie gesund! Wir würden uns freuen, wenn Sie in der nächsten Woche erneut an dieser Befragung zum Stresserleben teilnehmen.</v>
          </cell>
          <cell r="AM33" t="str">
            <v>Merci beaucoup pour votre soutien et pour le temps que vous consacrez à remplir le questionnaire sur l'expérience du stress! Restez en bonne santé! Nous vous invitions à participer à notre étude encore une fois la prochaine semaine.</v>
          </cell>
          <cell r="AU33" t="str">
            <v>Herzlichen Dank für Ihre Mühe und Zeit für die Beantwortung der Fragen über Ihr Stresserleben! Bleiben Sie gesund! Wir würden uns freuen, wenn Sie in der nächsten Woche erneut an dieser Befragung zum Stresserleben teilnehmen.</v>
          </cell>
          <cell r="BC33" t="str">
            <v>Herzlichen Dank für Ihre Mühe und Zeit für die Beantwortung der Fragen über Ihr Stresserleben! Bleiben Sie gesund! Wir würden uns freuen, wenn Sie in der nächsten Woche erneut an dieser Befragung zum Stresserleben teilnehmen.</v>
          </cell>
          <cell r="BK33" t="str">
            <v>Herzlichen Dank für Ihre Mühe und Zeit für die Beantwortung der Fragen über Ihr Stresserleben! Bleiben Sie gesund! Wir würden uns freuen, wenn Sie in der nächsten Woche erneut an dieser Befragung zum Stresserleben teilnehmen.</v>
          </cell>
          <cell r="BS33" t="str">
            <v>Herzlichen Dank für Ihre Mühe und Zeit für die Beantwortung der Fragen über Ihr Stresserleben! Bleiben Sie gesund! Wir würden uns freuen, wenn Sie in der nächsten Woche erneut an dieser Befragung zum Stresserleben teilnehmen.</v>
          </cell>
        </row>
      </sheetData>
      <sheetData sheetId="1"/>
    </sheetDataSet>
  </externalBook>
</externalLink>
</file>

<file path=xl/persons/person.xml><?xml version="1.0" encoding="utf-8"?>
<personList xmlns="http://schemas.microsoft.com/office/spreadsheetml/2018/threadedcomments" xmlns:x="http://schemas.openxmlformats.org/spreadsheetml/2006/main">
  <person displayName="joa24jm" id="{F5C762BD-5C53-46F4-8698-BD615D2A829E}" userId="S::joa24jm@uniwuerzburg.onmicrosoft.com::5f1da745-42be-4bd0-bf19-392582114e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3" dT="2020-10-15T07:08:21.19" personId="{F5C762BD-5C53-46F4-8698-BD615D2A829E}" id="{89FF0961-7579-4D73-B929-C4C5C624A6A4}">
    <text>Case abfangen!</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0-09-11T08:51:02.42" personId="{F5C762BD-5C53-46F4-8698-BD615D2A829E}" id="{34874B01-72A9-489D-A9E2-8051BA381336}">
    <text>Grau hinterlegte Zeilen haben eine Autorefeferenz zu Baseline, da sie im Wortgleich identisch sind. Wenn man die Frage ändern möchte, darf und muss man das nur im Baseline Fragebogen</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ohannes.allgaier@uni-wuerzburg.de" TargetMode="External"/><Relationship Id="rId1" Type="http://schemas.openxmlformats.org/officeDocument/2006/relationships/hyperlink" Target="mailto:thomas.probst@donau-uni.ac.at"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ohannes.allgaier@uni-wuerzburg.de" TargetMode="External"/><Relationship Id="rId1" Type="http://schemas.openxmlformats.org/officeDocument/2006/relationships/hyperlink" Target="mailto:johannes.schobel@uni-ulm.de"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33"/>
  <sheetViews>
    <sheetView showGridLines="0" tabSelected="1" topLeftCell="M1" zoomScale="70" zoomScaleNormal="70" workbookViewId="0">
      <pane ySplit="6" topLeftCell="A7" activePane="bottomLeft" state="frozen"/>
      <selection pane="bottomLeft" activeCell="S11" sqref="S11"/>
    </sheetView>
  </sheetViews>
  <sheetFormatPr defaultColWidth="11.125" defaultRowHeight="30" customHeight="1"/>
  <cols>
    <col min="1" max="1" width="12.75" style="4" customWidth="1"/>
    <col min="2" max="2" width="25.5" style="4" customWidth="1"/>
    <col min="3" max="3" width="6.625" style="4" customWidth="1"/>
    <col min="4" max="4" width="6.375" style="4" customWidth="1"/>
    <col min="5" max="5" width="7.625" style="4" customWidth="1"/>
    <col min="6" max="6" width="11.125" style="4" customWidth="1"/>
    <col min="7" max="7" width="14.125" style="4" customWidth="1"/>
    <col min="8" max="14" width="5.625" style="4" customWidth="1"/>
    <col min="15" max="15" width="99.125" style="4" bestFit="1" customWidth="1"/>
    <col min="16" max="22" width="15.625" style="4" customWidth="1"/>
    <col min="23" max="23" width="79.625" style="4" customWidth="1"/>
    <col min="24" max="30" width="11.125" style="4" customWidth="1"/>
    <col min="31" max="31" width="112.875" style="4" bestFit="1" customWidth="1"/>
    <col min="32" max="38" width="11.125" style="4" customWidth="1"/>
    <col min="39" max="39" width="85.875" style="4" customWidth="1"/>
    <col min="40" max="41" width="11.125" style="4" customWidth="1"/>
    <col min="42" max="42" width="8.5" style="4" customWidth="1"/>
    <col min="43" max="46" width="11.125" style="4" customWidth="1"/>
    <col min="47" max="47" width="11.125" style="4"/>
    <col min="48" max="54" width="11.125" style="4" customWidth="1"/>
    <col min="55" max="55" width="11.125" style="4"/>
    <col min="56" max="62" width="11.125" style="4" customWidth="1"/>
    <col min="63" max="63" width="11.125" style="4"/>
    <col min="64" max="70" width="11.125" style="4" customWidth="1"/>
    <col min="71" max="71" width="11.125" style="4"/>
    <col min="72" max="78" width="11.125" style="4" customWidth="1"/>
    <col min="79" max="16384" width="11.125" style="4"/>
  </cols>
  <sheetData>
    <row r="1" spans="1:78" ht="30" customHeight="1">
      <c r="A1" s="139" t="s">
        <v>73</v>
      </c>
      <c r="B1" s="139"/>
      <c r="C1" s="139"/>
      <c r="D1" s="139"/>
      <c r="E1" s="139"/>
      <c r="F1" s="139"/>
      <c r="G1" s="139"/>
      <c r="O1" s="7"/>
    </row>
    <row r="2" spans="1:78" ht="30" customHeight="1">
      <c r="A2" s="8">
        <v>44082</v>
      </c>
      <c r="B2" s="4" t="s">
        <v>79</v>
      </c>
      <c r="D2" s="138" t="s">
        <v>78</v>
      </c>
      <c r="E2" s="138"/>
      <c r="F2" s="138"/>
      <c r="G2" s="138"/>
    </row>
    <row r="3" spans="1:78" ht="30" customHeight="1">
      <c r="A3" s="8">
        <v>44144</v>
      </c>
      <c r="B3" s="4" t="s">
        <v>147</v>
      </c>
      <c r="D3" s="138" t="s">
        <v>148</v>
      </c>
      <c r="E3" s="138"/>
      <c r="F3" s="138"/>
      <c r="G3" s="138"/>
    </row>
    <row r="4" spans="1:78" ht="30" customHeight="1" thickBot="1">
      <c r="A4" s="8"/>
      <c r="D4" s="85"/>
      <c r="E4" s="85"/>
      <c r="F4" s="85"/>
      <c r="G4" s="85"/>
    </row>
    <row r="5" spans="1:78" s="9" customFormat="1" ht="30" customHeight="1" thickBot="1">
      <c r="A5" s="46" t="s">
        <v>117</v>
      </c>
      <c r="B5" s="47"/>
      <c r="C5" s="47"/>
      <c r="D5" s="47"/>
      <c r="E5" s="47"/>
      <c r="F5" s="47"/>
      <c r="G5" s="47"/>
      <c r="H5" s="47"/>
      <c r="I5" s="47"/>
      <c r="J5" s="47"/>
      <c r="K5" s="47"/>
      <c r="L5" s="47"/>
      <c r="M5" s="47"/>
      <c r="N5" s="47"/>
      <c r="O5" s="10" t="s">
        <v>0</v>
      </c>
      <c r="P5" s="5"/>
      <c r="Q5" s="5"/>
      <c r="R5" s="5"/>
      <c r="S5" s="5"/>
      <c r="T5" s="5"/>
      <c r="U5" s="5"/>
      <c r="V5" s="5"/>
      <c r="W5" s="11" t="s">
        <v>1</v>
      </c>
      <c r="X5" s="12"/>
      <c r="Y5" s="12"/>
      <c r="Z5" s="12"/>
      <c r="AA5" s="12"/>
      <c r="AB5" s="12"/>
      <c r="AC5" s="12"/>
      <c r="AD5" s="12"/>
      <c r="AE5" s="53" t="s">
        <v>226</v>
      </c>
      <c r="AF5" s="53"/>
      <c r="AG5" s="53"/>
      <c r="AH5" s="53"/>
      <c r="AI5" s="53"/>
      <c r="AJ5" s="53"/>
      <c r="AK5" s="53"/>
      <c r="AL5" s="53"/>
      <c r="AM5" s="49" t="s">
        <v>157</v>
      </c>
      <c r="AN5" s="50"/>
      <c r="AO5" s="50"/>
      <c r="AP5" s="50"/>
      <c r="AQ5" s="50"/>
      <c r="AR5" s="50"/>
      <c r="AS5" s="50"/>
      <c r="AT5" s="50"/>
      <c r="AU5" s="65" t="s">
        <v>236</v>
      </c>
      <c r="AV5" s="66"/>
      <c r="AW5" s="66"/>
      <c r="AX5" s="66"/>
      <c r="AY5" s="66"/>
      <c r="AZ5" s="66"/>
      <c r="BA5" s="66"/>
      <c r="BB5" s="67"/>
      <c r="BC5" s="68" t="s">
        <v>235</v>
      </c>
      <c r="BD5" s="69"/>
      <c r="BE5" s="69"/>
      <c r="BF5" s="69"/>
      <c r="BG5" s="69"/>
      <c r="BH5" s="69"/>
      <c r="BI5" s="69"/>
      <c r="BJ5" s="70"/>
      <c r="BK5" s="71" t="s">
        <v>237</v>
      </c>
      <c r="BL5" s="72"/>
      <c r="BM5" s="72"/>
      <c r="BN5" s="72"/>
      <c r="BO5" s="72"/>
      <c r="BP5" s="72"/>
      <c r="BQ5" s="72"/>
      <c r="BR5" s="73"/>
      <c r="BS5" s="74" t="s">
        <v>238</v>
      </c>
      <c r="BT5" s="75"/>
      <c r="BU5" s="75"/>
      <c r="BV5" s="75"/>
      <c r="BW5" s="75"/>
      <c r="BX5" s="75"/>
      <c r="BY5" s="75"/>
      <c r="BZ5" s="76"/>
    </row>
    <row r="6" spans="1:78" s="9" customFormat="1" ht="30" customHeight="1">
      <c r="A6" s="21" t="s">
        <v>2</v>
      </c>
      <c r="B6" s="42" t="s">
        <v>3</v>
      </c>
      <c r="C6" s="42" t="s">
        <v>4</v>
      </c>
      <c r="D6" s="42" t="s">
        <v>5</v>
      </c>
      <c r="E6" s="42" t="s">
        <v>6</v>
      </c>
      <c r="F6" s="42" t="s">
        <v>7</v>
      </c>
      <c r="G6" s="43" t="s">
        <v>91</v>
      </c>
      <c r="H6" s="21" t="s">
        <v>82</v>
      </c>
      <c r="I6" s="22" t="s">
        <v>83</v>
      </c>
      <c r="J6" s="22" t="s">
        <v>84</v>
      </c>
      <c r="K6" s="22" t="s">
        <v>85</v>
      </c>
      <c r="L6" s="22" t="s">
        <v>86</v>
      </c>
      <c r="M6" s="22" t="s">
        <v>87</v>
      </c>
      <c r="N6" s="22" t="s">
        <v>88</v>
      </c>
      <c r="O6" s="29" t="s">
        <v>8</v>
      </c>
      <c r="P6" s="21" t="s">
        <v>89</v>
      </c>
      <c r="Q6" s="22" t="s">
        <v>90</v>
      </c>
      <c r="R6" s="22" t="s">
        <v>93</v>
      </c>
      <c r="S6" s="22" t="s">
        <v>94</v>
      </c>
      <c r="T6" s="22" t="s">
        <v>95</v>
      </c>
      <c r="U6" s="22" t="s">
        <v>96</v>
      </c>
      <c r="V6" s="51" t="s">
        <v>97</v>
      </c>
      <c r="W6" s="29" t="s">
        <v>9</v>
      </c>
      <c r="X6" s="21" t="s">
        <v>118</v>
      </c>
      <c r="Y6" s="42" t="s">
        <v>119</v>
      </c>
      <c r="Z6" s="42" t="s">
        <v>120</v>
      </c>
      <c r="AA6" s="42" t="s">
        <v>121</v>
      </c>
      <c r="AB6" s="42" t="s">
        <v>122</v>
      </c>
      <c r="AC6" s="42" t="s">
        <v>123</v>
      </c>
      <c r="AD6" s="43" t="s">
        <v>124</v>
      </c>
      <c r="AE6" s="29" t="s">
        <v>227</v>
      </c>
      <c r="AF6" s="21" t="s">
        <v>228</v>
      </c>
      <c r="AG6" s="42" t="s">
        <v>229</v>
      </c>
      <c r="AH6" s="42" t="s">
        <v>230</v>
      </c>
      <c r="AI6" s="42" t="s">
        <v>231</v>
      </c>
      <c r="AJ6" s="42" t="s">
        <v>232</v>
      </c>
      <c r="AK6" s="42" t="s">
        <v>233</v>
      </c>
      <c r="AL6" s="43" t="s">
        <v>234</v>
      </c>
      <c r="AM6" s="29" t="s">
        <v>165</v>
      </c>
      <c r="AN6" s="22" t="s">
        <v>166</v>
      </c>
      <c r="AO6" s="42" t="s">
        <v>167</v>
      </c>
      <c r="AP6" s="21" t="s">
        <v>168</v>
      </c>
      <c r="AQ6" s="42" t="s">
        <v>169</v>
      </c>
      <c r="AR6" s="21" t="s">
        <v>170</v>
      </c>
      <c r="AS6" s="42" t="s">
        <v>171</v>
      </c>
      <c r="AT6" s="21" t="s">
        <v>172</v>
      </c>
      <c r="AU6" s="62" t="s">
        <v>239</v>
      </c>
      <c r="AV6" s="63" t="s">
        <v>240</v>
      </c>
      <c r="AW6" s="64" t="s">
        <v>241</v>
      </c>
      <c r="AX6" s="63" t="s">
        <v>242</v>
      </c>
      <c r="AY6" s="64" t="s">
        <v>243</v>
      </c>
      <c r="AZ6" s="63" t="s">
        <v>244</v>
      </c>
      <c r="BA6" s="64" t="s">
        <v>245</v>
      </c>
      <c r="BB6" s="63" t="s">
        <v>246</v>
      </c>
      <c r="BC6" s="62" t="s">
        <v>247</v>
      </c>
      <c r="BD6" s="63" t="s">
        <v>248</v>
      </c>
      <c r="BE6" s="64" t="s">
        <v>249</v>
      </c>
      <c r="BF6" s="63" t="s">
        <v>250</v>
      </c>
      <c r="BG6" s="64" t="s">
        <v>251</v>
      </c>
      <c r="BH6" s="63" t="s">
        <v>252</v>
      </c>
      <c r="BI6" s="64" t="s">
        <v>253</v>
      </c>
      <c r="BJ6" s="63" t="s">
        <v>254</v>
      </c>
      <c r="BK6" s="62" t="s">
        <v>255</v>
      </c>
      <c r="BL6" s="63" t="s">
        <v>256</v>
      </c>
      <c r="BM6" s="64" t="s">
        <v>257</v>
      </c>
      <c r="BN6" s="63" t="s">
        <v>258</v>
      </c>
      <c r="BO6" s="64" t="s">
        <v>259</v>
      </c>
      <c r="BP6" s="63" t="s">
        <v>260</v>
      </c>
      <c r="BQ6" s="64" t="s">
        <v>261</v>
      </c>
      <c r="BR6" s="63" t="s">
        <v>262</v>
      </c>
      <c r="BS6" s="62" t="s">
        <v>263</v>
      </c>
      <c r="BT6" s="63" t="s">
        <v>264</v>
      </c>
      <c r="BU6" s="64" t="s">
        <v>265</v>
      </c>
      <c r="BV6" s="63" t="s">
        <v>266</v>
      </c>
      <c r="BW6" s="64" t="s">
        <v>267</v>
      </c>
      <c r="BX6" s="63" t="s">
        <v>268</v>
      </c>
      <c r="BY6" s="64" t="s">
        <v>269</v>
      </c>
      <c r="BZ6" s="63" t="s">
        <v>270</v>
      </c>
    </row>
    <row r="7" spans="1:78" s="13" customFormat="1" ht="48.75" customHeight="1">
      <c r="A7" s="34" t="s">
        <v>10</v>
      </c>
      <c r="B7" s="2"/>
      <c r="C7" s="2"/>
      <c r="D7" s="2"/>
      <c r="E7" s="2"/>
      <c r="F7" s="2"/>
      <c r="G7" s="44"/>
      <c r="H7" s="23"/>
      <c r="I7" s="17"/>
      <c r="J7" s="17"/>
      <c r="K7" s="17"/>
      <c r="L7" s="17"/>
      <c r="M7" s="17"/>
      <c r="N7" s="17"/>
      <c r="O7" s="30" t="s">
        <v>72</v>
      </c>
      <c r="P7" s="34"/>
      <c r="Q7" s="1"/>
      <c r="R7" s="1"/>
      <c r="S7" s="1"/>
      <c r="T7" s="1"/>
      <c r="U7" s="1"/>
      <c r="V7" s="54"/>
      <c r="W7" s="32" t="s">
        <v>74</v>
      </c>
      <c r="X7" s="34"/>
      <c r="Y7" s="2"/>
      <c r="Z7" s="2"/>
      <c r="AA7" s="2"/>
      <c r="AB7" s="2"/>
      <c r="AC7" s="2"/>
      <c r="AD7" s="44"/>
      <c r="AE7" s="30" t="s">
        <v>284</v>
      </c>
      <c r="AF7" s="34"/>
      <c r="AG7" s="1"/>
      <c r="AH7" s="1"/>
      <c r="AI7" s="1"/>
      <c r="AJ7" s="1"/>
      <c r="AK7" s="1"/>
      <c r="AL7" s="54"/>
      <c r="AM7" s="32" t="s">
        <v>271</v>
      </c>
      <c r="AN7" s="34"/>
      <c r="AO7" s="2"/>
      <c r="AP7" s="2"/>
      <c r="AQ7" s="2"/>
      <c r="AR7" s="2"/>
      <c r="AS7" s="2"/>
      <c r="AT7" s="44"/>
      <c r="AU7" s="30" t="s">
        <v>333</v>
      </c>
      <c r="AV7" s="34"/>
      <c r="AW7" s="1"/>
      <c r="AX7" s="1"/>
      <c r="AY7" s="1"/>
      <c r="AZ7" s="1"/>
      <c r="BA7" s="1"/>
      <c r="BB7" s="54"/>
      <c r="BC7" s="30" t="s">
        <v>385</v>
      </c>
      <c r="BD7" s="34"/>
      <c r="BE7" s="1"/>
      <c r="BF7" s="1"/>
      <c r="BG7" s="1"/>
      <c r="BH7" s="1"/>
      <c r="BI7" s="1"/>
      <c r="BJ7" s="54"/>
      <c r="BK7" s="30" t="s">
        <v>436</v>
      </c>
      <c r="BL7" s="34"/>
      <c r="BM7" s="1"/>
      <c r="BN7" s="1"/>
      <c r="BO7" s="1"/>
      <c r="BP7" s="1"/>
      <c r="BQ7" s="1"/>
      <c r="BR7" s="54"/>
      <c r="BS7" s="30" t="s">
        <v>516</v>
      </c>
      <c r="BT7" s="34"/>
      <c r="BU7" s="1"/>
      <c r="BV7" s="1"/>
      <c r="BW7" s="1"/>
      <c r="BX7" s="1"/>
      <c r="BY7" s="1"/>
      <c r="BZ7" s="54"/>
    </row>
    <row r="8" spans="1:78" s="15" customFormat="1" ht="30" customHeight="1">
      <c r="A8" s="35" t="s">
        <v>11</v>
      </c>
      <c r="B8" s="14"/>
      <c r="C8" s="14"/>
      <c r="D8" s="14"/>
      <c r="E8" s="14"/>
      <c r="F8" s="14"/>
      <c r="G8" s="37"/>
      <c r="H8" s="24"/>
      <c r="I8" s="18"/>
      <c r="J8" s="18"/>
      <c r="K8" s="18"/>
      <c r="L8" s="18"/>
      <c r="M8" s="18"/>
      <c r="N8" s="18"/>
      <c r="O8" s="31"/>
      <c r="P8" s="35"/>
      <c r="Q8" s="6"/>
      <c r="R8" s="6"/>
      <c r="S8" s="6"/>
      <c r="T8" s="6"/>
      <c r="U8" s="6"/>
      <c r="V8" s="52"/>
      <c r="W8" s="58"/>
      <c r="X8" s="60"/>
      <c r="AD8" s="61"/>
      <c r="AE8" s="31"/>
      <c r="AF8" s="35"/>
      <c r="AG8" s="6"/>
      <c r="AH8" s="6"/>
      <c r="AI8" s="6"/>
      <c r="AJ8" s="6"/>
      <c r="AK8" s="6"/>
      <c r="AL8" s="52"/>
      <c r="AM8" s="124"/>
      <c r="AT8" s="61"/>
      <c r="AU8" s="31"/>
      <c r="AV8" s="35"/>
      <c r="AW8" s="6"/>
      <c r="AX8" s="6"/>
      <c r="AY8" s="6"/>
      <c r="AZ8" s="6"/>
      <c r="BA8" s="6"/>
      <c r="BB8" s="52"/>
      <c r="BC8" s="31"/>
      <c r="BD8" s="35"/>
      <c r="BE8" s="6"/>
      <c r="BF8" s="6"/>
      <c r="BG8" s="6"/>
      <c r="BH8" s="6"/>
      <c r="BI8" s="6"/>
      <c r="BJ8" s="52"/>
      <c r="BK8" s="31"/>
      <c r="BL8" s="35"/>
      <c r="BM8" s="6"/>
      <c r="BN8" s="6"/>
      <c r="BO8" s="6"/>
      <c r="BP8" s="6"/>
      <c r="BQ8" s="6"/>
      <c r="BR8" s="52"/>
      <c r="BS8" s="31"/>
      <c r="BT8" s="35"/>
      <c r="BU8" s="6"/>
      <c r="BV8" s="6"/>
      <c r="BW8" s="6"/>
      <c r="BX8" s="6"/>
      <c r="BY8" s="6"/>
      <c r="BZ8" s="52"/>
    </row>
    <row r="9" spans="1:78" s="15" customFormat="1" ht="30" customHeight="1">
      <c r="A9" s="35" t="s">
        <v>12</v>
      </c>
      <c r="B9" s="14"/>
      <c r="C9" s="14"/>
      <c r="D9" s="14"/>
      <c r="E9" s="14"/>
      <c r="F9" s="14"/>
      <c r="G9" s="37"/>
      <c r="H9" s="24"/>
      <c r="I9" s="18"/>
      <c r="J9" s="18"/>
      <c r="K9" s="18"/>
      <c r="L9" s="18"/>
      <c r="M9" s="18"/>
      <c r="N9" s="18"/>
      <c r="O9" s="31" t="s">
        <v>75</v>
      </c>
      <c r="P9" s="35"/>
      <c r="Q9" s="6"/>
      <c r="R9" s="6"/>
      <c r="S9" s="6"/>
      <c r="T9" s="6"/>
      <c r="U9" s="6"/>
      <c r="V9" s="52"/>
      <c r="W9" s="45" t="s">
        <v>13</v>
      </c>
      <c r="X9" s="35"/>
      <c r="Y9" s="14"/>
      <c r="Z9" s="14"/>
      <c r="AA9" s="14"/>
      <c r="AB9" s="14"/>
      <c r="AC9" s="14"/>
      <c r="AD9" s="37"/>
      <c r="AE9" s="31" t="s">
        <v>285</v>
      </c>
      <c r="AF9" s="35"/>
      <c r="AG9" s="6"/>
      <c r="AH9" s="6"/>
      <c r="AI9" s="6"/>
      <c r="AJ9" s="6"/>
      <c r="AK9" s="6"/>
      <c r="AL9" s="52"/>
      <c r="AM9" s="124" t="s">
        <v>276</v>
      </c>
      <c r="AN9" s="6"/>
      <c r="AO9" s="14"/>
      <c r="AP9" s="14"/>
      <c r="AQ9" s="14"/>
      <c r="AR9" s="14"/>
      <c r="AS9" s="14"/>
      <c r="AT9" s="37"/>
      <c r="AU9" s="31" t="s">
        <v>334</v>
      </c>
      <c r="AV9" s="35"/>
      <c r="AW9" s="6"/>
      <c r="AX9" s="6"/>
      <c r="AY9" s="6"/>
      <c r="AZ9" s="6"/>
      <c r="BA9" s="6"/>
      <c r="BB9" s="52"/>
      <c r="BC9" s="31" t="s">
        <v>386</v>
      </c>
      <c r="BD9" s="35"/>
      <c r="BE9" s="6"/>
      <c r="BF9" s="6"/>
      <c r="BG9" s="6"/>
      <c r="BH9" s="6"/>
      <c r="BI9" s="6"/>
      <c r="BJ9" s="52"/>
      <c r="BK9" s="31" t="s">
        <v>437</v>
      </c>
      <c r="BL9" s="35"/>
      <c r="BM9" s="6"/>
      <c r="BN9" s="6"/>
      <c r="BO9" s="6"/>
      <c r="BP9" s="6"/>
      <c r="BQ9" s="6"/>
      <c r="BR9" s="52"/>
      <c r="BS9" s="31" t="s">
        <v>517</v>
      </c>
      <c r="BT9" s="35"/>
      <c r="BU9" s="6"/>
      <c r="BV9" s="6"/>
      <c r="BW9" s="6"/>
      <c r="BX9" s="6"/>
      <c r="BY9" s="6"/>
      <c r="BZ9" s="52"/>
    </row>
    <row r="10" spans="1:78" s="15" customFormat="1" ht="39.75" customHeight="1">
      <c r="A10" s="35" t="s">
        <v>14</v>
      </c>
      <c r="B10" s="14" t="s">
        <v>15</v>
      </c>
      <c r="C10" s="14"/>
      <c r="D10" s="14"/>
      <c r="E10" s="14"/>
      <c r="F10" s="14" t="s">
        <v>16</v>
      </c>
      <c r="G10" s="37" t="s">
        <v>17</v>
      </c>
      <c r="H10" s="25">
        <v>1</v>
      </c>
      <c r="I10" s="16">
        <v>2</v>
      </c>
      <c r="J10" s="18" t="s">
        <v>92</v>
      </c>
      <c r="K10" s="18" t="s">
        <v>92</v>
      </c>
      <c r="L10" s="18" t="s">
        <v>92</v>
      </c>
      <c r="M10" s="18" t="s">
        <v>92</v>
      </c>
      <c r="N10" s="18" t="s">
        <v>92</v>
      </c>
      <c r="O10" s="31" t="s">
        <v>18</v>
      </c>
      <c r="P10" s="35" t="s">
        <v>150</v>
      </c>
      <c r="Q10" s="6" t="s">
        <v>151</v>
      </c>
      <c r="R10" s="6" t="s">
        <v>92</v>
      </c>
      <c r="S10" s="6" t="s">
        <v>92</v>
      </c>
      <c r="T10" s="6" t="s">
        <v>92</v>
      </c>
      <c r="U10" s="6" t="s">
        <v>92</v>
      </c>
      <c r="V10" s="52" t="s">
        <v>92</v>
      </c>
      <c r="W10" s="45" t="s">
        <v>19</v>
      </c>
      <c r="X10" s="35" t="s">
        <v>125</v>
      </c>
      <c r="Y10" s="14" t="s">
        <v>126</v>
      </c>
      <c r="Z10" s="14" t="s">
        <v>92</v>
      </c>
      <c r="AA10" s="14" t="s">
        <v>92</v>
      </c>
      <c r="AB10" s="14" t="s">
        <v>92</v>
      </c>
      <c r="AC10" s="14" t="s">
        <v>92</v>
      </c>
      <c r="AD10" s="37" t="s">
        <v>92</v>
      </c>
      <c r="AE10" s="31" t="s">
        <v>286</v>
      </c>
      <c r="AF10" s="35" t="s">
        <v>308</v>
      </c>
      <c r="AG10" s="6" t="s">
        <v>309</v>
      </c>
      <c r="AH10" s="6" t="s">
        <v>92</v>
      </c>
      <c r="AI10" s="6" t="s">
        <v>92</v>
      </c>
      <c r="AJ10" s="6" t="s">
        <v>92</v>
      </c>
      <c r="AK10" s="6" t="s">
        <v>92</v>
      </c>
      <c r="AL10" s="52" t="s">
        <v>92</v>
      </c>
      <c r="AM10" s="45" t="s">
        <v>197</v>
      </c>
      <c r="AN10" s="35" t="s">
        <v>277</v>
      </c>
      <c r="AO10" s="14" t="s">
        <v>278</v>
      </c>
      <c r="AP10" s="14"/>
      <c r="AQ10" s="14"/>
      <c r="AR10" s="14"/>
      <c r="AS10" s="14"/>
      <c r="AT10" s="37"/>
      <c r="AU10" s="31" t="s">
        <v>335</v>
      </c>
      <c r="AV10" s="35" t="s">
        <v>357</v>
      </c>
      <c r="AW10" s="6" t="s">
        <v>358</v>
      </c>
      <c r="AX10" s="6" t="s">
        <v>92</v>
      </c>
      <c r="AY10" s="6" t="s">
        <v>92</v>
      </c>
      <c r="AZ10" s="6" t="s">
        <v>92</v>
      </c>
      <c r="BA10" s="6" t="s">
        <v>92</v>
      </c>
      <c r="BB10" s="52" t="s">
        <v>92</v>
      </c>
      <c r="BC10" s="31" t="s">
        <v>387</v>
      </c>
      <c r="BD10" s="35" t="s">
        <v>409</v>
      </c>
      <c r="BE10" s="6" t="s">
        <v>410</v>
      </c>
      <c r="BF10" s="6" t="s">
        <v>92</v>
      </c>
      <c r="BG10" s="6" t="s">
        <v>92</v>
      </c>
      <c r="BH10" s="6" t="s">
        <v>92</v>
      </c>
      <c r="BI10" s="6" t="s">
        <v>92</v>
      </c>
      <c r="BJ10" s="52" t="s">
        <v>92</v>
      </c>
      <c r="BK10" s="31" t="s">
        <v>438</v>
      </c>
      <c r="BL10" s="35" t="s">
        <v>460</v>
      </c>
      <c r="BM10" s="6" t="s">
        <v>461</v>
      </c>
      <c r="BN10" s="6" t="s">
        <v>92</v>
      </c>
      <c r="BO10" s="6" t="s">
        <v>92</v>
      </c>
      <c r="BP10" s="6" t="s">
        <v>92</v>
      </c>
      <c r="BQ10" s="6" t="s">
        <v>92</v>
      </c>
      <c r="BR10" s="52" t="s">
        <v>92</v>
      </c>
      <c r="BS10" s="31" t="s">
        <v>518</v>
      </c>
      <c r="BT10" s="35" t="s">
        <v>488</v>
      </c>
      <c r="BU10" s="6" t="s">
        <v>489</v>
      </c>
      <c r="BV10" s="6" t="s">
        <v>92</v>
      </c>
      <c r="BW10" s="6" t="s">
        <v>92</v>
      </c>
      <c r="BX10" s="6" t="s">
        <v>92</v>
      </c>
      <c r="BY10" s="6" t="s">
        <v>92</v>
      </c>
      <c r="BZ10" s="52" t="s">
        <v>92</v>
      </c>
    </row>
    <row r="11" spans="1:78" s="15" customFormat="1" ht="30" customHeight="1">
      <c r="A11" s="35" t="s">
        <v>14</v>
      </c>
      <c r="B11" s="14" t="s">
        <v>20</v>
      </c>
      <c r="C11" s="14">
        <v>18</v>
      </c>
      <c r="D11" s="14">
        <v>120</v>
      </c>
      <c r="E11" s="14">
        <v>1</v>
      </c>
      <c r="F11" s="14" t="s">
        <v>16</v>
      </c>
      <c r="G11" s="37" t="s">
        <v>21</v>
      </c>
      <c r="H11" s="24"/>
      <c r="I11" s="18"/>
      <c r="J11" s="18"/>
      <c r="K11" s="18"/>
      <c r="L11" s="18"/>
      <c r="M11" s="18"/>
      <c r="N11" s="18"/>
      <c r="O11" s="31" t="s">
        <v>22</v>
      </c>
      <c r="P11" s="35">
        <v>18</v>
      </c>
      <c r="Q11" s="6">
        <v>120</v>
      </c>
      <c r="R11" s="6"/>
      <c r="S11" s="6"/>
      <c r="T11" s="6"/>
      <c r="U11" s="6"/>
      <c r="V11" s="52"/>
      <c r="W11" s="45" t="s">
        <v>23</v>
      </c>
      <c r="X11" s="35">
        <v>18</v>
      </c>
      <c r="Y11" s="14">
        <v>120</v>
      </c>
      <c r="Z11" s="14"/>
      <c r="AA11" s="14"/>
      <c r="AB11" s="14"/>
      <c r="AC11" s="14"/>
      <c r="AD11" s="37"/>
      <c r="AE11" s="31" t="s">
        <v>287</v>
      </c>
      <c r="AF11" s="35">
        <v>18</v>
      </c>
      <c r="AG11" s="6">
        <v>120</v>
      </c>
      <c r="AH11" s="6"/>
      <c r="AI11" s="6"/>
      <c r="AJ11" s="6"/>
      <c r="AK11" s="6"/>
      <c r="AL11" s="52"/>
      <c r="AM11" s="45" t="s">
        <v>198</v>
      </c>
      <c r="AN11" s="35">
        <v>18</v>
      </c>
      <c r="AO11" s="14">
        <v>120</v>
      </c>
      <c r="AP11" s="14"/>
      <c r="AQ11" s="14"/>
      <c r="AR11" s="14"/>
      <c r="AS11" s="14"/>
      <c r="AT11" s="37"/>
      <c r="AU11" s="31" t="s">
        <v>336</v>
      </c>
      <c r="AV11" s="35">
        <v>18</v>
      </c>
      <c r="AW11" s="6">
        <v>120</v>
      </c>
      <c r="AX11" s="6"/>
      <c r="AY11" s="6"/>
      <c r="AZ11" s="6"/>
      <c r="BA11" s="6"/>
      <c r="BB11" s="52"/>
      <c r="BC11" s="31" t="s">
        <v>388</v>
      </c>
      <c r="BD11" s="35">
        <v>18</v>
      </c>
      <c r="BE11" s="6">
        <v>120</v>
      </c>
      <c r="BF11" s="6"/>
      <c r="BG11" s="6"/>
      <c r="BH11" s="6"/>
      <c r="BI11" s="6"/>
      <c r="BJ11" s="52"/>
      <c r="BK11" s="31" t="s">
        <v>439</v>
      </c>
      <c r="BL11" s="35">
        <v>18</v>
      </c>
      <c r="BM11" s="6">
        <v>120</v>
      </c>
      <c r="BN11" s="6"/>
      <c r="BO11" s="6"/>
      <c r="BP11" s="6"/>
      <c r="BQ11" s="6"/>
      <c r="BR11" s="52"/>
      <c r="BS11" s="31" t="s">
        <v>519</v>
      </c>
      <c r="BT11" s="35">
        <v>18</v>
      </c>
      <c r="BU11" s="6">
        <v>120</v>
      </c>
      <c r="BV11" s="6"/>
      <c r="BW11" s="6"/>
      <c r="BX11" s="6"/>
      <c r="BY11" s="6"/>
      <c r="BZ11" s="52"/>
    </row>
    <row r="12" spans="1:78" s="15" customFormat="1" ht="30" customHeight="1">
      <c r="A12" s="35" t="s">
        <v>14</v>
      </c>
      <c r="B12" s="14" t="s">
        <v>15</v>
      </c>
      <c r="C12" s="14"/>
      <c r="D12" s="14"/>
      <c r="E12" s="14"/>
      <c r="F12" s="14" t="s">
        <v>16</v>
      </c>
      <c r="G12" s="37" t="s">
        <v>24</v>
      </c>
      <c r="H12" s="25">
        <v>0</v>
      </c>
      <c r="I12" s="16">
        <v>1</v>
      </c>
      <c r="J12" s="16">
        <v>2</v>
      </c>
      <c r="K12" s="18" t="s">
        <v>92</v>
      </c>
      <c r="L12" s="18" t="s">
        <v>92</v>
      </c>
      <c r="M12" s="18" t="s">
        <v>92</v>
      </c>
      <c r="N12" s="18" t="s">
        <v>92</v>
      </c>
      <c r="O12" s="31" t="s">
        <v>25</v>
      </c>
      <c r="P12" s="35" t="s">
        <v>98</v>
      </c>
      <c r="Q12" s="6" t="s">
        <v>99</v>
      </c>
      <c r="R12" s="6" t="s">
        <v>100</v>
      </c>
      <c r="S12" s="6" t="s">
        <v>92</v>
      </c>
      <c r="T12" s="6" t="s">
        <v>92</v>
      </c>
      <c r="U12" s="6" t="s">
        <v>92</v>
      </c>
      <c r="V12" s="52" t="s">
        <v>92</v>
      </c>
      <c r="W12" s="45" t="s">
        <v>26</v>
      </c>
      <c r="X12" s="35" t="s">
        <v>127</v>
      </c>
      <c r="Y12" s="14" t="s">
        <v>128</v>
      </c>
      <c r="Z12" s="14" t="s">
        <v>129</v>
      </c>
      <c r="AA12" s="14" t="s">
        <v>92</v>
      </c>
      <c r="AB12" s="14" t="s">
        <v>92</v>
      </c>
      <c r="AC12" s="14" t="s">
        <v>92</v>
      </c>
      <c r="AD12" s="37" t="s">
        <v>92</v>
      </c>
      <c r="AE12" s="31" t="s">
        <v>288</v>
      </c>
      <c r="AF12" s="35" t="s">
        <v>310</v>
      </c>
      <c r="AG12" s="6" t="s">
        <v>311</v>
      </c>
      <c r="AH12" s="6" t="s">
        <v>312</v>
      </c>
      <c r="AI12" s="6" t="s">
        <v>92</v>
      </c>
      <c r="AJ12" s="6" t="s">
        <v>92</v>
      </c>
      <c r="AK12" s="6" t="s">
        <v>92</v>
      </c>
      <c r="AL12" s="52" t="s">
        <v>92</v>
      </c>
      <c r="AM12" s="45" t="s">
        <v>173</v>
      </c>
      <c r="AN12" s="35" t="s">
        <v>177</v>
      </c>
      <c r="AO12" s="14" t="s">
        <v>178</v>
      </c>
      <c r="AP12" s="14" t="s">
        <v>282</v>
      </c>
      <c r="AQ12" s="14"/>
      <c r="AR12" s="14"/>
      <c r="AS12" s="14"/>
      <c r="AT12" s="37"/>
      <c r="AU12" s="31" t="s">
        <v>337</v>
      </c>
      <c r="AV12" s="35" t="s">
        <v>359</v>
      </c>
      <c r="AW12" s="6" t="s">
        <v>360</v>
      </c>
      <c r="AX12" s="6" t="s">
        <v>361</v>
      </c>
      <c r="AY12" s="6" t="s">
        <v>92</v>
      </c>
      <c r="AZ12" s="6" t="s">
        <v>92</v>
      </c>
      <c r="BA12" s="6" t="s">
        <v>92</v>
      </c>
      <c r="BB12" s="52" t="s">
        <v>92</v>
      </c>
      <c r="BC12" s="31" t="s">
        <v>389</v>
      </c>
      <c r="BD12" s="35" t="s">
        <v>411</v>
      </c>
      <c r="BE12" s="6" t="s">
        <v>412</v>
      </c>
      <c r="BF12" s="6" t="s">
        <v>413</v>
      </c>
      <c r="BG12" s="6" t="s">
        <v>92</v>
      </c>
      <c r="BH12" s="6" t="s">
        <v>92</v>
      </c>
      <c r="BI12" s="6" t="s">
        <v>92</v>
      </c>
      <c r="BJ12" s="52" t="s">
        <v>92</v>
      </c>
      <c r="BK12" s="31" t="s">
        <v>440</v>
      </c>
      <c r="BL12" s="35" t="s">
        <v>462</v>
      </c>
      <c r="BM12" s="6" t="s">
        <v>463</v>
      </c>
      <c r="BN12" s="6" t="s">
        <v>464</v>
      </c>
      <c r="BO12" s="6" t="s">
        <v>92</v>
      </c>
      <c r="BP12" s="6" t="s">
        <v>92</v>
      </c>
      <c r="BQ12" s="6" t="s">
        <v>92</v>
      </c>
      <c r="BR12" s="52" t="s">
        <v>92</v>
      </c>
      <c r="BS12" s="31" t="s">
        <v>520</v>
      </c>
      <c r="BT12" s="35" t="s">
        <v>490</v>
      </c>
      <c r="BU12" s="6" t="s">
        <v>491</v>
      </c>
      <c r="BV12" s="6" t="s">
        <v>492</v>
      </c>
      <c r="BW12" s="6" t="s">
        <v>92</v>
      </c>
      <c r="BX12" s="6" t="s">
        <v>92</v>
      </c>
      <c r="BY12" s="6" t="s">
        <v>92</v>
      </c>
      <c r="BZ12" s="52" t="s">
        <v>92</v>
      </c>
    </row>
    <row r="13" spans="1:78" s="15" customFormat="1" ht="30" customHeight="1">
      <c r="A13" s="35" t="s">
        <v>14</v>
      </c>
      <c r="B13" s="14" t="s">
        <v>152</v>
      </c>
      <c r="C13" s="14"/>
      <c r="D13" s="14"/>
      <c r="E13" s="14"/>
      <c r="F13" s="14" t="s">
        <v>16</v>
      </c>
      <c r="G13" s="37" t="s">
        <v>149</v>
      </c>
      <c r="H13" s="26"/>
      <c r="I13" s="19"/>
      <c r="J13" s="19"/>
      <c r="K13" s="19"/>
      <c r="L13" s="19"/>
      <c r="M13" s="19"/>
      <c r="N13" s="19"/>
      <c r="O13" s="32" t="s">
        <v>81</v>
      </c>
      <c r="P13" s="36"/>
      <c r="Q13" s="3"/>
      <c r="R13" s="3"/>
      <c r="S13" s="3"/>
      <c r="T13" s="3"/>
      <c r="U13" s="3"/>
      <c r="V13" s="55"/>
      <c r="W13" s="31" t="s">
        <v>192</v>
      </c>
      <c r="X13" s="35"/>
      <c r="Y13" s="14"/>
      <c r="Z13" s="14"/>
      <c r="AA13" s="14"/>
      <c r="AB13" s="14"/>
      <c r="AC13" s="14"/>
      <c r="AD13" s="37"/>
      <c r="AE13" s="32" t="s">
        <v>289</v>
      </c>
      <c r="AF13" s="36"/>
      <c r="AG13" s="3"/>
      <c r="AH13" s="3"/>
      <c r="AI13" s="3"/>
      <c r="AJ13" s="3"/>
      <c r="AK13" s="3"/>
      <c r="AL13" s="55"/>
      <c r="AM13" s="31" t="s">
        <v>218</v>
      </c>
      <c r="AN13" s="35"/>
      <c r="AO13" s="14"/>
      <c r="AP13" s="14"/>
      <c r="AQ13" s="14"/>
      <c r="AR13" s="14"/>
      <c r="AS13" s="14"/>
      <c r="AT13" s="37"/>
      <c r="AU13" s="32" t="s">
        <v>338</v>
      </c>
      <c r="AV13" s="36"/>
      <c r="AW13" s="3"/>
      <c r="AX13" s="3"/>
      <c r="AY13" s="3"/>
      <c r="AZ13" s="3"/>
      <c r="BA13" s="3"/>
      <c r="BB13" s="55"/>
      <c r="BC13" s="32" t="s">
        <v>390</v>
      </c>
      <c r="BD13" s="36"/>
      <c r="BE13" s="3"/>
      <c r="BF13" s="3"/>
      <c r="BG13" s="3"/>
      <c r="BH13" s="3"/>
      <c r="BI13" s="3"/>
      <c r="BJ13" s="55"/>
      <c r="BK13" s="32" t="s">
        <v>441</v>
      </c>
      <c r="BL13" s="36"/>
      <c r="BM13" s="3"/>
      <c r="BN13" s="3"/>
      <c r="BO13" s="3"/>
      <c r="BP13" s="3"/>
      <c r="BQ13" s="3"/>
      <c r="BR13" s="55"/>
      <c r="BS13" s="32" t="s">
        <v>521</v>
      </c>
      <c r="BT13" s="36"/>
      <c r="BU13" s="3"/>
      <c r="BV13" s="3"/>
      <c r="BW13" s="3"/>
      <c r="BX13" s="3"/>
      <c r="BY13" s="3"/>
      <c r="BZ13" s="55"/>
    </row>
    <row r="14" spans="1:78" s="15" customFormat="1" ht="75" customHeight="1">
      <c r="A14" s="35" t="s">
        <v>14</v>
      </c>
      <c r="B14" s="14" t="s">
        <v>15</v>
      </c>
      <c r="C14" s="14"/>
      <c r="D14" s="14"/>
      <c r="E14" s="14"/>
      <c r="F14" s="14" t="s">
        <v>16</v>
      </c>
      <c r="G14" s="37" t="s">
        <v>27</v>
      </c>
      <c r="H14" s="25">
        <v>1</v>
      </c>
      <c r="I14" s="16">
        <v>2</v>
      </c>
      <c r="J14" s="16">
        <v>3</v>
      </c>
      <c r="K14" s="16">
        <v>4</v>
      </c>
      <c r="L14" s="16">
        <v>5</v>
      </c>
      <c r="M14" s="16">
        <v>6</v>
      </c>
      <c r="N14" s="16">
        <v>7</v>
      </c>
      <c r="O14" s="31" t="s">
        <v>28</v>
      </c>
      <c r="P14" s="35" t="s">
        <v>101</v>
      </c>
      <c r="Q14" s="6" t="s">
        <v>102</v>
      </c>
      <c r="R14" s="6" t="s">
        <v>103</v>
      </c>
      <c r="S14" s="6" t="s">
        <v>104</v>
      </c>
      <c r="T14" s="6" t="s">
        <v>105</v>
      </c>
      <c r="U14" s="6" t="s">
        <v>106</v>
      </c>
      <c r="V14" s="52" t="s">
        <v>107</v>
      </c>
      <c r="W14" s="31" t="s">
        <v>29</v>
      </c>
      <c r="X14" s="35" t="s">
        <v>130</v>
      </c>
      <c r="Y14" s="14" t="s">
        <v>131</v>
      </c>
      <c r="Z14" s="14" t="s">
        <v>132</v>
      </c>
      <c r="AA14" s="14" t="s">
        <v>133</v>
      </c>
      <c r="AB14" s="14" t="s">
        <v>134</v>
      </c>
      <c r="AC14" s="14" t="s">
        <v>135</v>
      </c>
      <c r="AD14" s="37" t="s">
        <v>136</v>
      </c>
      <c r="AE14" s="31" t="s">
        <v>290</v>
      </c>
      <c r="AF14" s="35" t="s">
        <v>313</v>
      </c>
      <c r="AG14" s="6" t="s">
        <v>314</v>
      </c>
      <c r="AH14" s="6" t="s">
        <v>315</v>
      </c>
      <c r="AI14" s="6" t="s">
        <v>316</v>
      </c>
      <c r="AJ14" s="6" t="s">
        <v>317</v>
      </c>
      <c r="AK14" s="6" t="s">
        <v>318</v>
      </c>
      <c r="AL14" s="52" t="s">
        <v>319</v>
      </c>
      <c r="AM14" s="31" t="s">
        <v>174</v>
      </c>
      <c r="AN14" s="35" t="s">
        <v>179</v>
      </c>
      <c r="AO14" s="14" t="s">
        <v>180</v>
      </c>
      <c r="AP14" s="14" t="s">
        <v>181</v>
      </c>
      <c r="AQ14" s="14" t="s">
        <v>182</v>
      </c>
      <c r="AR14" s="14" t="s">
        <v>183</v>
      </c>
      <c r="AS14" s="14" t="s">
        <v>184</v>
      </c>
      <c r="AT14" s="37" t="s">
        <v>185</v>
      </c>
      <c r="AU14" s="31" t="s">
        <v>339</v>
      </c>
      <c r="AV14" s="35" t="s">
        <v>362</v>
      </c>
      <c r="AW14" s="6" t="s">
        <v>363</v>
      </c>
      <c r="AX14" s="6" t="s">
        <v>364</v>
      </c>
      <c r="AY14" s="6" t="s">
        <v>365</v>
      </c>
      <c r="AZ14" s="6" t="s">
        <v>366</v>
      </c>
      <c r="BA14" s="6" t="s">
        <v>367</v>
      </c>
      <c r="BB14" s="52" t="s">
        <v>368</v>
      </c>
      <c r="BC14" s="31" t="s">
        <v>391</v>
      </c>
      <c r="BD14" s="35" t="s">
        <v>414</v>
      </c>
      <c r="BE14" s="6" t="s">
        <v>415</v>
      </c>
      <c r="BF14" s="6" t="s">
        <v>416</v>
      </c>
      <c r="BG14" s="6" t="s">
        <v>417</v>
      </c>
      <c r="BH14" s="6" t="s">
        <v>418</v>
      </c>
      <c r="BI14" s="6" t="s">
        <v>419</v>
      </c>
      <c r="BJ14" s="52" t="s">
        <v>420</v>
      </c>
      <c r="BK14" s="31" t="s">
        <v>442</v>
      </c>
      <c r="BL14" s="35" t="s">
        <v>465</v>
      </c>
      <c r="BM14" s="6" t="s">
        <v>466</v>
      </c>
      <c r="BN14" s="6" t="s">
        <v>467</v>
      </c>
      <c r="BO14" s="6" t="s">
        <v>468</v>
      </c>
      <c r="BP14" s="6" t="s">
        <v>469</v>
      </c>
      <c r="BQ14" s="6" t="s">
        <v>470</v>
      </c>
      <c r="BR14" s="52" t="s">
        <v>471</v>
      </c>
      <c r="BS14" s="31" t="s">
        <v>522</v>
      </c>
      <c r="BT14" s="35" t="s">
        <v>493</v>
      </c>
      <c r="BU14" s="6" t="s">
        <v>494</v>
      </c>
      <c r="BV14" s="6" t="s">
        <v>495</v>
      </c>
      <c r="BW14" s="6" t="s">
        <v>496</v>
      </c>
      <c r="BX14" s="6" t="s">
        <v>497</v>
      </c>
      <c r="BY14" s="6" t="s">
        <v>498</v>
      </c>
      <c r="BZ14" s="52" t="s">
        <v>499</v>
      </c>
    </row>
    <row r="15" spans="1:78" s="15" customFormat="1" ht="51.75" customHeight="1">
      <c r="A15" s="35" t="s">
        <v>14</v>
      </c>
      <c r="B15" s="14" t="s">
        <v>15</v>
      </c>
      <c r="C15" s="14"/>
      <c r="D15" s="14"/>
      <c r="E15" s="14"/>
      <c r="F15" s="14" t="s">
        <v>16</v>
      </c>
      <c r="G15" s="37" t="s">
        <v>30</v>
      </c>
      <c r="H15" s="25">
        <v>1</v>
      </c>
      <c r="I15" s="16">
        <v>2</v>
      </c>
      <c r="J15" s="16">
        <v>3</v>
      </c>
      <c r="K15" s="16">
        <v>4</v>
      </c>
      <c r="L15" s="16">
        <v>5</v>
      </c>
      <c r="M15" s="16">
        <v>6</v>
      </c>
      <c r="N15" s="16"/>
      <c r="O15" s="31" t="s">
        <v>158</v>
      </c>
      <c r="P15" s="35" t="s">
        <v>156</v>
      </c>
      <c r="Q15" s="48" t="s">
        <v>154</v>
      </c>
      <c r="R15" s="83">
        <v>10</v>
      </c>
      <c r="S15" s="6" t="s">
        <v>153</v>
      </c>
      <c r="T15" s="6" t="s">
        <v>155</v>
      </c>
      <c r="U15" s="6" t="s">
        <v>159</v>
      </c>
      <c r="V15" s="52"/>
      <c r="W15" s="82" t="s">
        <v>209</v>
      </c>
      <c r="X15" s="35" t="s">
        <v>160</v>
      </c>
      <c r="Y15" s="14" t="s">
        <v>161</v>
      </c>
      <c r="Z15" s="14">
        <v>10</v>
      </c>
      <c r="AA15" s="14" t="s">
        <v>162</v>
      </c>
      <c r="AB15" s="14" t="s">
        <v>163</v>
      </c>
      <c r="AC15" s="14" t="s">
        <v>164</v>
      </c>
      <c r="AD15" s="37"/>
      <c r="AE15" s="31" t="s">
        <v>291</v>
      </c>
      <c r="AF15" s="35" t="s">
        <v>320</v>
      </c>
      <c r="AG15" s="48" t="s">
        <v>321</v>
      </c>
      <c r="AH15" s="83">
        <v>10</v>
      </c>
      <c r="AI15" s="6" t="s">
        <v>322</v>
      </c>
      <c r="AJ15" s="6" t="s">
        <v>323</v>
      </c>
      <c r="AK15" s="6" t="s">
        <v>324</v>
      </c>
      <c r="AL15" s="52"/>
      <c r="AM15" s="82" t="s">
        <v>219</v>
      </c>
      <c r="AN15" s="35" t="s">
        <v>210</v>
      </c>
      <c r="AO15" s="14" t="s">
        <v>211</v>
      </c>
      <c r="AP15" s="14">
        <v>10</v>
      </c>
      <c r="AQ15" s="14" t="s">
        <v>212</v>
      </c>
      <c r="AR15" s="14" t="s">
        <v>213</v>
      </c>
      <c r="AS15" s="14" t="s">
        <v>214</v>
      </c>
      <c r="AT15" s="37"/>
      <c r="AU15" s="31" t="s">
        <v>340</v>
      </c>
      <c r="AV15" s="35" t="s">
        <v>369</v>
      </c>
      <c r="AW15" s="48" t="s">
        <v>370</v>
      </c>
      <c r="AX15" s="83">
        <v>10</v>
      </c>
      <c r="AY15" s="6" t="s">
        <v>371</v>
      </c>
      <c r="AZ15" s="6" t="s">
        <v>372</v>
      </c>
      <c r="BA15" s="6" t="s">
        <v>373</v>
      </c>
      <c r="BB15" s="52"/>
      <c r="BC15" s="31" t="s">
        <v>392</v>
      </c>
      <c r="BD15" s="35" t="s">
        <v>421</v>
      </c>
      <c r="BE15" s="48" t="s">
        <v>422</v>
      </c>
      <c r="BF15" s="83">
        <v>10</v>
      </c>
      <c r="BG15" s="6" t="s">
        <v>423</v>
      </c>
      <c r="BH15" s="6" t="s">
        <v>424</v>
      </c>
      <c r="BI15" s="6" t="s">
        <v>425</v>
      </c>
      <c r="BJ15" s="52"/>
      <c r="BK15" s="31" t="s">
        <v>443</v>
      </c>
      <c r="BL15" s="35" t="s">
        <v>472</v>
      </c>
      <c r="BM15" s="48" t="s">
        <v>473</v>
      </c>
      <c r="BN15" s="83">
        <v>10</v>
      </c>
      <c r="BO15" s="6" t="s">
        <v>474</v>
      </c>
      <c r="BP15" s="6" t="s">
        <v>475</v>
      </c>
      <c r="BQ15" s="6" t="s">
        <v>476</v>
      </c>
      <c r="BR15" s="52"/>
      <c r="BS15" s="31" t="s">
        <v>523</v>
      </c>
      <c r="BT15" s="35" t="s">
        <v>500</v>
      </c>
      <c r="BU15" s="48" t="s">
        <v>501</v>
      </c>
      <c r="BV15" s="83">
        <v>10</v>
      </c>
      <c r="BW15" s="6" t="s">
        <v>502</v>
      </c>
      <c r="BX15" s="6" t="s">
        <v>503</v>
      </c>
      <c r="BY15" s="6" t="s">
        <v>504</v>
      </c>
      <c r="BZ15" s="52"/>
    </row>
    <row r="16" spans="1:78" s="15" customFormat="1" ht="30" customHeight="1">
      <c r="A16" s="35" t="s">
        <v>14</v>
      </c>
      <c r="B16" s="14" t="s">
        <v>15</v>
      </c>
      <c r="C16" s="14"/>
      <c r="D16" s="14"/>
      <c r="E16" s="14"/>
      <c r="F16" s="14" t="s">
        <v>16</v>
      </c>
      <c r="G16" s="37" t="s">
        <v>32</v>
      </c>
      <c r="H16" s="25">
        <v>0</v>
      </c>
      <c r="I16" s="16">
        <v>1</v>
      </c>
      <c r="J16" s="16">
        <v>2</v>
      </c>
      <c r="K16" s="18" t="s">
        <v>92</v>
      </c>
      <c r="L16" s="18" t="s">
        <v>92</v>
      </c>
      <c r="M16" s="18" t="s">
        <v>92</v>
      </c>
      <c r="N16" s="18" t="s">
        <v>92</v>
      </c>
      <c r="O16" s="31" t="s">
        <v>33</v>
      </c>
      <c r="P16" s="35" t="s">
        <v>108</v>
      </c>
      <c r="Q16" s="6" t="s">
        <v>109</v>
      </c>
      <c r="R16" s="6" t="s">
        <v>110</v>
      </c>
      <c r="S16" s="6" t="s">
        <v>92</v>
      </c>
      <c r="T16" s="6" t="s">
        <v>92</v>
      </c>
      <c r="U16" s="6" t="s">
        <v>92</v>
      </c>
      <c r="V16" s="52" t="s">
        <v>92</v>
      </c>
      <c r="W16" s="31" t="s">
        <v>34</v>
      </c>
      <c r="X16" s="35" t="s">
        <v>137</v>
      </c>
      <c r="Y16" s="14" t="s">
        <v>138</v>
      </c>
      <c r="Z16" s="14" t="s">
        <v>139</v>
      </c>
      <c r="AA16" s="14" t="s">
        <v>92</v>
      </c>
      <c r="AB16" s="14" t="s">
        <v>92</v>
      </c>
      <c r="AC16" s="14" t="s">
        <v>92</v>
      </c>
      <c r="AD16" s="37" t="s">
        <v>92</v>
      </c>
      <c r="AE16" s="31" t="s">
        <v>292</v>
      </c>
      <c r="AF16" s="35" t="s">
        <v>137</v>
      </c>
      <c r="AG16" s="6" t="s">
        <v>325</v>
      </c>
      <c r="AH16" s="6" t="s">
        <v>326</v>
      </c>
      <c r="AI16" s="6" t="s">
        <v>92</v>
      </c>
      <c r="AJ16" s="6" t="s">
        <v>92</v>
      </c>
      <c r="AK16" s="6" t="s">
        <v>92</v>
      </c>
      <c r="AL16" s="52" t="s">
        <v>92</v>
      </c>
      <c r="AM16" s="31" t="s">
        <v>175</v>
      </c>
      <c r="AN16" s="35" t="s">
        <v>186</v>
      </c>
      <c r="AO16" s="14" t="s">
        <v>187</v>
      </c>
      <c r="AP16" s="14" t="s">
        <v>188</v>
      </c>
      <c r="AQ16" s="14"/>
      <c r="AR16" s="14"/>
      <c r="AS16" s="14"/>
      <c r="AT16" s="37"/>
      <c r="AU16" s="31" t="s">
        <v>341</v>
      </c>
      <c r="AV16" s="35" t="s">
        <v>374</v>
      </c>
      <c r="AW16" s="6" t="s">
        <v>375</v>
      </c>
      <c r="AX16" s="6" t="s">
        <v>376</v>
      </c>
      <c r="AY16" s="6" t="s">
        <v>92</v>
      </c>
      <c r="AZ16" s="6" t="s">
        <v>92</v>
      </c>
      <c r="BA16" s="6" t="s">
        <v>92</v>
      </c>
      <c r="BB16" s="52" t="s">
        <v>92</v>
      </c>
      <c r="BC16" s="31" t="s">
        <v>393</v>
      </c>
      <c r="BD16" s="35" t="s">
        <v>137</v>
      </c>
      <c r="BE16" s="6" t="s">
        <v>426</v>
      </c>
      <c r="BF16" s="6" t="s">
        <v>427</v>
      </c>
      <c r="BG16" s="6" t="s">
        <v>92</v>
      </c>
      <c r="BH16" s="6" t="s">
        <v>92</v>
      </c>
      <c r="BI16" s="6" t="s">
        <v>92</v>
      </c>
      <c r="BJ16" s="52" t="s">
        <v>92</v>
      </c>
      <c r="BK16" s="31" t="s">
        <v>444</v>
      </c>
      <c r="BL16" s="35" t="s">
        <v>477</v>
      </c>
      <c r="BM16" s="6" t="s">
        <v>478</v>
      </c>
      <c r="BN16" s="6" t="s">
        <v>479</v>
      </c>
      <c r="BO16" s="6" t="s">
        <v>92</v>
      </c>
      <c r="BP16" s="6" t="s">
        <v>92</v>
      </c>
      <c r="BQ16" s="6" t="s">
        <v>92</v>
      </c>
      <c r="BR16" s="52" t="s">
        <v>92</v>
      </c>
      <c r="BS16" s="31" t="s">
        <v>524</v>
      </c>
      <c r="BT16" s="35" t="s">
        <v>505</v>
      </c>
      <c r="BU16" s="6" t="s">
        <v>506</v>
      </c>
      <c r="BV16" s="6" t="s">
        <v>507</v>
      </c>
      <c r="BW16" s="6" t="s">
        <v>92</v>
      </c>
      <c r="BX16" s="6" t="s">
        <v>92</v>
      </c>
      <c r="BY16" s="6" t="s">
        <v>92</v>
      </c>
      <c r="BZ16" s="52" t="s">
        <v>92</v>
      </c>
    </row>
    <row r="17" spans="1:78" s="15" customFormat="1" ht="30" customHeight="1">
      <c r="A17" s="35" t="s">
        <v>14</v>
      </c>
      <c r="B17" s="14" t="s">
        <v>15</v>
      </c>
      <c r="C17" s="14"/>
      <c r="D17" s="14"/>
      <c r="E17" s="14"/>
      <c r="F17" s="14" t="s">
        <v>16</v>
      </c>
      <c r="G17" s="37" t="s">
        <v>35</v>
      </c>
      <c r="H17" s="25">
        <v>0</v>
      </c>
      <c r="I17" s="16">
        <v>1</v>
      </c>
      <c r="J17" s="16">
        <v>2</v>
      </c>
      <c r="K17" s="18" t="s">
        <v>92</v>
      </c>
      <c r="L17" s="18" t="s">
        <v>92</v>
      </c>
      <c r="M17" s="18" t="s">
        <v>92</v>
      </c>
      <c r="N17" s="18" t="s">
        <v>92</v>
      </c>
      <c r="O17" s="31" t="s">
        <v>36</v>
      </c>
      <c r="P17" s="35" t="s">
        <v>108</v>
      </c>
      <c r="Q17" s="6" t="s">
        <v>109</v>
      </c>
      <c r="R17" s="6" t="s">
        <v>110</v>
      </c>
      <c r="S17" s="6" t="s">
        <v>92</v>
      </c>
      <c r="T17" s="6" t="s">
        <v>92</v>
      </c>
      <c r="U17" s="6" t="s">
        <v>92</v>
      </c>
      <c r="V17" s="52" t="s">
        <v>92</v>
      </c>
      <c r="W17" s="31" t="s">
        <v>37</v>
      </c>
      <c r="X17" s="35" t="s">
        <v>137</v>
      </c>
      <c r="Y17" s="14" t="s">
        <v>138</v>
      </c>
      <c r="Z17" s="14" t="s">
        <v>140</v>
      </c>
      <c r="AA17" s="14" t="s">
        <v>92</v>
      </c>
      <c r="AB17" s="14" t="s">
        <v>92</v>
      </c>
      <c r="AC17" s="14" t="s">
        <v>92</v>
      </c>
      <c r="AD17" s="37" t="s">
        <v>92</v>
      </c>
      <c r="AE17" s="31" t="s">
        <v>293</v>
      </c>
      <c r="AF17" s="35" t="s">
        <v>137</v>
      </c>
      <c r="AG17" s="6" t="s">
        <v>325</v>
      </c>
      <c r="AH17" s="6" t="s">
        <v>326</v>
      </c>
      <c r="AI17" s="6" t="s">
        <v>92</v>
      </c>
      <c r="AJ17" s="6" t="s">
        <v>92</v>
      </c>
      <c r="AK17" s="6" t="s">
        <v>92</v>
      </c>
      <c r="AL17" s="52" t="s">
        <v>92</v>
      </c>
      <c r="AM17" s="31" t="s">
        <v>220</v>
      </c>
      <c r="AN17" s="35" t="s">
        <v>186</v>
      </c>
      <c r="AO17" s="14" t="s">
        <v>189</v>
      </c>
      <c r="AP17" s="14" t="s">
        <v>190</v>
      </c>
      <c r="AQ17" s="14"/>
      <c r="AR17" s="14"/>
      <c r="AS17" s="14"/>
      <c r="AT17" s="37"/>
      <c r="AU17" s="31" t="s">
        <v>342</v>
      </c>
      <c r="AV17" s="35" t="s">
        <v>374</v>
      </c>
      <c r="AW17" s="6" t="s">
        <v>377</v>
      </c>
      <c r="AX17" s="6" t="s">
        <v>378</v>
      </c>
      <c r="AY17" s="6" t="s">
        <v>92</v>
      </c>
      <c r="AZ17" s="6" t="s">
        <v>92</v>
      </c>
      <c r="BA17" s="6" t="s">
        <v>92</v>
      </c>
      <c r="BB17" s="52" t="s">
        <v>92</v>
      </c>
      <c r="BC17" s="31" t="s">
        <v>394</v>
      </c>
      <c r="BD17" s="35" t="s">
        <v>137</v>
      </c>
      <c r="BE17" s="6" t="s">
        <v>428</v>
      </c>
      <c r="BF17" s="6" t="s">
        <v>429</v>
      </c>
      <c r="BG17" s="6" t="s">
        <v>92</v>
      </c>
      <c r="BH17" s="6" t="s">
        <v>92</v>
      </c>
      <c r="BI17" s="6" t="s">
        <v>92</v>
      </c>
      <c r="BJ17" s="52" t="s">
        <v>92</v>
      </c>
      <c r="BK17" s="31" t="s">
        <v>445</v>
      </c>
      <c r="BL17" s="35" t="s">
        <v>477</v>
      </c>
      <c r="BM17" s="6" t="s">
        <v>480</v>
      </c>
      <c r="BN17" s="6" t="s">
        <v>481</v>
      </c>
      <c r="BO17" s="6" t="s">
        <v>92</v>
      </c>
      <c r="BP17" s="6" t="s">
        <v>92</v>
      </c>
      <c r="BQ17" s="6" t="s">
        <v>92</v>
      </c>
      <c r="BR17" s="52" t="s">
        <v>92</v>
      </c>
      <c r="BS17" s="31" t="s">
        <v>525</v>
      </c>
      <c r="BT17" s="35" t="s">
        <v>505</v>
      </c>
      <c r="BU17" s="6" t="s">
        <v>508</v>
      </c>
      <c r="BV17" s="6" t="s">
        <v>509</v>
      </c>
      <c r="BW17" s="6" t="s">
        <v>92</v>
      </c>
      <c r="BX17" s="6" t="s">
        <v>92</v>
      </c>
      <c r="BY17" s="6" t="s">
        <v>92</v>
      </c>
      <c r="BZ17" s="52" t="s">
        <v>92</v>
      </c>
    </row>
    <row r="18" spans="1:78" s="15" customFormat="1" ht="30" customHeight="1">
      <c r="A18" s="35" t="s">
        <v>14</v>
      </c>
      <c r="B18" s="14" t="s">
        <v>31</v>
      </c>
      <c r="C18" s="14"/>
      <c r="D18" s="14"/>
      <c r="E18" s="14"/>
      <c r="F18" s="14" t="s">
        <v>16</v>
      </c>
      <c r="G18" s="37" t="s">
        <v>38</v>
      </c>
      <c r="H18" s="25">
        <v>0</v>
      </c>
      <c r="I18" s="16">
        <v>1</v>
      </c>
      <c r="J18" s="18" t="s">
        <v>92</v>
      </c>
      <c r="K18" s="18" t="s">
        <v>92</v>
      </c>
      <c r="L18" s="18" t="s">
        <v>92</v>
      </c>
      <c r="M18" s="18" t="s">
        <v>92</v>
      </c>
      <c r="N18" s="18" t="s">
        <v>92</v>
      </c>
      <c r="O18" s="31" t="s">
        <v>39</v>
      </c>
      <c r="P18" s="35" t="s">
        <v>108</v>
      </c>
      <c r="Q18" s="6" t="s">
        <v>111</v>
      </c>
      <c r="R18" s="6" t="s">
        <v>92</v>
      </c>
      <c r="S18" s="6" t="s">
        <v>92</v>
      </c>
      <c r="T18" s="6" t="s">
        <v>92</v>
      </c>
      <c r="U18" s="6" t="s">
        <v>92</v>
      </c>
      <c r="V18" s="52" t="s">
        <v>92</v>
      </c>
      <c r="W18" s="31" t="s">
        <v>40</v>
      </c>
      <c r="X18" s="35" t="s">
        <v>137</v>
      </c>
      <c r="Y18" s="14" t="s">
        <v>141</v>
      </c>
      <c r="Z18" s="14" t="s">
        <v>92</v>
      </c>
      <c r="AA18" s="14" t="s">
        <v>92</v>
      </c>
      <c r="AB18" s="14" t="s">
        <v>92</v>
      </c>
      <c r="AC18" s="14" t="s">
        <v>92</v>
      </c>
      <c r="AD18" s="37" t="s">
        <v>92</v>
      </c>
      <c r="AE18" s="31" t="s">
        <v>294</v>
      </c>
      <c r="AF18" s="35" t="s">
        <v>137</v>
      </c>
      <c r="AG18" s="6" t="s">
        <v>327</v>
      </c>
      <c r="AH18" s="6" t="s">
        <v>92</v>
      </c>
      <c r="AI18" s="6" t="s">
        <v>92</v>
      </c>
      <c r="AJ18" s="6" t="s">
        <v>92</v>
      </c>
      <c r="AK18" s="6" t="s">
        <v>92</v>
      </c>
      <c r="AL18" s="52" t="s">
        <v>92</v>
      </c>
      <c r="AM18" s="31" t="s">
        <v>176</v>
      </c>
      <c r="AN18" s="35" t="s">
        <v>186</v>
      </c>
      <c r="AO18" s="14" t="s">
        <v>191</v>
      </c>
      <c r="AP18" s="14"/>
      <c r="AQ18" s="14"/>
      <c r="AR18" s="14"/>
      <c r="AS18" s="14"/>
      <c r="AT18" s="37"/>
      <c r="AU18" s="31" t="s">
        <v>343</v>
      </c>
      <c r="AV18" s="35" t="s">
        <v>374</v>
      </c>
      <c r="AW18" s="6" t="s">
        <v>379</v>
      </c>
      <c r="AX18" s="6" t="s">
        <v>92</v>
      </c>
      <c r="AY18" s="6" t="s">
        <v>92</v>
      </c>
      <c r="AZ18" s="6" t="s">
        <v>92</v>
      </c>
      <c r="BA18" s="6" t="s">
        <v>92</v>
      </c>
      <c r="BB18" s="52" t="s">
        <v>92</v>
      </c>
      <c r="BC18" s="31" t="s">
        <v>395</v>
      </c>
      <c r="BD18" s="35" t="s">
        <v>137</v>
      </c>
      <c r="BE18" s="6" t="s">
        <v>430</v>
      </c>
      <c r="BF18" s="6" t="s">
        <v>92</v>
      </c>
      <c r="BG18" s="6" t="s">
        <v>92</v>
      </c>
      <c r="BH18" s="6" t="s">
        <v>92</v>
      </c>
      <c r="BI18" s="6" t="s">
        <v>92</v>
      </c>
      <c r="BJ18" s="52" t="s">
        <v>92</v>
      </c>
      <c r="BK18" s="31" t="s">
        <v>446</v>
      </c>
      <c r="BL18" s="35" t="s">
        <v>477</v>
      </c>
      <c r="BM18" s="6" t="s">
        <v>482</v>
      </c>
      <c r="BN18" s="6" t="s">
        <v>92</v>
      </c>
      <c r="BO18" s="6" t="s">
        <v>92</v>
      </c>
      <c r="BP18" s="6" t="s">
        <v>92</v>
      </c>
      <c r="BQ18" s="6" t="s">
        <v>92</v>
      </c>
      <c r="BR18" s="52" t="s">
        <v>92</v>
      </c>
      <c r="BS18" s="31" t="s">
        <v>526</v>
      </c>
      <c r="BT18" s="35" t="s">
        <v>505</v>
      </c>
      <c r="BU18" s="6" t="s">
        <v>510</v>
      </c>
      <c r="BV18" s="6" t="s">
        <v>92</v>
      </c>
      <c r="BW18" s="6" t="s">
        <v>92</v>
      </c>
      <c r="BX18" s="6" t="s">
        <v>92</v>
      </c>
      <c r="BY18" s="6" t="s">
        <v>92</v>
      </c>
      <c r="BZ18" s="52" t="s">
        <v>92</v>
      </c>
    </row>
    <row r="19" spans="1:78" s="15" customFormat="1" ht="30" customHeight="1">
      <c r="A19" s="35" t="s">
        <v>11</v>
      </c>
      <c r="B19" s="14"/>
      <c r="C19" s="14"/>
      <c r="D19" s="14"/>
      <c r="E19" s="14"/>
      <c r="F19" s="14"/>
      <c r="G19" s="37"/>
      <c r="H19" s="24"/>
      <c r="I19" s="18"/>
      <c r="J19" s="18"/>
      <c r="K19" s="18"/>
      <c r="L19" s="18"/>
      <c r="M19" s="18"/>
      <c r="N19" s="18"/>
      <c r="O19" s="31"/>
      <c r="P19" s="35"/>
      <c r="Q19" s="6"/>
      <c r="R19" s="6"/>
      <c r="S19" s="6"/>
      <c r="T19" s="6"/>
      <c r="U19" s="6"/>
      <c r="V19" s="52"/>
      <c r="W19" s="59"/>
      <c r="X19" s="60"/>
      <c r="AD19" s="61"/>
      <c r="AE19" s="31"/>
      <c r="AF19" s="35"/>
      <c r="AG19" s="6"/>
      <c r="AH19" s="6"/>
      <c r="AI19" s="6"/>
      <c r="AJ19" s="6"/>
      <c r="AK19" s="6"/>
      <c r="AL19" s="52"/>
      <c r="AM19" s="59"/>
      <c r="AN19" s="60"/>
      <c r="AT19" s="61"/>
      <c r="AU19" s="31"/>
      <c r="AV19" s="35"/>
      <c r="AW19" s="6"/>
      <c r="AX19" s="6"/>
      <c r="AY19" s="6"/>
      <c r="AZ19" s="6"/>
      <c r="BA19" s="6"/>
      <c r="BB19" s="52"/>
      <c r="BC19" s="31"/>
      <c r="BD19" s="35"/>
      <c r="BE19" s="6"/>
      <c r="BF19" s="6"/>
      <c r="BG19" s="6"/>
      <c r="BH19" s="6"/>
      <c r="BI19" s="6"/>
      <c r="BJ19" s="52"/>
      <c r="BK19" s="31"/>
      <c r="BL19" s="35"/>
      <c r="BM19" s="6"/>
      <c r="BN19" s="6"/>
      <c r="BO19" s="6"/>
      <c r="BP19" s="6"/>
      <c r="BQ19" s="6"/>
      <c r="BR19" s="52"/>
      <c r="BS19" s="31"/>
      <c r="BT19" s="35"/>
      <c r="BU19" s="6"/>
      <c r="BV19" s="6"/>
      <c r="BW19" s="6"/>
      <c r="BX19" s="6"/>
      <c r="BY19" s="6"/>
      <c r="BZ19" s="52"/>
    </row>
    <row r="20" spans="1:78" s="15" customFormat="1" ht="30" customHeight="1">
      <c r="A20" s="35" t="s">
        <v>12</v>
      </c>
      <c r="B20" s="14"/>
      <c r="C20" s="14"/>
      <c r="D20" s="14"/>
      <c r="E20" s="14"/>
      <c r="F20" s="14"/>
      <c r="G20" s="37"/>
      <c r="H20" s="24"/>
      <c r="I20" s="18"/>
      <c r="J20" s="18"/>
      <c r="K20" s="18"/>
      <c r="L20" s="18"/>
      <c r="M20" s="18"/>
      <c r="N20" s="18"/>
      <c r="O20" s="31" t="s">
        <v>221</v>
      </c>
      <c r="P20" s="35"/>
      <c r="Q20" s="6"/>
      <c r="R20" s="6"/>
      <c r="S20" s="6"/>
      <c r="T20" s="6"/>
      <c r="U20" s="6"/>
      <c r="V20" s="52"/>
      <c r="W20" s="31" t="s">
        <v>215</v>
      </c>
      <c r="X20" s="35"/>
      <c r="Y20" s="14"/>
      <c r="Z20" s="14"/>
      <c r="AA20" s="14"/>
      <c r="AB20" s="14"/>
      <c r="AC20" s="14"/>
      <c r="AD20" s="37"/>
      <c r="AE20" s="31" t="s">
        <v>295</v>
      </c>
      <c r="AF20" s="35"/>
      <c r="AG20" s="6"/>
      <c r="AH20" s="6"/>
      <c r="AI20" s="6"/>
      <c r="AJ20" s="6"/>
      <c r="AK20" s="6"/>
      <c r="AL20" s="52"/>
      <c r="AM20" s="31" t="s">
        <v>272</v>
      </c>
      <c r="AN20" s="35"/>
      <c r="AO20" s="14"/>
      <c r="AP20" s="14"/>
      <c r="AQ20" s="14"/>
      <c r="AR20" s="14"/>
      <c r="AS20" s="14"/>
      <c r="AT20" s="37"/>
      <c r="AU20" s="31" t="s">
        <v>344</v>
      </c>
      <c r="AV20" s="35"/>
      <c r="AW20" s="6"/>
      <c r="AX20" s="6"/>
      <c r="AY20" s="6"/>
      <c r="AZ20" s="6"/>
      <c r="BA20" s="6"/>
      <c r="BB20" s="52"/>
      <c r="BC20" s="31" t="s">
        <v>396</v>
      </c>
      <c r="BD20" s="35"/>
      <c r="BE20" s="6"/>
      <c r="BF20" s="6"/>
      <c r="BG20" s="6"/>
      <c r="BH20" s="6"/>
      <c r="BI20" s="6"/>
      <c r="BJ20" s="52"/>
      <c r="BK20" s="31" t="s">
        <v>447</v>
      </c>
      <c r="BL20" s="35"/>
      <c r="BM20" s="6"/>
      <c r="BN20" s="6"/>
      <c r="BO20" s="6"/>
      <c r="BP20" s="6"/>
      <c r="BQ20" s="6"/>
      <c r="BR20" s="52"/>
      <c r="BS20" s="31" t="s">
        <v>527</v>
      </c>
      <c r="BT20" s="35"/>
      <c r="BU20" s="6"/>
      <c r="BV20" s="6"/>
      <c r="BW20" s="6"/>
      <c r="BX20" s="6"/>
      <c r="BY20" s="6"/>
      <c r="BZ20" s="52"/>
    </row>
    <row r="21" spans="1:78" s="15" customFormat="1" ht="48.75" customHeight="1">
      <c r="A21" s="35" t="s">
        <v>10</v>
      </c>
      <c r="B21" s="14"/>
      <c r="C21" s="14"/>
      <c r="D21" s="14"/>
      <c r="E21" s="14"/>
      <c r="F21" s="14"/>
      <c r="G21" s="37"/>
      <c r="H21" s="24"/>
      <c r="I21" s="18"/>
      <c r="J21" s="18"/>
      <c r="K21" s="18"/>
      <c r="L21" s="18"/>
      <c r="M21" s="18"/>
      <c r="N21" s="18"/>
      <c r="O21" s="31" t="s">
        <v>60</v>
      </c>
      <c r="P21" s="35"/>
      <c r="Q21" s="6"/>
      <c r="R21" s="6"/>
      <c r="S21" s="6"/>
      <c r="T21" s="6"/>
      <c r="U21" s="6"/>
      <c r="V21" s="52"/>
      <c r="W21" s="31" t="s">
        <v>61</v>
      </c>
      <c r="X21" s="35"/>
      <c r="Y21" s="14"/>
      <c r="Z21" s="14"/>
      <c r="AA21" s="14"/>
      <c r="AB21" s="14"/>
      <c r="AC21" s="14"/>
      <c r="AD21" s="37"/>
      <c r="AE21" s="31" t="s">
        <v>296</v>
      </c>
      <c r="AF21" s="35"/>
      <c r="AG21" s="6"/>
      <c r="AH21" s="6"/>
      <c r="AI21" s="6"/>
      <c r="AJ21" s="6"/>
      <c r="AK21" s="6"/>
      <c r="AL21" s="52"/>
      <c r="AM21" s="31" t="s">
        <v>216</v>
      </c>
      <c r="AN21" s="35"/>
      <c r="AO21" s="14"/>
      <c r="AP21" s="14"/>
      <c r="AQ21" s="14"/>
      <c r="AR21" s="14"/>
      <c r="AS21" s="14"/>
      <c r="AT21" s="37"/>
      <c r="AU21" s="31" t="s">
        <v>345</v>
      </c>
      <c r="AV21" s="35"/>
      <c r="AW21" s="6"/>
      <c r="AX21" s="6"/>
      <c r="AY21" s="6"/>
      <c r="AZ21" s="6"/>
      <c r="BA21" s="6"/>
      <c r="BB21" s="52"/>
      <c r="BC21" s="31" t="s">
        <v>397</v>
      </c>
      <c r="BD21" s="35"/>
      <c r="BE21" s="6"/>
      <c r="BF21" s="6"/>
      <c r="BG21" s="6"/>
      <c r="BH21" s="6"/>
      <c r="BI21" s="6"/>
      <c r="BJ21" s="52"/>
      <c r="BK21" s="31" t="s">
        <v>448</v>
      </c>
      <c r="BL21" s="35"/>
      <c r="BM21" s="6"/>
      <c r="BN21" s="6"/>
      <c r="BO21" s="6"/>
      <c r="BP21" s="6"/>
      <c r="BQ21" s="6"/>
      <c r="BR21" s="52"/>
      <c r="BS21" s="31" t="s">
        <v>528</v>
      </c>
      <c r="BT21" s="35"/>
      <c r="BU21" s="6"/>
      <c r="BV21" s="6"/>
      <c r="BW21" s="6"/>
      <c r="BX21" s="6"/>
      <c r="BY21" s="6"/>
      <c r="BZ21" s="52"/>
    </row>
    <row r="22" spans="1:78" s="15" customFormat="1" ht="30" customHeight="1">
      <c r="A22" s="35" t="s">
        <v>14</v>
      </c>
      <c r="B22" s="14" t="s">
        <v>15</v>
      </c>
      <c r="C22" s="14"/>
      <c r="D22" s="14"/>
      <c r="E22" s="14"/>
      <c r="F22" s="14" t="s">
        <v>16</v>
      </c>
      <c r="G22" s="37" t="s">
        <v>42</v>
      </c>
      <c r="H22" s="25">
        <v>0</v>
      </c>
      <c r="I22" s="16">
        <v>1</v>
      </c>
      <c r="J22" s="16">
        <v>2</v>
      </c>
      <c r="K22" s="16">
        <v>3</v>
      </c>
      <c r="L22" s="16">
        <v>4</v>
      </c>
      <c r="M22" s="18" t="s">
        <v>92</v>
      </c>
      <c r="N22" s="18" t="s">
        <v>92</v>
      </c>
      <c r="O22" s="31" t="s">
        <v>52</v>
      </c>
      <c r="P22" s="35" t="s">
        <v>112</v>
      </c>
      <c r="Q22" s="6" t="s">
        <v>113</v>
      </c>
      <c r="R22" s="6" t="s">
        <v>114</v>
      </c>
      <c r="S22" s="6" t="s">
        <v>115</v>
      </c>
      <c r="T22" s="6" t="s">
        <v>116</v>
      </c>
      <c r="U22" s="6" t="s">
        <v>92</v>
      </c>
      <c r="V22" s="52" t="s">
        <v>92</v>
      </c>
      <c r="W22" s="31" t="s">
        <v>62</v>
      </c>
      <c r="X22" s="35" t="s">
        <v>142</v>
      </c>
      <c r="Y22" s="14" t="s">
        <v>143</v>
      </c>
      <c r="Z22" s="14" t="s">
        <v>144</v>
      </c>
      <c r="AA22" s="14" t="s">
        <v>145</v>
      </c>
      <c r="AB22" s="14" t="s">
        <v>146</v>
      </c>
      <c r="AC22" s="14" t="s">
        <v>92</v>
      </c>
      <c r="AD22" s="37" t="s">
        <v>92</v>
      </c>
      <c r="AE22" s="31" t="s">
        <v>297</v>
      </c>
      <c r="AF22" s="35" t="s">
        <v>328</v>
      </c>
      <c r="AG22" s="6" t="s">
        <v>329</v>
      </c>
      <c r="AH22" s="6" t="s">
        <v>330</v>
      </c>
      <c r="AI22" s="6" t="s">
        <v>331</v>
      </c>
      <c r="AJ22" s="6" t="s">
        <v>332</v>
      </c>
      <c r="AK22" s="6" t="s">
        <v>92</v>
      </c>
      <c r="AL22" s="52" t="s">
        <v>92</v>
      </c>
      <c r="AM22" s="31" t="s">
        <v>199</v>
      </c>
      <c r="AN22" s="35" t="s">
        <v>193</v>
      </c>
      <c r="AO22" s="14" t="s">
        <v>195</v>
      </c>
      <c r="AP22" s="14" t="s">
        <v>202</v>
      </c>
      <c r="AQ22" s="14" t="s">
        <v>196</v>
      </c>
      <c r="AR22" s="14" t="s">
        <v>194</v>
      </c>
      <c r="AS22" s="14"/>
      <c r="AT22" s="37"/>
      <c r="AU22" s="31" t="s">
        <v>346</v>
      </c>
      <c r="AV22" s="35" t="s">
        <v>380</v>
      </c>
      <c r="AW22" s="6" t="s">
        <v>381</v>
      </c>
      <c r="AX22" s="6" t="s">
        <v>382</v>
      </c>
      <c r="AY22" s="6" t="s">
        <v>383</v>
      </c>
      <c r="AZ22" s="6" t="s">
        <v>384</v>
      </c>
      <c r="BA22" s="6" t="s">
        <v>92</v>
      </c>
      <c r="BB22" s="52" t="s">
        <v>92</v>
      </c>
      <c r="BC22" s="31" t="s">
        <v>398</v>
      </c>
      <c r="BD22" s="35" t="s">
        <v>431</v>
      </c>
      <c r="BE22" s="6" t="s">
        <v>432</v>
      </c>
      <c r="BF22" s="6" t="s">
        <v>433</v>
      </c>
      <c r="BG22" s="6" t="s">
        <v>434</v>
      </c>
      <c r="BH22" s="6" t="s">
        <v>435</v>
      </c>
      <c r="BI22" s="6" t="s">
        <v>92</v>
      </c>
      <c r="BJ22" s="52" t="s">
        <v>92</v>
      </c>
      <c r="BK22" s="31" t="s">
        <v>449</v>
      </c>
      <c r="BL22" s="35" t="s">
        <v>483</v>
      </c>
      <c r="BM22" s="6" t="s">
        <v>484</v>
      </c>
      <c r="BN22" s="6" t="s">
        <v>485</v>
      </c>
      <c r="BO22" s="6" t="s">
        <v>486</v>
      </c>
      <c r="BP22" s="6" t="s">
        <v>487</v>
      </c>
      <c r="BQ22" s="6" t="s">
        <v>92</v>
      </c>
      <c r="BR22" s="52" t="s">
        <v>92</v>
      </c>
      <c r="BS22" s="31" t="s">
        <v>529</v>
      </c>
      <c r="BT22" s="35" t="s">
        <v>511</v>
      </c>
      <c r="BU22" s="6" t="s">
        <v>512</v>
      </c>
      <c r="BV22" s="6" t="s">
        <v>513</v>
      </c>
      <c r="BW22" s="6" t="s">
        <v>514</v>
      </c>
      <c r="BX22" s="6" t="s">
        <v>515</v>
      </c>
      <c r="BY22" s="6" t="s">
        <v>92</v>
      </c>
      <c r="BZ22" s="52" t="s">
        <v>92</v>
      </c>
    </row>
    <row r="23" spans="1:78" s="15" customFormat="1" ht="30" customHeight="1">
      <c r="A23" s="35" t="s">
        <v>14</v>
      </c>
      <c r="B23" s="14" t="s">
        <v>15</v>
      </c>
      <c r="C23" s="14"/>
      <c r="D23" s="14"/>
      <c r="E23" s="14"/>
      <c r="F23" s="14" t="s">
        <v>16</v>
      </c>
      <c r="G23" s="37" t="s">
        <v>43</v>
      </c>
      <c r="H23" s="25">
        <v>0</v>
      </c>
      <c r="I23" s="16">
        <v>1</v>
      </c>
      <c r="J23" s="16">
        <v>2</v>
      </c>
      <c r="K23" s="16">
        <v>3</v>
      </c>
      <c r="L23" s="16">
        <v>4</v>
      </c>
      <c r="M23" s="18" t="s">
        <v>92</v>
      </c>
      <c r="N23" s="18" t="s">
        <v>92</v>
      </c>
      <c r="O23" s="31" t="s">
        <v>53</v>
      </c>
      <c r="P23" s="35" t="s">
        <v>112</v>
      </c>
      <c r="Q23" s="6" t="s">
        <v>113</v>
      </c>
      <c r="R23" s="6" t="s">
        <v>114</v>
      </c>
      <c r="S23" s="6" t="s">
        <v>115</v>
      </c>
      <c r="T23" s="6" t="s">
        <v>116</v>
      </c>
      <c r="U23" s="6" t="s">
        <v>92</v>
      </c>
      <c r="V23" s="52" t="s">
        <v>92</v>
      </c>
      <c r="W23" s="31" t="s">
        <v>63</v>
      </c>
      <c r="X23" s="35" t="s">
        <v>142</v>
      </c>
      <c r="Y23" s="14" t="s">
        <v>143</v>
      </c>
      <c r="Z23" s="14" t="s">
        <v>144</v>
      </c>
      <c r="AA23" s="14" t="s">
        <v>145</v>
      </c>
      <c r="AB23" s="14" t="s">
        <v>146</v>
      </c>
      <c r="AC23" s="14" t="s">
        <v>92</v>
      </c>
      <c r="AD23" s="37" t="s">
        <v>92</v>
      </c>
      <c r="AE23" s="31" t="s">
        <v>298</v>
      </c>
      <c r="AF23" s="35" t="s">
        <v>328</v>
      </c>
      <c r="AG23" s="6" t="s">
        <v>329</v>
      </c>
      <c r="AH23" s="6" t="s">
        <v>330</v>
      </c>
      <c r="AI23" s="6" t="s">
        <v>331</v>
      </c>
      <c r="AJ23" s="6" t="s">
        <v>332</v>
      </c>
      <c r="AK23" s="6" t="s">
        <v>92</v>
      </c>
      <c r="AL23" s="52" t="s">
        <v>92</v>
      </c>
      <c r="AM23" s="31" t="s">
        <v>200</v>
      </c>
      <c r="AN23" s="35" t="s">
        <v>193</v>
      </c>
      <c r="AO23" s="14" t="s">
        <v>195</v>
      </c>
      <c r="AP23" s="14" t="s">
        <v>202</v>
      </c>
      <c r="AQ23" s="14" t="s">
        <v>196</v>
      </c>
      <c r="AR23" s="14" t="s">
        <v>194</v>
      </c>
      <c r="AS23" s="14"/>
      <c r="AT23" s="37"/>
      <c r="AU23" s="31" t="s">
        <v>347</v>
      </c>
      <c r="AV23" s="35" t="s">
        <v>380</v>
      </c>
      <c r="AW23" s="6" t="s">
        <v>381</v>
      </c>
      <c r="AX23" s="6" t="s">
        <v>382</v>
      </c>
      <c r="AY23" s="6" t="s">
        <v>383</v>
      </c>
      <c r="AZ23" s="6" t="s">
        <v>384</v>
      </c>
      <c r="BA23" s="6" t="s">
        <v>92</v>
      </c>
      <c r="BB23" s="52" t="s">
        <v>92</v>
      </c>
      <c r="BC23" s="31" t="s">
        <v>399</v>
      </c>
      <c r="BD23" s="35" t="s">
        <v>431</v>
      </c>
      <c r="BE23" s="6" t="s">
        <v>432</v>
      </c>
      <c r="BF23" s="6" t="s">
        <v>433</v>
      </c>
      <c r="BG23" s="6" t="s">
        <v>434</v>
      </c>
      <c r="BH23" s="6" t="s">
        <v>435</v>
      </c>
      <c r="BI23" s="6" t="s">
        <v>92</v>
      </c>
      <c r="BJ23" s="52" t="s">
        <v>92</v>
      </c>
      <c r="BK23" s="31" t="s">
        <v>450</v>
      </c>
      <c r="BL23" s="35" t="s">
        <v>483</v>
      </c>
      <c r="BM23" s="6" t="s">
        <v>484</v>
      </c>
      <c r="BN23" s="6" t="s">
        <v>485</v>
      </c>
      <c r="BO23" s="6" t="s">
        <v>486</v>
      </c>
      <c r="BP23" s="6" t="s">
        <v>487</v>
      </c>
      <c r="BQ23" s="6" t="s">
        <v>92</v>
      </c>
      <c r="BR23" s="52" t="s">
        <v>92</v>
      </c>
      <c r="BS23" s="31" t="s">
        <v>530</v>
      </c>
      <c r="BT23" s="35" t="s">
        <v>511</v>
      </c>
      <c r="BU23" s="6" t="s">
        <v>512</v>
      </c>
      <c r="BV23" s="6" t="s">
        <v>513</v>
      </c>
      <c r="BW23" s="6" t="s">
        <v>514</v>
      </c>
      <c r="BX23" s="6" t="s">
        <v>515</v>
      </c>
      <c r="BY23" s="6" t="s">
        <v>92</v>
      </c>
      <c r="BZ23" s="52" t="s">
        <v>92</v>
      </c>
    </row>
    <row r="24" spans="1:78" s="15" customFormat="1" ht="30" customHeight="1">
      <c r="A24" s="35" t="s">
        <v>14</v>
      </c>
      <c r="B24" s="14" t="s">
        <v>15</v>
      </c>
      <c r="C24" s="14"/>
      <c r="D24" s="14"/>
      <c r="E24" s="14"/>
      <c r="F24" s="14" t="s">
        <v>16</v>
      </c>
      <c r="G24" s="37" t="s">
        <v>44</v>
      </c>
      <c r="H24" s="25">
        <v>0</v>
      </c>
      <c r="I24" s="16">
        <v>1</v>
      </c>
      <c r="J24" s="16">
        <v>2</v>
      </c>
      <c r="K24" s="16">
        <v>3</v>
      </c>
      <c r="L24" s="16">
        <v>4</v>
      </c>
      <c r="M24" s="18" t="s">
        <v>92</v>
      </c>
      <c r="N24" s="18" t="s">
        <v>92</v>
      </c>
      <c r="O24" s="31" t="s">
        <v>80</v>
      </c>
      <c r="P24" s="35" t="s">
        <v>112</v>
      </c>
      <c r="Q24" s="6" t="s">
        <v>113</v>
      </c>
      <c r="R24" s="6" t="s">
        <v>114</v>
      </c>
      <c r="S24" s="6" t="s">
        <v>115</v>
      </c>
      <c r="T24" s="6" t="s">
        <v>116</v>
      </c>
      <c r="U24" s="6" t="s">
        <v>92</v>
      </c>
      <c r="V24" s="52" t="s">
        <v>92</v>
      </c>
      <c r="W24" s="31" t="s">
        <v>64</v>
      </c>
      <c r="X24" s="35" t="s">
        <v>142</v>
      </c>
      <c r="Y24" s="14" t="s">
        <v>143</v>
      </c>
      <c r="Z24" s="14" t="s">
        <v>144</v>
      </c>
      <c r="AA24" s="14" t="s">
        <v>145</v>
      </c>
      <c r="AB24" s="14" t="s">
        <v>146</v>
      </c>
      <c r="AC24" s="14" t="s">
        <v>92</v>
      </c>
      <c r="AD24" s="37" t="s">
        <v>92</v>
      </c>
      <c r="AE24" s="31" t="s">
        <v>299</v>
      </c>
      <c r="AF24" s="35" t="s">
        <v>328</v>
      </c>
      <c r="AG24" s="6" t="s">
        <v>329</v>
      </c>
      <c r="AH24" s="6" t="s">
        <v>330</v>
      </c>
      <c r="AI24" s="6" t="s">
        <v>331</v>
      </c>
      <c r="AJ24" s="6" t="s">
        <v>332</v>
      </c>
      <c r="AK24" s="6" t="s">
        <v>92</v>
      </c>
      <c r="AL24" s="52" t="s">
        <v>92</v>
      </c>
      <c r="AM24" s="31" t="s">
        <v>201</v>
      </c>
      <c r="AN24" s="35" t="s">
        <v>193</v>
      </c>
      <c r="AO24" s="14" t="s">
        <v>195</v>
      </c>
      <c r="AP24" s="14" t="s">
        <v>202</v>
      </c>
      <c r="AQ24" s="14" t="s">
        <v>196</v>
      </c>
      <c r="AR24" s="14" t="s">
        <v>194</v>
      </c>
      <c r="AS24" s="14"/>
      <c r="AT24" s="37"/>
      <c r="AU24" s="31" t="s">
        <v>348</v>
      </c>
      <c r="AV24" s="35" t="s">
        <v>380</v>
      </c>
      <c r="AW24" s="6" t="s">
        <v>381</v>
      </c>
      <c r="AX24" s="6" t="s">
        <v>382</v>
      </c>
      <c r="AY24" s="6" t="s">
        <v>383</v>
      </c>
      <c r="AZ24" s="6" t="s">
        <v>384</v>
      </c>
      <c r="BA24" s="6" t="s">
        <v>92</v>
      </c>
      <c r="BB24" s="52" t="s">
        <v>92</v>
      </c>
      <c r="BC24" s="31" t="s">
        <v>400</v>
      </c>
      <c r="BD24" s="35" t="s">
        <v>431</v>
      </c>
      <c r="BE24" s="6" t="s">
        <v>432</v>
      </c>
      <c r="BF24" s="6" t="s">
        <v>433</v>
      </c>
      <c r="BG24" s="6" t="s">
        <v>434</v>
      </c>
      <c r="BH24" s="6" t="s">
        <v>435</v>
      </c>
      <c r="BI24" s="6" t="s">
        <v>92</v>
      </c>
      <c r="BJ24" s="52" t="s">
        <v>92</v>
      </c>
      <c r="BK24" s="31" t="s">
        <v>451</v>
      </c>
      <c r="BL24" s="35" t="s">
        <v>483</v>
      </c>
      <c r="BM24" s="6" t="s">
        <v>484</v>
      </c>
      <c r="BN24" s="6" t="s">
        <v>485</v>
      </c>
      <c r="BO24" s="6" t="s">
        <v>486</v>
      </c>
      <c r="BP24" s="6" t="s">
        <v>487</v>
      </c>
      <c r="BQ24" s="6" t="s">
        <v>92</v>
      </c>
      <c r="BR24" s="52" t="s">
        <v>92</v>
      </c>
      <c r="BS24" s="31" t="s">
        <v>531</v>
      </c>
      <c r="BT24" s="35" t="s">
        <v>511</v>
      </c>
      <c r="BU24" s="6" t="s">
        <v>512</v>
      </c>
      <c r="BV24" s="6" t="s">
        <v>513</v>
      </c>
      <c r="BW24" s="6" t="s">
        <v>514</v>
      </c>
      <c r="BX24" s="6" t="s">
        <v>515</v>
      </c>
      <c r="BY24" s="6" t="s">
        <v>92</v>
      </c>
      <c r="BZ24" s="52" t="s">
        <v>92</v>
      </c>
    </row>
    <row r="25" spans="1:78" s="15" customFormat="1" ht="30" customHeight="1">
      <c r="A25" s="35" t="s">
        <v>14</v>
      </c>
      <c r="B25" s="14" t="s">
        <v>15</v>
      </c>
      <c r="C25" s="14"/>
      <c r="D25" s="14"/>
      <c r="E25" s="14"/>
      <c r="F25" s="14" t="s">
        <v>16</v>
      </c>
      <c r="G25" s="37" t="s">
        <v>45</v>
      </c>
      <c r="H25" s="25">
        <v>0</v>
      </c>
      <c r="I25" s="16">
        <v>1</v>
      </c>
      <c r="J25" s="16">
        <v>2</v>
      </c>
      <c r="K25" s="16">
        <v>3</v>
      </c>
      <c r="L25" s="16">
        <v>4</v>
      </c>
      <c r="M25" s="18" t="s">
        <v>92</v>
      </c>
      <c r="N25" s="18" t="s">
        <v>92</v>
      </c>
      <c r="O25" s="31" t="s">
        <v>283</v>
      </c>
      <c r="P25" s="35" t="s">
        <v>112</v>
      </c>
      <c r="Q25" s="6" t="s">
        <v>113</v>
      </c>
      <c r="R25" s="6" t="s">
        <v>114</v>
      </c>
      <c r="S25" s="6" t="s">
        <v>115</v>
      </c>
      <c r="T25" s="6" t="s">
        <v>116</v>
      </c>
      <c r="U25" s="6" t="s">
        <v>92</v>
      </c>
      <c r="V25" s="52" t="s">
        <v>92</v>
      </c>
      <c r="W25" s="31" t="s">
        <v>65</v>
      </c>
      <c r="X25" s="35" t="s">
        <v>142</v>
      </c>
      <c r="Y25" s="14" t="s">
        <v>143</v>
      </c>
      <c r="Z25" s="14" t="s">
        <v>144</v>
      </c>
      <c r="AA25" s="14" t="s">
        <v>145</v>
      </c>
      <c r="AB25" s="14" t="s">
        <v>146</v>
      </c>
      <c r="AC25" s="14" t="s">
        <v>92</v>
      </c>
      <c r="AD25" s="37" t="s">
        <v>92</v>
      </c>
      <c r="AE25" s="31" t="s">
        <v>300</v>
      </c>
      <c r="AF25" s="35" t="s">
        <v>328</v>
      </c>
      <c r="AG25" s="6" t="s">
        <v>329</v>
      </c>
      <c r="AH25" s="6" t="s">
        <v>330</v>
      </c>
      <c r="AI25" s="6" t="s">
        <v>331</v>
      </c>
      <c r="AJ25" s="6" t="s">
        <v>332</v>
      </c>
      <c r="AK25" s="6" t="s">
        <v>92</v>
      </c>
      <c r="AL25" s="52" t="s">
        <v>92</v>
      </c>
      <c r="AM25" s="31" t="s">
        <v>217</v>
      </c>
      <c r="AN25" s="35" t="s">
        <v>193</v>
      </c>
      <c r="AO25" s="14" t="s">
        <v>195</v>
      </c>
      <c r="AP25" s="14" t="s">
        <v>202</v>
      </c>
      <c r="AQ25" s="14" t="s">
        <v>196</v>
      </c>
      <c r="AR25" s="14" t="s">
        <v>194</v>
      </c>
      <c r="AS25" s="14"/>
      <c r="AT25" s="37"/>
      <c r="AU25" s="31" t="s">
        <v>349</v>
      </c>
      <c r="AV25" s="35" t="s">
        <v>380</v>
      </c>
      <c r="AW25" s="6" t="s">
        <v>381</v>
      </c>
      <c r="AX25" s="6" t="s">
        <v>382</v>
      </c>
      <c r="AY25" s="6" t="s">
        <v>383</v>
      </c>
      <c r="AZ25" s="6" t="s">
        <v>384</v>
      </c>
      <c r="BA25" s="6" t="s">
        <v>92</v>
      </c>
      <c r="BB25" s="52" t="s">
        <v>92</v>
      </c>
      <c r="BC25" s="31" t="s">
        <v>401</v>
      </c>
      <c r="BD25" s="35" t="s">
        <v>431</v>
      </c>
      <c r="BE25" s="6" t="s">
        <v>432</v>
      </c>
      <c r="BF25" s="6" t="s">
        <v>433</v>
      </c>
      <c r="BG25" s="6" t="s">
        <v>434</v>
      </c>
      <c r="BH25" s="6" t="s">
        <v>435</v>
      </c>
      <c r="BI25" s="6" t="s">
        <v>92</v>
      </c>
      <c r="BJ25" s="52" t="s">
        <v>92</v>
      </c>
      <c r="BK25" s="31" t="s">
        <v>452</v>
      </c>
      <c r="BL25" s="35" t="s">
        <v>483</v>
      </c>
      <c r="BM25" s="6" t="s">
        <v>484</v>
      </c>
      <c r="BN25" s="6" t="s">
        <v>485</v>
      </c>
      <c r="BO25" s="6" t="s">
        <v>486</v>
      </c>
      <c r="BP25" s="6" t="s">
        <v>487</v>
      </c>
      <c r="BQ25" s="6" t="s">
        <v>92</v>
      </c>
      <c r="BR25" s="52" t="s">
        <v>92</v>
      </c>
      <c r="BS25" s="31" t="s">
        <v>532</v>
      </c>
      <c r="BT25" s="35" t="s">
        <v>511</v>
      </c>
      <c r="BU25" s="6" t="s">
        <v>512</v>
      </c>
      <c r="BV25" s="6" t="s">
        <v>513</v>
      </c>
      <c r="BW25" s="6" t="s">
        <v>514</v>
      </c>
      <c r="BX25" s="6" t="s">
        <v>515</v>
      </c>
      <c r="BY25" s="6" t="s">
        <v>92</v>
      </c>
      <c r="BZ25" s="52" t="s">
        <v>92</v>
      </c>
    </row>
    <row r="26" spans="1:78" s="15" customFormat="1" ht="30" customHeight="1">
      <c r="A26" s="35" t="s">
        <v>14</v>
      </c>
      <c r="B26" s="14" t="s">
        <v>15</v>
      </c>
      <c r="C26" s="14"/>
      <c r="D26" s="14"/>
      <c r="E26" s="14"/>
      <c r="F26" s="14" t="s">
        <v>16</v>
      </c>
      <c r="G26" s="37" t="s">
        <v>46</v>
      </c>
      <c r="H26" s="25">
        <v>0</v>
      </c>
      <c r="I26" s="16">
        <v>1</v>
      </c>
      <c r="J26" s="16">
        <v>2</v>
      </c>
      <c r="K26" s="16">
        <v>3</v>
      </c>
      <c r="L26" s="16">
        <v>4</v>
      </c>
      <c r="M26" s="18" t="s">
        <v>92</v>
      </c>
      <c r="N26" s="18" t="s">
        <v>92</v>
      </c>
      <c r="O26" s="31" t="s">
        <v>54</v>
      </c>
      <c r="P26" s="35" t="s">
        <v>112</v>
      </c>
      <c r="Q26" s="6" t="s">
        <v>113</v>
      </c>
      <c r="R26" s="6" t="s">
        <v>114</v>
      </c>
      <c r="S26" s="6" t="s">
        <v>115</v>
      </c>
      <c r="T26" s="6" t="s">
        <v>116</v>
      </c>
      <c r="U26" s="6" t="s">
        <v>92</v>
      </c>
      <c r="V26" s="52" t="s">
        <v>92</v>
      </c>
      <c r="W26" s="31" t="s">
        <v>66</v>
      </c>
      <c r="X26" s="35" t="s">
        <v>142</v>
      </c>
      <c r="Y26" s="14" t="s">
        <v>143</v>
      </c>
      <c r="Z26" s="14" t="s">
        <v>144</v>
      </c>
      <c r="AA26" s="14" t="s">
        <v>145</v>
      </c>
      <c r="AB26" s="14" t="s">
        <v>146</v>
      </c>
      <c r="AC26" s="14" t="s">
        <v>92</v>
      </c>
      <c r="AD26" s="37" t="s">
        <v>92</v>
      </c>
      <c r="AE26" s="31" t="s">
        <v>301</v>
      </c>
      <c r="AF26" s="35" t="s">
        <v>328</v>
      </c>
      <c r="AG26" s="6" t="s">
        <v>329</v>
      </c>
      <c r="AH26" s="6" t="s">
        <v>330</v>
      </c>
      <c r="AI26" s="6" t="s">
        <v>331</v>
      </c>
      <c r="AJ26" s="6" t="s">
        <v>332</v>
      </c>
      <c r="AK26" s="6" t="s">
        <v>92</v>
      </c>
      <c r="AL26" s="52" t="s">
        <v>92</v>
      </c>
      <c r="AM26" s="31" t="s">
        <v>203</v>
      </c>
      <c r="AN26" s="35" t="s">
        <v>193</v>
      </c>
      <c r="AO26" s="14" t="s">
        <v>195</v>
      </c>
      <c r="AP26" s="14" t="s">
        <v>202</v>
      </c>
      <c r="AQ26" s="14" t="s">
        <v>196</v>
      </c>
      <c r="AR26" s="14" t="s">
        <v>194</v>
      </c>
      <c r="AS26" s="14"/>
      <c r="AT26" s="37"/>
      <c r="AU26" s="31" t="s">
        <v>350</v>
      </c>
      <c r="AV26" s="35" t="s">
        <v>380</v>
      </c>
      <c r="AW26" s="6" t="s">
        <v>381</v>
      </c>
      <c r="AX26" s="6" t="s">
        <v>382</v>
      </c>
      <c r="AY26" s="6" t="s">
        <v>383</v>
      </c>
      <c r="AZ26" s="6" t="s">
        <v>384</v>
      </c>
      <c r="BA26" s="6" t="s">
        <v>92</v>
      </c>
      <c r="BB26" s="52" t="s">
        <v>92</v>
      </c>
      <c r="BC26" s="31" t="s">
        <v>402</v>
      </c>
      <c r="BD26" s="35" t="s">
        <v>431</v>
      </c>
      <c r="BE26" s="6" t="s">
        <v>432</v>
      </c>
      <c r="BF26" s="6" t="s">
        <v>433</v>
      </c>
      <c r="BG26" s="6" t="s">
        <v>434</v>
      </c>
      <c r="BH26" s="6" t="s">
        <v>435</v>
      </c>
      <c r="BI26" s="6" t="s">
        <v>92</v>
      </c>
      <c r="BJ26" s="52" t="s">
        <v>92</v>
      </c>
      <c r="BK26" s="31" t="s">
        <v>453</v>
      </c>
      <c r="BL26" s="35" t="s">
        <v>483</v>
      </c>
      <c r="BM26" s="6" t="s">
        <v>484</v>
      </c>
      <c r="BN26" s="6" t="s">
        <v>485</v>
      </c>
      <c r="BO26" s="6" t="s">
        <v>486</v>
      </c>
      <c r="BP26" s="6" t="s">
        <v>487</v>
      </c>
      <c r="BQ26" s="6" t="s">
        <v>92</v>
      </c>
      <c r="BR26" s="52" t="s">
        <v>92</v>
      </c>
      <c r="BS26" s="31" t="s">
        <v>533</v>
      </c>
      <c r="BT26" s="35" t="s">
        <v>511</v>
      </c>
      <c r="BU26" s="6" t="s">
        <v>512</v>
      </c>
      <c r="BV26" s="6" t="s">
        <v>513</v>
      </c>
      <c r="BW26" s="6" t="s">
        <v>514</v>
      </c>
      <c r="BX26" s="6" t="s">
        <v>515</v>
      </c>
      <c r="BY26" s="6" t="s">
        <v>92</v>
      </c>
      <c r="BZ26" s="52" t="s">
        <v>92</v>
      </c>
    </row>
    <row r="27" spans="1:78" s="15" customFormat="1" ht="30" customHeight="1">
      <c r="A27" s="35" t="s">
        <v>14</v>
      </c>
      <c r="B27" s="14" t="s">
        <v>15</v>
      </c>
      <c r="C27" s="14"/>
      <c r="D27" s="14"/>
      <c r="E27" s="14"/>
      <c r="F27" s="14" t="s">
        <v>16</v>
      </c>
      <c r="G27" s="37" t="s">
        <v>47</v>
      </c>
      <c r="H27" s="25">
        <v>0</v>
      </c>
      <c r="I27" s="16">
        <v>1</v>
      </c>
      <c r="J27" s="16">
        <v>2</v>
      </c>
      <c r="K27" s="16">
        <v>3</v>
      </c>
      <c r="L27" s="16">
        <v>4</v>
      </c>
      <c r="M27" s="18" t="s">
        <v>92</v>
      </c>
      <c r="N27" s="18" t="s">
        <v>92</v>
      </c>
      <c r="O27" s="31" t="s">
        <v>55</v>
      </c>
      <c r="P27" s="35" t="s">
        <v>112</v>
      </c>
      <c r="Q27" s="6" t="s">
        <v>113</v>
      </c>
      <c r="R27" s="6" t="s">
        <v>114</v>
      </c>
      <c r="S27" s="6" t="s">
        <v>115</v>
      </c>
      <c r="T27" s="6" t="s">
        <v>116</v>
      </c>
      <c r="U27" s="6" t="s">
        <v>92</v>
      </c>
      <c r="V27" s="52" t="s">
        <v>92</v>
      </c>
      <c r="W27" s="31" t="s">
        <v>67</v>
      </c>
      <c r="X27" s="35" t="s">
        <v>142</v>
      </c>
      <c r="Y27" s="14" t="s">
        <v>143</v>
      </c>
      <c r="Z27" s="14" t="s">
        <v>144</v>
      </c>
      <c r="AA27" s="14" t="s">
        <v>145</v>
      </c>
      <c r="AB27" s="14" t="s">
        <v>146</v>
      </c>
      <c r="AC27" s="14" t="s">
        <v>92</v>
      </c>
      <c r="AD27" s="37" t="s">
        <v>92</v>
      </c>
      <c r="AE27" s="31" t="s">
        <v>302</v>
      </c>
      <c r="AF27" s="35" t="s">
        <v>328</v>
      </c>
      <c r="AG27" s="6" t="s">
        <v>329</v>
      </c>
      <c r="AH27" s="6" t="s">
        <v>330</v>
      </c>
      <c r="AI27" s="6" t="s">
        <v>331</v>
      </c>
      <c r="AJ27" s="6" t="s">
        <v>332</v>
      </c>
      <c r="AK27" s="6" t="s">
        <v>92</v>
      </c>
      <c r="AL27" s="52" t="s">
        <v>92</v>
      </c>
      <c r="AM27" s="31" t="s">
        <v>205</v>
      </c>
      <c r="AN27" s="35" t="s">
        <v>193</v>
      </c>
      <c r="AO27" s="14" t="s">
        <v>195</v>
      </c>
      <c r="AP27" s="14" t="s">
        <v>202</v>
      </c>
      <c r="AQ27" s="14" t="s">
        <v>196</v>
      </c>
      <c r="AR27" s="14" t="s">
        <v>194</v>
      </c>
      <c r="AS27" s="14"/>
      <c r="AT27" s="37"/>
      <c r="AU27" s="31" t="s">
        <v>351</v>
      </c>
      <c r="AV27" s="35" t="s">
        <v>380</v>
      </c>
      <c r="AW27" s="6" t="s">
        <v>381</v>
      </c>
      <c r="AX27" s="6" t="s">
        <v>382</v>
      </c>
      <c r="AY27" s="6" t="s">
        <v>383</v>
      </c>
      <c r="AZ27" s="6" t="s">
        <v>384</v>
      </c>
      <c r="BA27" s="6" t="s">
        <v>92</v>
      </c>
      <c r="BB27" s="52" t="s">
        <v>92</v>
      </c>
      <c r="BC27" s="31" t="s">
        <v>403</v>
      </c>
      <c r="BD27" s="35" t="s">
        <v>431</v>
      </c>
      <c r="BE27" s="6" t="s">
        <v>432</v>
      </c>
      <c r="BF27" s="6" t="s">
        <v>433</v>
      </c>
      <c r="BG27" s="6" t="s">
        <v>434</v>
      </c>
      <c r="BH27" s="6" t="s">
        <v>435</v>
      </c>
      <c r="BI27" s="6" t="s">
        <v>92</v>
      </c>
      <c r="BJ27" s="52" t="s">
        <v>92</v>
      </c>
      <c r="BK27" s="31" t="s">
        <v>454</v>
      </c>
      <c r="BL27" s="35" t="s">
        <v>483</v>
      </c>
      <c r="BM27" s="6" t="s">
        <v>484</v>
      </c>
      <c r="BN27" s="6" t="s">
        <v>485</v>
      </c>
      <c r="BO27" s="6" t="s">
        <v>486</v>
      </c>
      <c r="BP27" s="6" t="s">
        <v>487</v>
      </c>
      <c r="BQ27" s="6" t="s">
        <v>92</v>
      </c>
      <c r="BR27" s="52" t="s">
        <v>92</v>
      </c>
      <c r="BS27" s="31" t="s">
        <v>534</v>
      </c>
      <c r="BT27" s="35" t="s">
        <v>511</v>
      </c>
      <c r="BU27" s="6" t="s">
        <v>512</v>
      </c>
      <c r="BV27" s="6" t="s">
        <v>513</v>
      </c>
      <c r="BW27" s="6" t="s">
        <v>514</v>
      </c>
      <c r="BX27" s="6" t="s">
        <v>515</v>
      </c>
      <c r="BY27" s="6" t="s">
        <v>92</v>
      </c>
      <c r="BZ27" s="52" t="s">
        <v>92</v>
      </c>
    </row>
    <row r="28" spans="1:78" s="15" customFormat="1" ht="30" customHeight="1">
      <c r="A28" s="35" t="s">
        <v>14</v>
      </c>
      <c r="B28" s="14" t="s">
        <v>15</v>
      </c>
      <c r="C28" s="14"/>
      <c r="D28" s="14"/>
      <c r="E28" s="14"/>
      <c r="F28" s="14" t="s">
        <v>16</v>
      </c>
      <c r="G28" s="37" t="s">
        <v>48</v>
      </c>
      <c r="H28" s="25">
        <v>0</v>
      </c>
      <c r="I28" s="16">
        <v>1</v>
      </c>
      <c r="J28" s="16">
        <v>2</v>
      </c>
      <c r="K28" s="16">
        <v>3</v>
      </c>
      <c r="L28" s="16">
        <v>4</v>
      </c>
      <c r="M28" s="18" t="s">
        <v>92</v>
      </c>
      <c r="N28" s="18" t="s">
        <v>92</v>
      </c>
      <c r="O28" s="31" t="s">
        <v>56</v>
      </c>
      <c r="P28" s="35" t="s">
        <v>112</v>
      </c>
      <c r="Q28" s="6" t="s">
        <v>113</v>
      </c>
      <c r="R28" s="6" t="s">
        <v>114</v>
      </c>
      <c r="S28" s="6" t="s">
        <v>115</v>
      </c>
      <c r="T28" s="6" t="s">
        <v>116</v>
      </c>
      <c r="U28" s="6" t="s">
        <v>92</v>
      </c>
      <c r="V28" s="52" t="s">
        <v>92</v>
      </c>
      <c r="W28" s="31" t="s">
        <v>68</v>
      </c>
      <c r="X28" s="35" t="s">
        <v>142</v>
      </c>
      <c r="Y28" s="14" t="s">
        <v>143</v>
      </c>
      <c r="Z28" s="14" t="s">
        <v>144</v>
      </c>
      <c r="AA28" s="14" t="s">
        <v>145</v>
      </c>
      <c r="AB28" s="14" t="s">
        <v>146</v>
      </c>
      <c r="AC28" s="14" t="s">
        <v>92</v>
      </c>
      <c r="AD28" s="37" t="s">
        <v>92</v>
      </c>
      <c r="AE28" s="31" t="s">
        <v>303</v>
      </c>
      <c r="AF28" s="35" t="s">
        <v>328</v>
      </c>
      <c r="AG28" s="6" t="s">
        <v>329</v>
      </c>
      <c r="AH28" s="6" t="s">
        <v>330</v>
      </c>
      <c r="AI28" s="6" t="s">
        <v>331</v>
      </c>
      <c r="AJ28" s="6" t="s">
        <v>332</v>
      </c>
      <c r="AK28" s="6" t="s">
        <v>92</v>
      </c>
      <c r="AL28" s="52" t="s">
        <v>92</v>
      </c>
      <c r="AM28" s="31" t="s">
        <v>204</v>
      </c>
      <c r="AN28" s="35" t="s">
        <v>193</v>
      </c>
      <c r="AO28" s="14" t="s">
        <v>195</v>
      </c>
      <c r="AP28" s="14" t="s">
        <v>202</v>
      </c>
      <c r="AQ28" s="14" t="s">
        <v>196</v>
      </c>
      <c r="AR28" s="14" t="s">
        <v>194</v>
      </c>
      <c r="AS28" s="14"/>
      <c r="AT28" s="37"/>
      <c r="AU28" s="31" t="s">
        <v>352</v>
      </c>
      <c r="AV28" s="35" t="s">
        <v>380</v>
      </c>
      <c r="AW28" s="6" t="s">
        <v>381</v>
      </c>
      <c r="AX28" s="6" t="s">
        <v>382</v>
      </c>
      <c r="AY28" s="6" t="s">
        <v>383</v>
      </c>
      <c r="AZ28" s="6" t="s">
        <v>384</v>
      </c>
      <c r="BA28" s="6" t="s">
        <v>92</v>
      </c>
      <c r="BB28" s="52" t="s">
        <v>92</v>
      </c>
      <c r="BC28" s="31" t="s">
        <v>404</v>
      </c>
      <c r="BD28" s="35" t="s">
        <v>431</v>
      </c>
      <c r="BE28" s="6" t="s">
        <v>432</v>
      </c>
      <c r="BF28" s="6" t="s">
        <v>433</v>
      </c>
      <c r="BG28" s="6" t="s">
        <v>434</v>
      </c>
      <c r="BH28" s="6" t="s">
        <v>435</v>
      </c>
      <c r="BI28" s="6" t="s">
        <v>92</v>
      </c>
      <c r="BJ28" s="52" t="s">
        <v>92</v>
      </c>
      <c r="BK28" s="31" t="s">
        <v>455</v>
      </c>
      <c r="BL28" s="35" t="s">
        <v>483</v>
      </c>
      <c r="BM28" s="6" t="s">
        <v>484</v>
      </c>
      <c r="BN28" s="6" t="s">
        <v>485</v>
      </c>
      <c r="BO28" s="6" t="s">
        <v>486</v>
      </c>
      <c r="BP28" s="6" t="s">
        <v>487</v>
      </c>
      <c r="BQ28" s="6" t="s">
        <v>92</v>
      </c>
      <c r="BR28" s="52" t="s">
        <v>92</v>
      </c>
      <c r="BS28" s="31" t="s">
        <v>535</v>
      </c>
      <c r="BT28" s="35" t="s">
        <v>511</v>
      </c>
      <c r="BU28" s="6" t="s">
        <v>512</v>
      </c>
      <c r="BV28" s="6" t="s">
        <v>513</v>
      </c>
      <c r="BW28" s="6" t="s">
        <v>514</v>
      </c>
      <c r="BX28" s="6" t="s">
        <v>515</v>
      </c>
      <c r="BY28" s="6" t="s">
        <v>92</v>
      </c>
      <c r="BZ28" s="52" t="s">
        <v>92</v>
      </c>
    </row>
    <row r="29" spans="1:78" s="15" customFormat="1" ht="30" customHeight="1">
      <c r="A29" s="35" t="s">
        <v>14</v>
      </c>
      <c r="B29" s="14" t="s">
        <v>15</v>
      </c>
      <c r="C29" s="14"/>
      <c r="D29" s="14"/>
      <c r="E29" s="14"/>
      <c r="F29" s="14" t="s">
        <v>16</v>
      </c>
      <c r="G29" s="37" t="s">
        <v>49</v>
      </c>
      <c r="H29" s="25">
        <v>0</v>
      </c>
      <c r="I29" s="16">
        <v>1</v>
      </c>
      <c r="J29" s="16">
        <v>2</v>
      </c>
      <c r="K29" s="16">
        <v>3</v>
      </c>
      <c r="L29" s="16">
        <v>4</v>
      </c>
      <c r="M29" s="18" t="s">
        <v>92</v>
      </c>
      <c r="N29" s="18" t="s">
        <v>92</v>
      </c>
      <c r="O29" s="31" t="s">
        <v>57</v>
      </c>
      <c r="P29" s="35" t="s">
        <v>112</v>
      </c>
      <c r="Q29" s="6" t="s">
        <v>113</v>
      </c>
      <c r="R29" s="6" t="s">
        <v>114</v>
      </c>
      <c r="S29" s="6" t="s">
        <v>115</v>
      </c>
      <c r="T29" s="6" t="s">
        <v>116</v>
      </c>
      <c r="U29" s="6" t="s">
        <v>92</v>
      </c>
      <c r="V29" s="52" t="s">
        <v>92</v>
      </c>
      <c r="W29" s="31" t="s">
        <v>69</v>
      </c>
      <c r="X29" s="35" t="s">
        <v>142</v>
      </c>
      <c r="Y29" s="14" t="s">
        <v>143</v>
      </c>
      <c r="Z29" s="14" t="s">
        <v>144</v>
      </c>
      <c r="AA29" s="14" t="s">
        <v>145</v>
      </c>
      <c r="AB29" s="14" t="s">
        <v>146</v>
      </c>
      <c r="AC29" s="14" t="s">
        <v>92</v>
      </c>
      <c r="AD29" s="37" t="s">
        <v>92</v>
      </c>
      <c r="AE29" s="31" t="s">
        <v>304</v>
      </c>
      <c r="AF29" s="35" t="s">
        <v>328</v>
      </c>
      <c r="AG29" s="6" t="s">
        <v>329</v>
      </c>
      <c r="AH29" s="6" t="s">
        <v>330</v>
      </c>
      <c r="AI29" s="6" t="s">
        <v>331</v>
      </c>
      <c r="AJ29" s="6" t="s">
        <v>332</v>
      </c>
      <c r="AK29" s="6" t="s">
        <v>92</v>
      </c>
      <c r="AL29" s="52" t="s">
        <v>92</v>
      </c>
      <c r="AM29" s="31" t="s">
        <v>206</v>
      </c>
      <c r="AN29" s="35" t="s">
        <v>193</v>
      </c>
      <c r="AO29" s="14" t="s">
        <v>195</v>
      </c>
      <c r="AP29" s="14" t="s">
        <v>202</v>
      </c>
      <c r="AQ29" s="14" t="s">
        <v>196</v>
      </c>
      <c r="AR29" s="14" t="s">
        <v>194</v>
      </c>
      <c r="AS29" s="14"/>
      <c r="AT29" s="37"/>
      <c r="AU29" s="31" t="s">
        <v>353</v>
      </c>
      <c r="AV29" s="35" t="s">
        <v>380</v>
      </c>
      <c r="AW29" s="6" t="s">
        <v>381</v>
      </c>
      <c r="AX29" s="6" t="s">
        <v>382</v>
      </c>
      <c r="AY29" s="6" t="s">
        <v>383</v>
      </c>
      <c r="AZ29" s="6" t="s">
        <v>384</v>
      </c>
      <c r="BA29" s="6" t="s">
        <v>92</v>
      </c>
      <c r="BB29" s="52" t="s">
        <v>92</v>
      </c>
      <c r="BC29" s="31" t="s">
        <v>405</v>
      </c>
      <c r="BD29" s="35" t="s">
        <v>431</v>
      </c>
      <c r="BE29" s="6" t="s">
        <v>432</v>
      </c>
      <c r="BF29" s="6" t="s">
        <v>433</v>
      </c>
      <c r="BG29" s="6" t="s">
        <v>434</v>
      </c>
      <c r="BH29" s="6" t="s">
        <v>435</v>
      </c>
      <c r="BI29" s="6" t="s">
        <v>92</v>
      </c>
      <c r="BJ29" s="52" t="s">
        <v>92</v>
      </c>
      <c r="BK29" s="31" t="s">
        <v>456</v>
      </c>
      <c r="BL29" s="35" t="s">
        <v>483</v>
      </c>
      <c r="BM29" s="6" t="s">
        <v>484</v>
      </c>
      <c r="BN29" s="6" t="s">
        <v>485</v>
      </c>
      <c r="BO29" s="6" t="s">
        <v>486</v>
      </c>
      <c r="BP29" s="6" t="s">
        <v>487</v>
      </c>
      <c r="BQ29" s="6" t="s">
        <v>92</v>
      </c>
      <c r="BR29" s="52" t="s">
        <v>92</v>
      </c>
      <c r="BS29" s="31" t="s">
        <v>536</v>
      </c>
      <c r="BT29" s="35" t="s">
        <v>511</v>
      </c>
      <c r="BU29" s="6" t="s">
        <v>512</v>
      </c>
      <c r="BV29" s="6" t="s">
        <v>513</v>
      </c>
      <c r="BW29" s="6" t="s">
        <v>514</v>
      </c>
      <c r="BX29" s="6" t="s">
        <v>515</v>
      </c>
      <c r="BY29" s="6" t="s">
        <v>92</v>
      </c>
      <c r="BZ29" s="52" t="s">
        <v>92</v>
      </c>
    </row>
    <row r="30" spans="1:78" s="15" customFormat="1" ht="30" customHeight="1">
      <c r="A30" s="35" t="s">
        <v>14</v>
      </c>
      <c r="B30" s="14" t="s">
        <v>15</v>
      </c>
      <c r="C30" s="14"/>
      <c r="D30" s="14"/>
      <c r="E30" s="14"/>
      <c r="F30" s="14" t="s">
        <v>16</v>
      </c>
      <c r="G30" s="37" t="s">
        <v>50</v>
      </c>
      <c r="H30" s="25">
        <v>0</v>
      </c>
      <c r="I30" s="16">
        <v>1</v>
      </c>
      <c r="J30" s="16">
        <v>2</v>
      </c>
      <c r="K30" s="16">
        <v>3</v>
      </c>
      <c r="L30" s="16">
        <v>4</v>
      </c>
      <c r="M30" s="18" t="s">
        <v>92</v>
      </c>
      <c r="N30" s="18" t="s">
        <v>92</v>
      </c>
      <c r="O30" s="31" t="s">
        <v>58</v>
      </c>
      <c r="P30" s="35" t="s">
        <v>112</v>
      </c>
      <c r="Q30" s="6" t="s">
        <v>113</v>
      </c>
      <c r="R30" s="6" t="s">
        <v>114</v>
      </c>
      <c r="S30" s="6" t="s">
        <v>115</v>
      </c>
      <c r="T30" s="6" t="s">
        <v>116</v>
      </c>
      <c r="U30" s="6" t="s">
        <v>92</v>
      </c>
      <c r="V30" s="52" t="s">
        <v>92</v>
      </c>
      <c r="W30" s="31" t="s">
        <v>70</v>
      </c>
      <c r="X30" s="35" t="s">
        <v>142</v>
      </c>
      <c r="Y30" s="14" t="s">
        <v>143</v>
      </c>
      <c r="Z30" s="14" t="s">
        <v>144</v>
      </c>
      <c r="AA30" s="14" t="s">
        <v>145</v>
      </c>
      <c r="AB30" s="14" t="s">
        <v>146</v>
      </c>
      <c r="AC30" s="14" t="s">
        <v>92</v>
      </c>
      <c r="AD30" s="37" t="s">
        <v>92</v>
      </c>
      <c r="AE30" s="31" t="s">
        <v>305</v>
      </c>
      <c r="AF30" s="35" t="s">
        <v>328</v>
      </c>
      <c r="AG30" s="6" t="s">
        <v>329</v>
      </c>
      <c r="AH30" s="6" t="s">
        <v>330</v>
      </c>
      <c r="AI30" s="6" t="s">
        <v>331</v>
      </c>
      <c r="AJ30" s="6" t="s">
        <v>332</v>
      </c>
      <c r="AK30" s="6" t="s">
        <v>92</v>
      </c>
      <c r="AL30" s="52" t="s">
        <v>92</v>
      </c>
      <c r="AM30" s="31" t="s">
        <v>207</v>
      </c>
      <c r="AN30" s="35" t="s">
        <v>193</v>
      </c>
      <c r="AO30" s="14" t="s">
        <v>195</v>
      </c>
      <c r="AP30" s="14" t="s">
        <v>202</v>
      </c>
      <c r="AQ30" s="14" t="s">
        <v>196</v>
      </c>
      <c r="AR30" s="14" t="s">
        <v>194</v>
      </c>
      <c r="AS30" s="14"/>
      <c r="AT30" s="37"/>
      <c r="AU30" s="31" t="s">
        <v>354</v>
      </c>
      <c r="AV30" s="35" t="s">
        <v>380</v>
      </c>
      <c r="AW30" s="6" t="s">
        <v>381</v>
      </c>
      <c r="AX30" s="6" t="s">
        <v>382</v>
      </c>
      <c r="AY30" s="6" t="s">
        <v>383</v>
      </c>
      <c r="AZ30" s="6" t="s">
        <v>384</v>
      </c>
      <c r="BA30" s="6" t="s">
        <v>92</v>
      </c>
      <c r="BB30" s="52" t="s">
        <v>92</v>
      </c>
      <c r="BC30" s="31" t="s">
        <v>406</v>
      </c>
      <c r="BD30" s="35" t="s">
        <v>431</v>
      </c>
      <c r="BE30" s="6" t="s">
        <v>432</v>
      </c>
      <c r="BF30" s="6" t="s">
        <v>433</v>
      </c>
      <c r="BG30" s="6" t="s">
        <v>434</v>
      </c>
      <c r="BH30" s="6" t="s">
        <v>435</v>
      </c>
      <c r="BI30" s="6" t="s">
        <v>92</v>
      </c>
      <c r="BJ30" s="52" t="s">
        <v>92</v>
      </c>
      <c r="BK30" s="31" t="s">
        <v>457</v>
      </c>
      <c r="BL30" s="35" t="s">
        <v>483</v>
      </c>
      <c r="BM30" s="6" t="s">
        <v>484</v>
      </c>
      <c r="BN30" s="6" t="s">
        <v>485</v>
      </c>
      <c r="BO30" s="6" t="s">
        <v>486</v>
      </c>
      <c r="BP30" s="6" t="s">
        <v>487</v>
      </c>
      <c r="BQ30" s="6" t="s">
        <v>92</v>
      </c>
      <c r="BR30" s="52" t="s">
        <v>92</v>
      </c>
      <c r="BS30" s="31" t="s">
        <v>537</v>
      </c>
      <c r="BT30" s="35" t="s">
        <v>511</v>
      </c>
      <c r="BU30" s="6" t="s">
        <v>512</v>
      </c>
      <c r="BV30" s="6" t="s">
        <v>513</v>
      </c>
      <c r="BW30" s="6" t="s">
        <v>514</v>
      </c>
      <c r="BX30" s="6" t="s">
        <v>515</v>
      </c>
      <c r="BY30" s="6" t="s">
        <v>92</v>
      </c>
      <c r="BZ30" s="52" t="s">
        <v>92</v>
      </c>
    </row>
    <row r="31" spans="1:78" s="15" customFormat="1" ht="30" customHeight="1">
      <c r="A31" s="35" t="s">
        <v>14</v>
      </c>
      <c r="B31" s="14" t="s">
        <v>15</v>
      </c>
      <c r="C31" s="14"/>
      <c r="D31" s="14"/>
      <c r="E31" s="14"/>
      <c r="F31" s="14" t="s">
        <v>16</v>
      </c>
      <c r="G31" s="37" t="s">
        <v>51</v>
      </c>
      <c r="H31" s="25">
        <v>0</v>
      </c>
      <c r="I31" s="16">
        <v>1</v>
      </c>
      <c r="J31" s="16">
        <v>2</v>
      </c>
      <c r="K31" s="16">
        <v>3</v>
      </c>
      <c r="L31" s="16">
        <v>4</v>
      </c>
      <c r="M31" s="18" t="s">
        <v>92</v>
      </c>
      <c r="N31" s="18" t="s">
        <v>92</v>
      </c>
      <c r="O31" s="31" t="s">
        <v>59</v>
      </c>
      <c r="P31" s="35" t="s">
        <v>112</v>
      </c>
      <c r="Q31" s="6" t="s">
        <v>113</v>
      </c>
      <c r="R31" s="6" t="s">
        <v>114</v>
      </c>
      <c r="S31" s="6" t="s">
        <v>115</v>
      </c>
      <c r="T31" s="6" t="s">
        <v>116</v>
      </c>
      <c r="U31" s="6" t="s">
        <v>92</v>
      </c>
      <c r="V31" s="52" t="s">
        <v>92</v>
      </c>
      <c r="W31" s="31" t="s">
        <v>71</v>
      </c>
      <c r="X31" s="35" t="s">
        <v>142</v>
      </c>
      <c r="Y31" s="14" t="s">
        <v>143</v>
      </c>
      <c r="Z31" s="14" t="s">
        <v>144</v>
      </c>
      <c r="AA31" s="14" t="s">
        <v>145</v>
      </c>
      <c r="AB31" s="14" t="s">
        <v>146</v>
      </c>
      <c r="AC31" s="14" t="s">
        <v>92</v>
      </c>
      <c r="AD31" s="37" t="s">
        <v>92</v>
      </c>
      <c r="AE31" s="31" t="s">
        <v>306</v>
      </c>
      <c r="AF31" s="35" t="s">
        <v>328</v>
      </c>
      <c r="AG31" s="6" t="s">
        <v>329</v>
      </c>
      <c r="AH31" s="6" t="s">
        <v>330</v>
      </c>
      <c r="AI31" s="6" t="s">
        <v>331</v>
      </c>
      <c r="AJ31" s="6" t="s">
        <v>332</v>
      </c>
      <c r="AK31" s="6" t="s">
        <v>92</v>
      </c>
      <c r="AL31" s="52" t="s">
        <v>92</v>
      </c>
      <c r="AM31" s="31" t="s">
        <v>208</v>
      </c>
      <c r="AN31" s="35" t="s">
        <v>193</v>
      </c>
      <c r="AO31" s="14" t="s">
        <v>195</v>
      </c>
      <c r="AP31" s="14" t="s">
        <v>202</v>
      </c>
      <c r="AQ31" s="14" t="s">
        <v>196</v>
      </c>
      <c r="AR31" s="14" t="s">
        <v>194</v>
      </c>
      <c r="AS31" s="14"/>
      <c r="AT31" s="37"/>
      <c r="AU31" s="31" t="s">
        <v>355</v>
      </c>
      <c r="AV31" s="35" t="s">
        <v>380</v>
      </c>
      <c r="AW31" s="6" t="s">
        <v>381</v>
      </c>
      <c r="AX31" s="6" t="s">
        <v>382</v>
      </c>
      <c r="AY31" s="6" t="s">
        <v>383</v>
      </c>
      <c r="AZ31" s="6" t="s">
        <v>384</v>
      </c>
      <c r="BA31" s="6" t="s">
        <v>92</v>
      </c>
      <c r="BB31" s="52" t="s">
        <v>92</v>
      </c>
      <c r="BC31" s="31" t="s">
        <v>407</v>
      </c>
      <c r="BD31" s="35" t="s">
        <v>431</v>
      </c>
      <c r="BE31" s="6" t="s">
        <v>432</v>
      </c>
      <c r="BF31" s="6" t="s">
        <v>433</v>
      </c>
      <c r="BG31" s="6" t="s">
        <v>434</v>
      </c>
      <c r="BH31" s="6" t="s">
        <v>435</v>
      </c>
      <c r="BI31" s="6" t="s">
        <v>92</v>
      </c>
      <c r="BJ31" s="52" t="s">
        <v>92</v>
      </c>
      <c r="BK31" s="31" t="s">
        <v>458</v>
      </c>
      <c r="BL31" s="35" t="s">
        <v>483</v>
      </c>
      <c r="BM31" s="6" t="s">
        <v>484</v>
      </c>
      <c r="BN31" s="6" t="s">
        <v>485</v>
      </c>
      <c r="BO31" s="6" t="s">
        <v>486</v>
      </c>
      <c r="BP31" s="6" t="s">
        <v>487</v>
      </c>
      <c r="BQ31" s="6" t="s">
        <v>92</v>
      </c>
      <c r="BR31" s="52" t="s">
        <v>92</v>
      </c>
      <c r="BS31" s="31" t="s">
        <v>538</v>
      </c>
      <c r="BT31" s="35" t="s">
        <v>511</v>
      </c>
      <c r="BU31" s="6" t="s">
        <v>512</v>
      </c>
      <c r="BV31" s="6" t="s">
        <v>513</v>
      </c>
      <c r="BW31" s="6" t="s">
        <v>514</v>
      </c>
      <c r="BX31" s="6" t="s">
        <v>515</v>
      </c>
      <c r="BY31" s="6" t="s">
        <v>92</v>
      </c>
      <c r="BZ31" s="52" t="s">
        <v>92</v>
      </c>
    </row>
    <row r="32" spans="1:78" ht="30" customHeight="1">
      <c r="A32" s="35" t="s">
        <v>11</v>
      </c>
      <c r="B32" s="14"/>
      <c r="C32" s="14"/>
      <c r="D32" s="14"/>
      <c r="E32" s="14"/>
      <c r="F32" s="14"/>
      <c r="G32" s="37"/>
      <c r="H32" s="24"/>
      <c r="I32" s="20"/>
      <c r="J32" s="20"/>
      <c r="K32" s="20"/>
      <c r="L32" s="20"/>
      <c r="M32" s="20"/>
      <c r="N32" s="20"/>
      <c r="O32" s="31"/>
      <c r="P32" s="35"/>
      <c r="Q32" s="14"/>
      <c r="R32" s="14"/>
      <c r="S32" s="14"/>
      <c r="T32" s="14"/>
      <c r="U32" s="14"/>
      <c r="V32" s="56"/>
      <c r="W32" s="59"/>
      <c r="X32" s="60"/>
      <c r="Y32" s="15"/>
      <c r="Z32" s="15"/>
      <c r="AA32" s="15"/>
      <c r="AB32" s="15"/>
      <c r="AC32" s="15"/>
      <c r="AD32" s="61"/>
      <c r="AE32" s="31"/>
      <c r="AF32" s="35"/>
      <c r="AG32" s="14"/>
      <c r="AH32" s="14"/>
      <c r="AI32" s="14"/>
      <c r="AJ32" s="14"/>
      <c r="AK32" s="14"/>
      <c r="AL32" s="56"/>
      <c r="AM32" s="59"/>
      <c r="AN32" s="60"/>
      <c r="AO32" s="15"/>
      <c r="AP32" s="15"/>
      <c r="AQ32" s="15"/>
      <c r="AR32" s="15"/>
      <c r="AS32" s="15"/>
      <c r="AT32" s="61"/>
      <c r="AU32" s="31"/>
      <c r="AV32" s="35"/>
      <c r="AW32" s="14"/>
      <c r="AX32" s="14"/>
      <c r="AY32" s="14"/>
      <c r="AZ32" s="14"/>
      <c r="BA32" s="14"/>
      <c r="BB32" s="56"/>
      <c r="BC32" s="31"/>
      <c r="BD32" s="35"/>
      <c r="BE32" s="14"/>
      <c r="BF32" s="14"/>
      <c r="BG32" s="14"/>
      <c r="BH32" s="14"/>
      <c r="BI32" s="14"/>
      <c r="BJ32" s="56"/>
      <c r="BK32" s="31"/>
      <c r="BL32" s="35"/>
      <c r="BM32" s="14"/>
      <c r="BN32" s="14"/>
      <c r="BO32" s="14"/>
      <c r="BP32" s="14"/>
      <c r="BQ32" s="14"/>
      <c r="BR32" s="56"/>
      <c r="BS32" s="31"/>
      <c r="BT32" s="35"/>
      <c r="BU32" s="14"/>
      <c r="BV32" s="14"/>
      <c r="BW32" s="14"/>
      <c r="BX32" s="14"/>
      <c r="BY32" s="14"/>
      <c r="BZ32" s="56"/>
    </row>
    <row r="33" spans="1:78" s="13" customFormat="1" ht="75" customHeight="1" thickBot="1">
      <c r="A33" s="38" t="s">
        <v>10</v>
      </c>
      <c r="B33" s="39"/>
      <c r="C33" s="39"/>
      <c r="D33" s="39"/>
      <c r="E33" s="39"/>
      <c r="F33" s="39"/>
      <c r="G33" s="40"/>
      <c r="H33" s="27"/>
      <c r="I33" s="28"/>
      <c r="J33" s="28"/>
      <c r="K33" s="28"/>
      <c r="L33" s="28"/>
      <c r="M33" s="28"/>
      <c r="N33" s="28"/>
      <c r="O33" s="33" t="s">
        <v>222</v>
      </c>
      <c r="P33" s="38"/>
      <c r="Q33" s="39"/>
      <c r="R33" s="39"/>
      <c r="S33" s="39"/>
      <c r="T33" s="39"/>
      <c r="U33" s="39"/>
      <c r="V33" s="57"/>
      <c r="W33" s="33" t="s">
        <v>223</v>
      </c>
      <c r="X33" s="38"/>
      <c r="Y33" s="39"/>
      <c r="Z33" s="39"/>
      <c r="AA33" s="39"/>
      <c r="AB33" s="39"/>
      <c r="AC33" s="39"/>
      <c r="AD33" s="40"/>
      <c r="AE33" s="33" t="s">
        <v>307</v>
      </c>
      <c r="AF33" s="38"/>
      <c r="AG33" s="39"/>
      <c r="AH33" s="39"/>
      <c r="AI33" s="39"/>
      <c r="AJ33" s="39"/>
      <c r="AK33" s="39"/>
      <c r="AL33" s="57"/>
      <c r="AM33" s="33" t="s">
        <v>273</v>
      </c>
      <c r="AN33" s="38"/>
      <c r="AO33" s="39"/>
      <c r="AP33" s="39"/>
      <c r="AQ33" s="39"/>
      <c r="AR33" s="39"/>
      <c r="AS33" s="39"/>
      <c r="AT33" s="40"/>
      <c r="AU33" s="33" t="s">
        <v>356</v>
      </c>
      <c r="AV33" s="38"/>
      <c r="AW33" s="39"/>
      <c r="AX33" s="39"/>
      <c r="AY33" s="39"/>
      <c r="AZ33" s="39"/>
      <c r="BA33" s="39"/>
      <c r="BB33" s="57"/>
      <c r="BC33" s="33" t="s">
        <v>408</v>
      </c>
      <c r="BD33" s="38"/>
      <c r="BE33" s="39"/>
      <c r="BF33" s="39"/>
      <c r="BG33" s="39"/>
      <c r="BH33" s="39"/>
      <c r="BI33" s="39"/>
      <c r="BJ33" s="57"/>
      <c r="BK33" s="33" t="s">
        <v>459</v>
      </c>
      <c r="BL33" s="38"/>
      <c r="BM33" s="39"/>
      <c r="BN33" s="39"/>
      <c r="BO33" s="39"/>
      <c r="BP33" s="39"/>
      <c r="BQ33" s="39"/>
      <c r="BR33" s="57"/>
      <c r="BS33" s="33" t="s">
        <v>539</v>
      </c>
      <c r="BT33" s="38"/>
      <c r="BU33" s="39"/>
      <c r="BV33" s="39"/>
      <c r="BW33" s="39"/>
      <c r="BX33" s="39"/>
      <c r="BY33" s="39"/>
      <c r="BZ33" s="57"/>
    </row>
  </sheetData>
  <autoFilter ref="A6:BZ33" xr:uid="{00000000-0009-0000-0000-000000000000}"/>
  <mergeCells count="3">
    <mergeCell ref="D2:G2"/>
    <mergeCell ref="D3:G3"/>
    <mergeCell ref="A1:G1"/>
  </mergeCells>
  <phoneticPr fontId="8" type="noConversion"/>
  <conditionalFormatting sqref="A8:A31">
    <cfRule type="containsText" dxfId="490" priority="1495" operator="containsText" text="question">
      <formula>NOT(ISERROR(SEARCH("question",A8)))</formula>
    </cfRule>
    <cfRule type="containsText" dxfId="489" priority="1496" operator="containsText" text="text">
      <formula>NOT(ISERROR(SEARCH("text",A8)))</formula>
    </cfRule>
    <cfRule type="containsText" dxfId="488" priority="1497" operator="containsText" text="pagebreak">
      <formula>NOT(ISERROR(SEARCH("pagebreak",A8)))</formula>
    </cfRule>
  </conditionalFormatting>
  <conditionalFormatting sqref="A6">
    <cfRule type="containsText" dxfId="487" priority="1492" operator="containsText" text="question">
      <formula>NOT(ISERROR(SEARCH("question",A6)))</formula>
    </cfRule>
    <cfRule type="containsText" dxfId="486" priority="1493" operator="containsText" text="text">
      <formula>NOT(ISERROR(SEARCH("text",A6)))</formula>
    </cfRule>
    <cfRule type="containsText" dxfId="485" priority="1494" operator="containsText" text="pagebreak">
      <formula>NOT(ISERROR(SEARCH("pagebreak",A6)))</formula>
    </cfRule>
  </conditionalFormatting>
  <conditionalFormatting sqref="B32:E32 A6:E31 Y6:Z6 Y7:AD9 Y19:AD21 Y13:AD13 AB6:AC6 Y32:AD33 Y11:AD11 G15:V15 G6:W14 G16:W33">
    <cfRule type="expression" dxfId="484" priority="1487">
      <formula>"$A6 =""text"""</formula>
    </cfRule>
  </conditionalFormatting>
  <conditionalFormatting sqref="A34:A1048576 A8:A31 A6 A1:A4">
    <cfRule type="containsText" dxfId="483" priority="1486" operator="containsText" text="headline">
      <formula>NOT(ISERROR(SEARCH("headline",A1)))</formula>
    </cfRule>
  </conditionalFormatting>
  <conditionalFormatting sqref="A32">
    <cfRule type="containsText" dxfId="482" priority="1171" operator="containsText" text="question">
      <formula>NOT(ISERROR(SEARCH("question",A32)))</formula>
    </cfRule>
    <cfRule type="containsText" dxfId="481" priority="1172" operator="containsText" text="text">
      <formula>NOT(ISERROR(SEARCH("text",A32)))</formula>
    </cfRule>
    <cfRule type="containsText" dxfId="480" priority="1173" operator="containsText" text="pagebreak">
      <formula>NOT(ISERROR(SEARCH("pagebreak",A32)))</formula>
    </cfRule>
  </conditionalFormatting>
  <conditionalFormatting sqref="A32">
    <cfRule type="expression" dxfId="479" priority="1170">
      <formula>"$A6 =""text"""</formula>
    </cfRule>
  </conditionalFormatting>
  <conditionalFormatting sqref="A32">
    <cfRule type="containsText" dxfId="478" priority="1169" operator="containsText" text="headline">
      <formula>NOT(ISERROR(SEARCH("headline",A32)))</formula>
    </cfRule>
  </conditionalFormatting>
  <conditionalFormatting sqref="A7">
    <cfRule type="containsText" dxfId="477" priority="1013" operator="containsText" text="question">
      <formula>NOT(ISERROR(SEARCH("question",A7)))</formula>
    </cfRule>
    <cfRule type="containsText" dxfId="476" priority="1014" operator="containsText" text="text">
      <formula>NOT(ISERROR(SEARCH("text",A7)))</formula>
    </cfRule>
    <cfRule type="containsText" dxfId="475" priority="1015" operator="containsText" text="pagebreak">
      <formula>NOT(ISERROR(SEARCH("pagebreak",A7)))</formula>
    </cfRule>
  </conditionalFormatting>
  <conditionalFormatting sqref="A7">
    <cfRule type="containsText" dxfId="474" priority="1011" operator="containsText" text="headline">
      <formula>NOT(ISERROR(SEARCH("headline",A7)))</formula>
    </cfRule>
  </conditionalFormatting>
  <conditionalFormatting sqref="C33:E33">
    <cfRule type="expression" dxfId="473" priority="982">
      <formula>"$A6 =""text"""</formula>
    </cfRule>
  </conditionalFormatting>
  <conditionalFormatting sqref="B33">
    <cfRule type="expression" dxfId="472" priority="938">
      <formula>"$A6 =""text"""</formula>
    </cfRule>
  </conditionalFormatting>
  <conditionalFormatting sqref="A33">
    <cfRule type="containsText" dxfId="471" priority="931" operator="containsText" text="question">
      <formula>NOT(ISERROR(SEARCH("question",A33)))</formula>
    </cfRule>
    <cfRule type="containsText" dxfId="470" priority="932" operator="containsText" text="text">
      <formula>NOT(ISERROR(SEARCH("text",A33)))</formula>
    </cfRule>
    <cfRule type="containsText" dxfId="469" priority="933" operator="containsText" text="pagebreak">
      <formula>NOT(ISERROR(SEARCH("pagebreak",A33)))</formula>
    </cfRule>
  </conditionalFormatting>
  <conditionalFormatting sqref="A33">
    <cfRule type="expression" dxfId="468" priority="930">
      <formula>"$A6 =""text"""</formula>
    </cfRule>
  </conditionalFormatting>
  <conditionalFormatting sqref="A33">
    <cfRule type="containsText" dxfId="467" priority="929" operator="containsText" text="headline">
      <formula>NOT(ISERROR(SEARCH("headline",A33)))</formula>
    </cfRule>
  </conditionalFormatting>
  <conditionalFormatting sqref="G6:G1048576">
    <cfRule type="duplicateValues" dxfId="466" priority="8713"/>
  </conditionalFormatting>
  <conditionalFormatting sqref="A5">
    <cfRule type="expression" dxfId="465" priority="788">
      <formula>"$A6 =""text"""</formula>
    </cfRule>
  </conditionalFormatting>
  <conditionalFormatting sqref="A5">
    <cfRule type="duplicateValues" dxfId="464" priority="790"/>
  </conditionalFormatting>
  <conditionalFormatting sqref="X6:X9 AA6 X13 X19:X21 X32:X33 X11 AD6">
    <cfRule type="expression" dxfId="463" priority="779">
      <formula>"$A6 =""text"""</formula>
    </cfRule>
  </conditionalFormatting>
  <conditionalFormatting sqref="Y10:AD10">
    <cfRule type="expression" dxfId="462" priority="766">
      <formula>"$A6 =""text"""</formula>
    </cfRule>
  </conditionalFormatting>
  <conditionalFormatting sqref="X10:AD10">
    <cfRule type="expression" dxfId="461" priority="763">
      <formula>"$A6 =""text"""</formula>
    </cfRule>
  </conditionalFormatting>
  <conditionalFormatting sqref="Y22:AD31 Y12:AD12 Y14:AD18">
    <cfRule type="expression" dxfId="460" priority="760">
      <formula>"$A6 =""text"""</formula>
    </cfRule>
  </conditionalFormatting>
  <conditionalFormatting sqref="X22:AD31 X12:AD12 X14:AD18">
    <cfRule type="expression" dxfId="459" priority="757">
      <formula>"$A6 =""text"""</formula>
    </cfRule>
  </conditionalFormatting>
  <conditionalFormatting sqref="AO6 AQ6 AS6 AM6">
    <cfRule type="expression" dxfId="458" priority="744">
      <formula>"$A6 =""text"""</formula>
    </cfRule>
  </conditionalFormatting>
  <conditionalFormatting sqref="AN6 AP6 AR6 AT6">
    <cfRule type="expression" dxfId="457" priority="729">
      <formula>"$A6 =""text"""</formula>
    </cfRule>
  </conditionalFormatting>
  <conditionalFormatting sqref="AF6 AI6 AL6">
    <cfRule type="expression" dxfId="456" priority="650">
      <formula>"$A6 =""text"""</formula>
    </cfRule>
  </conditionalFormatting>
  <conditionalFormatting sqref="AN10:AT10">
    <cfRule type="expression" dxfId="455" priority="294">
      <formula>"$A6 =""text"""</formula>
    </cfRule>
  </conditionalFormatting>
  <conditionalFormatting sqref="AO22:AT31 AO12:AT12 AO14:AT18">
    <cfRule type="expression" dxfId="454" priority="291">
      <formula>"$A6 =""text"""</formula>
    </cfRule>
  </conditionalFormatting>
  <conditionalFormatting sqref="AN22:AT31 AN12:AT12 AN14:AT18">
    <cfRule type="expression" dxfId="453" priority="288">
      <formula>"$A6 =""text"""</formula>
    </cfRule>
  </conditionalFormatting>
  <conditionalFormatting sqref="AG6:AH6 AJ6:AK6 AE6">
    <cfRule type="expression" dxfId="452" priority="659">
      <formula>"$A6 =""text"""</formula>
    </cfRule>
  </conditionalFormatting>
  <conditionalFormatting sqref="AW6 AU6 AY6 BA6">
    <cfRule type="expression" dxfId="451" priority="630">
      <formula>"$A6 =""text"""</formula>
    </cfRule>
  </conditionalFormatting>
  <conditionalFormatting sqref="AV6 AX6 AZ6 BB6">
    <cfRule type="expression" dxfId="450" priority="621">
      <formula>"$A6 =""text"""</formula>
    </cfRule>
  </conditionalFormatting>
  <conditionalFormatting sqref="BE6 BC6 BG6 BI6">
    <cfRule type="expression" dxfId="449" priority="601">
      <formula>"$A6 =""text"""</formula>
    </cfRule>
  </conditionalFormatting>
  <conditionalFormatting sqref="BD6 BF6 BH6 BJ6">
    <cfRule type="expression" dxfId="448" priority="592">
      <formula>"$A6 =""text"""</formula>
    </cfRule>
  </conditionalFormatting>
  <conditionalFormatting sqref="BM6 BK6 BO6 BQ6">
    <cfRule type="expression" dxfId="447" priority="572">
      <formula>"$A6 =""text"""</formula>
    </cfRule>
  </conditionalFormatting>
  <conditionalFormatting sqref="BL6 BN6 BP6 BR6">
    <cfRule type="expression" dxfId="446" priority="563">
      <formula>"$A6 =""text"""</formula>
    </cfRule>
  </conditionalFormatting>
  <conditionalFormatting sqref="BU6 BS6 BW6 BY6">
    <cfRule type="expression" dxfId="445" priority="543">
      <formula>"$A6 =""text"""</formula>
    </cfRule>
  </conditionalFormatting>
  <conditionalFormatting sqref="BT6 BV6 BX6 BZ6">
    <cfRule type="expression" dxfId="444" priority="534">
      <formula>"$A6 =""text"""</formula>
    </cfRule>
  </conditionalFormatting>
  <conditionalFormatting sqref="AO7:AT9 AO19:AT21 AO13:AT13 AO32:AT33 AP11:AT11 AM7:AM8 AM16:AM33 AM10:AM14">
    <cfRule type="expression" dxfId="443" priority="311">
      <formula>"$A6 =""text"""</formula>
    </cfRule>
  </conditionalFormatting>
  <conditionalFormatting sqref="AN7:AN9 AN13 AN19:AN21 AN32:AN33">
    <cfRule type="expression" dxfId="442" priority="302">
      <formula>"$A6 =""text"""</formula>
    </cfRule>
  </conditionalFormatting>
  <conditionalFormatting sqref="AO10:AT10">
    <cfRule type="expression" dxfId="441" priority="297">
      <formula>"$A6 =""text"""</formula>
    </cfRule>
  </conditionalFormatting>
  <conditionalFormatting sqref="H10:N31">
    <cfRule type="colorScale" priority="9189">
      <colorScale>
        <cfvo type="min"/>
        <cfvo type="percentile" val="50"/>
        <cfvo type="max"/>
        <color rgb="FFF8696B"/>
        <color rgb="FFFFEB84"/>
        <color rgb="FF63BE7B"/>
      </colorScale>
    </cfRule>
  </conditionalFormatting>
  <conditionalFormatting sqref="H7:N33">
    <cfRule type="colorScale" priority="9190">
      <colorScale>
        <cfvo type="min"/>
        <cfvo type="percentile" val="50"/>
        <cfvo type="max"/>
        <color rgb="FFF8696B"/>
        <color rgb="FFFFEB84"/>
        <color rgb="FF63BE7B"/>
      </colorScale>
    </cfRule>
  </conditionalFormatting>
  <conditionalFormatting sqref="AO11">
    <cfRule type="expression" dxfId="440" priority="172">
      <formula>"$A6 =""text"""</formula>
    </cfRule>
  </conditionalFormatting>
  <conditionalFormatting sqref="AN11">
    <cfRule type="expression" dxfId="439" priority="170">
      <formula>"$A6 =""text"""</formula>
    </cfRule>
  </conditionalFormatting>
  <conditionalFormatting sqref="AM9">
    <cfRule type="expression" dxfId="438" priority="138">
      <formula>"$A6 =""text"""</formula>
    </cfRule>
  </conditionalFormatting>
  <conditionalFormatting sqref="AF32:AL33">
    <cfRule type="expression" dxfId="437" priority="133">
      <formula>"$A6 =""text"""</formula>
    </cfRule>
  </conditionalFormatting>
  <conditionalFormatting sqref="AV32:BB33">
    <cfRule type="expression" dxfId="436" priority="93">
      <formula>"$A6 =""text"""</formula>
    </cfRule>
  </conditionalFormatting>
  <conditionalFormatting sqref="BD7:BJ7 BD32:BJ33">
    <cfRule type="expression" dxfId="435" priority="85">
      <formula>"$A6 =""text"""</formula>
    </cfRule>
  </conditionalFormatting>
  <conditionalFormatting sqref="BL32:BR33">
    <cfRule type="expression" dxfId="434" priority="77">
      <formula>"$A6 =""text"""</formula>
    </cfRule>
  </conditionalFormatting>
  <conditionalFormatting sqref="BT32:BZ33">
    <cfRule type="expression" dxfId="433" priority="69">
      <formula>"$A6 =""text"""</formula>
    </cfRule>
  </conditionalFormatting>
  <conditionalFormatting sqref="AE7:AE33">
    <cfRule type="expression" dxfId="432" priority="61">
      <formula>"$A6 =""text"""</formula>
    </cfRule>
  </conditionalFormatting>
  <conditionalFormatting sqref="AF7:AL31">
    <cfRule type="expression" dxfId="431" priority="56">
      <formula>"$A6 =""text"""</formula>
    </cfRule>
  </conditionalFormatting>
  <conditionalFormatting sqref="AU7:AU33">
    <cfRule type="expression" dxfId="430" priority="48">
      <formula>"$A6 =""text"""</formula>
    </cfRule>
  </conditionalFormatting>
  <conditionalFormatting sqref="AV7:BB31">
    <cfRule type="expression" dxfId="429" priority="43">
      <formula>"$A6 =""text"""</formula>
    </cfRule>
  </conditionalFormatting>
  <conditionalFormatting sqref="BC7:BC33">
    <cfRule type="expression" dxfId="428" priority="35">
      <formula>"$A6 =""text"""</formula>
    </cfRule>
  </conditionalFormatting>
  <conditionalFormatting sqref="BD8:BJ31">
    <cfRule type="expression" dxfId="427" priority="30">
      <formula>"$A6 =""text"""</formula>
    </cfRule>
  </conditionalFormatting>
  <conditionalFormatting sqref="BK7:BK33">
    <cfRule type="expression" dxfId="426" priority="22">
      <formula>"$A6 =""text"""</formula>
    </cfRule>
  </conditionalFormatting>
  <conditionalFormatting sqref="BL7:BR31">
    <cfRule type="expression" dxfId="425" priority="17">
      <formula>"$A6 =""text"""</formula>
    </cfRule>
  </conditionalFormatting>
  <conditionalFormatting sqref="BT7:BZ31">
    <cfRule type="expression" dxfId="424" priority="10">
      <formula>"$A6 =""text"""</formula>
    </cfRule>
  </conditionalFormatting>
  <conditionalFormatting sqref="BS7:BS33">
    <cfRule type="expression" dxfId="423" priority="2">
      <formula>"$A6 =""text"""</formula>
    </cfRule>
  </conditionalFormatting>
  <dataValidations count="5">
    <dataValidation type="list" allowBlank="1" showInputMessage="1" showErrorMessage="1" sqref="B6" xr:uid="{00000000-0002-0000-0000-000000000000}">
      <formula1>"SingleChoice, MultipleChoice, YesNoSwitch, KNOB, TextString"</formula1>
    </dataValidation>
    <dataValidation type="list" allowBlank="1" showInputMessage="1" showErrorMessage="1" sqref="B7:B9 B11:B12 B14:B33" xr:uid="{00000000-0002-0000-0000-000001000000}">
      <formula1>"SingleChoice, MultipleChoice, YesNoSwitch, Slider, Knob, TextString, TextArea"</formula1>
    </dataValidation>
    <dataValidation type="list" allowBlank="1" showInputMessage="1" showErrorMessage="1" sqref="A7:A33" xr:uid="{00000000-0002-0000-0000-000002000000}">
      <formula1>"text, question, pagebreak, headline"</formula1>
    </dataValidation>
    <dataValidation type="list" allowBlank="1" showInputMessage="1" showErrorMessage="1" sqref="B10" xr:uid="{00000000-0002-0000-0000-000003000000}">
      <formula1>"SingleChoice, MultipleChoice, YesNoSwitch, SingleChoiceKnob,  Slider, Knob, TextString, TextArea"</formula1>
    </dataValidation>
    <dataValidation type="list" allowBlank="1" showInputMessage="1" showErrorMessage="1" sqref="B13" xr:uid="{00000000-0002-0000-0000-000004000000}">
      <formula1>"SingleChoice, SingleChoiceKnob, MultipleChoice, YesNoSwitch, Slider, Knob, TextString, TextArea"</formula1>
    </dataValidation>
  </dataValidations>
  <hyperlinks>
    <hyperlink ref="D2" r:id="rId1" xr:uid="{00000000-0004-0000-0000-000000000000}"/>
    <hyperlink ref="D3" r:id="rId2" xr:uid="{00000000-0004-0000-0000-000001000000}"/>
  </hyperlinks>
  <pageMargins left="0.7" right="0.7" top="0.78740157499999996" bottom="0.78740157499999996" header="0.3" footer="0.3"/>
  <pageSetup orientation="portrait" horizontalDpi="4294967293" r:id="rId3"/>
  <legacyDrawing r:id="rId4"/>
  <extLst>
    <ext xmlns:x14="http://schemas.microsoft.com/office/spreadsheetml/2009/9/main" uri="{78C0D931-6437-407d-A8EE-F0AAD7539E65}">
      <x14:conditionalFormattings>
        <x14:conditionalFormatting xmlns:xm="http://schemas.microsoft.com/office/excel/2006/main">
          <x14:cfRule type="containsText" priority="1488" operator="containsText" id="{C361144A-93E9-49EE-A11E-32440C04B04E}">
            <xm:f>NOT(ISERROR(SEARCH($A26 ="text",A21)))</xm:f>
            <xm:f>$A26 ="text"</xm:f>
            <x14:dxf>
              <fill>
                <patternFill>
                  <bgColor theme="7" tint="0.79998168889431442"/>
                </patternFill>
              </fill>
            </x14:dxf>
          </x14:cfRule>
          <xm:sqref>A34:E1048576 AU34:XFD1048576 G34:N1048576 B32 A21:E26 Y21:AD21 CA21:XFD26 G21:W26</xm:sqref>
        </x14:conditionalFormatting>
        <x14:conditionalFormatting xmlns:xm="http://schemas.microsoft.com/office/excel/2006/main">
          <x14:cfRule type="containsText" priority="1512" operator="containsText" id="{C361144A-93E9-49EE-A11E-32440C04B04E}">
            <xm:f>NOT(ISERROR(SEARCH(#REF! ="text",A6)))</xm:f>
            <xm:f>#REF! ="text"</xm:f>
            <x14:dxf>
              <fill>
                <patternFill>
                  <bgColor theme="7" tint="0.79998168889431442"/>
                </patternFill>
              </fill>
            </x14:dxf>
          </x14:cfRule>
          <xm:sqref>A13:E13 C32:E32 W18:W20 Y6:Z6 AB6:AC6 Y13:AD13 CA27:XFD31 Y9:AD9 CA9:XFD10 Y7:AD7 Y19:AD20 O16:O20 P22:V31 H22:N31 G13 P12:V12 H12:N20 CA18:XFD20 CA6:XFD7 CA13:XFD13 P14:V20 O13:W13 G27:W31 G9:W10 G6:W7</xm:sqref>
        </x14:conditionalFormatting>
        <x14:conditionalFormatting xmlns:xm="http://schemas.microsoft.com/office/excel/2006/main">
          <x14:cfRule type="containsText" priority="1526" operator="containsText" id="{C361144A-93E9-49EE-A11E-32440C04B04E}">
            <xm:f>NOT(ISERROR(SEARCH($A7 ="text",A1)))</xm:f>
            <xm:f>$A7 ="text"</xm:f>
            <x14:dxf>
              <fill>
                <patternFill>
                  <bgColor theme="7" tint="0.79998168889431442"/>
                </patternFill>
              </fill>
            </x14:dxf>
          </x14:cfRule>
          <xm:sqref>Y32:AD33 A8:E8 CA8:XFD8 H34:V1048576 H7:W7 G8:AD8 A1 D3:D4 O2 H1:N2 A2:D2 AO1:XFD2 P1:AM2</xm:sqref>
        </x14:conditionalFormatting>
        <x14:conditionalFormatting xmlns:xm="http://schemas.microsoft.com/office/excel/2006/main">
          <x14:cfRule type="containsText" priority="1540" operator="containsText" id="{C361144A-93E9-49EE-A11E-32440C04B04E}">
            <xm:f>NOT(ISERROR(SEARCH($A12 ="text",O5)))</xm:f>
            <xm:f>$A12 ="text"</xm:f>
            <x14:dxf>
              <fill>
                <patternFill>
                  <bgColor theme="7" tint="0.79998168889431442"/>
                </patternFill>
              </fill>
            </x14:dxf>
          </x14:cfRule>
          <xm:sqref>W34:W1048410 W32 CA5:XFD5 O5:AT5</xm:sqref>
        </x14:conditionalFormatting>
        <x14:conditionalFormatting xmlns:xm="http://schemas.microsoft.com/office/excel/2006/main">
          <x14:cfRule type="containsText" priority="1708" operator="containsText" id="{C361144A-93E9-49EE-A11E-32440C04B04E}">
            <xm:f>NOT(ISERROR(SEARCH($A64 ="text",B32)))</xm:f>
            <xm:f>$A64 ="text"</xm:f>
            <x14:dxf>
              <fill>
                <patternFill>
                  <bgColor theme="7" tint="0.79998168889431442"/>
                </patternFill>
              </fill>
            </x14:dxf>
          </x14:cfRule>
          <xm:sqref>B32</xm:sqref>
        </x14:conditionalFormatting>
        <x14:conditionalFormatting xmlns:xm="http://schemas.microsoft.com/office/excel/2006/main">
          <x14:cfRule type="containsText" priority="1464" operator="containsText" id="{9DC12753-097F-9145-A0ED-B609018075D3}">
            <xm:f>NOT(ISERROR(SEARCH($A135 ="text",B32)))</xm:f>
            <xm:f>$A135 ="text"</xm:f>
            <x14:dxf>
              <fill>
                <patternFill>
                  <bgColor theme="7" tint="0.79998168889431442"/>
                </patternFill>
              </fill>
            </x14:dxf>
          </x14:cfRule>
          <xm:sqref>B32</xm:sqref>
        </x14:conditionalFormatting>
        <x14:conditionalFormatting xmlns:xm="http://schemas.microsoft.com/office/excel/2006/main">
          <x14:cfRule type="containsText" priority="1151" operator="containsText" id="{0557F80D-EECC-1F48-B7AD-80546C60E4D7}">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50" operator="containsText" id="{3213C529-A9E1-5D4F-94D5-3D80816FFD42}">
            <xm:f>NOT(ISERROR(SEARCH(#REF! ="text",A7)))</xm:f>
            <xm:f>#REF! ="text"</xm:f>
            <x14:dxf>
              <fill>
                <patternFill>
                  <bgColor theme="7" tint="0.79998168889431442"/>
                </patternFill>
              </fill>
            </x14:dxf>
          </x14:cfRule>
          <xm:sqref>A32 A15:E15 W16:W18 Y11:AD11 CA11:XFD12 CA14:XFD17 P15:V15 P14:W14 G14:O15 G11:W12 H7:W7</xm:sqref>
        </x14:conditionalFormatting>
        <x14:conditionalFormatting xmlns:xm="http://schemas.microsoft.com/office/excel/2006/main">
          <x14:cfRule type="containsText" priority="1148" operator="containsText" id="{E9BC882D-1ECC-A341-899A-D75257F2F9A9}">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45" operator="containsText" id="{0D389590-BB08-1346-8E0C-1B02166520F4}">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239" operator="containsText" id="{5CB317B0-41AE-B442-B9AE-A0BB6E857125}">
            <xm:f>NOT(ISERROR(SEARCH($A113 ="text",B32)))</xm:f>
            <xm:f>$A113 ="text"</xm:f>
            <x14:dxf>
              <fill>
                <patternFill>
                  <bgColor theme="7" tint="0.79998168889431442"/>
                </patternFill>
              </fill>
            </x14:dxf>
          </x14:cfRule>
          <xm:sqref>B32</xm:sqref>
        </x14:conditionalFormatting>
        <x14:conditionalFormatting xmlns:xm="http://schemas.microsoft.com/office/excel/2006/main">
          <x14:cfRule type="containsText" priority="2250" operator="containsText" id="{9DC12753-097F-9145-A0ED-B609018075D3}">
            <xm:f>NOT(ISERROR(SEARCH($A139 ="text",G32)))</xm:f>
            <xm:f>$A139 ="text"</xm:f>
            <x14:dxf>
              <fill>
                <patternFill>
                  <bgColor theme="7" tint="0.79998168889431442"/>
                </patternFill>
              </fill>
            </x14:dxf>
          </x14:cfRule>
          <xm:sqref>G32:V33</xm:sqref>
        </x14:conditionalFormatting>
        <x14:conditionalFormatting xmlns:xm="http://schemas.microsoft.com/office/excel/2006/main">
          <x14:cfRule type="containsText" priority="1188" operator="containsText" id="{223CB515-E195-4932-8422-D7E1705B19EE}">
            <xm:f>NOT(ISERROR(SEARCH($A68 ="text",W32)))</xm:f>
            <xm:f>$A68 ="text"</xm:f>
            <x14:dxf>
              <fill>
                <patternFill>
                  <bgColor theme="7" tint="0.79998168889431442"/>
                </patternFill>
              </fill>
            </x14:dxf>
          </x14:cfRule>
          <xm:sqref>Y32:AD33 W32:W33</xm:sqref>
        </x14:conditionalFormatting>
        <x14:conditionalFormatting xmlns:xm="http://schemas.microsoft.com/office/excel/2006/main">
          <x14:cfRule type="containsText" priority="1183" operator="containsText" id="{4F67CF28-4CA9-4F3C-BF7E-770950375F91}">
            <xm:f>NOT(ISERROR(SEARCH($A1 ="text",Y1048404)))</xm:f>
            <xm:f>$A1 ="text"</xm:f>
            <x14:dxf>
              <fill>
                <patternFill>
                  <bgColor theme="7" tint="0.79998168889431442"/>
                </patternFill>
              </fill>
            </x14:dxf>
          </x14:cfRule>
          <xm:sqref>Y1048404:AL1048406</xm:sqref>
        </x14:conditionalFormatting>
        <x14:conditionalFormatting xmlns:xm="http://schemas.microsoft.com/office/excel/2006/main">
          <x14:cfRule type="containsText" priority="1174" operator="containsText" id="{36EB71A3-BF96-4037-AC8A-DA5D7BE841AD}">
            <xm:f>NOT(ISERROR(SEARCH($A37 ="text",A32)))</xm:f>
            <xm:f>$A37 ="text"</xm:f>
            <x14:dxf>
              <fill>
                <patternFill>
                  <bgColor theme="7" tint="0.79998168889431442"/>
                </patternFill>
              </fill>
            </x14:dxf>
          </x14:cfRule>
          <xm:sqref>A32</xm:sqref>
        </x14:conditionalFormatting>
        <x14:conditionalFormatting xmlns:xm="http://schemas.microsoft.com/office/excel/2006/main">
          <x14:cfRule type="containsText" priority="1166" operator="containsText" id="{05FFCB6E-0E57-4B1E-8EB8-B440F99A2180}">
            <xm:f>NOT(ISERROR(SEARCH($A113 ="text",A32)))</xm:f>
            <xm:f>$A113 ="text"</xm:f>
            <x14:dxf>
              <fill>
                <patternFill>
                  <bgColor theme="7" tint="0.79998168889431442"/>
                </patternFill>
              </fill>
            </x14:dxf>
          </x14:cfRule>
          <xm:sqref>A32</xm:sqref>
        </x14:conditionalFormatting>
        <x14:conditionalFormatting xmlns:xm="http://schemas.microsoft.com/office/excel/2006/main">
          <x14:cfRule type="containsText" priority="1167" operator="containsText" id="{F7502D65-EAE7-4063-8250-0F380CE078E3}">
            <xm:f>NOT(ISERROR(SEARCH($A134 ="text",A32)))</xm:f>
            <xm:f>$A134 ="text"</xm:f>
            <x14:dxf>
              <fill>
                <patternFill>
                  <bgColor theme="7" tint="0.79998168889431442"/>
                </patternFill>
              </fill>
            </x14:dxf>
          </x14:cfRule>
          <xm:sqref>A32</xm:sqref>
        </x14:conditionalFormatting>
        <x14:conditionalFormatting xmlns:xm="http://schemas.microsoft.com/office/excel/2006/main">
          <x14:cfRule type="containsText" priority="1168" operator="containsText" id="{802EC3E7-048D-4FA7-881F-8807B9F378E8}">
            <xm:f>NOT(ISERROR(SEARCH($A95 ="text",A32)))</xm:f>
            <xm:f>$A95 ="text"</xm:f>
            <x14:dxf>
              <fill>
                <patternFill>
                  <bgColor theme="7" tint="0.79998168889431442"/>
                </patternFill>
              </fill>
            </x14:dxf>
          </x14:cfRule>
          <xm:sqref>A32</xm:sqref>
        </x14:conditionalFormatting>
        <x14:conditionalFormatting xmlns:xm="http://schemas.microsoft.com/office/excel/2006/main">
          <x14:cfRule type="containsText" priority="1164" operator="containsText" id="{C5A31C79-239E-47C7-A91F-48C6BA6CFA6C}">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63" operator="containsText" id="{3055181F-07B0-4580-B0A7-0459E8CBA9BA}">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62" operator="containsText" id="{EC2EC1F2-6C9D-494F-A531-975B7BB4EA69}">
            <xm:f>NOT(ISERROR(SEARCH($A35 ="text",A32)))</xm:f>
            <xm:f>$A35 ="text"</xm:f>
            <x14:dxf>
              <fill>
                <patternFill>
                  <bgColor theme="7" tint="0.79998168889431442"/>
                </patternFill>
              </fill>
            </x14:dxf>
          </x14:cfRule>
          <xm:sqref>A32</xm:sqref>
        </x14:conditionalFormatting>
        <x14:conditionalFormatting xmlns:xm="http://schemas.microsoft.com/office/excel/2006/main">
          <x14:cfRule type="containsText" priority="1165" operator="containsText" id="{822F37F5-26CA-4523-85A1-2FD434DD7926}">
            <xm:f>NOT(ISERROR(SEARCH($A94 ="text",A32)))</xm:f>
            <xm:f>$A94 ="text"</xm:f>
            <x14:dxf>
              <fill>
                <patternFill>
                  <bgColor theme="7" tint="0.79998168889431442"/>
                </patternFill>
              </fill>
            </x14:dxf>
          </x14:cfRule>
          <xm:sqref>A32</xm:sqref>
        </x14:conditionalFormatting>
        <x14:conditionalFormatting xmlns:xm="http://schemas.microsoft.com/office/excel/2006/main">
          <x14:cfRule type="containsText" priority="1161" operator="containsText" id="{830597EF-3EC8-443D-B7A4-26D76DB33D3D}">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60" operator="containsText" id="{E19DFB74-D9A4-4AB7-A8D0-892C9BF50ACA}">
            <xm:f>NOT(ISERROR(SEARCH($A112 ="text",A32)))</xm:f>
            <xm:f>$A112 ="text"</xm:f>
            <x14:dxf>
              <fill>
                <patternFill>
                  <bgColor theme="7" tint="0.79998168889431442"/>
                </patternFill>
              </fill>
            </x14:dxf>
          </x14:cfRule>
          <xm:sqref>A32</xm:sqref>
        </x14:conditionalFormatting>
        <x14:conditionalFormatting xmlns:xm="http://schemas.microsoft.com/office/excel/2006/main">
          <x14:cfRule type="containsText" priority="1159" operator="containsText" id="{25BEDD1B-F57A-4CE5-8056-2446E8D2F126}">
            <xm:f>NOT(ISERROR(SEARCH($A133 ="text",A32)))</xm:f>
            <xm:f>$A133 ="text"</xm:f>
            <x14:dxf>
              <fill>
                <patternFill>
                  <bgColor theme="7" tint="0.79998168889431442"/>
                </patternFill>
              </fill>
            </x14:dxf>
          </x14:cfRule>
          <xm:sqref>A32</xm:sqref>
        </x14:conditionalFormatting>
        <x14:conditionalFormatting xmlns:xm="http://schemas.microsoft.com/office/excel/2006/main">
          <x14:cfRule type="containsText" priority="1158" operator="containsText" id="{309D402C-9DB6-4FC6-BD3A-5B98544FBC08}">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57" operator="containsText" id="{DD3373E8-D52C-4FCD-8B01-F5DA4C78D4A3}">
            <xm:f>NOT(ISERROR(SEARCH($A134 ="text",A32)))</xm:f>
            <xm:f>$A134 ="text"</xm:f>
            <x14:dxf>
              <fill>
                <patternFill>
                  <bgColor theme="7" tint="0.79998168889431442"/>
                </patternFill>
              </fill>
            </x14:dxf>
          </x14:cfRule>
          <xm:sqref>A32</xm:sqref>
        </x14:conditionalFormatting>
        <x14:conditionalFormatting xmlns:xm="http://schemas.microsoft.com/office/excel/2006/main">
          <x14:cfRule type="containsText" priority="1156" operator="containsText" id="{D545CFD4-64B0-4299-A59F-0451BB195CC3}">
            <xm:f>NOT(ISERROR(SEARCH($A34 ="text",A32)))</xm:f>
            <xm:f>$A34 ="text"</xm:f>
            <x14:dxf>
              <fill>
                <patternFill>
                  <bgColor theme="7" tint="0.79998168889431442"/>
                </patternFill>
              </fill>
            </x14:dxf>
          </x14:cfRule>
          <xm:sqref>A32</xm:sqref>
        </x14:conditionalFormatting>
        <x14:conditionalFormatting xmlns:xm="http://schemas.microsoft.com/office/excel/2006/main">
          <x14:cfRule type="containsText" priority="1153" operator="containsText" id="{9875524F-D118-42A7-9427-2B3AF9CFFF0C}">
            <xm:f>NOT(ISERROR(SEARCH($A113 ="text",A32)))</xm:f>
            <xm:f>$A113 ="text"</xm:f>
            <x14:dxf>
              <fill>
                <patternFill>
                  <bgColor theme="7" tint="0.79998168889431442"/>
                </patternFill>
              </fill>
            </x14:dxf>
          </x14:cfRule>
          <xm:sqref>A32</xm:sqref>
        </x14:conditionalFormatting>
        <x14:conditionalFormatting xmlns:xm="http://schemas.microsoft.com/office/excel/2006/main">
          <x14:cfRule type="containsText" priority="1154" operator="containsText" id="{CFC752DD-1BE0-4728-A107-D2AB59FC1D00}">
            <xm:f>NOT(ISERROR(SEARCH($A134 ="text",A32)))</xm:f>
            <xm:f>$A134 ="text"</xm:f>
            <x14:dxf>
              <fill>
                <patternFill>
                  <bgColor theme="7" tint="0.79998168889431442"/>
                </patternFill>
              </fill>
            </x14:dxf>
          </x14:cfRule>
          <xm:sqref>A32</xm:sqref>
        </x14:conditionalFormatting>
        <x14:conditionalFormatting xmlns:xm="http://schemas.microsoft.com/office/excel/2006/main">
          <x14:cfRule type="containsText" priority="1155" operator="containsText" id="{E0DE1975-5285-4A53-A60C-9E41F624DDD2}">
            <xm:f>NOT(ISERROR(SEARCH($A95 ="text",A32)))</xm:f>
            <xm:f>$A95 ="text"</xm:f>
            <x14:dxf>
              <fill>
                <patternFill>
                  <bgColor theme="7" tint="0.79998168889431442"/>
                </patternFill>
              </fill>
            </x14:dxf>
          </x14:cfRule>
          <xm:sqref>A32</xm:sqref>
        </x14:conditionalFormatting>
        <x14:conditionalFormatting xmlns:xm="http://schemas.microsoft.com/office/excel/2006/main">
          <x14:cfRule type="containsText" priority="1149" operator="containsText" id="{B50996B1-303F-43B5-BB30-6F4B22A7068D}">
            <xm:f>NOT(ISERROR(SEARCH($A35 ="text",A32)))</xm:f>
            <xm:f>$A35 ="text"</xm:f>
            <x14:dxf>
              <fill>
                <patternFill>
                  <bgColor theme="7" tint="0.79998168889431442"/>
                </patternFill>
              </fill>
            </x14:dxf>
          </x14:cfRule>
          <xm:sqref>A32</xm:sqref>
        </x14:conditionalFormatting>
        <x14:conditionalFormatting xmlns:xm="http://schemas.microsoft.com/office/excel/2006/main">
          <x14:cfRule type="containsText" priority="1152" operator="containsText" id="{2CEEEFD9-0EB7-4EE2-ADAA-300C748A68F9}">
            <xm:f>NOT(ISERROR(SEARCH($A94 ="text",A32)))</xm:f>
            <xm:f>$A94 ="text"</xm:f>
            <x14:dxf>
              <fill>
                <patternFill>
                  <bgColor theme="7" tint="0.79998168889431442"/>
                </patternFill>
              </fill>
            </x14:dxf>
          </x14:cfRule>
          <xm:sqref>A32</xm:sqref>
        </x14:conditionalFormatting>
        <x14:conditionalFormatting xmlns:xm="http://schemas.microsoft.com/office/excel/2006/main">
          <x14:cfRule type="containsText" priority="1147" operator="containsText" id="{B7B6361A-70BA-4C4B-AEBE-22F413869E7E}">
            <xm:f>NOT(ISERROR(SEARCH($A112 ="text",A32)))</xm:f>
            <xm:f>$A112 ="text"</xm:f>
            <x14:dxf>
              <fill>
                <patternFill>
                  <bgColor theme="7" tint="0.79998168889431442"/>
                </patternFill>
              </fill>
            </x14:dxf>
          </x14:cfRule>
          <xm:sqref>A32</xm:sqref>
        </x14:conditionalFormatting>
        <x14:conditionalFormatting xmlns:xm="http://schemas.microsoft.com/office/excel/2006/main">
          <x14:cfRule type="containsText" priority="1146" operator="containsText" id="{7DC9CC33-BAE8-459C-9516-08ECC562E175}">
            <xm:f>NOT(ISERROR(SEARCH($A133 ="text",A32)))</xm:f>
            <xm:f>$A133 ="text"</xm:f>
            <x14:dxf>
              <fill>
                <patternFill>
                  <bgColor theme="7" tint="0.79998168889431442"/>
                </patternFill>
              </fill>
            </x14:dxf>
          </x14:cfRule>
          <xm:sqref>A32</xm:sqref>
        </x14:conditionalFormatting>
        <x14:conditionalFormatting xmlns:xm="http://schemas.microsoft.com/office/excel/2006/main">
          <x14:cfRule type="containsText" priority="1144" operator="containsText" id="{59A0229A-F281-49B6-A66D-21DBC4597C59}">
            <xm:f>NOT(ISERROR(SEARCH($A134 ="text",A32)))</xm:f>
            <xm:f>$A134 ="text"</xm:f>
            <x14:dxf>
              <fill>
                <patternFill>
                  <bgColor theme="7" tint="0.79998168889431442"/>
                </patternFill>
              </fill>
            </x14:dxf>
          </x14:cfRule>
          <xm:sqref>A32</xm:sqref>
        </x14:conditionalFormatting>
        <x14:conditionalFormatting xmlns:xm="http://schemas.microsoft.com/office/excel/2006/main">
          <x14:cfRule type="containsText" priority="1143" operator="containsText" id="{CB3CCC17-7D4C-499E-A41A-48A5BF78BFAD}">
            <xm:f>NOT(ISERROR(SEARCH($A34 ="text",A32)))</xm:f>
            <xm:f>$A34 ="text"</xm:f>
            <x14:dxf>
              <fill>
                <patternFill>
                  <bgColor theme="7" tint="0.79998168889431442"/>
                </patternFill>
              </fill>
            </x14:dxf>
          </x14:cfRule>
          <xm:sqref>A32</xm:sqref>
        </x14:conditionalFormatting>
        <x14:conditionalFormatting xmlns:xm="http://schemas.microsoft.com/office/excel/2006/main">
          <x14:cfRule type="containsText" priority="983" operator="containsText" id="{54FAC864-30E3-49D5-9FFC-ECF73D50FA44}">
            <xm:f>NOT(ISERROR(SEARCH(#REF! ="text",C33)))</xm:f>
            <xm:f>#REF! ="text"</xm:f>
            <x14:dxf>
              <fill>
                <patternFill>
                  <bgColor theme="7" tint="0.79998168889431442"/>
                </patternFill>
              </fill>
            </x14:dxf>
          </x14:cfRule>
          <xm:sqref>C33:E33</xm:sqref>
        </x14:conditionalFormatting>
        <x14:conditionalFormatting xmlns:xm="http://schemas.microsoft.com/office/excel/2006/main">
          <x14:cfRule type="containsText" priority="3015" operator="containsText" id="{C361144A-93E9-49EE-A11E-32440C04B04E}">
            <xm:f>NOT(ISERROR(SEARCH($A103 ="text",W1048544)))</xm:f>
            <xm:f>$A103 ="text"</xm:f>
            <x14:dxf>
              <fill>
                <patternFill>
                  <bgColor theme="7" tint="0.79998168889431442"/>
                </patternFill>
              </fill>
            </x14:dxf>
          </x14:cfRule>
          <xm:sqref>W1048544:W1048576</xm:sqref>
        </x14:conditionalFormatting>
        <x14:conditionalFormatting xmlns:xm="http://schemas.microsoft.com/office/excel/2006/main">
          <x14:cfRule type="containsText" priority="1010" operator="containsText" id="{96E2A28D-93DB-492B-B6DD-A226160E4249}">
            <xm:f>NOT(ISERROR(SEARCH($A12 ="text",A4)))</xm:f>
            <xm:f>$A12 ="text"</xm:f>
            <x14:dxf>
              <fill>
                <patternFill>
                  <bgColor theme="7" tint="0.79998168889431442"/>
                </patternFill>
              </fill>
            </x14:dxf>
          </x14:cfRule>
          <xm:sqref>Y34:AL1048403 H4:XFD4 A4:C4</xm:sqref>
        </x14:conditionalFormatting>
        <x14:conditionalFormatting xmlns:xm="http://schemas.microsoft.com/office/excel/2006/main">
          <x14:cfRule type="containsText" priority="1006" operator="containsText" id="{D58AFBEB-14D2-43F6-B30E-B6557D9D01C2}">
            <xm:f>NOT(ISERROR(SEARCH($A13 ="text",W7)))</xm:f>
            <xm:f>$A13 ="text"</xm:f>
            <x14:dxf>
              <fill>
                <patternFill>
                  <bgColor theme="7" tint="0.79998168889431442"/>
                </patternFill>
              </fill>
            </x14:dxf>
          </x14:cfRule>
          <xm:sqref>W7</xm:sqref>
        </x14:conditionalFormatting>
        <x14:conditionalFormatting xmlns:xm="http://schemas.microsoft.com/office/excel/2006/main">
          <x14:cfRule type="containsText" priority="989" operator="containsText" id="{E493E501-392C-4160-A858-035E875A8A8A}">
            <xm:f>NOT(ISERROR(SEARCH($A38 ="text",B33)))</xm:f>
            <xm:f>$A38 ="text"</xm:f>
            <x14:dxf>
              <fill>
                <patternFill>
                  <bgColor theme="7" tint="0.79998168889431442"/>
                </patternFill>
              </fill>
            </x14:dxf>
          </x14:cfRule>
          <xm:sqref>B33</xm:sqref>
        </x14:conditionalFormatting>
        <x14:conditionalFormatting xmlns:xm="http://schemas.microsoft.com/office/excel/2006/main">
          <x14:cfRule type="containsText" priority="990" operator="containsText" id="{BBCA952C-4160-4F25-97EC-B5A6E8B86D7A}">
            <xm:f>NOT(ISERROR(SEARCH($A40 ="text",W33)))</xm:f>
            <xm:f>$A40 ="text"</xm:f>
            <x14:dxf>
              <fill>
                <patternFill>
                  <bgColor theme="7" tint="0.79998168889431442"/>
                </patternFill>
              </fill>
            </x14:dxf>
          </x14:cfRule>
          <xm:sqref>W33</xm:sqref>
        </x14:conditionalFormatting>
        <x14:conditionalFormatting xmlns:xm="http://schemas.microsoft.com/office/excel/2006/main">
          <x14:cfRule type="containsText" priority="984" operator="containsText" id="{985CD241-FC52-454E-8DA6-9237A6FBA081}">
            <xm:f>NOT(ISERROR(SEARCH($A136 ="text",B33)))</xm:f>
            <xm:f>$A136 ="text"</xm:f>
            <x14:dxf>
              <fill>
                <patternFill>
                  <bgColor theme="7" tint="0.79998168889431442"/>
                </patternFill>
              </fill>
            </x14:dxf>
          </x14:cfRule>
          <xm:sqref>B33</xm:sqref>
        </x14:conditionalFormatting>
        <x14:conditionalFormatting xmlns:xm="http://schemas.microsoft.com/office/excel/2006/main">
          <x14:cfRule type="containsText" priority="979" operator="containsText" id="{78A25081-054A-4EF4-9CB7-983845E7EE7C}">
            <xm:f>NOT(ISERROR(SEARCH($A65 ="text",B33)))</xm:f>
            <xm:f>$A65 ="text"</xm:f>
            <x14:dxf>
              <fill>
                <patternFill>
                  <bgColor theme="7" tint="0.79998168889431442"/>
                </patternFill>
              </fill>
            </x14:dxf>
          </x14:cfRule>
          <xm:sqref>B33</xm:sqref>
        </x14:conditionalFormatting>
        <x14:conditionalFormatting xmlns:xm="http://schemas.microsoft.com/office/excel/2006/main">
          <x14:cfRule type="containsText" priority="939" operator="containsText" id="{62571C98-4EB1-464A-80A5-9081B2AC8D57}">
            <xm:f>NOT(ISERROR(SEARCH($A114 ="text",B33)))</xm:f>
            <xm:f>$A114 ="text"</xm:f>
            <x14:dxf>
              <fill>
                <patternFill>
                  <bgColor theme="7" tint="0.79998168889431442"/>
                </patternFill>
              </fill>
            </x14:dxf>
          </x14:cfRule>
          <xm:sqref>B33</xm:sqref>
        </x14:conditionalFormatting>
        <x14:conditionalFormatting xmlns:xm="http://schemas.microsoft.com/office/excel/2006/main">
          <x14:cfRule type="containsText" priority="934" operator="containsText" id="{74B42FAD-5071-4902-BABD-3E4D070DE1B8}">
            <xm:f>NOT(ISERROR(SEARCH($A38 ="text",A33)))</xm:f>
            <xm:f>$A38 ="text"</xm:f>
            <x14:dxf>
              <fill>
                <patternFill>
                  <bgColor theme="7" tint="0.79998168889431442"/>
                </patternFill>
              </fill>
            </x14:dxf>
          </x14:cfRule>
          <xm:sqref>A33</xm:sqref>
        </x14:conditionalFormatting>
        <x14:conditionalFormatting xmlns:xm="http://schemas.microsoft.com/office/excel/2006/main">
          <x14:cfRule type="containsText" priority="926" operator="containsText" id="{C1F49AB4-1831-478E-8402-E6D7270B208F}">
            <xm:f>NOT(ISERROR(SEARCH($A114 ="text",A33)))</xm:f>
            <xm:f>$A114 ="text"</xm:f>
            <x14:dxf>
              <fill>
                <patternFill>
                  <bgColor theme="7" tint="0.79998168889431442"/>
                </patternFill>
              </fill>
            </x14:dxf>
          </x14:cfRule>
          <xm:sqref>A33</xm:sqref>
        </x14:conditionalFormatting>
        <x14:conditionalFormatting xmlns:xm="http://schemas.microsoft.com/office/excel/2006/main">
          <x14:cfRule type="containsText" priority="927" operator="containsText" id="{DE3E10B7-1795-4FAF-9B4A-DF70EA7A8F78}">
            <xm:f>NOT(ISERROR(SEARCH($A135 ="text",A33)))</xm:f>
            <xm:f>$A135 ="text"</xm:f>
            <x14:dxf>
              <fill>
                <patternFill>
                  <bgColor theme="7" tint="0.79998168889431442"/>
                </patternFill>
              </fill>
            </x14:dxf>
          </x14:cfRule>
          <xm:sqref>A33</xm:sqref>
        </x14:conditionalFormatting>
        <x14:conditionalFormatting xmlns:xm="http://schemas.microsoft.com/office/excel/2006/main">
          <x14:cfRule type="containsText" priority="928" operator="containsText" id="{E7CA48BE-3EA9-40EE-8798-CC76DDB944AA}">
            <xm:f>NOT(ISERROR(SEARCH($A96 ="text",A33)))</xm:f>
            <xm:f>$A96 ="text"</xm:f>
            <x14:dxf>
              <fill>
                <patternFill>
                  <bgColor theme="7" tint="0.79998168889431442"/>
                </patternFill>
              </fill>
            </x14:dxf>
          </x14:cfRule>
          <xm:sqref>A33</xm:sqref>
        </x14:conditionalFormatting>
        <x14:conditionalFormatting xmlns:xm="http://schemas.microsoft.com/office/excel/2006/main">
          <x14:cfRule type="containsText" priority="924" operator="containsText" id="{66AC2BA3-9C96-4BB6-9787-92D098CB8E17}">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23" operator="containsText" id="{A0D5FAE2-21F4-446F-871B-3012C2ECD6C1}">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22" operator="containsText" id="{06E46A19-AD0A-4458-B10E-A89897103E80}">
            <xm:f>NOT(ISERROR(SEARCH($A36 ="text",A33)))</xm:f>
            <xm:f>$A36 ="text"</xm:f>
            <x14:dxf>
              <fill>
                <patternFill>
                  <bgColor theme="7" tint="0.79998168889431442"/>
                </patternFill>
              </fill>
            </x14:dxf>
          </x14:cfRule>
          <xm:sqref>A33</xm:sqref>
        </x14:conditionalFormatting>
        <x14:conditionalFormatting xmlns:xm="http://schemas.microsoft.com/office/excel/2006/main">
          <x14:cfRule type="containsText" priority="925" operator="containsText" id="{9B55E269-AFF2-4545-87BE-0CF851B9CF73}">
            <xm:f>NOT(ISERROR(SEARCH($A95 ="text",A33)))</xm:f>
            <xm:f>$A95 ="text"</xm:f>
            <x14:dxf>
              <fill>
                <patternFill>
                  <bgColor theme="7" tint="0.79998168889431442"/>
                </patternFill>
              </fill>
            </x14:dxf>
          </x14:cfRule>
          <xm:sqref>A33</xm:sqref>
        </x14:conditionalFormatting>
        <x14:conditionalFormatting xmlns:xm="http://schemas.microsoft.com/office/excel/2006/main">
          <x14:cfRule type="containsText" priority="921" operator="containsText" id="{97C122BC-65ED-4C32-BEEB-6280582FF79D}">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20" operator="containsText" id="{B30E0487-7AB3-40CD-993E-7F7236325378}">
            <xm:f>NOT(ISERROR(SEARCH($A113 ="text",A33)))</xm:f>
            <xm:f>$A113 ="text"</xm:f>
            <x14:dxf>
              <fill>
                <patternFill>
                  <bgColor theme="7" tint="0.79998168889431442"/>
                </patternFill>
              </fill>
            </x14:dxf>
          </x14:cfRule>
          <xm:sqref>A33</xm:sqref>
        </x14:conditionalFormatting>
        <x14:conditionalFormatting xmlns:xm="http://schemas.microsoft.com/office/excel/2006/main">
          <x14:cfRule type="containsText" priority="919" operator="containsText" id="{8A7627DB-DB3A-4A68-B10E-0E11055BAAF5}">
            <xm:f>NOT(ISERROR(SEARCH($A134 ="text",A33)))</xm:f>
            <xm:f>$A134 ="text"</xm:f>
            <x14:dxf>
              <fill>
                <patternFill>
                  <bgColor theme="7" tint="0.79998168889431442"/>
                </patternFill>
              </fill>
            </x14:dxf>
          </x14:cfRule>
          <xm:sqref>A33</xm:sqref>
        </x14:conditionalFormatting>
        <x14:conditionalFormatting xmlns:xm="http://schemas.microsoft.com/office/excel/2006/main">
          <x14:cfRule type="containsText" priority="918" operator="containsText" id="{E2BB1B1B-452A-43A3-9F56-A82F16057280}">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17" operator="containsText" id="{08AB1068-4F96-4A84-B358-D5037A4660E9}">
            <xm:f>NOT(ISERROR(SEARCH($A135 ="text",A33)))</xm:f>
            <xm:f>$A135 ="text"</xm:f>
            <x14:dxf>
              <fill>
                <patternFill>
                  <bgColor theme="7" tint="0.79998168889431442"/>
                </patternFill>
              </fill>
            </x14:dxf>
          </x14:cfRule>
          <xm:sqref>A33</xm:sqref>
        </x14:conditionalFormatting>
        <x14:conditionalFormatting xmlns:xm="http://schemas.microsoft.com/office/excel/2006/main">
          <x14:cfRule type="containsText" priority="916" operator="containsText" id="{86C466DB-DBBA-48D1-B02F-C5C82E6EE1B8}">
            <xm:f>NOT(ISERROR(SEARCH($A35 ="text",A33)))</xm:f>
            <xm:f>$A35 ="text"</xm:f>
            <x14:dxf>
              <fill>
                <patternFill>
                  <bgColor theme="7" tint="0.79998168889431442"/>
                </patternFill>
              </fill>
            </x14:dxf>
          </x14:cfRule>
          <xm:sqref>A33</xm:sqref>
        </x14:conditionalFormatting>
        <x14:conditionalFormatting xmlns:xm="http://schemas.microsoft.com/office/excel/2006/main">
          <x14:cfRule type="containsText" priority="913" operator="containsText" id="{C00345D9-0D51-4C31-89AA-2A18F01092CF}">
            <xm:f>NOT(ISERROR(SEARCH($A114 ="text",A33)))</xm:f>
            <xm:f>$A114 ="text"</xm:f>
            <x14:dxf>
              <fill>
                <patternFill>
                  <bgColor theme="7" tint="0.79998168889431442"/>
                </patternFill>
              </fill>
            </x14:dxf>
          </x14:cfRule>
          <xm:sqref>A33</xm:sqref>
        </x14:conditionalFormatting>
        <x14:conditionalFormatting xmlns:xm="http://schemas.microsoft.com/office/excel/2006/main">
          <x14:cfRule type="containsText" priority="914" operator="containsText" id="{B44EC774-7F28-43D8-87C3-67E04D91D7BF}">
            <xm:f>NOT(ISERROR(SEARCH($A135 ="text",A33)))</xm:f>
            <xm:f>$A135 ="text"</xm:f>
            <x14:dxf>
              <fill>
                <patternFill>
                  <bgColor theme="7" tint="0.79998168889431442"/>
                </patternFill>
              </fill>
            </x14:dxf>
          </x14:cfRule>
          <xm:sqref>A33</xm:sqref>
        </x14:conditionalFormatting>
        <x14:conditionalFormatting xmlns:xm="http://schemas.microsoft.com/office/excel/2006/main">
          <x14:cfRule type="containsText" priority="915" operator="containsText" id="{5B4B8432-338D-4929-BB01-89DC5B9FA79D}">
            <xm:f>NOT(ISERROR(SEARCH($A96 ="text",A33)))</xm:f>
            <xm:f>$A96 ="text"</xm:f>
            <x14:dxf>
              <fill>
                <patternFill>
                  <bgColor theme="7" tint="0.79998168889431442"/>
                </patternFill>
              </fill>
            </x14:dxf>
          </x14:cfRule>
          <xm:sqref>A33</xm:sqref>
        </x14:conditionalFormatting>
        <x14:conditionalFormatting xmlns:xm="http://schemas.microsoft.com/office/excel/2006/main">
          <x14:cfRule type="containsText" priority="911" operator="containsText" id="{8BD514CD-0EB7-4AE9-B52B-5F9AF134B479}">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10" operator="containsText" id="{8D1748DA-CBC2-4536-919E-03EF55804218}">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09" operator="containsText" id="{337DB99A-C04E-479F-A0CB-E52697334812}">
            <xm:f>NOT(ISERROR(SEARCH($A36 ="text",A33)))</xm:f>
            <xm:f>$A36 ="text"</xm:f>
            <x14:dxf>
              <fill>
                <patternFill>
                  <bgColor theme="7" tint="0.79998168889431442"/>
                </patternFill>
              </fill>
            </x14:dxf>
          </x14:cfRule>
          <xm:sqref>A33</xm:sqref>
        </x14:conditionalFormatting>
        <x14:conditionalFormatting xmlns:xm="http://schemas.microsoft.com/office/excel/2006/main">
          <x14:cfRule type="containsText" priority="912" operator="containsText" id="{E849BD4E-9E18-4FD0-9A2A-8BB5D16D1DBC}">
            <xm:f>NOT(ISERROR(SEARCH($A95 ="text",A33)))</xm:f>
            <xm:f>$A95 ="text"</xm:f>
            <x14:dxf>
              <fill>
                <patternFill>
                  <bgColor theme="7" tint="0.79998168889431442"/>
                </patternFill>
              </fill>
            </x14:dxf>
          </x14:cfRule>
          <xm:sqref>A33</xm:sqref>
        </x14:conditionalFormatting>
        <x14:conditionalFormatting xmlns:xm="http://schemas.microsoft.com/office/excel/2006/main">
          <x14:cfRule type="containsText" priority="908" operator="containsText" id="{9437BCBA-32A4-42B5-9C22-84106EA33FCE}">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07" operator="containsText" id="{01F2685A-C0D7-4155-B032-35F7AD5A0FB2}">
            <xm:f>NOT(ISERROR(SEARCH($A113 ="text",A33)))</xm:f>
            <xm:f>$A113 ="text"</xm:f>
            <x14:dxf>
              <fill>
                <patternFill>
                  <bgColor theme="7" tint="0.79998168889431442"/>
                </patternFill>
              </fill>
            </x14:dxf>
          </x14:cfRule>
          <xm:sqref>A33</xm:sqref>
        </x14:conditionalFormatting>
        <x14:conditionalFormatting xmlns:xm="http://schemas.microsoft.com/office/excel/2006/main">
          <x14:cfRule type="containsText" priority="906" operator="containsText" id="{2D0C03D5-DD0E-41A3-BFB5-DED55FF06246}">
            <xm:f>NOT(ISERROR(SEARCH($A134 ="text",A33)))</xm:f>
            <xm:f>$A134 ="text"</xm:f>
            <x14:dxf>
              <fill>
                <patternFill>
                  <bgColor theme="7" tint="0.79998168889431442"/>
                </patternFill>
              </fill>
            </x14:dxf>
          </x14:cfRule>
          <xm:sqref>A33</xm:sqref>
        </x14:conditionalFormatting>
        <x14:conditionalFormatting xmlns:xm="http://schemas.microsoft.com/office/excel/2006/main">
          <x14:cfRule type="containsText" priority="905" operator="containsText" id="{680F29A9-1A54-4B98-BF32-A2CE0747DFBF}">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04" operator="containsText" id="{F7E8FBC2-F5F6-4BAA-B601-67D82D34547D}">
            <xm:f>NOT(ISERROR(SEARCH($A135 ="text",A33)))</xm:f>
            <xm:f>$A135 ="text"</xm:f>
            <x14:dxf>
              <fill>
                <patternFill>
                  <bgColor theme="7" tint="0.79998168889431442"/>
                </patternFill>
              </fill>
            </x14:dxf>
          </x14:cfRule>
          <xm:sqref>A33</xm:sqref>
        </x14:conditionalFormatting>
        <x14:conditionalFormatting xmlns:xm="http://schemas.microsoft.com/office/excel/2006/main">
          <x14:cfRule type="containsText" priority="903" operator="containsText" id="{F3494828-7226-42A0-9655-65CEA6F7257D}">
            <xm:f>NOT(ISERROR(SEARCH($A35 ="text",A33)))</xm:f>
            <xm:f>$A35 ="text"</xm:f>
            <x14:dxf>
              <fill>
                <patternFill>
                  <bgColor theme="7" tint="0.79998168889431442"/>
                </patternFill>
              </fill>
            </x14:dxf>
          </x14:cfRule>
          <xm:sqref>A33</xm:sqref>
        </x14:conditionalFormatting>
        <x14:conditionalFormatting xmlns:xm="http://schemas.microsoft.com/office/excel/2006/main">
          <x14:cfRule type="containsText" priority="881" operator="containsText" id="{075F8A80-5F0F-4998-A752-0FF9F50B5E22}">
            <xm:f>NOT(ISERROR(SEARCH($A13 ="text",W9)))</xm:f>
            <xm:f>$A13 ="text"</xm:f>
            <x14:dxf>
              <fill>
                <patternFill>
                  <bgColor theme="7" tint="0.79998168889431442"/>
                </patternFill>
              </fill>
            </x14:dxf>
          </x14:cfRule>
          <xm:sqref>CA32:XFD33 W9:W10 X12:AD12</xm:sqref>
        </x14:conditionalFormatting>
        <x14:conditionalFormatting xmlns:xm="http://schemas.microsoft.com/office/excel/2006/main">
          <x14:cfRule type="containsText" priority="8657" operator="containsText" id="{C361144A-93E9-49EE-A11E-32440C04B04E}">
            <xm:f>NOT(ISERROR(SEARCH($A1 ="text",Y1048407)))</xm:f>
            <xm:f>$A1 ="text"</xm:f>
            <x14:dxf>
              <fill>
                <patternFill>
                  <bgColor theme="7" tint="0.79998168889431442"/>
                </patternFill>
              </fill>
            </x14:dxf>
          </x14:cfRule>
          <xm:sqref>Y1048407:AL1048407</xm:sqref>
        </x14:conditionalFormatting>
        <x14:conditionalFormatting xmlns:xm="http://schemas.microsoft.com/office/excel/2006/main">
          <x14:cfRule type="containsText" priority="8658" operator="containsText" id="{C361144A-93E9-49EE-A11E-32440C04B04E}">
            <xm:f>NOT(ISERROR(SEARCH($A106 ="text",Y1048544)))</xm:f>
            <xm:f>$A106 ="text"</xm:f>
            <x14:dxf>
              <fill>
                <patternFill>
                  <bgColor theme="7" tint="0.79998168889431442"/>
                </patternFill>
              </fill>
            </x14:dxf>
          </x14:cfRule>
          <xm:sqref>Y1048544:AL1048576</xm:sqref>
        </x14:conditionalFormatting>
        <x14:conditionalFormatting xmlns:xm="http://schemas.microsoft.com/office/excel/2006/main">
          <x14:cfRule type="containsText" priority="8659" operator="containsText" id="{C361144A-93E9-49EE-A11E-32440C04B04E}">
            <xm:f>NOT(ISERROR(SEARCH(#REF! ="text",A18)))</xm:f>
            <xm:f>#REF! ="text"</xm:f>
            <x14:dxf>
              <fill>
                <patternFill>
                  <bgColor theme="7" tint="0.79998168889431442"/>
                </patternFill>
              </fill>
            </x14:dxf>
          </x14:cfRule>
          <xm:sqref>A18:E20 G18:N20</xm:sqref>
        </x14:conditionalFormatting>
        <x14:conditionalFormatting xmlns:xm="http://schemas.microsoft.com/office/excel/2006/main">
          <x14:cfRule type="containsText" priority="8672" operator="containsText" id="{C361144A-93E9-49EE-A11E-32440C04B04E}">
            <xm:f>NOT(ISERROR(SEARCH(#REF! ="text",G19)))</xm:f>
            <xm:f>#REF! ="text"</xm:f>
            <x14:dxf>
              <fill>
                <patternFill>
                  <bgColor theme="7" tint="0.79998168889431442"/>
                </patternFill>
              </fill>
            </x14:dxf>
          </x14:cfRule>
          <xm:sqref>G19:N20</xm:sqref>
        </x14:conditionalFormatting>
        <x14:conditionalFormatting xmlns:xm="http://schemas.microsoft.com/office/excel/2006/main">
          <x14:cfRule type="containsText" priority="8681" operator="containsText" id="{C361144A-93E9-49EE-A11E-32440C04B04E}">
            <xm:f>NOT(ISERROR(SEARCH(#REF! ="text",A16)))</xm:f>
            <xm:f>#REF! ="text"</xm:f>
            <x14:dxf>
              <fill>
                <patternFill>
                  <bgColor theme="7" tint="0.79998168889431442"/>
                </patternFill>
              </fill>
            </x14:dxf>
          </x14:cfRule>
          <xm:sqref>A16:E16 G16:N16 B17</xm:sqref>
        </x14:conditionalFormatting>
        <x14:conditionalFormatting xmlns:xm="http://schemas.microsoft.com/office/excel/2006/main">
          <x14:cfRule type="containsText" priority="8735" operator="containsText" id="{C361144A-93E9-49EE-A11E-32440C04B04E}">
            <xm:f>NOT(ISERROR(SEARCH(#REF! ="text",A17)))</xm:f>
            <xm:f>#REF! ="text"</xm:f>
            <x14:dxf>
              <fill>
                <patternFill>
                  <bgColor theme="7" tint="0.79998168889431442"/>
                </patternFill>
              </fill>
            </x14:dxf>
          </x14:cfRule>
          <xm:sqref>A17:E17 G17:N18</xm:sqref>
        </x14:conditionalFormatting>
        <x14:conditionalFormatting xmlns:xm="http://schemas.microsoft.com/office/excel/2006/main">
          <x14:cfRule type="containsText" priority="8740" operator="containsText" id="{C361144A-93E9-49EE-A11E-32440C04B04E}">
            <xm:f>NOT(ISERROR(SEARCH(#REF! ="text",A18)))</xm:f>
            <xm:f>#REF! ="text"</xm:f>
            <x14:dxf>
              <fill>
                <patternFill>
                  <bgColor theme="7" tint="0.79998168889431442"/>
                </patternFill>
              </fill>
            </x14:dxf>
          </x14:cfRule>
          <xm:sqref>A18:A20</xm:sqref>
        </x14:conditionalFormatting>
        <x14:conditionalFormatting xmlns:xm="http://schemas.microsoft.com/office/excel/2006/main">
          <x14:cfRule type="containsText" priority="8877" operator="containsText" id="{C361144A-93E9-49EE-A11E-32440C04B04E}">
            <xm:f>NOT(ISERROR(SEARCH($A91 ="text",W1048530)))</xm:f>
            <xm:f>$A91 ="text"</xm:f>
            <x14:dxf>
              <fill>
                <patternFill>
                  <bgColor theme="7" tint="0.79998168889431442"/>
                </patternFill>
              </fill>
            </x14:dxf>
          </x14:cfRule>
          <xm:sqref>W1048530:W1048543</xm:sqref>
        </x14:conditionalFormatting>
        <x14:conditionalFormatting xmlns:xm="http://schemas.microsoft.com/office/excel/2006/main">
          <x14:cfRule type="containsText" priority="8882" operator="containsText" id="{C361144A-93E9-49EE-A11E-32440C04B04E}">
            <xm:f>NOT(ISERROR(SEARCH($A94 ="text",Y1048530)))</xm:f>
            <xm:f>$A94 ="text"</xm:f>
            <x14:dxf>
              <fill>
                <patternFill>
                  <bgColor theme="7" tint="0.79998168889431442"/>
                </patternFill>
              </fill>
            </x14:dxf>
          </x14:cfRule>
          <xm:sqref>Y1048530:AL1048543</xm:sqref>
        </x14:conditionalFormatting>
        <x14:conditionalFormatting xmlns:xm="http://schemas.microsoft.com/office/excel/2006/main">
          <x14:cfRule type="containsText" priority="8992" operator="containsText" id="{C361144A-93E9-49EE-A11E-32440C04B04E}">
            <xm:f>NOT(ISERROR(SEARCH(#REF! ="text",A27)))</xm:f>
            <xm:f>#REF! ="text"</xm:f>
            <x14:dxf>
              <fill>
                <patternFill>
                  <bgColor theme="7" tint="0.79998168889431442"/>
                </patternFill>
              </fill>
            </x14:dxf>
          </x14:cfRule>
          <xm:sqref>A27:E31</xm:sqref>
        </x14:conditionalFormatting>
        <x14:conditionalFormatting xmlns:xm="http://schemas.microsoft.com/office/excel/2006/main">
          <x14:cfRule type="containsText" priority="9078" operator="containsText" id="{C361144A-93E9-49EE-A11E-32440C04B04E}">
            <xm:f>NOT(ISERROR(SEARCH(#REF! ="text",A6)))</xm:f>
            <xm:f>#REF! ="text"</xm:f>
            <x14:dxf>
              <fill>
                <patternFill>
                  <bgColor theme="7" tint="0.79998168889431442"/>
                </patternFill>
              </fill>
            </x14:dxf>
          </x14:cfRule>
          <xm:sqref>A6:E7 A9:E10</xm:sqref>
        </x14:conditionalFormatting>
        <x14:conditionalFormatting xmlns:xm="http://schemas.microsoft.com/office/excel/2006/main">
          <x14:cfRule type="containsText" priority="9121" operator="containsText" id="{C361144A-93E9-49EE-A11E-32440C04B04E}">
            <xm:f>NOT(ISERROR(SEARCH(#REF! ="text",A11)))</xm:f>
            <xm:f>#REF! ="text"</xm:f>
            <x14:dxf>
              <fill>
                <patternFill>
                  <bgColor theme="7" tint="0.79998168889431442"/>
                </patternFill>
              </fill>
            </x14:dxf>
          </x14:cfRule>
          <xm:sqref>A11:E12</xm:sqref>
        </x14:conditionalFormatting>
        <x14:conditionalFormatting xmlns:xm="http://schemas.microsoft.com/office/excel/2006/main">
          <x14:cfRule type="containsText" priority="9158" operator="containsText" id="{D545CFD4-64B0-4299-A59F-0451BB195CC3}">
            <xm:f>NOT(ISERROR(SEARCH(#REF! ="text",A14)))</xm:f>
            <xm:f>#REF! ="text"</xm:f>
            <x14:dxf>
              <fill>
                <patternFill>
                  <bgColor theme="7" tint="0.79998168889431442"/>
                </patternFill>
              </fill>
            </x14:dxf>
          </x14:cfRule>
          <xm:sqref>A14:E14</xm:sqref>
        </x14:conditionalFormatting>
        <x14:conditionalFormatting xmlns:xm="http://schemas.microsoft.com/office/excel/2006/main">
          <x14:cfRule type="containsText" priority="795" operator="containsText" id="{26535468-B67D-4288-9B22-F86CE76F4934}">
            <xm:f>NOT(ISERROR(SEARCH(#REF! ="text",P12)))</xm:f>
            <xm:f>#REF! ="text"</xm:f>
            <x14:dxf>
              <fill>
                <patternFill>
                  <bgColor theme="7" tint="0.79998168889431442"/>
                </patternFill>
              </fill>
            </x14:dxf>
          </x14:cfRule>
          <xm:sqref>P12:V12</xm:sqref>
        </x14:conditionalFormatting>
        <x14:conditionalFormatting xmlns:xm="http://schemas.microsoft.com/office/excel/2006/main">
          <x14:cfRule type="containsText" priority="794" operator="containsText" id="{E707A120-9565-424E-969B-9B95EA5199EE}">
            <xm:f>NOT(ISERROR(SEARCH(#REF! ="text",R12)))</xm:f>
            <xm:f>#REF! ="text"</xm:f>
            <x14:dxf>
              <fill>
                <patternFill>
                  <bgColor theme="7" tint="0.79998168889431442"/>
                </patternFill>
              </fill>
            </x14:dxf>
          </x14:cfRule>
          <xm:sqref>R12:V12</xm:sqref>
        </x14:conditionalFormatting>
        <x14:conditionalFormatting xmlns:xm="http://schemas.microsoft.com/office/excel/2006/main">
          <x14:cfRule type="containsText" priority="791" operator="containsText" id="{DAA13528-AB6D-4735-B1F2-FB3F09DD2D0F}">
            <xm:f>NOT(ISERROR(SEARCH($A14 ="text",H10)))</xm:f>
            <xm:f>$A14 ="text"</xm:f>
            <x14:dxf>
              <fill>
                <patternFill>
                  <bgColor theme="7" tint="0.79998168889431442"/>
                </patternFill>
              </fill>
            </x14:dxf>
          </x14:cfRule>
          <xm:sqref>H10</xm:sqref>
        </x14:conditionalFormatting>
        <x14:conditionalFormatting xmlns:xm="http://schemas.microsoft.com/office/excel/2006/main">
          <x14:cfRule type="containsText" priority="789" operator="containsText" id="{888FB1F8-BCDA-4AD8-9AFD-DB23D38CF8D1}">
            <xm:f>NOT(ISERROR(SEARCH(#REF! ="text",A5)))</xm:f>
            <xm:f>#REF! ="text"</xm:f>
            <x14:dxf>
              <fill>
                <patternFill>
                  <bgColor theme="7" tint="0.79998168889431442"/>
                </patternFill>
              </fill>
            </x14:dxf>
          </x14:cfRule>
          <xm:sqref>A5</xm:sqref>
        </x14:conditionalFormatting>
        <x14:conditionalFormatting xmlns:xm="http://schemas.microsoft.com/office/excel/2006/main">
          <x14:cfRule type="containsText" priority="780" operator="containsText" id="{C8F7F6C0-6601-407B-B6A6-B579D5C860D3}">
            <xm:f>NOT(ISERROR(SEARCH($A26 ="text",X21)))</xm:f>
            <xm:f>$A26 ="text"</xm:f>
            <x14:dxf>
              <fill>
                <patternFill>
                  <bgColor theme="7" tint="0.79998168889431442"/>
                </patternFill>
              </fill>
            </x14:dxf>
          </x14:cfRule>
          <xm:sqref>X21</xm:sqref>
        </x14:conditionalFormatting>
        <x14:conditionalFormatting xmlns:xm="http://schemas.microsoft.com/office/excel/2006/main">
          <x14:cfRule type="containsText" priority="781" operator="containsText" id="{2F7B5256-7095-4D76-8F67-E36EE6FDE0AA}">
            <xm:f>NOT(ISERROR(SEARCH(#REF! ="text",X6)))</xm:f>
            <xm:f>#REF! ="text"</xm:f>
            <x14:dxf>
              <fill>
                <patternFill>
                  <bgColor theme="7" tint="0.79998168889431442"/>
                </patternFill>
              </fill>
            </x14:dxf>
          </x14:cfRule>
          <xm:sqref>X9 X6:X7 X13 X19:X20 AA6 AD6</xm:sqref>
        </x14:conditionalFormatting>
        <x14:conditionalFormatting xmlns:xm="http://schemas.microsoft.com/office/excel/2006/main">
          <x14:cfRule type="containsText" priority="782" operator="containsText" id="{1B801937-EDA9-4737-B76A-C25A9A32D3C1}">
            <xm:f>NOT(ISERROR(SEARCH($A38 ="text",X32)))</xm:f>
            <xm:f>$A38 ="text"</xm:f>
            <x14:dxf>
              <fill>
                <patternFill>
                  <bgColor theme="7" tint="0.79998168889431442"/>
                </patternFill>
              </fill>
            </x14:dxf>
          </x14:cfRule>
          <xm:sqref>X32:X33</xm:sqref>
        </x14:conditionalFormatting>
        <x14:conditionalFormatting xmlns:xm="http://schemas.microsoft.com/office/excel/2006/main">
          <x14:cfRule type="containsText" priority="776" operator="containsText" id="{98EAE171-D2DB-40E8-9FE6-19C3BC857048}">
            <xm:f>NOT(ISERROR(SEARCH(#REF! ="text",X11)))</xm:f>
            <xm:f>#REF! ="text"</xm:f>
            <x14:dxf>
              <fill>
                <patternFill>
                  <bgColor theme="7" tint="0.79998168889431442"/>
                </patternFill>
              </fill>
            </x14:dxf>
          </x14:cfRule>
          <xm:sqref>X11</xm:sqref>
        </x14:conditionalFormatting>
        <x14:conditionalFormatting xmlns:xm="http://schemas.microsoft.com/office/excel/2006/main">
          <x14:cfRule type="containsText" priority="778" operator="containsText" id="{0F93ECB4-E200-45AD-BC20-D23DD3D450BB}">
            <xm:f>NOT(ISERROR(SEARCH($A68 ="text",X32)))</xm:f>
            <xm:f>$A68 ="text"</xm:f>
            <x14:dxf>
              <fill>
                <patternFill>
                  <bgColor theme="7" tint="0.79998168889431442"/>
                </patternFill>
              </fill>
            </x14:dxf>
          </x14:cfRule>
          <xm:sqref>X32:X33</xm:sqref>
        </x14:conditionalFormatting>
        <x14:conditionalFormatting xmlns:xm="http://schemas.microsoft.com/office/excel/2006/main">
          <x14:cfRule type="containsText" priority="777" operator="containsText" id="{014D7FE7-41BE-425A-BA5C-FFCCDB3FCD56}">
            <xm:f>NOT(ISERROR(SEARCH($A1 ="text",X1048404)))</xm:f>
            <xm:f>$A1 ="text"</xm:f>
            <x14:dxf>
              <fill>
                <patternFill>
                  <bgColor theme="7" tint="0.79998168889431442"/>
                </patternFill>
              </fill>
            </x14:dxf>
          </x14:cfRule>
          <xm:sqref>X1048404:X1048406</xm:sqref>
        </x14:conditionalFormatting>
        <x14:conditionalFormatting xmlns:xm="http://schemas.microsoft.com/office/excel/2006/main">
          <x14:cfRule type="containsText" priority="775" operator="containsText" id="{ED4BEC99-8328-408D-BD60-4F7DA34701AD}">
            <xm:f>NOT(ISERROR(SEARCH($A42 ="text",X34)))</xm:f>
            <xm:f>$A42 ="text"</xm:f>
            <x14:dxf>
              <fill>
                <patternFill>
                  <bgColor theme="7" tint="0.79998168889431442"/>
                </patternFill>
              </fill>
            </x14:dxf>
          </x14:cfRule>
          <xm:sqref>X34:X1048403</xm:sqref>
        </x14:conditionalFormatting>
        <x14:conditionalFormatting xmlns:xm="http://schemas.microsoft.com/office/excel/2006/main">
          <x14:cfRule type="containsText" priority="784" operator="containsText" id="{88FA8203-7ACC-43B4-B265-89F7851B9F9D}">
            <xm:f>NOT(ISERROR(SEARCH($A1 ="text",X1048407)))</xm:f>
            <xm:f>$A1 ="text"</xm:f>
            <x14:dxf>
              <fill>
                <patternFill>
                  <bgColor theme="7" tint="0.79998168889431442"/>
                </patternFill>
              </fill>
            </x14:dxf>
          </x14:cfRule>
          <xm:sqref>X1048407</xm:sqref>
        </x14:conditionalFormatting>
        <x14:conditionalFormatting xmlns:xm="http://schemas.microsoft.com/office/excel/2006/main">
          <x14:cfRule type="containsText" priority="785" operator="containsText" id="{051254A5-2FE6-4268-986A-F09D57027BB8}">
            <xm:f>NOT(ISERROR(SEARCH($A106 ="text",X1048544)))</xm:f>
            <xm:f>$A106 ="text"</xm:f>
            <x14:dxf>
              <fill>
                <patternFill>
                  <bgColor theme="7" tint="0.79998168889431442"/>
                </patternFill>
              </fill>
            </x14:dxf>
          </x14:cfRule>
          <xm:sqref>X1048544:X1048576</xm:sqref>
        </x14:conditionalFormatting>
        <x14:conditionalFormatting xmlns:xm="http://schemas.microsoft.com/office/excel/2006/main">
          <x14:cfRule type="containsText" priority="786" operator="containsText" id="{E2A62365-B3FF-4E75-8AEE-96538347A289}">
            <xm:f>NOT(ISERROR(SEARCH($A94 ="text",X1048530)))</xm:f>
            <xm:f>$A94 ="text"</xm:f>
            <x14:dxf>
              <fill>
                <patternFill>
                  <bgColor theme="7" tint="0.79998168889431442"/>
                </patternFill>
              </fill>
            </x14:dxf>
          </x14:cfRule>
          <xm:sqref>X1048530:X1048543</xm:sqref>
        </x14:conditionalFormatting>
        <x14:conditionalFormatting xmlns:xm="http://schemas.microsoft.com/office/excel/2006/main">
          <x14:cfRule type="containsText" priority="767" operator="containsText" id="{E9DCB07C-80B7-44F2-B183-6919431B1144}">
            <xm:f>NOT(ISERROR(SEARCH($A14 ="text",Y10)))</xm:f>
            <xm:f>$A14 ="text"</xm:f>
            <x14:dxf>
              <fill>
                <patternFill>
                  <bgColor theme="7" tint="0.79998168889431442"/>
                </patternFill>
              </fill>
            </x14:dxf>
          </x14:cfRule>
          <xm:sqref>Y10:AD10</xm:sqref>
        </x14:conditionalFormatting>
        <x14:conditionalFormatting xmlns:xm="http://schemas.microsoft.com/office/excel/2006/main">
          <x14:cfRule type="containsText" priority="768" operator="containsText" id="{45EE8196-274D-4EF1-8BA5-1706779C9D61}">
            <xm:f>NOT(ISERROR(SEARCH(#REF! ="text",Y10)))</xm:f>
            <xm:f>#REF! ="text"</xm:f>
            <x14:dxf>
              <fill>
                <patternFill>
                  <bgColor theme="7" tint="0.79998168889431442"/>
                </patternFill>
              </fill>
            </x14:dxf>
          </x14:cfRule>
          <xm:sqref>Y10:AD10</xm:sqref>
        </x14:conditionalFormatting>
        <x14:conditionalFormatting xmlns:xm="http://schemas.microsoft.com/office/excel/2006/main">
          <x14:cfRule type="containsText" priority="764" operator="containsText" id="{E7263F54-C582-4214-BC4F-0A22B2F81994}">
            <xm:f>NOT(ISERROR(SEARCH($A14 ="text",X10)))</xm:f>
            <xm:f>$A14 ="text"</xm:f>
            <x14:dxf>
              <fill>
                <patternFill>
                  <bgColor theme="7" tint="0.79998168889431442"/>
                </patternFill>
              </fill>
            </x14:dxf>
          </x14:cfRule>
          <xm:sqref>X10:AD10</xm:sqref>
        </x14:conditionalFormatting>
        <x14:conditionalFormatting xmlns:xm="http://schemas.microsoft.com/office/excel/2006/main">
          <x14:cfRule type="containsText" priority="765" operator="containsText" id="{309C79CB-F728-4D15-BB7C-9A64BC5FE62F}">
            <xm:f>NOT(ISERROR(SEARCH(#REF! ="text",X10)))</xm:f>
            <xm:f>#REF! ="text"</xm:f>
            <x14:dxf>
              <fill>
                <patternFill>
                  <bgColor theme="7" tint="0.79998168889431442"/>
                </patternFill>
              </fill>
            </x14:dxf>
          </x14:cfRule>
          <xm:sqref>X10:AD10</xm:sqref>
        </x14:conditionalFormatting>
        <x14:conditionalFormatting xmlns:xm="http://schemas.microsoft.com/office/excel/2006/main">
          <x14:cfRule type="containsText" priority="761" operator="containsText" id="{F4478A4A-B803-4706-B2D1-5A46C5568DEF}">
            <xm:f>NOT(ISERROR(SEARCH($A19 ="text",Y14)))</xm:f>
            <xm:f>$A19 ="text"</xm:f>
            <x14:dxf>
              <fill>
                <patternFill>
                  <bgColor theme="7" tint="0.79998168889431442"/>
                </patternFill>
              </fill>
            </x14:dxf>
          </x14:cfRule>
          <xm:sqref>Y22:AD31 Y14:AD18</xm:sqref>
        </x14:conditionalFormatting>
        <x14:conditionalFormatting xmlns:xm="http://schemas.microsoft.com/office/excel/2006/main">
          <x14:cfRule type="containsText" priority="762" operator="containsText" id="{123B1F30-F11C-4A2E-9AC3-C5761D8FF3EE}">
            <xm:f>NOT(ISERROR(SEARCH(#REF! ="text",Y12)))</xm:f>
            <xm:f>#REF! ="text"</xm:f>
            <x14:dxf>
              <fill>
                <patternFill>
                  <bgColor theme="7" tint="0.79998168889431442"/>
                </patternFill>
              </fill>
            </x14:dxf>
          </x14:cfRule>
          <xm:sqref>Y22:AD31 Y12:AD12 Y14:AD18</xm:sqref>
        </x14:conditionalFormatting>
        <x14:conditionalFormatting xmlns:xm="http://schemas.microsoft.com/office/excel/2006/main">
          <x14:cfRule type="containsText" priority="758" operator="containsText" id="{453D3DF9-9758-432A-B71B-C57654FF1DDE}">
            <xm:f>NOT(ISERROR(SEARCH($A19 ="text",X14)))</xm:f>
            <xm:f>$A19 ="text"</xm:f>
            <x14:dxf>
              <fill>
                <patternFill>
                  <bgColor theme="7" tint="0.79998168889431442"/>
                </patternFill>
              </fill>
            </x14:dxf>
          </x14:cfRule>
          <xm:sqref>X22:AD31 X14:AD18</xm:sqref>
        </x14:conditionalFormatting>
        <x14:conditionalFormatting xmlns:xm="http://schemas.microsoft.com/office/excel/2006/main">
          <x14:cfRule type="containsText" priority="759" operator="containsText" id="{704927D4-4C0C-4AC4-B82B-5E654AE10234}">
            <xm:f>NOT(ISERROR(SEARCH(#REF! ="text",X12)))</xm:f>
            <xm:f>#REF! ="text"</xm:f>
            <x14:dxf>
              <fill>
                <patternFill>
                  <bgColor theme="7" tint="0.79998168889431442"/>
                </patternFill>
              </fill>
            </x14:dxf>
          </x14:cfRule>
          <xm:sqref>X22:AD31 X12:AD12 X14:AD18</xm:sqref>
        </x14:conditionalFormatting>
        <x14:conditionalFormatting xmlns:xm="http://schemas.microsoft.com/office/excel/2006/main">
          <x14:cfRule type="containsText" priority="746" operator="containsText" id="{5C3FD069-7531-4310-B37E-BF59FA7C3A48}">
            <xm:f>NOT(ISERROR(SEARCH(#REF! ="text",AM6)))</xm:f>
            <xm:f>#REF! ="text"</xm:f>
            <x14:dxf>
              <fill>
                <patternFill>
                  <bgColor theme="7" tint="0.79998168889431442"/>
                </patternFill>
              </fill>
            </x14:dxf>
          </x14:cfRule>
          <xm:sqref>AO6 AM6 AQ6 AS6</xm:sqref>
        </x14:conditionalFormatting>
        <x14:conditionalFormatting xmlns:xm="http://schemas.microsoft.com/office/excel/2006/main">
          <x14:cfRule type="containsText" priority="748" operator="containsText" id="{05D9819F-3408-4AE3-BC96-7BC632C78DCD}">
            <xm:f>NOT(ISERROR(SEARCH($A41 ="text",AM34)))</xm:f>
            <xm:f>$A41 ="text"</xm:f>
            <x14:dxf>
              <fill>
                <patternFill>
                  <bgColor theme="7" tint="0.79998168889431442"/>
                </patternFill>
              </fill>
            </x14:dxf>
          </x14:cfRule>
          <xm:sqref>AM34:AM1048410</xm:sqref>
        </x14:conditionalFormatting>
        <x14:conditionalFormatting xmlns:xm="http://schemas.microsoft.com/office/excel/2006/main">
          <x14:cfRule type="containsText" priority="742" operator="containsText" id="{FA979936-6203-4BA7-9017-E97FEBF4B8C0}">
            <xm:f>NOT(ISERROR(SEARCH($A1 ="text",AO1048404)))</xm:f>
            <xm:f>$A1 ="text"</xm:f>
            <x14:dxf>
              <fill>
                <patternFill>
                  <bgColor theme="7" tint="0.79998168889431442"/>
                </patternFill>
              </fill>
            </x14:dxf>
          </x14:cfRule>
          <xm:sqref>AO1048404:AT1048406</xm:sqref>
        </x14:conditionalFormatting>
        <x14:conditionalFormatting xmlns:xm="http://schemas.microsoft.com/office/excel/2006/main">
          <x14:cfRule type="containsText" priority="749" operator="containsText" id="{3CEB8C07-8551-4489-AD43-F22F2FE56ADB}">
            <xm:f>NOT(ISERROR(SEARCH($A103 ="text",AM1048544)))</xm:f>
            <xm:f>$A103 ="text"</xm:f>
            <x14:dxf>
              <fill>
                <patternFill>
                  <bgColor theme="7" tint="0.79998168889431442"/>
                </patternFill>
              </fill>
            </x14:dxf>
          </x14:cfRule>
          <xm:sqref>AM1048544:AM1048576</xm:sqref>
        </x14:conditionalFormatting>
        <x14:conditionalFormatting xmlns:xm="http://schemas.microsoft.com/office/excel/2006/main">
          <x14:cfRule type="containsText" priority="740" operator="containsText" id="{45C08EFA-4F7A-4A7C-ABB2-0BE1B2DF8F07}">
            <xm:f>NOT(ISERROR(SEARCH($A42 ="text",AO34)))</xm:f>
            <xm:f>$A42 ="text"</xm:f>
            <x14:dxf>
              <fill>
                <patternFill>
                  <bgColor theme="7" tint="0.79998168889431442"/>
                </patternFill>
              </fill>
            </x14:dxf>
          </x14:cfRule>
          <xm:sqref>AO34:AT1048403</xm:sqref>
        </x14:conditionalFormatting>
        <x14:conditionalFormatting xmlns:xm="http://schemas.microsoft.com/office/excel/2006/main">
          <x14:cfRule type="containsText" priority="750" operator="containsText" id="{5173BB98-D84F-4F24-83A1-CD51E3893EA0}">
            <xm:f>NOT(ISERROR(SEARCH($A1 ="text",AO1048407)))</xm:f>
            <xm:f>$A1 ="text"</xm:f>
            <x14:dxf>
              <fill>
                <patternFill>
                  <bgColor theme="7" tint="0.79998168889431442"/>
                </patternFill>
              </fill>
            </x14:dxf>
          </x14:cfRule>
          <xm:sqref>AO1048407:AT1048407</xm:sqref>
        </x14:conditionalFormatting>
        <x14:conditionalFormatting xmlns:xm="http://schemas.microsoft.com/office/excel/2006/main">
          <x14:cfRule type="containsText" priority="751" operator="containsText" id="{F56EBDC0-993E-4C31-8720-E3944783AD6E}">
            <xm:f>NOT(ISERROR(SEARCH($A106 ="text",AO1048544)))</xm:f>
            <xm:f>$A106 ="text"</xm:f>
            <x14:dxf>
              <fill>
                <patternFill>
                  <bgColor theme="7" tint="0.79998168889431442"/>
                </patternFill>
              </fill>
            </x14:dxf>
          </x14:cfRule>
          <xm:sqref>AO1048544:AT1048576</xm:sqref>
        </x14:conditionalFormatting>
        <x14:conditionalFormatting xmlns:xm="http://schemas.microsoft.com/office/excel/2006/main">
          <x14:cfRule type="containsText" priority="752" operator="containsText" id="{D8A2AC82-4FF5-4A55-98A5-160C8AC6FD0F}">
            <xm:f>NOT(ISERROR(SEARCH($A91 ="text",AM1048530)))</xm:f>
            <xm:f>$A91 ="text"</xm:f>
            <x14:dxf>
              <fill>
                <patternFill>
                  <bgColor theme="7" tint="0.79998168889431442"/>
                </patternFill>
              </fill>
            </x14:dxf>
          </x14:cfRule>
          <xm:sqref>AM1048530:AM1048543</xm:sqref>
        </x14:conditionalFormatting>
        <x14:conditionalFormatting xmlns:xm="http://schemas.microsoft.com/office/excel/2006/main">
          <x14:cfRule type="containsText" priority="753" operator="containsText" id="{D21F08F3-26E2-4205-8554-BDB021FB7772}">
            <xm:f>NOT(ISERROR(SEARCH($A94 ="text",AO1048530)))</xm:f>
            <xm:f>$A94 ="text"</xm:f>
            <x14:dxf>
              <fill>
                <patternFill>
                  <bgColor theme="7" tint="0.79998168889431442"/>
                </patternFill>
              </fill>
            </x14:dxf>
          </x14:cfRule>
          <xm:sqref>AO1048530:AT1048543</xm:sqref>
        </x14:conditionalFormatting>
        <x14:conditionalFormatting xmlns:xm="http://schemas.microsoft.com/office/excel/2006/main">
          <x14:cfRule type="containsText" priority="730" operator="containsText" id="{A884BCD2-EEB8-416B-A53C-B04FA5C14B77}">
            <xm:f>NOT(ISERROR(SEARCH($A7 ="text",AN1)))</xm:f>
            <xm:f>$A7 ="text"</xm:f>
            <x14:dxf>
              <fill>
                <patternFill>
                  <bgColor theme="7" tint="0.79998168889431442"/>
                </patternFill>
              </fill>
            </x14:dxf>
          </x14:cfRule>
          <xm:sqref>AN1:AN2</xm:sqref>
        </x14:conditionalFormatting>
        <x14:conditionalFormatting xmlns:xm="http://schemas.microsoft.com/office/excel/2006/main">
          <x14:cfRule type="containsText" priority="731" operator="containsText" id="{4E8CF212-0AD5-4848-80C0-0B9AF1F02055}">
            <xm:f>NOT(ISERROR(SEARCH(#REF! ="text",AN6)))</xm:f>
            <xm:f>#REF! ="text"</xm:f>
            <x14:dxf>
              <fill>
                <patternFill>
                  <bgColor theme="7" tint="0.79998168889431442"/>
                </patternFill>
              </fill>
            </x14:dxf>
          </x14:cfRule>
          <xm:sqref>AN6 AP6 AR6 AT6</xm:sqref>
        </x14:conditionalFormatting>
        <x14:conditionalFormatting xmlns:xm="http://schemas.microsoft.com/office/excel/2006/main">
          <x14:cfRule type="containsText" priority="727" operator="containsText" id="{96D52425-A62D-42B5-A40F-FDC9FEF45A6F}">
            <xm:f>NOT(ISERROR(SEARCH($A1 ="text",AN1048404)))</xm:f>
            <xm:f>$A1 ="text"</xm:f>
            <x14:dxf>
              <fill>
                <patternFill>
                  <bgColor theme="7" tint="0.79998168889431442"/>
                </patternFill>
              </fill>
            </x14:dxf>
          </x14:cfRule>
          <xm:sqref>AN1048404:AN1048406</xm:sqref>
        </x14:conditionalFormatting>
        <x14:conditionalFormatting xmlns:xm="http://schemas.microsoft.com/office/excel/2006/main">
          <x14:cfRule type="containsText" priority="725" operator="containsText" id="{EE198B12-1431-4AE4-8D25-C22F3852C18B}">
            <xm:f>NOT(ISERROR(SEARCH($A42 ="text",AN34)))</xm:f>
            <xm:f>$A42 ="text"</xm:f>
            <x14:dxf>
              <fill>
                <patternFill>
                  <bgColor theme="7" tint="0.79998168889431442"/>
                </patternFill>
              </fill>
            </x14:dxf>
          </x14:cfRule>
          <xm:sqref>AN34:AN1048403</xm:sqref>
        </x14:conditionalFormatting>
        <x14:conditionalFormatting xmlns:xm="http://schemas.microsoft.com/office/excel/2006/main">
          <x14:cfRule type="containsText" priority="734" operator="containsText" id="{EC9191EB-634F-440D-8DF1-0A7BEF5EF164}">
            <xm:f>NOT(ISERROR(SEARCH($A1 ="text",AN1048407)))</xm:f>
            <xm:f>$A1 ="text"</xm:f>
            <x14:dxf>
              <fill>
                <patternFill>
                  <bgColor theme="7" tint="0.79998168889431442"/>
                </patternFill>
              </fill>
            </x14:dxf>
          </x14:cfRule>
          <xm:sqref>AN1048407</xm:sqref>
        </x14:conditionalFormatting>
        <x14:conditionalFormatting xmlns:xm="http://schemas.microsoft.com/office/excel/2006/main">
          <x14:cfRule type="containsText" priority="735" operator="containsText" id="{437892B7-48EC-4959-95BD-4CEC33690D7A}">
            <xm:f>NOT(ISERROR(SEARCH($A106 ="text",AN1048544)))</xm:f>
            <xm:f>$A106 ="text"</xm:f>
            <x14:dxf>
              <fill>
                <patternFill>
                  <bgColor theme="7" tint="0.79998168889431442"/>
                </patternFill>
              </fill>
            </x14:dxf>
          </x14:cfRule>
          <xm:sqref>AN1048544:AN1048576</xm:sqref>
        </x14:conditionalFormatting>
        <x14:conditionalFormatting xmlns:xm="http://schemas.microsoft.com/office/excel/2006/main">
          <x14:cfRule type="containsText" priority="736" operator="containsText" id="{DB772F94-19A4-44CA-9692-B10E4418C912}">
            <xm:f>NOT(ISERROR(SEARCH($A94 ="text",AN1048530)))</xm:f>
            <xm:f>$A94 ="text"</xm:f>
            <x14:dxf>
              <fill>
                <patternFill>
                  <bgColor theme="7" tint="0.79998168889431442"/>
                </patternFill>
              </fill>
            </x14:dxf>
          </x14:cfRule>
          <xm:sqref>AN1048530:AN1048543</xm:sqref>
        </x14:conditionalFormatting>
        <x14:conditionalFormatting xmlns:xm="http://schemas.microsoft.com/office/excel/2006/main">
          <x14:cfRule type="containsText" priority="293" operator="containsText" id="{65305A52-6243-4D95-B122-5E4C25737844}">
            <xm:f>NOT(ISERROR(SEARCH(#REF! ="text",AO12)))</xm:f>
            <xm:f>#REF! ="text"</xm:f>
            <x14:dxf>
              <fill>
                <patternFill>
                  <bgColor theme="7" tint="0.79998168889431442"/>
                </patternFill>
              </fill>
            </x14:dxf>
          </x14:cfRule>
          <xm:sqref>AO22:AT31 AO12:AT12 AO14:AT18</xm:sqref>
        </x14:conditionalFormatting>
        <x14:conditionalFormatting xmlns:xm="http://schemas.microsoft.com/office/excel/2006/main">
          <x14:cfRule type="containsText" priority="290" operator="containsText" id="{149F4739-F3CD-4261-8989-D45DE7FB4400}">
            <xm:f>NOT(ISERROR(SEARCH(#REF! ="text",AN12)))</xm:f>
            <xm:f>#REF! ="text"</xm:f>
            <x14:dxf>
              <fill>
                <patternFill>
                  <bgColor theme="7" tint="0.79998168889431442"/>
                </patternFill>
              </fill>
            </x14:dxf>
          </x14:cfRule>
          <xm:sqref>AN22:AT31 AN12:AT12 AN14:AT18</xm:sqref>
        </x14:conditionalFormatting>
        <x14:conditionalFormatting xmlns:xm="http://schemas.microsoft.com/office/excel/2006/main">
          <x14:cfRule type="containsText" priority="661" operator="containsText" id="{9F841B4B-AB0D-42AC-9297-44DC9494E1A0}">
            <xm:f>NOT(ISERROR(SEARCH(#REF! ="text",AE6)))</xm:f>
            <xm:f>#REF! ="text"</xm:f>
            <x14:dxf>
              <fill>
                <patternFill>
                  <bgColor theme="7" tint="0.79998168889431442"/>
                </patternFill>
              </fill>
            </x14:dxf>
          </x14:cfRule>
          <xm:sqref>AG6:AH6 AJ6:AK6 AE6</xm:sqref>
        </x14:conditionalFormatting>
        <x14:conditionalFormatting xmlns:xm="http://schemas.microsoft.com/office/excel/2006/main">
          <x14:cfRule type="containsText" priority="652" operator="containsText" id="{96875274-3C50-4CC5-969A-0D96FFAE96FA}">
            <xm:f>NOT(ISERROR(SEARCH(#REF! ="text",AF6)))</xm:f>
            <xm:f>#REF! ="text"</xm:f>
            <x14:dxf>
              <fill>
                <patternFill>
                  <bgColor theme="7" tint="0.79998168889431442"/>
                </patternFill>
              </fill>
            </x14:dxf>
          </x14:cfRule>
          <xm:sqref>AF6 AI6 AL6</xm:sqref>
        </x14:conditionalFormatting>
        <x14:conditionalFormatting xmlns:xm="http://schemas.microsoft.com/office/excel/2006/main">
          <x14:cfRule type="containsText" priority="632" operator="containsText" id="{307A8404-FCCA-42E9-95E1-5BDD943FB949}">
            <xm:f>NOT(ISERROR(SEARCH(#REF! ="text",AU6)))</xm:f>
            <xm:f>#REF! ="text"</xm:f>
            <x14:dxf>
              <fill>
                <patternFill>
                  <bgColor theme="7" tint="0.79998168889431442"/>
                </patternFill>
              </fill>
            </x14:dxf>
          </x14:cfRule>
          <xm:sqref>AW6 AU6 AY6 BA6</xm:sqref>
        </x14:conditionalFormatting>
        <x14:conditionalFormatting xmlns:xm="http://schemas.microsoft.com/office/excel/2006/main">
          <x14:cfRule type="containsText" priority="623" operator="containsText" id="{DC8F3E4B-DD34-4A8B-ABE7-3B3267687BF8}">
            <xm:f>NOT(ISERROR(SEARCH(#REF! ="text",AV6)))</xm:f>
            <xm:f>#REF! ="text"</xm:f>
            <x14:dxf>
              <fill>
                <patternFill>
                  <bgColor theme="7" tint="0.79998168889431442"/>
                </patternFill>
              </fill>
            </x14:dxf>
          </x14:cfRule>
          <xm:sqref>AV6 AX6 AZ6 BB6</xm:sqref>
        </x14:conditionalFormatting>
        <x14:conditionalFormatting xmlns:xm="http://schemas.microsoft.com/office/excel/2006/main">
          <x14:cfRule type="containsText" priority="603" operator="containsText" id="{F15F08D6-9737-473E-8457-6235327232BB}">
            <xm:f>NOT(ISERROR(SEARCH(#REF! ="text",BC6)))</xm:f>
            <xm:f>#REF! ="text"</xm:f>
            <x14:dxf>
              <fill>
                <patternFill>
                  <bgColor theme="7" tint="0.79998168889431442"/>
                </patternFill>
              </fill>
            </x14:dxf>
          </x14:cfRule>
          <xm:sqref>BE6 BC6 BG6 BI6</xm:sqref>
        </x14:conditionalFormatting>
        <x14:conditionalFormatting xmlns:xm="http://schemas.microsoft.com/office/excel/2006/main">
          <x14:cfRule type="containsText" priority="594" operator="containsText" id="{03F6B90F-5714-4FA2-85D6-9C72CE798E7E}">
            <xm:f>NOT(ISERROR(SEARCH(#REF! ="text",BD6)))</xm:f>
            <xm:f>#REF! ="text"</xm:f>
            <x14:dxf>
              <fill>
                <patternFill>
                  <bgColor theme="7" tint="0.79998168889431442"/>
                </patternFill>
              </fill>
            </x14:dxf>
          </x14:cfRule>
          <xm:sqref>BD6 BF6 BH6 BJ6</xm:sqref>
        </x14:conditionalFormatting>
        <x14:conditionalFormatting xmlns:xm="http://schemas.microsoft.com/office/excel/2006/main">
          <x14:cfRule type="containsText" priority="574" operator="containsText" id="{BF268E97-2A04-4631-B13C-BFFAC519E95D}">
            <xm:f>NOT(ISERROR(SEARCH(#REF! ="text",BK6)))</xm:f>
            <xm:f>#REF! ="text"</xm:f>
            <x14:dxf>
              <fill>
                <patternFill>
                  <bgColor theme="7" tint="0.79998168889431442"/>
                </patternFill>
              </fill>
            </x14:dxf>
          </x14:cfRule>
          <xm:sqref>BM6 BK6 BO6 BQ6</xm:sqref>
        </x14:conditionalFormatting>
        <x14:conditionalFormatting xmlns:xm="http://schemas.microsoft.com/office/excel/2006/main">
          <x14:cfRule type="containsText" priority="565" operator="containsText" id="{28F88366-6EF8-4B82-B4D2-76F32CDDFBC7}">
            <xm:f>NOT(ISERROR(SEARCH(#REF! ="text",BL6)))</xm:f>
            <xm:f>#REF! ="text"</xm:f>
            <x14:dxf>
              <fill>
                <patternFill>
                  <bgColor theme="7" tint="0.79998168889431442"/>
                </patternFill>
              </fill>
            </x14:dxf>
          </x14:cfRule>
          <xm:sqref>BL6 BN6 BP6 BR6</xm:sqref>
        </x14:conditionalFormatting>
        <x14:conditionalFormatting xmlns:xm="http://schemas.microsoft.com/office/excel/2006/main">
          <x14:cfRule type="containsText" priority="545" operator="containsText" id="{F002EFC5-4EBD-4050-82F5-FC5DCFB53E36}">
            <xm:f>NOT(ISERROR(SEARCH(#REF! ="text",BS6)))</xm:f>
            <xm:f>#REF! ="text"</xm:f>
            <x14:dxf>
              <fill>
                <patternFill>
                  <bgColor theme="7" tint="0.79998168889431442"/>
                </patternFill>
              </fill>
            </x14:dxf>
          </x14:cfRule>
          <xm:sqref>BU6 BS6 BW6 BY6</xm:sqref>
        </x14:conditionalFormatting>
        <x14:conditionalFormatting xmlns:xm="http://schemas.microsoft.com/office/excel/2006/main">
          <x14:cfRule type="containsText" priority="536" operator="containsText" id="{B9DE0AC1-A6A4-4493-BE3C-AFCA31204907}">
            <xm:f>NOT(ISERROR(SEARCH(#REF! ="text",BT6)))</xm:f>
            <xm:f>#REF! ="text"</xm:f>
            <x14:dxf>
              <fill>
                <patternFill>
                  <bgColor theme="7" tint="0.79998168889431442"/>
                </patternFill>
              </fill>
            </x14:dxf>
          </x14:cfRule>
          <xm:sqref>BT6 BV6 BX6 BZ6</xm:sqref>
        </x14:conditionalFormatting>
        <x14:conditionalFormatting xmlns:xm="http://schemas.microsoft.com/office/excel/2006/main">
          <x14:cfRule type="containsText" priority="519" operator="containsText" id="{A1EE9784-685D-409C-A4CA-FF21F35E0E16}">
            <xm:f>NOT(ISERROR(SEARCH($A12 ="text",AU5)))</xm:f>
            <xm:f>$A12 ="text"</xm:f>
            <x14:dxf>
              <fill>
                <patternFill>
                  <bgColor theme="7" tint="0.79998168889431442"/>
                </patternFill>
              </fill>
            </x14:dxf>
          </x14:cfRule>
          <xm:sqref>AU5:BB5</xm:sqref>
        </x14:conditionalFormatting>
        <x14:conditionalFormatting xmlns:xm="http://schemas.microsoft.com/office/excel/2006/main">
          <x14:cfRule type="containsText" priority="518" operator="containsText" id="{B3D4E31D-2ABB-4783-B4CC-E318B9A6FFCE}">
            <xm:f>NOT(ISERROR(SEARCH($A12 ="text",BC5)))</xm:f>
            <xm:f>$A12 ="text"</xm:f>
            <x14:dxf>
              <fill>
                <patternFill>
                  <bgColor theme="7" tint="0.79998168889431442"/>
                </patternFill>
              </fill>
            </x14:dxf>
          </x14:cfRule>
          <xm:sqref>BC5:BJ5</xm:sqref>
        </x14:conditionalFormatting>
        <x14:conditionalFormatting xmlns:xm="http://schemas.microsoft.com/office/excel/2006/main">
          <x14:cfRule type="containsText" priority="517" operator="containsText" id="{423F28F4-3D55-4965-BD0B-EC5FC55DFF7E}">
            <xm:f>NOT(ISERROR(SEARCH($A12 ="text",BK5)))</xm:f>
            <xm:f>$A12 ="text"</xm:f>
            <x14:dxf>
              <fill>
                <patternFill>
                  <bgColor theme="7" tint="0.79998168889431442"/>
                </patternFill>
              </fill>
            </x14:dxf>
          </x14:cfRule>
          <xm:sqref>BK5:BR5</xm:sqref>
        </x14:conditionalFormatting>
        <x14:conditionalFormatting xmlns:xm="http://schemas.microsoft.com/office/excel/2006/main">
          <x14:cfRule type="containsText" priority="516" operator="containsText" id="{9DB076B5-1EAE-4F2C-89D4-A53003C1CF21}">
            <xm:f>NOT(ISERROR(SEARCH($A12 ="text",BS5)))</xm:f>
            <xm:f>$A12 ="text"</xm:f>
            <x14:dxf>
              <fill>
                <patternFill>
                  <bgColor theme="7" tint="0.79998168889431442"/>
                </patternFill>
              </fill>
            </x14:dxf>
          </x14:cfRule>
          <xm:sqref>BS5:BZ5</xm:sqref>
        </x14:conditionalFormatting>
        <x14:conditionalFormatting xmlns:xm="http://schemas.microsoft.com/office/excel/2006/main">
          <x14:cfRule type="containsText" priority="312" operator="containsText" id="{9545F783-390F-41D0-968D-8C197A420C8D}">
            <xm:f>NOT(ISERROR(SEARCH($A26 ="text",AM21)))</xm:f>
            <xm:f>$A26 ="text"</xm:f>
            <x14:dxf>
              <fill>
                <patternFill>
                  <bgColor theme="7" tint="0.79998168889431442"/>
                </patternFill>
              </fill>
            </x14:dxf>
          </x14:cfRule>
          <xm:sqref>AO21:AT21 AM21:AM26</xm:sqref>
        </x14:conditionalFormatting>
        <x14:conditionalFormatting xmlns:xm="http://schemas.microsoft.com/office/excel/2006/main">
          <x14:cfRule type="containsText" priority="313" operator="containsText" id="{68BDDF55-A74E-4AD9-ADB7-F059E69CE3D3}">
            <xm:f>NOT(ISERROR(SEARCH(#REF! ="text",AM7)))</xm:f>
            <xm:f>#REF! ="text"</xm:f>
            <x14:dxf>
              <fill>
                <patternFill>
                  <bgColor theme="7" tint="0.79998168889431442"/>
                </patternFill>
              </fill>
            </x14:dxf>
          </x14:cfRule>
          <xm:sqref>AM18:AM20 AO13:AT13 AO9:AT9 AO7:AT7 AO19:AT20 AM27:AM31 AM10 AM7 AM13</xm:sqref>
        </x14:conditionalFormatting>
        <x14:conditionalFormatting xmlns:xm="http://schemas.microsoft.com/office/excel/2006/main">
          <x14:cfRule type="containsText" priority="314" operator="containsText" id="{D8464F28-E103-4620-A2A4-E57E8177747C}">
            <xm:f>NOT(ISERROR(SEARCH($A13 ="text",AM7)))</xm:f>
            <xm:f>$A13 ="text"</xm:f>
            <x14:dxf>
              <fill>
                <patternFill>
                  <bgColor theme="7" tint="0.79998168889431442"/>
                </patternFill>
              </fill>
            </x14:dxf>
          </x14:cfRule>
          <xm:sqref>AO32:AT33 AM7 AM8:AT8</xm:sqref>
        </x14:conditionalFormatting>
        <x14:conditionalFormatting xmlns:xm="http://schemas.microsoft.com/office/excel/2006/main">
          <x14:cfRule type="containsText" priority="315" operator="containsText" id="{EDC6DF87-F2AF-42EA-84E7-5C5C1E97DA3A}">
            <xm:f>NOT(ISERROR(SEARCH($A39 ="text",AM32)))</xm:f>
            <xm:f>$A39 ="text"</xm:f>
            <x14:dxf>
              <fill>
                <patternFill>
                  <bgColor theme="7" tint="0.79998168889431442"/>
                </patternFill>
              </fill>
            </x14:dxf>
          </x14:cfRule>
          <xm:sqref>AM32</xm:sqref>
        </x14:conditionalFormatting>
        <x14:conditionalFormatting xmlns:xm="http://schemas.microsoft.com/office/excel/2006/main">
          <x14:cfRule type="containsText" priority="309" operator="containsText" id="{DF0560F6-B59B-413D-97E3-19CFDC80ED35}">
            <xm:f>NOT(ISERROR(SEARCH(#REF! ="text",AM7)))</xm:f>
            <xm:f>#REF! ="text"</xm:f>
            <x14:dxf>
              <fill>
                <patternFill>
                  <bgColor theme="7" tint="0.79998168889431442"/>
                </patternFill>
              </fill>
            </x14:dxf>
          </x14:cfRule>
          <xm:sqref>AM16:AM18 AP11:AT11 AM11:AM12 AM14 AM7</xm:sqref>
        </x14:conditionalFormatting>
        <x14:conditionalFormatting xmlns:xm="http://schemas.microsoft.com/office/excel/2006/main">
          <x14:cfRule type="containsText" priority="310" operator="containsText" id="{FA9C95E9-031B-4018-914B-658AC9F91B37}">
            <xm:f>NOT(ISERROR(SEARCH($A68 ="text",AM32)))</xm:f>
            <xm:f>$A68 ="text"</xm:f>
            <x14:dxf>
              <fill>
                <patternFill>
                  <bgColor theme="7" tint="0.79998168889431442"/>
                </patternFill>
              </fill>
            </x14:dxf>
          </x14:cfRule>
          <xm:sqref>AO32:AT33 AM32:AM33</xm:sqref>
        </x14:conditionalFormatting>
        <x14:conditionalFormatting xmlns:xm="http://schemas.microsoft.com/office/excel/2006/main">
          <x14:cfRule type="containsText" priority="308" operator="containsText" id="{F08BAD7D-0BA8-422D-99B4-0F759E60C265}">
            <xm:f>NOT(ISERROR(SEARCH($A13 ="text",AM7)))</xm:f>
            <xm:f>$A13 ="text"</xm:f>
            <x14:dxf>
              <fill>
                <patternFill>
                  <bgColor theme="7" tint="0.79998168889431442"/>
                </patternFill>
              </fill>
            </x14:dxf>
          </x14:cfRule>
          <xm:sqref>AM7</xm:sqref>
        </x14:conditionalFormatting>
        <x14:conditionalFormatting xmlns:xm="http://schemas.microsoft.com/office/excel/2006/main">
          <x14:cfRule type="containsText" priority="307" operator="containsText" id="{2064584F-2DE2-462B-B4FA-12ABA5269158}">
            <xm:f>NOT(ISERROR(SEARCH($A40 ="text",AM33)))</xm:f>
            <xm:f>$A40 ="text"</xm:f>
            <x14:dxf>
              <fill>
                <patternFill>
                  <bgColor theme="7" tint="0.79998168889431442"/>
                </patternFill>
              </fill>
            </x14:dxf>
          </x14:cfRule>
          <xm:sqref>AM33</xm:sqref>
        </x14:conditionalFormatting>
        <x14:conditionalFormatting xmlns:xm="http://schemas.microsoft.com/office/excel/2006/main">
          <x14:cfRule type="containsText" priority="306" operator="containsText" id="{A5791CC7-2D95-4FA5-B051-B85DFD428318}">
            <xm:f>NOT(ISERROR(SEARCH($A14 ="text",AM10)))</xm:f>
            <xm:f>$A14 ="text"</xm:f>
            <x14:dxf>
              <fill>
                <patternFill>
                  <bgColor theme="7" tint="0.79998168889431442"/>
                </patternFill>
              </fill>
            </x14:dxf>
          </x14:cfRule>
          <xm:sqref>AM10 AN12:AT12</xm:sqref>
        </x14:conditionalFormatting>
        <x14:conditionalFormatting xmlns:xm="http://schemas.microsoft.com/office/excel/2006/main">
          <x14:cfRule type="containsText" priority="303" operator="containsText" id="{EAC96BCB-2982-4E28-9902-3367647C696B}">
            <xm:f>NOT(ISERROR(SEARCH($A26 ="text",AN21)))</xm:f>
            <xm:f>$A26 ="text"</xm:f>
            <x14:dxf>
              <fill>
                <patternFill>
                  <bgColor theme="7" tint="0.79998168889431442"/>
                </patternFill>
              </fill>
            </x14:dxf>
          </x14:cfRule>
          <xm:sqref>AN21</xm:sqref>
        </x14:conditionalFormatting>
        <x14:conditionalFormatting xmlns:xm="http://schemas.microsoft.com/office/excel/2006/main">
          <x14:cfRule type="containsText" priority="304" operator="containsText" id="{120A8A32-E9E0-4FA3-BF14-A81D55989A68}">
            <xm:f>NOT(ISERROR(SEARCH(#REF! ="text",AN7)))</xm:f>
            <xm:f>#REF! ="text"</xm:f>
            <x14:dxf>
              <fill>
                <patternFill>
                  <bgColor theme="7" tint="0.79998168889431442"/>
                </patternFill>
              </fill>
            </x14:dxf>
          </x14:cfRule>
          <xm:sqref>AN9 AN7 AN13 AN19:AN20</xm:sqref>
        </x14:conditionalFormatting>
        <x14:conditionalFormatting xmlns:xm="http://schemas.microsoft.com/office/excel/2006/main">
          <x14:cfRule type="containsText" priority="305" operator="containsText" id="{2F6E1759-0723-4195-B0B4-B8FD760D4EE2}">
            <xm:f>NOT(ISERROR(SEARCH($A38 ="text",AN32)))</xm:f>
            <xm:f>$A38 ="text"</xm:f>
            <x14:dxf>
              <fill>
                <patternFill>
                  <bgColor theme="7" tint="0.79998168889431442"/>
                </patternFill>
              </fill>
            </x14:dxf>
          </x14:cfRule>
          <xm:sqref>AN32:AN33</xm:sqref>
        </x14:conditionalFormatting>
        <x14:conditionalFormatting xmlns:xm="http://schemas.microsoft.com/office/excel/2006/main">
          <x14:cfRule type="containsText" priority="301" operator="containsText" id="{FEC189F4-2026-4AD2-8849-EC5C0B0C2AF7}">
            <xm:f>NOT(ISERROR(SEARCH($A68 ="text",AN32)))</xm:f>
            <xm:f>$A68 ="text"</xm:f>
            <x14:dxf>
              <fill>
                <patternFill>
                  <bgColor theme="7" tint="0.79998168889431442"/>
                </patternFill>
              </fill>
            </x14:dxf>
          </x14:cfRule>
          <xm:sqref>AN32:AN33</xm:sqref>
        </x14:conditionalFormatting>
        <x14:conditionalFormatting xmlns:xm="http://schemas.microsoft.com/office/excel/2006/main">
          <x14:cfRule type="containsText" priority="298" operator="containsText" id="{EBE74586-80E6-46FB-BF41-5273F78C928F}">
            <xm:f>NOT(ISERROR(SEARCH($A14 ="text",AO10)))</xm:f>
            <xm:f>$A14 ="text"</xm:f>
            <x14:dxf>
              <fill>
                <patternFill>
                  <bgColor theme="7" tint="0.79998168889431442"/>
                </patternFill>
              </fill>
            </x14:dxf>
          </x14:cfRule>
          <xm:sqref>AO10:AT10</xm:sqref>
        </x14:conditionalFormatting>
        <x14:conditionalFormatting xmlns:xm="http://schemas.microsoft.com/office/excel/2006/main">
          <x14:cfRule type="containsText" priority="299" operator="containsText" id="{31F77D8D-BE79-423D-B374-F24CDD734197}">
            <xm:f>NOT(ISERROR(SEARCH(#REF! ="text",AO10)))</xm:f>
            <xm:f>#REF! ="text"</xm:f>
            <x14:dxf>
              <fill>
                <patternFill>
                  <bgColor theme="7" tint="0.79998168889431442"/>
                </patternFill>
              </fill>
            </x14:dxf>
          </x14:cfRule>
          <xm:sqref>AO10:AT10</xm:sqref>
        </x14:conditionalFormatting>
        <x14:conditionalFormatting xmlns:xm="http://schemas.microsoft.com/office/excel/2006/main">
          <x14:cfRule type="containsText" priority="295" operator="containsText" id="{23ED0257-F197-418A-A704-981F7859F2FF}">
            <xm:f>NOT(ISERROR(SEARCH($A14 ="text",AN10)))</xm:f>
            <xm:f>$A14 ="text"</xm:f>
            <x14:dxf>
              <fill>
                <patternFill>
                  <bgColor theme="7" tint="0.79998168889431442"/>
                </patternFill>
              </fill>
            </x14:dxf>
          </x14:cfRule>
          <xm:sqref>AN10:AT10</xm:sqref>
        </x14:conditionalFormatting>
        <x14:conditionalFormatting xmlns:xm="http://schemas.microsoft.com/office/excel/2006/main">
          <x14:cfRule type="containsText" priority="296" operator="containsText" id="{F4925895-379B-43BA-9489-627450363CF4}">
            <xm:f>NOT(ISERROR(SEARCH(#REF! ="text",AN10)))</xm:f>
            <xm:f>#REF! ="text"</xm:f>
            <x14:dxf>
              <fill>
                <patternFill>
                  <bgColor theme="7" tint="0.79998168889431442"/>
                </patternFill>
              </fill>
            </x14:dxf>
          </x14:cfRule>
          <xm:sqref>AN10:AT10</xm:sqref>
        </x14:conditionalFormatting>
        <x14:conditionalFormatting xmlns:xm="http://schemas.microsoft.com/office/excel/2006/main">
          <x14:cfRule type="containsText" priority="292" operator="containsText" id="{CFF51785-A79B-4234-ADC3-E4DA96147DDC}">
            <xm:f>NOT(ISERROR(SEARCH($A19 ="text",AO14)))</xm:f>
            <xm:f>$A19 ="text"</xm:f>
            <x14:dxf>
              <fill>
                <patternFill>
                  <bgColor theme="7" tint="0.79998168889431442"/>
                </patternFill>
              </fill>
            </x14:dxf>
          </x14:cfRule>
          <xm:sqref>AO22:AT31 AO14:AT18</xm:sqref>
        </x14:conditionalFormatting>
        <x14:conditionalFormatting xmlns:xm="http://schemas.microsoft.com/office/excel/2006/main">
          <x14:cfRule type="containsText" priority="289" operator="containsText" id="{57227514-FEF6-4585-BEB2-D8167011AB37}">
            <xm:f>NOT(ISERROR(SEARCH($A19 ="text",AN14)))</xm:f>
            <xm:f>$A19 ="text"</xm:f>
            <x14:dxf>
              <fill>
                <patternFill>
                  <bgColor theme="7" tint="0.79998168889431442"/>
                </patternFill>
              </fill>
            </x14:dxf>
          </x14:cfRule>
          <xm:sqref>AN22:AT31 AN14:AT18</xm:sqref>
        </x14:conditionalFormatting>
        <x14:conditionalFormatting xmlns:xm="http://schemas.microsoft.com/office/excel/2006/main">
          <x14:cfRule type="containsText" priority="171" operator="containsText" id="{1B459639-B466-4FAA-9620-2E98DFB8D8BE}">
            <xm:f>NOT(ISERROR(SEARCH(#REF! ="text",AO11)))</xm:f>
            <xm:f>#REF! ="text"</xm:f>
            <x14:dxf>
              <fill>
                <patternFill>
                  <bgColor theme="7" tint="0.79998168889431442"/>
                </patternFill>
              </fill>
            </x14:dxf>
          </x14:cfRule>
          <xm:sqref>AO11</xm:sqref>
        </x14:conditionalFormatting>
        <x14:conditionalFormatting xmlns:xm="http://schemas.microsoft.com/office/excel/2006/main">
          <x14:cfRule type="containsText" priority="169" operator="containsText" id="{1BD3DF11-CF22-4DDB-9D7B-57F968AD6E86}">
            <xm:f>NOT(ISERROR(SEARCH(#REF! ="text",AN11)))</xm:f>
            <xm:f>#REF! ="text"</xm:f>
            <x14:dxf>
              <fill>
                <patternFill>
                  <bgColor theme="7" tint="0.79998168889431442"/>
                </patternFill>
              </fill>
            </x14:dxf>
          </x14:cfRule>
          <xm:sqref>AN11</xm:sqref>
        </x14:conditionalFormatting>
        <x14:conditionalFormatting xmlns:xm="http://schemas.microsoft.com/office/excel/2006/main">
          <x14:cfRule type="containsText" priority="9483" operator="containsText" id="{96E2A28D-93DB-492B-B6DD-A226160E4249}">
            <xm:f>NOT(ISERROR(SEARCH($A11 ="text",A3)))</xm:f>
            <xm:f>$A11 ="text"</xm:f>
            <x14:dxf>
              <fill>
                <patternFill>
                  <bgColor theme="7" tint="0.79998168889431442"/>
                </patternFill>
              </fill>
            </x14:dxf>
          </x14:cfRule>
          <xm:sqref>A3:C3</xm:sqref>
        </x14:conditionalFormatting>
        <x14:conditionalFormatting xmlns:xm="http://schemas.microsoft.com/office/excel/2006/main">
          <x14:cfRule type="containsText" priority="9497" operator="containsText" id="{96E2A28D-93DB-492B-B6DD-A226160E4249}">
            <xm:f>NOT(ISERROR(SEARCH($A11 ="text",H3)))</xm:f>
            <xm:f>$A11 ="text"</xm:f>
            <x14:dxf>
              <fill>
                <patternFill>
                  <bgColor theme="7" tint="0.79998168889431442"/>
                </patternFill>
              </fill>
            </x14:dxf>
          </x14:cfRule>
          <xm:sqref>H3:XFD3</xm:sqref>
        </x14:conditionalFormatting>
        <x14:conditionalFormatting xmlns:xm="http://schemas.microsoft.com/office/excel/2006/main">
          <x14:cfRule type="containsText" priority="139" operator="containsText" id="{545638E4-9288-4EC1-A42E-98E4FBA6D3D7}">
            <xm:f>NOT(ISERROR(SEARCH($A15 ="text",AM9)))</xm:f>
            <xm:f>$A15 ="text"</xm:f>
            <x14:dxf>
              <fill>
                <patternFill>
                  <bgColor theme="7" tint="0.79998168889431442"/>
                </patternFill>
              </fill>
            </x14:dxf>
          </x14:cfRule>
          <xm:sqref>AM9</xm:sqref>
        </x14:conditionalFormatting>
        <x14:conditionalFormatting xmlns:xm="http://schemas.microsoft.com/office/excel/2006/main">
          <x14:cfRule type="containsText" priority="137" operator="containsText" id="{FDD3B3A5-7753-4789-BB64-B7CCB48691AD}">
            <xm:f>NOT(ISERROR(SEARCH($A139 ="text",AF32)))</xm:f>
            <xm:f>$A139 ="text"</xm:f>
            <x14:dxf>
              <fill>
                <patternFill>
                  <bgColor theme="7" tint="0.79998168889431442"/>
                </patternFill>
              </fill>
            </x14:dxf>
          </x14:cfRule>
          <xm:sqref>AF32:AL33</xm:sqref>
        </x14:conditionalFormatting>
        <x14:conditionalFormatting xmlns:xm="http://schemas.microsoft.com/office/excel/2006/main">
          <x14:cfRule type="containsText" priority="97" operator="containsText" id="{3CEF361F-2288-49DE-99F4-253C15DDAF09}">
            <xm:f>NOT(ISERROR(SEARCH($A139 ="text",AV32)))</xm:f>
            <xm:f>$A139 ="text"</xm:f>
            <x14:dxf>
              <fill>
                <patternFill>
                  <bgColor theme="7" tint="0.79998168889431442"/>
                </patternFill>
              </fill>
            </x14:dxf>
          </x14:cfRule>
          <xm:sqref>AV32:BB33</xm:sqref>
        </x14:conditionalFormatting>
        <x14:conditionalFormatting xmlns:xm="http://schemas.microsoft.com/office/excel/2006/main">
          <x14:cfRule type="containsText" priority="87" operator="containsText" id="{6027955F-FF07-4EFD-A798-DBBCD070FF2F}">
            <xm:f>NOT(ISERROR(SEARCH(#REF! ="text",BD7)))</xm:f>
            <xm:f>#REF! ="text"</xm:f>
            <x14:dxf>
              <fill>
                <patternFill>
                  <bgColor theme="7" tint="0.79998168889431442"/>
                </patternFill>
              </fill>
            </x14:dxf>
          </x14:cfRule>
          <xm:sqref>BD7:BJ7</xm:sqref>
        </x14:conditionalFormatting>
        <x14:conditionalFormatting xmlns:xm="http://schemas.microsoft.com/office/excel/2006/main">
          <x14:cfRule type="containsText" priority="88" operator="containsText" id="{A43CFC40-B5DE-4226-B2C4-AF2597C9EC44}">
            <xm:f>NOT(ISERROR(SEARCH($A13 ="text",BD7)))</xm:f>
            <xm:f>$A13 ="text"</xm:f>
            <x14:dxf>
              <fill>
                <patternFill>
                  <bgColor theme="7" tint="0.79998168889431442"/>
                </patternFill>
              </fill>
            </x14:dxf>
          </x14:cfRule>
          <xm:sqref>BD7:BJ7</xm:sqref>
        </x14:conditionalFormatting>
        <x14:conditionalFormatting xmlns:xm="http://schemas.microsoft.com/office/excel/2006/main">
          <x14:cfRule type="containsText" priority="84" operator="containsText" id="{8B42E98F-E56D-491A-BAA9-DD3FDCC05B40}">
            <xm:f>NOT(ISERROR(SEARCH(#REF! ="text",BD7)))</xm:f>
            <xm:f>#REF! ="text"</xm:f>
            <x14:dxf>
              <fill>
                <patternFill>
                  <bgColor theme="7" tint="0.79998168889431442"/>
                </patternFill>
              </fill>
            </x14:dxf>
          </x14:cfRule>
          <xm:sqref>BD7:BJ7</xm:sqref>
        </x14:conditionalFormatting>
        <x14:conditionalFormatting xmlns:xm="http://schemas.microsoft.com/office/excel/2006/main">
          <x14:cfRule type="containsText" priority="89" operator="containsText" id="{9AE44479-44DE-415C-8DC6-C045470CF158}">
            <xm:f>NOT(ISERROR(SEARCH($A139 ="text",BD32)))</xm:f>
            <xm:f>$A139 ="text"</xm:f>
            <x14:dxf>
              <fill>
                <patternFill>
                  <bgColor theme="7" tint="0.79998168889431442"/>
                </patternFill>
              </fill>
            </x14:dxf>
          </x14:cfRule>
          <xm:sqref>BD32:BJ33</xm:sqref>
        </x14:conditionalFormatting>
        <x14:conditionalFormatting xmlns:xm="http://schemas.microsoft.com/office/excel/2006/main">
          <x14:cfRule type="containsText" priority="81" operator="containsText" id="{E91AACA1-F81A-4C7B-9914-0D40A19AD708}">
            <xm:f>NOT(ISERROR(SEARCH($A139 ="text",BL32)))</xm:f>
            <xm:f>$A139 ="text"</xm:f>
            <x14:dxf>
              <fill>
                <patternFill>
                  <bgColor theme="7" tint="0.79998168889431442"/>
                </patternFill>
              </fill>
            </x14:dxf>
          </x14:cfRule>
          <xm:sqref>BL32:BR33</xm:sqref>
        </x14:conditionalFormatting>
        <x14:conditionalFormatting xmlns:xm="http://schemas.microsoft.com/office/excel/2006/main">
          <x14:cfRule type="containsText" priority="73" operator="containsText" id="{E3A6AA86-5C81-420D-8565-DEF42C9D6230}">
            <xm:f>NOT(ISERROR(SEARCH($A139 ="text",BT32)))</xm:f>
            <xm:f>$A139 ="text"</xm:f>
            <x14:dxf>
              <fill>
                <patternFill>
                  <bgColor theme="7" tint="0.79998168889431442"/>
                </patternFill>
              </fill>
            </x14:dxf>
          </x14:cfRule>
          <xm:sqref>BT32:BZ33</xm:sqref>
        </x14:conditionalFormatting>
        <x14:conditionalFormatting xmlns:xm="http://schemas.microsoft.com/office/excel/2006/main">
          <x14:cfRule type="containsText" priority="9686" operator="containsText" id="{C361144A-93E9-49EE-A11E-32440C04B04E}">
            <xm:f>NOT(ISERROR(SEARCH($A1 ="text",W1048411)))</xm:f>
            <xm:f>$A1 ="text"</xm:f>
            <x14:dxf>
              <fill>
                <patternFill>
                  <bgColor theme="7" tint="0.79998168889431442"/>
                </patternFill>
              </fill>
            </x14:dxf>
          </x14:cfRule>
          <xm:sqref>W1048411:W1048529 AM1048411:AM1048529</xm:sqref>
        </x14:conditionalFormatting>
        <x14:conditionalFormatting xmlns:xm="http://schemas.microsoft.com/office/excel/2006/main">
          <x14:cfRule type="containsText" priority="9688" operator="containsText" id="{C361144A-93E9-49EE-A11E-32440C04B04E}">
            <xm:f>NOT(ISERROR(SEARCH($A1 ="text",X1048408)))</xm:f>
            <xm:f>$A1 ="text"</xm:f>
            <x14:dxf>
              <fill>
                <patternFill>
                  <bgColor theme="7" tint="0.79998168889431442"/>
                </patternFill>
              </fill>
            </x14:dxf>
          </x14:cfRule>
          <xm:sqref>X1048408:AL1048529 AN1048408:AT1048529</xm:sqref>
        </x14:conditionalFormatting>
        <x14:conditionalFormatting xmlns:xm="http://schemas.microsoft.com/office/excel/2006/main">
          <x14:cfRule type="containsText" priority="62" operator="containsText" id="{527852D3-9695-4259-9B81-8B80E135B4B0}">
            <xm:f>NOT(ISERROR(SEARCH($A26 ="text",AE21)))</xm:f>
            <xm:f>$A26 ="text"</xm:f>
            <x14:dxf>
              <fill>
                <patternFill>
                  <bgColor theme="7" tint="0.79998168889431442"/>
                </patternFill>
              </fill>
            </x14:dxf>
          </x14:cfRule>
          <xm:sqref>AE21:AE26</xm:sqref>
        </x14:conditionalFormatting>
        <x14:conditionalFormatting xmlns:xm="http://schemas.microsoft.com/office/excel/2006/main">
          <x14:cfRule type="containsText" priority="63" operator="containsText" id="{E8B7865B-C3F5-43A7-B702-F913789F60CF}">
            <xm:f>NOT(ISERROR(SEARCH(#REF! ="text",AE7)))</xm:f>
            <xm:f>#REF! ="text"</xm:f>
            <x14:dxf>
              <fill>
                <patternFill>
                  <bgColor theme="7" tint="0.79998168889431442"/>
                </patternFill>
              </fill>
            </x14:dxf>
          </x14:cfRule>
          <xm:sqref>AE16:AE20 AE13 AE27:AE31 AE9:AE10 AE7</xm:sqref>
        </x14:conditionalFormatting>
        <x14:conditionalFormatting xmlns:xm="http://schemas.microsoft.com/office/excel/2006/main">
          <x14:cfRule type="containsText" priority="64" operator="containsText" id="{3F762FE3-8AC1-4D15-891E-A138534285DC}">
            <xm:f>NOT(ISERROR(SEARCH($A13 ="text",AE7)))</xm:f>
            <xm:f>$A13 ="text"</xm:f>
            <x14:dxf>
              <fill>
                <patternFill>
                  <bgColor theme="7" tint="0.79998168889431442"/>
                </patternFill>
              </fill>
            </x14:dxf>
          </x14:cfRule>
          <xm:sqref>AE7:AE8</xm:sqref>
        </x14:conditionalFormatting>
        <x14:conditionalFormatting xmlns:xm="http://schemas.microsoft.com/office/excel/2006/main">
          <x14:cfRule type="containsText" priority="60" operator="containsText" id="{2BAF8B67-B9EB-416D-9BA1-5E77A023701C}">
            <xm:f>NOT(ISERROR(SEARCH(#REF! ="text",AE7)))</xm:f>
            <xm:f>#REF! ="text"</xm:f>
            <x14:dxf>
              <fill>
                <patternFill>
                  <bgColor theme="7" tint="0.79998168889431442"/>
                </patternFill>
              </fill>
            </x14:dxf>
          </x14:cfRule>
          <xm:sqref>AE14:AE15 AE11:AE12 AE7</xm:sqref>
        </x14:conditionalFormatting>
        <x14:conditionalFormatting xmlns:xm="http://schemas.microsoft.com/office/excel/2006/main">
          <x14:cfRule type="containsText" priority="65" operator="containsText" id="{B1585289-1304-4874-96C6-D867F9239860}">
            <xm:f>NOT(ISERROR(SEARCH($A139 ="text",AE32)))</xm:f>
            <xm:f>$A139 ="text"</xm:f>
            <x14:dxf>
              <fill>
                <patternFill>
                  <bgColor theme="7" tint="0.79998168889431442"/>
                </patternFill>
              </fill>
            </x14:dxf>
          </x14:cfRule>
          <xm:sqref>AE32:AE33</xm:sqref>
        </x14:conditionalFormatting>
        <x14:conditionalFormatting xmlns:xm="http://schemas.microsoft.com/office/excel/2006/main">
          <x14:cfRule type="containsText" priority="57" operator="containsText" id="{D00AB30E-FE97-4F45-9E15-918410E165EE}">
            <xm:f>NOT(ISERROR(SEARCH($A26 ="text",AF21)))</xm:f>
            <xm:f>$A26 ="text"</xm:f>
            <x14:dxf>
              <fill>
                <patternFill>
                  <bgColor theme="7" tint="0.79998168889431442"/>
                </patternFill>
              </fill>
            </x14:dxf>
          </x14:cfRule>
          <xm:sqref>AF21:AL26</xm:sqref>
        </x14:conditionalFormatting>
        <x14:conditionalFormatting xmlns:xm="http://schemas.microsoft.com/office/excel/2006/main">
          <x14:cfRule type="containsText" priority="58" operator="containsText" id="{9EB86B1C-735D-4A8D-9E67-870CAC45CB33}">
            <xm:f>NOT(ISERROR(SEARCH(#REF! ="text",AF7)))</xm:f>
            <xm:f>#REF! ="text"</xm:f>
            <x14:dxf>
              <fill>
                <patternFill>
                  <bgColor theme="7" tint="0.79998168889431442"/>
                </patternFill>
              </fill>
            </x14:dxf>
          </x14:cfRule>
          <xm:sqref>AF22:AL31 AF12:AL20 AF9:AL10 AF7:AL7</xm:sqref>
        </x14:conditionalFormatting>
        <x14:conditionalFormatting xmlns:xm="http://schemas.microsoft.com/office/excel/2006/main">
          <x14:cfRule type="containsText" priority="59" operator="containsText" id="{527BBBF8-8B2D-4E73-8209-D2887AFF58EE}">
            <xm:f>NOT(ISERROR(SEARCH($A13 ="text",AF7)))</xm:f>
            <xm:f>$A13 ="text"</xm:f>
            <x14:dxf>
              <fill>
                <patternFill>
                  <bgColor theme="7" tint="0.79998168889431442"/>
                </patternFill>
              </fill>
            </x14:dxf>
          </x14:cfRule>
          <xm:sqref>AF7:AL8</xm:sqref>
        </x14:conditionalFormatting>
        <x14:conditionalFormatting xmlns:xm="http://schemas.microsoft.com/office/excel/2006/main">
          <x14:cfRule type="containsText" priority="55" operator="containsText" id="{420381FA-579B-4CBD-9DA1-D665375EF385}">
            <xm:f>NOT(ISERROR(SEARCH(#REF! ="text",AF7)))</xm:f>
            <xm:f>#REF! ="text"</xm:f>
            <x14:dxf>
              <fill>
                <patternFill>
                  <bgColor theme="7" tint="0.79998168889431442"/>
                </patternFill>
              </fill>
            </x14:dxf>
          </x14:cfRule>
          <xm:sqref>AF14:AL15 AF11:AL12 AF7:AL7</xm:sqref>
        </x14:conditionalFormatting>
        <x14:conditionalFormatting xmlns:xm="http://schemas.microsoft.com/office/excel/2006/main">
          <x14:cfRule type="containsText" priority="54" operator="containsText" id="{AF12879E-C0E8-4F00-984A-AA22CDFDF939}">
            <xm:f>NOT(ISERROR(SEARCH(#REF! ="text",AF12)))</xm:f>
            <xm:f>#REF! ="text"</xm:f>
            <x14:dxf>
              <fill>
                <patternFill>
                  <bgColor theme="7" tint="0.79998168889431442"/>
                </patternFill>
              </fill>
            </x14:dxf>
          </x14:cfRule>
          <xm:sqref>AF12:AL12</xm:sqref>
        </x14:conditionalFormatting>
        <x14:conditionalFormatting xmlns:xm="http://schemas.microsoft.com/office/excel/2006/main">
          <x14:cfRule type="containsText" priority="53" operator="containsText" id="{1B13AEE3-5756-44EA-A51D-1DDCCB5A46B9}">
            <xm:f>NOT(ISERROR(SEARCH(#REF! ="text",AH12)))</xm:f>
            <xm:f>#REF! ="text"</xm:f>
            <x14:dxf>
              <fill>
                <patternFill>
                  <bgColor theme="7" tint="0.79998168889431442"/>
                </patternFill>
              </fill>
            </x14:dxf>
          </x14:cfRule>
          <xm:sqref>AH12:AL12</xm:sqref>
        </x14:conditionalFormatting>
        <x14:conditionalFormatting xmlns:xm="http://schemas.microsoft.com/office/excel/2006/main">
          <x14:cfRule type="containsText" priority="49" operator="containsText" id="{9FB216D4-7405-40FF-9ED8-511D45AA2539}">
            <xm:f>NOT(ISERROR(SEARCH($A26 ="text",AU21)))</xm:f>
            <xm:f>$A26 ="text"</xm:f>
            <x14:dxf>
              <fill>
                <patternFill>
                  <bgColor theme="7" tint="0.79998168889431442"/>
                </patternFill>
              </fill>
            </x14:dxf>
          </x14:cfRule>
          <xm:sqref>AU21:AU26</xm:sqref>
        </x14:conditionalFormatting>
        <x14:conditionalFormatting xmlns:xm="http://schemas.microsoft.com/office/excel/2006/main">
          <x14:cfRule type="containsText" priority="50" operator="containsText" id="{E9045C30-B0F7-499C-A3D8-6F7AF11D0C77}">
            <xm:f>NOT(ISERROR(SEARCH(#REF! ="text",AU7)))</xm:f>
            <xm:f>#REF! ="text"</xm:f>
            <x14:dxf>
              <fill>
                <patternFill>
                  <bgColor theme="7" tint="0.79998168889431442"/>
                </patternFill>
              </fill>
            </x14:dxf>
          </x14:cfRule>
          <xm:sqref>AU16:AU20 AU13 AU27:AU31 AU9:AU10 AU7</xm:sqref>
        </x14:conditionalFormatting>
        <x14:conditionalFormatting xmlns:xm="http://schemas.microsoft.com/office/excel/2006/main">
          <x14:cfRule type="containsText" priority="51" operator="containsText" id="{8B31F91B-6F1E-460C-8966-100C1543ADB2}">
            <xm:f>NOT(ISERROR(SEARCH($A13 ="text",AU7)))</xm:f>
            <xm:f>$A13 ="text"</xm:f>
            <x14:dxf>
              <fill>
                <patternFill>
                  <bgColor theme="7" tint="0.79998168889431442"/>
                </patternFill>
              </fill>
            </x14:dxf>
          </x14:cfRule>
          <xm:sqref>AU7:AU8</xm:sqref>
        </x14:conditionalFormatting>
        <x14:conditionalFormatting xmlns:xm="http://schemas.microsoft.com/office/excel/2006/main">
          <x14:cfRule type="containsText" priority="47" operator="containsText" id="{C9B0FE78-7A7C-4CAE-B67B-E10A88DCBF6C}">
            <xm:f>NOT(ISERROR(SEARCH(#REF! ="text",AU7)))</xm:f>
            <xm:f>#REF! ="text"</xm:f>
            <x14:dxf>
              <fill>
                <patternFill>
                  <bgColor theme="7" tint="0.79998168889431442"/>
                </patternFill>
              </fill>
            </x14:dxf>
          </x14:cfRule>
          <xm:sqref>AU14:AU15 AU11:AU12 AU7</xm:sqref>
        </x14:conditionalFormatting>
        <x14:conditionalFormatting xmlns:xm="http://schemas.microsoft.com/office/excel/2006/main">
          <x14:cfRule type="containsText" priority="52" operator="containsText" id="{28F03E7D-30E6-4300-915B-263A65E102DA}">
            <xm:f>NOT(ISERROR(SEARCH($A139 ="text",AU32)))</xm:f>
            <xm:f>$A139 ="text"</xm:f>
            <x14:dxf>
              <fill>
                <patternFill>
                  <bgColor theme="7" tint="0.79998168889431442"/>
                </patternFill>
              </fill>
            </x14:dxf>
          </x14:cfRule>
          <xm:sqref>AU32:AU33</xm:sqref>
        </x14:conditionalFormatting>
        <x14:conditionalFormatting xmlns:xm="http://schemas.microsoft.com/office/excel/2006/main">
          <x14:cfRule type="containsText" priority="44" operator="containsText" id="{2E31EE7A-A8D6-4671-99F2-6F4968F971C1}">
            <xm:f>NOT(ISERROR(SEARCH($A26 ="text",AV21)))</xm:f>
            <xm:f>$A26 ="text"</xm:f>
            <x14:dxf>
              <fill>
                <patternFill>
                  <bgColor theme="7" tint="0.79998168889431442"/>
                </patternFill>
              </fill>
            </x14:dxf>
          </x14:cfRule>
          <xm:sqref>AV21:BB26</xm:sqref>
        </x14:conditionalFormatting>
        <x14:conditionalFormatting xmlns:xm="http://schemas.microsoft.com/office/excel/2006/main">
          <x14:cfRule type="containsText" priority="45" operator="containsText" id="{FB8EED04-D2F4-48A0-8207-8C92ED66C684}">
            <xm:f>NOT(ISERROR(SEARCH(#REF! ="text",AV7)))</xm:f>
            <xm:f>#REF! ="text"</xm:f>
            <x14:dxf>
              <fill>
                <patternFill>
                  <bgColor theme="7" tint="0.79998168889431442"/>
                </patternFill>
              </fill>
            </x14:dxf>
          </x14:cfRule>
          <xm:sqref>AV22:BB31 AV12:BB20 AV9:BB10 AV7:BB7</xm:sqref>
        </x14:conditionalFormatting>
        <x14:conditionalFormatting xmlns:xm="http://schemas.microsoft.com/office/excel/2006/main">
          <x14:cfRule type="containsText" priority="46" operator="containsText" id="{51ED7BBD-B3CF-4F93-806D-36DBB6A2D73D}">
            <xm:f>NOT(ISERROR(SEARCH($A13 ="text",AV7)))</xm:f>
            <xm:f>$A13 ="text"</xm:f>
            <x14:dxf>
              <fill>
                <patternFill>
                  <bgColor theme="7" tint="0.79998168889431442"/>
                </patternFill>
              </fill>
            </x14:dxf>
          </x14:cfRule>
          <xm:sqref>AV7:BB8</xm:sqref>
        </x14:conditionalFormatting>
        <x14:conditionalFormatting xmlns:xm="http://schemas.microsoft.com/office/excel/2006/main">
          <x14:cfRule type="containsText" priority="42" operator="containsText" id="{D6A5393C-DFF4-4653-B3B0-AC62BFAD3C85}">
            <xm:f>NOT(ISERROR(SEARCH(#REF! ="text",AV7)))</xm:f>
            <xm:f>#REF! ="text"</xm:f>
            <x14:dxf>
              <fill>
                <patternFill>
                  <bgColor theme="7" tint="0.79998168889431442"/>
                </patternFill>
              </fill>
            </x14:dxf>
          </x14:cfRule>
          <xm:sqref>AV14:BB15 AV11:BB12 AV7:BB7</xm:sqref>
        </x14:conditionalFormatting>
        <x14:conditionalFormatting xmlns:xm="http://schemas.microsoft.com/office/excel/2006/main">
          <x14:cfRule type="containsText" priority="41" operator="containsText" id="{E8D328AD-DBC6-4186-9B83-27B538FCDE74}">
            <xm:f>NOT(ISERROR(SEARCH(#REF! ="text",AV12)))</xm:f>
            <xm:f>#REF! ="text"</xm:f>
            <x14:dxf>
              <fill>
                <patternFill>
                  <bgColor theme="7" tint="0.79998168889431442"/>
                </patternFill>
              </fill>
            </x14:dxf>
          </x14:cfRule>
          <xm:sqref>AV12:BB12</xm:sqref>
        </x14:conditionalFormatting>
        <x14:conditionalFormatting xmlns:xm="http://schemas.microsoft.com/office/excel/2006/main">
          <x14:cfRule type="containsText" priority="40" operator="containsText" id="{8BF72EB0-2573-44EB-B743-878345945386}">
            <xm:f>NOT(ISERROR(SEARCH(#REF! ="text",AX12)))</xm:f>
            <xm:f>#REF! ="text"</xm:f>
            <x14:dxf>
              <fill>
                <patternFill>
                  <bgColor theme="7" tint="0.79998168889431442"/>
                </patternFill>
              </fill>
            </x14:dxf>
          </x14:cfRule>
          <xm:sqref>AX12:BB12</xm:sqref>
        </x14:conditionalFormatting>
        <x14:conditionalFormatting xmlns:xm="http://schemas.microsoft.com/office/excel/2006/main">
          <x14:cfRule type="containsText" priority="36" operator="containsText" id="{5CBF246C-DD2C-4CEC-B913-6264A23CDA0E}">
            <xm:f>NOT(ISERROR(SEARCH($A26 ="text",BC21)))</xm:f>
            <xm:f>$A26 ="text"</xm:f>
            <x14:dxf>
              <fill>
                <patternFill>
                  <bgColor theme="7" tint="0.79998168889431442"/>
                </patternFill>
              </fill>
            </x14:dxf>
          </x14:cfRule>
          <xm:sqref>BC21:BC26</xm:sqref>
        </x14:conditionalFormatting>
        <x14:conditionalFormatting xmlns:xm="http://schemas.microsoft.com/office/excel/2006/main">
          <x14:cfRule type="containsText" priority="37" operator="containsText" id="{B3DB4D20-1289-4600-AF60-D4DF6DFC924F}">
            <xm:f>NOT(ISERROR(SEARCH(#REF! ="text",BC7)))</xm:f>
            <xm:f>#REF! ="text"</xm:f>
            <x14:dxf>
              <fill>
                <patternFill>
                  <bgColor theme="7" tint="0.79998168889431442"/>
                </patternFill>
              </fill>
            </x14:dxf>
          </x14:cfRule>
          <xm:sqref>BC16:BC20 BC13 BC27:BC31 BC9:BC10 BC7</xm:sqref>
        </x14:conditionalFormatting>
        <x14:conditionalFormatting xmlns:xm="http://schemas.microsoft.com/office/excel/2006/main">
          <x14:cfRule type="containsText" priority="38" operator="containsText" id="{37D74F9E-078D-43DB-903A-D2B32F6C3366}">
            <xm:f>NOT(ISERROR(SEARCH($A13 ="text",BC7)))</xm:f>
            <xm:f>$A13 ="text"</xm:f>
            <x14:dxf>
              <fill>
                <patternFill>
                  <bgColor theme="7" tint="0.79998168889431442"/>
                </patternFill>
              </fill>
            </x14:dxf>
          </x14:cfRule>
          <xm:sqref>BC7:BC8</xm:sqref>
        </x14:conditionalFormatting>
        <x14:conditionalFormatting xmlns:xm="http://schemas.microsoft.com/office/excel/2006/main">
          <x14:cfRule type="containsText" priority="34" operator="containsText" id="{03BCD2E2-93B7-4C4D-B118-1E884659B41A}">
            <xm:f>NOT(ISERROR(SEARCH(#REF! ="text",BC7)))</xm:f>
            <xm:f>#REF! ="text"</xm:f>
            <x14:dxf>
              <fill>
                <patternFill>
                  <bgColor theme="7" tint="0.79998168889431442"/>
                </patternFill>
              </fill>
            </x14:dxf>
          </x14:cfRule>
          <xm:sqref>BC14:BC15 BC11:BC12 BC7</xm:sqref>
        </x14:conditionalFormatting>
        <x14:conditionalFormatting xmlns:xm="http://schemas.microsoft.com/office/excel/2006/main">
          <x14:cfRule type="containsText" priority="39" operator="containsText" id="{C2E0D490-B08B-4599-BFF4-49CA86CCA7CA}">
            <xm:f>NOT(ISERROR(SEARCH($A139 ="text",BC32)))</xm:f>
            <xm:f>$A139 ="text"</xm:f>
            <x14:dxf>
              <fill>
                <patternFill>
                  <bgColor theme="7" tint="0.79998168889431442"/>
                </patternFill>
              </fill>
            </x14:dxf>
          </x14:cfRule>
          <xm:sqref>BC32:BC33</xm:sqref>
        </x14:conditionalFormatting>
        <x14:conditionalFormatting xmlns:xm="http://schemas.microsoft.com/office/excel/2006/main">
          <x14:cfRule type="containsText" priority="31" operator="containsText" id="{5DDEC2D7-25B9-4F50-B3FD-00D33DEE5078}">
            <xm:f>NOT(ISERROR(SEARCH($A26 ="text",BD21)))</xm:f>
            <xm:f>$A26 ="text"</xm:f>
            <x14:dxf>
              <fill>
                <patternFill>
                  <bgColor theme="7" tint="0.79998168889431442"/>
                </patternFill>
              </fill>
            </x14:dxf>
          </x14:cfRule>
          <xm:sqref>BD21:BJ26</xm:sqref>
        </x14:conditionalFormatting>
        <x14:conditionalFormatting xmlns:xm="http://schemas.microsoft.com/office/excel/2006/main">
          <x14:cfRule type="containsText" priority="32" operator="containsText" id="{C19B6655-892D-4CE6-BBFE-AE1313D46662}">
            <xm:f>NOT(ISERROR(SEARCH(#REF! ="text",BD9)))</xm:f>
            <xm:f>#REF! ="text"</xm:f>
            <x14:dxf>
              <fill>
                <patternFill>
                  <bgColor theme="7" tint="0.79998168889431442"/>
                </patternFill>
              </fill>
            </x14:dxf>
          </x14:cfRule>
          <xm:sqref>BD22:BJ31 BD12:BJ20 BD9:BJ10</xm:sqref>
        </x14:conditionalFormatting>
        <x14:conditionalFormatting xmlns:xm="http://schemas.microsoft.com/office/excel/2006/main">
          <x14:cfRule type="containsText" priority="33" operator="containsText" id="{B2C3495C-FCD0-4E54-9C8B-2DBCABF7CC02}">
            <xm:f>NOT(ISERROR(SEARCH($A14 ="text",BD8)))</xm:f>
            <xm:f>$A14 ="text"</xm:f>
            <x14:dxf>
              <fill>
                <patternFill>
                  <bgColor theme="7" tint="0.79998168889431442"/>
                </patternFill>
              </fill>
            </x14:dxf>
          </x14:cfRule>
          <xm:sqref>BD8:BJ8</xm:sqref>
        </x14:conditionalFormatting>
        <x14:conditionalFormatting xmlns:xm="http://schemas.microsoft.com/office/excel/2006/main">
          <x14:cfRule type="containsText" priority="29" operator="containsText" id="{4D6E31AD-D4CC-4942-AE4F-BCC3DE5DC283}">
            <xm:f>NOT(ISERROR(SEARCH(#REF! ="text",BD11)))</xm:f>
            <xm:f>#REF! ="text"</xm:f>
            <x14:dxf>
              <fill>
                <patternFill>
                  <bgColor theme="7" tint="0.79998168889431442"/>
                </patternFill>
              </fill>
            </x14:dxf>
          </x14:cfRule>
          <xm:sqref>BD14:BJ15 BD11:BJ12</xm:sqref>
        </x14:conditionalFormatting>
        <x14:conditionalFormatting xmlns:xm="http://schemas.microsoft.com/office/excel/2006/main">
          <x14:cfRule type="containsText" priority="28" operator="containsText" id="{95328E89-19D6-4538-83D7-7710391DBB8A}">
            <xm:f>NOT(ISERROR(SEARCH(#REF! ="text",BD12)))</xm:f>
            <xm:f>#REF! ="text"</xm:f>
            <x14:dxf>
              <fill>
                <patternFill>
                  <bgColor theme="7" tint="0.79998168889431442"/>
                </patternFill>
              </fill>
            </x14:dxf>
          </x14:cfRule>
          <xm:sqref>BD12:BJ12</xm:sqref>
        </x14:conditionalFormatting>
        <x14:conditionalFormatting xmlns:xm="http://schemas.microsoft.com/office/excel/2006/main">
          <x14:cfRule type="containsText" priority="27" operator="containsText" id="{EC679191-F7AE-4829-A8EC-07126EB7D985}">
            <xm:f>NOT(ISERROR(SEARCH(#REF! ="text",BF12)))</xm:f>
            <xm:f>#REF! ="text"</xm:f>
            <x14:dxf>
              <fill>
                <patternFill>
                  <bgColor theme="7" tint="0.79998168889431442"/>
                </patternFill>
              </fill>
            </x14:dxf>
          </x14:cfRule>
          <xm:sqref>BF12:BJ12</xm:sqref>
        </x14:conditionalFormatting>
        <x14:conditionalFormatting xmlns:xm="http://schemas.microsoft.com/office/excel/2006/main">
          <x14:cfRule type="containsText" priority="23" operator="containsText" id="{0B012235-F891-4958-BB6E-CF742562428F}">
            <xm:f>NOT(ISERROR(SEARCH($A26 ="text",BK21)))</xm:f>
            <xm:f>$A26 ="text"</xm:f>
            <x14:dxf>
              <fill>
                <patternFill>
                  <bgColor theme="7" tint="0.79998168889431442"/>
                </patternFill>
              </fill>
            </x14:dxf>
          </x14:cfRule>
          <xm:sqref>BK21:BK26</xm:sqref>
        </x14:conditionalFormatting>
        <x14:conditionalFormatting xmlns:xm="http://schemas.microsoft.com/office/excel/2006/main">
          <x14:cfRule type="containsText" priority="24" operator="containsText" id="{FF2B5BD6-A65B-4C99-A47D-84F09355E8CB}">
            <xm:f>NOT(ISERROR(SEARCH(#REF! ="text",BK7)))</xm:f>
            <xm:f>#REF! ="text"</xm:f>
            <x14:dxf>
              <fill>
                <patternFill>
                  <bgColor theme="7" tint="0.79998168889431442"/>
                </patternFill>
              </fill>
            </x14:dxf>
          </x14:cfRule>
          <xm:sqref>BK16:BK20 BK13 BK27:BK31 BK9:BK10 BK7</xm:sqref>
        </x14:conditionalFormatting>
        <x14:conditionalFormatting xmlns:xm="http://schemas.microsoft.com/office/excel/2006/main">
          <x14:cfRule type="containsText" priority="25" operator="containsText" id="{4392987E-DD86-4D2B-B0C0-585AEA912AC2}">
            <xm:f>NOT(ISERROR(SEARCH($A13 ="text",BK7)))</xm:f>
            <xm:f>$A13 ="text"</xm:f>
            <x14:dxf>
              <fill>
                <patternFill>
                  <bgColor theme="7" tint="0.79998168889431442"/>
                </patternFill>
              </fill>
            </x14:dxf>
          </x14:cfRule>
          <xm:sqref>BK7:BK8</xm:sqref>
        </x14:conditionalFormatting>
        <x14:conditionalFormatting xmlns:xm="http://schemas.microsoft.com/office/excel/2006/main">
          <x14:cfRule type="containsText" priority="21" operator="containsText" id="{7FF8002B-48B5-408D-9A41-7E01129D324B}">
            <xm:f>NOT(ISERROR(SEARCH(#REF! ="text",BK7)))</xm:f>
            <xm:f>#REF! ="text"</xm:f>
            <x14:dxf>
              <fill>
                <patternFill>
                  <bgColor theme="7" tint="0.79998168889431442"/>
                </patternFill>
              </fill>
            </x14:dxf>
          </x14:cfRule>
          <xm:sqref>BK14:BK15 BK11:BK12 BK7</xm:sqref>
        </x14:conditionalFormatting>
        <x14:conditionalFormatting xmlns:xm="http://schemas.microsoft.com/office/excel/2006/main">
          <x14:cfRule type="containsText" priority="26" operator="containsText" id="{80000D94-10FC-4B4F-87C8-B0F3D3FB7E35}">
            <xm:f>NOT(ISERROR(SEARCH($A139 ="text",BK32)))</xm:f>
            <xm:f>$A139 ="text"</xm:f>
            <x14:dxf>
              <fill>
                <patternFill>
                  <bgColor theme="7" tint="0.79998168889431442"/>
                </patternFill>
              </fill>
            </x14:dxf>
          </x14:cfRule>
          <xm:sqref>BK32:BK33</xm:sqref>
        </x14:conditionalFormatting>
        <x14:conditionalFormatting xmlns:xm="http://schemas.microsoft.com/office/excel/2006/main">
          <x14:cfRule type="containsText" priority="18" operator="containsText" id="{7E5BF1FD-18A5-43CF-83C3-C3623DCFDD6D}">
            <xm:f>NOT(ISERROR(SEARCH($A26 ="text",BL21)))</xm:f>
            <xm:f>$A26 ="text"</xm:f>
            <x14:dxf>
              <fill>
                <patternFill>
                  <bgColor theme="7" tint="0.79998168889431442"/>
                </patternFill>
              </fill>
            </x14:dxf>
          </x14:cfRule>
          <xm:sqref>BL21:BR26</xm:sqref>
        </x14:conditionalFormatting>
        <x14:conditionalFormatting xmlns:xm="http://schemas.microsoft.com/office/excel/2006/main">
          <x14:cfRule type="containsText" priority="19" operator="containsText" id="{12E0EBBB-E5A2-4B8D-9BDD-895BA580797A}">
            <xm:f>NOT(ISERROR(SEARCH(#REF! ="text",BL7)))</xm:f>
            <xm:f>#REF! ="text"</xm:f>
            <x14:dxf>
              <fill>
                <patternFill>
                  <bgColor theme="7" tint="0.79998168889431442"/>
                </patternFill>
              </fill>
            </x14:dxf>
          </x14:cfRule>
          <xm:sqref>BL22:BR31 BL12:BR20 BL9:BR10 BL7:BR7</xm:sqref>
        </x14:conditionalFormatting>
        <x14:conditionalFormatting xmlns:xm="http://schemas.microsoft.com/office/excel/2006/main">
          <x14:cfRule type="containsText" priority="20" operator="containsText" id="{3D5B7F17-F369-4F28-BCEF-93166F99BB74}">
            <xm:f>NOT(ISERROR(SEARCH($A13 ="text",BL7)))</xm:f>
            <xm:f>$A13 ="text"</xm:f>
            <x14:dxf>
              <fill>
                <patternFill>
                  <bgColor theme="7" tint="0.79998168889431442"/>
                </patternFill>
              </fill>
            </x14:dxf>
          </x14:cfRule>
          <xm:sqref>BL7:BR8</xm:sqref>
        </x14:conditionalFormatting>
        <x14:conditionalFormatting xmlns:xm="http://schemas.microsoft.com/office/excel/2006/main">
          <x14:cfRule type="containsText" priority="16" operator="containsText" id="{5C27D6AB-3401-4659-841B-87534F763D8B}">
            <xm:f>NOT(ISERROR(SEARCH(#REF! ="text",BL7)))</xm:f>
            <xm:f>#REF! ="text"</xm:f>
            <x14:dxf>
              <fill>
                <patternFill>
                  <bgColor theme="7" tint="0.79998168889431442"/>
                </patternFill>
              </fill>
            </x14:dxf>
          </x14:cfRule>
          <xm:sqref>BL14:BR15 BL11:BR12 BL7:BR7</xm:sqref>
        </x14:conditionalFormatting>
        <x14:conditionalFormatting xmlns:xm="http://schemas.microsoft.com/office/excel/2006/main">
          <x14:cfRule type="containsText" priority="15" operator="containsText" id="{5863BC57-36DE-4D2F-9C09-DF78FE6CD770}">
            <xm:f>NOT(ISERROR(SEARCH(#REF! ="text",BL12)))</xm:f>
            <xm:f>#REF! ="text"</xm:f>
            <x14:dxf>
              <fill>
                <patternFill>
                  <bgColor theme="7" tint="0.79998168889431442"/>
                </patternFill>
              </fill>
            </x14:dxf>
          </x14:cfRule>
          <xm:sqref>BL12:BR12</xm:sqref>
        </x14:conditionalFormatting>
        <x14:conditionalFormatting xmlns:xm="http://schemas.microsoft.com/office/excel/2006/main">
          <x14:cfRule type="containsText" priority="14" operator="containsText" id="{A5838A6F-E790-44DB-9AD8-E09CB0C79D24}">
            <xm:f>NOT(ISERROR(SEARCH(#REF! ="text",BN12)))</xm:f>
            <xm:f>#REF! ="text"</xm:f>
            <x14:dxf>
              <fill>
                <patternFill>
                  <bgColor theme="7" tint="0.79998168889431442"/>
                </patternFill>
              </fill>
            </x14:dxf>
          </x14:cfRule>
          <xm:sqref>BN12:BR12</xm:sqref>
        </x14:conditionalFormatting>
        <x14:conditionalFormatting xmlns:xm="http://schemas.microsoft.com/office/excel/2006/main">
          <x14:cfRule type="containsText" priority="11" operator="containsText" id="{13625C10-D16B-404F-993E-69AEAEA8F7B6}">
            <xm:f>NOT(ISERROR(SEARCH($A26 ="text",BT21)))</xm:f>
            <xm:f>$A26 ="text"</xm:f>
            <x14:dxf>
              <fill>
                <patternFill>
                  <bgColor theme="7" tint="0.79998168889431442"/>
                </patternFill>
              </fill>
            </x14:dxf>
          </x14:cfRule>
          <xm:sqref>BT21:BZ26</xm:sqref>
        </x14:conditionalFormatting>
        <x14:conditionalFormatting xmlns:xm="http://schemas.microsoft.com/office/excel/2006/main">
          <x14:cfRule type="containsText" priority="12" operator="containsText" id="{05EF7030-0B12-4F5E-A80B-B1D4BAF92595}">
            <xm:f>NOT(ISERROR(SEARCH(#REF! ="text",BT7)))</xm:f>
            <xm:f>#REF! ="text"</xm:f>
            <x14:dxf>
              <fill>
                <patternFill>
                  <bgColor theme="7" tint="0.79998168889431442"/>
                </patternFill>
              </fill>
            </x14:dxf>
          </x14:cfRule>
          <xm:sqref>BT22:BZ31 BT12:BZ20 BT9:BZ10 BT7:BZ7</xm:sqref>
        </x14:conditionalFormatting>
        <x14:conditionalFormatting xmlns:xm="http://schemas.microsoft.com/office/excel/2006/main">
          <x14:cfRule type="containsText" priority="13" operator="containsText" id="{5B261AF8-D59C-4539-B5B7-E4A82E8D4996}">
            <xm:f>NOT(ISERROR(SEARCH($A13 ="text",BT7)))</xm:f>
            <xm:f>$A13 ="text"</xm:f>
            <x14:dxf>
              <fill>
                <patternFill>
                  <bgColor theme="7" tint="0.79998168889431442"/>
                </patternFill>
              </fill>
            </x14:dxf>
          </x14:cfRule>
          <xm:sqref>BT7:BZ8</xm:sqref>
        </x14:conditionalFormatting>
        <x14:conditionalFormatting xmlns:xm="http://schemas.microsoft.com/office/excel/2006/main">
          <x14:cfRule type="containsText" priority="9" operator="containsText" id="{582DCE3C-96A8-4017-A11A-97BD0ABF5984}">
            <xm:f>NOT(ISERROR(SEARCH(#REF! ="text",BT7)))</xm:f>
            <xm:f>#REF! ="text"</xm:f>
            <x14:dxf>
              <fill>
                <patternFill>
                  <bgColor theme="7" tint="0.79998168889431442"/>
                </patternFill>
              </fill>
            </x14:dxf>
          </x14:cfRule>
          <xm:sqref>BT14:BZ15 BT11:BZ12 BT7:BZ7</xm:sqref>
        </x14:conditionalFormatting>
        <x14:conditionalFormatting xmlns:xm="http://schemas.microsoft.com/office/excel/2006/main">
          <x14:cfRule type="containsText" priority="8" operator="containsText" id="{862A7409-1E88-4BB8-8D05-43CCFC6A3F36}">
            <xm:f>NOT(ISERROR(SEARCH(#REF! ="text",BT12)))</xm:f>
            <xm:f>#REF! ="text"</xm:f>
            <x14:dxf>
              <fill>
                <patternFill>
                  <bgColor theme="7" tint="0.79998168889431442"/>
                </patternFill>
              </fill>
            </x14:dxf>
          </x14:cfRule>
          <xm:sqref>BT12:BZ12</xm:sqref>
        </x14:conditionalFormatting>
        <x14:conditionalFormatting xmlns:xm="http://schemas.microsoft.com/office/excel/2006/main">
          <x14:cfRule type="containsText" priority="7" operator="containsText" id="{B5CCB3F7-4016-4B88-847E-884912C88B55}">
            <xm:f>NOT(ISERROR(SEARCH(#REF! ="text",BV12)))</xm:f>
            <xm:f>#REF! ="text"</xm:f>
            <x14:dxf>
              <fill>
                <patternFill>
                  <bgColor theme="7" tint="0.79998168889431442"/>
                </patternFill>
              </fill>
            </x14:dxf>
          </x14:cfRule>
          <xm:sqref>BV12:BZ12</xm:sqref>
        </x14:conditionalFormatting>
        <x14:conditionalFormatting xmlns:xm="http://schemas.microsoft.com/office/excel/2006/main">
          <x14:cfRule type="containsText" priority="3" operator="containsText" id="{CD3B4ABE-0ACE-44AC-A02E-C2C4C66C3937}">
            <xm:f>NOT(ISERROR(SEARCH($A26 ="text",BS21)))</xm:f>
            <xm:f>$A26 ="text"</xm:f>
            <x14:dxf>
              <fill>
                <patternFill>
                  <bgColor theme="7" tint="0.79998168889431442"/>
                </patternFill>
              </fill>
            </x14:dxf>
          </x14:cfRule>
          <xm:sqref>BS21:BS26</xm:sqref>
        </x14:conditionalFormatting>
        <x14:conditionalFormatting xmlns:xm="http://schemas.microsoft.com/office/excel/2006/main">
          <x14:cfRule type="containsText" priority="4" operator="containsText" id="{B7AE96ED-052F-4983-B2D8-96425ED480EC}">
            <xm:f>NOT(ISERROR(SEARCH(#REF! ="text",BS7)))</xm:f>
            <xm:f>#REF! ="text"</xm:f>
            <x14:dxf>
              <fill>
                <patternFill>
                  <bgColor theme="7" tint="0.79998168889431442"/>
                </patternFill>
              </fill>
            </x14:dxf>
          </x14:cfRule>
          <xm:sqref>BS16:BS20 BS13 BS27:BS31 BS9:BS10 BS7</xm:sqref>
        </x14:conditionalFormatting>
        <x14:conditionalFormatting xmlns:xm="http://schemas.microsoft.com/office/excel/2006/main">
          <x14:cfRule type="containsText" priority="5" operator="containsText" id="{6B6FEB1D-111D-4366-8BB4-0645E97E1FC6}">
            <xm:f>NOT(ISERROR(SEARCH($A13 ="text",BS7)))</xm:f>
            <xm:f>$A13 ="text"</xm:f>
            <x14:dxf>
              <fill>
                <patternFill>
                  <bgColor theme="7" tint="0.79998168889431442"/>
                </patternFill>
              </fill>
            </x14:dxf>
          </x14:cfRule>
          <xm:sqref>BS7:BS8</xm:sqref>
        </x14:conditionalFormatting>
        <x14:conditionalFormatting xmlns:xm="http://schemas.microsoft.com/office/excel/2006/main">
          <x14:cfRule type="containsText" priority="1" operator="containsText" id="{F10D2E82-E784-479B-A99F-4C00D9E11AA8}">
            <xm:f>NOT(ISERROR(SEARCH(#REF! ="text",BS7)))</xm:f>
            <xm:f>#REF! ="text"</xm:f>
            <x14:dxf>
              <fill>
                <patternFill>
                  <bgColor theme="7" tint="0.79998168889431442"/>
                </patternFill>
              </fill>
            </x14:dxf>
          </x14:cfRule>
          <xm:sqref>BS14:BS15 BS11:BS12 BS7</xm:sqref>
        </x14:conditionalFormatting>
        <x14:conditionalFormatting xmlns:xm="http://schemas.microsoft.com/office/excel/2006/main">
          <x14:cfRule type="containsText" priority="6" operator="containsText" id="{3BD07DC5-2E6F-492D-AB35-70B76FB6F42D}">
            <xm:f>NOT(ISERROR(SEARCH($A139 ="text",BS32)))</xm:f>
            <xm:f>$A139 ="text"</xm:f>
            <x14:dxf>
              <fill>
                <patternFill>
                  <bgColor theme="7" tint="0.79998168889431442"/>
                </patternFill>
              </fill>
            </x14:dxf>
          </x14:cfRule>
          <xm:sqref>BS32:BS33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22"/>
  <sheetViews>
    <sheetView showGridLines="0" zoomScale="40" zoomScaleNormal="40" workbookViewId="0">
      <selection activeCell="E39" sqref="E39"/>
    </sheetView>
  </sheetViews>
  <sheetFormatPr defaultColWidth="11.125" defaultRowHeight="15" customHeight="1"/>
  <cols>
    <col min="1" max="7" width="25.625" style="4" customWidth="1"/>
    <col min="8" max="14" width="5.625" style="4" customWidth="1"/>
    <col min="15" max="15" width="185.125" style="4" bestFit="1" customWidth="1"/>
    <col min="16" max="16" width="5.5" style="4" bestFit="1" customWidth="1"/>
    <col min="17" max="17" width="8" style="4" bestFit="1" customWidth="1"/>
    <col min="18" max="18" width="9.5" style="4" bestFit="1" customWidth="1"/>
    <col min="19" max="19" width="10.75" style="4" bestFit="1" customWidth="1"/>
    <col min="20" max="20" width="8" style="4" bestFit="1" customWidth="1"/>
    <col min="21" max="22" width="5.5" style="4" bestFit="1" customWidth="1"/>
    <col min="23" max="23" width="82.375" style="4" customWidth="1"/>
    <col min="24" max="26" width="25.625" style="4" customWidth="1"/>
    <col min="27" max="27" width="14.625" style="4" customWidth="1"/>
    <col min="28" max="28" width="13.875" style="4" customWidth="1"/>
    <col min="29" max="29" width="10.375" style="4" customWidth="1"/>
    <col min="30" max="30" width="7.625" style="4" customWidth="1"/>
    <col min="31" max="31" width="42.625" style="4" customWidth="1"/>
    <col min="32" max="38" width="7.625" style="4" customWidth="1"/>
    <col min="39" max="39" width="78.125" style="4" customWidth="1"/>
    <col min="40" max="46" width="25.625" style="4" customWidth="1"/>
    <col min="47" max="47" width="60.5" style="4" customWidth="1"/>
    <col min="48" max="54" width="11.125" style="4" customWidth="1"/>
    <col min="55" max="55" width="31.75" style="4" bestFit="1" customWidth="1"/>
    <col min="56" max="62" width="11.125" style="4" customWidth="1"/>
    <col min="63" max="63" width="31.75" style="4" bestFit="1" customWidth="1"/>
    <col min="64" max="70" width="11.125" style="4" customWidth="1"/>
    <col min="71" max="71" width="31.75" style="4" bestFit="1" customWidth="1"/>
    <col min="72" max="78" width="11.125" style="4" customWidth="1"/>
    <col min="79" max="16384" width="11.125" style="4"/>
  </cols>
  <sheetData>
    <row r="1" spans="1:97" ht="30" customHeight="1">
      <c r="A1" s="84" t="s">
        <v>41</v>
      </c>
    </row>
    <row r="2" spans="1:97" ht="30" customHeight="1">
      <c r="A2" s="8">
        <v>44082</v>
      </c>
      <c r="B2" s="4" t="str">
        <f>Baseline!B2</f>
        <v>Probst, Thomas</v>
      </c>
      <c r="D2" s="4" t="str">
        <f>Baseline!D2</f>
        <v>thomas.probst@donau-uni.ac.at</v>
      </c>
    </row>
    <row r="3" spans="1:97" ht="30" customHeight="1">
      <c r="A3" s="8">
        <v>44144</v>
      </c>
      <c r="B3" s="4" t="str">
        <f>Baseline!B3</f>
        <v>Allgaier, Johannes</v>
      </c>
      <c r="D3" s="4" t="str">
        <f>Baseline!D3</f>
        <v>johannes.allgaier@uni-wuerzburg.de</v>
      </c>
    </row>
    <row r="4" spans="1:97" ht="30" customHeight="1" thickBot="1">
      <c r="A4" s="8"/>
      <c r="D4" s="85"/>
      <c r="E4" s="85"/>
      <c r="F4" s="85"/>
      <c r="G4" s="85"/>
      <c r="J4" s="125"/>
      <c r="K4" s="125"/>
      <c r="L4" s="125"/>
      <c r="M4" s="125"/>
      <c r="N4" s="125"/>
    </row>
    <row r="5" spans="1:97" s="9" customFormat="1" ht="15" customHeight="1" thickBot="1">
      <c r="G5" s="87"/>
      <c r="H5" s="87"/>
      <c r="I5" s="87"/>
      <c r="J5" s="87"/>
      <c r="K5" s="87"/>
      <c r="L5" s="87"/>
      <c r="M5" s="87"/>
      <c r="N5" s="87"/>
      <c r="O5" s="10" t="s">
        <v>0</v>
      </c>
      <c r="P5" s="5"/>
      <c r="Q5" s="5"/>
      <c r="R5" s="5"/>
      <c r="S5" s="5"/>
      <c r="T5" s="5"/>
      <c r="U5" s="5"/>
      <c r="V5" s="5"/>
      <c r="W5" s="11" t="s">
        <v>1</v>
      </c>
      <c r="X5" s="88"/>
      <c r="Y5" s="88"/>
      <c r="Z5" s="88"/>
      <c r="AA5" s="88"/>
      <c r="AB5" s="88"/>
      <c r="AC5" s="88"/>
      <c r="AD5" s="88"/>
      <c r="AE5" s="89" t="s">
        <v>226</v>
      </c>
      <c r="AF5" s="90"/>
      <c r="AG5" s="90"/>
      <c r="AH5" s="90"/>
      <c r="AI5" s="90"/>
      <c r="AJ5" s="90"/>
      <c r="AK5" s="90"/>
      <c r="AL5" s="91"/>
      <c r="AM5" s="92" t="s">
        <v>157</v>
      </c>
      <c r="AN5" s="92"/>
      <c r="AO5" s="92"/>
      <c r="AP5" s="92"/>
      <c r="AQ5" s="92"/>
      <c r="AR5" s="92"/>
      <c r="AS5" s="92"/>
      <c r="AT5" s="92"/>
      <c r="AU5" s="93" t="s">
        <v>275</v>
      </c>
      <c r="AV5" s="94"/>
      <c r="AW5" s="94"/>
      <c r="AX5" s="94"/>
      <c r="AY5" s="94"/>
      <c r="AZ5" s="94"/>
      <c r="BA5" s="94"/>
      <c r="BB5" s="95"/>
      <c r="BC5" s="96" t="s">
        <v>235</v>
      </c>
      <c r="BD5" s="97"/>
      <c r="BE5" s="97"/>
      <c r="BF5" s="97"/>
      <c r="BG5" s="97"/>
      <c r="BH5" s="97"/>
      <c r="BI5" s="97"/>
      <c r="BJ5" s="98"/>
      <c r="BK5" s="99" t="s">
        <v>237</v>
      </c>
      <c r="BL5" s="100"/>
      <c r="BM5" s="100"/>
      <c r="BN5" s="100"/>
      <c r="BO5" s="100"/>
      <c r="BP5" s="100"/>
      <c r="BQ5" s="100"/>
      <c r="BR5" s="101"/>
      <c r="BS5" s="102" t="s">
        <v>238</v>
      </c>
      <c r="BT5" s="103"/>
      <c r="BU5" s="103"/>
      <c r="BV5" s="103"/>
      <c r="BW5" s="103"/>
      <c r="BX5" s="103"/>
      <c r="BY5" s="103"/>
      <c r="BZ5" s="104"/>
    </row>
    <row r="6" spans="1:97" s="9" customFormat="1" ht="15" customHeight="1">
      <c r="A6" s="21" t="s">
        <v>2</v>
      </c>
      <c r="B6" s="41" t="s">
        <v>3</v>
      </c>
      <c r="C6" s="42" t="s">
        <v>4</v>
      </c>
      <c r="D6" s="42" t="s">
        <v>5</v>
      </c>
      <c r="E6" s="42" t="s">
        <v>6</v>
      </c>
      <c r="F6" s="42" t="s">
        <v>7</v>
      </c>
      <c r="G6" s="43" t="s">
        <v>91</v>
      </c>
      <c r="H6" s="21" t="s">
        <v>82</v>
      </c>
      <c r="I6" s="22" t="s">
        <v>83</v>
      </c>
      <c r="J6" s="22" t="s">
        <v>84</v>
      </c>
      <c r="K6" s="22" t="s">
        <v>85</v>
      </c>
      <c r="L6" s="22" t="s">
        <v>86</v>
      </c>
      <c r="M6" s="22" t="s">
        <v>87</v>
      </c>
      <c r="N6" s="22" t="s">
        <v>88</v>
      </c>
      <c r="O6" s="21" t="s">
        <v>8</v>
      </c>
      <c r="P6" s="22" t="s">
        <v>89</v>
      </c>
      <c r="Q6" s="22" t="s">
        <v>90</v>
      </c>
      <c r="R6" s="22" t="s">
        <v>93</v>
      </c>
      <c r="S6" s="22" t="s">
        <v>94</v>
      </c>
      <c r="T6" s="22" t="s">
        <v>95</v>
      </c>
      <c r="U6" s="22" t="s">
        <v>96</v>
      </c>
      <c r="V6" s="22" t="s">
        <v>97</v>
      </c>
      <c r="W6" s="21" t="s">
        <v>9</v>
      </c>
      <c r="X6" s="22" t="s">
        <v>118</v>
      </c>
      <c r="Y6" s="22" t="s">
        <v>119</v>
      </c>
      <c r="Z6" s="22" t="s">
        <v>120</v>
      </c>
      <c r="AA6" s="22" t="s">
        <v>121</v>
      </c>
      <c r="AB6" s="22" t="s">
        <v>122</v>
      </c>
      <c r="AC6" s="22" t="s">
        <v>123</v>
      </c>
      <c r="AD6" s="51" t="s">
        <v>124</v>
      </c>
      <c r="AE6" s="21" t="s">
        <v>227</v>
      </c>
      <c r="AF6" s="42" t="s">
        <v>228</v>
      </c>
      <c r="AG6" s="42" t="s">
        <v>229</v>
      </c>
      <c r="AH6" s="42" t="s">
        <v>230</v>
      </c>
      <c r="AI6" s="42" t="s">
        <v>231</v>
      </c>
      <c r="AJ6" s="42" t="s">
        <v>232</v>
      </c>
      <c r="AK6" s="42" t="s">
        <v>233</v>
      </c>
      <c r="AL6" s="43" t="s">
        <v>234</v>
      </c>
      <c r="AM6" s="22" t="s">
        <v>165</v>
      </c>
      <c r="AN6" s="22" t="s">
        <v>166</v>
      </c>
      <c r="AO6" s="22" t="s">
        <v>167</v>
      </c>
      <c r="AP6" s="22" t="s">
        <v>168</v>
      </c>
      <c r="AQ6" s="22" t="s">
        <v>169</v>
      </c>
      <c r="AR6" s="22" t="s">
        <v>170</v>
      </c>
      <c r="AS6" s="22" t="s">
        <v>171</v>
      </c>
      <c r="AT6" s="22" t="s">
        <v>172</v>
      </c>
      <c r="AU6" s="62" t="s">
        <v>239</v>
      </c>
      <c r="AV6" s="63" t="s">
        <v>240</v>
      </c>
      <c r="AW6" s="64" t="s">
        <v>241</v>
      </c>
      <c r="AX6" s="63" t="s">
        <v>242</v>
      </c>
      <c r="AY6" s="64" t="s">
        <v>243</v>
      </c>
      <c r="AZ6" s="63" t="s">
        <v>244</v>
      </c>
      <c r="BA6" s="64" t="s">
        <v>245</v>
      </c>
      <c r="BB6" s="63" t="s">
        <v>246</v>
      </c>
      <c r="BC6" s="62" t="s">
        <v>247</v>
      </c>
      <c r="BD6" s="63" t="s">
        <v>248</v>
      </c>
      <c r="BE6" s="64" t="s">
        <v>249</v>
      </c>
      <c r="BF6" s="63" t="s">
        <v>250</v>
      </c>
      <c r="BG6" s="64" t="s">
        <v>251</v>
      </c>
      <c r="BH6" s="63" t="s">
        <v>252</v>
      </c>
      <c r="BI6" s="64" t="s">
        <v>253</v>
      </c>
      <c r="BJ6" s="63" t="s">
        <v>254</v>
      </c>
      <c r="BK6" s="62" t="s">
        <v>255</v>
      </c>
      <c r="BL6" s="63" t="s">
        <v>256</v>
      </c>
      <c r="BM6" s="64" t="s">
        <v>257</v>
      </c>
      <c r="BN6" s="63" t="s">
        <v>258</v>
      </c>
      <c r="BO6" s="64" t="s">
        <v>259</v>
      </c>
      <c r="BP6" s="63" t="s">
        <v>260</v>
      </c>
      <c r="BQ6" s="64" t="s">
        <v>261</v>
      </c>
      <c r="BR6" s="63" t="s">
        <v>262</v>
      </c>
      <c r="BS6" s="62" t="s">
        <v>263</v>
      </c>
      <c r="BT6" s="63" t="s">
        <v>264</v>
      </c>
      <c r="BU6" s="64" t="s">
        <v>265</v>
      </c>
      <c r="BV6" s="63" t="s">
        <v>266</v>
      </c>
      <c r="BW6" s="64" t="s">
        <v>267</v>
      </c>
      <c r="BX6" s="63" t="s">
        <v>268</v>
      </c>
      <c r="BY6" s="64" t="s">
        <v>269</v>
      </c>
      <c r="BZ6" s="63" t="s">
        <v>270</v>
      </c>
    </row>
    <row r="7" spans="1:97" s="15" customFormat="1" ht="15" customHeight="1">
      <c r="A7" s="35" t="s">
        <v>10</v>
      </c>
      <c r="B7" s="14"/>
      <c r="C7" s="14"/>
      <c r="D7" s="14"/>
      <c r="E7" s="14"/>
      <c r="F7" s="14"/>
      <c r="G7" s="14"/>
      <c r="H7" s="6"/>
      <c r="I7" s="6"/>
      <c r="J7" s="6"/>
      <c r="K7" s="6"/>
      <c r="L7" s="6"/>
      <c r="M7" s="6"/>
      <c r="N7" s="6"/>
      <c r="O7" s="86" t="s">
        <v>279</v>
      </c>
      <c r="P7" s="81"/>
      <c r="Q7" s="81"/>
      <c r="R7" s="81"/>
      <c r="S7" s="81"/>
      <c r="T7" s="81"/>
      <c r="U7" s="81"/>
      <c r="V7" s="81"/>
      <c r="W7" s="86" t="s">
        <v>280</v>
      </c>
      <c r="X7" s="81"/>
      <c r="Y7" s="81"/>
      <c r="Z7" s="81"/>
      <c r="AA7" s="81"/>
      <c r="AB7" s="81"/>
      <c r="AC7" s="81"/>
      <c r="AD7" s="105"/>
      <c r="AE7" s="126" t="s">
        <v>540</v>
      </c>
      <c r="AF7" s="127"/>
      <c r="AG7" s="127"/>
      <c r="AH7" s="127"/>
      <c r="AI7" s="127"/>
      <c r="AJ7" s="127"/>
      <c r="AK7" s="127"/>
      <c r="AL7" s="127"/>
      <c r="AM7" s="81" t="s">
        <v>281</v>
      </c>
      <c r="AN7" s="81"/>
      <c r="AO7" s="81"/>
      <c r="AP7" s="81"/>
      <c r="AQ7" s="81"/>
      <c r="AR7" s="81"/>
      <c r="AS7" s="81"/>
      <c r="AT7" s="81"/>
      <c r="AU7" s="126" t="s">
        <v>543</v>
      </c>
      <c r="AV7" s="127"/>
      <c r="AW7" s="127"/>
      <c r="AX7" s="127"/>
      <c r="AY7" s="127"/>
      <c r="AZ7" s="127"/>
      <c r="BA7" s="127"/>
      <c r="BB7" s="127"/>
      <c r="BC7" s="126" t="s">
        <v>546</v>
      </c>
      <c r="BD7" s="127"/>
      <c r="BE7" s="127"/>
      <c r="BF7" s="127"/>
      <c r="BG7" s="127"/>
      <c r="BH7" s="127"/>
      <c r="BI7" s="127"/>
      <c r="BJ7" s="127"/>
      <c r="BK7" s="126" t="s">
        <v>549</v>
      </c>
      <c r="BL7" s="127"/>
      <c r="BM7" s="127"/>
      <c r="BN7" s="127"/>
      <c r="BO7" s="127"/>
      <c r="BP7" s="127"/>
      <c r="BQ7" s="127"/>
      <c r="BR7" s="127"/>
      <c r="BS7" s="126" t="s">
        <v>552</v>
      </c>
      <c r="BT7" s="127"/>
      <c r="BU7" s="127"/>
      <c r="BV7" s="127"/>
      <c r="BW7" s="127"/>
      <c r="BX7" s="127"/>
      <c r="BY7" s="127"/>
      <c r="BZ7" s="127"/>
    </row>
    <row r="8" spans="1:97" s="15" customFormat="1" ht="15" customHeight="1">
      <c r="A8" s="35" t="s">
        <v>11</v>
      </c>
      <c r="B8" s="14"/>
      <c r="C8" s="14"/>
      <c r="D8" s="14"/>
      <c r="E8" s="14"/>
      <c r="F8" s="14"/>
      <c r="G8" s="14"/>
      <c r="H8" s="6"/>
      <c r="I8" s="6"/>
      <c r="J8" s="6"/>
      <c r="K8" s="6"/>
      <c r="L8" s="6"/>
      <c r="M8" s="6"/>
      <c r="N8" s="6"/>
      <c r="O8" s="35"/>
      <c r="P8" s="6"/>
      <c r="Q8" s="6"/>
      <c r="R8" s="6"/>
      <c r="S8" s="6"/>
      <c r="T8" s="6"/>
      <c r="U8" s="6"/>
      <c r="V8" s="6"/>
      <c r="W8" s="106"/>
      <c r="X8" s="107"/>
      <c r="Y8" s="107"/>
      <c r="Z8" s="107"/>
      <c r="AA8" s="107"/>
      <c r="AB8" s="107"/>
      <c r="AC8" s="107"/>
      <c r="AD8" s="108"/>
      <c r="AE8" s="128"/>
      <c r="AF8" s="129"/>
      <c r="AG8" s="129"/>
      <c r="AH8" s="129"/>
      <c r="AI8" s="129"/>
      <c r="AJ8" s="129"/>
      <c r="AK8" s="129"/>
      <c r="AL8" s="129"/>
      <c r="AM8" s="107"/>
      <c r="AN8" s="107"/>
      <c r="AO8" s="107"/>
      <c r="AP8" s="107"/>
      <c r="AQ8" s="107"/>
      <c r="AR8" s="107"/>
      <c r="AS8" s="107"/>
      <c r="AT8" s="107"/>
      <c r="AU8" s="128"/>
      <c r="AV8" s="129"/>
      <c r="AW8" s="129"/>
      <c r="AX8" s="129"/>
      <c r="AY8" s="129"/>
      <c r="AZ8" s="129"/>
      <c r="BA8" s="129"/>
      <c r="BB8" s="129"/>
      <c r="BC8" s="128"/>
      <c r="BD8" s="129"/>
      <c r="BE8" s="129"/>
      <c r="BF8" s="129"/>
      <c r="BG8" s="129"/>
      <c r="BH8" s="129"/>
      <c r="BI8" s="129"/>
      <c r="BJ8" s="129"/>
      <c r="BK8" s="128"/>
      <c r="BL8" s="129"/>
      <c r="BM8" s="129"/>
      <c r="BN8" s="129"/>
      <c r="BO8" s="129"/>
      <c r="BP8" s="129"/>
      <c r="BQ8" s="129"/>
      <c r="BR8" s="129"/>
      <c r="BS8" s="128"/>
      <c r="BT8" s="129"/>
      <c r="BU8" s="129"/>
      <c r="BV8" s="129"/>
      <c r="BW8" s="129"/>
      <c r="BX8" s="129"/>
      <c r="BY8" s="129"/>
      <c r="BZ8" s="129"/>
    </row>
    <row r="9" spans="1:97" s="15" customFormat="1" ht="15" customHeight="1">
      <c r="A9" s="35" t="s">
        <v>12</v>
      </c>
      <c r="B9" s="14"/>
      <c r="C9" s="14"/>
      <c r="D9" s="14"/>
      <c r="E9" s="14"/>
      <c r="F9" s="14"/>
      <c r="G9" s="14"/>
      <c r="H9" s="6"/>
      <c r="I9" s="6"/>
      <c r="J9" s="6"/>
      <c r="K9" s="6"/>
      <c r="L9" s="6"/>
      <c r="M9" s="6"/>
      <c r="N9" s="6"/>
      <c r="O9" s="35" t="s">
        <v>76</v>
      </c>
      <c r="P9" s="6"/>
      <c r="Q9" s="6"/>
      <c r="R9" s="6"/>
      <c r="S9" s="6"/>
      <c r="T9" s="6"/>
      <c r="U9" s="6"/>
      <c r="V9" s="6"/>
      <c r="W9" s="109" t="s">
        <v>77</v>
      </c>
      <c r="X9" s="110"/>
      <c r="Y9" s="110"/>
      <c r="Z9" s="110"/>
      <c r="AA9" s="110"/>
      <c r="AB9" s="110"/>
      <c r="AC9" s="110"/>
      <c r="AD9" s="111"/>
      <c r="AE9" s="128" t="s">
        <v>541</v>
      </c>
      <c r="AF9" s="129"/>
      <c r="AG9" s="129"/>
      <c r="AH9" s="129"/>
      <c r="AI9" s="129"/>
      <c r="AJ9" s="129"/>
      <c r="AK9" s="129"/>
      <c r="AL9" s="129"/>
      <c r="AM9" s="110" t="s">
        <v>272</v>
      </c>
      <c r="AN9" s="110"/>
      <c r="AO9" s="110"/>
      <c r="AP9" s="110"/>
      <c r="AQ9" s="110"/>
      <c r="AR9" s="110"/>
      <c r="AS9" s="110"/>
      <c r="AT9" s="110"/>
      <c r="AU9" s="128" t="s">
        <v>544</v>
      </c>
      <c r="AV9" s="129"/>
      <c r="AW9" s="129"/>
      <c r="AX9" s="129"/>
      <c r="AY9" s="129"/>
      <c r="AZ9" s="129"/>
      <c r="BA9" s="129"/>
      <c r="BB9" s="129"/>
      <c r="BC9" s="128" t="s">
        <v>547</v>
      </c>
      <c r="BD9" s="129"/>
      <c r="BE9" s="129"/>
      <c r="BF9" s="129"/>
      <c r="BG9" s="129"/>
      <c r="BH9" s="129"/>
      <c r="BI9" s="129"/>
      <c r="BJ9" s="129"/>
      <c r="BK9" s="128" t="s">
        <v>550</v>
      </c>
      <c r="BL9" s="129"/>
      <c r="BM9" s="129"/>
      <c r="BN9" s="129"/>
      <c r="BO9" s="129"/>
      <c r="BP9" s="129"/>
      <c r="BQ9" s="129"/>
      <c r="BR9" s="129"/>
      <c r="BS9" s="128" t="s">
        <v>553</v>
      </c>
      <c r="BT9" s="129"/>
      <c r="BU9" s="129"/>
      <c r="BV9" s="129"/>
      <c r="BW9" s="129"/>
      <c r="BX9" s="129"/>
      <c r="BY9" s="129"/>
      <c r="BZ9" s="129"/>
    </row>
    <row r="10" spans="1:97" s="15" customFormat="1" ht="15" customHeight="1">
      <c r="A10" s="35" t="s">
        <v>10</v>
      </c>
      <c r="B10" s="14"/>
      <c r="C10" s="14"/>
      <c r="D10" s="14"/>
      <c r="E10" s="14"/>
      <c r="F10" s="14"/>
      <c r="G10" s="14"/>
      <c r="H10" s="6"/>
      <c r="I10" s="6"/>
      <c r="J10" s="6"/>
      <c r="K10" s="6"/>
      <c r="L10" s="6"/>
      <c r="M10" s="6"/>
      <c r="N10" s="6"/>
      <c r="O10" s="112" t="s">
        <v>60</v>
      </c>
      <c r="P10" s="113"/>
      <c r="Q10" s="113"/>
      <c r="R10" s="113"/>
      <c r="S10" s="113"/>
      <c r="T10" s="113"/>
      <c r="U10" s="113"/>
      <c r="V10" s="113"/>
      <c r="W10" s="35" t="s">
        <v>61</v>
      </c>
      <c r="X10" s="14"/>
      <c r="Y10" s="14"/>
      <c r="Z10" s="14"/>
      <c r="AA10" s="14"/>
      <c r="AB10" s="14"/>
      <c r="AC10" s="14"/>
      <c r="AD10" s="56"/>
      <c r="AE10" s="130" t="s">
        <v>296</v>
      </c>
      <c r="AF10" s="131"/>
      <c r="AG10" s="131"/>
      <c r="AH10" s="131"/>
      <c r="AI10" s="131"/>
      <c r="AJ10" s="131"/>
      <c r="AK10" s="131"/>
      <c r="AL10" s="131"/>
      <c r="AM10" s="6" t="s">
        <v>216</v>
      </c>
      <c r="AN10" s="14"/>
      <c r="AO10" s="14"/>
      <c r="AP10" s="14"/>
      <c r="AQ10" s="14"/>
      <c r="AR10" s="14"/>
      <c r="AS10" s="14"/>
      <c r="AT10" s="14"/>
      <c r="AU10" s="130" t="s">
        <v>345</v>
      </c>
      <c r="AV10" s="131"/>
      <c r="AW10" s="131"/>
      <c r="AX10" s="131"/>
      <c r="AY10" s="131"/>
      <c r="AZ10" s="131"/>
      <c r="BA10" s="131"/>
      <c r="BB10" s="131"/>
      <c r="BC10" s="130" t="s">
        <v>397</v>
      </c>
      <c r="BD10" s="131"/>
      <c r="BE10" s="131"/>
      <c r="BF10" s="131"/>
      <c r="BG10" s="131"/>
      <c r="BH10" s="131"/>
      <c r="BI10" s="131"/>
      <c r="BJ10" s="131"/>
      <c r="BK10" s="130" t="s">
        <v>448</v>
      </c>
      <c r="BL10" s="131"/>
      <c r="BM10" s="131"/>
      <c r="BN10" s="131"/>
      <c r="BO10" s="131"/>
      <c r="BP10" s="131"/>
      <c r="BQ10" s="131"/>
      <c r="BR10" s="131"/>
      <c r="BS10" s="130" t="s">
        <v>528</v>
      </c>
      <c r="BT10" s="131"/>
      <c r="BU10" s="131"/>
      <c r="BV10" s="131"/>
      <c r="BW10" s="131"/>
      <c r="BX10" s="131"/>
      <c r="BY10" s="131"/>
      <c r="BZ10" s="131"/>
    </row>
    <row r="11" spans="1:97" s="77" customFormat="1" ht="15" customHeight="1">
      <c r="A11" s="78" t="s">
        <v>14</v>
      </c>
      <c r="B11" s="79" t="s">
        <v>15</v>
      </c>
      <c r="C11" s="79"/>
      <c r="D11" s="79"/>
      <c r="E11" s="79"/>
      <c r="F11" s="79" t="s">
        <v>16</v>
      </c>
      <c r="G11" s="79" t="s">
        <v>42</v>
      </c>
      <c r="H11" s="114">
        <f>IF(LEN(VLOOKUP($G11,Baseline!$G:$ZY,2,FALSE))=0,"",VLOOKUP($G11,Baseline!$G:$ZY,2,FALSE))</f>
        <v>0</v>
      </c>
      <c r="I11" s="115">
        <f>IF(LEN(VLOOKUP($G11,Baseline!$G:$ZY,3,FALSE))=0,"",VLOOKUP($G11,Baseline!$G:$ZY,3,FALSE))</f>
        <v>1</v>
      </c>
      <c r="J11" s="115">
        <f>IF(LEN(VLOOKUP($G11,Baseline!$G:$ZY,4,FALSE))=0,"",VLOOKUP($G11,Baseline!$G:$ZY,4,FALSE))</f>
        <v>2</v>
      </c>
      <c r="K11" s="115">
        <f>IF(LEN(VLOOKUP($G11,Baseline!$G:$ZY,5,FALSE))=0,"",VLOOKUP($G11,Baseline!$G:$ZY,5,FALSE))</f>
        <v>3</v>
      </c>
      <c r="L11" s="115">
        <f>IF(LEN(VLOOKUP($G11,Baseline!$G:$ZY,6,FALSE))=0,"",VLOOKUP($G11,Baseline!$G:$ZY,6,FALSE))</f>
        <v>4</v>
      </c>
      <c r="M11" s="115" t="str">
        <f>IF(LEN(VLOOKUP($G11,Baseline!$G:$ZY,7,FALSE))=0,"",VLOOKUP($G11,Baseline!$G:$ZY,7,FALSE))</f>
        <v/>
      </c>
      <c r="N11" s="115" t="str">
        <f>IF(LEN(VLOOKUP($G11,Baseline!$G:$ZY,8,FALSE))=0,"",VLOOKUP($G11,Baseline!$G:$ZY,8,FALSE))</f>
        <v/>
      </c>
      <c r="O11" s="116" t="str">
        <f>IF(LEN(VLOOKUP($G11,Baseline!$G:$ZY,9,FALSE))=0,"",VLOOKUP($G11,Baseline!$G:$ZY,9,FALSE))</f>
        <v>Wie oft waren Sie in der letzten Woche aufgewühlt, weil etwas unerwartet passiert ist?</v>
      </c>
      <c r="P11" s="78" t="str">
        <f>IF(LEN(VLOOKUP($G11,Baseline!$G:$ZY,10,FALSE))=0,"",VLOOKUP($G11,Baseline!$G:$ZY,10,FALSE))</f>
        <v>Nie</v>
      </c>
      <c r="Q11" s="117" t="str">
        <f>IF(LEN(VLOOKUP($G11,Baseline!$G:$ZY,11,FALSE))=0,"",VLOOKUP($G11,Baseline!$G:$ZY,11,FALSE))</f>
        <v>Fast nie</v>
      </c>
      <c r="R11" s="117" t="str">
        <f>IF(LEN(VLOOKUP($G11,Baseline!$G:$ZY,12,FALSE))=0,"",VLOOKUP($G11,Baseline!$G:$ZY,12,FALSE))</f>
        <v>Manchmal</v>
      </c>
      <c r="S11" s="117" t="str">
        <f>IF(LEN(VLOOKUP($G11,Baseline!$G:$ZY,13,FALSE))=0,"",VLOOKUP($G11,Baseline!$G:$ZY,13,FALSE))</f>
        <v>Ziemlich oft</v>
      </c>
      <c r="T11" s="117" t="str">
        <f>IF(LEN(VLOOKUP($G11,Baseline!$G:$ZY,14,FALSE))=0,"",VLOOKUP($G11,Baseline!$G:$ZY,14,FALSE))</f>
        <v>Sehr oft</v>
      </c>
      <c r="U11" s="117" t="str">
        <f>IF(LEN(VLOOKUP($G11,Baseline!$G:$ZY,15,FALSE))=0,"",VLOOKUP($G11,Baseline!$G:$ZY,15,FALSE))</f>
        <v/>
      </c>
      <c r="V11" s="117" t="str">
        <f>IF(LEN(VLOOKUP($G11,Baseline!$G:$ZY,16,FALSE))=0,"",VLOOKUP($G11,Baseline!$G:$ZY,16,FALSE))</f>
        <v/>
      </c>
      <c r="W11" s="117" t="str">
        <f>IF(LEN(VLOOKUP($G11,Baseline!$G:$ZY,17,FALSE))=0,"",VLOOKUP($G11,Baseline!$G:$ZY,17,FALSE))</f>
        <v>In the last week, how often have you been upset because of something that happened unexpectedly?</v>
      </c>
      <c r="X11" s="118" t="str">
        <f>IF(LEN(VLOOKUP($G11,Baseline!$G:$ZY,18,FALSE))=0,"",VLOOKUP($G11,Baseline!$G:$ZY,18,FALSE))</f>
        <v>Never</v>
      </c>
      <c r="Y11" s="78" t="str">
        <f>IF(LEN(VLOOKUP($G11,Baseline!$G:$ZY,19,FALSE))=0,"",VLOOKUP($G11,Baseline!$G:$ZY,19,FALSE))</f>
        <v>Almost never</v>
      </c>
      <c r="Z11" s="117" t="str">
        <f>IF(LEN(VLOOKUP($G11,Baseline!$G:$ZY,20,FALSE))=0,"",VLOOKUP($G11,Baseline!$G:$ZY,20,FALSE))</f>
        <v>Sometimes</v>
      </c>
      <c r="AA11" s="117" t="str">
        <f>IF(LEN(VLOOKUP($G11,Baseline!$G:$ZY,21,FALSE))=0,"",VLOOKUP($G11,Baseline!$G:$ZY,21,FALSE))</f>
        <v>Fairly often</v>
      </c>
      <c r="AB11" s="117" t="str">
        <f>IF(LEN(VLOOKUP($G11,Baseline!$G:$ZY,22,FALSE))=0,"",VLOOKUP($G11,Baseline!$G:$ZY,22,FALSE))</f>
        <v>Very often</v>
      </c>
      <c r="AC11" s="117" t="str">
        <f>IF(LEN(VLOOKUP($G11,Baseline!$G:$ZY,23,FALSE))=0,"",VLOOKUP($G11,Baseline!$G:$ZY,23,FALSE))</f>
        <v/>
      </c>
      <c r="AD11" s="117" t="str">
        <f>IF(LEN(VLOOKUP($G11,Baseline!$G:$ZY,24,FALSE))=0,"",VLOOKUP($G11,Baseline!$G:$ZY,24,FALSE))</f>
        <v/>
      </c>
      <c r="AE11" s="132" t="str">
        <f>IF(LEN(VLOOKUP($G11,[1]Baseline!$G:$ZY,9,FALSE))=0,"",VLOOKUP($G11,[1]Baseline!$G:$ZY,9,FALSE))</f>
        <v>¿Con qué frecuencia se ha agitado en la última semana porque algo inesperado sucedió?</v>
      </c>
      <c r="AF11" s="133" t="str">
        <f>IF(LEN(VLOOKUP($G11,[1]Baseline!$G:$ZY,10,FALSE))=0,"",VLOOKUP($G11,[1]Baseline!$G:$ZY,10,FALSE))</f>
        <v>Nunca</v>
      </c>
      <c r="AG11" s="134" t="str">
        <f>IF(LEN(VLOOKUP($G11,[1]Baseline!$G:$ZY,11,FALSE))=0,"",VLOOKUP($G11,[1]Baseline!$G:$ZY,11,FALSE))</f>
        <v>Casi nunca</v>
      </c>
      <c r="AH11" s="134" t="str">
        <f>IF(LEN(VLOOKUP($G11,[1]Baseline!$G:$ZY,12,FALSE))=0,"",VLOOKUP($G11,[1]Baseline!$G:$ZY,12,FALSE))</f>
        <v>A veces</v>
      </c>
      <c r="AI11" s="134" t="str">
        <f>IF(LEN(VLOOKUP($G11,[1]Baseline!$G:$ZY,13,FALSE))=0,"",VLOOKUP($G11,[1]Baseline!$G:$ZY,13,FALSE))</f>
        <v>Bastante a menudo</v>
      </c>
      <c r="AJ11" s="134" t="str">
        <f>IF(LEN(VLOOKUP($G11,[1]Baseline!$G:$ZY,14,FALSE))=0,"",VLOOKUP($G11,[1]Baseline!$G:$ZY,14,FALSE))</f>
        <v>Muy a menudo</v>
      </c>
      <c r="AK11" s="134" t="str">
        <f>IF(LEN(VLOOKUP($G11,[1]Baseline!$G:$ZY,15,FALSE))=0,"",VLOOKUP($G11,[1]Baseline!$G:$ZY,15,FALSE))</f>
        <v/>
      </c>
      <c r="AL11" s="134" t="str">
        <f>IF(LEN(VLOOKUP($G11,[1]Baseline!$G:$ZY,16,FALSE))=0,"",VLOOKUP($G11,[1]Baseline!$G:$ZY,16,FALSE))</f>
        <v/>
      </c>
      <c r="AM11" s="80" t="str">
        <f>IF(LEN(VLOOKUP($G11,Baseline!$G:$ZY,33, FALSE))=0,"",VLOOKUP($G11,Baseline!$G:$ZY,33,FALSE))</f>
        <v>Durant la semaine passé, combien de fois, avez-vous été contrarié(e)  par quelque chose d’inattendu ou imprévu ?</v>
      </c>
      <c r="AN11" s="117" t="str">
        <f>IF(LEN(VLOOKUP($G11,Baseline!$G:$ZY,34,FALSE))=0,"",VLOOKUP($G11,Baseline!$G:$ZY,34,FALSE))</f>
        <v>Jamais</v>
      </c>
      <c r="AO11" s="118" t="str">
        <f>IF(LEN(VLOOKUP($G11,Baseline!$G:$ZY,35,FALSE))=0,"",VLOOKUP($G11,Baseline!$G:$ZY,35,FALSE))</f>
        <v>Presque jamais</v>
      </c>
      <c r="AP11" s="78" t="str">
        <f>IF(LEN(VLOOKUP($G11,Baseline!$G:$ZY,36,FALSE))=0,"",VLOOKUP($G11,Baseline!$G:$ZY,36,FALSE))</f>
        <v xml:space="preserve">Parfois </v>
      </c>
      <c r="AQ11" s="117" t="str">
        <f>IF(LEN(VLOOKUP($G11,Baseline!$G:$ZY,37,FALSE))=0,"",VLOOKUP($G11,Baseline!$G:$ZY,37,FALSE))</f>
        <v>Assez souvent</v>
      </c>
      <c r="AR11" s="117" t="str">
        <f>IF(LEN(VLOOKUP($G11,Baseline!$G:$ZY,38,FALSE))=0,"",VLOOKUP($G11,Baseline!$G:$ZY,38,FALSE))</f>
        <v>Très souvent</v>
      </c>
      <c r="AS11" s="117" t="str">
        <f>IF(LEN(VLOOKUP($G11,Baseline!$G:$ZY,39,FALSE))=0,"",VLOOKUP($G11,Baseline!$G:$ZY,39,FALSE))</f>
        <v/>
      </c>
      <c r="AT11" s="117" t="str">
        <f>IF(LEN(VLOOKUP($G11,Baseline!$G:$ZY,40,FALSE))=0,"",VLOOKUP($G11,Baseline!$G:$ZY,40,FALSE))</f>
        <v/>
      </c>
      <c r="AU11" s="132" t="str">
        <f>IF(LEN(VLOOKUP($G11,[2]Baseline!$G:$ZY,9,FALSE))=0,"",VLOOKUP($G11,[2]Baseline!$G:$ZY,9,FALSE))</f>
        <v>Az elmúlt héten milyen gyakran volt ideges, mert valami váratlan történt?</v>
      </c>
      <c r="AV11" s="133" t="str">
        <f>IF(LEN(VLOOKUP($G11,[2]Baseline!$G:$ZY,10,FALSE))=0,"",VLOOKUP($G11,[2]Baseline!$G:$ZY,10,FALSE))</f>
        <v>Soha</v>
      </c>
      <c r="AW11" s="134" t="str">
        <f>IF(LEN(VLOOKUP($G11,[2]Baseline!$G:$ZY,11,FALSE))=0,"",VLOOKUP($G11,[2]Baseline!$G:$ZY,11,FALSE))</f>
        <v>Szinte soha</v>
      </c>
      <c r="AX11" s="134" t="str">
        <f>IF(LEN(VLOOKUP($G11,[2]Baseline!$G:$ZY,12,FALSE))=0,"",VLOOKUP($G11,[2]Baseline!$G:$ZY,12,FALSE))</f>
        <v>Néha</v>
      </c>
      <c r="AY11" s="134" t="str">
        <f>IF(LEN(VLOOKUP($G11,[2]Baseline!$G:$ZY,13,FALSE))=0,"",VLOOKUP($G11,[2]Baseline!$G:$ZY,13,FALSE))</f>
        <v>Viszonylag gyakran</v>
      </c>
      <c r="AZ11" s="134" t="str">
        <f>IF(LEN(VLOOKUP($G11,[2]Baseline!$G:$ZY,14,FALSE))=0,"",VLOOKUP($G11,[2]Baseline!$G:$ZY,14,FALSE))</f>
        <v>Nagyon gyakran</v>
      </c>
      <c r="BA11" s="134" t="str">
        <f>IF(LEN(VLOOKUP($G11,[2]Baseline!$G:$ZY,15,FALSE))=0,"",VLOOKUP($G11,[2]Baseline!$G:$ZY,15,FALSE))</f>
        <v/>
      </c>
      <c r="BB11" s="134" t="str">
        <f>IF(LEN(VLOOKUP($G11,[2]Baseline!$G:$ZY,16,FALSE))=0,"",VLOOKUP($G11,[2]Baseline!$G:$ZY,16,FALSE))</f>
        <v/>
      </c>
      <c r="BC11" s="132" t="str">
        <f>IF(LEN(VLOOKUP($G11,[3]Baseline!$G:$ZY,9,FALSE))=0,"",VLOOKUP($G11,[3]Baseline!$G:$ZY,9,FALSE))</f>
        <v>Nell'ultima settimana, con quale frequenza si è sentito/a turbato/a a causa di un evento imprevisto?</v>
      </c>
      <c r="BD11" s="133" t="str">
        <f>IF(LEN(VLOOKUP($G11,[3]Baseline!$G:$ZY,10,FALSE))=0,"",VLOOKUP($G11,[3]Baseline!$G:$ZY,10,FALSE))</f>
        <v>Mai</v>
      </c>
      <c r="BE11" s="134" t="str">
        <f>IF(LEN(VLOOKUP($G11,[3]Baseline!$G:$ZY,11,FALSE))=0,"",VLOOKUP($G11,[3]Baseline!$G:$ZY,11,FALSE))</f>
        <v>Quasi mai</v>
      </c>
      <c r="BF11" s="134" t="str">
        <f>IF(LEN(VLOOKUP($G11,[3]Baseline!$G:$ZY,12,FALSE))=0,"",VLOOKUP($G11,[3]Baseline!$G:$ZY,12,FALSE))</f>
        <v>A volte</v>
      </c>
      <c r="BG11" s="134" t="str">
        <f>IF(LEN(VLOOKUP($G11,[3]Baseline!$G:$ZY,13,FALSE))=0,"",VLOOKUP($G11,[3]Baseline!$G:$ZY,13,FALSE))</f>
        <v>Abbastanza spesso</v>
      </c>
      <c r="BH11" s="134" t="str">
        <f>IF(LEN(VLOOKUP($G11,[3]Baseline!$G:$ZY,14,FALSE))=0,"",VLOOKUP($G11,[3]Baseline!$G:$ZY,14,FALSE))</f>
        <v>Molto spesso</v>
      </c>
      <c r="BI11" s="134" t="str">
        <f>IF(LEN(VLOOKUP($G11,[3]Baseline!$G:$ZY,15,FALSE))=0,"",VLOOKUP($G11,[3]Baseline!$G:$ZY,15,FALSE))</f>
        <v/>
      </c>
      <c r="BJ11" s="134" t="str">
        <f>IF(LEN(VLOOKUP($G11,[3]Baseline!$G:$ZY,16,FALSE))=0,"",VLOOKUP($G11,[3]Baseline!$G:$ZY,16,FALSE))</f>
        <v/>
      </c>
      <c r="BK11" s="132" t="str">
        <f>IF(LEN(VLOOKUP($G11,[4]Baseline!$G:$ZY,9,FALSE))=0,"",VLOOKUP($G11,[4]Baseline!$G:$ZY,9,FALSE))</f>
        <v>Как часто за последнюю неделю Вы были расстроены из-за того, что происходило что-то неожиданное?</v>
      </c>
      <c r="BL11" s="133" t="str">
        <f>IF(LEN(VLOOKUP($G11,[4]Baseline!$G:$ZY,10,FALSE))=0,"",VLOOKUP($G11,[4]Baseline!$G:$ZY,10,FALSE))</f>
        <v>Никогда</v>
      </c>
      <c r="BM11" s="134" t="str">
        <f>IF(LEN(VLOOKUP($G11,[4]Baseline!$G:$ZY,11,FALSE))=0,"",VLOOKUP($G11,[4]Baseline!$G:$ZY,11,FALSE))</f>
        <v>Почти никогда</v>
      </c>
      <c r="BN11" s="134" t="str">
        <f>IF(LEN(VLOOKUP($G11,[4]Baseline!$G:$ZY,12,FALSE))=0,"",VLOOKUP($G11,[4]Baseline!$G:$ZY,12,FALSE))</f>
        <v>Иногда</v>
      </c>
      <c r="BO11" s="134" t="str">
        <f>IF(LEN(VLOOKUP($G11,[4]Baseline!$G:$ZY,13,FALSE))=0,"",VLOOKUP($G11,[4]Baseline!$G:$ZY,13,FALSE))</f>
        <v>Довольно часто</v>
      </c>
      <c r="BP11" s="134" t="str">
        <f>IF(LEN(VLOOKUP($G11,[4]Baseline!$G:$ZY,14,FALSE))=0,"",VLOOKUP($G11,[4]Baseline!$G:$ZY,14,FALSE))</f>
        <v>Очень часто</v>
      </c>
      <c r="BQ11" s="134" t="str">
        <f>IF(LEN(VLOOKUP($G11,[4]Baseline!$G:$ZY,15,FALSE))=0,"",VLOOKUP($G11,[4]Baseline!$G:$ZY,15,FALSE))</f>
        <v/>
      </c>
      <c r="BR11" s="134" t="str">
        <f>IF(LEN(VLOOKUP($G11,[4]Baseline!$G:$ZY,16,FALSE))=0,"",VLOOKUP($G11,[4]Baseline!$G:$ZY,16,FALSE))</f>
        <v/>
      </c>
      <c r="BS11" s="132" t="str">
        <f>IF(LEN(VLOOKUP($G11,[5]Baseline!$G:$ZY,9,FALSE))=0,"",VLOOKUP($G11,[5]Baseline!$G:$ZY,9,FALSE))</f>
        <v>Koliko često ste se u proteklih nedelju dana bili uznemireni jer se nešto dogodilo neočekivano?</v>
      </c>
      <c r="BT11" s="133" t="str">
        <f>IF(LEN(VLOOKUP($G11,[5]Baseline!$G:$ZY,10,FALSE))=0,"",VLOOKUP($G11,[5]Baseline!$G:$ZY,10,FALSE))</f>
        <v>Uopšte ne</v>
      </c>
      <c r="BU11" s="134" t="str">
        <f>IF(LEN(VLOOKUP($G11,[5]Baseline!$G:$ZY,11,FALSE))=0,"",VLOOKUP($G11,[5]Baseline!$G:$ZY,11,FALSE))</f>
        <v>Skoro uopšte ne</v>
      </c>
      <c r="BV11" s="134" t="str">
        <f>IF(LEN(VLOOKUP($G11,[5]Baseline!$G:$ZY,12,FALSE))=0,"",VLOOKUP($G11,[5]Baseline!$G:$ZY,12,FALSE))</f>
        <v>Ponekad</v>
      </c>
      <c r="BW11" s="134" t="str">
        <f>IF(LEN(VLOOKUP($G11,[5]Baseline!$G:$ZY,13,FALSE))=0,"",VLOOKUP($G11,[5]Baseline!$G:$ZY,13,FALSE))</f>
        <v>Prilično često</v>
      </c>
      <c r="BX11" s="134" t="str">
        <f>IF(LEN(VLOOKUP($G11,[5]Baseline!$G:$ZY,14,FALSE))=0,"",VLOOKUP($G11,[5]Baseline!$G:$ZY,14,FALSE))</f>
        <v>Vrlo često</v>
      </c>
      <c r="BY11" s="134" t="str">
        <f>IF(LEN(VLOOKUP($G11,[5]Baseline!$G:$ZY,15,FALSE))=0,"",VLOOKUP($G11,[5]Baseline!$G:$ZY,15,FALSE))</f>
        <v/>
      </c>
      <c r="BZ11" s="134" t="str">
        <f>IF(LEN(VLOOKUP($G11,[5]Baseline!$G:$ZY,16,FALSE))=0,"",VLOOKUP($G11,[5]Baseline!$G:$ZY,16,FALSE))</f>
        <v/>
      </c>
      <c r="CA11" s="77" t="str">
        <f>IF(LEN(VLOOKUP($G11,Baseline!$G:$ZY,88,FALSE))=0,"",VLOOKUP($G11,Baseline!$G:$ZY,88,FALSE))</f>
        <v/>
      </c>
      <c r="CB11" s="77" t="str">
        <f>IF(LEN(VLOOKUP($G11,Baseline!$G:$ZY,89,FALSE))=0,"",VLOOKUP($G11,Baseline!$G:$ZY,89,FALSE))</f>
        <v/>
      </c>
      <c r="CC11" s="77" t="str">
        <f>IF(LEN(VLOOKUP($G11,Baseline!$G:$ZY,90,FALSE))=0,"",VLOOKUP($G11,Baseline!$G:$ZY,90,FALSE))</f>
        <v/>
      </c>
      <c r="CD11" s="77" t="str">
        <f>IF(LEN(VLOOKUP($G11,Baseline!$G:$ZY,91,FALSE))=0,"",VLOOKUP($G11,Baseline!$G:$ZY,91,FALSE))</f>
        <v/>
      </c>
      <c r="CE11" s="77" t="str">
        <f>IF(LEN(VLOOKUP($G11,Baseline!$G:$ZY,92,FALSE))=0,"",VLOOKUP($G11,Baseline!$G:$ZY,92,FALSE))</f>
        <v/>
      </c>
      <c r="CF11" s="77" t="str">
        <f>IF(LEN(VLOOKUP($G11,Baseline!$G:$ZY,93,FALSE))=0,"",VLOOKUP($G11,Baseline!$G:$ZY,93,FALSE))</f>
        <v/>
      </c>
      <c r="CG11" s="77" t="str">
        <f>IF(LEN(VLOOKUP($G11,Baseline!$G:$ZY,94,FALSE))=0,"",VLOOKUP($G11,Baseline!$G:$ZY,94,FALSE))</f>
        <v/>
      </c>
      <c r="CH11" s="77" t="str">
        <f>IF(LEN(VLOOKUP($G11,Baseline!$G:$ZY,95,FALSE))=0,"",VLOOKUP($G11,Baseline!$G:$ZY,95,FALSE))</f>
        <v/>
      </c>
      <c r="CI11" s="77" t="str">
        <f>IF(LEN(VLOOKUP($G11,Baseline!$G:$ZY,96,FALSE))=0,"",VLOOKUP($G11,Baseline!$G:$ZY,96,FALSE))</f>
        <v/>
      </c>
      <c r="CJ11" s="77" t="str">
        <f>IF(LEN(VLOOKUP($G11,Baseline!$G:$ZY,97,FALSE))=0,"",VLOOKUP($G11,Baseline!$G:$ZY,97,FALSE))</f>
        <v/>
      </c>
      <c r="CK11" s="77" t="str">
        <f>IF(LEN(VLOOKUP($G11,Baseline!$G:$ZY,98,FALSE))=0,"",VLOOKUP($G11,Baseline!$G:$ZY,98,FALSE))</f>
        <v/>
      </c>
      <c r="CL11" s="77" t="str">
        <f>IF(LEN(VLOOKUP($G11,Baseline!$G:$ZY,99,FALSE))=0,"",VLOOKUP($G11,Baseline!$G:$ZY,99,FALSE))</f>
        <v/>
      </c>
      <c r="CN11" s="77" t="str">
        <f>IF(LEN(VLOOKUP($G11,Baseline!$G:$AAD,94,FALSE))=0,"",VLOOKUP($G11,Baseline!$G:$AAD,94,FALSE))</f>
        <v/>
      </c>
      <c r="CO11" s="77" t="str">
        <f>IF(LEN(VLOOKUP($G11,Baseline!$G:$AAD,95,FALSE))=0,"",VLOOKUP($G11,Baseline!$G:$AAD,95,FALSE))</f>
        <v/>
      </c>
      <c r="CP11" s="77" t="str">
        <f>IF(LEN(VLOOKUP($G11,Baseline!$G:$AAD,96,FALSE))=0,"",VLOOKUP($G11,Baseline!$G:$AAD,96,FALSE))</f>
        <v/>
      </c>
      <c r="CQ11" s="77" t="str">
        <f>IF(LEN(VLOOKUP($G11,Baseline!$G:$AAD,97,FALSE))=0,"",VLOOKUP($G11,Baseline!$G:$AAD,97,FALSE))</f>
        <v/>
      </c>
      <c r="CR11" s="77" t="str">
        <f>IF(LEN(VLOOKUP($G11,Baseline!$G:$AAD,98,FALSE))=0,"",VLOOKUP($G11,Baseline!$G:$AAD,98,FALSE))</f>
        <v/>
      </c>
      <c r="CS11" s="77" t="str">
        <f>IF(LEN(VLOOKUP($G11,Baseline!$G:$AAD,99,FALSE))=0,"",VLOOKUP($G11,Baseline!$G:$AAD,99,FALSE))</f>
        <v/>
      </c>
    </row>
    <row r="12" spans="1:97" s="77" customFormat="1" ht="15" customHeight="1">
      <c r="A12" s="78" t="s">
        <v>14</v>
      </c>
      <c r="B12" s="79" t="s">
        <v>15</v>
      </c>
      <c r="C12" s="79"/>
      <c r="D12" s="79"/>
      <c r="E12" s="79"/>
      <c r="F12" s="79" t="s">
        <v>16</v>
      </c>
      <c r="G12" s="79" t="s">
        <v>43</v>
      </c>
      <c r="H12" s="114">
        <f>IF(LEN(VLOOKUP($G12,Baseline!$G:$AAD,2,FALSE))=0,"",VLOOKUP($G12,Baseline!$G:$AAD,2,FALSE))</f>
        <v>0</v>
      </c>
      <c r="I12" s="115">
        <f>IF(LEN(VLOOKUP($G12,Baseline!$G:$AAD,3,FALSE))=0,"",VLOOKUP($G12,Baseline!$G:$AAD,3,FALSE))</f>
        <v>1</v>
      </c>
      <c r="J12" s="115">
        <f>IF(LEN(VLOOKUP($G12,Baseline!$G:$AAD,4,FALSE))=0,"",VLOOKUP($G12,Baseline!$G:$AAD,4,FALSE))</f>
        <v>2</v>
      </c>
      <c r="K12" s="115">
        <f>IF(LEN(VLOOKUP($G12,Baseline!$G:$AAD,5,FALSE))=0,"",VLOOKUP($G12,Baseline!$G:$AAD,5,FALSE))</f>
        <v>3</v>
      </c>
      <c r="L12" s="115">
        <f>IF(LEN(VLOOKUP($G12,Baseline!$G:$AAD,6,FALSE))=0,"",VLOOKUP($G12,Baseline!$G:$AAD,6,FALSE))</f>
        <v>4</v>
      </c>
      <c r="M12" s="115" t="str">
        <f>IF(LEN(VLOOKUP($G12,Baseline!$G:$AAD,7,FALSE))=0,"",VLOOKUP($G12,Baseline!$G:$AAD,7,FALSE))</f>
        <v/>
      </c>
      <c r="N12" s="115" t="str">
        <f>IF(LEN(VLOOKUP($G12,Baseline!$G:$AAD,8,FALSE))=0,"",VLOOKUP($G12,Baseline!$G:$AAD,8,FALSE))</f>
        <v/>
      </c>
      <c r="O12" s="116" t="str">
        <f>IF(LEN(VLOOKUP($G12,Baseline!$G:$AAD,9,FALSE))=0,"",VLOOKUP($G12,Baseline!$G:$AAD,9,FALSE))</f>
        <v>Wie oft hatten Sie in der letzten Woche das Gefühl, nicht in der Lage zu sein, die wichtigen Dinge in Ihrem Leben kontrollieren zu können?</v>
      </c>
      <c r="P12" s="78" t="str">
        <f>IF(LEN(VLOOKUP($G12,Baseline!$G:$AAD,10,FALSE))=0,"",VLOOKUP($G12,Baseline!$G:$AAD,10,FALSE))</f>
        <v>Nie</v>
      </c>
      <c r="Q12" s="117" t="str">
        <f>IF(LEN(VLOOKUP($G12,Baseline!$G:$AAD,11,FALSE))=0,"",VLOOKUP($G12,Baseline!$G:$AAD,11,FALSE))</f>
        <v>Fast nie</v>
      </c>
      <c r="R12" s="117" t="str">
        <f>IF(LEN(VLOOKUP($G12,Baseline!$G:$AAD,12,FALSE))=0,"",VLOOKUP($G12,Baseline!$G:$AAD,12,FALSE))</f>
        <v>Manchmal</v>
      </c>
      <c r="S12" s="117" t="str">
        <f>IF(LEN(VLOOKUP($G12,Baseline!$G:$AAD,13,FALSE))=0,"",VLOOKUP($G12,Baseline!$G:$AAD,13,FALSE))</f>
        <v>Ziemlich oft</v>
      </c>
      <c r="T12" s="117" t="str">
        <f>IF(LEN(VLOOKUP($G12,Baseline!$G:$AAD,14,FALSE))=0,"",VLOOKUP($G12,Baseline!$G:$AAD,14,FALSE))</f>
        <v>Sehr oft</v>
      </c>
      <c r="U12" s="117" t="str">
        <f>IF(LEN(VLOOKUP($G12,Baseline!$G:$AAD,15,FALSE))=0,"",VLOOKUP($G12,Baseline!$G:$AAD,15,FALSE))</f>
        <v/>
      </c>
      <c r="V12" s="117" t="str">
        <f>IF(LEN(VLOOKUP($G12,Baseline!$G:$AAD,16,FALSE))=0,"",VLOOKUP($G12,Baseline!$G:$AAD,16,FALSE))</f>
        <v/>
      </c>
      <c r="W12" s="117" t="str">
        <f>IF(LEN(VLOOKUP($G12,Baseline!$G:$AAD,17,FALSE))=0,"",VLOOKUP($G12,Baseline!$G:$AAD,17,FALSE))</f>
        <v>In the last week, how often have you felt that you were unable to control the important things in your life?</v>
      </c>
      <c r="X12" s="118" t="str">
        <f>IF(LEN(VLOOKUP($G12,Baseline!$G:$AAD,18,FALSE))=0,"",VLOOKUP($G12,Baseline!$G:$AAD,18,FALSE))</f>
        <v>Never</v>
      </c>
      <c r="Y12" s="78" t="str">
        <f>IF(LEN(VLOOKUP($G12,Baseline!$G:$AAD,19,FALSE))=0,"",VLOOKUP($G12,Baseline!$G:$AAD,19,FALSE))</f>
        <v>Almost never</v>
      </c>
      <c r="Z12" s="117" t="str">
        <f>IF(LEN(VLOOKUP($G12,Baseline!$G:$AAD,20,FALSE))=0,"",VLOOKUP($G12,Baseline!$G:$AAD,20,FALSE))</f>
        <v>Sometimes</v>
      </c>
      <c r="AA12" s="117" t="str">
        <f>IF(LEN(VLOOKUP($G12,Baseline!$G:$AAD,21,FALSE))=0,"",VLOOKUP($G12,Baseline!$G:$AAD,21,FALSE))</f>
        <v>Fairly often</v>
      </c>
      <c r="AB12" s="117" t="str">
        <f>IF(LEN(VLOOKUP($G12,Baseline!$G:$AAD,22,FALSE))=0,"",VLOOKUP($G12,Baseline!$G:$AAD,22,FALSE))</f>
        <v>Very often</v>
      </c>
      <c r="AC12" s="117" t="str">
        <f>IF(LEN(VLOOKUP($G12,Baseline!$G:$AAD,23,FALSE))=0,"",VLOOKUP($G12,Baseline!$G:$AAD,23,FALSE))</f>
        <v/>
      </c>
      <c r="AD12" s="117" t="str">
        <f>IF(LEN(VLOOKUP($G12,Baseline!$G:$AAD,24,FALSE))=0,"",VLOOKUP($G12,Baseline!$G:$AAD,24,FALSE))</f>
        <v/>
      </c>
      <c r="AE12" s="132" t="str">
        <f>IF(LEN(VLOOKUP($G12,[1]Baseline!$G:$AAD,9,FALSE))=0,"",VLOOKUP($G12,[1]Baseline!$G:$AAD,9,FALSE))</f>
        <v>¿Cuántas veces en la última semana se ha sentido incapaz de controlar las cosas importantes de su vida?</v>
      </c>
      <c r="AF12" s="133" t="str">
        <f>IF(LEN(VLOOKUP($G12,[1]Baseline!$G:$AAD,10,FALSE))=0,"",VLOOKUP($G12,[1]Baseline!$G:$AAD,10,FALSE))</f>
        <v>Nunca</v>
      </c>
      <c r="AG12" s="134" t="str">
        <f>IF(LEN(VLOOKUP($G12,[1]Baseline!$G:$AAD,11,FALSE))=0,"",VLOOKUP($G12,[1]Baseline!$G:$AAD,11,FALSE))</f>
        <v>Casi nunca</v>
      </c>
      <c r="AH12" s="134" t="str">
        <f>IF(LEN(VLOOKUP($G12,[1]Baseline!$G:$AAD,12,FALSE))=0,"",VLOOKUP($G12,[1]Baseline!$G:$AAD,12,FALSE))</f>
        <v>A veces</v>
      </c>
      <c r="AI12" s="134" t="str">
        <f>IF(LEN(VLOOKUP($G12,[1]Baseline!$G:$AAD,13,FALSE))=0,"",VLOOKUP($G12,[1]Baseline!$G:$AAD,13,FALSE))</f>
        <v>Bastante a menudo</v>
      </c>
      <c r="AJ12" s="134" t="str">
        <f>IF(LEN(VLOOKUP($G12,[1]Baseline!$G:$AAD,14,FALSE))=0,"",VLOOKUP($G12,[1]Baseline!$G:$AAD,14,FALSE))</f>
        <v>Muy a menudo</v>
      </c>
      <c r="AK12" s="134" t="str">
        <f>IF(LEN(VLOOKUP($G12,[1]Baseline!$G:$AAD,15,FALSE))=0,"",VLOOKUP($G12,[1]Baseline!$G:$AAD,15,FALSE))</f>
        <v/>
      </c>
      <c r="AL12" s="134" t="str">
        <f>IF(LEN(VLOOKUP($G12,[1]Baseline!$G:$AAD,16,FALSE))=0,"",VLOOKUP($G12,[1]Baseline!$G:$AAD,16,FALSE))</f>
        <v/>
      </c>
      <c r="AM12" s="80" t="str">
        <f>IF(LEN(VLOOKUP($G12,Baseline!$G:$ZY,33, FALSE))=0,"",VLOOKUP($G12,Baseline!$G:$ZY,33,FALSE))</f>
        <v>Durant la semaine passé, combien de fois avez-vous eu le sentiment de ne pas pouvoir contrôler les aspects importants de votre vie ?</v>
      </c>
      <c r="AN12" s="117" t="str">
        <f>IF(LEN(VLOOKUP($G12,Baseline!$G:$ZY,34,FALSE))=0,"",VLOOKUP($G12,Baseline!$G:$ZY,34,FALSE))</f>
        <v>Jamais</v>
      </c>
      <c r="AO12" s="118" t="str">
        <f>IF(LEN(VLOOKUP($G12,Baseline!$G:$ZY,35,FALSE))=0,"",VLOOKUP($G12,Baseline!$G:$ZY,35,FALSE))</f>
        <v>Presque jamais</v>
      </c>
      <c r="AP12" s="78" t="str">
        <f>IF(LEN(VLOOKUP($G12,Baseline!$G:$ZY,36,FALSE))=0,"",VLOOKUP($G12,Baseline!$G:$ZY,36,FALSE))</f>
        <v xml:space="preserve">Parfois </v>
      </c>
      <c r="AQ12" s="117" t="str">
        <f>IF(LEN(VLOOKUP($G12,Baseline!$G:$ZY,37,FALSE))=0,"",VLOOKUP($G12,Baseline!$G:$ZY,37,FALSE))</f>
        <v>Assez souvent</v>
      </c>
      <c r="AR12" s="117" t="str">
        <f>IF(LEN(VLOOKUP($G12,Baseline!$G:$ZY,38,FALSE))=0,"",VLOOKUP($G12,Baseline!$G:$ZY,38,FALSE))</f>
        <v>Très souvent</v>
      </c>
      <c r="AS12" s="117" t="str">
        <f>IF(LEN(VLOOKUP($G12,Baseline!$G:$ZY,39,FALSE))=0,"",VLOOKUP($G12,Baseline!$G:$ZY,39,FALSE))</f>
        <v/>
      </c>
      <c r="AT12" s="117" t="str">
        <f>IF(LEN(VLOOKUP($G12,Baseline!$G:$ZY,40,FALSE))=0,"",VLOOKUP($G12,Baseline!$G:$ZY,40,FALSE))</f>
        <v/>
      </c>
      <c r="AU12" s="132" t="str">
        <f>IF(LEN(VLOOKUP($G12,[2]Baseline!$G:$AAD,9,FALSE))=0,"",VLOOKUP($G12,[2]Baseline!$G:$AAD,9,FALSE))</f>
        <v>Az elmúlt héten milyen gyakran érezte úgy, hogy képtelen irányítása alatt tartani az életében fontos dolgokat?</v>
      </c>
      <c r="AV12" s="133" t="str">
        <f>IF(LEN(VLOOKUP($G12,[2]Baseline!$G:$AAD,10,FALSE))=0,"",VLOOKUP($G12,[2]Baseline!$G:$AAD,10,FALSE))</f>
        <v>Soha</v>
      </c>
      <c r="AW12" s="134" t="str">
        <f>IF(LEN(VLOOKUP($G12,[2]Baseline!$G:$AAD,11,FALSE))=0,"",VLOOKUP($G12,[2]Baseline!$G:$AAD,11,FALSE))</f>
        <v>Szinte soha</v>
      </c>
      <c r="AX12" s="134" t="str">
        <f>IF(LEN(VLOOKUP($G12,[2]Baseline!$G:$AAD,12,FALSE))=0,"",VLOOKUP($G12,[2]Baseline!$G:$AAD,12,FALSE))</f>
        <v>Néha</v>
      </c>
      <c r="AY12" s="134" t="str">
        <f>IF(LEN(VLOOKUP($G12,[2]Baseline!$G:$AAD,13,FALSE))=0,"",VLOOKUP($G12,[2]Baseline!$G:$AAD,13,FALSE))</f>
        <v>Viszonylag gyakran</v>
      </c>
      <c r="AZ12" s="134" t="str">
        <f>IF(LEN(VLOOKUP($G12,[2]Baseline!$G:$AAD,14,FALSE))=0,"",VLOOKUP($G12,[2]Baseline!$G:$AAD,14,FALSE))</f>
        <v>Nagyon gyakran</v>
      </c>
      <c r="BA12" s="134" t="str">
        <f>IF(LEN(VLOOKUP($G12,[2]Baseline!$G:$AAD,15,FALSE))=0,"",VLOOKUP($G12,[2]Baseline!$G:$AAD,15,FALSE))</f>
        <v/>
      </c>
      <c r="BB12" s="134" t="str">
        <f>IF(LEN(VLOOKUP($G12,[2]Baseline!$G:$AAD,16,FALSE))=0,"",VLOOKUP($G12,[2]Baseline!$G:$AAD,16,FALSE))</f>
        <v/>
      </c>
      <c r="BC12" s="132" t="str">
        <f>IF(LEN(VLOOKUP($G12,[3]Baseline!$G:$AAD,9,FALSE))=0,"",VLOOKUP($G12,[3]Baseline!$G:$AAD,9,FALSE))</f>
        <v>Nell'ultima settimana, con quale frequenza ha avuto la sensazione di non essere in grado di controllare gli aspetti importanti della Sua vita?</v>
      </c>
      <c r="BD12" s="133" t="str">
        <f>IF(LEN(VLOOKUP($G12,[3]Baseline!$G:$AAD,10,FALSE))=0,"",VLOOKUP($G12,[3]Baseline!$G:$AAD,10,FALSE))</f>
        <v>Mai</v>
      </c>
      <c r="BE12" s="134" t="str">
        <f>IF(LEN(VLOOKUP($G12,[3]Baseline!$G:$AAD,11,FALSE))=0,"",VLOOKUP($G12,[3]Baseline!$G:$AAD,11,FALSE))</f>
        <v>Quasi mai</v>
      </c>
      <c r="BF12" s="134" t="str">
        <f>IF(LEN(VLOOKUP($G12,[3]Baseline!$G:$AAD,12,FALSE))=0,"",VLOOKUP($G12,[3]Baseline!$G:$AAD,12,FALSE))</f>
        <v>A volte</v>
      </c>
      <c r="BG12" s="134" t="str">
        <f>IF(LEN(VLOOKUP($G12,[3]Baseline!$G:$AAD,13,FALSE))=0,"",VLOOKUP($G12,[3]Baseline!$G:$AAD,13,FALSE))</f>
        <v>Abbastanza spesso</v>
      </c>
      <c r="BH12" s="134" t="str">
        <f>IF(LEN(VLOOKUP($G12,[3]Baseline!$G:$AAD,14,FALSE))=0,"",VLOOKUP($G12,[3]Baseline!$G:$AAD,14,FALSE))</f>
        <v>Molto spesso</v>
      </c>
      <c r="BI12" s="134" t="str">
        <f>IF(LEN(VLOOKUP($G12,[3]Baseline!$G:$AAD,15,FALSE))=0,"",VLOOKUP($G12,[3]Baseline!$G:$AAD,15,FALSE))</f>
        <v/>
      </c>
      <c r="BJ12" s="134" t="str">
        <f>IF(LEN(VLOOKUP($G12,[3]Baseline!$G:$AAD,16,FALSE))=0,"",VLOOKUP($G12,[3]Baseline!$G:$AAD,16,FALSE))</f>
        <v/>
      </c>
      <c r="BK12" s="132" t="str">
        <f>IF(LEN(VLOOKUP($G12,[4]Baseline!$G:$AAD,9,FALSE))=0,"",VLOOKUP($G12,[4]Baseline!$G:$AAD,9,FALSE))</f>
        <v>Как часто за последнюю неделю Вы чувствовали, что не в состоянии контролировать важные вещи в своей жизни?</v>
      </c>
      <c r="BL12" s="133" t="str">
        <f>IF(LEN(VLOOKUP($G12,[4]Baseline!$G:$AAD,10,FALSE))=0,"",VLOOKUP($G12,[4]Baseline!$G:$AAD,10,FALSE))</f>
        <v>Никогда</v>
      </c>
      <c r="BM12" s="134" t="str">
        <f>IF(LEN(VLOOKUP($G12,[4]Baseline!$G:$AAD,11,FALSE))=0,"",VLOOKUP($G12,[4]Baseline!$G:$AAD,11,FALSE))</f>
        <v>Почти никогда</v>
      </c>
      <c r="BN12" s="134" t="str">
        <f>IF(LEN(VLOOKUP($G12,[4]Baseline!$G:$AAD,12,FALSE))=0,"",VLOOKUP($G12,[4]Baseline!$G:$AAD,12,FALSE))</f>
        <v>Иногда</v>
      </c>
      <c r="BO12" s="134" t="str">
        <f>IF(LEN(VLOOKUP($G12,[4]Baseline!$G:$AAD,13,FALSE))=0,"",VLOOKUP($G12,[4]Baseline!$G:$AAD,13,FALSE))</f>
        <v>Довольно часто</v>
      </c>
      <c r="BP12" s="134" t="str">
        <f>IF(LEN(VLOOKUP($G12,[4]Baseline!$G:$AAD,14,FALSE))=0,"",VLOOKUP($G12,[4]Baseline!$G:$AAD,14,FALSE))</f>
        <v>Очень часто</v>
      </c>
      <c r="BQ12" s="134" t="str">
        <f>IF(LEN(VLOOKUP($G12,[4]Baseline!$G:$AAD,15,FALSE))=0,"",VLOOKUP($G12,[4]Baseline!$G:$AAD,15,FALSE))</f>
        <v/>
      </c>
      <c r="BR12" s="134" t="str">
        <f>IF(LEN(VLOOKUP($G12,[4]Baseline!$G:$AAD,16,FALSE))=0,"",VLOOKUP($G12,[4]Baseline!$G:$AAD,16,FALSE))</f>
        <v/>
      </c>
      <c r="BS12" s="132" t="str">
        <f>IF(LEN(VLOOKUP($G12,[5]Baseline!$G:$AAD,9,FALSE))=0,"",VLOOKUP($G12,[5]Baseline!$G:$AAD,9,FALSE))</f>
        <v>Koliko često ste tokom protekle nedelje imali osećaj da niste u stanju da kontrolišete važne stvari u svom životu?</v>
      </c>
      <c r="BT12" s="133" t="str">
        <f>IF(LEN(VLOOKUP($G12,[5]Baseline!$G:$AAD,10,FALSE))=0,"",VLOOKUP($G12,[5]Baseline!$G:$AAD,10,FALSE))</f>
        <v>Uopšte ne</v>
      </c>
      <c r="BU12" s="134" t="str">
        <f>IF(LEN(VLOOKUP($G12,[5]Baseline!$G:$AAD,11,FALSE))=0,"",VLOOKUP($G12,[5]Baseline!$G:$AAD,11,FALSE))</f>
        <v>Skoro uopšte ne</v>
      </c>
      <c r="BV12" s="134" t="str">
        <f>IF(LEN(VLOOKUP($G12,[5]Baseline!$G:$AAD,12,FALSE))=0,"",VLOOKUP($G12,[5]Baseline!$G:$AAD,12,FALSE))</f>
        <v>Ponekad</v>
      </c>
      <c r="BW12" s="134" t="str">
        <f>IF(LEN(VLOOKUP($G12,[5]Baseline!$G:$AAD,13,FALSE))=0,"",VLOOKUP($G12,[5]Baseline!$G:$AAD,13,FALSE))</f>
        <v>Prilično često</v>
      </c>
      <c r="BX12" s="134" t="str">
        <f>IF(LEN(VLOOKUP($G12,[5]Baseline!$G:$AAD,14,FALSE))=0,"",VLOOKUP($G12,[5]Baseline!$G:$AAD,14,FALSE))</f>
        <v>Vrlo često</v>
      </c>
      <c r="BY12" s="134" t="str">
        <f>IF(LEN(VLOOKUP($G12,[5]Baseline!$G:$AAD,15,FALSE))=0,"",VLOOKUP($G12,[5]Baseline!$G:$AAD,15,FALSE))</f>
        <v/>
      </c>
      <c r="BZ12" s="134" t="str">
        <f>IF(LEN(VLOOKUP($G12,[5]Baseline!$G:$AAD,16,FALSE))=0,"",VLOOKUP($G12,[5]Baseline!$G:$AAD,16,FALSE))</f>
        <v/>
      </c>
      <c r="CA12" s="77" t="str">
        <f>IF(LEN(VLOOKUP($G12,Baseline!$G:$AAD,81,FALSE))=0,"",VLOOKUP($G12,Baseline!$G:$AAD,81,FALSE))</f>
        <v/>
      </c>
      <c r="CB12" s="77" t="str">
        <f>IF(LEN(VLOOKUP($G12,Baseline!$G:$AAD,82,FALSE))=0,"",VLOOKUP($G12,Baseline!$G:$AAD,82,FALSE))</f>
        <v/>
      </c>
      <c r="CC12" s="77" t="str">
        <f>IF(LEN(VLOOKUP($G12,Baseline!$G:$AAD,83,FALSE))=0,"",VLOOKUP($G12,Baseline!$G:$AAD,83,FALSE))</f>
        <v/>
      </c>
      <c r="CD12" s="77" t="str">
        <f>IF(LEN(VLOOKUP($G12,Baseline!$G:$AAD,84,FALSE))=0,"",VLOOKUP($G12,Baseline!$G:$AAD,84,FALSE))</f>
        <v/>
      </c>
      <c r="CE12" s="77" t="str">
        <f>IF(LEN(VLOOKUP($G12,Baseline!$G:$AAD,85,FALSE))=0,"",VLOOKUP($G12,Baseline!$G:$AAD,85,FALSE))</f>
        <v/>
      </c>
      <c r="CF12" s="77" t="str">
        <f>IF(LEN(VLOOKUP($G12,Baseline!$G:$AAD,86,FALSE))=0,"",VLOOKUP($G12,Baseline!$G:$AAD,86,FALSE))</f>
        <v/>
      </c>
      <c r="CG12" s="77" t="str">
        <f>IF(LEN(VLOOKUP($G12,Baseline!$G:$AAD,87,FALSE))=0,"",VLOOKUP($G12,Baseline!$G:$AAD,87,FALSE))</f>
        <v/>
      </c>
      <c r="CH12" s="77" t="str">
        <f>IF(LEN(VLOOKUP($G12,Baseline!$G:$AAD,88,FALSE))=0,"",VLOOKUP($G12,Baseline!$G:$AAD,88,FALSE))</f>
        <v/>
      </c>
      <c r="CI12" s="77" t="str">
        <f>IF(LEN(VLOOKUP($G12,Baseline!$G:$AAD,89,FALSE))=0,"",VLOOKUP($G12,Baseline!$G:$AAD,89,FALSE))</f>
        <v/>
      </c>
      <c r="CJ12" s="77" t="str">
        <f>IF(LEN(VLOOKUP($G12,Baseline!$G:$AAD,90,FALSE))=0,"",VLOOKUP($G12,Baseline!$G:$AAD,90,FALSE))</f>
        <v/>
      </c>
      <c r="CK12" s="77" t="str">
        <f>IF(LEN(VLOOKUP($G12,Baseline!$G:$AAD,91,FALSE))=0,"",VLOOKUP($G12,Baseline!$G:$AAD,91,FALSE))</f>
        <v/>
      </c>
      <c r="CL12" s="77" t="str">
        <f>IF(LEN(VLOOKUP($G12,Baseline!$G:$AAD,92,FALSE))=0,"",VLOOKUP($G12,Baseline!$G:$AAD,92,FALSE))</f>
        <v/>
      </c>
      <c r="CM12" s="77" t="str">
        <f>IF(LEN(VLOOKUP($G12,Baseline!$G:$AAD,93,FALSE))=0,"",VLOOKUP($G12,Baseline!$G:$AAD,93,FALSE))</f>
        <v/>
      </c>
      <c r="CN12" s="77" t="str">
        <f>IF(LEN(VLOOKUP($G12,Baseline!$G:$AAD,94,FALSE))=0,"",VLOOKUP($G12,Baseline!$G:$AAD,94,FALSE))</f>
        <v/>
      </c>
      <c r="CO12" s="77" t="str">
        <f>IF(LEN(VLOOKUP($G12,Baseline!$G:$AAD,95,FALSE))=0,"",VLOOKUP($G12,Baseline!$G:$AAD,95,FALSE))</f>
        <v/>
      </c>
      <c r="CP12" s="77" t="str">
        <f>IF(LEN(VLOOKUP($G12,Baseline!$G:$AAD,96,FALSE))=0,"",VLOOKUP($G12,Baseline!$G:$AAD,96,FALSE))</f>
        <v/>
      </c>
      <c r="CQ12" s="77" t="str">
        <f>IF(LEN(VLOOKUP($G12,Baseline!$G:$AAD,97,FALSE))=0,"",VLOOKUP($G12,Baseline!$G:$AAD,97,FALSE))</f>
        <v/>
      </c>
      <c r="CR12" s="77" t="str">
        <f>IF(LEN(VLOOKUP($G12,Baseline!$G:$AAD,98,FALSE))=0,"",VLOOKUP($G12,Baseline!$G:$AAD,98,FALSE))</f>
        <v/>
      </c>
      <c r="CS12" s="77" t="str">
        <f>IF(LEN(VLOOKUP($G12,Baseline!$G:$AAD,99,FALSE))=0,"",VLOOKUP($G12,Baseline!$G:$AAD,99,FALSE))</f>
        <v/>
      </c>
    </row>
    <row r="13" spans="1:97" s="77" customFormat="1" ht="15" customHeight="1">
      <c r="A13" s="78" t="s">
        <v>14</v>
      </c>
      <c r="B13" s="79" t="s">
        <v>15</v>
      </c>
      <c r="C13" s="79"/>
      <c r="D13" s="79"/>
      <c r="E13" s="79"/>
      <c r="F13" s="79" t="s">
        <v>16</v>
      </c>
      <c r="G13" s="79" t="s">
        <v>44</v>
      </c>
      <c r="H13" s="114">
        <f>IF(LEN(VLOOKUP($G13,Baseline!$G:$AAD,2,FALSE))=0,"",VLOOKUP($G13,Baseline!$G:$AAD,2,FALSE))</f>
        <v>0</v>
      </c>
      <c r="I13" s="115">
        <f>IF(LEN(VLOOKUP($G13,Baseline!$G:$AAD,3,FALSE))=0,"",VLOOKUP($G13,Baseline!$G:$AAD,3,FALSE))</f>
        <v>1</v>
      </c>
      <c r="J13" s="115">
        <f>IF(LEN(VLOOKUP($G13,Baseline!$G:$AAD,4,FALSE))=0,"",VLOOKUP($G13,Baseline!$G:$AAD,4,FALSE))</f>
        <v>2</v>
      </c>
      <c r="K13" s="115">
        <f>IF(LEN(VLOOKUP($G13,Baseline!$G:$AAD,5,FALSE))=0,"",VLOOKUP($G13,Baseline!$G:$AAD,5,FALSE))</f>
        <v>3</v>
      </c>
      <c r="L13" s="115">
        <f>IF(LEN(VLOOKUP($G13,Baseline!$G:$AAD,6,FALSE))=0,"",VLOOKUP($G13,Baseline!$G:$AAD,6,FALSE))</f>
        <v>4</v>
      </c>
      <c r="M13" s="115" t="str">
        <f>IF(LEN(VLOOKUP($G13,Baseline!$G:$AAD,7,FALSE))=0,"",VLOOKUP($G13,Baseline!$G:$AAD,7,FALSE))</f>
        <v/>
      </c>
      <c r="N13" s="115" t="str">
        <f>IF(LEN(VLOOKUP($G13,Baseline!$G:$AAD,8,FALSE))=0,"",VLOOKUP($G13,Baseline!$G:$AAD,8,FALSE))</f>
        <v/>
      </c>
      <c r="O13" s="116" t="str">
        <f>IF(LEN(VLOOKUP($G13,Baseline!$G:$AAD,9,FALSE))=0,"",VLOOKUP($G13,Baseline!$G:$AAD,9,FALSE))</f>
        <v>Wie oft haben Sie sich in der letzten Woche nervös und gestresst gefühlt?</v>
      </c>
      <c r="P13" s="78" t="str">
        <f>IF(LEN(VLOOKUP($G13,Baseline!$G:$AAD,10,FALSE))=0,"",VLOOKUP($G13,Baseline!$G:$AAD,10,FALSE))</f>
        <v>Nie</v>
      </c>
      <c r="Q13" s="117" t="str">
        <f>IF(LEN(VLOOKUP($G13,Baseline!$G:$AAD,11,FALSE))=0,"",VLOOKUP($G13,Baseline!$G:$AAD,11,FALSE))</f>
        <v>Fast nie</v>
      </c>
      <c r="R13" s="117" t="str">
        <f>IF(LEN(VLOOKUP($G13,Baseline!$G:$AAD,12,FALSE))=0,"",VLOOKUP($G13,Baseline!$G:$AAD,12,FALSE))</f>
        <v>Manchmal</v>
      </c>
      <c r="S13" s="117" t="str">
        <f>IF(LEN(VLOOKUP($G13,Baseline!$G:$AAD,13,FALSE))=0,"",VLOOKUP($G13,Baseline!$G:$AAD,13,FALSE))</f>
        <v>Ziemlich oft</v>
      </c>
      <c r="T13" s="117" t="str">
        <f>IF(LEN(VLOOKUP($G13,Baseline!$G:$AAD,14,FALSE))=0,"",VLOOKUP($G13,Baseline!$G:$AAD,14,FALSE))</f>
        <v>Sehr oft</v>
      </c>
      <c r="U13" s="117" t="str">
        <f>IF(LEN(VLOOKUP($G13,Baseline!$G:$AAD,15,FALSE))=0,"",VLOOKUP($G13,Baseline!$G:$AAD,15,FALSE))</f>
        <v/>
      </c>
      <c r="V13" s="117" t="str">
        <f>IF(LEN(VLOOKUP($G13,Baseline!$G:$AAD,16,FALSE))=0,"",VLOOKUP($G13,Baseline!$G:$AAD,16,FALSE))</f>
        <v/>
      </c>
      <c r="W13" s="117" t="str">
        <f>IF(LEN(VLOOKUP($G13,Baseline!$G:$AAD,17,FALSE))=0,"",VLOOKUP($G13,Baseline!$G:$AAD,17,FALSE))</f>
        <v>In the last week, how often have you felt nervous and “stressed”?</v>
      </c>
      <c r="X13" s="118" t="str">
        <f>IF(LEN(VLOOKUP($G13,Baseline!$G:$AAD,18,FALSE))=0,"",VLOOKUP($G13,Baseline!$G:$AAD,18,FALSE))</f>
        <v>Never</v>
      </c>
      <c r="Y13" s="78" t="str">
        <f>IF(LEN(VLOOKUP($G13,Baseline!$G:$AAD,19,FALSE))=0,"",VLOOKUP($G13,Baseline!$G:$AAD,19,FALSE))</f>
        <v>Almost never</v>
      </c>
      <c r="Z13" s="117" t="str">
        <f>IF(LEN(VLOOKUP($G13,Baseline!$G:$AAD,20,FALSE))=0,"",VLOOKUP($G13,Baseline!$G:$AAD,20,FALSE))</f>
        <v>Sometimes</v>
      </c>
      <c r="AA13" s="117" t="str">
        <f>IF(LEN(VLOOKUP($G13,Baseline!$G:$AAD,21,FALSE))=0,"",VLOOKUP($G13,Baseline!$G:$AAD,21,FALSE))</f>
        <v>Fairly often</v>
      </c>
      <c r="AB13" s="117" t="str">
        <f>IF(LEN(VLOOKUP($G13,Baseline!$G:$AAD,22,FALSE))=0,"",VLOOKUP($G13,Baseline!$G:$AAD,22,FALSE))</f>
        <v>Very often</v>
      </c>
      <c r="AC13" s="117" t="str">
        <f>IF(LEN(VLOOKUP($G13,Baseline!$G:$AAD,23,FALSE))=0,"",VLOOKUP($G13,Baseline!$G:$AAD,23,FALSE))</f>
        <v/>
      </c>
      <c r="AD13" s="117" t="str">
        <f>IF(LEN(VLOOKUP($G13,Baseline!$G:$AAD,24,FALSE))=0,"",VLOOKUP($G13,Baseline!$G:$AAD,24,FALSE))</f>
        <v/>
      </c>
      <c r="AE13" s="132" t="str">
        <f>IF(LEN(VLOOKUP($G13,[1]Baseline!$G:$AAD,9,FALSE))=0,"",VLOOKUP($G13,[1]Baseline!$G:$AAD,9,FALSE))</f>
        <v>¿Con qué frecuencia se ha sentido nervioso y estresado durante la última semana?</v>
      </c>
      <c r="AF13" s="133" t="str">
        <f>IF(LEN(VLOOKUP($G13,[1]Baseline!$G:$AAD,10,FALSE))=0,"",VLOOKUP($G13,[1]Baseline!$G:$AAD,10,FALSE))</f>
        <v>Nunca</v>
      </c>
      <c r="AG13" s="134" t="str">
        <f>IF(LEN(VLOOKUP($G13,[1]Baseline!$G:$AAD,11,FALSE))=0,"",VLOOKUP($G13,[1]Baseline!$G:$AAD,11,FALSE))</f>
        <v>Casi nunca</v>
      </c>
      <c r="AH13" s="134" t="str">
        <f>IF(LEN(VLOOKUP($G13,[1]Baseline!$G:$AAD,12,FALSE))=0,"",VLOOKUP($G13,[1]Baseline!$G:$AAD,12,FALSE))</f>
        <v>A veces</v>
      </c>
      <c r="AI13" s="134" t="str">
        <f>IF(LEN(VLOOKUP($G13,[1]Baseline!$G:$AAD,13,FALSE))=0,"",VLOOKUP($G13,[1]Baseline!$G:$AAD,13,FALSE))</f>
        <v>Bastante a menudo</v>
      </c>
      <c r="AJ13" s="134" t="str">
        <f>IF(LEN(VLOOKUP($G13,[1]Baseline!$G:$AAD,14,FALSE))=0,"",VLOOKUP($G13,[1]Baseline!$G:$AAD,14,FALSE))</f>
        <v>Muy a menudo</v>
      </c>
      <c r="AK13" s="134" t="str">
        <f>IF(LEN(VLOOKUP($G13,[1]Baseline!$G:$AAD,15,FALSE))=0,"",VLOOKUP($G13,[1]Baseline!$G:$AAD,15,FALSE))</f>
        <v/>
      </c>
      <c r="AL13" s="134" t="str">
        <f>IF(LEN(VLOOKUP($G13,[1]Baseline!$G:$AAD,16,FALSE))=0,"",VLOOKUP($G13,[1]Baseline!$G:$AAD,16,FALSE))</f>
        <v/>
      </c>
      <c r="AM13" s="80" t="str">
        <f>IF(LEN(VLOOKUP($G13,Baseline!$G:$ZY,33, FALSE))=0,"",VLOOKUP($G13,Baseline!$G:$ZY,33,FALSE))</f>
        <v>Durant la semaine passé, combien de fois vous êtes-vous senti(e) nerveux(se) et  'stressé(e)' ?</v>
      </c>
      <c r="AN13" s="117" t="str">
        <f>IF(LEN(VLOOKUP($G13,Baseline!$G:$ZY,34,FALSE))=0,"",VLOOKUP($G13,Baseline!$G:$ZY,34,FALSE))</f>
        <v>Jamais</v>
      </c>
      <c r="AO13" s="118" t="str">
        <f>IF(LEN(VLOOKUP($G13,Baseline!$G:$ZY,35,FALSE))=0,"",VLOOKUP($G13,Baseline!$G:$ZY,35,FALSE))</f>
        <v>Presque jamais</v>
      </c>
      <c r="AP13" s="78" t="str">
        <f>IF(LEN(VLOOKUP($G13,Baseline!$G:$ZY,36,FALSE))=0,"",VLOOKUP($G13,Baseline!$G:$ZY,36,FALSE))</f>
        <v xml:space="preserve">Parfois </v>
      </c>
      <c r="AQ13" s="117" t="str">
        <f>IF(LEN(VLOOKUP($G13,Baseline!$G:$ZY,37,FALSE))=0,"",VLOOKUP($G13,Baseline!$G:$ZY,37,FALSE))</f>
        <v>Assez souvent</v>
      </c>
      <c r="AR13" s="117" t="str">
        <f>IF(LEN(VLOOKUP($G13,Baseline!$G:$ZY,38,FALSE))=0,"",VLOOKUP($G13,Baseline!$G:$ZY,38,FALSE))</f>
        <v>Très souvent</v>
      </c>
      <c r="AS13" s="117" t="str">
        <f>IF(LEN(VLOOKUP($G13,Baseline!$G:$ZY,39,FALSE))=0,"",VLOOKUP($G13,Baseline!$G:$ZY,39,FALSE))</f>
        <v/>
      </c>
      <c r="AT13" s="117" t="str">
        <f>IF(LEN(VLOOKUP($G13,Baseline!$G:$ZY,40,FALSE))=0,"",VLOOKUP($G13,Baseline!$G:$ZY,40,FALSE))</f>
        <v/>
      </c>
      <c r="AU13" s="132" t="str">
        <f>IF(LEN(VLOOKUP($G13,[2]Baseline!$G:$AAD,9,FALSE))=0,"",VLOOKUP($G13,[2]Baseline!$G:$AAD,9,FALSE))</f>
        <v>Milyen gyakran érezte magát idegesnek és stresszesnek az elmúlt héten?</v>
      </c>
      <c r="AV13" s="133" t="str">
        <f>IF(LEN(VLOOKUP($G13,[2]Baseline!$G:$AAD,10,FALSE))=0,"",VLOOKUP($G13,[2]Baseline!$G:$AAD,10,FALSE))</f>
        <v>Soha</v>
      </c>
      <c r="AW13" s="134" t="str">
        <f>IF(LEN(VLOOKUP($G13,[2]Baseline!$G:$AAD,11,FALSE))=0,"",VLOOKUP($G13,[2]Baseline!$G:$AAD,11,FALSE))</f>
        <v>Szinte soha</v>
      </c>
      <c r="AX13" s="134" t="str">
        <f>IF(LEN(VLOOKUP($G13,[2]Baseline!$G:$AAD,12,FALSE))=0,"",VLOOKUP($G13,[2]Baseline!$G:$AAD,12,FALSE))</f>
        <v>Néha</v>
      </c>
      <c r="AY13" s="134" t="str">
        <f>IF(LEN(VLOOKUP($G13,[2]Baseline!$G:$AAD,13,FALSE))=0,"",VLOOKUP($G13,[2]Baseline!$G:$AAD,13,FALSE))</f>
        <v>Viszonylag gyakran</v>
      </c>
      <c r="AZ13" s="134" t="str">
        <f>IF(LEN(VLOOKUP($G13,[2]Baseline!$G:$AAD,14,FALSE))=0,"",VLOOKUP($G13,[2]Baseline!$G:$AAD,14,FALSE))</f>
        <v>Nagyon gyakran</v>
      </c>
      <c r="BA13" s="134" t="str">
        <f>IF(LEN(VLOOKUP($G13,[2]Baseline!$G:$AAD,15,FALSE))=0,"",VLOOKUP($G13,[2]Baseline!$G:$AAD,15,FALSE))</f>
        <v/>
      </c>
      <c r="BB13" s="134" t="str">
        <f>IF(LEN(VLOOKUP($G13,[2]Baseline!$G:$AAD,16,FALSE))=0,"",VLOOKUP($G13,[2]Baseline!$G:$AAD,16,FALSE))</f>
        <v/>
      </c>
      <c r="BC13" s="132" t="str">
        <f>IF(LEN(VLOOKUP($G13,[3]Baseline!$G:$AAD,9,FALSE))=0,"",VLOOKUP($G13,[3]Baseline!$G:$AAD,9,FALSE))</f>
        <v>Nell’ultima settimana, con quale frequenza si è sentito/a nervoso/a e stressato/a?</v>
      </c>
      <c r="BD13" s="133" t="str">
        <f>IF(LEN(VLOOKUP($G13,[3]Baseline!$G:$AAD,10,FALSE))=0,"",VLOOKUP($G13,[3]Baseline!$G:$AAD,10,FALSE))</f>
        <v>Mai</v>
      </c>
      <c r="BE13" s="134" t="str">
        <f>IF(LEN(VLOOKUP($G13,[3]Baseline!$G:$AAD,11,FALSE))=0,"",VLOOKUP($G13,[3]Baseline!$G:$AAD,11,FALSE))</f>
        <v>Quasi mai</v>
      </c>
      <c r="BF13" s="134" t="str">
        <f>IF(LEN(VLOOKUP($G13,[3]Baseline!$G:$AAD,12,FALSE))=0,"",VLOOKUP($G13,[3]Baseline!$G:$AAD,12,FALSE))</f>
        <v>A volte</v>
      </c>
      <c r="BG13" s="134" t="str">
        <f>IF(LEN(VLOOKUP($G13,[3]Baseline!$G:$AAD,13,FALSE))=0,"",VLOOKUP($G13,[3]Baseline!$G:$AAD,13,FALSE))</f>
        <v>Abbastanza spesso</v>
      </c>
      <c r="BH13" s="134" t="str">
        <f>IF(LEN(VLOOKUP($G13,[3]Baseline!$G:$AAD,14,FALSE))=0,"",VLOOKUP($G13,[3]Baseline!$G:$AAD,14,FALSE))</f>
        <v>Molto spesso</v>
      </c>
      <c r="BI13" s="134" t="str">
        <f>IF(LEN(VLOOKUP($G13,[3]Baseline!$G:$AAD,15,FALSE))=0,"",VLOOKUP($G13,[3]Baseline!$G:$AAD,15,FALSE))</f>
        <v/>
      </c>
      <c r="BJ13" s="134" t="str">
        <f>IF(LEN(VLOOKUP($G13,[3]Baseline!$G:$AAD,16,FALSE))=0,"",VLOOKUP($G13,[3]Baseline!$G:$AAD,16,FALSE))</f>
        <v/>
      </c>
      <c r="BK13" s="132" t="str">
        <f>IF(LEN(VLOOKUP($G13,[4]Baseline!$G:$AAD,9,FALSE))=0,"",VLOOKUP($G13,[4]Baseline!$G:$AAD,9,FALSE))</f>
        <v>Как часто за последнюю неделю Вы нервничали и испытывали стресс?</v>
      </c>
      <c r="BL13" s="133" t="str">
        <f>IF(LEN(VLOOKUP($G13,[4]Baseline!$G:$AAD,10,FALSE))=0,"",VLOOKUP($G13,[4]Baseline!$G:$AAD,10,FALSE))</f>
        <v>Никогда</v>
      </c>
      <c r="BM13" s="134" t="str">
        <f>IF(LEN(VLOOKUP($G13,[4]Baseline!$G:$AAD,11,FALSE))=0,"",VLOOKUP($G13,[4]Baseline!$G:$AAD,11,FALSE))</f>
        <v>Почти никогда</v>
      </c>
      <c r="BN13" s="134" t="str">
        <f>IF(LEN(VLOOKUP($G13,[4]Baseline!$G:$AAD,12,FALSE))=0,"",VLOOKUP($G13,[4]Baseline!$G:$AAD,12,FALSE))</f>
        <v>Иногда</v>
      </c>
      <c r="BO13" s="134" t="str">
        <f>IF(LEN(VLOOKUP($G13,[4]Baseline!$G:$AAD,13,FALSE))=0,"",VLOOKUP($G13,[4]Baseline!$G:$AAD,13,FALSE))</f>
        <v>Довольно часто</v>
      </c>
      <c r="BP13" s="134" t="str">
        <f>IF(LEN(VLOOKUP($G13,[4]Baseline!$G:$AAD,14,FALSE))=0,"",VLOOKUP($G13,[4]Baseline!$G:$AAD,14,FALSE))</f>
        <v>Очень часто</v>
      </c>
      <c r="BQ13" s="134" t="str">
        <f>IF(LEN(VLOOKUP($G13,[4]Baseline!$G:$AAD,15,FALSE))=0,"",VLOOKUP($G13,[4]Baseline!$G:$AAD,15,FALSE))</f>
        <v/>
      </c>
      <c r="BR13" s="134" t="str">
        <f>IF(LEN(VLOOKUP($G13,[4]Baseline!$G:$AAD,16,FALSE))=0,"",VLOOKUP($G13,[4]Baseline!$G:$AAD,16,FALSE))</f>
        <v/>
      </c>
      <c r="BS13" s="132" t="str">
        <f>IF(LEN(VLOOKUP($G13,[5]Baseline!$G:$AAD,9,FALSE))=0,"",VLOOKUP($G13,[5]Baseline!$G:$AAD,9,FALSE))</f>
        <v>Koliko često ste se u toku protekle nedelje osećali nervozno i pod stresom?</v>
      </c>
      <c r="BT13" s="133" t="str">
        <f>IF(LEN(VLOOKUP($G13,[5]Baseline!$G:$AAD,10,FALSE))=0,"",VLOOKUP($G13,[5]Baseline!$G:$AAD,10,FALSE))</f>
        <v>Uopšte ne</v>
      </c>
      <c r="BU13" s="134" t="str">
        <f>IF(LEN(VLOOKUP($G13,[5]Baseline!$G:$AAD,11,FALSE))=0,"",VLOOKUP($G13,[5]Baseline!$G:$AAD,11,FALSE))</f>
        <v>Skoro uopšte ne</v>
      </c>
      <c r="BV13" s="134" t="str">
        <f>IF(LEN(VLOOKUP($G13,[5]Baseline!$G:$AAD,12,FALSE))=0,"",VLOOKUP($G13,[5]Baseline!$G:$AAD,12,FALSE))</f>
        <v>Ponekad</v>
      </c>
      <c r="BW13" s="134" t="str">
        <f>IF(LEN(VLOOKUP($G13,[5]Baseline!$G:$AAD,13,FALSE))=0,"",VLOOKUP($G13,[5]Baseline!$G:$AAD,13,FALSE))</f>
        <v>Prilično često</v>
      </c>
      <c r="BX13" s="134" t="str">
        <f>IF(LEN(VLOOKUP($G13,[5]Baseline!$G:$AAD,14,FALSE))=0,"",VLOOKUP($G13,[5]Baseline!$G:$AAD,14,FALSE))</f>
        <v>Vrlo često</v>
      </c>
      <c r="BY13" s="134" t="str">
        <f>IF(LEN(VLOOKUP($G13,[5]Baseline!$G:$AAD,15,FALSE))=0,"",VLOOKUP($G13,[5]Baseline!$G:$AAD,15,FALSE))</f>
        <v/>
      </c>
      <c r="BZ13" s="134" t="str">
        <f>IF(LEN(VLOOKUP($G13,[5]Baseline!$G:$AAD,16,FALSE))=0,"",VLOOKUP($G13,[5]Baseline!$G:$AAD,16,FALSE))</f>
        <v/>
      </c>
      <c r="CA13" s="77" t="str">
        <f>IF(LEN(VLOOKUP($G13,Baseline!$G:$AAD,81,FALSE))=0,"",VLOOKUP($G13,Baseline!$G:$AAD,81,FALSE))</f>
        <v/>
      </c>
      <c r="CB13" s="77" t="str">
        <f>IF(LEN(VLOOKUP($G13,Baseline!$G:$AAD,82,FALSE))=0,"",VLOOKUP($G13,Baseline!$G:$AAD,82,FALSE))</f>
        <v/>
      </c>
      <c r="CC13" s="77" t="str">
        <f>IF(LEN(VLOOKUP($G13,Baseline!$G:$AAD,83,FALSE))=0,"",VLOOKUP($G13,Baseline!$G:$AAD,83,FALSE))</f>
        <v/>
      </c>
      <c r="CD13" s="77" t="str">
        <f>IF(LEN(VLOOKUP($G13,Baseline!$G:$AAD,84,FALSE))=0,"",VLOOKUP($G13,Baseline!$G:$AAD,84,FALSE))</f>
        <v/>
      </c>
      <c r="CE13" s="77" t="str">
        <f>IF(LEN(VLOOKUP($G13,Baseline!$G:$AAD,85,FALSE))=0,"",VLOOKUP($G13,Baseline!$G:$AAD,85,FALSE))</f>
        <v/>
      </c>
      <c r="CF13" s="77" t="str">
        <f>IF(LEN(VLOOKUP($G13,Baseline!$G:$AAD,86,FALSE))=0,"",VLOOKUP($G13,Baseline!$G:$AAD,86,FALSE))</f>
        <v/>
      </c>
      <c r="CG13" s="77" t="str">
        <f>IF(LEN(VLOOKUP($G13,Baseline!$G:$AAD,87,FALSE))=0,"",VLOOKUP($G13,Baseline!$G:$AAD,87,FALSE))</f>
        <v/>
      </c>
      <c r="CH13" s="77" t="str">
        <f>IF(LEN(VLOOKUP($G13,Baseline!$G:$AAD,88,FALSE))=0,"",VLOOKUP($G13,Baseline!$G:$AAD,88,FALSE))</f>
        <v/>
      </c>
      <c r="CI13" s="77" t="str">
        <f>IF(LEN(VLOOKUP($G13,Baseline!$G:$AAD,89,FALSE))=0,"",VLOOKUP($G13,Baseline!$G:$AAD,89,FALSE))</f>
        <v/>
      </c>
      <c r="CJ13" s="77" t="str">
        <f>IF(LEN(VLOOKUP($G13,Baseline!$G:$AAD,90,FALSE))=0,"",VLOOKUP($G13,Baseline!$G:$AAD,90,FALSE))</f>
        <v/>
      </c>
      <c r="CK13" s="77" t="str">
        <f>IF(LEN(VLOOKUP($G13,Baseline!$G:$AAD,91,FALSE))=0,"",VLOOKUP($G13,Baseline!$G:$AAD,91,FALSE))</f>
        <v/>
      </c>
      <c r="CL13" s="77" t="str">
        <f>IF(LEN(VLOOKUP($G13,Baseline!$G:$AAD,92,FALSE))=0,"",VLOOKUP($G13,Baseline!$G:$AAD,92,FALSE))</f>
        <v/>
      </c>
      <c r="CM13" s="77" t="str">
        <f>IF(LEN(VLOOKUP($G13,Baseline!$G:$AAD,93,FALSE))=0,"",VLOOKUP($G13,Baseline!$G:$AAD,93,FALSE))</f>
        <v/>
      </c>
      <c r="CN13" s="77" t="str">
        <f>IF(LEN(VLOOKUP($G13,Baseline!$G:$AAD,94,FALSE))=0,"",VLOOKUP($G13,Baseline!$G:$AAD,94,FALSE))</f>
        <v/>
      </c>
      <c r="CO13" s="77" t="str">
        <f>IF(LEN(VLOOKUP($G13,Baseline!$G:$AAD,95,FALSE))=0,"",VLOOKUP($G13,Baseline!$G:$AAD,95,FALSE))</f>
        <v/>
      </c>
      <c r="CP13" s="77" t="str">
        <f>IF(LEN(VLOOKUP($G13,Baseline!$G:$AAD,96,FALSE))=0,"",VLOOKUP($G13,Baseline!$G:$AAD,96,FALSE))</f>
        <v/>
      </c>
      <c r="CQ13" s="77" t="str">
        <f>IF(LEN(VLOOKUP($G13,Baseline!$G:$AAD,97,FALSE))=0,"",VLOOKUP($G13,Baseline!$G:$AAD,97,FALSE))</f>
        <v/>
      </c>
      <c r="CR13" s="77" t="str">
        <f>IF(LEN(VLOOKUP($G13,Baseline!$G:$AAD,98,FALSE))=0,"",VLOOKUP($G13,Baseline!$G:$AAD,98,FALSE))</f>
        <v/>
      </c>
      <c r="CS13" s="77" t="str">
        <f>IF(LEN(VLOOKUP($G13,Baseline!$G:$AAD,99,FALSE))=0,"",VLOOKUP($G13,Baseline!$G:$AAD,99,FALSE))</f>
        <v/>
      </c>
    </row>
    <row r="14" spans="1:97" s="77" customFormat="1" ht="15" customHeight="1">
      <c r="A14" s="78" t="s">
        <v>14</v>
      </c>
      <c r="B14" s="79" t="s">
        <v>15</v>
      </c>
      <c r="C14" s="79"/>
      <c r="D14" s="79"/>
      <c r="E14" s="79"/>
      <c r="F14" s="79" t="s">
        <v>16</v>
      </c>
      <c r="G14" s="79" t="s">
        <v>45</v>
      </c>
      <c r="H14" s="114">
        <f>IF(LEN(VLOOKUP($G14,Baseline!$G:$AAD,2,FALSE))=0,"",VLOOKUP($G14,Baseline!$G:$AAD,2,FALSE))</f>
        <v>0</v>
      </c>
      <c r="I14" s="115">
        <f>IF(LEN(VLOOKUP($G14,Baseline!$G:$AAD,3,FALSE))=0,"",VLOOKUP($G14,Baseline!$G:$AAD,3,FALSE))</f>
        <v>1</v>
      </c>
      <c r="J14" s="115">
        <f>IF(LEN(VLOOKUP($G14,Baseline!$G:$AAD,4,FALSE))=0,"",VLOOKUP($G14,Baseline!$G:$AAD,4,FALSE))</f>
        <v>2</v>
      </c>
      <c r="K14" s="115">
        <f>IF(LEN(VLOOKUP($G14,Baseline!$G:$AAD,5,FALSE))=0,"",VLOOKUP($G14,Baseline!$G:$AAD,5,FALSE))</f>
        <v>3</v>
      </c>
      <c r="L14" s="115">
        <f>IF(LEN(VLOOKUP($G14,Baseline!$G:$AAD,6,FALSE))=0,"",VLOOKUP($G14,Baseline!$G:$AAD,6,FALSE))</f>
        <v>4</v>
      </c>
      <c r="M14" s="115" t="str">
        <f>IF(LEN(VLOOKUP($G14,Baseline!$G:$AAD,7,FALSE))=0,"",VLOOKUP($G14,Baseline!$G:$AAD,7,FALSE))</f>
        <v/>
      </c>
      <c r="N14" s="115" t="str">
        <f>IF(LEN(VLOOKUP($G14,Baseline!$G:$AAD,8,FALSE))=0,"",VLOOKUP($G14,Baseline!$G:$AAD,8,FALSE))</f>
        <v/>
      </c>
      <c r="O14" s="116" t="str">
        <f>IF(LEN(VLOOKUP($G14,Baseline!$G:$AAD,9,FALSE))=0,"",VLOOKUP($G14,Baseline!$G:$AAD,9,FALSE))</f>
        <v>Wie oft waren Sie in der letzten Woche zuversichtlich, dass Sie fähig sind, Ihre persönlichen Probleme zu bewältigen?</v>
      </c>
      <c r="P14" s="78" t="str">
        <f>IF(LEN(VLOOKUP($G14,Baseline!$G:$AAD,10,FALSE))=0,"",VLOOKUP($G14,Baseline!$G:$AAD,10,FALSE))</f>
        <v>Nie</v>
      </c>
      <c r="Q14" s="117" t="str">
        <f>IF(LEN(VLOOKUP($G14,Baseline!$G:$AAD,11,FALSE))=0,"",VLOOKUP($G14,Baseline!$G:$AAD,11,FALSE))</f>
        <v>Fast nie</v>
      </c>
      <c r="R14" s="117" t="str">
        <f>IF(LEN(VLOOKUP($G14,Baseline!$G:$AAD,12,FALSE))=0,"",VLOOKUP($G14,Baseline!$G:$AAD,12,FALSE))</f>
        <v>Manchmal</v>
      </c>
      <c r="S14" s="117" t="str">
        <f>IF(LEN(VLOOKUP($G14,Baseline!$G:$AAD,13,FALSE))=0,"",VLOOKUP($G14,Baseline!$G:$AAD,13,FALSE))</f>
        <v>Ziemlich oft</v>
      </c>
      <c r="T14" s="117" t="str">
        <f>IF(LEN(VLOOKUP($G14,Baseline!$G:$AAD,14,FALSE))=0,"",VLOOKUP($G14,Baseline!$G:$AAD,14,FALSE))</f>
        <v>Sehr oft</v>
      </c>
      <c r="U14" s="117" t="str">
        <f>IF(LEN(VLOOKUP($G14,Baseline!$G:$AAD,15,FALSE))=0,"",VLOOKUP($G14,Baseline!$G:$AAD,15,FALSE))</f>
        <v/>
      </c>
      <c r="V14" s="117" t="str">
        <f>IF(LEN(VLOOKUP($G14,Baseline!$G:$AAD,16,FALSE))=0,"",VLOOKUP($G14,Baseline!$G:$AAD,16,FALSE))</f>
        <v/>
      </c>
      <c r="W14" s="117" t="str">
        <f>IF(LEN(VLOOKUP($G14,Baseline!$G:$AAD,17,FALSE))=0,"",VLOOKUP($G14,Baseline!$G:$AAD,17,FALSE))</f>
        <v>In the last week, how often have you felt confident about your ability to handle your personal problems?</v>
      </c>
      <c r="X14" s="118" t="str">
        <f>IF(LEN(VLOOKUP($G14,Baseline!$G:$AAD,18,FALSE))=0,"",VLOOKUP($G14,Baseline!$G:$AAD,18,FALSE))</f>
        <v>Never</v>
      </c>
      <c r="Y14" s="78" t="str">
        <f>IF(LEN(VLOOKUP($G14,Baseline!$G:$AAD,19,FALSE))=0,"",VLOOKUP($G14,Baseline!$G:$AAD,19,FALSE))</f>
        <v>Almost never</v>
      </c>
      <c r="Z14" s="117" t="str">
        <f>IF(LEN(VLOOKUP($G14,Baseline!$G:$AAD,20,FALSE))=0,"",VLOOKUP($G14,Baseline!$G:$AAD,20,FALSE))</f>
        <v>Sometimes</v>
      </c>
      <c r="AA14" s="117" t="str">
        <f>IF(LEN(VLOOKUP($G14,Baseline!$G:$AAD,21,FALSE))=0,"",VLOOKUP($G14,Baseline!$G:$AAD,21,FALSE))</f>
        <v>Fairly often</v>
      </c>
      <c r="AB14" s="117" t="str">
        <f>IF(LEN(VLOOKUP($G14,Baseline!$G:$AAD,22,FALSE))=0,"",VLOOKUP($G14,Baseline!$G:$AAD,22,FALSE))</f>
        <v>Very often</v>
      </c>
      <c r="AC14" s="117" t="str">
        <f>IF(LEN(VLOOKUP($G14,Baseline!$G:$AAD,23,FALSE))=0,"",VLOOKUP($G14,Baseline!$G:$AAD,23,FALSE))</f>
        <v/>
      </c>
      <c r="AD14" s="117" t="str">
        <f>IF(LEN(VLOOKUP($G14,Baseline!$G:$AAD,24,FALSE))=0,"",VLOOKUP($G14,Baseline!$G:$AAD,24,FALSE))</f>
        <v/>
      </c>
      <c r="AE14" s="132" t="str">
        <f>IF(LEN(VLOOKUP($G14,[1]Baseline!$G:$AAD,9,FALSE))=0,"",VLOOKUP($G14,[1]Baseline!$G:$AAD,9,FALSE))</f>
        <v>¿Cuántas veces durante la última semana ha confiado en que es capaz de hacer frente a sus problemas personales?</v>
      </c>
      <c r="AF14" s="133" t="str">
        <f>IF(LEN(VLOOKUP($G14,[1]Baseline!$G:$AAD,10,FALSE))=0,"",VLOOKUP($G14,[1]Baseline!$G:$AAD,10,FALSE))</f>
        <v>Nunca</v>
      </c>
      <c r="AG14" s="134" t="str">
        <f>IF(LEN(VLOOKUP($G14,[1]Baseline!$G:$AAD,11,FALSE))=0,"",VLOOKUP($G14,[1]Baseline!$G:$AAD,11,FALSE))</f>
        <v>Casi nunca</v>
      </c>
      <c r="AH14" s="134" t="str">
        <f>IF(LEN(VLOOKUP($G14,[1]Baseline!$G:$AAD,12,FALSE))=0,"",VLOOKUP($G14,[1]Baseline!$G:$AAD,12,FALSE))</f>
        <v>A veces</v>
      </c>
      <c r="AI14" s="134" t="str">
        <f>IF(LEN(VLOOKUP($G14,[1]Baseline!$G:$AAD,13,FALSE))=0,"",VLOOKUP($G14,[1]Baseline!$G:$AAD,13,FALSE))</f>
        <v>Bastante a menudo</v>
      </c>
      <c r="AJ14" s="134" t="str">
        <f>IF(LEN(VLOOKUP($G14,[1]Baseline!$G:$AAD,14,FALSE))=0,"",VLOOKUP($G14,[1]Baseline!$G:$AAD,14,FALSE))</f>
        <v>Muy a menudo</v>
      </c>
      <c r="AK14" s="134" t="str">
        <f>IF(LEN(VLOOKUP($G14,[1]Baseline!$G:$AAD,15,FALSE))=0,"",VLOOKUP($G14,[1]Baseline!$G:$AAD,15,FALSE))</f>
        <v/>
      </c>
      <c r="AL14" s="134" t="str">
        <f>IF(LEN(VLOOKUP($G14,[1]Baseline!$G:$AAD,16,FALSE))=0,"",VLOOKUP($G14,[1]Baseline!$G:$AAD,16,FALSE))</f>
        <v/>
      </c>
      <c r="AM14" s="80" t="str">
        <f>IF(LEN(VLOOKUP($G14,Baseline!$G:$ZY,33, FALSE))=0,"",VLOOKUP($G14,Baseline!$G:$ZY,33,FALSE))</f>
        <v>Durant la semaine passé, combien de fois avez-vous eu confiance en votre capacité à gérer vos  problèmes personnels ?</v>
      </c>
      <c r="AN14" s="117" t="str">
        <f>IF(LEN(VLOOKUP($G14,Baseline!$G:$ZY,34,FALSE))=0,"",VLOOKUP($G14,Baseline!$G:$ZY,34,FALSE))</f>
        <v>Jamais</v>
      </c>
      <c r="AO14" s="118" t="str">
        <f>IF(LEN(VLOOKUP($G14,Baseline!$G:$ZY,35,FALSE))=0,"",VLOOKUP($G14,Baseline!$G:$ZY,35,FALSE))</f>
        <v>Presque jamais</v>
      </c>
      <c r="AP14" s="78" t="str">
        <f>IF(LEN(VLOOKUP($G14,Baseline!$G:$ZY,36,FALSE))=0,"",VLOOKUP($G14,Baseline!$G:$ZY,36,FALSE))</f>
        <v xml:space="preserve">Parfois </v>
      </c>
      <c r="AQ14" s="117" t="str">
        <f>IF(LEN(VLOOKUP($G14,Baseline!$G:$ZY,37,FALSE))=0,"",VLOOKUP($G14,Baseline!$G:$ZY,37,FALSE))</f>
        <v>Assez souvent</v>
      </c>
      <c r="AR14" s="117" t="str">
        <f>IF(LEN(VLOOKUP($G14,Baseline!$G:$ZY,38,FALSE))=0,"",VLOOKUP($G14,Baseline!$G:$ZY,38,FALSE))</f>
        <v>Très souvent</v>
      </c>
      <c r="AS14" s="117" t="str">
        <f>IF(LEN(VLOOKUP($G14,Baseline!$G:$ZY,39,FALSE))=0,"",VLOOKUP($G14,Baseline!$G:$ZY,39,FALSE))</f>
        <v/>
      </c>
      <c r="AT14" s="117" t="str">
        <f>IF(LEN(VLOOKUP($G14,Baseline!$G:$ZY,40,FALSE))=0,"",VLOOKUP($G14,Baseline!$G:$ZY,40,FALSE))</f>
        <v/>
      </c>
      <c r="AU14" s="132" t="str">
        <f>IF(LEN(VLOOKUP($G14,[2]Baseline!$G:$AAD,9,FALSE))=0,"",VLOOKUP($G14,[2]Baseline!$G:$AAD,9,FALSE))</f>
        <v>Az elmúlt héten milyen gyakran volt biztos abban, hogy képes kezelni személyes problémáit?</v>
      </c>
      <c r="AV14" s="133" t="str">
        <f>IF(LEN(VLOOKUP($G14,[2]Baseline!$G:$AAD,10,FALSE))=0,"",VLOOKUP($G14,[2]Baseline!$G:$AAD,10,FALSE))</f>
        <v>Soha</v>
      </c>
      <c r="AW14" s="134" t="str">
        <f>IF(LEN(VLOOKUP($G14,[2]Baseline!$G:$AAD,11,FALSE))=0,"",VLOOKUP($G14,[2]Baseline!$G:$AAD,11,FALSE))</f>
        <v>Szinte soha</v>
      </c>
      <c r="AX14" s="134" t="str">
        <f>IF(LEN(VLOOKUP($G14,[2]Baseline!$G:$AAD,12,FALSE))=0,"",VLOOKUP($G14,[2]Baseline!$G:$AAD,12,FALSE))</f>
        <v>Néha</v>
      </c>
      <c r="AY14" s="134" t="str">
        <f>IF(LEN(VLOOKUP($G14,[2]Baseline!$G:$AAD,13,FALSE))=0,"",VLOOKUP($G14,[2]Baseline!$G:$AAD,13,FALSE))</f>
        <v>Viszonylag gyakran</v>
      </c>
      <c r="AZ14" s="134" t="str">
        <f>IF(LEN(VLOOKUP($G14,[2]Baseline!$G:$AAD,14,FALSE))=0,"",VLOOKUP($G14,[2]Baseline!$G:$AAD,14,FALSE))</f>
        <v>Nagyon gyakran</v>
      </c>
      <c r="BA14" s="134" t="str">
        <f>IF(LEN(VLOOKUP($G14,[2]Baseline!$G:$AAD,15,FALSE))=0,"",VLOOKUP($G14,[2]Baseline!$G:$AAD,15,FALSE))</f>
        <v/>
      </c>
      <c r="BB14" s="134" t="str">
        <f>IF(LEN(VLOOKUP($G14,[2]Baseline!$G:$AAD,16,FALSE))=0,"",VLOOKUP($G14,[2]Baseline!$G:$AAD,16,FALSE))</f>
        <v/>
      </c>
      <c r="BC14" s="132" t="str">
        <f>IF(LEN(VLOOKUP($G14,[3]Baseline!$G:$AAD,9,FALSE))=0,"",VLOOKUP($G14,[3]Baseline!$G:$AAD,9,FALSE))</f>
        <v>Nell'ultima settimana, con quale frequenza si è sentito/a fiducioso/a di riuscire a risolvere i Suoi problemi personali?</v>
      </c>
      <c r="BD14" s="133" t="str">
        <f>IF(LEN(VLOOKUP($G14,[3]Baseline!$G:$AAD,10,FALSE))=0,"",VLOOKUP($G14,[3]Baseline!$G:$AAD,10,FALSE))</f>
        <v>Mai</v>
      </c>
      <c r="BE14" s="134" t="str">
        <f>IF(LEN(VLOOKUP($G14,[3]Baseline!$G:$AAD,11,FALSE))=0,"",VLOOKUP($G14,[3]Baseline!$G:$AAD,11,FALSE))</f>
        <v>Quasi mai</v>
      </c>
      <c r="BF14" s="134" t="str">
        <f>IF(LEN(VLOOKUP($G14,[3]Baseline!$G:$AAD,12,FALSE))=0,"",VLOOKUP($G14,[3]Baseline!$G:$AAD,12,FALSE))</f>
        <v>A volte</v>
      </c>
      <c r="BG14" s="134" t="str">
        <f>IF(LEN(VLOOKUP($G14,[3]Baseline!$G:$AAD,13,FALSE))=0,"",VLOOKUP($G14,[3]Baseline!$G:$AAD,13,FALSE))</f>
        <v>Abbastanza spesso</v>
      </c>
      <c r="BH14" s="134" t="str">
        <f>IF(LEN(VLOOKUP($G14,[3]Baseline!$G:$AAD,14,FALSE))=0,"",VLOOKUP($G14,[3]Baseline!$G:$AAD,14,FALSE))</f>
        <v>Molto spesso</v>
      </c>
      <c r="BI14" s="134" t="str">
        <f>IF(LEN(VLOOKUP($G14,[3]Baseline!$G:$AAD,15,FALSE))=0,"",VLOOKUP($G14,[3]Baseline!$G:$AAD,15,FALSE))</f>
        <v/>
      </c>
      <c r="BJ14" s="134" t="str">
        <f>IF(LEN(VLOOKUP($G14,[3]Baseline!$G:$AAD,16,FALSE))=0,"",VLOOKUP($G14,[3]Baseline!$G:$AAD,16,FALSE))</f>
        <v/>
      </c>
      <c r="BK14" s="132" t="str">
        <f>IF(LEN(VLOOKUP($G14,[4]Baseline!$G:$AAD,9,FALSE))=0,"",VLOOKUP($G14,[4]Baseline!$G:$AAD,9,FALSE))</f>
        <v>Как часто за последнюю неделю Вы чувствовали уверенность в том, что способны справить с решением своих личных проблем?</v>
      </c>
      <c r="BL14" s="133" t="str">
        <f>IF(LEN(VLOOKUP($G14,[4]Baseline!$G:$AAD,10,FALSE))=0,"",VLOOKUP($G14,[4]Baseline!$G:$AAD,10,FALSE))</f>
        <v>Никогда</v>
      </c>
      <c r="BM14" s="134" t="str">
        <f>IF(LEN(VLOOKUP($G14,[4]Baseline!$G:$AAD,11,FALSE))=0,"",VLOOKUP($G14,[4]Baseline!$G:$AAD,11,FALSE))</f>
        <v>Почти никогда</v>
      </c>
      <c r="BN14" s="134" t="str">
        <f>IF(LEN(VLOOKUP($G14,[4]Baseline!$G:$AAD,12,FALSE))=0,"",VLOOKUP($G14,[4]Baseline!$G:$AAD,12,FALSE))</f>
        <v>Иногда</v>
      </c>
      <c r="BO14" s="134" t="str">
        <f>IF(LEN(VLOOKUP($G14,[4]Baseline!$G:$AAD,13,FALSE))=0,"",VLOOKUP($G14,[4]Baseline!$G:$AAD,13,FALSE))</f>
        <v>Довольно часто</v>
      </c>
      <c r="BP14" s="134" t="str">
        <f>IF(LEN(VLOOKUP($G14,[4]Baseline!$G:$AAD,14,FALSE))=0,"",VLOOKUP($G14,[4]Baseline!$G:$AAD,14,FALSE))</f>
        <v>Очень часто</v>
      </c>
      <c r="BQ14" s="134" t="str">
        <f>IF(LEN(VLOOKUP($G14,[4]Baseline!$G:$AAD,15,FALSE))=0,"",VLOOKUP($G14,[4]Baseline!$G:$AAD,15,FALSE))</f>
        <v/>
      </c>
      <c r="BR14" s="134" t="str">
        <f>IF(LEN(VLOOKUP($G14,[4]Baseline!$G:$AAD,16,FALSE))=0,"",VLOOKUP($G14,[4]Baseline!$G:$AAD,16,FALSE))</f>
        <v/>
      </c>
      <c r="BS14" s="132" t="str">
        <f>IF(LEN(VLOOKUP($G14,[5]Baseline!$G:$AAD,9,FALSE))=0,"",VLOOKUP($G14,[5]Baseline!$G:$AAD,9,FALSE))</f>
        <v>Koliko često ste se u proteklih nedelju dana bili sigurni da ste u stanju da prevaziđete svoje lične probleme?</v>
      </c>
      <c r="BT14" s="133" t="str">
        <f>IF(LEN(VLOOKUP($G14,[5]Baseline!$G:$AAD,10,FALSE))=0,"",VLOOKUP($G14,[5]Baseline!$G:$AAD,10,FALSE))</f>
        <v>Uopšte ne</v>
      </c>
      <c r="BU14" s="134" t="str">
        <f>IF(LEN(VLOOKUP($G14,[5]Baseline!$G:$AAD,11,FALSE))=0,"",VLOOKUP($G14,[5]Baseline!$G:$AAD,11,FALSE))</f>
        <v>Skoro uopšte ne</v>
      </c>
      <c r="BV14" s="134" t="str">
        <f>IF(LEN(VLOOKUP($G14,[5]Baseline!$G:$AAD,12,FALSE))=0,"",VLOOKUP($G14,[5]Baseline!$G:$AAD,12,FALSE))</f>
        <v>Ponekad</v>
      </c>
      <c r="BW14" s="134" t="str">
        <f>IF(LEN(VLOOKUP($G14,[5]Baseline!$G:$AAD,13,FALSE))=0,"",VLOOKUP($G14,[5]Baseline!$G:$AAD,13,FALSE))</f>
        <v>Prilično često</v>
      </c>
      <c r="BX14" s="134" t="str">
        <f>IF(LEN(VLOOKUP($G14,[5]Baseline!$G:$AAD,14,FALSE))=0,"",VLOOKUP($G14,[5]Baseline!$G:$AAD,14,FALSE))</f>
        <v>Vrlo često</v>
      </c>
      <c r="BY14" s="134" t="str">
        <f>IF(LEN(VLOOKUP($G14,[5]Baseline!$G:$AAD,15,FALSE))=0,"",VLOOKUP($G14,[5]Baseline!$G:$AAD,15,FALSE))</f>
        <v/>
      </c>
      <c r="BZ14" s="134" t="str">
        <f>IF(LEN(VLOOKUP($G14,[5]Baseline!$G:$AAD,16,FALSE))=0,"",VLOOKUP($G14,[5]Baseline!$G:$AAD,16,FALSE))</f>
        <v/>
      </c>
      <c r="CA14" s="77" t="str">
        <f>IF(LEN(VLOOKUP($G14,Baseline!$G:$AAD,81,FALSE))=0,"",VLOOKUP($G14,Baseline!$G:$AAD,81,FALSE))</f>
        <v/>
      </c>
      <c r="CB14" s="77" t="str">
        <f>IF(LEN(VLOOKUP($G14,Baseline!$G:$AAD,82,FALSE))=0,"",VLOOKUP($G14,Baseline!$G:$AAD,82,FALSE))</f>
        <v/>
      </c>
      <c r="CC14" s="77" t="str">
        <f>IF(LEN(VLOOKUP($G14,Baseline!$G:$AAD,83,FALSE))=0,"",VLOOKUP($G14,Baseline!$G:$AAD,83,FALSE))</f>
        <v/>
      </c>
      <c r="CD14" s="77" t="str">
        <f>IF(LEN(VLOOKUP($G14,Baseline!$G:$AAD,84,FALSE))=0,"",VLOOKUP($G14,Baseline!$G:$AAD,84,FALSE))</f>
        <v/>
      </c>
      <c r="CE14" s="77" t="str">
        <f>IF(LEN(VLOOKUP($G14,Baseline!$G:$AAD,85,FALSE))=0,"",VLOOKUP($G14,Baseline!$G:$AAD,85,FALSE))</f>
        <v/>
      </c>
      <c r="CF14" s="77" t="str">
        <f>IF(LEN(VLOOKUP($G14,Baseline!$G:$AAD,86,FALSE))=0,"",VLOOKUP($G14,Baseline!$G:$AAD,86,FALSE))</f>
        <v/>
      </c>
      <c r="CG14" s="77" t="str">
        <f>IF(LEN(VLOOKUP($G14,Baseline!$G:$AAD,87,FALSE))=0,"",VLOOKUP($G14,Baseline!$G:$AAD,87,FALSE))</f>
        <v/>
      </c>
      <c r="CH14" s="77" t="str">
        <f>IF(LEN(VLOOKUP($G14,Baseline!$G:$AAD,88,FALSE))=0,"",VLOOKUP($G14,Baseline!$G:$AAD,88,FALSE))</f>
        <v/>
      </c>
      <c r="CI14" s="77" t="str">
        <f>IF(LEN(VLOOKUP($G14,Baseline!$G:$AAD,89,FALSE))=0,"",VLOOKUP($G14,Baseline!$G:$AAD,89,FALSE))</f>
        <v/>
      </c>
      <c r="CJ14" s="77" t="str">
        <f>IF(LEN(VLOOKUP($G14,Baseline!$G:$AAD,90,FALSE))=0,"",VLOOKUP($G14,Baseline!$G:$AAD,90,FALSE))</f>
        <v/>
      </c>
      <c r="CK14" s="77" t="str">
        <f>IF(LEN(VLOOKUP($G14,Baseline!$G:$AAD,91,FALSE))=0,"",VLOOKUP($G14,Baseline!$G:$AAD,91,FALSE))</f>
        <v/>
      </c>
      <c r="CL14" s="77" t="str">
        <f>IF(LEN(VLOOKUP($G14,Baseline!$G:$AAD,92,FALSE))=0,"",VLOOKUP($G14,Baseline!$G:$AAD,92,FALSE))</f>
        <v/>
      </c>
      <c r="CM14" s="77" t="str">
        <f>IF(LEN(VLOOKUP($G14,Baseline!$G:$AAD,93,FALSE))=0,"",VLOOKUP($G14,Baseline!$G:$AAD,93,FALSE))</f>
        <v/>
      </c>
      <c r="CN14" s="77" t="str">
        <f>IF(LEN(VLOOKUP($G14,Baseline!$G:$AAD,94,FALSE))=0,"",VLOOKUP($G14,Baseline!$G:$AAD,94,FALSE))</f>
        <v/>
      </c>
      <c r="CO14" s="77" t="str">
        <f>IF(LEN(VLOOKUP($G14,Baseline!$G:$AAD,95,FALSE))=0,"",VLOOKUP($G14,Baseline!$G:$AAD,95,FALSE))</f>
        <v/>
      </c>
      <c r="CP14" s="77" t="str">
        <f>IF(LEN(VLOOKUP($G14,Baseline!$G:$AAD,96,FALSE))=0,"",VLOOKUP($G14,Baseline!$G:$AAD,96,FALSE))</f>
        <v/>
      </c>
      <c r="CQ14" s="77" t="str">
        <f>IF(LEN(VLOOKUP($G14,Baseline!$G:$AAD,97,FALSE))=0,"",VLOOKUP($G14,Baseline!$G:$AAD,97,FALSE))</f>
        <v/>
      </c>
      <c r="CR14" s="77" t="str">
        <f>IF(LEN(VLOOKUP($G14,Baseline!$G:$AAD,98,FALSE))=0,"",VLOOKUP($G14,Baseline!$G:$AAD,98,FALSE))</f>
        <v/>
      </c>
      <c r="CS14" s="77" t="str">
        <f>IF(LEN(VLOOKUP($G14,Baseline!$G:$AAD,99,FALSE))=0,"",VLOOKUP($G14,Baseline!$G:$AAD,99,FALSE))</f>
        <v/>
      </c>
    </row>
    <row r="15" spans="1:97" s="77" customFormat="1" ht="15" customHeight="1">
      <c r="A15" s="78" t="s">
        <v>14</v>
      </c>
      <c r="B15" s="79" t="s">
        <v>15</v>
      </c>
      <c r="C15" s="79"/>
      <c r="D15" s="79"/>
      <c r="E15" s="79"/>
      <c r="F15" s="79" t="s">
        <v>16</v>
      </c>
      <c r="G15" s="79" t="s">
        <v>46</v>
      </c>
      <c r="H15" s="114">
        <f>IF(LEN(VLOOKUP($G15,Baseline!$G:$AAD,2,FALSE))=0,"",VLOOKUP($G15,Baseline!$G:$AAD,2,FALSE))</f>
        <v>0</v>
      </c>
      <c r="I15" s="115">
        <f>IF(LEN(VLOOKUP($G15,Baseline!$G:$AAD,3,FALSE))=0,"",VLOOKUP($G15,Baseline!$G:$AAD,3,FALSE))</f>
        <v>1</v>
      </c>
      <c r="J15" s="115">
        <f>IF(LEN(VLOOKUP($G15,Baseline!$G:$AAD,4,FALSE))=0,"",VLOOKUP($G15,Baseline!$G:$AAD,4,FALSE))</f>
        <v>2</v>
      </c>
      <c r="K15" s="115">
        <f>IF(LEN(VLOOKUP($G15,Baseline!$G:$AAD,5,FALSE))=0,"",VLOOKUP($G15,Baseline!$G:$AAD,5,FALSE))</f>
        <v>3</v>
      </c>
      <c r="L15" s="115">
        <f>IF(LEN(VLOOKUP($G15,Baseline!$G:$AAD,6,FALSE))=0,"",VLOOKUP($G15,Baseline!$G:$AAD,6,FALSE))</f>
        <v>4</v>
      </c>
      <c r="M15" s="115" t="str">
        <f>IF(LEN(VLOOKUP($G15,Baseline!$G:$AAD,7,FALSE))=0,"",VLOOKUP($G15,Baseline!$G:$AAD,7,FALSE))</f>
        <v/>
      </c>
      <c r="N15" s="115" t="str">
        <f>IF(LEN(VLOOKUP($G15,Baseline!$G:$AAD,8,FALSE))=0,"",VLOOKUP($G15,Baseline!$G:$AAD,8,FALSE))</f>
        <v/>
      </c>
      <c r="O15" s="116" t="str">
        <f>IF(LEN(VLOOKUP($G15,Baseline!$G:$AAD,9,FALSE))=0,"",VLOOKUP($G15,Baseline!$G:$AAD,9,FALSE))</f>
        <v>Wie oft hatten Sie in der letzten Woche das Gefühl, dass sich die Dinge zu Ihren Gunsten entwickeln?</v>
      </c>
      <c r="P15" s="78" t="str">
        <f>IF(LEN(VLOOKUP($G15,Baseline!$G:$AAD,10,FALSE))=0,"",VLOOKUP($G15,Baseline!$G:$AAD,10,FALSE))</f>
        <v>Nie</v>
      </c>
      <c r="Q15" s="117" t="str">
        <f>IF(LEN(VLOOKUP($G15,Baseline!$G:$AAD,11,FALSE))=0,"",VLOOKUP($G15,Baseline!$G:$AAD,11,FALSE))</f>
        <v>Fast nie</v>
      </c>
      <c r="R15" s="117" t="str">
        <f>IF(LEN(VLOOKUP($G15,Baseline!$G:$AAD,12,FALSE))=0,"",VLOOKUP($G15,Baseline!$G:$AAD,12,FALSE))</f>
        <v>Manchmal</v>
      </c>
      <c r="S15" s="117" t="str">
        <f>IF(LEN(VLOOKUP($G15,Baseline!$G:$AAD,13,FALSE))=0,"",VLOOKUP($G15,Baseline!$G:$AAD,13,FALSE))</f>
        <v>Ziemlich oft</v>
      </c>
      <c r="T15" s="117" t="str">
        <f>IF(LEN(VLOOKUP($G15,Baseline!$G:$AAD,14,FALSE))=0,"",VLOOKUP($G15,Baseline!$G:$AAD,14,FALSE))</f>
        <v>Sehr oft</v>
      </c>
      <c r="U15" s="117" t="str">
        <f>IF(LEN(VLOOKUP($G15,Baseline!$G:$AAD,15,FALSE))=0,"",VLOOKUP($G15,Baseline!$G:$AAD,15,FALSE))</f>
        <v/>
      </c>
      <c r="V15" s="117" t="str">
        <f>IF(LEN(VLOOKUP($G15,Baseline!$G:$AAD,16,FALSE))=0,"",VLOOKUP($G15,Baseline!$G:$AAD,16,FALSE))</f>
        <v/>
      </c>
      <c r="W15" s="117" t="str">
        <f>IF(LEN(VLOOKUP($G15,Baseline!$G:$AAD,17,FALSE))=0,"",VLOOKUP($G15,Baseline!$G:$AAD,17,FALSE))</f>
        <v>In the last week, how often have you felt that things were going your way?</v>
      </c>
      <c r="X15" s="118" t="str">
        <f>IF(LEN(VLOOKUP($G15,Baseline!$G:$AAD,18,FALSE))=0,"",VLOOKUP($G15,Baseline!$G:$AAD,18,FALSE))</f>
        <v>Never</v>
      </c>
      <c r="Y15" s="78" t="str">
        <f>IF(LEN(VLOOKUP($G15,Baseline!$G:$AAD,19,FALSE))=0,"",VLOOKUP($G15,Baseline!$G:$AAD,19,FALSE))</f>
        <v>Almost never</v>
      </c>
      <c r="Z15" s="117" t="str">
        <f>IF(LEN(VLOOKUP($G15,Baseline!$G:$AAD,20,FALSE))=0,"",VLOOKUP($G15,Baseline!$G:$AAD,20,FALSE))</f>
        <v>Sometimes</v>
      </c>
      <c r="AA15" s="117" t="str">
        <f>IF(LEN(VLOOKUP($G15,Baseline!$G:$AAD,21,FALSE))=0,"",VLOOKUP($G15,Baseline!$G:$AAD,21,FALSE))</f>
        <v>Fairly often</v>
      </c>
      <c r="AB15" s="117" t="str">
        <f>IF(LEN(VLOOKUP($G15,Baseline!$G:$AAD,22,FALSE))=0,"",VLOOKUP($G15,Baseline!$G:$AAD,22,FALSE))</f>
        <v>Very often</v>
      </c>
      <c r="AC15" s="117" t="str">
        <f>IF(LEN(VLOOKUP($G15,Baseline!$G:$AAD,23,FALSE))=0,"",VLOOKUP($G15,Baseline!$G:$AAD,23,FALSE))</f>
        <v/>
      </c>
      <c r="AD15" s="117" t="str">
        <f>IF(LEN(VLOOKUP($G15,Baseline!$G:$AAD,24,FALSE))=0,"",VLOOKUP($G15,Baseline!$G:$AAD,24,FALSE))</f>
        <v/>
      </c>
      <c r="AE15" s="132" t="str">
        <f>IF(LEN(VLOOKUP($G15,[1]Baseline!$G:$AAD,9,FALSE))=0,"",VLOOKUP($G15,[1]Baseline!$G:$AAD,9,FALSE))</f>
        <v>¿Cuántas veces en la última semana sintió que las cosas iban a su favor?</v>
      </c>
      <c r="AF15" s="133" t="str">
        <f>IF(LEN(VLOOKUP($G15,[1]Baseline!$G:$AAD,10,FALSE))=0,"",VLOOKUP($G15,[1]Baseline!$G:$AAD,10,FALSE))</f>
        <v>Nunca</v>
      </c>
      <c r="AG15" s="134" t="str">
        <f>IF(LEN(VLOOKUP($G15,[1]Baseline!$G:$AAD,11,FALSE))=0,"",VLOOKUP($G15,[1]Baseline!$G:$AAD,11,FALSE))</f>
        <v>Casi nunca</v>
      </c>
      <c r="AH15" s="134" t="str">
        <f>IF(LEN(VLOOKUP($G15,[1]Baseline!$G:$AAD,12,FALSE))=0,"",VLOOKUP($G15,[1]Baseline!$G:$AAD,12,FALSE))</f>
        <v>A veces</v>
      </c>
      <c r="AI15" s="134" t="str">
        <f>IF(LEN(VLOOKUP($G15,[1]Baseline!$G:$AAD,13,FALSE))=0,"",VLOOKUP($G15,[1]Baseline!$G:$AAD,13,FALSE))</f>
        <v>Bastante a menudo</v>
      </c>
      <c r="AJ15" s="134" t="str">
        <f>IF(LEN(VLOOKUP($G15,[1]Baseline!$G:$AAD,14,FALSE))=0,"",VLOOKUP($G15,[1]Baseline!$G:$AAD,14,FALSE))</f>
        <v>Muy a menudo</v>
      </c>
      <c r="AK15" s="134" t="str">
        <f>IF(LEN(VLOOKUP($G15,[1]Baseline!$G:$AAD,15,FALSE))=0,"",VLOOKUP($G15,[1]Baseline!$G:$AAD,15,FALSE))</f>
        <v/>
      </c>
      <c r="AL15" s="134" t="str">
        <f>IF(LEN(VLOOKUP($G15,[1]Baseline!$G:$AAD,16,FALSE))=0,"",VLOOKUP($G15,[1]Baseline!$G:$AAD,16,FALSE))</f>
        <v/>
      </c>
      <c r="AM15" s="80" t="str">
        <f>IF(LEN(VLOOKUP($G15,Baseline!$G:$ZY,33, FALSE))=0,"",VLOOKUP($G15,Baseline!$G:$ZY,33,FALSE))</f>
        <v>Durant la semaine passé, combien de fois avez-vous eu  le sentiment les choses allaient comme vous le vouliez ?</v>
      </c>
      <c r="AN15" s="117" t="str">
        <f>IF(LEN(VLOOKUP($G15,Baseline!$G:$ZY,34,FALSE))=0,"",VLOOKUP($G15,Baseline!$G:$ZY,34,FALSE))</f>
        <v>Jamais</v>
      </c>
      <c r="AO15" s="118" t="str">
        <f>IF(LEN(VLOOKUP($G15,Baseline!$G:$ZY,35,FALSE))=0,"",VLOOKUP($G15,Baseline!$G:$ZY,35,FALSE))</f>
        <v>Presque jamais</v>
      </c>
      <c r="AP15" s="78" t="str">
        <f>IF(LEN(VLOOKUP($G15,Baseline!$G:$ZY,36,FALSE))=0,"",VLOOKUP($G15,Baseline!$G:$ZY,36,FALSE))</f>
        <v xml:space="preserve">Parfois </v>
      </c>
      <c r="AQ15" s="117" t="str">
        <f>IF(LEN(VLOOKUP($G15,Baseline!$G:$ZY,37,FALSE))=0,"",VLOOKUP($G15,Baseline!$G:$ZY,37,FALSE))</f>
        <v>Assez souvent</v>
      </c>
      <c r="AR15" s="117" t="str">
        <f>IF(LEN(VLOOKUP($G15,Baseline!$G:$ZY,38,FALSE))=0,"",VLOOKUP($G15,Baseline!$G:$ZY,38,FALSE))</f>
        <v>Très souvent</v>
      </c>
      <c r="AS15" s="117" t="str">
        <f>IF(LEN(VLOOKUP($G15,Baseline!$G:$ZY,39,FALSE))=0,"",VLOOKUP($G15,Baseline!$G:$ZY,39,FALSE))</f>
        <v/>
      </c>
      <c r="AT15" s="117" t="str">
        <f>IF(LEN(VLOOKUP($G15,Baseline!$G:$ZY,40,FALSE))=0,"",VLOOKUP($G15,Baseline!$G:$ZY,40,FALSE))</f>
        <v/>
      </c>
      <c r="AU15" s="132" t="str">
        <f>IF(LEN(VLOOKUP($G15,[2]Baseline!$G:$AAD,9,FALSE))=0,"",VLOOKUP($G15,[2]Baseline!$G:$AAD,9,FALSE))</f>
        <v>Az elmúlt héten milyen gyakran érezte úgy, hogy a dolgok az Ön számára kedvezően alakulnak?</v>
      </c>
      <c r="AV15" s="133" t="str">
        <f>IF(LEN(VLOOKUP($G15,[2]Baseline!$G:$AAD,10,FALSE))=0,"",VLOOKUP($G15,[2]Baseline!$G:$AAD,10,FALSE))</f>
        <v>Soha</v>
      </c>
      <c r="AW15" s="134" t="str">
        <f>IF(LEN(VLOOKUP($G15,[2]Baseline!$G:$AAD,11,FALSE))=0,"",VLOOKUP($G15,[2]Baseline!$G:$AAD,11,FALSE))</f>
        <v>Szinte soha</v>
      </c>
      <c r="AX15" s="134" t="str">
        <f>IF(LEN(VLOOKUP($G15,[2]Baseline!$G:$AAD,12,FALSE))=0,"",VLOOKUP($G15,[2]Baseline!$G:$AAD,12,FALSE))</f>
        <v>Néha</v>
      </c>
      <c r="AY15" s="134" t="str">
        <f>IF(LEN(VLOOKUP($G15,[2]Baseline!$G:$AAD,13,FALSE))=0,"",VLOOKUP($G15,[2]Baseline!$G:$AAD,13,FALSE))</f>
        <v>Viszonylag gyakran</v>
      </c>
      <c r="AZ15" s="134" t="str">
        <f>IF(LEN(VLOOKUP($G15,[2]Baseline!$G:$AAD,14,FALSE))=0,"",VLOOKUP($G15,[2]Baseline!$G:$AAD,14,FALSE))</f>
        <v>Nagyon gyakran</v>
      </c>
      <c r="BA15" s="134" t="str">
        <f>IF(LEN(VLOOKUP($G15,[2]Baseline!$G:$AAD,15,FALSE))=0,"",VLOOKUP($G15,[2]Baseline!$G:$AAD,15,FALSE))</f>
        <v/>
      </c>
      <c r="BB15" s="134" t="str">
        <f>IF(LEN(VLOOKUP($G15,[2]Baseline!$G:$AAD,16,FALSE))=0,"",VLOOKUP($G15,[2]Baseline!$G:$AAD,16,FALSE))</f>
        <v/>
      </c>
      <c r="BC15" s="132" t="str">
        <f>IF(LEN(VLOOKUP($G15,[3]Baseline!$G:$AAD,9,FALSE))=0,"",VLOOKUP($G15,[3]Baseline!$G:$AAD,9,FALSE))</f>
        <v>Nell'ultima settimana, con quale frequenza ha avuto la sensazione che le cose avessero sviluppi a Lei favorevoli?</v>
      </c>
      <c r="BD15" s="133" t="str">
        <f>IF(LEN(VLOOKUP($G15,[3]Baseline!$G:$AAD,10,FALSE))=0,"",VLOOKUP($G15,[3]Baseline!$G:$AAD,10,FALSE))</f>
        <v>Mai</v>
      </c>
      <c r="BE15" s="134" t="str">
        <f>IF(LEN(VLOOKUP($G15,[3]Baseline!$G:$AAD,11,FALSE))=0,"",VLOOKUP($G15,[3]Baseline!$G:$AAD,11,FALSE))</f>
        <v>Quasi mai</v>
      </c>
      <c r="BF15" s="134" t="str">
        <f>IF(LEN(VLOOKUP($G15,[3]Baseline!$G:$AAD,12,FALSE))=0,"",VLOOKUP($G15,[3]Baseline!$G:$AAD,12,FALSE))</f>
        <v>A volte</v>
      </c>
      <c r="BG15" s="134" t="str">
        <f>IF(LEN(VLOOKUP($G15,[3]Baseline!$G:$AAD,13,FALSE))=0,"",VLOOKUP($G15,[3]Baseline!$G:$AAD,13,FALSE))</f>
        <v>Abbastanza spesso</v>
      </c>
      <c r="BH15" s="134" t="str">
        <f>IF(LEN(VLOOKUP($G15,[3]Baseline!$G:$AAD,14,FALSE))=0,"",VLOOKUP($G15,[3]Baseline!$G:$AAD,14,FALSE))</f>
        <v>Molto spesso</v>
      </c>
      <c r="BI15" s="134" t="str">
        <f>IF(LEN(VLOOKUP($G15,[3]Baseline!$G:$AAD,15,FALSE))=0,"",VLOOKUP($G15,[3]Baseline!$G:$AAD,15,FALSE))</f>
        <v/>
      </c>
      <c r="BJ15" s="134" t="str">
        <f>IF(LEN(VLOOKUP($G15,[3]Baseline!$G:$AAD,16,FALSE))=0,"",VLOOKUP($G15,[3]Baseline!$G:$AAD,16,FALSE))</f>
        <v/>
      </c>
      <c r="BK15" s="132" t="str">
        <f>IF(LEN(VLOOKUP($G15,[4]Baseline!$G:$AAD,9,FALSE))=0,"",VLOOKUP($G15,[4]Baseline!$G:$AAD,9,FALSE))</f>
        <v>Как часто за последнюю неделю Вы чувствовали, что всё идёт так, как Вам хотелось?</v>
      </c>
      <c r="BL15" s="133" t="str">
        <f>IF(LEN(VLOOKUP($G15,[4]Baseline!$G:$AAD,10,FALSE))=0,"",VLOOKUP($G15,[4]Baseline!$G:$AAD,10,FALSE))</f>
        <v>Никогда</v>
      </c>
      <c r="BM15" s="134" t="str">
        <f>IF(LEN(VLOOKUP($G15,[4]Baseline!$G:$AAD,11,FALSE))=0,"",VLOOKUP($G15,[4]Baseline!$G:$AAD,11,FALSE))</f>
        <v>Почти никогда</v>
      </c>
      <c r="BN15" s="134" t="str">
        <f>IF(LEN(VLOOKUP($G15,[4]Baseline!$G:$AAD,12,FALSE))=0,"",VLOOKUP($G15,[4]Baseline!$G:$AAD,12,FALSE))</f>
        <v>Иногда</v>
      </c>
      <c r="BO15" s="134" t="str">
        <f>IF(LEN(VLOOKUP($G15,[4]Baseline!$G:$AAD,13,FALSE))=0,"",VLOOKUP($G15,[4]Baseline!$G:$AAD,13,FALSE))</f>
        <v>Довольно часто</v>
      </c>
      <c r="BP15" s="134" t="str">
        <f>IF(LEN(VLOOKUP($G15,[4]Baseline!$G:$AAD,14,FALSE))=0,"",VLOOKUP($G15,[4]Baseline!$G:$AAD,14,FALSE))</f>
        <v>Очень часто</v>
      </c>
      <c r="BQ15" s="134" t="str">
        <f>IF(LEN(VLOOKUP($G15,[4]Baseline!$G:$AAD,15,FALSE))=0,"",VLOOKUP($G15,[4]Baseline!$G:$AAD,15,FALSE))</f>
        <v/>
      </c>
      <c r="BR15" s="134" t="str">
        <f>IF(LEN(VLOOKUP($G15,[4]Baseline!$G:$AAD,16,FALSE))=0,"",VLOOKUP($G15,[4]Baseline!$G:$AAD,16,FALSE))</f>
        <v/>
      </c>
      <c r="BS15" s="132" t="str">
        <f>IF(LEN(VLOOKUP($G15,[5]Baseline!$G:$AAD,9,FALSE))=0,"",VLOOKUP($G15,[5]Baseline!$G:$AAD,9,FALSE))</f>
        <v>Koliko često ste tokom protekle nedelje imali osećaj da se stvari odvijaju u vašu korist?</v>
      </c>
      <c r="BT15" s="133" t="str">
        <f>IF(LEN(VLOOKUP($G15,[5]Baseline!$G:$AAD,10,FALSE))=0,"",VLOOKUP($G15,[5]Baseline!$G:$AAD,10,FALSE))</f>
        <v>Uopšte ne</v>
      </c>
      <c r="BU15" s="134" t="str">
        <f>IF(LEN(VLOOKUP($G15,[5]Baseline!$G:$AAD,11,FALSE))=0,"",VLOOKUP($G15,[5]Baseline!$G:$AAD,11,FALSE))</f>
        <v>Skoro uopšte ne</v>
      </c>
      <c r="BV15" s="134" t="str">
        <f>IF(LEN(VLOOKUP($G15,[5]Baseline!$G:$AAD,12,FALSE))=0,"",VLOOKUP($G15,[5]Baseline!$G:$AAD,12,FALSE))</f>
        <v>Ponekad</v>
      </c>
      <c r="BW15" s="134" t="str">
        <f>IF(LEN(VLOOKUP($G15,[5]Baseline!$G:$AAD,13,FALSE))=0,"",VLOOKUP($G15,[5]Baseline!$G:$AAD,13,FALSE))</f>
        <v>Prilično često</v>
      </c>
      <c r="BX15" s="134" t="str">
        <f>IF(LEN(VLOOKUP($G15,[5]Baseline!$G:$AAD,14,FALSE))=0,"",VLOOKUP($G15,[5]Baseline!$G:$AAD,14,FALSE))</f>
        <v>Vrlo često</v>
      </c>
      <c r="BY15" s="134" t="str">
        <f>IF(LEN(VLOOKUP($G15,[5]Baseline!$G:$AAD,15,FALSE))=0,"",VLOOKUP($G15,[5]Baseline!$G:$AAD,15,FALSE))</f>
        <v/>
      </c>
      <c r="BZ15" s="134" t="str">
        <f>IF(LEN(VLOOKUP($G15,[5]Baseline!$G:$AAD,16,FALSE))=0,"",VLOOKUP($G15,[5]Baseline!$G:$AAD,16,FALSE))</f>
        <v/>
      </c>
      <c r="CA15" s="77" t="str">
        <f>IF(LEN(VLOOKUP($G15,Baseline!$G:$AAD,81,FALSE))=0,"",VLOOKUP($G15,Baseline!$G:$AAD,81,FALSE))</f>
        <v/>
      </c>
      <c r="CB15" s="77" t="str">
        <f>IF(LEN(VLOOKUP($G15,Baseline!$G:$AAD,82,FALSE))=0,"",VLOOKUP($G15,Baseline!$G:$AAD,82,FALSE))</f>
        <v/>
      </c>
      <c r="CC15" s="77" t="str">
        <f>IF(LEN(VLOOKUP($G15,Baseline!$G:$AAD,83,FALSE))=0,"",VLOOKUP($G15,Baseline!$G:$AAD,83,FALSE))</f>
        <v/>
      </c>
      <c r="CD15" s="77" t="str">
        <f>IF(LEN(VLOOKUP($G15,Baseline!$G:$AAD,84,FALSE))=0,"",VLOOKUP($G15,Baseline!$G:$AAD,84,FALSE))</f>
        <v/>
      </c>
      <c r="CE15" s="77" t="str">
        <f>IF(LEN(VLOOKUP($G15,Baseline!$G:$AAD,85,FALSE))=0,"",VLOOKUP($G15,Baseline!$G:$AAD,85,FALSE))</f>
        <v/>
      </c>
      <c r="CF15" s="77" t="str">
        <f>IF(LEN(VLOOKUP($G15,Baseline!$G:$AAD,86,FALSE))=0,"",VLOOKUP($G15,Baseline!$G:$AAD,86,FALSE))</f>
        <v/>
      </c>
      <c r="CG15" s="77" t="str">
        <f>IF(LEN(VLOOKUP($G15,Baseline!$G:$AAD,87,FALSE))=0,"",VLOOKUP($G15,Baseline!$G:$AAD,87,FALSE))</f>
        <v/>
      </c>
      <c r="CH15" s="77" t="str">
        <f>IF(LEN(VLOOKUP($G15,Baseline!$G:$AAD,88,FALSE))=0,"",VLOOKUP($G15,Baseline!$G:$AAD,88,FALSE))</f>
        <v/>
      </c>
      <c r="CI15" s="77" t="str">
        <f>IF(LEN(VLOOKUP($G15,Baseline!$G:$AAD,89,FALSE))=0,"",VLOOKUP($G15,Baseline!$G:$AAD,89,FALSE))</f>
        <v/>
      </c>
      <c r="CJ15" s="77" t="str">
        <f>IF(LEN(VLOOKUP($G15,Baseline!$G:$AAD,90,FALSE))=0,"",VLOOKUP($G15,Baseline!$G:$AAD,90,FALSE))</f>
        <v/>
      </c>
      <c r="CK15" s="77" t="str">
        <f>IF(LEN(VLOOKUP($G15,Baseline!$G:$AAD,91,FALSE))=0,"",VLOOKUP($G15,Baseline!$G:$AAD,91,FALSE))</f>
        <v/>
      </c>
      <c r="CL15" s="77" t="str">
        <f>IF(LEN(VLOOKUP($G15,Baseline!$G:$AAD,92,FALSE))=0,"",VLOOKUP($G15,Baseline!$G:$AAD,92,FALSE))</f>
        <v/>
      </c>
      <c r="CM15" s="77" t="str">
        <f>IF(LEN(VLOOKUP($G15,Baseline!$G:$AAD,93,FALSE))=0,"",VLOOKUP($G15,Baseline!$G:$AAD,93,FALSE))</f>
        <v/>
      </c>
      <c r="CN15" s="77" t="str">
        <f>IF(LEN(VLOOKUP($G15,Baseline!$G:$AAD,94,FALSE))=0,"",VLOOKUP($G15,Baseline!$G:$AAD,94,FALSE))</f>
        <v/>
      </c>
      <c r="CO15" s="77" t="str">
        <f>IF(LEN(VLOOKUP($G15,Baseline!$G:$AAD,95,FALSE))=0,"",VLOOKUP($G15,Baseline!$G:$AAD,95,FALSE))</f>
        <v/>
      </c>
      <c r="CP15" s="77" t="str">
        <f>IF(LEN(VLOOKUP($G15,Baseline!$G:$AAD,96,FALSE))=0,"",VLOOKUP($G15,Baseline!$G:$AAD,96,FALSE))</f>
        <v/>
      </c>
      <c r="CQ15" s="77" t="str">
        <f>IF(LEN(VLOOKUP($G15,Baseline!$G:$AAD,97,FALSE))=0,"",VLOOKUP($G15,Baseline!$G:$AAD,97,FALSE))</f>
        <v/>
      </c>
      <c r="CR15" s="77" t="str">
        <f>IF(LEN(VLOOKUP($G15,Baseline!$G:$AAD,98,FALSE))=0,"",VLOOKUP($G15,Baseline!$G:$AAD,98,FALSE))</f>
        <v/>
      </c>
      <c r="CS15" s="77" t="str">
        <f>IF(LEN(VLOOKUP($G15,Baseline!$G:$AAD,99,FALSE))=0,"",VLOOKUP($G15,Baseline!$G:$AAD,99,FALSE))</f>
        <v/>
      </c>
    </row>
    <row r="16" spans="1:97" s="77" customFormat="1" ht="15" customHeight="1">
      <c r="A16" s="78" t="s">
        <v>14</v>
      </c>
      <c r="B16" s="79" t="s">
        <v>15</v>
      </c>
      <c r="C16" s="79"/>
      <c r="D16" s="79"/>
      <c r="E16" s="79"/>
      <c r="F16" s="79" t="s">
        <v>16</v>
      </c>
      <c r="G16" s="79" t="s">
        <v>47</v>
      </c>
      <c r="H16" s="114">
        <f>IF(LEN(VLOOKUP($G16,Baseline!$G:$AAD,2,FALSE))=0,"",VLOOKUP($G16,Baseline!$G:$AAD,2,FALSE))</f>
        <v>0</v>
      </c>
      <c r="I16" s="115">
        <f>IF(LEN(VLOOKUP($G16,Baseline!$G:$AAD,3,FALSE))=0,"",VLOOKUP($G16,Baseline!$G:$AAD,3,FALSE))</f>
        <v>1</v>
      </c>
      <c r="J16" s="115">
        <f>IF(LEN(VLOOKUP($G16,Baseline!$G:$AAD,4,FALSE))=0,"",VLOOKUP($G16,Baseline!$G:$AAD,4,FALSE))</f>
        <v>2</v>
      </c>
      <c r="K16" s="115">
        <f>IF(LEN(VLOOKUP($G16,Baseline!$G:$AAD,5,FALSE))=0,"",VLOOKUP($G16,Baseline!$G:$AAD,5,FALSE))</f>
        <v>3</v>
      </c>
      <c r="L16" s="115">
        <f>IF(LEN(VLOOKUP($G16,Baseline!$G:$AAD,6,FALSE))=0,"",VLOOKUP($G16,Baseline!$G:$AAD,6,FALSE))</f>
        <v>4</v>
      </c>
      <c r="M16" s="115" t="str">
        <f>IF(LEN(VLOOKUP($G16,Baseline!$G:$AAD,7,FALSE))=0,"",VLOOKUP($G16,Baseline!$G:$AAD,7,FALSE))</f>
        <v/>
      </c>
      <c r="N16" s="115" t="str">
        <f>IF(LEN(VLOOKUP($G16,Baseline!$G:$AAD,8,FALSE))=0,"",VLOOKUP($G16,Baseline!$G:$AAD,8,FALSE))</f>
        <v/>
      </c>
      <c r="O16" s="116" t="str">
        <f>IF(LEN(VLOOKUP($G16,Baseline!$G:$AAD,9,FALSE))=0,"",VLOOKUP($G16,Baseline!$G:$AAD,9,FALSE))</f>
        <v>Wie oft hatten Sie in der letzten Woche den Eindruck, nicht all Ihren anstehenden Aufgaben gewachsen zu sein?</v>
      </c>
      <c r="P16" s="78" t="str">
        <f>IF(LEN(VLOOKUP($G16,Baseline!$G:$AAD,10,FALSE))=0,"",VLOOKUP($G16,Baseline!$G:$AAD,10,FALSE))</f>
        <v>Nie</v>
      </c>
      <c r="Q16" s="117" t="str">
        <f>IF(LEN(VLOOKUP($G16,Baseline!$G:$AAD,11,FALSE))=0,"",VLOOKUP($G16,Baseline!$G:$AAD,11,FALSE))</f>
        <v>Fast nie</v>
      </c>
      <c r="R16" s="117" t="str">
        <f>IF(LEN(VLOOKUP($G16,Baseline!$G:$AAD,12,FALSE))=0,"",VLOOKUP($G16,Baseline!$G:$AAD,12,FALSE))</f>
        <v>Manchmal</v>
      </c>
      <c r="S16" s="117" t="str">
        <f>IF(LEN(VLOOKUP($G16,Baseline!$G:$AAD,13,FALSE))=0,"",VLOOKUP($G16,Baseline!$G:$AAD,13,FALSE))</f>
        <v>Ziemlich oft</v>
      </c>
      <c r="T16" s="117" t="str">
        <f>IF(LEN(VLOOKUP($G16,Baseline!$G:$AAD,14,FALSE))=0,"",VLOOKUP($G16,Baseline!$G:$AAD,14,FALSE))</f>
        <v>Sehr oft</v>
      </c>
      <c r="U16" s="117" t="str">
        <f>IF(LEN(VLOOKUP($G16,Baseline!$G:$AAD,15,FALSE))=0,"",VLOOKUP($G16,Baseline!$G:$AAD,15,FALSE))</f>
        <v/>
      </c>
      <c r="V16" s="117" t="str">
        <f>IF(LEN(VLOOKUP($G16,Baseline!$G:$AAD,16,FALSE))=0,"",VLOOKUP($G16,Baseline!$G:$AAD,16,FALSE))</f>
        <v/>
      </c>
      <c r="W16" s="117" t="str">
        <f>IF(LEN(VLOOKUP($G16,Baseline!$G:$AAD,17,FALSE))=0,"",VLOOKUP($G16,Baseline!$G:$AAD,17,FALSE))</f>
        <v>In the last week, how often have you found that you could not cope with all the things that you had to do?</v>
      </c>
      <c r="X16" s="118" t="str">
        <f>IF(LEN(VLOOKUP($G16,Baseline!$G:$AAD,18,FALSE))=0,"",VLOOKUP($G16,Baseline!$G:$AAD,18,FALSE))</f>
        <v>Never</v>
      </c>
      <c r="Y16" s="78" t="str">
        <f>IF(LEN(VLOOKUP($G16,Baseline!$G:$AAD,19,FALSE))=0,"",VLOOKUP($G16,Baseline!$G:$AAD,19,FALSE))</f>
        <v>Almost never</v>
      </c>
      <c r="Z16" s="117" t="str">
        <f>IF(LEN(VLOOKUP($G16,Baseline!$G:$AAD,20,FALSE))=0,"",VLOOKUP($G16,Baseline!$G:$AAD,20,FALSE))</f>
        <v>Sometimes</v>
      </c>
      <c r="AA16" s="117" t="str">
        <f>IF(LEN(VLOOKUP($G16,Baseline!$G:$AAD,21,FALSE))=0,"",VLOOKUP($G16,Baseline!$G:$AAD,21,FALSE))</f>
        <v>Fairly often</v>
      </c>
      <c r="AB16" s="117" t="str">
        <f>IF(LEN(VLOOKUP($G16,Baseline!$G:$AAD,22,FALSE))=0,"",VLOOKUP($G16,Baseline!$G:$AAD,22,FALSE))</f>
        <v>Very often</v>
      </c>
      <c r="AC16" s="117" t="str">
        <f>IF(LEN(VLOOKUP($G16,Baseline!$G:$AAD,23,FALSE))=0,"",VLOOKUP($G16,Baseline!$G:$AAD,23,FALSE))</f>
        <v/>
      </c>
      <c r="AD16" s="117" t="str">
        <f>IF(LEN(VLOOKUP($G16,Baseline!$G:$AAD,24,FALSE))=0,"",VLOOKUP($G16,Baseline!$G:$AAD,24,FALSE))</f>
        <v/>
      </c>
      <c r="AE16" s="132" t="str">
        <f>IF(LEN(VLOOKUP($G16,[1]Baseline!$G:$AAD,9,FALSE))=0,"",VLOOKUP($G16,[1]Baseline!$G:$AAD,9,FALSE))</f>
        <v>¿Cuántas veces en la última semana tuvo la impresión de no estar a la altura de sus próximas tareas?</v>
      </c>
      <c r="AF16" s="133" t="str">
        <f>IF(LEN(VLOOKUP($G16,[1]Baseline!$G:$AAD,10,FALSE))=0,"",VLOOKUP($G16,[1]Baseline!$G:$AAD,10,FALSE))</f>
        <v>Nunca</v>
      </c>
      <c r="AG16" s="134" t="str">
        <f>IF(LEN(VLOOKUP($G16,[1]Baseline!$G:$AAD,11,FALSE))=0,"",VLOOKUP($G16,[1]Baseline!$G:$AAD,11,FALSE))</f>
        <v>Casi nunca</v>
      </c>
      <c r="AH16" s="134" t="str">
        <f>IF(LEN(VLOOKUP($G16,[1]Baseline!$G:$AAD,12,FALSE))=0,"",VLOOKUP($G16,[1]Baseline!$G:$AAD,12,FALSE))</f>
        <v>A veces</v>
      </c>
      <c r="AI16" s="134" t="str">
        <f>IF(LEN(VLOOKUP($G16,[1]Baseline!$G:$AAD,13,FALSE))=0,"",VLOOKUP($G16,[1]Baseline!$G:$AAD,13,FALSE))</f>
        <v>Bastante a menudo</v>
      </c>
      <c r="AJ16" s="134" t="str">
        <f>IF(LEN(VLOOKUP($G16,[1]Baseline!$G:$AAD,14,FALSE))=0,"",VLOOKUP($G16,[1]Baseline!$G:$AAD,14,FALSE))</f>
        <v>Muy a menudo</v>
      </c>
      <c r="AK16" s="134" t="str">
        <f>IF(LEN(VLOOKUP($G16,[1]Baseline!$G:$AAD,15,FALSE))=0,"",VLOOKUP($G16,[1]Baseline!$G:$AAD,15,FALSE))</f>
        <v/>
      </c>
      <c r="AL16" s="134" t="str">
        <f>IF(LEN(VLOOKUP($G16,[1]Baseline!$G:$AAD,16,FALSE))=0,"",VLOOKUP($G16,[1]Baseline!$G:$AAD,16,FALSE))</f>
        <v/>
      </c>
      <c r="AM16" s="80" t="str">
        <f>IF(LEN(VLOOKUP($G16,Baseline!$G:$ZY,33, FALSE))=0,"",VLOOKUP($G16,Baseline!$G:$ZY,33,FALSE))</f>
        <v>Durant la semaine passé, combien de fois avez-vous pensé que vous ne pourriez pas venir à bout de tout ce que vous aviez à faire?</v>
      </c>
      <c r="AN16" s="117" t="str">
        <f>IF(LEN(VLOOKUP($G16,Baseline!$G:$ZY,34,FALSE))=0,"",VLOOKUP($G16,Baseline!$G:$ZY,34,FALSE))</f>
        <v>Jamais</v>
      </c>
      <c r="AO16" s="118" t="str">
        <f>IF(LEN(VLOOKUP($G16,Baseline!$G:$ZY,35,FALSE))=0,"",VLOOKUP($G16,Baseline!$G:$ZY,35,FALSE))</f>
        <v>Presque jamais</v>
      </c>
      <c r="AP16" s="78" t="str">
        <f>IF(LEN(VLOOKUP($G16,Baseline!$G:$ZY,36,FALSE))=0,"",VLOOKUP($G16,Baseline!$G:$ZY,36,FALSE))</f>
        <v xml:space="preserve">Parfois </v>
      </c>
      <c r="AQ16" s="117" t="str">
        <f>IF(LEN(VLOOKUP($G16,Baseline!$G:$ZY,37,FALSE))=0,"",VLOOKUP($G16,Baseline!$G:$ZY,37,FALSE))</f>
        <v>Assez souvent</v>
      </c>
      <c r="AR16" s="117" t="str">
        <f>IF(LEN(VLOOKUP($G16,Baseline!$G:$ZY,38,FALSE))=0,"",VLOOKUP($G16,Baseline!$G:$ZY,38,FALSE))</f>
        <v>Très souvent</v>
      </c>
      <c r="AS16" s="117" t="str">
        <f>IF(LEN(VLOOKUP($G16,Baseline!$G:$ZY,39,FALSE))=0,"",VLOOKUP($G16,Baseline!$G:$ZY,39,FALSE))</f>
        <v/>
      </c>
      <c r="AT16" s="117" t="str">
        <f>IF(LEN(VLOOKUP($G16,Baseline!$G:$ZY,40,FALSE))=0,"",VLOOKUP($G16,Baseline!$G:$ZY,40,FALSE))</f>
        <v/>
      </c>
      <c r="AU16" s="132" t="str">
        <f>IF(LEN(VLOOKUP($G16,[2]Baseline!$G:$AAD,9,FALSE))=0,"",VLOOKUP($G16,[2]Baseline!$G:$AAD,9,FALSE))</f>
        <v>Az elmúlt héten milyen gyakran érezte úgy, hogy nem képes megbirkózni az elvégzendő feladatokkal?</v>
      </c>
      <c r="AV16" s="133" t="str">
        <f>IF(LEN(VLOOKUP($G16,[2]Baseline!$G:$AAD,10,FALSE))=0,"",VLOOKUP($G16,[2]Baseline!$G:$AAD,10,FALSE))</f>
        <v>Soha</v>
      </c>
      <c r="AW16" s="134" t="str">
        <f>IF(LEN(VLOOKUP($G16,[2]Baseline!$G:$AAD,11,FALSE))=0,"",VLOOKUP($G16,[2]Baseline!$G:$AAD,11,FALSE))</f>
        <v>Szinte soha</v>
      </c>
      <c r="AX16" s="134" t="str">
        <f>IF(LEN(VLOOKUP($G16,[2]Baseline!$G:$AAD,12,FALSE))=0,"",VLOOKUP($G16,[2]Baseline!$G:$AAD,12,FALSE))</f>
        <v>Néha</v>
      </c>
      <c r="AY16" s="134" t="str">
        <f>IF(LEN(VLOOKUP($G16,[2]Baseline!$G:$AAD,13,FALSE))=0,"",VLOOKUP($G16,[2]Baseline!$G:$AAD,13,FALSE))</f>
        <v>Viszonylag gyakran</v>
      </c>
      <c r="AZ16" s="134" t="str">
        <f>IF(LEN(VLOOKUP($G16,[2]Baseline!$G:$AAD,14,FALSE))=0,"",VLOOKUP($G16,[2]Baseline!$G:$AAD,14,FALSE))</f>
        <v>Nagyon gyakran</v>
      </c>
      <c r="BA16" s="134" t="str">
        <f>IF(LEN(VLOOKUP($G16,[2]Baseline!$G:$AAD,15,FALSE))=0,"",VLOOKUP($G16,[2]Baseline!$G:$AAD,15,FALSE))</f>
        <v/>
      </c>
      <c r="BB16" s="134" t="str">
        <f>IF(LEN(VLOOKUP($G16,[2]Baseline!$G:$AAD,16,FALSE))=0,"",VLOOKUP($G16,[2]Baseline!$G:$AAD,16,FALSE))</f>
        <v/>
      </c>
      <c r="BC16" s="132" t="str">
        <f>IF(LEN(VLOOKUP($G16,[3]Baseline!$G:$AAD,9,FALSE))=0,"",VLOOKUP($G16,[3]Baseline!$G:$AAD,9,FALSE))</f>
        <v>Nell'ultima settimana, con quale frequenza ha avuto l’impressione di non essere in grado di svolgere tutti i Suoi compiti?</v>
      </c>
      <c r="BD16" s="133" t="str">
        <f>IF(LEN(VLOOKUP($G16,[3]Baseline!$G:$AAD,10,FALSE))=0,"",VLOOKUP($G16,[3]Baseline!$G:$AAD,10,FALSE))</f>
        <v>Mai</v>
      </c>
      <c r="BE16" s="134" t="str">
        <f>IF(LEN(VLOOKUP($G16,[3]Baseline!$G:$AAD,11,FALSE))=0,"",VLOOKUP($G16,[3]Baseline!$G:$AAD,11,FALSE))</f>
        <v>Quasi mai</v>
      </c>
      <c r="BF16" s="134" t="str">
        <f>IF(LEN(VLOOKUP($G16,[3]Baseline!$G:$AAD,12,FALSE))=0,"",VLOOKUP($G16,[3]Baseline!$G:$AAD,12,FALSE))</f>
        <v>A volte</v>
      </c>
      <c r="BG16" s="134" t="str">
        <f>IF(LEN(VLOOKUP($G16,[3]Baseline!$G:$AAD,13,FALSE))=0,"",VLOOKUP($G16,[3]Baseline!$G:$AAD,13,FALSE))</f>
        <v>Abbastanza spesso</v>
      </c>
      <c r="BH16" s="134" t="str">
        <f>IF(LEN(VLOOKUP($G16,[3]Baseline!$G:$AAD,14,FALSE))=0,"",VLOOKUP($G16,[3]Baseline!$G:$AAD,14,FALSE))</f>
        <v>Molto spesso</v>
      </c>
      <c r="BI16" s="134" t="str">
        <f>IF(LEN(VLOOKUP($G16,[3]Baseline!$G:$AAD,15,FALSE))=0,"",VLOOKUP($G16,[3]Baseline!$G:$AAD,15,FALSE))</f>
        <v/>
      </c>
      <c r="BJ16" s="134" t="str">
        <f>IF(LEN(VLOOKUP($G16,[3]Baseline!$G:$AAD,16,FALSE))=0,"",VLOOKUP($G16,[3]Baseline!$G:$AAD,16,FALSE))</f>
        <v/>
      </c>
      <c r="BK16" s="132" t="str">
        <f>IF(LEN(VLOOKUP($G16,[4]Baseline!$G:$AAD,9,FALSE))=0,"",VLOOKUP($G16,[4]Baseline!$G:$AAD,9,FALSE))</f>
        <v>Как часто за последнюю неделю Вы думали, что не сможете справиться со всеми предстоящими делами?</v>
      </c>
      <c r="BL16" s="133" t="str">
        <f>IF(LEN(VLOOKUP($G16,[4]Baseline!$G:$AAD,10,FALSE))=0,"",VLOOKUP($G16,[4]Baseline!$G:$AAD,10,FALSE))</f>
        <v>Никогда</v>
      </c>
      <c r="BM16" s="134" t="str">
        <f>IF(LEN(VLOOKUP($G16,[4]Baseline!$G:$AAD,11,FALSE))=0,"",VLOOKUP($G16,[4]Baseline!$G:$AAD,11,FALSE))</f>
        <v>Почти никогда</v>
      </c>
      <c r="BN16" s="134" t="str">
        <f>IF(LEN(VLOOKUP($G16,[4]Baseline!$G:$AAD,12,FALSE))=0,"",VLOOKUP($G16,[4]Baseline!$G:$AAD,12,FALSE))</f>
        <v>Иногда</v>
      </c>
      <c r="BO16" s="134" t="str">
        <f>IF(LEN(VLOOKUP($G16,[4]Baseline!$G:$AAD,13,FALSE))=0,"",VLOOKUP($G16,[4]Baseline!$G:$AAD,13,FALSE))</f>
        <v>Довольно часто</v>
      </c>
      <c r="BP16" s="134" t="str">
        <f>IF(LEN(VLOOKUP($G16,[4]Baseline!$G:$AAD,14,FALSE))=0,"",VLOOKUP($G16,[4]Baseline!$G:$AAD,14,FALSE))</f>
        <v>Очень часто</v>
      </c>
      <c r="BQ16" s="134" t="str">
        <f>IF(LEN(VLOOKUP($G16,[4]Baseline!$G:$AAD,15,FALSE))=0,"",VLOOKUP($G16,[4]Baseline!$G:$AAD,15,FALSE))</f>
        <v/>
      </c>
      <c r="BR16" s="134" t="str">
        <f>IF(LEN(VLOOKUP($G16,[4]Baseline!$G:$AAD,16,FALSE))=0,"",VLOOKUP($G16,[4]Baseline!$G:$AAD,16,FALSE))</f>
        <v/>
      </c>
      <c r="BS16" s="132" t="str">
        <f>IF(LEN(VLOOKUP($G16,[5]Baseline!$G:$AAD,9,FALSE))=0,"",VLOOKUP($G16,[5]Baseline!$G:$AAD,9,FALSE))</f>
        <v>Koliko često ste tokom protekle nedelje imali utisak da niste dorasli svim zadacima koji su pred vama?</v>
      </c>
      <c r="BT16" s="133" t="str">
        <f>IF(LEN(VLOOKUP($G16,[5]Baseline!$G:$AAD,10,FALSE))=0,"",VLOOKUP($G16,[5]Baseline!$G:$AAD,10,FALSE))</f>
        <v>Uopšte ne</v>
      </c>
      <c r="BU16" s="134" t="str">
        <f>IF(LEN(VLOOKUP($G16,[5]Baseline!$G:$AAD,11,FALSE))=0,"",VLOOKUP($G16,[5]Baseline!$G:$AAD,11,FALSE))</f>
        <v>Skoro uopšte ne</v>
      </c>
      <c r="BV16" s="134" t="str">
        <f>IF(LEN(VLOOKUP($G16,[5]Baseline!$G:$AAD,12,FALSE))=0,"",VLOOKUP($G16,[5]Baseline!$G:$AAD,12,FALSE))</f>
        <v>Ponekad</v>
      </c>
      <c r="BW16" s="134" t="str">
        <f>IF(LEN(VLOOKUP($G16,[5]Baseline!$G:$AAD,13,FALSE))=0,"",VLOOKUP($G16,[5]Baseline!$G:$AAD,13,FALSE))</f>
        <v>Prilično često</v>
      </c>
      <c r="BX16" s="134" t="str">
        <f>IF(LEN(VLOOKUP($G16,[5]Baseline!$G:$AAD,14,FALSE))=0,"",VLOOKUP($G16,[5]Baseline!$G:$AAD,14,FALSE))</f>
        <v>Vrlo često</v>
      </c>
      <c r="BY16" s="134" t="str">
        <f>IF(LEN(VLOOKUP($G16,[5]Baseline!$G:$AAD,15,FALSE))=0,"",VLOOKUP($G16,[5]Baseline!$G:$AAD,15,FALSE))</f>
        <v/>
      </c>
      <c r="BZ16" s="134" t="str">
        <f>IF(LEN(VLOOKUP($G16,[5]Baseline!$G:$AAD,16,FALSE))=0,"",VLOOKUP($G16,[5]Baseline!$G:$AAD,16,FALSE))</f>
        <v/>
      </c>
      <c r="CA16" s="77" t="str">
        <f>IF(LEN(VLOOKUP($G16,Baseline!$G:$AAD,81,FALSE))=0,"",VLOOKUP($G16,Baseline!$G:$AAD,81,FALSE))</f>
        <v/>
      </c>
      <c r="CB16" s="77" t="str">
        <f>IF(LEN(VLOOKUP($G16,Baseline!$G:$AAD,82,FALSE))=0,"",VLOOKUP($G16,Baseline!$G:$AAD,82,FALSE))</f>
        <v/>
      </c>
      <c r="CC16" s="77" t="str">
        <f>IF(LEN(VLOOKUP($G16,Baseline!$G:$AAD,83,FALSE))=0,"",VLOOKUP($G16,Baseline!$G:$AAD,83,FALSE))</f>
        <v/>
      </c>
      <c r="CD16" s="77" t="str">
        <f>IF(LEN(VLOOKUP($G16,Baseline!$G:$AAD,84,FALSE))=0,"",VLOOKUP($G16,Baseline!$G:$AAD,84,FALSE))</f>
        <v/>
      </c>
      <c r="CE16" s="77" t="str">
        <f>IF(LEN(VLOOKUP($G16,Baseline!$G:$AAD,85,FALSE))=0,"",VLOOKUP($G16,Baseline!$G:$AAD,85,FALSE))</f>
        <v/>
      </c>
      <c r="CF16" s="77" t="str">
        <f>IF(LEN(VLOOKUP($G16,Baseline!$G:$AAD,86,FALSE))=0,"",VLOOKUP($G16,Baseline!$G:$AAD,86,FALSE))</f>
        <v/>
      </c>
      <c r="CG16" s="77" t="str">
        <f>IF(LEN(VLOOKUP($G16,Baseline!$G:$AAD,87,FALSE))=0,"",VLOOKUP($G16,Baseline!$G:$AAD,87,FALSE))</f>
        <v/>
      </c>
      <c r="CH16" s="77" t="str">
        <f>IF(LEN(VLOOKUP($G16,Baseline!$G:$AAD,88,FALSE))=0,"",VLOOKUP($G16,Baseline!$G:$AAD,88,FALSE))</f>
        <v/>
      </c>
      <c r="CI16" s="77" t="str">
        <f>IF(LEN(VLOOKUP($G16,Baseline!$G:$AAD,89,FALSE))=0,"",VLOOKUP($G16,Baseline!$G:$AAD,89,FALSE))</f>
        <v/>
      </c>
      <c r="CJ16" s="77" t="str">
        <f>IF(LEN(VLOOKUP($G16,Baseline!$G:$AAD,90,FALSE))=0,"",VLOOKUP($G16,Baseline!$G:$AAD,90,FALSE))</f>
        <v/>
      </c>
      <c r="CK16" s="77" t="str">
        <f>IF(LEN(VLOOKUP($G16,Baseline!$G:$AAD,91,FALSE))=0,"",VLOOKUP($G16,Baseline!$G:$AAD,91,FALSE))</f>
        <v/>
      </c>
      <c r="CL16" s="77" t="str">
        <f>IF(LEN(VLOOKUP($G16,Baseline!$G:$AAD,92,FALSE))=0,"",VLOOKUP($G16,Baseline!$G:$AAD,92,FALSE))</f>
        <v/>
      </c>
      <c r="CM16" s="77" t="str">
        <f>IF(LEN(VLOOKUP($G16,Baseline!$G:$AAD,93,FALSE))=0,"",VLOOKUP($G16,Baseline!$G:$AAD,93,FALSE))</f>
        <v/>
      </c>
      <c r="CN16" s="77" t="str">
        <f>IF(LEN(VLOOKUP($G16,Baseline!$G:$AAD,94,FALSE))=0,"",VLOOKUP($G16,Baseline!$G:$AAD,94,FALSE))</f>
        <v/>
      </c>
      <c r="CO16" s="77" t="str">
        <f>IF(LEN(VLOOKUP($G16,Baseline!$G:$AAD,95,FALSE))=0,"",VLOOKUP($G16,Baseline!$G:$AAD,95,FALSE))</f>
        <v/>
      </c>
      <c r="CP16" s="77" t="str">
        <f>IF(LEN(VLOOKUP($G16,Baseline!$G:$AAD,96,FALSE))=0,"",VLOOKUP($G16,Baseline!$G:$AAD,96,FALSE))</f>
        <v/>
      </c>
      <c r="CQ16" s="77" t="str">
        <f>IF(LEN(VLOOKUP($G16,Baseline!$G:$AAD,97,FALSE))=0,"",VLOOKUP($G16,Baseline!$G:$AAD,97,FALSE))</f>
        <v/>
      </c>
      <c r="CR16" s="77" t="str">
        <f>IF(LEN(VLOOKUP($G16,Baseline!$G:$AAD,98,FALSE))=0,"",VLOOKUP($G16,Baseline!$G:$AAD,98,FALSE))</f>
        <v/>
      </c>
      <c r="CS16" s="77" t="str">
        <f>IF(LEN(VLOOKUP($G16,Baseline!$G:$AAD,99,FALSE))=0,"",VLOOKUP($G16,Baseline!$G:$AAD,99,FALSE))</f>
        <v/>
      </c>
    </row>
    <row r="17" spans="1:97" s="77" customFormat="1" ht="15" customHeight="1">
      <c r="A17" s="78" t="s">
        <v>14</v>
      </c>
      <c r="B17" s="79" t="s">
        <v>15</v>
      </c>
      <c r="C17" s="79"/>
      <c r="D17" s="79"/>
      <c r="E17" s="79"/>
      <c r="F17" s="79" t="s">
        <v>16</v>
      </c>
      <c r="G17" s="79" t="s">
        <v>48</v>
      </c>
      <c r="H17" s="114">
        <f>IF(LEN(VLOOKUP($G17,Baseline!$G:$AAD,2,FALSE))=0,"",VLOOKUP($G17,Baseline!$G:$AAD,2,FALSE))</f>
        <v>0</v>
      </c>
      <c r="I17" s="115">
        <f>IF(LEN(VLOOKUP($G17,Baseline!$G:$AAD,3,FALSE))=0,"",VLOOKUP($G17,Baseline!$G:$AAD,3,FALSE))</f>
        <v>1</v>
      </c>
      <c r="J17" s="115">
        <f>IF(LEN(VLOOKUP($G17,Baseline!$G:$AAD,4,FALSE))=0,"",VLOOKUP($G17,Baseline!$G:$AAD,4,FALSE))</f>
        <v>2</v>
      </c>
      <c r="K17" s="115">
        <f>IF(LEN(VLOOKUP($G17,Baseline!$G:$AAD,5,FALSE))=0,"",VLOOKUP($G17,Baseline!$G:$AAD,5,FALSE))</f>
        <v>3</v>
      </c>
      <c r="L17" s="115">
        <f>IF(LEN(VLOOKUP($G17,Baseline!$G:$AAD,6,FALSE))=0,"",VLOOKUP($G17,Baseline!$G:$AAD,6,FALSE))</f>
        <v>4</v>
      </c>
      <c r="M17" s="115" t="str">
        <f>IF(LEN(VLOOKUP($G17,Baseline!$G:$AAD,7,FALSE))=0,"",VLOOKUP($G17,Baseline!$G:$AAD,7,FALSE))</f>
        <v/>
      </c>
      <c r="N17" s="115" t="str">
        <f>IF(LEN(VLOOKUP($G17,Baseline!$G:$AAD,8,FALSE))=0,"",VLOOKUP($G17,Baseline!$G:$AAD,8,FALSE))</f>
        <v/>
      </c>
      <c r="O17" s="116" t="str">
        <f>IF(LEN(VLOOKUP($G17,Baseline!$G:$AAD,9,FALSE))=0,"",VLOOKUP($G17,Baseline!$G:$AAD,9,FALSE))</f>
        <v>Wie oft waren Sie in der letzten Woche in der Lage, ärgerliche Situationen in Ihrem Leben zu beeinflussen?</v>
      </c>
      <c r="P17" s="78" t="str">
        <f>IF(LEN(VLOOKUP($G17,Baseline!$G:$AAD,10,FALSE))=0,"",VLOOKUP($G17,Baseline!$G:$AAD,10,FALSE))</f>
        <v>Nie</v>
      </c>
      <c r="Q17" s="117" t="str">
        <f>IF(LEN(VLOOKUP($G17,Baseline!$G:$AAD,11,FALSE))=0,"",VLOOKUP($G17,Baseline!$G:$AAD,11,FALSE))</f>
        <v>Fast nie</v>
      </c>
      <c r="R17" s="117" t="str">
        <f>IF(LEN(VLOOKUP($G17,Baseline!$G:$AAD,12,FALSE))=0,"",VLOOKUP($G17,Baseline!$G:$AAD,12,FALSE))</f>
        <v>Manchmal</v>
      </c>
      <c r="S17" s="117" t="str">
        <f>IF(LEN(VLOOKUP($G17,Baseline!$G:$AAD,13,FALSE))=0,"",VLOOKUP($G17,Baseline!$G:$AAD,13,FALSE))</f>
        <v>Ziemlich oft</v>
      </c>
      <c r="T17" s="117" t="str">
        <f>IF(LEN(VLOOKUP($G17,Baseline!$G:$AAD,14,FALSE))=0,"",VLOOKUP($G17,Baseline!$G:$AAD,14,FALSE))</f>
        <v>Sehr oft</v>
      </c>
      <c r="U17" s="117" t="str">
        <f>IF(LEN(VLOOKUP($G17,Baseline!$G:$AAD,15,FALSE))=0,"",VLOOKUP($G17,Baseline!$G:$AAD,15,FALSE))</f>
        <v/>
      </c>
      <c r="V17" s="117" t="str">
        <f>IF(LEN(VLOOKUP($G17,Baseline!$G:$AAD,16,FALSE))=0,"",VLOOKUP($G17,Baseline!$G:$AAD,16,FALSE))</f>
        <v/>
      </c>
      <c r="W17" s="117" t="str">
        <f>IF(LEN(VLOOKUP($G17,Baseline!$G:$AAD,17,FALSE))=0,"",VLOOKUP($G17,Baseline!$G:$AAD,17,FALSE))</f>
        <v>In the last week, how often have you been able to control irritations in your life?</v>
      </c>
      <c r="X17" s="118" t="str">
        <f>IF(LEN(VLOOKUP($G17,Baseline!$G:$AAD,18,FALSE))=0,"",VLOOKUP($G17,Baseline!$G:$AAD,18,FALSE))</f>
        <v>Never</v>
      </c>
      <c r="Y17" s="78" t="str">
        <f>IF(LEN(VLOOKUP($G17,Baseline!$G:$AAD,19,FALSE))=0,"",VLOOKUP($G17,Baseline!$G:$AAD,19,FALSE))</f>
        <v>Almost never</v>
      </c>
      <c r="Z17" s="117" t="str">
        <f>IF(LEN(VLOOKUP($G17,Baseline!$G:$AAD,20,FALSE))=0,"",VLOOKUP($G17,Baseline!$G:$AAD,20,FALSE))</f>
        <v>Sometimes</v>
      </c>
      <c r="AA17" s="117" t="str">
        <f>IF(LEN(VLOOKUP($G17,Baseline!$G:$AAD,21,FALSE))=0,"",VLOOKUP($G17,Baseline!$G:$AAD,21,FALSE))</f>
        <v>Fairly often</v>
      </c>
      <c r="AB17" s="117" t="str">
        <f>IF(LEN(VLOOKUP($G17,Baseline!$G:$AAD,22,FALSE))=0,"",VLOOKUP($G17,Baseline!$G:$AAD,22,FALSE))</f>
        <v>Very often</v>
      </c>
      <c r="AC17" s="117" t="str">
        <f>IF(LEN(VLOOKUP($G17,Baseline!$G:$AAD,23,FALSE))=0,"",VLOOKUP($G17,Baseline!$G:$AAD,23,FALSE))</f>
        <v/>
      </c>
      <c r="AD17" s="117" t="str">
        <f>IF(LEN(VLOOKUP($G17,Baseline!$G:$AAD,24,FALSE))=0,"",VLOOKUP($G17,Baseline!$G:$AAD,24,FALSE))</f>
        <v/>
      </c>
      <c r="AE17" s="132" t="str">
        <f>IF(LEN(VLOOKUP($G17,[1]Baseline!$G:$AAD,9,FALSE))=0,"",VLOOKUP($G17,[1]Baseline!$G:$AAD,9,FALSE))</f>
        <v>¿Con qué frecuencia ha podido influir en situaciones adversas de su vida durante la última semana?</v>
      </c>
      <c r="AF17" s="133" t="str">
        <f>IF(LEN(VLOOKUP($G17,[1]Baseline!$G:$AAD,10,FALSE))=0,"",VLOOKUP($G17,[1]Baseline!$G:$AAD,10,FALSE))</f>
        <v>Nunca</v>
      </c>
      <c r="AG17" s="134" t="str">
        <f>IF(LEN(VLOOKUP($G17,[1]Baseline!$G:$AAD,11,FALSE))=0,"",VLOOKUP($G17,[1]Baseline!$G:$AAD,11,FALSE))</f>
        <v>Casi nunca</v>
      </c>
      <c r="AH17" s="134" t="str">
        <f>IF(LEN(VLOOKUP($G17,[1]Baseline!$G:$AAD,12,FALSE))=0,"",VLOOKUP($G17,[1]Baseline!$G:$AAD,12,FALSE))</f>
        <v>A veces</v>
      </c>
      <c r="AI17" s="134" t="str">
        <f>IF(LEN(VLOOKUP($G17,[1]Baseline!$G:$AAD,13,FALSE))=0,"",VLOOKUP($G17,[1]Baseline!$G:$AAD,13,FALSE))</f>
        <v>Bastante a menudo</v>
      </c>
      <c r="AJ17" s="134" t="str">
        <f>IF(LEN(VLOOKUP($G17,[1]Baseline!$G:$AAD,14,FALSE))=0,"",VLOOKUP($G17,[1]Baseline!$G:$AAD,14,FALSE))</f>
        <v>Muy a menudo</v>
      </c>
      <c r="AK17" s="134" t="str">
        <f>IF(LEN(VLOOKUP($G17,[1]Baseline!$G:$AAD,15,FALSE))=0,"",VLOOKUP($G17,[1]Baseline!$G:$AAD,15,FALSE))</f>
        <v/>
      </c>
      <c r="AL17" s="134" t="str">
        <f>IF(LEN(VLOOKUP($G17,[1]Baseline!$G:$AAD,16,FALSE))=0,"",VLOOKUP($G17,[1]Baseline!$G:$AAD,16,FALSE))</f>
        <v/>
      </c>
      <c r="AM17" s="80" t="str">
        <f>IF(LEN(VLOOKUP($G17,Baseline!$G:$ZY,33, FALSE))=0,"",VLOOKUP($G17,Baseline!$G:$ZY,33,FALSE))</f>
        <v>Durant la semaine passé, combien de fois avez-vous été capable de contrôler les irritations que vous éprouvez dans votre vie ?</v>
      </c>
      <c r="AN17" s="117" t="str">
        <f>IF(LEN(VLOOKUP($G17,Baseline!$G:$ZY,34,FALSE))=0,"",VLOOKUP($G17,Baseline!$G:$ZY,34,FALSE))</f>
        <v>Jamais</v>
      </c>
      <c r="AO17" s="118" t="str">
        <f>IF(LEN(VLOOKUP($G17,Baseline!$G:$ZY,35,FALSE))=0,"",VLOOKUP($G17,Baseline!$G:$ZY,35,FALSE))</f>
        <v>Presque jamais</v>
      </c>
      <c r="AP17" s="78" t="str">
        <f>IF(LEN(VLOOKUP($G17,Baseline!$G:$ZY,36,FALSE))=0,"",VLOOKUP($G17,Baseline!$G:$ZY,36,FALSE))</f>
        <v xml:space="preserve">Parfois </v>
      </c>
      <c r="AQ17" s="117" t="str">
        <f>IF(LEN(VLOOKUP($G17,Baseline!$G:$ZY,37,FALSE))=0,"",VLOOKUP($G17,Baseline!$G:$ZY,37,FALSE))</f>
        <v>Assez souvent</v>
      </c>
      <c r="AR17" s="117" t="str">
        <f>IF(LEN(VLOOKUP($G17,Baseline!$G:$ZY,38,FALSE))=0,"",VLOOKUP($G17,Baseline!$G:$ZY,38,FALSE))</f>
        <v>Très souvent</v>
      </c>
      <c r="AS17" s="117" t="str">
        <f>IF(LEN(VLOOKUP($G17,Baseline!$G:$ZY,39,FALSE))=0,"",VLOOKUP($G17,Baseline!$G:$ZY,39,FALSE))</f>
        <v/>
      </c>
      <c r="AT17" s="117" t="str">
        <f>IF(LEN(VLOOKUP($G17,Baseline!$G:$ZY,40,FALSE))=0,"",VLOOKUP($G17,Baseline!$G:$ZY,40,FALSE))</f>
        <v/>
      </c>
      <c r="AU17" s="132" t="str">
        <f>IF(LEN(VLOOKUP($G17,[2]Baseline!$G:$AAD,9,FALSE))=0,"",VLOOKUP($G17,[2]Baseline!$G:$AAD,9,FALSE))</f>
        <v>Az elmúlt héten milyen gyakran érezte úgy, hogy befolyásolni tudja életében a mérges helyzeteket?</v>
      </c>
      <c r="AV17" s="133" t="str">
        <f>IF(LEN(VLOOKUP($G17,[2]Baseline!$G:$AAD,10,FALSE))=0,"",VLOOKUP($G17,[2]Baseline!$G:$AAD,10,FALSE))</f>
        <v>Soha</v>
      </c>
      <c r="AW17" s="134" t="str">
        <f>IF(LEN(VLOOKUP($G17,[2]Baseline!$G:$AAD,11,FALSE))=0,"",VLOOKUP($G17,[2]Baseline!$G:$AAD,11,FALSE))</f>
        <v>Szinte soha</v>
      </c>
      <c r="AX17" s="134" t="str">
        <f>IF(LEN(VLOOKUP($G17,[2]Baseline!$G:$AAD,12,FALSE))=0,"",VLOOKUP($G17,[2]Baseline!$G:$AAD,12,FALSE))</f>
        <v>Néha</v>
      </c>
      <c r="AY17" s="134" t="str">
        <f>IF(LEN(VLOOKUP($G17,[2]Baseline!$G:$AAD,13,FALSE))=0,"",VLOOKUP($G17,[2]Baseline!$G:$AAD,13,FALSE))</f>
        <v>Viszonylag gyakran</v>
      </c>
      <c r="AZ17" s="134" t="str">
        <f>IF(LEN(VLOOKUP($G17,[2]Baseline!$G:$AAD,14,FALSE))=0,"",VLOOKUP($G17,[2]Baseline!$G:$AAD,14,FALSE))</f>
        <v>Nagyon gyakran</v>
      </c>
      <c r="BA17" s="134" t="str">
        <f>IF(LEN(VLOOKUP($G17,[2]Baseline!$G:$AAD,15,FALSE))=0,"",VLOOKUP($G17,[2]Baseline!$G:$AAD,15,FALSE))</f>
        <v/>
      </c>
      <c r="BB17" s="134" t="str">
        <f>IF(LEN(VLOOKUP($G17,[2]Baseline!$G:$AAD,16,FALSE))=0,"",VLOOKUP($G17,[2]Baseline!$G:$AAD,16,FALSE))</f>
        <v/>
      </c>
      <c r="BC17" s="132" t="str">
        <f>IF(LEN(VLOOKUP($G17,[3]Baseline!$G:$AAD,9,FALSE))=0,"",VLOOKUP($G17,[3]Baseline!$G:$AAD,9,FALSE))</f>
        <v>Nell'ultima settimana, con quale frequenza è stato/a in grado di influire su situazioni complicate della Sua vita?</v>
      </c>
      <c r="BD17" s="133" t="str">
        <f>IF(LEN(VLOOKUP($G17,[3]Baseline!$G:$AAD,10,FALSE))=0,"",VLOOKUP($G17,[3]Baseline!$G:$AAD,10,FALSE))</f>
        <v>Mai</v>
      </c>
      <c r="BE17" s="134" t="str">
        <f>IF(LEN(VLOOKUP($G17,[3]Baseline!$G:$AAD,11,FALSE))=0,"",VLOOKUP($G17,[3]Baseline!$G:$AAD,11,FALSE))</f>
        <v>Quasi mai</v>
      </c>
      <c r="BF17" s="134" t="str">
        <f>IF(LEN(VLOOKUP($G17,[3]Baseline!$G:$AAD,12,FALSE))=0,"",VLOOKUP($G17,[3]Baseline!$G:$AAD,12,FALSE))</f>
        <v>A volte</v>
      </c>
      <c r="BG17" s="134" t="str">
        <f>IF(LEN(VLOOKUP($G17,[3]Baseline!$G:$AAD,13,FALSE))=0,"",VLOOKUP($G17,[3]Baseline!$G:$AAD,13,FALSE))</f>
        <v>Abbastanza spesso</v>
      </c>
      <c r="BH17" s="134" t="str">
        <f>IF(LEN(VLOOKUP($G17,[3]Baseline!$G:$AAD,14,FALSE))=0,"",VLOOKUP($G17,[3]Baseline!$G:$AAD,14,FALSE))</f>
        <v>Molto spesso</v>
      </c>
      <c r="BI17" s="134" t="str">
        <f>IF(LEN(VLOOKUP($G17,[3]Baseline!$G:$AAD,15,FALSE))=0,"",VLOOKUP($G17,[3]Baseline!$G:$AAD,15,FALSE))</f>
        <v/>
      </c>
      <c r="BJ17" s="134" t="str">
        <f>IF(LEN(VLOOKUP($G17,[3]Baseline!$G:$AAD,16,FALSE))=0,"",VLOOKUP($G17,[3]Baseline!$G:$AAD,16,FALSE))</f>
        <v/>
      </c>
      <c r="BK17" s="132" t="str">
        <f>IF(LEN(VLOOKUP($G17,[4]Baseline!$G:$AAD,9,FALSE))=0,"",VLOOKUP($G17,[4]Baseline!$G:$AAD,9,FALSE))</f>
        <v>Как часто за последнюю неделю Вы были в состоянии справиться со своей раздражительностью?</v>
      </c>
      <c r="BL17" s="133" t="str">
        <f>IF(LEN(VLOOKUP($G17,[4]Baseline!$G:$AAD,10,FALSE))=0,"",VLOOKUP($G17,[4]Baseline!$G:$AAD,10,FALSE))</f>
        <v>Никогда</v>
      </c>
      <c r="BM17" s="134" t="str">
        <f>IF(LEN(VLOOKUP($G17,[4]Baseline!$G:$AAD,11,FALSE))=0,"",VLOOKUP($G17,[4]Baseline!$G:$AAD,11,FALSE))</f>
        <v>Почти никогда</v>
      </c>
      <c r="BN17" s="134" t="str">
        <f>IF(LEN(VLOOKUP($G17,[4]Baseline!$G:$AAD,12,FALSE))=0,"",VLOOKUP($G17,[4]Baseline!$G:$AAD,12,FALSE))</f>
        <v>Иногда</v>
      </c>
      <c r="BO17" s="134" t="str">
        <f>IF(LEN(VLOOKUP($G17,[4]Baseline!$G:$AAD,13,FALSE))=0,"",VLOOKUP($G17,[4]Baseline!$G:$AAD,13,FALSE))</f>
        <v>Довольно часто</v>
      </c>
      <c r="BP17" s="134" t="str">
        <f>IF(LEN(VLOOKUP($G17,[4]Baseline!$G:$AAD,14,FALSE))=0,"",VLOOKUP($G17,[4]Baseline!$G:$AAD,14,FALSE))</f>
        <v>Очень часто</v>
      </c>
      <c r="BQ17" s="134" t="str">
        <f>IF(LEN(VLOOKUP($G17,[4]Baseline!$G:$AAD,15,FALSE))=0,"",VLOOKUP($G17,[4]Baseline!$G:$AAD,15,FALSE))</f>
        <v/>
      </c>
      <c r="BR17" s="134" t="str">
        <f>IF(LEN(VLOOKUP($G17,[4]Baseline!$G:$AAD,16,FALSE))=0,"",VLOOKUP($G17,[4]Baseline!$G:$AAD,16,FALSE))</f>
        <v/>
      </c>
      <c r="BS17" s="132" t="str">
        <f>IF(LEN(VLOOKUP($G17,[5]Baseline!$G:$AAD,9,FALSE))=0,"",VLOOKUP($G17,[5]Baseline!$G:$AAD,9,FALSE))</f>
        <v>Koliko često ste tokom protekle nedelje bili u stanju da utičete na neprijatne situacije u vašem životu?</v>
      </c>
      <c r="BT17" s="133" t="str">
        <f>IF(LEN(VLOOKUP($G17,[5]Baseline!$G:$AAD,10,FALSE))=0,"",VLOOKUP($G17,[5]Baseline!$G:$AAD,10,FALSE))</f>
        <v>Uopšte ne</v>
      </c>
      <c r="BU17" s="134" t="str">
        <f>IF(LEN(VLOOKUP($G17,[5]Baseline!$G:$AAD,11,FALSE))=0,"",VLOOKUP($G17,[5]Baseline!$G:$AAD,11,FALSE))</f>
        <v>Skoro uopšte ne</v>
      </c>
      <c r="BV17" s="134" t="str">
        <f>IF(LEN(VLOOKUP($G17,[5]Baseline!$G:$AAD,12,FALSE))=0,"",VLOOKUP($G17,[5]Baseline!$G:$AAD,12,FALSE))</f>
        <v>Ponekad</v>
      </c>
      <c r="BW17" s="134" t="str">
        <f>IF(LEN(VLOOKUP($G17,[5]Baseline!$G:$AAD,13,FALSE))=0,"",VLOOKUP($G17,[5]Baseline!$G:$AAD,13,FALSE))</f>
        <v>Prilično često</v>
      </c>
      <c r="BX17" s="134" t="str">
        <f>IF(LEN(VLOOKUP($G17,[5]Baseline!$G:$AAD,14,FALSE))=0,"",VLOOKUP($G17,[5]Baseline!$G:$AAD,14,FALSE))</f>
        <v>Vrlo često</v>
      </c>
      <c r="BY17" s="134" t="str">
        <f>IF(LEN(VLOOKUP($G17,[5]Baseline!$G:$AAD,15,FALSE))=0,"",VLOOKUP($G17,[5]Baseline!$G:$AAD,15,FALSE))</f>
        <v/>
      </c>
      <c r="BZ17" s="134" t="str">
        <f>IF(LEN(VLOOKUP($G17,[5]Baseline!$G:$AAD,16,FALSE))=0,"",VLOOKUP($G17,[5]Baseline!$G:$AAD,16,FALSE))</f>
        <v/>
      </c>
      <c r="CA17" s="77" t="str">
        <f>IF(LEN(VLOOKUP($G17,Baseline!$G:$AAD,81,FALSE))=0,"",VLOOKUP($G17,Baseline!$G:$AAD,81,FALSE))</f>
        <v/>
      </c>
      <c r="CB17" s="77" t="str">
        <f>IF(LEN(VLOOKUP($G17,Baseline!$G:$AAD,82,FALSE))=0,"",VLOOKUP($G17,Baseline!$G:$AAD,82,FALSE))</f>
        <v/>
      </c>
      <c r="CC17" s="77" t="str">
        <f>IF(LEN(VLOOKUP($G17,Baseline!$G:$AAD,83,FALSE))=0,"",VLOOKUP($G17,Baseline!$G:$AAD,83,FALSE))</f>
        <v/>
      </c>
      <c r="CD17" s="77" t="str">
        <f>IF(LEN(VLOOKUP($G17,Baseline!$G:$AAD,84,FALSE))=0,"",VLOOKUP($G17,Baseline!$G:$AAD,84,FALSE))</f>
        <v/>
      </c>
      <c r="CE17" s="77" t="str">
        <f>IF(LEN(VLOOKUP($G17,Baseline!$G:$AAD,85,FALSE))=0,"",VLOOKUP($G17,Baseline!$G:$AAD,85,FALSE))</f>
        <v/>
      </c>
      <c r="CF17" s="77" t="str">
        <f>IF(LEN(VLOOKUP($G17,Baseline!$G:$AAD,86,FALSE))=0,"",VLOOKUP($G17,Baseline!$G:$AAD,86,FALSE))</f>
        <v/>
      </c>
      <c r="CG17" s="77" t="str">
        <f>IF(LEN(VLOOKUP($G17,Baseline!$G:$AAD,87,FALSE))=0,"",VLOOKUP($G17,Baseline!$G:$AAD,87,FALSE))</f>
        <v/>
      </c>
      <c r="CH17" s="77" t="str">
        <f>IF(LEN(VLOOKUP($G17,Baseline!$G:$AAD,88,FALSE))=0,"",VLOOKUP($G17,Baseline!$G:$AAD,88,FALSE))</f>
        <v/>
      </c>
      <c r="CI17" s="77" t="str">
        <f>IF(LEN(VLOOKUP($G17,Baseline!$G:$AAD,89,FALSE))=0,"",VLOOKUP($G17,Baseline!$G:$AAD,89,FALSE))</f>
        <v/>
      </c>
      <c r="CJ17" s="77" t="str">
        <f>IF(LEN(VLOOKUP($G17,Baseline!$G:$AAD,90,FALSE))=0,"",VLOOKUP($G17,Baseline!$G:$AAD,90,FALSE))</f>
        <v/>
      </c>
      <c r="CK17" s="77" t="str">
        <f>IF(LEN(VLOOKUP($G17,Baseline!$G:$AAD,91,FALSE))=0,"",VLOOKUP($G17,Baseline!$G:$AAD,91,FALSE))</f>
        <v/>
      </c>
      <c r="CL17" s="77" t="str">
        <f>IF(LEN(VLOOKUP($G17,Baseline!$G:$AAD,92,FALSE))=0,"",VLOOKUP($G17,Baseline!$G:$AAD,92,FALSE))</f>
        <v/>
      </c>
      <c r="CM17" s="77" t="str">
        <f>IF(LEN(VLOOKUP($G17,Baseline!$G:$AAD,93,FALSE))=0,"",VLOOKUP($G17,Baseline!$G:$AAD,93,FALSE))</f>
        <v/>
      </c>
      <c r="CN17" s="77" t="str">
        <f>IF(LEN(VLOOKUP($G17,Baseline!$G:$AAD,94,FALSE))=0,"",VLOOKUP($G17,Baseline!$G:$AAD,94,FALSE))</f>
        <v/>
      </c>
      <c r="CO17" s="77" t="str">
        <f>IF(LEN(VLOOKUP($G17,Baseline!$G:$AAD,95,FALSE))=0,"",VLOOKUP($G17,Baseline!$G:$AAD,95,FALSE))</f>
        <v/>
      </c>
      <c r="CP17" s="77" t="str">
        <f>IF(LEN(VLOOKUP($G17,Baseline!$G:$AAD,96,FALSE))=0,"",VLOOKUP($G17,Baseline!$G:$AAD,96,FALSE))</f>
        <v/>
      </c>
      <c r="CQ17" s="77" t="str">
        <f>IF(LEN(VLOOKUP($G17,Baseline!$G:$AAD,97,FALSE))=0,"",VLOOKUP($G17,Baseline!$G:$AAD,97,FALSE))</f>
        <v/>
      </c>
      <c r="CR17" s="77" t="str">
        <f>IF(LEN(VLOOKUP($G17,Baseline!$G:$AAD,98,FALSE))=0,"",VLOOKUP($G17,Baseline!$G:$AAD,98,FALSE))</f>
        <v/>
      </c>
      <c r="CS17" s="77" t="str">
        <f>IF(LEN(VLOOKUP($G17,Baseline!$G:$AAD,99,FALSE))=0,"",VLOOKUP($G17,Baseline!$G:$AAD,99,FALSE))</f>
        <v/>
      </c>
    </row>
    <row r="18" spans="1:97" s="77" customFormat="1" ht="15" customHeight="1">
      <c r="A18" s="78" t="s">
        <v>14</v>
      </c>
      <c r="B18" s="79" t="s">
        <v>15</v>
      </c>
      <c r="C18" s="79"/>
      <c r="D18" s="79"/>
      <c r="E18" s="79"/>
      <c r="F18" s="79" t="s">
        <v>16</v>
      </c>
      <c r="G18" s="79" t="s">
        <v>49</v>
      </c>
      <c r="H18" s="114">
        <f>IF(LEN(VLOOKUP($G18,Baseline!$G:$AAD,2,FALSE))=0,"",VLOOKUP($G18,Baseline!$G:$AAD,2,FALSE))</f>
        <v>0</v>
      </c>
      <c r="I18" s="115">
        <f>IF(LEN(VLOOKUP($G18,Baseline!$G:$AAD,3,FALSE))=0,"",VLOOKUP($G18,Baseline!$G:$AAD,3,FALSE))</f>
        <v>1</v>
      </c>
      <c r="J18" s="115">
        <f>IF(LEN(VLOOKUP($G18,Baseline!$G:$AAD,4,FALSE))=0,"",VLOOKUP($G18,Baseline!$G:$AAD,4,FALSE))</f>
        <v>2</v>
      </c>
      <c r="K18" s="115">
        <f>IF(LEN(VLOOKUP($G18,Baseline!$G:$AAD,5,FALSE))=0,"",VLOOKUP($G18,Baseline!$G:$AAD,5,FALSE))</f>
        <v>3</v>
      </c>
      <c r="L18" s="115">
        <f>IF(LEN(VLOOKUP($G18,Baseline!$G:$AAD,6,FALSE))=0,"",VLOOKUP($G18,Baseline!$G:$AAD,6,FALSE))</f>
        <v>4</v>
      </c>
      <c r="M18" s="115" t="str">
        <f>IF(LEN(VLOOKUP($G18,Baseline!$G:$AAD,7,FALSE))=0,"",VLOOKUP($G18,Baseline!$G:$AAD,7,FALSE))</f>
        <v/>
      </c>
      <c r="N18" s="115" t="str">
        <f>IF(LEN(VLOOKUP($G18,Baseline!$G:$AAD,8,FALSE))=0,"",VLOOKUP($G18,Baseline!$G:$AAD,8,FALSE))</f>
        <v/>
      </c>
      <c r="O18" s="116" t="str">
        <f>IF(LEN(VLOOKUP($G18,Baseline!$G:$AAD,9,FALSE))=0,"",VLOOKUP($G18,Baseline!$G:$AAD,9,FALSE))</f>
        <v>Wie oft hatten Sie in der letzten Woche das Gefühl, alles im Griff zu haben?</v>
      </c>
      <c r="P18" s="78" t="str">
        <f>IF(LEN(VLOOKUP($G18,Baseline!$G:$AAD,10,FALSE))=0,"",VLOOKUP($G18,Baseline!$G:$AAD,10,FALSE))</f>
        <v>Nie</v>
      </c>
      <c r="Q18" s="117" t="str">
        <f>IF(LEN(VLOOKUP($G18,Baseline!$G:$AAD,11,FALSE))=0,"",VLOOKUP($G18,Baseline!$G:$AAD,11,FALSE))</f>
        <v>Fast nie</v>
      </c>
      <c r="R18" s="117" t="str">
        <f>IF(LEN(VLOOKUP($G18,Baseline!$G:$AAD,12,FALSE))=0,"",VLOOKUP($G18,Baseline!$G:$AAD,12,FALSE))</f>
        <v>Manchmal</v>
      </c>
      <c r="S18" s="117" t="str">
        <f>IF(LEN(VLOOKUP($G18,Baseline!$G:$AAD,13,FALSE))=0,"",VLOOKUP($G18,Baseline!$G:$AAD,13,FALSE))</f>
        <v>Ziemlich oft</v>
      </c>
      <c r="T18" s="117" t="str">
        <f>IF(LEN(VLOOKUP($G18,Baseline!$G:$AAD,14,FALSE))=0,"",VLOOKUP($G18,Baseline!$G:$AAD,14,FALSE))</f>
        <v>Sehr oft</v>
      </c>
      <c r="U18" s="117" t="str">
        <f>IF(LEN(VLOOKUP($G18,Baseline!$G:$AAD,15,FALSE))=0,"",VLOOKUP($G18,Baseline!$G:$AAD,15,FALSE))</f>
        <v/>
      </c>
      <c r="V18" s="117" t="str">
        <f>IF(LEN(VLOOKUP($G18,Baseline!$G:$AAD,16,FALSE))=0,"",VLOOKUP($G18,Baseline!$G:$AAD,16,FALSE))</f>
        <v/>
      </c>
      <c r="W18" s="117" t="str">
        <f>IF(LEN(VLOOKUP($G18,Baseline!$G:$AAD,17,FALSE))=0,"",VLOOKUP($G18,Baseline!$G:$AAD,17,FALSE))</f>
        <v>In the last week, how often have you felt that you were on top of things?</v>
      </c>
      <c r="X18" s="118" t="str">
        <f>IF(LEN(VLOOKUP($G18,Baseline!$G:$AAD,18,FALSE))=0,"",VLOOKUP($G18,Baseline!$G:$AAD,18,FALSE))</f>
        <v>Never</v>
      </c>
      <c r="Y18" s="78" t="str">
        <f>IF(LEN(VLOOKUP($G18,Baseline!$G:$AAD,19,FALSE))=0,"",VLOOKUP($G18,Baseline!$G:$AAD,19,FALSE))</f>
        <v>Almost never</v>
      </c>
      <c r="Z18" s="117" t="str">
        <f>IF(LEN(VLOOKUP($G18,Baseline!$G:$AAD,20,FALSE))=0,"",VLOOKUP($G18,Baseline!$G:$AAD,20,FALSE))</f>
        <v>Sometimes</v>
      </c>
      <c r="AA18" s="117" t="str">
        <f>IF(LEN(VLOOKUP($G18,Baseline!$G:$AAD,21,FALSE))=0,"",VLOOKUP($G18,Baseline!$G:$AAD,21,FALSE))</f>
        <v>Fairly often</v>
      </c>
      <c r="AB18" s="117" t="str">
        <f>IF(LEN(VLOOKUP($G18,Baseline!$G:$AAD,22,FALSE))=0,"",VLOOKUP($G18,Baseline!$G:$AAD,22,FALSE))</f>
        <v>Very often</v>
      </c>
      <c r="AC18" s="117" t="str">
        <f>IF(LEN(VLOOKUP($G18,Baseline!$G:$AAD,23,FALSE))=0,"",VLOOKUP($G18,Baseline!$G:$AAD,23,FALSE))</f>
        <v/>
      </c>
      <c r="AD18" s="117" t="str">
        <f>IF(LEN(VLOOKUP($G18,Baseline!$G:$AAD,24,FALSE))=0,"",VLOOKUP($G18,Baseline!$G:$AAD,24,FALSE))</f>
        <v/>
      </c>
      <c r="AE18" s="132" t="str">
        <f>IF(LEN(VLOOKUP($G18,[1]Baseline!$G:$AAD,9,FALSE))=0,"",VLOOKUP($G18,[1]Baseline!$G:$AAD,9,FALSE))</f>
        <v>¿Cuántas veces durante la última semana ha tenido la impresión de tener todo bajo control?</v>
      </c>
      <c r="AF18" s="133" t="str">
        <f>IF(LEN(VLOOKUP($G18,[1]Baseline!$G:$AAD,10,FALSE))=0,"",VLOOKUP($G18,[1]Baseline!$G:$AAD,10,FALSE))</f>
        <v>Nunca</v>
      </c>
      <c r="AG18" s="134" t="str">
        <f>IF(LEN(VLOOKUP($G18,[1]Baseline!$G:$AAD,11,FALSE))=0,"",VLOOKUP($G18,[1]Baseline!$G:$AAD,11,FALSE))</f>
        <v>Casi nunca</v>
      </c>
      <c r="AH18" s="134" t="str">
        <f>IF(LEN(VLOOKUP($G18,[1]Baseline!$G:$AAD,12,FALSE))=0,"",VLOOKUP($G18,[1]Baseline!$G:$AAD,12,FALSE))</f>
        <v>A veces</v>
      </c>
      <c r="AI18" s="134" t="str">
        <f>IF(LEN(VLOOKUP($G18,[1]Baseline!$G:$AAD,13,FALSE))=0,"",VLOOKUP($G18,[1]Baseline!$G:$AAD,13,FALSE))</f>
        <v>Bastante a menudo</v>
      </c>
      <c r="AJ18" s="134" t="str">
        <f>IF(LEN(VLOOKUP($G18,[1]Baseline!$G:$AAD,14,FALSE))=0,"",VLOOKUP($G18,[1]Baseline!$G:$AAD,14,FALSE))</f>
        <v>Muy a menudo</v>
      </c>
      <c r="AK18" s="134" t="str">
        <f>IF(LEN(VLOOKUP($G18,[1]Baseline!$G:$AAD,15,FALSE))=0,"",VLOOKUP($G18,[1]Baseline!$G:$AAD,15,FALSE))</f>
        <v/>
      </c>
      <c r="AL18" s="134" t="str">
        <f>IF(LEN(VLOOKUP($G18,[1]Baseline!$G:$AAD,16,FALSE))=0,"",VLOOKUP($G18,[1]Baseline!$G:$AAD,16,FALSE))</f>
        <v/>
      </c>
      <c r="AM18" s="80" t="str">
        <f>IF(LEN(VLOOKUP($G18,Baseline!$G:$ZY,33, FALSE))=0,"",VLOOKUP($G18,Baseline!$G:$ZY,33,FALSE))</f>
        <v>Durant la semaine passé, combien de fois avez vous eu le sentiment de vraiment "dominer la situation"?</v>
      </c>
      <c r="AN18" s="117" t="str">
        <f>IF(LEN(VLOOKUP($G18,Baseline!$G:$ZY,34,FALSE))=0,"",VLOOKUP($G18,Baseline!$G:$ZY,34,FALSE))</f>
        <v>Jamais</v>
      </c>
      <c r="AO18" s="118" t="str">
        <f>IF(LEN(VLOOKUP($G18,Baseline!$G:$ZY,35,FALSE))=0,"",VLOOKUP($G18,Baseline!$G:$ZY,35,FALSE))</f>
        <v>Presque jamais</v>
      </c>
      <c r="AP18" s="78" t="str">
        <f>IF(LEN(VLOOKUP($G18,Baseline!$G:$ZY,36,FALSE))=0,"",VLOOKUP($G18,Baseline!$G:$ZY,36,FALSE))</f>
        <v xml:space="preserve">Parfois </v>
      </c>
      <c r="AQ18" s="117" t="str">
        <f>IF(LEN(VLOOKUP($G18,Baseline!$G:$ZY,37,FALSE))=0,"",VLOOKUP($G18,Baseline!$G:$ZY,37,FALSE))</f>
        <v>Assez souvent</v>
      </c>
      <c r="AR18" s="117" t="str">
        <f>IF(LEN(VLOOKUP($G18,Baseline!$G:$ZY,38,FALSE))=0,"",VLOOKUP($G18,Baseline!$G:$ZY,38,FALSE))</f>
        <v>Très souvent</v>
      </c>
      <c r="AS18" s="117" t="str">
        <f>IF(LEN(VLOOKUP($G18,Baseline!$G:$ZY,39,FALSE))=0,"",VLOOKUP($G18,Baseline!$G:$ZY,39,FALSE))</f>
        <v/>
      </c>
      <c r="AT18" s="117" t="str">
        <f>IF(LEN(VLOOKUP($G18,Baseline!$G:$ZY,40,FALSE))=0,"",VLOOKUP($G18,Baseline!$G:$ZY,40,FALSE))</f>
        <v/>
      </c>
      <c r="AU18" s="132" t="str">
        <f>IF(LEN(VLOOKUP($G18,[2]Baseline!$G:$AAD,9,FALSE))=0,"",VLOOKUP($G18,[2]Baseline!$G:$AAD,9,FALSE))</f>
        <v>Az elmúlt héten milyen gyakran érezte úgy, hogy mindent kézben tart?</v>
      </c>
      <c r="AV18" s="133" t="str">
        <f>IF(LEN(VLOOKUP($G18,[2]Baseline!$G:$AAD,10,FALSE))=0,"",VLOOKUP($G18,[2]Baseline!$G:$AAD,10,FALSE))</f>
        <v>Soha</v>
      </c>
      <c r="AW18" s="134" t="str">
        <f>IF(LEN(VLOOKUP($G18,[2]Baseline!$G:$AAD,11,FALSE))=0,"",VLOOKUP($G18,[2]Baseline!$G:$AAD,11,FALSE))</f>
        <v>Szinte soha</v>
      </c>
      <c r="AX18" s="134" t="str">
        <f>IF(LEN(VLOOKUP($G18,[2]Baseline!$G:$AAD,12,FALSE))=0,"",VLOOKUP($G18,[2]Baseline!$G:$AAD,12,FALSE))</f>
        <v>Néha</v>
      </c>
      <c r="AY18" s="134" t="str">
        <f>IF(LEN(VLOOKUP($G18,[2]Baseline!$G:$AAD,13,FALSE))=0,"",VLOOKUP($G18,[2]Baseline!$G:$AAD,13,FALSE))</f>
        <v>Viszonylag gyakran</v>
      </c>
      <c r="AZ18" s="134" t="str">
        <f>IF(LEN(VLOOKUP($G18,[2]Baseline!$G:$AAD,14,FALSE))=0,"",VLOOKUP($G18,[2]Baseline!$G:$AAD,14,FALSE))</f>
        <v>Nagyon gyakran</v>
      </c>
      <c r="BA18" s="134" t="str">
        <f>IF(LEN(VLOOKUP($G18,[2]Baseline!$G:$AAD,15,FALSE))=0,"",VLOOKUP($G18,[2]Baseline!$G:$AAD,15,FALSE))</f>
        <v/>
      </c>
      <c r="BB18" s="134" t="str">
        <f>IF(LEN(VLOOKUP($G18,[2]Baseline!$G:$AAD,16,FALSE))=0,"",VLOOKUP($G18,[2]Baseline!$G:$AAD,16,FALSE))</f>
        <v/>
      </c>
      <c r="BC18" s="132" t="str">
        <f>IF(LEN(VLOOKUP($G18,[3]Baseline!$G:$AAD,9,FALSE))=0,"",VLOOKUP($G18,[3]Baseline!$G:$AAD,9,FALSE))</f>
        <v>Nell'ultima settimana, con quale frequenza ha avuto la sensazione di avere tutto sotto controllo?</v>
      </c>
      <c r="BD18" s="133" t="str">
        <f>IF(LEN(VLOOKUP($G18,[3]Baseline!$G:$AAD,10,FALSE))=0,"",VLOOKUP($G18,[3]Baseline!$G:$AAD,10,FALSE))</f>
        <v>Mai</v>
      </c>
      <c r="BE18" s="134" t="str">
        <f>IF(LEN(VLOOKUP($G18,[3]Baseline!$G:$AAD,11,FALSE))=0,"",VLOOKUP($G18,[3]Baseline!$G:$AAD,11,FALSE))</f>
        <v>Quasi mai</v>
      </c>
      <c r="BF18" s="134" t="str">
        <f>IF(LEN(VLOOKUP($G18,[3]Baseline!$G:$AAD,12,FALSE))=0,"",VLOOKUP($G18,[3]Baseline!$G:$AAD,12,FALSE))</f>
        <v>A volte</v>
      </c>
      <c r="BG18" s="134" t="str">
        <f>IF(LEN(VLOOKUP($G18,[3]Baseline!$G:$AAD,13,FALSE))=0,"",VLOOKUP($G18,[3]Baseline!$G:$AAD,13,FALSE))</f>
        <v>Abbastanza spesso</v>
      </c>
      <c r="BH18" s="134" t="str">
        <f>IF(LEN(VLOOKUP($G18,[3]Baseline!$G:$AAD,14,FALSE))=0,"",VLOOKUP($G18,[3]Baseline!$G:$AAD,14,FALSE))</f>
        <v>Molto spesso</v>
      </c>
      <c r="BI18" s="134" t="str">
        <f>IF(LEN(VLOOKUP($G18,[3]Baseline!$G:$AAD,15,FALSE))=0,"",VLOOKUP($G18,[3]Baseline!$G:$AAD,15,FALSE))</f>
        <v/>
      </c>
      <c r="BJ18" s="134" t="str">
        <f>IF(LEN(VLOOKUP($G18,[3]Baseline!$G:$AAD,16,FALSE))=0,"",VLOOKUP($G18,[3]Baseline!$G:$AAD,16,FALSE))</f>
        <v/>
      </c>
      <c r="BK18" s="132" t="str">
        <f>IF(LEN(VLOOKUP($G18,[4]Baseline!$G:$AAD,9,FALSE))=0,"",VLOOKUP($G18,[4]Baseline!$G:$AAD,9,FALSE))</f>
        <v>Как часто за последнюю неделю Вы чувствовали, что владеете ситуацией?</v>
      </c>
      <c r="BL18" s="133" t="str">
        <f>IF(LEN(VLOOKUP($G18,[4]Baseline!$G:$AAD,10,FALSE))=0,"",VLOOKUP($G18,[4]Baseline!$G:$AAD,10,FALSE))</f>
        <v>Никогда</v>
      </c>
      <c r="BM18" s="134" t="str">
        <f>IF(LEN(VLOOKUP($G18,[4]Baseline!$G:$AAD,11,FALSE))=0,"",VLOOKUP($G18,[4]Baseline!$G:$AAD,11,FALSE))</f>
        <v>Почти никогда</v>
      </c>
      <c r="BN18" s="134" t="str">
        <f>IF(LEN(VLOOKUP($G18,[4]Baseline!$G:$AAD,12,FALSE))=0,"",VLOOKUP($G18,[4]Baseline!$G:$AAD,12,FALSE))</f>
        <v>Иногда</v>
      </c>
      <c r="BO18" s="134" t="str">
        <f>IF(LEN(VLOOKUP($G18,[4]Baseline!$G:$AAD,13,FALSE))=0,"",VLOOKUP($G18,[4]Baseline!$G:$AAD,13,FALSE))</f>
        <v>Довольно часто</v>
      </c>
      <c r="BP18" s="134" t="str">
        <f>IF(LEN(VLOOKUP($G18,[4]Baseline!$G:$AAD,14,FALSE))=0,"",VLOOKUP($G18,[4]Baseline!$G:$AAD,14,FALSE))</f>
        <v>Очень часто</v>
      </c>
      <c r="BQ18" s="134" t="str">
        <f>IF(LEN(VLOOKUP($G18,[4]Baseline!$G:$AAD,15,FALSE))=0,"",VLOOKUP($G18,[4]Baseline!$G:$AAD,15,FALSE))</f>
        <v/>
      </c>
      <c r="BR18" s="134" t="str">
        <f>IF(LEN(VLOOKUP($G18,[4]Baseline!$G:$AAD,16,FALSE))=0,"",VLOOKUP($G18,[4]Baseline!$G:$AAD,16,FALSE))</f>
        <v/>
      </c>
      <c r="BS18" s="132" t="str">
        <f>IF(LEN(VLOOKUP($G18,[5]Baseline!$G:$AAD,9,FALSE))=0,"",VLOOKUP($G18,[5]Baseline!$G:$AAD,9,FALSE))</f>
        <v>Koliko često ste tokom protekle nedelje imali osećaj da imate sve pod kontrolom?</v>
      </c>
      <c r="BT18" s="133" t="str">
        <f>IF(LEN(VLOOKUP($G18,[5]Baseline!$G:$AAD,10,FALSE))=0,"",VLOOKUP($G18,[5]Baseline!$G:$AAD,10,FALSE))</f>
        <v>Uopšte ne</v>
      </c>
      <c r="BU18" s="134" t="str">
        <f>IF(LEN(VLOOKUP($G18,[5]Baseline!$G:$AAD,11,FALSE))=0,"",VLOOKUP($G18,[5]Baseline!$G:$AAD,11,FALSE))</f>
        <v>Skoro uopšte ne</v>
      </c>
      <c r="BV18" s="134" t="str">
        <f>IF(LEN(VLOOKUP($G18,[5]Baseline!$G:$AAD,12,FALSE))=0,"",VLOOKUP($G18,[5]Baseline!$G:$AAD,12,FALSE))</f>
        <v>Ponekad</v>
      </c>
      <c r="BW18" s="134" t="str">
        <f>IF(LEN(VLOOKUP($G18,[5]Baseline!$G:$AAD,13,FALSE))=0,"",VLOOKUP($G18,[5]Baseline!$G:$AAD,13,FALSE))</f>
        <v>Prilično često</v>
      </c>
      <c r="BX18" s="134" t="str">
        <f>IF(LEN(VLOOKUP($G18,[5]Baseline!$G:$AAD,14,FALSE))=0,"",VLOOKUP($G18,[5]Baseline!$G:$AAD,14,FALSE))</f>
        <v>Vrlo često</v>
      </c>
      <c r="BY18" s="134" t="str">
        <f>IF(LEN(VLOOKUP($G18,[5]Baseline!$G:$AAD,15,FALSE))=0,"",VLOOKUP($G18,[5]Baseline!$G:$AAD,15,FALSE))</f>
        <v/>
      </c>
      <c r="BZ18" s="134" t="str">
        <f>IF(LEN(VLOOKUP($G18,[5]Baseline!$G:$AAD,16,FALSE))=0,"",VLOOKUP($G18,[5]Baseline!$G:$AAD,16,FALSE))</f>
        <v/>
      </c>
      <c r="CA18" s="77" t="str">
        <f>IF(LEN(VLOOKUP($G18,Baseline!$G:$AAD,81,FALSE))=0,"",VLOOKUP($G18,Baseline!$G:$AAD,81,FALSE))</f>
        <v/>
      </c>
      <c r="CB18" s="77" t="str">
        <f>IF(LEN(VLOOKUP($G18,Baseline!$G:$AAD,82,FALSE))=0,"",VLOOKUP($G18,Baseline!$G:$AAD,82,FALSE))</f>
        <v/>
      </c>
      <c r="CC18" s="77" t="str">
        <f>IF(LEN(VLOOKUP($G18,Baseline!$G:$AAD,83,FALSE))=0,"",VLOOKUP($G18,Baseline!$G:$AAD,83,FALSE))</f>
        <v/>
      </c>
      <c r="CD18" s="77" t="str">
        <f>IF(LEN(VLOOKUP($G18,Baseline!$G:$AAD,84,FALSE))=0,"",VLOOKUP($G18,Baseline!$G:$AAD,84,FALSE))</f>
        <v/>
      </c>
      <c r="CE18" s="77" t="str">
        <f>IF(LEN(VLOOKUP($G18,Baseline!$G:$AAD,85,FALSE))=0,"",VLOOKUP($G18,Baseline!$G:$AAD,85,FALSE))</f>
        <v/>
      </c>
      <c r="CF18" s="77" t="str">
        <f>IF(LEN(VLOOKUP($G18,Baseline!$G:$AAD,86,FALSE))=0,"",VLOOKUP($G18,Baseline!$G:$AAD,86,FALSE))</f>
        <v/>
      </c>
      <c r="CG18" s="77" t="str">
        <f>IF(LEN(VLOOKUP($G18,Baseline!$G:$AAD,87,FALSE))=0,"",VLOOKUP($G18,Baseline!$G:$AAD,87,FALSE))</f>
        <v/>
      </c>
      <c r="CH18" s="77" t="str">
        <f>IF(LEN(VLOOKUP($G18,Baseline!$G:$AAD,88,FALSE))=0,"",VLOOKUP($G18,Baseline!$G:$AAD,88,FALSE))</f>
        <v/>
      </c>
      <c r="CI18" s="77" t="str">
        <f>IF(LEN(VLOOKUP($G18,Baseline!$G:$AAD,89,FALSE))=0,"",VLOOKUP($G18,Baseline!$G:$AAD,89,FALSE))</f>
        <v/>
      </c>
      <c r="CJ18" s="77" t="str">
        <f>IF(LEN(VLOOKUP($G18,Baseline!$G:$AAD,90,FALSE))=0,"",VLOOKUP($G18,Baseline!$G:$AAD,90,FALSE))</f>
        <v/>
      </c>
      <c r="CK18" s="77" t="str">
        <f>IF(LEN(VLOOKUP($G18,Baseline!$G:$AAD,91,FALSE))=0,"",VLOOKUP($G18,Baseline!$G:$AAD,91,FALSE))</f>
        <v/>
      </c>
      <c r="CL18" s="77" t="str">
        <f>IF(LEN(VLOOKUP($G18,Baseline!$G:$AAD,92,FALSE))=0,"",VLOOKUP($G18,Baseline!$G:$AAD,92,FALSE))</f>
        <v/>
      </c>
      <c r="CM18" s="77" t="str">
        <f>IF(LEN(VLOOKUP($G18,Baseline!$G:$AAD,93,FALSE))=0,"",VLOOKUP($G18,Baseline!$G:$AAD,93,FALSE))</f>
        <v/>
      </c>
      <c r="CN18" s="77" t="str">
        <f>IF(LEN(VLOOKUP($G18,Baseline!$G:$AAD,94,FALSE))=0,"",VLOOKUP($G18,Baseline!$G:$AAD,94,FALSE))</f>
        <v/>
      </c>
      <c r="CO18" s="77" t="str">
        <f>IF(LEN(VLOOKUP($G18,Baseline!$G:$AAD,95,FALSE))=0,"",VLOOKUP($G18,Baseline!$G:$AAD,95,FALSE))</f>
        <v/>
      </c>
      <c r="CP18" s="77" t="str">
        <f>IF(LEN(VLOOKUP($G18,Baseline!$G:$AAD,96,FALSE))=0,"",VLOOKUP($G18,Baseline!$G:$AAD,96,FALSE))</f>
        <v/>
      </c>
      <c r="CQ18" s="77" t="str">
        <f>IF(LEN(VLOOKUP($G18,Baseline!$G:$AAD,97,FALSE))=0,"",VLOOKUP($G18,Baseline!$G:$AAD,97,FALSE))</f>
        <v/>
      </c>
      <c r="CR18" s="77" t="str">
        <f>IF(LEN(VLOOKUP($G18,Baseline!$G:$AAD,98,FALSE))=0,"",VLOOKUP($G18,Baseline!$G:$AAD,98,FALSE))</f>
        <v/>
      </c>
      <c r="CS18" s="77" t="str">
        <f>IF(LEN(VLOOKUP($G18,Baseline!$G:$AAD,99,FALSE))=0,"",VLOOKUP($G18,Baseline!$G:$AAD,99,FALSE))</f>
        <v/>
      </c>
    </row>
    <row r="19" spans="1:97" s="77" customFormat="1" ht="15" customHeight="1">
      <c r="A19" s="78" t="s">
        <v>14</v>
      </c>
      <c r="B19" s="79" t="s">
        <v>15</v>
      </c>
      <c r="C19" s="79"/>
      <c r="D19" s="79"/>
      <c r="E19" s="79"/>
      <c r="F19" s="79" t="s">
        <v>16</v>
      </c>
      <c r="G19" s="79" t="s">
        <v>50</v>
      </c>
      <c r="H19" s="114">
        <f>IF(LEN(VLOOKUP($G19,Baseline!$G:$AAD,2,FALSE))=0,"",VLOOKUP($G19,Baseline!$G:$AAD,2,FALSE))</f>
        <v>0</v>
      </c>
      <c r="I19" s="115">
        <f>IF(LEN(VLOOKUP($G19,Baseline!$G:$AAD,3,FALSE))=0,"",VLOOKUP($G19,Baseline!$G:$AAD,3,FALSE))</f>
        <v>1</v>
      </c>
      <c r="J19" s="115">
        <f>IF(LEN(VLOOKUP($G19,Baseline!$G:$AAD,4,FALSE))=0,"",VLOOKUP($G19,Baseline!$G:$AAD,4,FALSE))</f>
        <v>2</v>
      </c>
      <c r="K19" s="115">
        <f>IF(LEN(VLOOKUP($G19,Baseline!$G:$AAD,5,FALSE))=0,"",VLOOKUP($G19,Baseline!$G:$AAD,5,FALSE))</f>
        <v>3</v>
      </c>
      <c r="L19" s="115">
        <f>IF(LEN(VLOOKUP($G19,Baseline!$G:$AAD,6,FALSE))=0,"",VLOOKUP($G19,Baseline!$G:$AAD,6,FALSE))</f>
        <v>4</v>
      </c>
      <c r="M19" s="115" t="str">
        <f>IF(LEN(VLOOKUP($G19,Baseline!$G:$AAD,7,FALSE))=0,"",VLOOKUP($G19,Baseline!$G:$AAD,7,FALSE))</f>
        <v/>
      </c>
      <c r="N19" s="115" t="str">
        <f>IF(LEN(VLOOKUP($G19,Baseline!$G:$AAD,8,FALSE))=0,"",VLOOKUP($G19,Baseline!$G:$AAD,8,FALSE))</f>
        <v/>
      </c>
      <c r="O19" s="116" t="str">
        <f>IF(LEN(VLOOKUP($G19,Baseline!$G:$AAD,9,FALSE))=0,"",VLOOKUP($G19,Baseline!$G:$AAD,9,FALSE))</f>
        <v>Wie oft haben Sie sich in der letzten Woche über Dinge geärgert, über die Sie keine Kontrolle hatten?</v>
      </c>
      <c r="P19" s="78" t="str">
        <f>IF(LEN(VLOOKUP($G19,Baseline!$G:$AAD,10,FALSE))=0,"",VLOOKUP($G19,Baseline!$G:$AAD,10,FALSE))</f>
        <v>Nie</v>
      </c>
      <c r="Q19" s="117" t="str">
        <f>IF(LEN(VLOOKUP($G19,Baseline!$G:$AAD,11,FALSE))=0,"",VLOOKUP($G19,Baseline!$G:$AAD,11,FALSE))</f>
        <v>Fast nie</v>
      </c>
      <c r="R19" s="117" t="str">
        <f>IF(LEN(VLOOKUP($G19,Baseline!$G:$AAD,12,FALSE))=0,"",VLOOKUP($G19,Baseline!$G:$AAD,12,FALSE))</f>
        <v>Manchmal</v>
      </c>
      <c r="S19" s="117" t="str">
        <f>IF(LEN(VLOOKUP($G19,Baseline!$G:$AAD,13,FALSE))=0,"",VLOOKUP($G19,Baseline!$G:$AAD,13,FALSE))</f>
        <v>Ziemlich oft</v>
      </c>
      <c r="T19" s="117" t="str">
        <f>IF(LEN(VLOOKUP($G19,Baseline!$G:$AAD,14,FALSE))=0,"",VLOOKUP($G19,Baseline!$G:$AAD,14,FALSE))</f>
        <v>Sehr oft</v>
      </c>
      <c r="U19" s="117" t="str">
        <f>IF(LEN(VLOOKUP($G19,Baseline!$G:$AAD,15,FALSE))=0,"",VLOOKUP($G19,Baseline!$G:$AAD,15,FALSE))</f>
        <v/>
      </c>
      <c r="V19" s="117" t="str">
        <f>IF(LEN(VLOOKUP($G19,Baseline!$G:$AAD,16,FALSE))=0,"",VLOOKUP($G19,Baseline!$G:$AAD,16,FALSE))</f>
        <v/>
      </c>
      <c r="W19" s="117" t="str">
        <f>IF(LEN(VLOOKUP($G19,Baseline!$G:$AAD,17,FALSE))=0,"",VLOOKUP($G19,Baseline!$G:$AAD,17,FALSE))</f>
        <v>In the last week, how often have you been angered because of things that were outside of your control?</v>
      </c>
      <c r="X19" s="118" t="str">
        <f>IF(LEN(VLOOKUP($G19,Baseline!$G:$AAD,18,FALSE))=0,"",VLOOKUP($G19,Baseline!$G:$AAD,18,FALSE))</f>
        <v>Never</v>
      </c>
      <c r="Y19" s="78" t="str">
        <f>IF(LEN(VLOOKUP($G19,Baseline!$G:$AAD,19,FALSE))=0,"",VLOOKUP($G19,Baseline!$G:$AAD,19,FALSE))</f>
        <v>Almost never</v>
      </c>
      <c r="Z19" s="117" t="str">
        <f>IF(LEN(VLOOKUP($G19,Baseline!$G:$AAD,20,FALSE))=0,"",VLOOKUP($G19,Baseline!$G:$AAD,20,FALSE))</f>
        <v>Sometimes</v>
      </c>
      <c r="AA19" s="117" t="str">
        <f>IF(LEN(VLOOKUP($G19,Baseline!$G:$AAD,21,FALSE))=0,"",VLOOKUP($G19,Baseline!$G:$AAD,21,FALSE))</f>
        <v>Fairly often</v>
      </c>
      <c r="AB19" s="117" t="str">
        <f>IF(LEN(VLOOKUP($G19,Baseline!$G:$AAD,22,FALSE))=0,"",VLOOKUP($G19,Baseline!$G:$AAD,22,FALSE))</f>
        <v>Very often</v>
      </c>
      <c r="AC19" s="117" t="str">
        <f>IF(LEN(VLOOKUP($G19,Baseline!$G:$AAD,23,FALSE))=0,"",VLOOKUP($G19,Baseline!$G:$AAD,23,FALSE))</f>
        <v/>
      </c>
      <c r="AD19" s="117" t="str">
        <f>IF(LEN(VLOOKUP($G19,Baseline!$G:$AAD,24,FALSE))=0,"",VLOOKUP($G19,Baseline!$G:$AAD,24,FALSE))</f>
        <v/>
      </c>
      <c r="AE19" s="132" t="str">
        <f>IF(LEN(VLOOKUP($G19,[1]Baseline!$G:$AAD,9,FALSE))=0,"",VLOOKUP($G19,[1]Baseline!$G:$AAD,9,FALSE))</f>
        <v>¿Cuántas veces durante la última semana se ha molestado por cosas sobre las cuales no tenías control?</v>
      </c>
      <c r="AF19" s="133" t="str">
        <f>IF(LEN(VLOOKUP($G19,[1]Baseline!$G:$AAD,10,FALSE))=0,"",VLOOKUP($G19,[1]Baseline!$G:$AAD,10,FALSE))</f>
        <v>Nunca</v>
      </c>
      <c r="AG19" s="134" t="str">
        <f>IF(LEN(VLOOKUP($G19,[1]Baseline!$G:$AAD,11,FALSE))=0,"",VLOOKUP($G19,[1]Baseline!$G:$AAD,11,FALSE))</f>
        <v>Casi nunca</v>
      </c>
      <c r="AH19" s="134" t="str">
        <f>IF(LEN(VLOOKUP($G19,[1]Baseline!$G:$AAD,12,FALSE))=0,"",VLOOKUP($G19,[1]Baseline!$G:$AAD,12,FALSE))</f>
        <v>A veces</v>
      </c>
      <c r="AI19" s="134" t="str">
        <f>IF(LEN(VLOOKUP($G19,[1]Baseline!$G:$AAD,13,FALSE))=0,"",VLOOKUP($G19,[1]Baseline!$G:$AAD,13,FALSE))</f>
        <v>Bastante a menudo</v>
      </c>
      <c r="AJ19" s="134" t="str">
        <f>IF(LEN(VLOOKUP($G19,[1]Baseline!$G:$AAD,14,FALSE))=0,"",VLOOKUP($G19,[1]Baseline!$G:$AAD,14,FALSE))</f>
        <v>Muy a menudo</v>
      </c>
      <c r="AK19" s="134" t="str">
        <f>IF(LEN(VLOOKUP($G19,[1]Baseline!$G:$AAD,15,FALSE))=0,"",VLOOKUP($G19,[1]Baseline!$G:$AAD,15,FALSE))</f>
        <v/>
      </c>
      <c r="AL19" s="134" t="str">
        <f>IF(LEN(VLOOKUP($G19,[1]Baseline!$G:$AAD,16,FALSE))=0,"",VLOOKUP($G19,[1]Baseline!$G:$AAD,16,FALSE))</f>
        <v/>
      </c>
      <c r="AM19" s="80" t="str">
        <f>IF(LEN(VLOOKUP($G19,Baseline!$G:$ZY,33, FALSE))=0,"",VLOOKUP($G19,Baseline!$G:$ZY,33,FALSE))</f>
        <v>Durant la semaine passé, combien de fois  vous êtes-vous mis(e) en colère à cause de choses qui arrivaient et sur lesquelles vous n'aviez pas de contrôle?</v>
      </c>
      <c r="AN19" s="117" t="str">
        <f>IF(LEN(VLOOKUP($G19,Baseline!$G:$ZY,34,FALSE))=0,"",VLOOKUP($G19,Baseline!$G:$ZY,34,FALSE))</f>
        <v>Jamais</v>
      </c>
      <c r="AO19" s="118" t="str">
        <f>IF(LEN(VLOOKUP($G19,Baseline!$G:$ZY,35,FALSE))=0,"",VLOOKUP($G19,Baseline!$G:$ZY,35,FALSE))</f>
        <v>Presque jamais</v>
      </c>
      <c r="AP19" s="78" t="str">
        <f>IF(LEN(VLOOKUP($G19,Baseline!$G:$ZY,36,FALSE))=0,"",VLOOKUP($G19,Baseline!$G:$ZY,36,FALSE))</f>
        <v xml:space="preserve">Parfois </v>
      </c>
      <c r="AQ19" s="117" t="str">
        <f>IF(LEN(VLOOKUP($G19,Baseline!$G:$ZY,37,FALSE))=0,"",VLOOKUP($G19,Baseline!$G:$ZY,37,FALSE))</f>
        <v>Assez souvent</v>
      </c>
      <c r="AR19" s="117" t="str">
        <f>IF(LEN(VLOOKUP($G19,Baseline!$G:$ZY,38,FALSE))=0,"",VLOOKUP($G19,Baseline!$G:$ZY,38,FALSE))</f>
        <v>Très souvent</v>
      </c>
      <c r="AS19" s="117" t="str">
        <f>IF(LEN(VLOOKUP($G19,Baseline!$G:$ZY,39,FALSE))=0,"",VLOOKUP($G19,Baseline!$G:$ZY,39,FALSE))</f>
        <v/>
      </c>
      <c r="AT19" s="117" t="str">
        <f>IF(LEN(VLOOKUP($G19,Baseline!$G:$ZY,40,FALSE))=0,"",VLOOKUP($G19,Baseline!$G:$ZY,40,FALSE))</f>
        <v/>
      </c>
      <c r="AU19" s="132" t="str">
        <f>IF(LEN(VLOOKUP($G19,[2]Baseline!$G:$AAD,9,FALSE))=0,"",VLOOKUP($G19,[2]Baseline!$G:$AAD,9,FALSE))</f>
        <v>Az elmúlt héten milyen gyakran mérgelődött olyan dolgokon, amelyek felett nincs irányítása?</v>
      </c>
      <c r="AV19" s="133" t="str">
        <f>IF(LEN(VLOOKUP($G19,[2]Baseline!$G:$AAD,10,FALSE))=0,"",VLOOKUP($G19,[2]Baseline!$G:$AAD,10,FALSE))</f>
        <v>Soha</v>
      </c>
      <c r="AW19" s="134" t="str">
        <f>IF(LEN(VLOOKUP($G19,[2]Baseline!$G:$AAD,11,FALSE))=0,"",VLOOKUP($G19,[2]Baseline!$G:$AAD,11,FALSE))</f>
        <v>Szinte soha</v>
      </c>
      <c r="AX19" s="134" t="str">
        <f>IF(LEN(VLOOKUP($G19,[2]Baseline!$G:$AAD,12,FALSE))=0,"",VLOOKUP($G19,[2]Baseline!$G:$AAD,12,FALSE))</f>
        <v>Néha</v>
      </c>
      <c r="AY19" s="134" t="str">
        <f>IF(LEN(VLOOKUP($G19,[2]Baseline!$G:$AAD,13,FALSE))=0,"",VLOOKUP($G19,[2]Baseline!$G:$AAD,13,FALSE))</f>
        <v>Viszonylag gyakran</v>
      </c>
      <c r="AZ19" s="134" t="str">
        <f>IF(LEN(VLOOKUP($G19,[2]Baseline!$G:$AAD,14,FALSE))=0,"",VLOOKUP($G19,[2]Baseline!$G:$AAD,14,FALSE))</f>
        <v>Nagyon gyakran</v>
      </c>
      <c r="BA19" s="134" t="str">
        <f>IF(LEN(VLOOKUP($G19,[2]Baseline!$G:$AAD,15,FALSE))=0,"",VLOOKUP($G19,[2]Baseline!$G:$AAD,15,FALSE))</f>
        <v/>
      </c>
      <c r="BB19" s="134" t="str">
        <f>IF(LEN(VLOOKUP($G19,[2]Baseline!$G:$AAD,16,FALSE))=0,"",VLOOKUP($G19,[2]Baseline!$G:$AAD,16,FALSE))</f>
        <v/>
      </c>
      <c r="BC19" s="132" t="str">
        <f>IF(LEN(VLOOKUP($G19,[3]Baseline!$G:$AAD,9,FALSE))=0,"",VLOOKUP($G19,[3]Baseline!$G:$AAD,9,FALSE))</f>
        <v>Nell’ultima settimana, con quale frequenza si è arrabbiato/a per cose di cui non aveva il controllo?</v>
      </c>
      <c r="BD19" s="133" t="str">
        <f>IF(LEN(VLOOKUP($G19,[3]Baseline!$G:$AAD,10,FALSE))=0,"",VLOOKUP($G19,[3]Baseline!$G:$AAD,10,FALSE))</f>
        <v>Mai</v>
      </c>
      <c r="BE19" s="134" t="str">
        <f>IF(LEN(VLOOKUP($G19,[3]Baseline!$G:$AAD,11,FALSE))=0,"",VLOOKUP($G19,[3]Baseline!$G:$AAD,11,FALSE))</f>
        <v>Quasi mai</v>
      </c>
      <c r="BF19" s="134" t="str">
        <f>IF(LEN(VLOOKUP($G19,[3]Baseline!$G:$AAD,12,FALSE))=0,"",VLOOKUP($G19,[3]Baseline!$G:$AAD,12,FALSE))</f>
        <v>A volte</v>
      </c>
      <c r="BG19" s="134" t="str">
        <f>IF(LEN(VLOOKUP($G19,[3]Baseline!$G:$AAD,13,FALSE))=0,"",VLOOKUP($G19,[3]Baseline!$G:$AAD,13,FALSE))</f>
        <v>Abbastanza spesso</v>
      </c>
      <c r="BH19" s="134" t="str">
        <f>IF(LEN(VLOOKUP($G19,[3]Baseline!$G:$AAD,14,FALSE))=0,"",VLOOKUP($G19,[3]Baseline!$G:$AAD,14,FALSE))</f>
        <v>Molto spesso</v>
      </c>
      <c r="BI19" s="134" t="str">
        <f>IF(LEN(VLOOKUP($G19,[3]Baseline!$G:$AAD,15,FALSE))=0,"",VLOOKUP($G19,[3]Baseline!$G:$AAD,15,FALSE))</f>
        <v/>
      </c>
      <c r="BJ19" s="134" t="str">
        <f>IF(LEN(VLOOKUP($G19,[3]Baseline!$G:$AAD,16,FALSE))=0,"",VLOOKUP($G19,[3]Baseline!$G:$AAD,16,FALSE))</f>
        <v/>
      </c>
      <c r="BK19" s="132" t="str">
        <f>IF(LEN(VLOOKUP($G19,[4]Baseline!$G:$AAD,9,FALSE))=0,"",VLOOKUP($G19,[4]Baseline!$G:$AAD,9,FALSE))</f>
        <v>Как часто за последнюю неделю Вы чувствовали раздражение по поводу того, что происходящее выходило из-под Вашего контроля?</v>
      </c>
      <c r="BL19" s="133" t="str">
        <f>IF(LEN(VLOOKUP($G19,[4]Baseline!$G:$AAD,10,FALSE))=0,"",VLOOKUP($G19,[4]Baseline!$G:$AAD,10,FALSE))</f>
        <v>Никогда</v>
      </c>
      <c r="BM19" s="134" t="str">
        <f>IF(LEN(VLOOKUP($G19,[4]Baseline!$G:$AAD,11,FALSE))=0,"",VLOOKUP($G19,[4]Baseline!$G:$AAD,11,FALSE))</f>
        <v>Почти никогда</v>
      </c>
      <c r="BN19" s="134" t="str">
        <f>IF(LEN(VLOOKUP($G19,[4]Baseline!$G:$AAD,12,FALSE))=0,"",VLOOKUP($G19,[4]Baseline!$G:$AAD,12,FALSE))</f>
        <v>Иногда</v>
      </c>
      <c r="BO19" s="134" t="str">
        <f>IF(LEN(VLOOKUP($G19,[4]Baseline!$G:$AAD,13,FALSE))=0,"",VLOOKUP($G19,[4]Baseline!$G:$AAD,13,FALSE))</f>
        <v>Довольно часто</v>
      </c>
      <c r="BP19" s="134" t="str">
        <f>IF(LEN(VLOOKUP($G19,[4]Baseline!$G:$AAD,14,FALSE))=0,"",VLOOKUP($G19,[4]Baseline!$G:$AAD,14,FALSE))</f>
        <v>Очень часто</v>
      </c>
      <c r="BQ19" s="134" t="str">
        <f>IF(LEN(VLOOKUP($G19,[4]Baseline!$G:$AAD,15,FALSE))=0,"",VLOOKUP($G19,[4]Baseline!$G:$AAD,15,FALSE))</f>
        <v/>
      </c>
      <c r="BR19" s="134" t="str">
        <f>IF(LEN(VLOOKUP($G19,[4]Baseline!$G:$AAD,16,FALSE))=0,"",VLOOKUP($G19,[4]Baseline!$G:$AAD,16,FALSE))</f>
        <v/>
      </c>
      <c r="BS19" s="132" t="str">
        <f>IF(LEN(VLOOKUP($G19,[5]Baseline!$G:$AAD,9,FALSE))=0,"",VLOOKUP($G19,[5]Baseline!$G:$AAD,9,FALSE))</f>
        <v>Koliko često ste se u toku protekle nedelje nervirali zbog stvari koje nisu pod vašom kontrolom?</v>
      </c>
      <c r="BT19" s="133" t="str">
        <f>IF(LEN(VLOOKUP($G19,[5]Baseline!$G:$AAD,10,FALSE))=0,"",VLOOKUP($G19,[5]Baseline!$G:$AAD,10,FALSE))</f>
        <v>Uopšte ne</v>
      </c>
      <c r="BU19" s="134" t="str">
        <f>IF(LEN(VLOOKUP($G19,[5]Baseline!$G:$AAD,11,FALSE))=0,"",VLOOKUP($G19,[5]Baseline!$G:$AAD,11,FALSE))</f>
        <v>Skoro uopšte ne</v>
      </c>
      <c r="BV19" s="134" t="str">
        <f>IF(LEN(VLOOKUP($G19,[5]Baseline!$G:$AAD,12,FALSE))=0,"",VLOOKUP($G19,[5]Baseline!$G:$AAD,12,FALSE))</f>
        <v>Ponekad</v>
      </c>
      <c r="BW19" s="134" t="str">
        <f>IF(LEN(VLOOKUP($G19,[5]Baseline!$G:$AAD,13,FALSE))=0,"",VLOOKUP($G19,[5]Baseline!$G:$AAD,13,FALSE))</f>
        <v>Prilično često</v>
      </c>
      <c r="BX19" s="134" t="str">
        <f>IF(LEN(VLOOKUP($G19,[5]Baseline!$G:$AAD,14,FALSE))=0,"",VLOOKUP($G19,[5]Baseline!$G:$AAD,14,FALSE))</f>
        <v>Vrlo često</v>
      </c>
      <c r="BY19" s="134" t="str">
        <f>IF(LEN(VLOOKUP($G19,[5]Baseline!$G:$AAD,15,FALSE))=0,"",VLOOKUP($G19,[5]Baseline!$G:$AAD,15,FALSE))</f>
        <v/>
      </c>
      <c r="BZ19" s="134" t="str">
        <f>IF(LEN(VLOOKUP($G19,[5]Baseline!$G:$AAD,16,FALSE))=0,"",VLOOKUP($G19,[5]Baseline!$G:$AAD,16,FALSE))</f>
        <v/>
      </c>
      <c r="CA19" s="77" t="str">
        <f>IF(LEN(VLOOKUP($G19,Baseline!$G:$AAD,81,FALSE))=0,"",VLOOKUP($G19,Baseline!$G:$AAD,81,FALSE))</f>
        <v/>
      </c>
      <c r="CB19" s="77" t="str">
        <f>IF(LEN(VLOOKUP($G19,Baseline!$G:$AAD,82,FALSE))=0,"",VLOOKUP($G19,Baseline!$G:$AAD,82,FALSE))</f>
        <v/>
      </c>
      <c r="CC19" s="77" t="str">
        <f>IF(LEN(VLOOKUP($G19,Baseline!$G:$AAD,83,FALSE))=0,"",VLOOKUP($G19,Baseline!$G:$AAD,83,FALSE))</f>
        <v/>
      </c>
      <c r="CD19" s="77" t="str">
        <f>IF(LEN(VLOOKUP($G19,Baseline!$G:$AAD,84,FALSE))=0,"",VLOOKUP($G19,Baseline!$G:$AAD,84,FALSE))</f>
        <v/>
      </c>
      <c r="CE19" s="77" t="str">
        <f>IF(LEN(VLOOKUP($G19,Baseline!$G:$AAD,85,FALSE))=0,"",VLOOKUP($G19,Baseline!$G:$AAD,85,FALSE))</f>
        <v/>
      </c>
      <c r="CF19" s="77" t="str">
        <f>IF(LEN(VLOOKUP($G19,Baseline!$G:$AAD,86,FALSE))=0,"",VLOOKUP($G19,Baseline!$G:$AAD,86,FALSE))</f>
        <v/>
      </c>
      <c r="CG19" s="77" t="str">
        <f>IF(LEN(VLOOKUP($G19,Baseline!$G:$AAD,87,FALSE))=0,"",VLOOKUP($G19,Baseline!$G:$AAD,87,FALSE))</f>
        <v/>
      </c>
      <c r="CH19" s="77" t="str">
        <f>IF(LEN(VLOOKUP($G19,Baseline!$G:$AAD,88,FALSE))=0,"",VLOOKUP($G19,Baseline!$G:$AAD,88,FALSE))</f>
        <v/>
      </c>
      <c r="CI19" s="77" t="str">
        <f>IF(LEN(VLOOKUP($G19,Baseline!$G:$AAD,89,FALSE))=0,"",VLOOKUP($G19,Baseline!$G:$AAD,89,FALSE))</f>
        <v/>
      </c>
      <c r="CJ19" s="77" t="str">
        <f>IF(LEN(VLOOKUP($G19,Baseline!$G:$AAD,90,FALSE))=0,"",VLOOKUP($G19,Baseline!$G:$AAD,90,FALSE))</f>
        <v/>
      </c>
      <c r="CK19" s="77" t="str">
        <f>IF(LEN(VLOOKUP($G19,Baseline!$G:$AAD,91,FALSE))=0,"",VLOOKUP($G19,Baseline!$G:$AAD,91,FALSE))</f>
        <v/>
      </c>
      <c r="CL19" s="77" t="str">
        <f>IF(LEN(VLOOKUP($G19,Baseline!$G:$AAD,92,FALSE))=0,"",VLOOKUP($G19,Baseline!$G:$AAD,92,FALSE))</f>
        <v/>
      </c>
      <c r="CM19" s="77" t="str">
        <f>IF(LEN(VLOOKUP($G19,Baseline!$G:$AAD,93,FALSE))=0,"",VLOOKUP($G19,Baseline!$G:$AAD,93,FALSE))</f>
        <v/>
      </c>
      <c r="CN19" s="77" t="str">
        <f>IF(LEN(VLOOKUP($G19,Baseline!$G:$AAD,94,FALSE))=0,"",VLOOKUP($G19,Baseline!$G:$AAD,94,FALSE))</f>
        <v/>
      </c>
      <c r="CO19" s="77" t="str">
        <f>IF(LEN(VLOOKUP($G19,Baseline!$G:$AAD,95,FALSE))=0,"",VLOOKUP($G19,Baseline!$G:$AAD,95,FALSE))</f>
        <v/>
      </c>
      <c r="CP19" s="77" t="str">
        <f>IF(LEN(VLOOKUP($G19,Baseline!$G:$AAD,96,FALSE))=0,"",VLOOKUP($G19,Baseline!$G:$AAD,96,FALSE))</f>
        <v/>
      </c>
      <c r="CQ19" s="77" t="str">
        <f>IF(LEN(VLOOKUP($G19,Baseline!$G:$AAD,97,FALSE))=0,"",VLOOKUP($G19,Baseline!$G:$AAD,97,FALSE))</f>
        <v/>
      </c>
      <c r="CR19" s="77" t="str">
        <f>IF(LEN(VLOOKUP($G19,Baseline!$G:$AAD,98,FALSE))=0,"",VLOOKUP($G19,Baseline!$G:$AAD,98,FALSE))</f>
        <v/>
      </c>
      <c r="CS19" s="77" t="str">
        <f>IF(LEN(VLOOKUP($G19,Baseline!$G:$AAD,99,FALSE))=0,"",VLOOKUP($G19,Baseline!$G:$AAD,99,FALSE))</f>
        <v/>
      </c>
    </row>
    <row r="20" spans="1:97" s="77" customFormat="1" ht="15" customHeight="1">
      <c r="A20" s="78" t="s">
        <v>14</v>
      </c>
      <c r="B20" s="79" t="s">
        <v>15</v>
      </c>
      <c r="C20" s="79"/>
      <c r="D20" s="79"/>
      <c r="E20" s="79"/>
      <c r="F20" s="79" t="s">
        <v>16</v>
      </c>
      <c r="G20" s="79" t="s">
        <v>51</v>
      </c>
      <c r="H20" s="114">
        <f>IF(LEN(VLOOKUP($G20,Baseline!$G:$AAD,2,FALSE))=0,"",VLOOKUP($G20,Baseline!$G:$AAD,2,FALSE))</f>
        <v>0</v>
      </c>
      <c r="I20" s="115">
        <f>IF(LEN(VLOOKUP($G20,Baseline!$G:$AAD,3,FALSE))=0,"",VLOOKUP($G20,Baseline!$G:$AAD,3,FALSE))</f>
        <v>1</v>
      </c>
      <c r="J20" s="115">
        <f>IF(LEN(VLOOKUP($G20,Baseline!$G:$AAD,4,FALSE))=0,"",VLOOKUP($G20,Baseline!$G:$AAD,4,FALSE))</f>
        <v>2</v>
      </c>
      <c r="K20" s="115">
        <f>IF(LEN(VLOOKUP($G20,Baseline!$G:$AAD,5,FALSE))=0,"",VLOOKUP($G20,Baseline!$G:$AAD,5,FALSE))</f>
        <v>3</v>
      </c>
      <c r="L20" s="115">
        <f>IF(LEN(VLOOKUP($G20,Baseline!$G:$AAD,6,FALSE))=0,"",VLOOKUP($G20,Baseline!$G:$AAD,6,FALSE))</f>
        <v>4</v>
      </c>
      <c r="M20" s="115" t="str">
        <f>IF(LEN(VLOOKUP($G20,Baseline!$G:$AAD,7,FALSE))=0,"",VLOOKUP($G20,Baseline!$G:$AAD,7,FALSE))</f>
        <v/>
      </c>
      <c r="N20" s="115" t="str">
        <f>IF(LEN(VLOOKUP($G20,Baseline!$G:$AAD,8,FALSE))=0,"",VLOOKUP($G20,Baseline!$G:$AAD,8,FALSE))</f>
        <v/>
      </c>
      <c r="O20" s="116" t="str">
        <f>IF(LEN(VLOOKUP($G20,Baseline!$G:$AAD,9,FALSE))=0,"",VLOOKUP($G20,Baseline!$G:$AAD,9,FALSE))</f>
        <v>Wie oft hatten Sie in der letzten Woche das Gefühl, dass sich so viele Schwierigkeiten angehäuft haben, dass Sie diese nicht überwinden konnten?</v>
      </c>
      <c r="P20" s="78" t="str">
        <f>IF(LEN(VLOOKUP($G20,Baseline!$G:$AAD,10,FALSE))=0,"",VLOOKUP($G20,Baseline!$G:$AAD,10,FALSE))</f>
        <v>Nie</v>
      </c>
      <c r="Q20" s="117" t="str">
        <f>IF(LEN(VLOOKUP($G20,Baseline!$G:$AAD,11,FALSE))=0,"",VLOOKUP($G20,Baseline!$G:$AAD,11,FALSE))</f>
        <v>Fast nie</v>
      </c>
      <c r="R20" s="117" t="str">
        <f>IF(LEN(VLOOKUP($G20,Baseline!$G:$AAD,12,FALSE))=0,"",VLOOKUP($G20,Baseline!$G:$AAD,12,FALSE))</f>
        <v>Manchmal</v>
      </c>
      <c r="S20" s="117" t="str">
        <f>IF(LEN(VLOOKUP($G20,Baseline!$G:$AAD,13,FALSE))=0,"",VLOOKUP($G20,Baseline!$G:$AAD,13,FALSE))</f>
        <v>Ziemlich oft</v>
      </c>
      <c r="T20" s="117" t="str">
        <f>IF(LEN(VLOOKUP($G20,Baseline!$G:$AAD,14,FALSE))=0,"",VLOOKUP($G20,Baseline!$G:$AAD,14,FALSE))</f>
        <v>Sehr oft</v>
      </c>
      <c r="U20" s="117" t="str">
        <f>IF(LEN(VLOOKUP($G20,Baseline!$G:$AAD,15,FALSE))=0,"",VLOOKUP($G20,Baseline!$G:$AAD,15,FALSE))</f>
        <v/>
      </c>
      <c r="V20" s="117" t="str">
        <f>IF(LEN(VLOOKUP($G20,Baseline!$G:$AAD,16,FALSE))=0,"",VLOOKUP($G20,Baseline!$G:$AAD,16,FALSE))</f>
        <v/>
      </c>
      <c r="W20" s="117" t="str">
        <f>IF(LEN(VLOOKUP($G20,Baseline!$G:$AAD,17,FALSE))=0,"",VLOOKUP($G20,Baseline!$G:$AAD,17,FALSE))</f>
        <v>In the last week, how often have you felt difficulties were piling up so high that you could not overcome them?</v>
      </c>
      <c r="X20" s="118" t="str">
        <f>IF(LEN(VLOOKUP($G20,Baseline!$G:$AAD,18,FALSE))=0,"",VLOOKUP($G20,Baseline!$G:$AAD,18,FALSE))</f>
        <v>Never</v>
      </c>
      <c r="Y20" s="78" t="str">
        <f>IF(LEN(VLOOKUP($G20,Baseline!$G:$AAD,19,FALSE))=0,"",VLOOKUP($G20,Baseline!$G:$AAD,19,FALSE))</f>
        <v>Almost never</v>
      </c>
      <c r="Z20" s="117" t="str">
        <f>IF(LEN(VLOOKUP($G20,Baseline!$G:$AAD,20,FALSE))=0,"",VLOOKUP($G20,Baseline!$G:$AAD,20,FALSE))</f>
        <v>Sometimes</v>
      </c>
      <c r="AA20" s="117" t="str">
        <f>IF(LEN(VLOOKUP($G20,Baseline!$G:$AAD,21,FALSE))=0,"",VLOOKUP($G20,Baseline!$G:$AAD,21,FALSE))</f>
        <v>Fairly often</v>
      </c>
      <c r="AB20" s="117" t="str">
        <f>IF(LEN(VLOOKUP($G20,Baseline!$G:$AAD,22,FALSE))=0,"",VLOOKUP($G20,Baseline!$G:$AAD,22,FALSE))</f>
        <v>Very often</v>
      </c>
      <c r="AC20" s="117" t="str">
        <f>IF(LEN(VLOOKUP($G20,Baseline!$G:$AAD,23,FALSE))=0,"",VLOOKUP($G20,Baseline!$G:$AAD,23,FALSE))</f>
        <v/>
      </c>
      <c r="AD20" s="117" t="str">
        <f>IF(LEN(VLOOKUP($G20,Baseline!$G:$AAD,24,FALSE))=0,"",VLOOKUP($G20,Baseline!$G:$AAD,24,FALSE))</f>
        <v/>
      </c>
      <c r="AE20" s="132" t="str">
        <f>IF(LEN(VLOOKUP($G20,[1]Baseline!$G:$AAD,9,FALSE))=0,"",VLOOKUP($G20,[1]Baseline!$G:$AAD,9,FALSE))</f>
        <v>¿Cuántas veces durante la última semana ha tenido la impresión de que se acumulan tantas dificultades que no puede superarlas?</v>
      </c>
      <c r="AF20" s="133" t="str">
        <f>IF(LEN(VLOOKUP($G20,[1]Baseline!$G:$AAD,10,FALSE))=0,"",VLOOKUP($G20,[1]Baseline!$G:$AAD,10,FALSE))</f>
        <v>Nunca</v>
      </c>
      <c r="AG20" s="134" t="str">
        <f>IF(LEN(VLOOKUP($G20,[1]Baseline!$G:$AAD,11,FALSE))=0,"",VLOOKUP($G20,[1]Baseline!$G:$AAD,11,FALSE))</f>
        <v>Casi nunca</v>
      </c>
      <c r="AH20" s="134" t="str">
        <f>IF(LEN(VLOOKUP($G20,[1]Baseline!$G:$AAD,12,FALSE))=0,"",VLOOKUP($G20,[1]Baseline!$G:$AAD,12,FALSE))</f>
        <v>A veces</v>
      </c>
      <c r="AI20" s="134" t="str">
        <f>IF(LEN(VLOOKUP($G20,[1]Baseline!$G:$AAD,13,FALSE))=0,"",VLOOKUP($G20,[1]Baseline!$G:$AAD,13,FALSE))</f>
        <v>Bastante a menudo</v>
      </c>
      <c r="AJ20" s="134" t="str">
        <f>IF(LEN(VLOOKUP($G20,[1]Baseline!$G:$AAD,14,FALSE))=0,"",VLOOKUP($G20,[1]Baseline!$G:$AAD,14,FALSE))</f>
        <v>Muy a menudo</v>
      </c>
      <c r="AK20" s="134" t="str">
        <f>IF(LEN(VLOOKUP($G20,[1]Baseline!$G:$AAD,15,FALSE))=0,"",VLOOKUP($G20,[1]Baseline!$G:$AAD,15,FALSE))</f>
        <v/>
      </c>
      <c r="AL20" s="134" t="str">
        <f>IF(LEN(VLOOKUP($G20,[1]Baseline!$G:$AAD,16,FALSE))=0,"",VLOOKUP($G20,[1]Baseline!$G:$AAD,16,FALSE))</f>
        <v/>
      </c>
      <c r="AM20" s="80" t="str">
        <f>IF(LEN(VLOOKUP($G20,Baseline!$G:$ZY,33, FALSE))=0,"",VLOOKUP($G20,Baseline!$G:$ZY,33,FALSE))</f>
        <v>Durant la semaine passé, combien de fois avez-vous eu le sentiment que les difficultés s'accumulaient tellement que vous ne pourriez pas les surmonter?</v>
      </c>
      <c r="AN20" s="117" t="str">
        <f>IF(LEN(VLOOKUP($G20,Baseline!$G:$ZY,34,FALSE))=0,"",VLOOKUP($G20,Baseline!$G:$ZY,34,FALSE))</f>
        <v>Jamais</v>
      </c>
      <c r="AO20" s="118" t="str">
        <f>IF(LEN(VLOOKUP($G20,Baseline!$G:$ZY,35,FALSE))=0,"",VLOOKUP($G20,Baseline!$G:$ZY,35,FALSE))</f>
        <v>Presque jamais</v>
      </c>
      <c r="AP20" s="78" t="str">
        <f>IF(LEN(VLOOKUP($G20,Baseline!$G:$ZY,36,FALSE))=0,"",VLOOKUP($G20,Baseline!$G:$ZY,36,FALSE))</f>
        <v xml:space="preserve">Parfois </v>
      </c>
      <c r="AQ20" s="117" t="str">
        <f>IF(LEN(VLOOKUP($G20,Baseline!$G:$ZY,37,FALSE))=0,"",VLOOKUP($G20,Baseline!$G:$ZY,37,FALSE))</f>
        <v>Assez souvent</v>
      </c>
      <c r="AR20" s="117" t="str">
        <f>IF(LEN(VLOOKUP($G20,Baseline!$G:$ZY,38,FALSE))=0,"",VLOOKUP($G20,Baseline!$G:$ZY,38,FALSE))</f>
        <v>Très souvent</v>
      </c>
      <c r="AS20" s="117" t="str">
        <f>IF(LEN(VLOOKUP($G20,Baseline!$G:$ZY,39,FALSE))=0,"",VLOOKUP($G20,Baseline!$G:$ZY,39,FALSE))</f>
        <v/>
      </c>
      <c r="AT20" s="117" t="str">
        <f>IF(LEN(VLOOKUP($G20,Baseline!$G:$ZY,40,FALSE))=0,"",VLOOKUP($G20,Baseline!$G:$ZY,40,FALSE))</f>
        <v/>
      </c>
      <c r="AU20" s="132" t="str">
        <f>IF(LEN(VLOOKUP($G20,[2]Baseline!$G:$AAD,9,FALSE))=0,"",VLOOKUP($G20,[2]Baseline!$G:$AAD,9,FALSE))</f>
        <v>Az elmúlt héten milyen gyakran érezte úgy, hogy annyi nehézség halmozódott fel, hogy nem tud megbirkózni azokkal?</v>
      </c>
      <c r="AV20" s="133" t="str">
        <f>IF(LEN(VLOOKUP($G20,[2]Baseline!$G:$AAD,10,FALSE))=0,"",VLOOKUP($G20,[2]Baseline!$G:$AAD,10,FALSE))</f>
        <v>Soha</v>
      </c>
      <c r="AW20" s="134" t="str">
        <f>IF(LEN(VLOOKUP($G20,[2]Baseline!$G:$AAD,11,FALSE))=0,"",VLOOKUP($G20,[2]Baseline!$G:$AAD,11,FALSE))</f>
        <v>Szinte soha</v>
      </c>
      <c r="AX20" s="134" t="str">
        <f>IF(LEN(VLOOKUP($G20,[2]Baseline!$G:$AAD,12,FALSE))=0,"",VLOOKUP($G20,[2]Baseline!$G:$AAD,12,FALSE))</f>
        <v>Néha</v>
      </c>
      <c r="AY20" s="134" t="str">
        <f>IF(LEN(VLOOKUP($G20,[2]Baseline!$G:$AAD,13,FALSE))=0,"",VLOOKUP($G20,[2]Baseline!$G:$AAD,13,FALSE))</f>
        <v>Viszonylag gyakran</v>
      </c>
      <c r="AZ20" s="134" t="str">
        <f>IF(LEN(VLOOKUP($G20,[2]Baseline!$G:$AAD,14,FALSE))=0,"",VLOOKUP($G20,[2]Baseline!$G:$AAD,14,FALSE))</f>
        <v>Nagyon gyakran</v>
      </c>
      <c r="BA20" s="134" t="str">
        <f>IF(LEN(VLOOKUP($G20,[2]Baseline!$G:$AAD,15,FALSE))=0,"",VLOOKUP($G20,[2]Baseline!$G:$AAD,15,FALSE))</f>
        <v/>
      </c>
      <c r="BB20" s="134" t="str">
        <f>IF(LEN(VLOOKUP($G20,[2]Baseline!$G:$AAD,16,FALSE))=0,"",VLOOKUP($G20,[2]Baseline!$G:$AAD,16,FALSE))</f>
        <v/>
      </c>
      <c r="BC20" s="132" t="str">
        <f>IF(LEN(VLOOKUP($G20,[3]Baseline!$G:$AAD,9,FALSE))=0,"",VLOOKUP($G20,[3]Baseline!$G:$AAD,9,FALSE))</f>
        <v>Nell'ultima settimana, con quale frequenza ha avuto la sensazione che si fossero accumulate così tante difficoltà da non riuscire a superarle?</v>
      </c>
      <c r="BD20" s="133" t="str">
        <f>IF(LEN(VLOOKUP($G20,[3]Baseline!$G:$AAD,10,FALSE))=0,"",VLOOKUP($G20,[3]Baseline!$G:$AAD,10,FALSE))</f>
        <v>Mai</v>
      </c>
      <c r="BE20" s="134" t="str">
        <f>IF(LEN(VLOOKUP($G20,[3]Baseline!$G:$AAD,11,FALSE))=0,"",VLOOKUP($G20,[3]Baseline!$G:$AAD,11,FALSE))</f>
        <v>Quasi mai</v>
      </c>
      <c r="BF20" s="134" t="str">
        <f>IF(LEN(VLOOKUP($G20,[3]Baseline!$G:$AAD,12,FALSE))=0,"",VLOOKUP($G20,[3]Baseline!$G:$AAD,12,FALSE))</f>
        <v>A volte</v>
      </c>
      <c r="BG20" s="134" t="str">
        <f>IF(LEN(VLOOKUP($G20,[3]Baseline!$G:$AAD,13,FALSE))=0,"",VLOOKUP($G20,[3]Baseline!$G:$AAD,13,FALSE))</f>
        <v>Abbastanza spesso</v>
      </c>
      <c r="BH20" s="134" t="str">
        <f>IF(LEN(VLOOKUP($G20,[3]Baseline!$G:$AAD,14,FALSE))=0,"",VLOOKUP($G20,[3]Baseline!$G:$AAD,14,FALSE))</f>
        <v>Molto spesso</v>
      </c>
      <c r="BI20" s="134" t="str">
        <f>IF(LEN(VLOOKUP($G20,[3]Baseline!$G:$AAD,15,FALSE))=0,"",VLOOKUP($G20,[3]Baseline!$G:$AAD,15,FALSE))</f>
        <v/>
      </c>
      <c r="BJ20" s="134" t="str">
        <f>IF(LEN(VLOOKUP($G20,[3]Baseline!$G:$AAD,16,FALSE))=0,"",VLOOKUP($G20,[3]Baseline!$G:$AAD,16,FALSE))</f>
        <v/>
      </c>
      <c r="BK20" s="132" t="str">
        <f>IF(LEN(VLOOKUP($G20,[4]Baseline!$G:$AAD,9,FALSE))=0,"",VLOOKUP($G20,[4]Baseline!$G:$AAD,9,FALSE))</f>
        <v>Как часто за последнюю неделю Вы чувствовали, что накопилось столько проблем, что Вы больше не в состоянии с ними справиться?</v>
      </c>
      <c r="BL20" s="133" t="str">
        <f>IF(LEN(VLOOKUP($G20,[4]Baseline!$G:$AAD,10,FALSE))=0,"",VLOOKUP($G20,[4]Baseline!$G:$AAD,10,FALSE))</f>
        <v>Никогда</v>
      </c>
      <c r="BM20" s="134" t="str">
        <f>IF(LEN(VLOOKUP($G20,[4]Baseline!$G:$AAD,11,FALSE))=0,"",VLOOKUP($G20,[4]Baseline!$G:$AAD,11,FALSE))</f>
        <v>Почти никогда</v>
      </c>
      <c r="BN20" s="134" t="str">
        <f>IF(LEN(VLOOKUP($G20,[4]Baseline!$G:$AAD,12,FALSE))=0,"",VLOOKUP($G20,[4]Baseline!$G:$AAD,12,FALSE))</f>
        <v>Иногда</v>
      </c>
      <c r="BO20" s="134" t="str">
        <f>IF(LEN(VLOOKUP($G20,[4]Baseline!$G:$AAD,13,FALSE))=0,"",VLOOKUP($G20,[4]Baseline!$G:$AAD,13,FALSE))</f>
        <v>Довольно часто</v>
      </c>
      <c r="BP20" s="134" t="str">
        <f>IF(LEN(VLOOKUP($G20,[4]Baseline!$G:$AAD,14,FALSE))=0,"",VLOOKUP($G20,[4]Baseline!$G:$AAD,14,FALSE))</f>
        <v>Очень часто</v>
      </c>
      <c r="BQ20" s="134" t="str">
        <f>IF(LEN(VLOOKUP($G20,[4]Baseline!$G:$AAD,15,FALSE))=0,"",VLOOKUP($G20,[4]Baseline!$G:$AAD,15,FALSE))</f>
        <v/>
      </c>
      <c r="BR20" s="134" t="str">
        <f>IF(LEN(VLOOKUP($G20,[4]Baseline!$G:$AAD,16,FALSE))=0,"",VLOOKUP($G20,[4]Baseline!$G:$AAD,16,FALSE))</f>
        <v/>
      </c>
      <c r="BS20" s="132" t="str">
        <f>IF(LEN(VLOOKUP($G20,[5]Baseline!$G:$AAD,9,FALSE))=0,"",VLOOKUP($G20,[5]Baseline!$G:$AAD,9,FALSE))</f>
        <v>Koliko često ste tokom protekle nedelje imali osećaj da se da se nagomilalo toliko problema da ih jednostavno ne možete rešiti?</v>
      </c>
      <c r="BT20" s="133" t="str">
        <f>IF(LEN(VLOOKUP($G20,[5]Baseline!$G:$AAD,10,FALSE))=0,"",VLOOKUP($G20,[5]Baseline!$G:$AAD,10,FALSE))</f>
        <v>Uopšte ne</v>
      </c>
      <c r="BU20" s="134" t="str">
        <f>IF(LEN(VLOOKUP($G20,[5]Baseline!$G:$AAD,11,FALSE))=0,"",VLOOKUP($G20,[5]Baseline!$G:$AAD,11,FALSE))</f>
        <v>Skoro uopšte ne</v>
      </c>
      <c r="BV20" s="134" t="str">
        <f>IF(LEN(VLOOKUP($G20,[5]Baseline!$G:$AAD,12,FALSE))=0,"",VLOOKUP($G20,[5]Baseline!$G:$AAD,12,FALSE))</f>
        <v>Ponekad</v>
      </c>
      <c r="BW20" s="134" t="str">
        <f>IF(LEN(VLOOKUP($G20,[5]Baseline!$G:$AAD,13,FALSE))=0,"",VLOOKUP($G20,[5]Baseline!$G:$AAD,13,FALSE))</f>
        <v>Prilično često</v>
      </c>
      <c r="BX20" s="134" t="str">
        <f>IF(LEN(VLOOKUP($G20,[5]Baseline!$G:$AAD,14,FALSE))=0,"",VLOOKUP($G20,[5]Baseline!$G:$AAD,14,FALSE))</f>
        <v>Vrlo često</v>
      </c>
      <c r="BY20" s="134" t="str">
        <f>IF(LEN(VLOOKUP($G20,[5]Baseline!$G:$AAD,15,FALSE))=0,"",VLOOKUP($G20,[5]Baseline!$G:$AAD,15,FALSE))</f>
        <v/>
      </c>
      <c r="BZ20" s="134" t="str">
        <f>IF(LEN(VLOOKUP($G20,[5]Baseline!$G:$AAD,16,FALSE))=0,"",VLOOKUP($G20,[5]Baseline!$G:$AAD,16,FALSE))</f>
        <v/>
      </c>
      <c r="CA20" s="77" t="str">
        <f>IF(LEN(VLOOKUP($G20,Baseline!$G:$AAD,81,FALSE))=0,"",VLOOKUP($G20,Baseline!$G:$AAD,81,FALSE))</f>
        <v/>
      </c>
      <c r="CB20" s="77" t="str">
        <f>IF(LEN(VLOOKUP($G20,Baseline!$G:$AAD,82,FALSE))=0,"",VLOOKUP($G20,Baseline!$G:$AAD,82,FALSE))</f>
        <v/>
      </c>
      <c r="CC20" s="77" t="str">
        <f>IF(LEN(VLOOKUP($G20,Baseline!$G:$AAD,83,FALSE))=0,"",VLOOKUP($G20,Baseline!$G:$AAD,83,FALSE))</f>
        <v/>
      </c>
      <c r="CD20" s="77" t="str">
        <f>IF(LEN(VLOOKUP($G20,Baseline!$G:$AAD,84,FALSE))=0,"",VLOOKUP($G20,Baseline!$G:$AAD,84,FALSE))</f>
        <v/>
      </c>
      <c r="CE20" s="77" t="str">
        <f>IF(LEN(VLOOKUP($G20,Baseline!$G:$AAD,85,FALSE))=0,"",VLOOKUP($G20,Baseline!$G:$AAD,85,FALSE))</f>
        <v/>
      </c>
      <c r="CF20" s="77" t="str">
        <f>IF(LEN(VLOOKUP($G20,Baseline!$G:$AAD,86,FALSE))=0,"",VLOOKUP($G20,Baseline!$G:$AAD,86,FALSE))</f>
        <v/>
      </c>
      <c r="CG20" s="77" t="str">
        <f>IF(LEN(VLOOKUP($G20,Baseline!$G:$AAD,87,FALSE))=0,"",VLOOKUP($G20,Baseline!$G:$AAD,87,FALSE))</f>
        <v/>
      </c>
      <c r="CH20" s="77" t="str">
        <f>IF(LEN(VLOOKUP($G20,Baseline!$G:$AAD,88,FALSE))=0,"",VLOOKUP($G20,Baseline!$G:$AAD,88,FALSE))</f>
        <v/>
      </c>
      <c r="CI20" s="77" t="str">
        <f>IF(LEN(VLOOKUP($G20,Baseline!$G:$AAD,89,FALSE))=0,"",VLOOKUP($G20,Baseline!$G:$AAD,89,FALSE))</f>
        <v/>
      </c>
      <c r="CJ20" s="77" t="str">
        <f>IF(LEN(VLOOKUP($G20,Baseline!$G:$AAD,90,FALSE))=0,"",VLOOKUP($G20,Baseline!$G:$AAD,90,FALSE))</f>
        <v/>
      </c>
      <c r="CK20" s="77" t="str">
        <f>IF(LEN(VLOOKUP($G20,Baseline!$G:$AAD,91,FALSE))=0,"",VLOOKUP($G20,Baseline!$G:$AAD,91,FALSE))</f>
        <v/>
      </c>
      <c r="CL20" s="77" t="str">
        <f>IF(LEN(VLOOKUP($G20,Baseline!$G:$AAD,92,FALSE))=0,"",VLOOKUP($G20,Baseline!$G:$AAD,92,FALSE))</f>
        <v/>
      </c>
      <c r="CM20" s="77" t="str">
        <f>IF(LEN(VLOOKUP($G20,Baseline!$G:$AAD,93,FALSE))=0,"",VLOOKUP($G20,Baseline!$G:$AAD,93,FALSE))</f>
        <v/>
      </c>
      <c r="CN20" s="77" t="str">
        <f>IF(LEN(VLOOKUP($G20,Baseline!$G:$AAD,94,FALSE))=0,"",VLOOKUP($G20,Baseline!$G:$AAD,94,FALSE))</f>
        <v/>
      </c>
      <c r="CO20" s="77" t="str">
        <f>IF(LEN(VLOOKUP($G20,Baseline!$G:$AAD,95,FALSE))=0,"",VLOOKUP($G20,Baseline!$G:$AAD,95,FALSE))</f>
        <v/>
      </c>
      <c r="CP20" s="77" t="str">
        <f>IF(LEN(VLOOKUP($G20,Baseline!$G:$AAD,96,FALSE))=0,"",VLOOKUP($G20,Baseline!$G:$AAD,96,FALSE))</f>
        <v/>
      </c>
      <c r="CQ20" s="77" t="str">
        <f>IF(LEN(VLOOKUP($G20,Baseline!$G:$AAD,97,FALSE))=0,"",VLOOKUP($G20,Baseline!$G:$AAD,97,FALSE))</f>
        <v/>
      </c>
      <c r="CR20" s="77" t="str">
        <f>IF(LEN(VLOOKUP($G20,Baseline!$G:$AAD,98,FALSE))=0,"",VLOOKUP($G20,Baseline!$G:$AAD,98,FALSE))</f>
        <v/>
      </c>
      <c r="CS20" s="77" t="str">
        <f>IF(LEN(VLOOKUP($G20,Baseline!$G:$AAD,99,FALSE))=0,"",VLOOKUP($G20,Baseline!$G:$AAD,99,FALSE))</f>
        <v/>
      </c>
    </row>
    <row r="21" spans="1:97" s="119" customFormat="1" ht="15" customHeight="1">
      <c r="A21" s="35" t="s">
        <v>11</v>
      </c>
      <c r="B21" s="14"/>
      <c r="C21" s="14"/>
      <c r="D21" s="14"/>
      <c r="E21" s="14"/>
      <c r="F21" s="14"/>
      <c r="G21" s="14"/>
      <c r="H21" s="14"/>
      <c r="I21" s="14"/>
      <c r="J21" s="14"/>
      <c r="K21" s="14"/>
      <c r="L21" s="14"/>
      <c r="M21" s="14"/>
      <c r="N21" s="14"/>
      <c r="O21" s="35"/>
      <c r="P21" s="14"/>
      <c r="Q21" s="14"/>
      <c r="R21" s="14"/>
      <c r="S21" s="14"/>
      <c r="T21" s="14"/>
      <c r="U21" s="14"/>
      <c r="V21" s="14"/>
      <c r="W21" s="35"/>
      <c r="X21" s="6"/>
      <c r="Y21" s="6"/>
      <c r="Z21" s="6"/>
      <c r="AA21" s="6"/>
      <c r="AB21" s="6"/>
      <c r="AC21" s="6"/>
      <c r="AD21" s="52"/>
      <c r="AE21" s="128"/>
      <c r="AF21" s="135"/>
      <c r="AG21" s="135"/>
      <c r="AH21" s="135"/>
      <c r="AI21" s="135"/>
      <c r="AJ21" s="135"/>
      <c r="AK21" s="135"/>
      <c r="AL21" s="135"/>
      <c r="AM21" s="6"/>
      <c r="AN21" s="6"/>
      <c r="AO21" s="6"/>
      <c r="AP21" s="6"/>
      <c r="AQ21" s="6"/>
      <c r="AR21" s="6"/>
      <c r="AS21" s="6"/>
      <c r="AT21" s="6"/>
      <c r="AU21" s="128"/>
      <c r="AV21" s="135"/>
      <c r="AW21" s="135"/>
      <c r="AX21" s="135"/>
      <c r="AY21" s="135"/>
      <c r="AZ21" s="135"/>
      <c r="BA21" s="135"/>
      <c r="BB21" s="135"/>
      <c r="BC21" s="128"/>
      <c r="BD21" s="135"/>
      <c r="BE21" s="135"/>
      <c r="BF21" s="135"/>
      <c r="BG21" s="135"/>
      <c r="BH21" s="135"/>
      <c r="BI21" s="135"/>
      <c r="BJ21" s="135"/>
      <c r="BK21" s="128"/>
      <c r="BL21" s="135"/>
      <c r="BM21" s="135"/>
      <c r="BN21" s="135"/>
      <c r="BO21" s="135"/>
      <c r="BP21" s="135"/>
      <c r="BQ21" s="135"/>
      <c r="BR21" s="135"/>
      <c r="BS21" s="128"/>
      <c r="BT21" s="135"/>
      <c r="BU21" s="135"/>
      <c r="BV21" s="135"/>
      <c r="BW21" s="135"/>
      <c r="BX21" s="135"/>
      <c r="BY21" s="135"/>
      <c r="BZ21" s="135"/>
    </row>
    <row r="22" spans="1:97" ht="15" customHeight="1" thickBot="1">
      <c r="A22" s="120" t="s">
        <v>10</v>
      </c>
      <c r="B22" s="121"/>
      <c r="C22" s="121"/>
      <c r="D22" s="121"/>
      <c r="E22" s="121"/>
      <c r="F22" s="121"/>
      <c r="G22" s="121"/>
      <c r="H22" s="121"/>
      <c r="I22" s="121"/>
      <c r="J22" s="121"/>
      <c r="K22" s="121"/>
      <c r="L22" s="121"/>
      <c r="M22" s="121"/>
      <c r="N22" s="121"/>
      <c r="O22" s="120" t="s">
        <v>224</v>
      </c>
      <c r="P22" s="121"/>
      <c r="Q22" s="121"/>
      <c r="R22" s="121"/>
      <c r="S22" s="121"/>
      <c r="T22" s="121"/>
      <c r="U22" s="121"/>
      <c r="V22" s="121"/>
      <c r="W22" s="120" t="s">
        <v>225</v>
      </c>
      <c r="X22" s="122"/>
      <c r="Y22" s="122"/>
      <c r="Z22" s="122"/>
      <c r="AA22" s="122"/>
      <c r="AB22" s="122"/>
      <c r="AC22" s="122"/>
      <c r="AD22" s="123"/>
      <c r="AE22" s="136" t="s">
        <v>542</v>
      </c>
      <c r="AF22" s="137"/>
      <c r="AG22" s="137"/>
      <c r="AH22" s="137"/>
      <c r="AI22" s="137"/>
      <c r="AJ22" s="137"/>
      <c r="AK22" s="137"/>
      <c r="AL22" s="137"/>
      <c r="AM22" s="122" t="s">
        <v>274</v>
      </c>
      <c r="AN22" s="122"/>
      <c r="AO22" s="122"/>
      <c r="AP22" s="122"/>
      <c r="AQ22" s="122"/>
      <c r="AR22" s="122"/>
      <c r="AS22" s="122"/>
      <c r="AT22" s="122"/>
      <c r="AU22" s="136" t="s">
        <v>545</v>
      </c>
      <c r="AV22" s="137"/>
      <c r="AW22" s="137"/>
      <c r="AX22" s="137"/>
      <c r="AY22" s="137"/>
      <c r="AZ22" s="137"/>
      <c r="BA22" s="137"/>
      <c r="BB22" s="137"/>
      <c r="BC22" s="136" t="s">
        <v>548</v>
      </c>
      <c r="BD22" s="137"/>
      <c r="BE22" s="137"/>
      <c r="BF22" s="137"/>
      <c r="BG22" s="137"/>
      <c r="BH22" s="137"/>
      <c r="BI22" s="137"/>
      <c r="BJ22" s="137"/>
      <c r="BK22" s="136" t="s">
        <v>551</v>
      </c>
      <c r="BL22" s="137"/>
      <c r="BM22" s="137"/>
      <c r="BN22" s="137"/>
      <c r="BO22" s="137"/>
      <c r="BP22" s="137"/>
      <c r="BQ22" s="137"/>
      <c r="BR22" s="137"/>
      <c r="BS22" s="136" t="s">
        <v>554</v>
      </c>
      <c r="BT22" s="137"/>
      <c r="BU22" s="137"/>
      <c r="BV22" s="137"/>
      <c r="BW22" s="137"/>
      <c r="BX22" s="137"/>
      <c r="BY22" s="137"/>
      <c r="BZ22" s="137"/>
    </row>
  </sheetData>
  <phoneticPr fontId="8" type="noConversion"/>
  <conditionalFormatting sqref="A7:A9 A15:A17 A19:A20 A11:A12">
    <cfRule type="containsText" dxfId="192" priority="1266" operator="containsText" text="question">
      <formula>NOT(ISERROR(SEARCH("question",A7)))</formula>
    </cfRule>
    <cfRule type="containsText" dxfId="191" priority="1267" operator="containsText" text="text">
      <formula>NOT(ISERROR(SEARCH("text",A7)))</formula>
    </cfRule>
    <cfRule type="containsText" dxfId="190" priority="1268" operator="containsText" text="pagebreak">
      <formula>NOT(ISERROR(SEARCH("pagebreak",A7)))</formula>
    </cfRule>
  </conditionalFormatting>
  <conditionalFormatting sqref="A12 B18:E18 A19:E20 A15:E16 C12:E12 A17 C17:E17 G15:G20 O9:V9 O8:AD8 O6:AL6 H11:AD20 AM10 AM21:AM22 G10:AD10 AN11:AT20 G21:AD22 J4">
    <cfRule type="expression" dxfId="189" priority="1261">
      <formula>"$A6 =""text"""</formula>
    </cfRule>
  </conditionalFormatting>
  <conditionalFormatting sqref="A1 A7:A9 A15:A17 A19:A20 A11:A12 A23:A1048576 A4:A5">
    <cfRule type="containsText" dxfId="188" priority="1260" operator="containsText" text="headline">
      <formula>NOT(ISERROR(SEARCH("headline",A1)))</formula>
    </cfRule>
  </conditionalFormatting>
  <conditionalFormatting sqref="A5">
    <cfRule type="containsText" dxfId="187" priority="1264" operator="containsText" text="question">
      <formula>NOT(ISERROR(SEARCH("question",A5)))</formula>
    </cfRule>
    <cfRule type="containsText" dxfId="186" priority="1265" operator="containsText" text="text">
      <formula>NOT(ISERROR(SEARCH("text",A5)))</formula>
    </cfRule>
    <cfRule type="containsText" dxfId="185" priority="1269" operator="containsText" text="pagebreak">
      <formula>NOT(ISERROR(SEARCH("pagebreak",A5)))</formula>
    </cfRule>
  </conditionalFormatting>
  <conditionalFormatting sqref="A7:E9 G7:N9 A11:E11 G11">
    <cfRule type="expression" dxfId="184" priority="1262">
      <formula>"$A6 =""text"""</formula>
    </cfRule>
  </conditionalFormatting>
  <conditionalFormatting sqref="B21:E22">
    <cfRule type="expression" dxfId="183" priority="1256">
      <formula>"$A6 =""text"""</formula>
    </cfRule>
  </conditionalFormatting>
  <conditionalFormatting sqref="A18">
    <cfRule type="containsText" dxfId="182" priority="1245" operator="containsText" text="question">
      <formula>NOT(ISERROR(SEARCH("question",A18)))</formula>
    </cfRule>
    <cfRule type="containsText" dxfId="181" priority="1246" operator="containsText" text="text">
      <formula>NOT(ISERROR(SEARCH("text",A18)))</formula>
    </cfRule>
    <cfRule type="containsText" dxfId="180" priority="1247" operator="containsText" text="pagebreak">
      <formula>NOT(ISERROR(SEARCH("pagebreak",A18)))</formula>
    </cfRule>
  </conditionalFormatting>
  <conditionalFormatting sqref="A18">
    <cfRule type="expression" dxfId="179" priority="1244">
      <formula>"$A6 =""text"""</formula>
    </cfRule>
  </conditionalFormatting>
  <conditionalFormatting sqref="A18">
    <cfRule type="containsText" dxfId="178" priority="1243" operator="containsText" text="headline">
      <formula>NOT(ISERROR(SEARCH("headline",A18)))</formula>
    </cfRule>
  </conditionalFormatting>
  <conditionalFormatting sqref="A21:A22">
    <cfRule type="containsText" dxfId="177" priority="1102" operator="containsText" text="question">
      <formula>NOT(ISERROR(SEARCH("question",A21)))</formula>
    </cfRule>
    <cfRule type="containsText" dxfId="176" priority="1103" operator="containsText" text="text">
      <formula>NOT(ISERROR(SEARCH("text",A21)))</formula>
    </cfRule>
    <cfRule type="containsText" dxfId="175" priority="1104" operator="containsText" text="pagebreak">
      <formula>NOT(ISERROR(SEARCH("pagebreak",A21)))</formula>
    </cfRule>
  </conditionalFormatting>
  <conditionalFormatting sqref="A21:A22">
    <cfRule type="expression" dxfId="174" priority="1101">
      <formula>"$A6 =""text"""</formula>
    </cfRule>
  </conditionalFormatting>
  <conditionalFormatting sqref="A21:A22">
    <cfRule type="containsText" dxfId="173" priority="1100" operator="containsText" text="headline">
      <formula>NOT(ISERROR(SEARCH("headline",A21)))</formula>
    </cfRule>
  </conditionalFormatting>
  <conditionalFormatting sqref="O7:V7">
    <cfRule type="expression" dxfId="172" priority="1015">
      <formula>"$A6 =""text"""</formula>
    </cfRule>
  </conditionalFormatting>
  <conditionalFormatting sqref="W9:AD9">
    <cfRule type="expression" dxfId="171" priority="995">
      <formula>"$A6 =""text"""</formula>
    </cfRule>
  </conditionalFormatting>
  <conditionalFormatting sqref="W7:AD7">
    <cfRule type="expression" dxfId="170" priority="984">
      <formula>"$A6 =""text"""</formula>
    </cfRule>
  </conditionalFormatting>
  <conditionalFormatting sqref="G12:G14">
    <cfRule type="expression" dxfId="169" priority="558">
      <formula>"$A6 =""text"""</formula>
    </cfRule>
  </conditionalFormatting>
  <conditionalFormatting sqref="G12:G14">
    <cfRule type="duplicateValues" dxfId="168" priority="557"/>
  </conditionalFormatting>
  <conditionalFormatting sqref="A13:A14">
    <cfRule type="containsText" dxfId="167" priority="534" operator="containsText" text="question">
      <formula>NOT(ISERROR(SEARCH("question",A13)))</formula>
    </cfRule>
    <cfRule type="containsText" dxfId="166" priority="535" operator="containsText" text="text">
      <formula>NOT(ISERROR(SEARCH("text",A13)))</formula>
    </cfRule>
    <cfRule type="containsText" dxfId="165" priority="536" operator="containsText" text="pagebreak">
      <formula>NOT(ISERROR(SEARCH("pagebreak",A13)))</formula>
    </cfRule>
  </conditionalFormatting>
  <conditionalFormatting sqref="A13:A14">
    <cfRule type="containsText" dxfId="164" priority="532" operator="containsText" text="headline">
      <formula>NOT(ISERROR(SEARCH("headline",A13)))</formula>
    </cfRule>
  </conditionalFormatting>
  <conditionalFormatting sqref="A14:E14 A13 C13:E13">
    <cfRule type="expression" dxfId="163" priority="533">
      <formula>"$A6 =""text"""</formula>
    </cfRule>
  </conditionalFormatting>
  <conditionalFormatting sqref="B12">
    <cfRule type="expression" dxfId="162" priority="530">
      <formula>"$A6 =""text"""</formula>
    </cfRule>
  </conditionalFormatting>
  <conditionalFormatting sqref="B13">
    <cfRule type="expression" dxfId="161" priority="528">
      <formula>"$A6 =""text"""</formula>
    </cfRule>
  </conditionalFormatting>
  <conditionalFormatting sqref="B17">
    <cfRule type="expression" dxfId="160" priority="526">
      <formula>"$A6 =""text"""</formula>
    </cfRule>
  </conditionalFormatting>
  <conditionalFormatting sqref="A10">
    <cfRule type="containsText" dxfId="159" priority="512" operator="containsText" text="question">
      <formula>NOT(ISERROR(SEARCH("question",A10)))</formula>
    </cfRule>
    <cfRule type="containsText" dxfId="158" priority="513" operator="containsText" text="text">
      <formula>NOT(ISERROR(SEARCH("text",A10)))</formula>
    </cfRule>
    <cfRule type="containsText" dxfId="157" priority="514" operator="containsText" text="pagebreak">
      <formula>NOT(ISERROR(SEARCH("pagebreak",A10)))</formula>
    </cfRule>
  </conditionalFormatting>
  <conditionalFormatting sqref="A10:E10">
    <cfRule type="expression" dxfId="156" priority="510">
      <formula>"$A6 =""text"""</formula>
    </cfRule>
  </conditionalFormatting>
  <conditionalFormatting sqref="A10">
    <cfRule type="containsText" dxfId="155" priority="509" operator="containsText" text="headline">
      <formula>NOT(ISERROR(SEARCH("headline",A10)))</formula>
    </cfRule>
  </conditionalFormatting>
  <conditionalFormatting sqref="A2:A3">
    <cfRule type="containsText" dxfId="154" priority="450" operator="containsText" text="headline">
      <formula>NOT(ISERROR(SEARCH("headline",A2)))</formula>
    </cfRule>
  </conditionalFormatting>
  <conditionalFormatting sqref="A6">
    <cfRule type="containsText" dxfId="153" priority="444" operator="containsText" text="question">
      <formula>NOT(ISERROR(SEARCH("question",A6)))</formula>
    </cfRule>
    <cfRule type="containsText" dxfId="152" priority="445" operator="containsText" text="text">
      <formula>NOT(ISERROR(SEARCH("text",A6)))</formula>
    </cfRule>
    <cfRule type="containsText" dxfId="151" priority="446" operator="containsText" text="pagebreak">
      <formula>NOT(ISERROR(SEARCH("pagebreak",A6)))</formula>
    </cfRule>
  </conditionalFormatting>
  <conditionalFormatting sqref="A6:E6 G6:N6">
    <cfRule type="expression" dxfId="150" priority="443">
      <formula>"$A6 =""text"""</formula>
    </cfRule>
  </conditionalFormatting>
  <conditionalFormatting sqref="A6">
    <cfRule type="containsText" dxfId="149" priority="442" operator="containsText" text="headline">
      <formula>NOT(ISERROR(SEARCH("headline",A6)))</formula>
    </cfRule>
  </conditionalFormatting>
  <conditionalFormatting sqref="G6">
    <cfRule type="duplicateValues" dxfId="148" priority="448"/>
  </conditionalFormatting>
  <conditionalFormatting sqref="AN8:AT8 AN10:AT10 AN6:AT6 AN21:AT22">
    <cfRule type="expression" dxfId="147" priority="337">
      <formula>"$A6 =""text"""</formula>
    </cfRule>
  </conditionalFormatting>
  <conditionalFormatting sqref="AN9:AT9">
    <cfRule type="expression" dxfId="146" priority="334">
      <formula>"$A6 =""text"""</formula>
    </cfRule>
  </conditionalFormatting>
  <conditionalFormatting sqref="AN7:AT7">
    <cfRule type="expression" dxfId="145" priority="332">
      <formula>"$A6 =""text"""</formula>
    </cfRule>
  </conditionalFormatting>
  <conditionalFormatting sqref="AM9">
    <cfRule type="expression" dxfId="144" priority="282">
      <formula>"$A6 =""text"""</formula>
    </cfRule>
  </conditionalFormatting>
  <conditionalFormatting sqref="AM7">
    <cfRule type="expression" dxfId="143" priority="280">
      <formula>"$A6 =""text"""</formula>
    </cfRule>
  </conditionalFormatting>
  <conditionalFormatting sqref="AM8 AM6">
    <cfRule type="expression" dxfId="142" priority="285">
      <formula>"$A6 =""text"""</formula>
    </cfRule>
  </conditionalFormatting>
  <conditionalFormatting sqref="AW6 AU6 AY6 BA6">
    <cfRule type="expression" dxfId="141" priority="275">
      <formula>"$A6 =""text"""</formula>
    </cfRule>
  </conditionalFormatting>
  <conditionalFormatting sqref="AV6 AX6 AZ6 BB6">
    <cfRule type="expression" dxfId="140" priority="273">
      <formula>"$A6 =""text"""</formula>
    </cfRule>
  </conditionalFormatting>
  <conditionalFormatting sqref="BE6 BC6 BG6 BI6">
    <cfRule type="expression" dxfId="139" priority="271">
      <formula>"$A6 =""text"""</formula>
    </cfRule>
  </conditionalFormatting>
  <conditionalFormatting sqref="BD6 BF6 BH6 BJ6">
    <cfRule type="expression" dxfId="138" priority="269">
      <formula>"$A6 =""text"""</formula>
    </cfRule>
  </conditionalFormatting>
  <conditionalFormatting sqref="BM6 BK6 BO6 BQ6">
    <cfRule type="expression" dxfId="137" priority="267">
      <formula>"$A6 =""text"""</formula>
    </cfRule>
  </conditionalFormatting>
  <conditionalFormatting sqref="BL6 BN6 BP6 BR6">
    <cfRule type="expression" dxfId="136" priority="265">
      <formula>"$A6 =""text"""</formula>
    </cfRule>
  </conditionalFormatting>
  <conditionalFormatting sqref="BU6 BS6 BW6 BY6">
    <cfRule type="expression" dxfId="135" priority="263">
      <formula>"$A6 =""text"""</formula>
    </cfRule>
  </conditionalFormatting>
  <conditionalFormatting sqref="BT6 BV6 BX6 BZ6">
    <cfRule type="expression" dxfId="134" priority="261">
      <formula>"$A6 =""text"""</formula>
    </cfRule>
  </conditionalFormatting>
  <conditionalFormatting sqref="AM11">
    <cfRule type="expression" dxfId="133" priority="194">
      <formula>"$A6 =""text"""</formula>
    </cfRule>
  </conditionalFormatting>
  <conditionalFormatting sqref="H11:O11">
    <cfRule type="colorScale" priority="9205">
      <colorScale>
        <cfvo type="min"/>
        <cfvo type="percentile" val="50"/>
        <cfvo type="max"/>
        <color rgb="FFF8696B"/>
        <color rgb="FFFFEB84"/>
        <color rgb="FF63BE7B"/>
      </colorScale>
    </cfRule>
  </conditionalFormatting>
  <conditionalFormatting sqref="H12:O12">
    <cfRule type="colorScale" priority="9211">
      <colorScale>
        <cfvo type="min"/>
        <cfvo type="percentile" val="50"/>
        <cfvo type="max"/>
        <color rgb="FFF8696B"/>
        <color rgb="FFFFEB84"/>
        <color rgb="FF63BE7B"/>
      </colorScale>
    </cfRule>
  </conditionalFormatting>
  <conditionalFormatting sqref="H13:O13">
    <cfRule type="colorScale" priority="9217">
      <colorScale>
        <cfvo type="min"/>
        <cfvo type="percentile" val="50"/>
        <cfvo type="max"/>
        <color rgb="FFF8696B"/>
        <color rgb="FFFFEB84"/>
        <color rgb="FF63BE7B"/>
      </colorScale>
    </cfRule>
  </conditionalFormatting>
  <conditionalFormatting sqref="H14:O14">
    <cfRule type="colorScale" priority="9223">
      <colorScale>
        <cfvo type="min"/>
        <cfvo type="percentile" val="50"/>
        <cfvo type="max"/>
        <color rgb="FFF8696B"/>
        <color rgb="FFFFEB84"/>
        <color rgb="FF63BE7B"/>
      </colorScale>
    </cfRule>
  </conditionalFormatting>
  <conditionalFormatting sqref="H15:O15">
    <cfRule type="colorScale" priority="9229">
      <colorScale>
        <cfvo type="min"/>
        <cfvo type="percentile" val="50"/>
        <cfvo type="max"/>
        <color rgb="FFF8696B"/>
        <color rgb="FFFFEB84"/>
        <color rgb="FF63BE7B"/>
      </colorScale>
    </cfRule>
  </conditionalFormatting>
  <conditionalFormatting sqref="H16:O16">
    <cfRule type="colorScale" priority="9235">
      <colorScale>
        <cfvo type="min"/>
        <cfvo type="percentile" val="50"/>
        <cfvo type="max"/>
        <color rgb="FFF8696B"/>
        <color rgb="FFFFEB84"/>
        <color rgb="FF63BE7B"/>
      </colorScale>
    </cfRule>
  </conditionalFormatting>
  <conditionalFormatting sqref="H17:O17">
    <cfRule type="colorScale" priority="9241">
      <colorScale>
        <cfvo type="min"/>
        <cfvo type="percentile" val="50"/>
        <cfvo type="max"/>
        <color rgb="FFF8696B"/>
        <color rgb="FFFFEB84"/>
        <color rgb="FF63BE7B"/>
      </colorScale>
    </cfRule>
  </conditionalFormatting>
  <conditionalFormatting sqref="H18:O18">
    <cfRule type="colorScale" priority="9247">
      <colorScale>
        <cfvo type="min"/>
        <cfvo type="percentile" val="50"/>
        <cfvo type="max"/>
        <color rgb="FFF8696B"/>
        <color rgb="FFFFEB84"/>
        <color rgb="FF63BE7B"/>
      </colorScale>
    </cfRule>
  </conditionalFormatting>
  <conditionalFormatting sqref="H19:O19">
    <cfRule type="colorScale" priority="9253">
      <colorScale>
        <cfvo type="min"/>
        <cfvo type="percentile" val="50"/>
        <cfvo type="max"/>
        <color rgb="FFF8696B"/>
        <color rgb="FFFFEB84"/>
        <color rgb="FF63BE7B"/>
      </colorScale>
    </cfRule>
  </conditionalFormatting>
  <conditionalFormatting sqref="H20:O20">
    <cfRule type="colorScale" priority="9259">
      <colorScale>
        <cfvo type="min"/>
        <cfvo type="percentile" val="50"/>
        <cfvo type="max"/>
        <color rgb="FFF8696B"/>
        <color rgb="FFFFEB84"/>
        <color rgb="FF63BE7B"/>
      </colorScale>
    </cfRule>
  </conditionalFormatting>
  <conditionalFormatting sqref="G21:N1048576 G1:N3 G7:N9 G11 G15:G20 G5:N5">
    <cfRule type="duplicateValues" dxfId="132" priority="9264"/>
    <cfRule type="duplicateValues" dxfId="131" priority="9265"/>
  </conditionalFormatting>
  <conditionalFormatting sqref="G10:N10">
    <cfRule type="duplicateValues" dxfId="130" priority="9274"/>
  </conditionalFormatting>
  <conditionalFormatting sqref="AM12:AM20">
    <cfRule type="expression" dxfId="129" priority="177">
      <formula>"$A6 =""text"""</formula>
    </cfRule>
  </conditionalFormatting>
  <conditionalFormatting sqref="J4">
    <cfRule type="duplicateValues" dxfId="128" priority="9685"/>
  </conditionalFormatting>
  <conditionalFormatting sqref="AE8:AL22">
    <cfRule type="expression" dxfId="127" priority="78">
      <formula>"$A6 =""text"""</formula>
    </cfRule>
  </conditionalFormatting>
  <conditionalFormatting sqref="AE7:AL7">
    <cfRule type="expression" dxfId="126" priority="74">
      <formula>"$A6 =""text"""</formula>
    </cfRule>
  </conditionalFormatting>
  <conditionalFormatting sqref="AE11">
    <cfRule type="colorScale" priority="81">
      <colorScale>
        <cfvo type="min"/>
        <cfvo type="percentile" val="50"/>
        <cfvo type="max"/>
        <color rgb="FFF8696B"/>
        <color rgb="FFFFEB84"/>
        <color rgb="FF63BE7B"/>
      </colorScale>
    </cfRule>
  </conditionalFormatting>
  <conditionalFormatting sqref="AE12">
    <cfRule type="colorScale" priority="82">
      <colorScale>
        <cfvo type="min"/>
        <cfvo type="percentile" val="50"/>
        <cfvo type="max"/>
        <color rgb="FFF8696B"/>
        <color rgb="FFFFEB84"/>
        <color rgb="FF63BE7B"/>
      </colorScale>
    </cfRule>
  </conditionalFormatting>
  <conditionalFormatting sqref="AE13">
    <cfRule type="colorScale" priority="83">
      <colorScale>
        <cfvo type="min"/>
        <cfvo type="percentile" val="50"/>
        <cfvo type="max"/>
        <color rgb="FFF8696B"/>
        <color rgb="FFFFEB84"/>
        <color rgb="FF63BE7B"/>
      </colorScale>
    </cfRule>
  </conditionalFormatting>
  <conditionalFormatting sqref="AE14">
    <cfRule type="colorScale" priority="84">
      <colorScale>
        <cfvo type="min"/>
        <cfvo type="percentile" val="50"/>
        <cfvo type="max"/>
        <color rgb="FFF8696B"/>
        <color rgb="FFFFEB84"/>
        <color rgb="FF63BE7B"/>
      </colorScale>
    </cfRule>
  </conditionalFormatting>
  <conditionalFormatting sqref="AE15">
    <cfRule type="colorScale" priority="85">
      <colorScale>
        <cfvo type="min"/>
        <cfvo type="percentile" val="50"/>
        <cfvo type="max"/>
        <color rgb="FFF8696B"/>
        <color rgb="FFFFEB84"/>
        <color rgb="FF63BE7B"/>
      </colorScale>
    </cfRule>
  </conditionalFormatting>
  <conditionalFormatting sqref="AE16">
    <cfRule type="colorScale" priority="86">
      <colorScale>
        <cfvo type="min"/>
        <cfvo type="percentile" val="50"/>
        <cfvo type="max"/>
        <color rgb="FFF8696B"/>
        <color rgb="FFFFEB84"/>
        <color rgb="FF63BE7B"/>
      </colorScale>
    </cfRule>
  </conditionalFormatting>
  <conditionalFormatting sqref="AE17">
    <cfRule type="colorScale" priority="87">
      <colorScale>
        <cfvo type="min"/>
        <cfvo type="percentile" val="50"/>
        <cfvo type="max"/>
        <color rgb="FFF8696B"/>
        <color rgb="FFFFEB84"/>
        <color rgb="FF63BE7B"/>
      </colorScale>
    </cfRule>
  </conditionalFormatting>
  <conditionalFormatting sqref="AE18">
    <cfRule type="colorScale" priority="88">
      <colorScale>
        <cfvo type="min"/>
        <cfvo type="percentile" val="50"/>
        <cfvo type="max"/>
        <color rgb="FFF8696B"/>
        <color rgb="FFFFEB84"/>
        <color rgb="FF63BE7B"/>
      </colorScale>
    </cfRule>
  </conditionalFormatting>
  <conditionalFormatting sqref="AE19">
    <cfRule type="colorScale" priority="89">
      <colorScale>
        <cfvo type="min"/>
        <cfvo type="percentile" val="50"/>
        <cfvo type="max"/>
        <color rgb="FFF8696B"/>
        <color rgb="FFFFEB84"/>
        <color rgb="FF63BE7B"/>
      </colorScale>
    </cfRule>
  </conditionalFormatting>
  <conditionalFormatting sqref="AE20">
    <cfRule type="colorScale" priority="90">
      <colorScale>
        <cfvo type="min"/>
        <cfvo type="percentile" val="50"/>
        <cfvo type="max"/>
        <color rgb="FFF8696B"/>
        <color rgb="FFFFEB84"/>
        <color rgb="FF63BE7B"/>
      </colorScale>
    </cfRule>
  </conditionalFormatting>
  <conditionalFormatting sqref="AU8:BB22">
    <cfRule type="expression" dxfId="125" priority="60">
      <formula>"$A6 =""text"""</formula>
    </cfRule>
  </conditionalFormatting>
  <conditionalFormatting sqref="AU7:BB7">
    <cfRule type="expression" dxfId="124" priority="56">
      <formula>"$A6 =""text"""</formula>
    </cfRule>
  </conditionalFormatting>
  <conditionalFormatting sqref="AU11">
    <cfRule type="colorScale" priority="63">
      <colorScale>
        <cfvo type="min"/>
        <cfvo type="percentile" val="50"/>
        <cfvo type="max"/>
        <color rgb="FFF8696B"/>
        <color rgb="FFFFEB84"/>
        <color rgb="FF63BE7B"/>
      </colorScale>
    </cfRule>
  </conditionalFormatting>
  <conditionalFormatting sqref="AU12">
    <cfRule type="colorScale" priority="64">
      <colorScale>
        <cfvo type="min"/>
        <cfvo type="percentile" val="50"/>
        <cfvo type="max"/>
        <color rgb="FFF8696B"/>
        <color rgb="FFFFEB84"/>
        <color rgb="FF63BE7B"/>
      </colorScale>
    </cfRule>
  </conditionalFormatting>
  <conditionalFormatting sqref="AU13">
    <cfRule type="colorScale" priority="65">
      <colorScale>
        <cfvo type="min"/>
        <cfvo type="percentile" val="50"/>
        <cfvo type="max"/>
        <color rgb="FFF8696B"/>
        <color rgb="FFFFEB84"/>
        <color rgb="FF63BE7B"/>
      </colorScale>
    </cfRule>
  </conditionalFormatting>
  <conditionalFormatting sqref="AU14">
    <cfRule type="colorScale" priority="66">
      <colorScale>
        <cfvo type="min"/>
        <cfvo type="percentile" val="50"/>
        <cfvo type="max"/>
        <color rgb="FFF8696B"/>
        <color rgb="FFFFEB84"/>
        <color rgb="FF63BE7B"/>
      </colorScale>
    </cfRule>
  </conditionalFormatting>
  <conditionalFormatting sqref="AU15">
    <cfRule type="colorScale" priority="67">
      <colorScale>
        <cfvo type="min"/>
        <cfvo type="percentile" val="50"/>
        <cfvo type="max"/>
        <color rgb="FFF8696B"/>
        <color rgb="FFFFEB84"/>
        <color rgb="FF63BE7B"/>
      </colorScale>
    </cfRule>
  </conditionalFormatting>
  <conditionalFormatting sqref="AU16">
    <cfRule type="colorScale" priority="68">
      <colorScale>
        <cfvo type="min"/>
        <cfvo type="percentile" val="50"/>
        <cfvo type="max"/>
        <color rgb="FFF8696B"/>
        <color rgb="FFFFEB84"/>
        <color rgb="FF63BE7B"/>
      </colorScale>
    </cfRule>
  </conditionalFormatting>
  <conditionalFormatting sqref="AU17">
    <cfRule type="colorScale" priority="69">
      <colorScale>
        <cfvo type="min"/>
        <cfvo type="percentile" val="50"/>
        <cfvo type="max"/>
        <color rgb="FFF8696B"/>
        <color rgb="FFFFEB84"/>
        <color rgb="FF63BE7B"/>
      </colorScale>
    </cfRule>
  </conditionalFormatting>
  <conditionalFormatting sqref="AU18">
    <cfRule type="colorScale" priority="70">
      <colorScale>
        <cfvo type="min"/>
        <cfvo type="percentile" val="50"/>
        <cfvo type="max"/>
        <color rgb="FFF8696B"/>
        <color rgb="FFFFEB84"/>
        <color rgb="FF63BE7B"/>
      </colorScale>
    </cfRule>
  </conditionalFormatting>
  <conditionalFormatting sqref="AU19">
    <cfRule type="colorScale" priority="71">
      <colorScale>
        <cfvo type="min"/>
        <cfvo type="percentile" val="50"/>
        <cfvo type="max"/>
        <color rgb="FFF8696B"/>
        <color rgb="FFFFEB84"/>
        <color rgb="FF63BE7B"/>
      </colorScale>
    </cfRule>
  </conditionalFormatting>
  <conditionalFormatting sqref="AU20">
    <cfRule type="colorScale" priority="72">
      <colorScale>
        <cfvo type="min"/>
        <cfvo type="percentile" val="50"/>
        <cfvo type="max"/>
        <color rgb="FFF8696B"/>
        <color rgb="FFFFEB84"/>
        <color rgb="FF63BE7B"/>
      </colorScale>
    </cfRule>
  </conditionalFormatting>
  <conditionalFormatting sqref="BC8:BJ22">
    <cfRule type="expression" dxfId="123" priority="42">
      <formula>"$A6 =""text"""</formula>
    </cfRule>
  </conditionalFormatting>
  <conditionalFormatting sqref="BC7:BJ7">
    <cfRule type="expression" dxfId="122" priority="38">
      <formula>"$A6 =""text"""</formula>
    </cfRule>
  </conditionalFormatting>
  <conditionalFormatting sqref="BC11">
    <cfRule type="colorScale" priority="45">
      <colorScale>
        <cfvo type="min"/>
        <cfvo type="percentile" val="50"/>
        <cfvo type="max"/>
        <color rgb="FFF8696B"/>
        <color rgb="FFFFEB84"/>
        <color rgb="FF63BE7B"/>
      </colorScale>
    </cfRule>
  </conditionalFormatting>
  <conditionalFormatting sqref="BC12">
    <cfRule type="colorScale" priority="46">
      <colorScale>
        <cfvo type="min"/>
        <cfvo type="percentile" val="50"/>
        <cfvo type="max"/>
        <color rgb="FFF8696B"/>
        <color rgb="FFFFEB84"/>
        <color rgb="FF63BE7B"/>
      </colorScale>
    </cfRule>
  </conditionalFormatting>
  <conditionalFormatting sqref="BC13">
    <cfRule type="colorScale" priority="47">
      <colorScale>
        <cfvo type="min"/>
        <cfvo type="percentile" val="50"/>
        <cfvo type="max"/>
        <color rgb="FFF8696B"/>
        <color rgb="FFFFEB84"/>
        <color rgb="FF63BE7B"/>
      </colorScale>
    </cfRule>
  </conditionalFormatting>
  <conditionalFormatting sqref="BC14">
    <cfRule type="colorScale" priority="48">
      <colorScale>
        <cfvo type="min"/>
        <cfvo type="percentile" val="50"/>
        <cfvo type="max"/>
        <color rgb="FFF8696B"/>
        <color rgb="FFFFEB84"/>
        <color rgb="FF63BE7B"/>
      </colorScale>
    </cfRule>
  </conditionalFormatting>
  <conditionalFormatting sqref="BC15">
    <cfRule type="colorScale" priority="49">
      <colorScale>
        <cfvo type="min"/>
        <cfvo type="percentile" val="50"/>
        <cfvo type="max"/>
        <color rgb="FFF8696B"/>
        <color rgb="FFFFEB84"/>
        <color rgb="FF63BE7B"/>
      </colorScale>
    </cfRule>
  </conditionalFormatting>
  <conditionalFormatting sqref="BC16">
    <cfRule type="colorScale" priority="50">
      <colorScale>
        <cfvo type="min"/>
        <cfvo type="percentile" val="50"/>
        <cfvo type="max"/>
        <color rgb="FFF8696B"/>
        <color rgb="FFFFEB84"/>
        <color rgb="FF63BE7B"/>
      </colorScale>
    </cfRule>
  </conditionalFormatting>
  <conditionalFormatting sqref="BC17">
    <cfRule type="colorScale" priority="51">
      <colorScale>
        <cfvo type="min"/>
        <cfvo type="percentile" val="50"/>
        <cfvo type="max"/>
        <color rgb="FFF8696B"/>
        <color rgb="FFFFEB84"/>
        <color rgb="FF63BE7B"/>
      </colorScale>
    </cfRule>
  </conditionalFormatting>
  <conditionalFormatting sqref="BC18">
    <cfRule type="colorScale" priority="52">
      <colorScale>
        <cfvo type="min"/>
        <cfvo type="percentile" val="50"/>
        <cfvo type="max"/>
        <color rgb="FFF8696B"/>
        <color rgb="FFFFEB84"/>
        <color rgb="FF63BE7B"/>
      </colorScale>
    </cfRule>
  </conditionalFormatting>
  <conditionalFormatting sqref="BC19">
    <cfRule type="colorScale" priority="53">
      <colorScale>
        <cfvo type="min"/>
        <cfvo type="percentile" val="50"/>
        <cfvo type="max"/>
        <color rgb="FFF8696B"/>
        <color rgb="FFFFEB84"/>
        <color rgb="FF63BE7B"/>
      </colorScale>
    </cfRule>
  </conditionalFormatting>
  <conditionalFormatting sqref="BC20">
    <cfRule type="colorScale" priority="54">
      <colorScale>
        <cfvo type="min"/>
        <cfvo type="percentile" val="50"/>
        <cfvo type="max"/>
        <color rgb="FFF8696B"/>
        <color rgb="FFFFEB84"/>
        <color rgb="FF63BE7B"/>
      </colorScale>
    </cfRule>
  </conditionalFormatting>
  <conditionalFormatting sqref="BK8:BR22">
    <cfRule type="expression" dxfId="121" priority="24">
      <formula>"$A6 =""text"""</formula>
    </cfRule>
  </conditionalFormatting>
  <conditionalFormatting sqref="BK7:BR7">
    <cfRule type="expression" dxfId="120" priority="20">
      <formula>"$A6 =""text"""</formula>
    </cfRule>
  </conditionalFormatting>
  <conditionalFormatting sqref="BK11">
    <cfRule type="colorScale" priority="27">
      <colorScale>
        <cfvo type="min"/>
        <cfvo type="percentile" val="50"/>
        <cfvo type="max"/>
        <color rgb="FFF8696B"/>
        <color rgb="FFFFEB84"/>
        <color rgb="FF63BE7B"/>
      </colorScale>
    </cfRule>
  </conditionalFormatting>
  <conditionalFormatting sqref="BK12">
    <cfRule type="colorScale" priority="28">
      <colorScale>
        <cfvo type="min"/>
        <cfvo type="percentile" val="50"/>
        <cfvo type="max"/>
        <color rgb="FFF8696B"/>
        <color rgb="FFFFEB84"/>
        <color rgb="FF63BE7B"/>
      </colorScale>
    </cfRule>
  </conditionalFormatting>
  <conditionalFormatting sqref="BK13">
    <cfRule type="colorScale" priority="29">
      <colorScale>
        <cfvo type="min"/>
        <cfvo type="percentile" val="50"/>
        <cfvo type="max"/>
        <color rgb="FFF8696B"/>
        <color rgb="FFFFEB84"/>
        <color rgb="FF63BE7B"/>
      </colorScale>
    </cfRule>
  </conditionalFormatting>
  <conditionalFormatting sqref="BK14">
    <cfRule type="colorScale" priority="30">
      <colorScale>
        <cfvo type="min"/>
        <cfvo type="percentile" val="50"/>
        <cfvo type="max"/>
        <color rgb="FFF8696B"/>
        <color rgb="FFFFEB84"/>
        <color rgb="FF63BE7B"/>
      </colorScale>
    </cfRule>
  </conditionalFormatting>
  <conditionalFormatting sqref="BK15">
    <cfRule type="colorScale" priority="31">
      <colorScale>
        <cfvo type="min"/>
        <cfvo type="percentile" val="50"/>
        <cfvo type="max"/>
        <color rgb="FFF8696B"/>
        <color rgb="FFFFEB84"/>
        <color rgb="FF63BE7B"/>
      </colorScale>
    </cfRule>
  </conditionalFormatting>
  <conditionalFormatting sqref="BK16">
    <cfRule type="colorScale" priority="32">
      <colorScale>
        <cfvo type="min"/>
        <cfvo type="percentile" val="50"/>
        <cfvo type="max"/>
        <color rgb="FFF8696B"/>
        <color rgb="FFFFEB84"/>
        <color rgb="FF63BE7B"/>
      </colorScale>
    </cfRule>
  </conditionalFormatting>
  <conditionalFormatting sqref="BK17">
    <cfRule type="colorScale" priority="33">
      <colorScale>
        <cfvo type="min"/>
        <cfvo type="percentile" val="50"/>
        <cfvo type="max"/>
        <color rgb="FFF8696B"/>
        <color rgb="FFFFEB84"/>
        <color rgb="FF63BE7B"/>
      </colorScale>
    </cfRule>
  </conditionalFormatting>
  <conditionalFormatting sqref="BK18">
    <cfRule type="colorScale" priority="34">
      <colorScale>
        <cfvo type="min"/>
        <cfvo type="percentile" val="50"/>
        <cfvo type="max"/>
        <color rgb="FFF8696B"/>
        <color rgb="FFFFEB84"/>
        <color rgb="FF63BE7B"/>
      </colorScale>
    </cfRule>
  </conditionalFormatting>
  <conditionalFormatting sqref="BK19">
    <cfRule type="colorScale" priority="35">
      <colorScale>
        <cfvo type="min"/>
        <cfvo type="percentile" val="50"/>
        <cfvo type="max"/>
        <color rgb="FFF8696B"/>
        <color rgb="FFFFEB84"/>
        <color rgb="FF63BE7B"/>
      </colorScale>
    </cfRule>
  </conditionalFormatting>
  <conditionalFormatting sqref="BK20">
    <cfRule type="colorScale" priority="36">
      <colorScale>
        <cfvo type="min"/>
        <cfvo type="percentile" val="50"/>
        <cfvo type="max"/>
        <color rgb="FFF8696B"/>
        <color rgb="FFFFEB84"/>
        <color rgb="FF63BE7B"/>
      </colorScale>
    </cfRule>
  </conditionalFormatting>
  <conditionalFormatting sqref="BS8:BZ22">
    <cfRule type="expression" dxfId="119" priority="6">
      <formula>"$A6 =""text"""</formula>
    </cfRule>
  </conditionalFormatting>
  <conditionalFormatting sqref="BS7:BZ7">
    <cfRule type="expression" dxfId="118" priority="2">
      <formula>"$A6 =""text"""</formula>
    </cfRule>
  </conditionalFormatting>
  <conditionalFormatting sqref="BS11">
    <cfRule type="colorScale" priority="9">
      <colorScale>
        <cfvo type="min"/>
        <cfvo type="percentile" val="50"/>
        <cfvo type="max"/>
        <color rgb="FFF8696B"/>
        <color rgb="FFFFEB84"/>
        <color rgb="FF63BE7B"/>
      </colorScale>
    </cfRule>
  </conditionalFormatting>
  <conditionalFormatting sqref="BS12">
    <cfRule type="colorScale" priority="10">
      <colorScale>
        <cfvo type="min"/>
        <cfvo type="percentile" val="50"/>
        <cfvo type="max"/>
        <color rgb="FFF8696B"/>
        <color rgb="FFFFEB84"/>
        <color rgb="FF63BE7B"/>
      </colorScale>
    </cfRule>
  </conditionalFormatting>
  <conditionalFormatting sqref="BS13">
    <cfRule type="colorScale" priority="11">
      <colorScale>
        <cfvo type="min"/>
        <cfvo type="percentile" val="50"/>
        <cfvo type="max"/>
        <color rgb="FFF8696B"/>
        <color rgb="FFFFEB84"/>
        <color rgb="FF63BE7B"/>
      </colorScale>
    </cfRule>
  </conditionalFormatting>
  <conditionalFormatting sqref="BS14">
    <cfRule type="colorScale" priority="12">
      <colorScale>
        <cfvo type="min"/>
        <cfvo type="percentile" val="50"/>
        <cfvo type="max"/>
        <color rgb="FFF8696B"/>
        <color rgb="FFFFEB84"/>
        <color rgb="FF63BE7B"/>
      </colorScale>
    </cfRule>
  </conditionalFormatting>
  <conditionalFormatting sqref="BS15">
    <cfRule type="colorScale" priority="13">
      <colorScale>
        <cfvo type="min"/>
        <cfvo type="percentile" val="50"/>
        <cfvo type="max"/>
        <color rgb="FFF8696B"/>
        <color rgb="FFFFEB84"/>
        <color rgb="FF63BE7B"/>
      </colorScale>
    </cfRule>
  </conditionalFormatting>
  <conditionalFormatting sqref="BS16">
    <cfRule type="colorScale" priority="14">
      <colorScale>
        <cfvo type="min"/>
        <cfvo type="percentile" val="50"/>
        <cfvo type="max"/>
        <color rgb="FFF8696B"/>
        <color rgb="FFFFEB84"/>
        <color rgb="FF63BE7B"/>
      </colorScale>
    </cfRule>
  </conditionalFormatting>
  <conditionalFormatting sqref="BS17">
    <cfRule type="colorScale" priority="15">
      <colorScale>
        <cfvo type="min"/>
        <cfvo type="percentile" val="50"/>
        <cfvo type="max"/>
        <color rgb="FFF8696B"/>
        <color rgb="FFFFEB84"/>
        <color rgb="FF63BE7B"/>
      </colorScale>
    </cfRule>
  </conditionalFormatting>
  <conditionalFormatting sqref="BS18">
    <cfRule type="colorScale" priority="16">
      <colorScale>
        <cfvo type="min"/>
        <cfvo type="percentile" val="50"/>
        <cfvo type="max"/>
        <color rgb="FFF8696B"/>
        <color rgb="FFFFEB84"/>
        <color rgb="FF63BE7B"/>
      </colorScale>
    </cfRule>
  </conditionalFormatting>
  <conditionalFormatting sqref="BS19">
    <cfRule type="colorScale" priority="17">
      <colorScale>
        <cfvo type="min"/>
        <cfvo type="percentile" val="50"/>
        <cfvo type="max"/>
        <color rgb="FFF8696B"/>
        <color rgb="FFFFEB84"/>
        <color rgb="FF63BE7B"/>
      </colorScale>
    </cfRule>
  </conditionalFormatting>
  <conditionalFormatting sqref="BS20">
    <cfRule type="colorScale" priority="18">
      <colorScale>
        <cfvo type="min"/>
        <cfvo type="percentile" val="50"/>
        <cfvo type="max"/>
        <color rgb="FFF8696B"/>
        <color rgb="FFFFEB84"/>
        <color rgb="FF63BE7B"/>
      </colorScale>
    </cfRule>
  </conditionalFormatting>
  <dataValidations count="3">
    <dataValidation type="list" allowBlank="1" showInputMessage="1" showErrorMessage="1" sqref="B6" xr:uid="{00000000-0002-0000-0100-000000000000}">
      <formula1>"SingleChoice, MultipleChoice, YesNoSwitch, KNOB, TextString"</formula1>
    </dataValidation>
    <dataValidation type="list" allowBlank="1" showInputMessage="1" showErrorMessage="1" sqref="B7:B20" xr:uid="{00000000-0002-0000-0100-000001000000}">
      <formula1>"SingleChoice, MultipleChoice, YesNoSwitch, Slider, Knob, TextString, TextArea"</formula1>
    </dataValidation>
    <dataValidation type="list" allowBlank="1" showInputMessage="1" showErrorMessage="1" sqref="A7:A22" xr:uid="{00000000-0002-0000-0100-000002000000}">
      <formula1>"text, question, pagebreak, headline"</formula1>
    </dataValidation>
  </dataValidations>
  <hyperlinks>
    <hyperlink ref="D3" r:id="rId1" display="johannes.schobel@uni-ulm.de" xr:uid="{00000000-0004-0000-0100-000000000000}"/>
    <hyperlink ref="D2" r:id="rId2" display="johannes.allgaier@uni-wuerzburg.de" xr:uid="{00000000-0004-0000-0100-000001000000}"/>
  </hyperlinks>
  <pageMargins left="0.7" right="0.7" top="0.78740157499999996" bottom="0.78740157499999996" header="0.3" footer="0.3"/>
  <pageSetup paperSize="9" orientation="portrait" r:id="rId3"/>
  <legacyDrawing r:id="rId4"/>
  <extLst>
    <ext xmlns:x14="http://schemas.microsoft.com/office/spreadsheetml/2009/9/main" uri="{78C0D931-6437-407d-A8EE-F0AAD7539E65}">
      <x14:conditionalFormattings>
        <x14:conditionalFormatting xmlns:xm="http://schemas.microsoft.com/office/excel/2006/main">
          <x14:cfRule type="containsText" priority="1287" operator="containsText" id="{3A84D4C4-A8DF-CA43-B591-A6A52943B35A}">
            <xm:f>NOT(ISERROR(SEARCH(#REF! ="text",A3)))</xm:f>
            <xm:f>#REF! ="text"</xm:f>
            <x14:dxf>
              <fill>
                <patternFill>
                  <bgColor theme="7" tint="0.79998168889431442"/>
                </patternFill>
              </fill>
            </x14:dxf>
          </x14:cfRule>
          <xm:sqref>A12 A7:E7 A20:E20 G7:N7 C12:E12 G20 O9:V9 O8:AD8 CU20:XFD20 CU12:XFD14 CU17:XFD18 G3:AL3 G5:AD5 CA7:XFD7 CA3:XFD3 CA5:XFD5</xm:sqref>
        </x14:conditionalFormatting>
        <x14:conditionalFormatting xmlns:xm="http://schemas.microsoft.com/office/excel/2006/main">
          <x14:cfRule type="containsText" priority="1032" operator="containsText" id="{EF5508CB-8C94-664F-BD44-B9D943687DCC}">
            <xm:f>NOT(ISERROR(SEARCH($A15 ="text",A10)))</xm:f>
            <xm:f>$A15 ="text"</xm:f>
            <x14:dxf>
              <fill>
                <patternFill>
                  <bgColor theme="7" tint="0.79998168889431442"/>
                </patternFill>
              </fill>
            </x14:dxf>
          </x14:cfRule>
          <xm:sqref>P11:AD17 A23:E1048561 G23:N1048561 AM10:AT10 G10:AD10 AN11:AT20 CA10:XFD10 CA23:XFD1048561</xm:sqref>
        </x14:conditionalFormatting>
        <x14:conditionalFormatting xmlns:xm="http://schemas.microsoft.com/office/excel/2006/main">
          <x14:cfRule type="containsText" priority="1024" operator="containsText" id="{570DD917-0A59-A64A-A3E9-B8B96501963C}">
            <xm:f>NOT(ISERROR(SEARCH($A7 ="text",A1)))</xm:f>
            <xm:f>$A7 ="text"</xm:f>
            <x14:dxf>
              <fill>
                <patternFill>
                  <bgColor theme="7" tint="0.79998168889431442"/>
                </patternFill>
              </fill>
            </x14:dxf>
          </x14:cfRule>
          <xm:sqref>O23:V1048560 AU1:XFD2 A1:E2 B2:D3</xm:sqref>
        </x14:conditionalFormatting>
        <x14:conditionalFormatting xmlns:xm="http://schemas.microsoft.com/office/excel/2006/main">
          <x14:cfRule type="containsText" priority="1288" operator="containsText" id="{D8EF68C4-BA60-5940-87E6-632A8F9612CA}">
            <xm:f>NOT(ISERROR(SEARCH($A19 ="text",A15)))</xm:f>
            <xm:f>$A19 ="text"</xm:f>
            <x14:dxf>
              <fill>
                <patternFill>
                  <bgColor theme="7" tint="0.79998168889431442"/>
                </patternFill>
              </fill>
            </x14:dxf>
          </x14:cfRule>
          <xm:sqref>A15:E15 G15 CU15:XFD15</xm:sqref>
        </x14:conditionalFormatting>
        <x14:conditionalFormatting xmlns:xm="http://schemas.microsoft.com/office/excel/2006/main">
          <x14:cfRule type="containsText" priority="1272" operator="containsText" id="{636F3E92-AC04-2241-A887-D52F2F77B331}">
            <xm:f>NOT(ISERROR(SEARCH($A20 ="text",A19)))</xm:f>
            <xm:f>$A20 ="text"</xm:f>
            <x14:dxf>
              <fill>
                <patternFill>
                  <bgColor theme="7" tint="0.79998168889431442"/>
                </patternFill>
              </fill>
            </x14:dxf>
          </x14:cfRule>
          <xm:sqref>A19:E19 G19 CU19:XFD19</xm:sqref>
        </x14:conditionalFormatting>
        <x14:conditionalFormatting xmlns:xm="http://schemas.microsoft.com/office/excel/2006/main">
          <x14:cfRule type="containsText" priority="1277" operator="containsText" id="{485995A5-2FC0-7F48-A37F-BC6A76A465C9}">
            <xm:f>NOT(ISERROR(SEARCH($A30 ="text",W23)))</xm:f>
            <xm:f>$A30 ="text"</xm:f>
            <x14:dxf>
              <fill>
                <patternFill>
                  <bgColor theme="7" tint="0.79998168889431442"/>
                </patternFill>
              </fill>
            </x14:dxf>
          </x14:cfRule>
          <xm:sqref>W23:AT1048559</xm:sqref>
        </x14:conditionalFormatting>
        <x14:conditionalFormatting xmlns:xm="http://schemas.microsoft.com/office/excel/2006/main">
          <x14:cfRule type="containsText" priority="1281" operator="containsText" id="{A65A40A6-7279-0C4D-8F5D-7A6BBB50E897}">
            <xm:f>NOT(ISERROR(SEARCH(#REF! ="text",A4)))</xm:f>
            <xm:f>#REF! ="text"</xm:f>
            <x14:dxf>
              <fill>
                <patternFill>
                  <bgColor theme="7" tint="0.79998168889431442"/>
                </patternFill>
              </fill>
            </x14:dxf>
          </x14:cfRule>
          <xm:sqref>A16:E16 G16 CU16:XFD16 CA11:XFD11 CA8:XFD9 CA21:XFD22 J4</xm:sqref>
        </x14:conditionalFormatting>
        <x14:conditionalFormatting xmlns:xm="http://schemas.microsoft.com/office/excel/2006/main">
          <x14:cfRule type="containsText" priority="1257" operator="containsText" id="{657436CE-828F-3C4D-92CB-D168DC09C64B}">
            <xm:f>NOT(ISERROR(SEARCH(#REF! ="text",B11)))</xm:f>
            <xm:f>#REF! ="text"</xm:f>
            <x14:dxf>
              <fill>
                <patternFill>
                  <bgColor theme="7" tint="0.79998168889431442"/>
                </patternFill>
              </fill>
            </x14:dxf>
          </x14:cfRule>
          <xm:sqref>B21:E22 CA12:CT20 H11:O20</xm:sqref>
        </x14:conditionalFormatting>
        <x14:conditionalFormatting xmlns:xm="http://schemas.microsoft.com/office/excel/2006/main">
          <x14:cfRule type="containsText" priority="1097" operator="containsText" id="{85EAD541-BE61-914B-84AC-216628D27A24}">
            <xm:f>NOT(ISERROR(SEARCH($A93 ="text",A21)))</xm:f>
            <xm:f>$A93 ="text"</xm:f>
            <x14:dxf>
              <fill>
                <patternFill>
                  <bgColor theme="7" tint="0.79998168889431442"/>
                </patternFill>
              </fill>
            </x14:dxf>
          </x14:cfRule>
          <xm:sqref>A21:A22</xm:sqref>
        </x14:conditionalFormatting>
        <x14:conditionalFormatting xmlns:xm="http://schemas.microsoft.com/office/excel/2006/main">
          <x14:cfRule type="containsText" priority="1098" operator="containsText" id="{803A93F7-2AFB-5E4C-84E5-70C97A442374}">
            <xm:f>NOT(ISERROR(SEARCH($A114 ="text",A21)))</xm:f>
            <xm:f>$A114 ="text"</xm:f>
            <x14:dxf>
              <fill>
                <patternFill>
                  <bgColor theme="7" tint="0.79998168889431442"/>
                </patternFill>
              </fill>
            </x14:dxf>
          </x14:cfRule>
          <xm:sqref>A21:A22</xm:sqref>
        </x14:conditionalFormatting>
        <x14:conditionalFormatting xmlns:xm="http://schemas.microsoft.com/office/excel/2006/main">
          <x14:cfRule type="containsText" priority="1099" operator="containsText" id="{366192A8-88AF-F34D-A46D-185CBF3FA18D}">
            <xm:f>NOT(ISERROR(SEARCH($A75 ="text",A21)))</xm:f>
            <xm:f>$A75 ="text"</xm:f>
            <x14:dxf>
              <fill>
                <patternFill>
                  <bgColor theme="7" tint="0.79998168889431442"/>
                </patternFill>
              </fill>
            </x14:dxf>
          </x14:cfRule>
          <xm:sqref>A21:A22</xm:sqref>
        </x14:conditionalFormatting>
        <x14:conditionalFormatting xmlns:xm="http://schemas.microsoft.com/office/excel/2006/main">
          <x14:cfRule type="containsText" priority="1095" operator="containsText" id="{B7A818F5-13CE-D746-9FF1-2924CF9798EF}">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94" operator="containsText" id="{1641FF2D-2494-6245-9C29-E2A3C8EA733E}">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96" operator="containsText" id="{6164845F-2739-674C-BB86-B953B4F9B97A}">
            <xm:f>NOT(ISERROR(SEARCH($A74 ="text",A21)))</xm:f>
            <xm:f>$A74 ="text"</xm:f>
            <x14:dxf>
              <fill>
                <patternFill>
                  <bgColor theme="7" tint="0.79998168889431442"/>
                </patternFill>
              </fill>
            </x14:dxf>
          </x14:cfRule>
          <xm:sqref>A21:A22</xm:sqref>
        </x14:conditionalFormatting>
        <x14:conditionalFormatting xmlns:xm="http://schemas.microsoft.com/office/excel/2006/main">
          <x14:cfRule type="containsText" priority="1092" operator="containsText" id="{48618435-A1AA-FA4A-ADCD-2D916425DC8E}">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91" operator="containsText" id="{41055212-A0FE-2A47-957B-05269D629A40}">
            <xm:f>NOT(ISERROR(SEARCH($A92 ="text",A21)))</xm:f>
            <xm:f>$A92 ="text"</xm:f>
            <x14:dxf>
              <fill>
                <patternFill>
                  <bgColor theme="7" tint="0.79998168889431442"/>
                </patternFill>
              </fill>
            </x14:dxf>
          </x14:cfRule>
          <xm:sqref>A21:A22</xm:sqref>
        </x14:conditionalFormatting>
        <x14:conditionalFormatting xmlns:xm="http://schemas.microsoft.com/office/excel/2006/main">
          <x14:cfRule type="containsText" priority="1090" operator="containsText" id="{B42651FE-DF04-4B4F-A61B-638DBE8C1F93}">
            <xm:f>NOT(ISERROR(SEARCH($A113 ="text",A21)))</xm:f>
            <xm:f>$A113 ="text"</xm:f>
            <x14:dxf>
              <fill>
                <patternFill>
                  <bgColor theme="7" tint="0.79998168889431442"/>
                </patternFill>
              </fill>
            </x14:dxf>
          </x14:cfRule>
          <xm:sqref>A21:A22</xm:sqref>
        </x14:conditionalFormatting>
        <x14:conditionalFormatting xmlns:xm="http://schemas.microsoft.com/office/excel/2006/main">
          <x14:cfRule type="containsText" priority="1089" operator="containsText" id="{450D99D2-4CE6-A140-B59C-09514FDD55F2}">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88" operator="containsText" id="{B01773A2-F2C0-C04B-9C68-8FA9B28E44E0}">
            <xm:f>NOT(ISERROR(SEARCH($A114 ="text",A21)))</xm:f>
            <xm:f>$A114 ="text"</xm:f>
            <x14:dxf>
              <fill>
                <patternFill>
                  <bgColor theme="7" tint="0.79998168889431442"/>
                </patternFill>
              </fill>
            </x14:dxf>
          </x14:cfRule>
          <xm:sqref>A21:A22</xm:sqref>
        </x14:conditionalFormatting>
        <x14:conditionalFormatting xmlns:xm="http://schemas.microsoft.com/office/excel/2006/main">
          <x14:cfRule type="containsText" priority="1084" operator="containsText" id="{33C92920-0FDC-6946-97C7-19E86DD6605F}">
            <xm:f>NOT(ISERROR(SEARCH($A93 ="text",A21)))</xm:f>
            <xm:f>$A93 ="text"</xm:f>
            <x14:dxf>
              <fill>
                <patternFill>
                  <bgColor theme="7" tint="0.79998168889431442"/>
                </patternFill>
              </fill>
            </x14:dxf>
          </x14:cfRule>
          <xm:sqref>A21:A22</xm:sqref>
        </x14:conditionalFormatting>
        <x14:conditionalFormatting xmlns:xm="http://schemas.microsoft.com/office/excel/2006/main">
          <x14:cfRule type="containsText" priority="1085" operator="containsText" id="{2EAAC412-71DF-4845-B698-2165D31961DB}">
            <xm:f>NOT(ISERROR(SEARCH($A114 ="text",A21)))</xm:f>
            <xm:f>$A114 ="text"</xm:f>
            <x14:dxf>
              <fill>
                <patternFill>
                  <bgColor theme="7" tint="0.79998168889431442"/>
                </patternFill>
              </fill>
            </x14:dxf>
          </x14:cfRule>
          <xm:sqref>A21:A22</xm:sqref>
        </x14:conditionalFormatting>
        <x14:conditionalFormatting xmlns:xm="http://schemas.microsoft.com/office/excel/2006/main">
          <x14:cfRule type="containsText" priority="1086" operator="containsText" id="{01C8BA51-7398-F94D-A7F2-08F373C82245}">
            <xm:f>NOT(ISERROR(SEARCH($A75 ="text",A21)))</xm:f>
            <xm:f>$A75 ="text"</xm:f>
            <x14:dxf>
              <fill>
                <patternFill>
                  <bgColor theme="7" tint="0.79998168889431442"/>
                </patternFill>
              </fill>
            </x14:dxf>
          </x14:cfRule>
          <xm:sqref>A21:A22</xm:sqref>
        </x14:conditionalFormatting>
        <x14:conditionalFormatting xmlns:xm="http://schemas.microsoft.com/office/excel/2006/main">
          <x14:cfRule type="containsText" priority="1082" operator="containsText" id="{1E533023-A758-3347-AE22-1167BF69338E}">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81" operator="containsText" id="{B24F6EAB-2811-504D-8762-5339AABE47D3}">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83" operator="containsText" id="{53DF670D-F792-A444-A340-26B7FFAAE246}">
            <xm:f>NOT(ISERROR(SEARCH($A74 ="text",A21)))</xm:f>
            <xm:f>$A74 ="text"</xm:f>
            <x14:dxf>
              <fill>
                <patternFill>
                  <bgColor theme="7" tint="0.79998168889431442"/>
                </patternFill>
              </fill>
            </x14:dxf>
          </x14:cfRule>
          <xm:sqref>A21:A22</xm:sqref>
        </x14:conditionalFormatting>
        <x14:conditionalFormatting xmlns:xm="http://schemas.microsoft.com/office/excel/2006/main">
          <x14:cfRule type="containsText" priority="1079" operator="containsText" id="{E65AE3BB-C837-9248-BEAD-D4A37CA682F7}">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78" operator="containsText" id="{3ADD8959-9C18-EE4C-B295-F9F4A787B4B6}">
            <xm:f>NOT(ISERROR(SEARCH($A92 ="text",A21)))</xm:f>
            <xm:f>$A92 ="text"</xm:f>
            <x14:dxf>
              <fill>
                <patternFill>
                  <bgColor theme="7" tint="0.79998168889431442"/>
                </patternFill>
              </fill>
            </x14:dxf>
          </x14:cfRule>
          <xm:sqref>A21:A22</xm:sqref>
        </x14:conditionalFormatting>
        <x14:conditionalFormatting xmlns:xm="http://schemas.microsoft.com/office/excel/2006/main">
          <x14:cfRule type="containsText" priority="1077" operator="containsText" id="{16EBE022-165B-4C43-A2CB-6FD10FAD8B81}">
            <xm:f>NOT(ISERROR(SEARCH($A113 ="text",A21)))</xm:f>
            <xm:f>$A113 ="text"</xm:f>
            <x14:dxf>
              <fill>
                <patternFill>
                  <bgColor theme="7" tint="0.79998168889431442"/>
                </patternFill>
              </fill>
            </x14:dxf>
          </x14:cfRule>
          <xm:sqref>A21:A22</xm:sqref>
        </x14:conditionalFormatting>
        <x14:conditionalFormatting xmlns:xm="http://schemas.microsoft.com/office/excel/2006/main">
          <x14:cfRule type="containsText" priority="1076" operator="containsText" id="{097BC011-6E84-444F-AE0F-56EF670483F5}">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75" operator="containsText" id="{1BDF17B7-C2FC-D547-9558-BF0DB24CD6A0}">
            <xm:f>NOT(ISERROR(SEARCH($A114 ="text",A21)))</xm:f>
            <xm:f>$A114 ="text"</xm:f>
            <x14:dxf>
              <fill>
                <patternFill>
                  <bgColor theme="7" tint="0.79998168889431442"/>
                </patternFill>
              </fill>
            </x14:dxf>
          </x14:cfRule>
          <xm:sqref>A21:A22</xm:sqref>
        </x14:conditionalFormatting>
        <x14:conditionalFormatting xmlns:xm="http://schemas.microsoft.com/office/excel/2006/main">
          <x14:cfRule type="containsText" priority="1750" operator="containsText" id="{D85EE476-99EB-0C48-ADFC-D1AD883041E5}">
            <xm:f>NOT(ISERROR(SEARCH(#REF! ="text",A3)))</xm:f>
            <xm:f>#REF! ="text"</xm:f>
            <x14:dxf>
              <fill>
                <patternFill>
                  <bgColor theme="7" tint="0.79998168889431442"/>
                </patternFill>
              </fill>
            </x14:dxf>
          </x14:cfRule>
          <xm:sqref>A8:E9 A5:E5 G8:N9 A11:E11 B3:E3 G11</xm:sqref>
        </x14:conditionalFormatting>
        <x14:conditionalFormatting xmlns:xm="http://schemas.microsoft.com/office/excel/2006/main">
          <x14:cfRule type="containsText" priority="1764" operator="containsText" id="{D8EF68C4-BA60-5940-87E6-632A8F9612CA}">
            <xm:f>NOT(ISERROR(SEARCH(#REF! ="text",A17)))</xm:f>
            <xm:f>#REF! ="text"</xm:f>
            <x14:dxf>
              <fill>
                <patternFill>
                  <bgColor theme="7" tint="0.79998168889431442"/>
                </patternFill>
              </fill>
            </x14:dxf>
          </x14:cfRule>
          <xm:sqref>A17 G17 C17:E17</xm:sqref>
        </x14:conditionalFormatting>
        <x14:conditionalFormatting xmlns:xm="http://schemas.microsoft.com/office/excel/2006/main">
          <x14:cfRule type="containsText" priority="1773" operator="containsText" id="{04550A0D-4939-8B48-9162-6F24480594D7}">
            <xm:f>NOT(ISERROR(SEARCH(#REF! ="text",A18)))</xm:f>
            <xm:f>#REF! ="text"</xm:f>
            <x14:dxf>
              <fill>
                <patternFill>
                  <bgColor theme="7" tint="0.79998168889431442"/>
                </patternFill>
              </fill>
            </x14:dxf>
          </x14:cfRule>
          <xm:sqref>A18</xm:sqref>
        </x14:conditionalFormatting>
        <x14:conditionalFormatting xmlns:xm="http://schemas.microsoft.com/office/excel/2006/main">
          <x14:cfRule type="containsText" priority="1803" operator="containsText" id="{EF5508CB-8C94-664F-BD44-B9D943687DCC}">
            <xm:f>NOT(ISERROR(SEARCH(#REF! ="text",B18)))</xm:f>
            <xm:f>#REF! ="text"</xm:f>
            <x14:dxf>
              <fill>
                <patternFill>
                  <bgColor theme="7" tint="0.79998168889431442"/>
                </patternFill>
              </fill>
            </x14:dxf>
          </x14:cfRule>
          <xm:sqref>B18:E18 G18</xm:sqref>
        </x14:conditionalFormatting>
        <x14:conditionalFormatting xmlns:xm="http://schemas.microsoft.com/office/excel/2006/main">
          <x14:cfRule type="containsText" priority="1016" operator="containsText" id="{2BC9469A-5E42-B347-951A-2AD5E6D3EC6F}">
            <xm:f>NOT(ISERROR(SEARCH($A14 ="text",A4)))</xm:f>
            <xm:f>$A14 ="text"</xm:f>
            <x14:dxf>
              <fill>
                <patternFill>
                  <bgColor theme="7" tint="0.79998168889431442"/>
                </patternFill>
              </fill>
            </x14:dxf>
          </x14:cfRule>
          <xm:sqref>O7:V7 O6:AL6 W9:AD9 CA6:XFD6 A4:C4 H4:I4 O4:XFD4</xm:sqref>
        </x14:conditionalFormatting>
        <x14:conditionalFormatting xmlns:xm="http://schemas.microsoft.com/office/excel/2006/main">
          <x14:cfRule type="containsText" priority="1873" operator="containsText" id="{27EF00B6-80F4-094B-91DC-3CBA5E762B08}">
            <xm:f>NOT(ISERROR(SEARCH($A46 ="text",W21)))</xm:f>
            <xm:f>$A46 ="text"</xm:f>
            <x14:dxf>
              <fill>
                <patternFill>
                  <bgColor theme="7" tint="0.79998168889431442"/>
                </patternFill>
              </fill>
            </x14:dxf>
          </x14:cfRule>
          <xm:sqref>W21:AD22</xm:sqref>
        </x14:conditionalFormatting>
        <x14:conditionalFormatting xmlns:xm="http://schemas.microsoft.com/office/excel/2006/main">
          <x14:cfRule type="containsText" priority="985" operator="containsText" id="{CB54E82D-4CB8-4550-A3D7-BC020DE32511}">
            <xm:f>NOT(ISERROR(SEARCH($A17 ="text",W7)))</xm:f>
            <xm:f>$A17 ="text"</xm:f>
            <x14:dxf>
              <fill>
                <patternFill>
                  <bgColor theme="7" tint="0.79998168889431442"/>
                </patternFill>
              </fill>
            </x14:dxf>
          </x14:cfRule>
          <xm:sqref>W7:AD7</xm:sqref>
        </x14:conditionalFormatting>
        <x14:conditionalFormatting xmlns:xm="http://schemas.microsoft.com/office/excel/2006/main">
          <x14:cfRule type="containsText" priority="2145" operator="containsText" id="{DFB46FBF-72C2-1643-845B-71B3E34DEE9E}">
            <xm:f>NOT(ISERROR(SEARCH(#REF! ="text",W9)))</xm:f>
            <xm:f>#REF! ="text"</xm:f>
            <x14:dxf>
              <fill>
                <patternFill>
                  <bgColor theme="7" tint="0.79998168889431442"/>
                </patternFill>
              </fill>
            </x14:dxf>
          </x14:cfRule>
          <xm:sqref>W9:AD9</xm:sqref>
        </x14:conditionalFormatting>
        <x14:conditionalFormatting xmlns:xm="http://schemas.microsoft.com/office/excel/2006/main">
          <x14:cfRule type="containsText" priority="961" operator="containsText" id="{E2E0A08B-8F62-4C91-9A6B-707BA6BFE53F}">
            <xm:f>NOT(ISERROR(SEARCH($A117 ="text",G21)))</xm:f>
            <xm:f>$A117 ="text"</xm:f>
            <x14:dxf>
              <fill>
                <patternFill>
                  <bgColor theme="7" tint="0.79998168889431442"/>
                </patternFill>
              </fill>
            </x14:dxf>
          </x14:cfRule>
          <xm:sqref>G21:V22</xm:sqref>
        </x14:conditionalFormatting>
        <x14:conditionalFormatting xmlns:xm="http://schemas.microsoft.com/office/excel/2006/main">
          <x14:cfRule type="containsText" priority="537" operator="containsText" id="{07EBD348-F13C-46B3-9111-9EC3F8429783}">
            <xm:f>NOT(ISERROR(SEARCH(#REF! ="text",A13)))</xm:f>
            <xm:f>#REF! ="text"</xm:f>
            <x14:dxf>
              <fill>
                <patternFill>
                  <bgColor theme="7" tint="0.79998168889431442"/>
                </patternFill>
              </fill>
            </x14:dxf>
          </x14:cfRule>
          <xm:sqref>A14:E14 A13 C13:E13</xm:sqref>
        </x14:conditionalFormatting>
        <x14:conditionalFormatting xmlns:xm="http://schemas.microsoft.com/office/excel/2006/main">
          <x14:cfRule type="containsText" priority="531" operator="containsText" id="{522A1A2F-E268-4779-B120-139E2CA5A871}">
            <xm:f>NOT(ISERROR(SEARCH(#REF! ="text",B12)))</xm:f>
            <xm:f>#REF! ="text"</xm:f>
            <x14:dxf>
              <fill>
                <patternFill>
                  <bgColor theme="7" tint="0.79998168889431442"/>
                </patternFill>
              </fill>
            </x14:dxf>
          </x14:cfRule>
          <xm:sqref>B12</xm:sqref>
        </x14:conditionalFormatting>
        <x14:conditionalFormatting xmlns:xm="http://schemas.microsoft.com/office/excel/2006/main">
          <x14:cfRule type="containsText" priority="529" operator="containsText" id="{F6A38E86-0C86-424D-B824-0A3E8E97951F}">
            <xm:f>NOT(ISERROR(SEARCH(#REF! ="text",B13)))</xm:f>
            <xm:f>#REF! ="text"</xm:f>
            <x14:dxf>
              <fill>
                <patternFill>
                  <bgColor theme="7" tint="0.79998168889431442"/>
                </patternFill>
              </fill>
            </x14:dxf>
          </x14:cfRule>
          <xm:sqref>B13</xm:sqref>
        </x14:conditionalFormatting>
        <x14:conditionalFormatting xmlns:xm="http://schemas.microsoft.com/office/excel/2006/main">
          <x14:cfRule type="containsText" priority="527" operator="containsText" id="{DE2EBA28-E4E4-466E-9B8E-CC899156F90B}">
            <xm:f>NOT(ISERROR(SEARCH(#REF! ="text",B17)))</xm:f>
            <xm:f>#REF! ="text"</xm:f>
            <x14:dxf>
              <fill>
                <patternFill>
                  <bgColor theme="7" tint="0.79998168889431442"/>
                </patternFill>
              </fill>
            </x14:dxf>
          </x14:cfRule>
          <xm:sqref>B17</xm:sqref>
        </x14:conditionalFormatting>
        <x14:conditionalFormatting xmlns:xm="http://schemas.microsoft.com/office/excel/2006/main">
          <x14:cfRule type="containsText" priority="8676" operator="containsText" id="{AAC63C6B-39A6-1D44-BE1B-D8E84475D3C9}">
            <xm:f>NOT(ISERROR(SEARCH(#REF! ="text",A18)))</xm:f>
            <xm:f>#REF! ="text"</xm:f>
            <x14:dxf>
              <fill>
                <patternFill>
                  <bgColor theme="7" tint="0.79998168889431442"/>
                </patternFill>
              </fill>
            </x14:dxf>
          </x14:cfRule>
          <xm:sqref>A18</xm:sqref>
        </x14:conditionalFormatting>
        <x14:conditionalFormatting xmlns:xm="http://schemas.microsoft.com/office/excel/2006/main">
          <x14:cfRule type="containsText" priority="8677" operator="containsText" id="{F22A280D-BDC5-6F47-AAE9-B3044B7A43E5}">
            <xm:f>NOT(ISERROR(SEARCH(#REF! ="text",G17)))</xm:f>
            <xm:f>#REF! ="text"</xm:f>
            <x14:dxf>
              <fill>
                <patternFill>
                  <bgColor theme="7" tint="0.79998168889431442"/>
                </patternFill>
              </fill>
            </x14:dxf>
          </x14:cfRule>
          <xm:sqref>G17</xm:sqref>
        </x14:conditionalFormatting>
        <x14:conditionalFormatting xmlns:xm="http://schemas.microsoft.com/office/excel/2006/main">
          <x14:cfRule type="containsText" priority="8682" operator="containsText" id="{0C58D9E7-2334-5F49-A10C-6B9E12D874E4}">
            <xm:f>NOT(ISERROR(SEARCH(#REF! ="text",G14)))</xm:f>
            <xm:f>#REF! ="text"</xm:f>
            <x14:dxf>
              <fill>
                <patternFill>
                  <bgColor theme="7" tint="0.79998168889431442"/>
                </patternFill>
              </fill>
            </x14:dxf>
          </x14:cfRule>
          <xm:sqref>G14</xm:sqref>
        </x14:conditionalFormatting>
        <x14:conditionalFormatting xmlns:xm="http://schemas.microsoft.com/office/excel/2006/main">
          <x14:cfRule type="containsText" priority="8683" operator="containsText" id="{46182469-6282-AC40-87A6-46C3A615BDCB}">
            <xm:f>NOT(ISERROR(SEARCH(#REF! ="text",G12)))</xm:f>
            <xm:f>#REF! ="text"</xm:f>
            <x14:dxf>
              <fill>
                <patternFill>
                  <bgColor theme="7" tint="0.79998168889431442"/>
                </patternFill>
              </fill>
            </x14:dxf>
          </x14:cfRule>
          <xm:sqref>G12:G13</xm:sqref>
        </x14:conditionalFormatting>
        <x14:conditionalFormatting xmlns:xm="http://schemas.microsoft.com/office/excel/2006/main">
          <x14:cfRule type="containsText" priority="511" operator="containsText" id="{6DF9232A-6E89-4222-9EFD-3DB418699E22}">
            <xm:f>NOT(ISERROR(SEARCH($A15 ="text",A10)))</xm:f>
            <xm:f>$A15 ="text"</xm:f>
            <x14:dxf>
              <fill>
                <patternFill>
                  <bgColor theme="7" tint="0.79998168889431442"/>
                </patternFill>
              </fill>
            </x14:dxf>
          </x14:cfRule>
          <xm:sqref>A10:E10</xm:sqref>
        </x14:conditionalFormatting>
        <x14:conditionalFormatting xmlns:xm="http://schemas.microsoft.com/office/excel/2006/main">
          <x14:cfRule type="containsText" priority="8713" operator="containsText" id="{F1DA7FA7-B470-264E-B58C-B0CA76E3D232}">
            <xm:f>NOT(ISERROR(SEARCH(#REF! ="text",G18)))</xm:f>
            <xm:f>#REF! ="text"</xm:f>
            <x14:dxf>
              <fill>
                <patternFill>
                  <bgColor theme="7" tint="0.79998168889431442"/>
                </patternFill>
              </fill>
            </x14:dxf>
          </x14:cfRule>
          <xm:sqref>G18</xm:sqref>
        </x14:conditionalFormatting>
        <x14:conditionalFormatting xmlns:xm="http://schemas.microsoft.com/office/excel/2006/main">
          <x14:cfRule type="containsText" priority="451" operator="containsText" id="{6E5FCAB8-7EA1-455D-968E-93670AB3C812}">
            <xm:f>NOT(ISERROR(SEARCH($A7 ="text",G1)))</xm:f>
            <xm:f>$A7 ="text"</xm:f>
            <x14:dxf>
              <fill>
                <patternFill>
                  <bgColor theme="7" tint="0.79998168889431442"/>
                </patternFill>
              </fill>
            </x14:dxf>
          </x14:cfRule>
          <xm:sqref>G1:AL2</xm:sqref>
        </x14:conditionalFormatting>
        <x14:conditionalFormatting xmlns:xm="http://schemas.microsoft.com/office/excel/2006/main">
          <x14:cfRule type="containsText" priority="447" operator="containsText" id="{ABC2BC32-0469-4FE5-945C-E6DF165A2F7E}">
            <xm:f>NOT(ISERROR(SEARCH(#REF! ="text",G6)))</xm:f>
            <xm:f>#REF! ="text"</xm:f>
            <x14:dxf>
              <fill>
                <patternFill>
                  <bgColor theme="7" tint="0.79998168889431442"/>
                </patternFill>
              </fill>
            </x14:dxf>
          </x14:cfRule>
          <xm:sqref>G6:N6</xm:sqref>
        </x14:conditionalFormatting>
        <x14:conditionalFormatting xmlns:xm="http://schemas.microsoft.com/office/excel/2006/main">
          <x14:cfRule type="containsText" priority="449" operator="containsText" id="{569937A1-D491-48D3-8A3D-6F26BA0009B5}">
            <xm:f>NOT(ISERROR(SEARCH(#REF! ="text",A6)))</xm:f>
            <xm:f>#REF! ="text"</xm:f>
            <x14:dxf>
              <fill>
                <patternFill>
                  <bgColor theme="7" tint="0.79998168889431442"/>
                </patternFill>
              </fill>
            </x14:dxf>
          </x14:cfRule>
          <xm:sqref>A6:E6</xm:sqref>
        </x14:conditionalFormatting>
        <x14:conditionalFormatting xmlns:xm="http://schemas.microsoft.com/office/excel/2006/main">
          <x14:cfRule type="containsText" priority="339" operator="containsText" id="{1F328D1F-4C8A-4481-BB0F-AC49E9205B4A}">
            <xm:f>NOT(ISERROR(SEARCH(#REF! ="text",AM3)))</xm:f>
            <xm:f>#REF! ="text"</xm:f>
            <x14:dxf>
              <fill>
                <patternFill>
                  <bgColor theme="7" tint="0.79998168889431442"/>
                </patternFill>
              </fill>
            </x14:dxf>
          </x14:cfRule>
          <xm:sqref>AN8:AT8 AM3:AT3 AM5:AT5</xm:sqref>
        </x14:conditionalFormatting>
        <x14:conditionalFormatting xmlns:xm="http://schemas.microsoft.com/office/excel/2006/main">
          <x14:cfRule type="containsText" priority="336" operator="containsText" id="{71B5D4FE-17DA-436C-A5AD-B9122F954878}">
            <xm:f>NOT(ISERROR(SEARCH($A7 ="text",AM1)))</xm:f>
            <xm:f>$A7 ="text"</xm:f>
            <x14:dxf>
              <fill>
                <patternFill>
                  <bgColor theme="7" tint="0.79998168889431442"/>
                </patternFill>
              </fill>
            </x14:dxf>
          </x14:cfRule>
          <xm:sqref>AM1:AT2</xm:sqref>
        </x14:conditionalFormatting>
        <x14:conditionalFormatting xmlns:xm="http://schemas.microsoft.com/office/excel/2006/main">
          <x14:cfRule type="containsText" priority="335" operator="containsText" id="{97F70AAF-0C65-4B91-A138-AB9493EB6BC1}">
            <xm:f>NOT(ISERROR(SEARCH($A16 ="text",AN6)))</xm:f>
            <xm:f>$A16 ="text"</xm:f>
            <x14:dxf>
              <fill>
                <patternFill>
                  <bgColor theme="7" tint="0.79998168889431442"/>
                </patternFill>
              </fill>
            </x14:dxf>
          </x14:cfRule>
          <xm:sqref>AN9:AT9 AN6:AT6</xm:sqref>
        </x14:conditionalFormatting>
        <x14:conditionalFormatting xmlns:xm="http://schemas.microsoft.com/office/excel/2006/main">
          <x14:cfRule type="containsText" priority="340" operator="containsText" id="{12AC63CE-E25F-4DA7-A800-FCD9D71DF8EF}">
            <xm:f>NOT(ISERROR(SEARCH($A46 ="text",AN21)))</xm:f>
            <xm:f>$A46 ="text"</xm:f>
            <x14:dxf>
              <fill>
                <patternFill>
                  <bgColor theme="7" tint="0.79998168889431442"/>
                </patternFill>
              </fill>
            </x14:dxf>
          </x14:cfRule>
          <xm:sqref>AN21:AT22</xm:sqref>
        </x14:conditionalFormatting>
        <x14:conditionalFormatting xmlns:xm="http://schemas.microsoft.com/office/excel/2006/main">
          <x14:cfRule type="containsText" priority="333" operator="containsText" id="{210E8BDB-5485-411D-9ED6-E692A825516C}">
            <xm:f>NOT(ISERROR(SEARCH($A17 ="text",AN7)))</xm:f>
            <xm:f>$A17 ="text"</xm:f>
            <x14:dxf>
              <fill>
                <patternFill>
                  <bgColor theme="7" tint="0.79998168889431442"/>
                </patternFill>
              </fill>
            </x14:dxf>
          </x14:cfRule>
          <xm:sqref>AN7:AT7</xm:sqref>
        </x14:conditionalFormatting>
        <x14:conditionalFormatting xmlns:xm="http://schemas.microsoft.com/office/excel/2006/main">
          <x14:cfRule type="containsText" priority="341" operator="containsText" id="{20080032-3B03-4C3A-AEC2-7F17EF6C6B85}">
            <xm:f>NOT(ISERROR(SEARCH(#REF! ="text",AN9)))</xm:f>
            <xm:f>#REF! ="text"</xm:f>
            <x14:dxf>
              <fill>
                <patternFill>
                  <bgColor theme="7" tint="0.79998168889431442"/>
                </patternFill>
              </fill>
            </x14:dxf>
          </x14:cfRule>
          <xm:sqref>AN9:AT9</xm:sqref>
        </x14:conditionalFormatting>
        <x14:conditionalFormatting xmlns:xm="http://schemas.microsoft.com/office/excel/2006/main">
          <x14:cfRule type="containsText" priority="281" operator="containsText" id="{BACEC627-FBB0-43F7-AD07-C1FBACC303EA}">
            <xm:f>NOT(ISERROR(SEARCH($A17 ="text",AM7)))</xm:f>
            <xm:f>$A17 ="text"</xm:f>
            <x14:dxf>
              <fill>
                <patternFill>
                  <bgColor theme="7" tint="0.79998168889431442"/>
                </patternFill>
              </fill>
            </x14:dxf>
          </x14:cfRule>
          <xm:sqref>AM7</xm:sqref>
        </x14:conditionalFormatting>
        <x14:conditionalFormatting xmlns:xm="http://schemas.microsoft.com/office/excel/2006/main">
          <x14:cfRule type="containsText" priority="287" operator="containsText" id="{B04434EE-05F9-4930-BC2C-22D2B9B11A48}">
            <xm:f>NOT(ISERROR(SEARCH(#REF! ="text",AM8)))</xm:f>
            <xm:f>#REF! ="text"</xm:f>
            <x14:dxf>
              <fill>
                <patternFill>
                  <bgColor theme="7" tint="0.79998168889431442"/>
                </patternFill>
              </fill>
            </x14:dxf>
          </x14:cfRule>
          <xm:sqref>AM8</xm:sqref>
        </x14:conditionalFormatting>
        <x14:conditionalFormatting xmlns:xm="http://schemas.microsoft.com/office/excel/2006/main">
          <x14:cfRule type="containsText" priority="283" operator="containsText" id="{E2AB70E7-87E6-4B11-A535-496098F77CF4}">
            <xm:f>NOT(ISERROR(SEARCH($A16 ="text",AM6)))</xm:f>
            <xm:f>$A16 ="text"</xm:f>
            <x14:dxf>
              <fill>
                <patternFill>
                  <bgColor theme="7" tint="0.79998168889431442"/>
                </patternFill>
              </fill>
            </x14:dxf>
          </x14:cfRule>
          <xm:sqref>AM9 AM6</xm:sqref>
        </x14:conditionalFormatting>
        <x14:conditionalFormatting xmlns:xm="http://schemas.microsoft.com/office/excel/2006/main">
          <x14:cfRule type="containsText" priority="288" operator="containsText" id="{C57FDBC5-ED86-4B47-A487-081AB3FD4CAF}">
            <xm:f>NOT(ISERROR(SEARCH($A46 ="text",AM21)))</xm:f>
            <xm:f>$A46 ="text"</xm:f>
            <x14:dxf>
              <fill>
                <patternFill>
                  <bgColor theme="7" tint="0.79998168889431442"/>
                </patternFill>
              </fill>
            </x14:dxf>
          </x14:cfRule>
          <xm:sqref>AM21:AM22</xm:sqref>
        </x14:conditionalFormatting>
        <x14:conditionalFormatting xmlns:xm="http://schemas.microsoft.com/office/excel/2006/main">
          <x14:cfRule type="containsText" priority="289" operator="containsText" id="{B308A32C-3545-41A0-8CE9-90D06BD5CB77}">
            <xm:f>NOT(ISERROR(SEARCH(#REF! ="text",AM9)))</xm:f>
            <xm:f>#REF! ="text"</xm:f>
            <x14:dxf>
              <fill>
                <patternFill>
                  <bgColor theme="7" tint="0.79998168889431442"/>
                </patternFill>
              </fill>
            </x14:dxf>
          </x14:cfRule>
          <xm:sqref>AM9</xm:sqref>
        </x14:conditionalFormatting>
        <x14:conditionalFormatting xmlns:xm="http://schemas.microsoft.com/office/excel/2006/main">
          <x14:cfRule type="containsText" priority="279" operator="containsText" id="{7C0ED3E3-38F4-4244-B2D7-0CEF5FDBA493}">
            <xm:f>NOT(ISERROR(SEARCH($A12 ="text",AE5)))</xm:f>
            <xm:f>$A12 ="text"</xm:f>
            <x14:dxf>
              <fill>
                <patternFill>
                  <bgColor theme="7" tint="0.79998168889431442"/>
                </patternFill>
              </fill>
            </x14:dxf>
          </x14:cfRule>
          <xm:sqref>AE5:AL5</xm:sqref>
        </x14:conditionalFormatting>
        <x14:conditionalFormatting xmlns:xm="http://schemas.microsoft.com/office/excel/2006/main">
          <x14:cfRule type="containsText" priority="277" operator="containsText" id="{CC12266E-F620-4C4C-98CA-098EBED63FE7}">
            <xm:f>NOT(ISERROR(SEARCH($A28 ="text",AU23)))</xm:f>
            <xm:f>$A28 ="text"</xm:f>
            <x14:dxf>
              <fill>
                <patternFill>
                  <bgColor theme="7" tint="0.79998168889431442"/>
                </patternFill>
              </fill>
            </x14:dxf>
          </x14:cfRule>
          <xm:sqref>AU23:BZ1048576</xm:sqref>
        </x14:conditionalFormatting>
        <x14:conditionalFormatting xmlns:xm="http://schemas.microsoft.com/office/excel/2006/main">
          <x14:cfRule type="containsText" priority="276" operator="containsText" id="{67D3379B-FDBC-4DB5-B2BD-D0B178E9702C}">
            <xm:f>NOT(ISERROR(SEARCH(#REF! ="text",AU6)))</xm:f>
            <xm:f>#REF! ="text"</xm:f>
            <x14:dxf>
              <fill>
                <patternFill>
                  <bgColor theme="7" tint="0.79998168889431442"/>
                </patternFill>
              </fill>
            </x14:dxf>
          </x14:cfRule>
          <xm:sqref>AW6 AU6 AY6 BA6</xm:sqref>
        </x14:conditionalFormatting>
        <x14:conditionalFormatting xmlns:xm="http://schemas.microsoft.com/office/excel/2006/main">
          <x14:cfRule type="containsText" priority="274" operator="containsText" id="{F429B681-98EA-48C8-93C1-A2FDEC00854B}">
            <xm:f>NOT(ISERROR(SEARCH(#REF! ="text",AV6)))</xm:f>
            <xm:f>#REF! ="text"</xm:f>
            <x14:dxf>
              <fill>
                <patternFill>
                  <bgColor theme="7" tint="0.79998168889431442"/>
                </patternFill>
              </fill>
            </x14:dxf>
          </x14:cfRule>
          <xm:sqref>AV6 AX6 AZ6 BB6</xm:sqref>
        </x14:conditionalFormatting>
        <x14:conditionalFormatting xmlns:xm="http://schemas.microsoft.com/office/excel/2006/main">
          <x14:cfRule type="containsText" priority="272" operator="containsText" id="{86A37E7F-3304-4CFB-91D1-0130B07BA7D9}">
            <xm:f>NOT(ISERROR(SEARCH(#REF! ="text",BC6)))</xm:f>
            <xm:f>#REF! ="text"</xm:f>
            <x14:dxf>
              <fill>
                <patternFill>
                  <bgColor theme="7" tint="0.79998168889431442"/>
                </patternFill>
              </fill>
            </x14:dxf>
          </x14:cfRule>
          <xm:sqref>BE6 BC6 BG6 BI6</xm:sqref>
        </x14:conditionalFormatting>
        <x14:conditionalFormatting xmlns:xm="http://schemas.microsoft.com/office/excel/2006/main">
          <x14:cfRule type="containsText" priority="270" operator="containsText" id="{1407E443-DFB0-434A-89C5-E3568BEB5881}">
            <xm:f>NOT(ISERROR(SEARCH(#REF! ="text",BD6)))</xm:f>
            <xm:f>#REF! ="text"</xm:f>
            <x14:dxf>
              <fill>
                <patternFill>
                  <bgColor theme="7" tint="0.79998168889431442"/>
                </patternFill>
              </fill>
            </x14:dxf>
          </x14:cfRule>
          <xm:sqref>BD6 BF6 BH6 BJ6</xm:sqref>
        </x14:conditionalFormatting>
        <x14:conditionalFormatting xmlns:xm="http://schemas.microsoft.com/office/excel/2006/main">
          <x14:cfRule type="containsText" priority="268" operator="containsText" id="{767CDFD0-1575-439A-8190-566BAE144DBB}">
            <xm:f>NOT(ISERROR(SEARCH(#REF! ="text",BK6)))</xm:f>
            <xm:f>#REF! ="text"</xm:f>
            <x14:dxf>
              <fill>
                <patternFill>
                  <bgColor theme="7" tint="0.79998168889431442"/>
                </patternFill>
              </fill>
            </x14:dxf>
          </x14:cfRule>
          <xm:sqref>BM6 BK6 BO6 BQ6</xm:sqref>
        </x14:conditionalFormatting>
        <x14:conditionalFormatting xmlns:xm="http://schemas.microsoft.com/office/excel/2006/main">
          <x14:cfRule type="containsText" priority="266" operator="containsText" id="{60604834-930D-4AFB-8B39-085E88ED07B1}">
            <xm:f>NOT(ISERROR(SEARCH(#REF! ="text",BL6)))</xm:f>
            <xm:f>#REF! ="text"</xm:f>
            <x14:dxf>
              <fill>
                <patternFill>
                  <bgColor theme="7" tint="0.79998168889431442"/>
                </patternFill>
              </fill>
            </x14:dxf>
          </x14:cfRule>
          <xm:sqref>BL6 BN6 BP6 BR6</xm:sqref>
        </x14:conditionalFormatting>
        <x14:conditionalFormatting xmlns:xm="http://schemas.microsoft.com/office/excel/2006/main">
          <x14:cfRule type="containsText" priority="264" operator="containsText" id="{E6D1E998-52D1-4FD3-8558-5B9FE8D63F93}">
            <xm:f>NOT(ISERROR(SEARCH(#REF! ="text",BS6)))</xm:f>
            <xm:f>#REF! ="text"</xm:f>
            <x14:dxf>
              <fill>
                <patternFill>
                  <bgColor theme="7" tint="0.79998168889431442"/>
                </patternFill>
              </fill>
            </x14:dxf>
          </x14:cfRule>
          <xm:sqref>BU6 BS6 BW6 BY6</xm:sqref>
        </x14:conditionalFormatting>
        <x14:conditionalFormatting xmlns:xm="http://schemas.microsoft.com/office/excel/2006/main">
          <x14:cfRule type="containsText" priority="262" operator="containsText" id="{2D92DA5C-3EF0-46E6-B34E-8703911959CB}">
            <xm:f>NOT(ISERROR(SEARCH(#REF! ="text",BT6)))</xm:f>
            <xm:f>#REF! ="text"</xm:f>
            <x14:dxf>
              <fill>
                <patternFill>
                  <bgColor theme="7" tint="0.79998168889431442"/>
                </patternFill>
              </fill>
            </x14:dxf>
          </x14:cfRule>
          <xm:sqref>BT6 BV6 BX6 BZ6</xm:sqref>
        </x14:conditionalFormatting>
        <x14:conditionalFormatting xmlns:xm="http://schemas.microsoft.com/office/excel/2006/main">
          <x14:cfRule type="containsText" priority="260" operator="containsText" id="{A57381A5-FCDA-4A0D-83C1-7FB4594DC2F4}">
            <xm:f>NOT(ISERROR(SEARCH($A12 ="text",AU5)))</xm:f>
            <xm:f>$A12 ="text"</xm:f>
            <x14:dxf>
              <fill>
                <patternFill>
                  <bgColor theme="7" tint="0.79998168889431442"/>
                </patternFill>
              </fill>
            </x14:dxf>
          </x14:cfRule>
          <xm:sqref>AU5:BB5</xm:sqref>
        </x14:conditionalFormatting>
        <x14:conditionalFormatting xmlns:xm="http://schemas.microsoft.com/office/excel/2006/main">
          <x14:cfRule type="containsText" priority="259" operator="containsText" id="{27412AA1-D354-4484-9E16-C2725E560A95}">
            <xm:f>NOT(ISERROR(SEARCH($A12 ="text",BC5)))</xm:f>
            <xm:f>$A12 ="text"</xm:f>
            <x14:dxf>
              <fill>
                <patternFill>
                  <bgColor theme="7" tint="0.79998168889431442"/>
                </patternFill>
              </fill>
            </x14:dxf>
          </x14:cfRule>
          <xm:sqref>BC5:BJ5</xm:sqref>
        </x14:conditionalFormatting>
        <x14:conditionalFormatting xmlns:xm="http://schemas.microsoft.com/office/excel/2006/main">
          <x14:cfRule type="containsText" priority="258" operator="containsText" id="{A6064E9C-4CE0-437B-BB2A-1F5C4B15FEB6}">
            <xm:f>NOT(ISERROR(SEARCH($A12 ="text",BK5)))</xm:f>
            <xm:f>$A12 ="text"</xm:f>
            <x14:dxf>
              <fill>
                <patternFill>
                  <bgColor theme="7" tint="0.79998168889431442"/>
                </patternFill>
              </fill>
            </x14:dxf>
          </x14:cfRule>
          <xm:sqref>BK5:BR5</xm:sqref>
        </x14:conditionalFormatting>
        <x14:conditionalFormatting xmlns:xm="http://schemas.microsoft.com/office/excel/2006/main">
          <x14:cfRule type="containsText" priority="257" operator="containsText" id="{DF8E7C89-F647-418C-88E3-9E84B64C463B}">
            <xm:f>NOT(ISERROR(SEARCH($A12 ="text",BS5)))</xm:f>
            <xm:f>$A12 ="text"</xm:f>
            <x14:dxf>
              <fill>
                <patternFill>
                  <bgColor theme="7" tint="0.79998168889431442"/>
                </patternFill>
              </fill>
            </x14:dxf>
          </x14:cfRule>
          <xm:sqref>BS5:BZ5</xm:sqref>
        </x14:conditionalFormatting>
        <x14:conditionalFormatting xmlns:xm="http://schemas.microsoft.com/office/excel/2006/main">
          <x14:cfRule type="containsText" priority="9116" operator="containsText" id="{EF5508CB-8C94-664F-BD44-B9D943687DCC}">
            <xm:f>NOT(ISERROR(SEARCH(#REF! ="text",A18)))</xm:f>
            <xm:f>#REF! ="text"</xm:f>
            <x14:dxf>
              <fill>
                <patternFill>
                  <bgColor theme="7" tint="0.79998168889431442"/>
                </patternFill>
              </fill>
            </x14:dxf>
          </x14:cfRule>
          <xm:sqref>A21:A22 P18:AD20 AN18:AT20</xm:sqref>
        </x14:conditionalFormatting>
        <x14:conditionalFormatting xmlns:xm="http://schemas.microsoft.com/office/excel/2006/main">
          <x14:cfRule type="containsText" priority="9130" operator="containsText" id="{D8EF68C4-BA60-5940-87E6-632A8F9612CA}">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9131" operator="containsText" id="{485995A5-2FC0-7F48-A37F-BC6A76A465C9}">
            <xm:f>NOT(ISERROR(SEARCH(#REF! ="text",A21)))</xm:f>
            <xm:f>#REF! ="text"</xm:f>
            <x14:dxf>
              <fill>
                <patternFill>
                  <bgColor theme="7" tint="0.79998168889431442"/>
                </patternFill>
              </fill>
            </x14:dxf>
          </x14:cfRule>
          <xm:sqref>A21:A22 W21:AD22 AM21:AT22</xm:sqref>
        </x14:conditionalFormatting>
        <x14:conditionalFormatting xmlns:xm="http://schemas.microsoft.com/office/excel/2006/main">
          <x14:cfRule type="containsText" priority="193" operator="containsText" id="{21A5E86F-DA08-4F4E-840A-15946EFC3A5D}">
            <xm:f>NOT(ISERROR(SEARCH(#REF! ="text",AM11)))</xm:f>
            <xm:f>#REF! ="text"</xm:f>
            <x14:dxf>
              <fill>
                <patternFill>
                  <bgColor theme="7" tint="0.79998168889431442"/>
                </patternFill>
              </fill>
            </x14:dxf>
          </x14:cfRule>
          <xm:sqref>AM11</xm:sqref>
        </x14:conditionalFormatting>
        <x14:conditionalFormatting xmlns:xm="http://schemas.microsoft.com/office/excel/2006/main">
          <x14:cfRule type="containsText" priority="176" operator="containsText" id="{0D37A563-A31A-4196-8B5A-B9444D92EEFD}">
            <xm:f>NOT(ISERROR(SEARCH(#REF! ="text",AM12)))</xm:f>
            <xm:f>#REF! ="text"</xm:f>
            <x14:dxf>
              <fill>
                <patternFill>
                  <bgColor theme="7" tint="0.79998168889431442"/>
                </patternFill>
              </fill>
            </x14:dxf>
          </x14:cfRule>
          <xm:sqref>AM12:AM20</xm:sqref>
        </x14:conditionalFormatting>
        <x14:conditionalFormatting xmlns:xm="http://schemas.microsoft.com/office/excel/2006/main">
          <x14:cfRule type="containsText" priority="9630" operator="containsText" id="{EF5508CB-8C94-664F-BD44-B9D943687DCC}">
            <xm:f>NOT(ISERROR(SEARCH($A1 ="text",A1048562)))</xm:f>
            <xm:f>$A1 ="text"</xm:f>
            <x14:dxf>
              <fill>
                <patternFill>
                  <bgColor theme="7" tint="0.79998168889431442"/>
                </patternFill>
              </fill>
            </x14:dxf>
          </x14:cfRule>
          <xm:sqref>W1048573:AT1048576 A1048562:E1048572 G1048562:N1048572 CA1048562:XFD1048572</xm:sqref>
        </x14:conditionalFormatting>
        <x14:conditionalFormatting xmlns:xm="http://schemas.microsoft.com/office/excel/2006/main">
          <x14:cfRule type="containsText" priority="9647" operator="containsText" id="{41FB7D7E-78B3-47D4-AC4F-FB8E3BA961ED}">
            <xm:f>NOT(ISERROR(SEARCH($A11 ="text",A3)))</xm:f>
            <xm:f>$A11 ="text"</xm:f>
            <x14:dxf>
              <fill>
                <patternFill>
                  <bgColor theme="7" tint="0.79998168889431442"/>
                </patternFill>
              </fill>
            </x14:dxf>
          </x14:cfRule>
          <xm:sqref>A3 AU3:BZ3 D4</xm:sqref>
        </x14:conditionalFormatting>
        <x14:conditionalFormatting xmlns:xm="http://schemas.microsoft.com/office/excel/2006/main">
          <x14:cfRule type="containsText" priority="9653" operator="containsText" id="{EF5508CB-8C94-664F-BD44-B9D943687DCC}">
            <xm:f>NOT(ISERROR(SEARCH($A11 ="text",O1048573)))</xm:f>
            <xm:f>$A11 ="text"</xm:f>
            <x14:dxf>
              <fill>
                <patternFill>
                  <bgColor theme="7" tint="0.79998168889431442"/>
                </patternFill>
              </fill>
            </x14:dxf>
          </x14:cfRule>
          <xm:sqref>O1048573:V1048576</xm:sqref>
        </x14:conditionalFormatting>
        <x14:conditionalFormatting xmlns:xm="http://schemas.microsoft.com/office/excel/2006/main">
          <x14:cfRule type="containsText" priority="9672" operator="containsText" id="{EF5508CB-8C94-664F-BD44-B9D943687DCC}">
            <xm:f>NOT(ISERROR(SEARCH($A10 ="text",A1048573)))</xm:f>
            <xm:f>$A10 ="text"</xm:f>
            <x14:dxf>
              <fill>
                <patternFill>
                  <bgColor theme="7" tint="0.79998168889431442"/>
                </patternFill>
              </fill>
            </x14:dxf>
          </x14:cfRule>
          <xm:sqref>A1048573:E1048576 G1048573:N1048576 CA1048573:XFD1048576</xm:sqref>
        </x14:conditionalFormatting>
        <x14:conditionalFormatting xmlns:xm="http://schemas.microsoft.com/office/excel/2006/main">
          <x14:cfRule type="containsText" priority="9699" operator="containsText" id="{EF5508CB-8C94-664F-BD44-B9D943687DCC}">
            <xm:f>NOT(ISERROR(SEARCH($A1 ="text",W1048560)))</xm:f>
            <xm:f>$A1 ="text"</xm:f>
            <x14:dxf>
              <fill>
                <patternFill>
                  <bgColor theme="7" tint="0.79998168889431442"/>
                </patternFill>
              </fill>
            </x14:dxf>
          </x14:cfRule>
          <xm:sqref>W1048560:AT1048572</xm:sqref>
        </x14:conditionalFormatting>
        <x14:conditionalFormatting xmlns:xm="http://schemas.microsoft.com/office/excel/2006/main">
          <x14:cfRule type="containsText" priority="9701" operator="containsText" id="{EF5508CB-8C94-664F-BD44-B9D943687DCC}">
            <xm:f>NOT(ISERROR(SEARCH($A1 ="text",O1048561)))</xm:f>
            <xm:f>$A1 ="text"</xm:f>
            <x14:dxf>
              <fill>
                <patternFill>
                  <bgColor theme="7" tint="0.79998168889431442"/>
                </patternFill>
              </fill>
            </x14:dxf>
          </x14:cfRule>
          <xm:sqref>O1048561:V1048572</xm:sqref>
        </x14:conditionalFormatting>
        <x14:conditionalFormatting xmlns:xm="http://schemas.microsoft.com/office/excel/2006/main">
          <x14:cfRule type="containsText" priority="79" operator="containsText" id="{E6440040-4B42-4B48-B9AA-5C75C2153C8D}">
            <xm:f>NOT(ISERROR(SEARCH(#REF! ="text",AE8)))</xm:f>
            <xm:f>#REF! ="text"</xm:f>
            <x14:dxf>
              <fill>
                <patternFill>
                  <bgColor theme="7" tint="0.79998168889431442"/>
                </patternFill>
              </fill>
            </x14:dxf>
          </x14:cfRule>
          <xm:sqref>AE8:AL9</xm:sqref>
        </x14:conditionalFormatting>
        <x14:conditionalFormatting xmlns:xm="http://schemas.microsoft.com/office/excel/2006/main">
          <x14:cfRule type="containsText" priority="76" operator="containsText" id="{BE4C3AC7-0111-4B97-97FD-18C9E49F4B34}">
            <xm:f>NOT(ISERROR(SEARCH($A15 ="text",AE10)))</xm:f>
            <xm:f>$A15 ="text"</xm:f>
            <x14:dxf>
              <fill>
                <patternFill>
                  <bgColor theme="7" tint="0.79998168889431442"/>
                </patternFill>
              </fill>
            </x14:dxf>
          </x14:cfRule>
          <xm:sqref>AF11:AL17 AE10:AL10</xm:sqref>
        </x14:conditionalFormatting>
        <x14:conditionalFormatting xmlns:xm="http://schemas.microsoft.com/office/excel/2006/main">
          <x14:cfRule type="containsText" priority="77" operator="containsText" id="{DE76E7AA-794B-4158-BC26-441AA2969A0B}">
            <xm:f>NOT(ISERROR(SEARCH(#REF! ="text",AE11)))</xm:f>
            <xm:f>#REF! ="text"</xm:f>
            <x14:dxf>
              <fill>
                <patternFill>
                  <bgColor theme="7" tint="0.79998168889431442"/>
                </patternFill>
              </fill>
            </x14:dxf>
          </x14:cfRule>
          <xm:sqref>AE11:AE20</xm:sqref>
        </x14:conditionalFormatting>
        <x14:conditionalFormatting xmlns:xm="http://schemas.microsoft.com/office/excel/2006/main">
          <x14:cfRule type="containsText" priority="75" operator="containsText" id="{DD94F032-F8CB-4698-B2A0-765093AF4391}">
            <xm:f>NOT(ISERROR(SEARCH($A17 ="text",AE7)))</xm:f>
            <xm:f>$A17 ="text"</xm:f>
            <x14:dxf>
              <fill>
                <patternFill>
                  <bgColor theme="7" tint="0.79998168889431442"/>
                </patternFill>
              </fill>
            </x14:dxf>
          </x14:cfRule>
          <xm:sqref>AE7:AL7</xm:sqref>
        </x14:conditionalFormatting>
        <x14:conditionalFormatting xmlns:xm="http://schemas.microsoft.com/office/excel/2006/main">
          <x14:cfRule type="containsText" priority="73" operator="containsText" id="{A95F0FB7-F74F-4DCC-AC3E-35F5E5BB470E}">
            <xm:f>NOT(ISERROR(SEARCH($A117 ="text",AE21)))</xm:f>
            <xm:f>$A117 ="text"</xm:f>
            <x14:dxf>
              <fill>
                <patternFill>
                  <bgColor theme="7" tint="0.79998168889431442"/>
                </patternFill>
              </fill>
            </x14:dxf>
          </x14:cfRule>
          <xm:sqref>AE21:AL22</xm:sqref>
        </x14:conditionalFormatting>
        <x14:conditionalFormatting xmlns:xm="http://schemas.microsoft.com/office/excel/2006/main">
          <x14:cfRule type="containsText" priority="80" operator="containsText" id="{E82E1DC3-FBFC-4A5A-89FF-2EBEC5327076}">
            <xm:f>NOT(ISERROR(SEARCH(#REF! ="text",AF18)))</xm:f>
            <xm:f>#REF! ="text"</xm:f>
            <x14:dxf>
              <fill>
                <patternFill>
                  <bgColor theme="7" tint="0.79998168889431442"/>
                </patternFill>
              </fill>
            </x14:dxf>
          </x14:cfRule>
          <xm:sqref>AF18:AL20</xm:sqref>
        </x14:conditionalFormatting>
        <x14:conditionalFormatting xmlns:xm="http://schemas.microsoft.com/office/excel/2006/main">
          <x14:cfRule type="containsText" priority="61" operator="containsText" id="{F1784A0F-9BDB-46F3-96CB-6E0C8E8D6E9A}">
            <xm:f>NOT(ISERROR(SEARCH(#REF! ="text",AU8)))</xm:f>
            <xm:f>#REF! ="text"</xm:f>
            <x14:dxf>
              <fill>
                <patternFill>
                  <bgColor theme="7" tint="0.79998168889431442"/>
                </patternFill>
              </fill>
            </x14:dxf>
          </x14:cfRule>
          <xm:sqref>AU8:BB9</xm:sqref>
        </x14:conditionalFormatting>
        <x14:conditionalFormatting xmlns:xm="http://schemas.microsoft.com/office/excel/2006/main">
          <x14:cfRule type="containsText" priority="58" operator="containsText" id="{9BB5D04B-92FF-417B-AA32-E066E579A03F}">
            <xm:f>NOT(ISERROR(SEARCH($A15 ="text",AU10)))</xm:f>
            <xm:f>$A15 ="text"</xm:f>
            <x14:dxf>
              <fill>
                <patternFill>
                  <bgColor theme="7" tint="0.79998168889431442"/>
                </patternFill>
              </fill>
            </x14:dxf>
          </x14:cfRule>
          <xm:sqref>AV11:BB17 AU10:BB10</xm:sqref>
        </x14:conditionalFormatting>
        <x14:conditionalFormatting xmlns:xm="http://schemas.microsoft.com/office/excel/2006/main">
          <x14:cfRule type="containsText" priority="59" operator="containsText" id="{0381593A-AD4A-4348-B61B-A10127550215}">
            <xm:f>NOT(ISERROR(SEARCH(#REF! ="text",AU11)))</xm:f>
            <xm:f>#REF! ="text"</xm:f>
            <x14:dxf>
              <fill>
                <patternFill>
                  <bgColor theme="7" tint="0.79998168889431442"/>
                </patternFill>
              </fill>
            </x14:dxf>
          </x14:cfRule>
          <xm:sqref>AU11:AU20</xm:sqref>
        </x14:conditionalFormatting>
        <x14:conditionalFormatting xmlns:xm="http://schemas.microsoft.com/office/excel/2006/main">
          <x14:cfRule type="containsText" priority="57" operator="containsText" id="{F8D0A0C0-C7DD-441F-B723-DF6D114FB037}">
            <xm:f>NOT(ISERROR(SEARCH($A17 ="text",AU7)))</xm:f>
            <xm:f>$A17 ="text"</xm:f>
            <x14:dxf>
              <fill>
                <patternFill>
                  <bgColor theme="7" tint="0.79998168889431442"/>
                </patternFill>
              </fill>
            </x14:dxf>
          </x14:cfRule>
          <xm:sqref>AU7:BB7</xm:sqref>
        </x14:conditionalFormatting>
        <x14:conditionalFormatting xmlns:xm="http://schemas.microsoft.com/office/excel/2006/main">
          <x14:cfRule type="containsText" priority="55" operator="containsText" id="{EBE453C3-A94B-4E09-BBF6-E79944B4641C}">
            <xm:f>NOT(ISERROR(SEARCH($A117 ="text",AU21)))</xm:f>
            <xm:f>$A117 ="text"</xm:f>
            <x14:dxf>
              <fill>
                <patternFill>
                  <bgColor theme="7" tint="0.79998168889431442"/>
                </patternFill>
              </fill>
            </x14:dxf>
          </x14:cfRule>
          <xm:sqref>AU21:BB22</xm:sqref>
        </x14:conditionalFormatting>
        <x14:conditionalFormatting xmlns:xm="http://schemas.microsoft.com/office/excel/2006/main">
          <x14:cfRule type="containsText" priority="62" operator="containsText" id="{A10CB304-68D7-46A7-AEC2-4EF08D47246F}">
            <xm:f>NOT(ISERROR(SEARCH(#REF! ="text",AV18)))</xm:f>
            <xm:f>#REF! ="text"</xm:f>
            <x14:dxf>
              <fill>
                <patternFill>
                  <bgColor theme="7" tint="0.79998168889431442"/>
                </patternFill>
              </fill>
            </x14:dxf>
          </x14:cfRule>
          <xm:sqref>AV18:BB20</xm:sqref>
        </x14:conditionalFormatting>
        <x14:conditionalFormatting xmlns:xm="http://schemas.microsoft.com/office/excel/2006/main">
          <x14:cfRule type="containsText" priority="43" operator="containsText" id="{BBB08F08-67C7-45BA-81B4-A795D5532D66}">
            <xm:f>NOT(ISERROR(SEARCH(#REF! ="text",BC8)))</xm:f>
            <xm:f>#REF! ="text"</xm:f>
            <x14:dxf>
              <fill>
                <patternFill>
                  <bgColor theme="7" tint="0.79998168889431442"/>
                </patternFill>
              </fill>
            </x14:dxf>
          </x14:cfRule>
          <xm:sqref>BC8:BJ9</xm:sqref>
        </x14:conditionalFormatting>
        <x14:conditionalFormatting xmlns:xm="http://schemas.microsoft.com/office/excel/2006/main">
          <x14:cfRule type="containsText" priority="40" operator="containsText" id="{524BC8BD-3108-4080-AE4E-5ADA4DC7C9E6}">
            <xm:f>NOT(ISERROR(SEARCH($A15 ="text",BC10)))</xm:f>
            <xm:f>$A15 ="text"</xm:f>
            <x14:dxf>
              <fill>
                <patternFill>
                  <bgColor theme="7" tint="0.79998168889431442"/>
                </patternFill>
              </fill>
            </x14:dxf>
          </x14:cfRule>
          <xm:sqref>BD11:BJ17 BC10:BJ10</xm:sqref>
        </x14:conditionalFormatting>
        <x14:conditionalFormatting xmlns:xm="http://schemas.microsoft.com/office/excel/2006/main">
          <x14:cfRule type="containsText" priority="41" operator="containsText" id="{B3689B3A-4741-434C-8EC7-3860C3F798AB}">
            <xm:f>NOT(ISERROR(SEARCH(#REF! ="text",BC11)))</xm:f>
            <xm:f>#REF! ="text"</xm:f>
            <x14:dxf>
              <fill>
                <patternFill>
                  <bgColor theme="7" tint="0.79998168889431442"/>
                </patternFill>
              </fill>
            </x14:dxf>
          </x14:cfRule>
          <xm:sqref>BC11:BC20</xm:sqref>
        </x14:conditionalFormatting>
        <x14:conditionalFormatting xmlns:xm="http://schemas.microsoft.com/office/excel/2006/main">
          <x14:cfRule type="containsText" priority="39" operator="containsText" id="{43FDB3C4-4438-4373-8B49-F0030E80F231}">
            <xm:f>NOT(ISERROR(SEARCH($A17 ="text",BC7)))</xm:f>
            <xm:f>$A17 ="text"</xm:f>
            <x14:dxf>
              <fill>
                <patternFill>
                  <bgColor theme="7" tint="0.79998168889431442"/>
                </patternFill>
              </fill>
            </x14:dxf>
          </x14:cfRule>
          <xm:sqref>BC7:BJ7</xm:sqref>
        </x14:conditionalFormatting>
        <x14:conditionalFormatting xmlns:xm="http://schemas.microsoft.com/office/excel/2006/main">
          <x14:cfRule type="containsText" priority="37" operator="containsText" id="{D70B20BC-5797-45A3-A967-763A62B2ECA0}">
            <xm:f>NOT(ISERROR(SEARCH($A117 ="text",BC21)))</xm:f>
            <xm:f>$A117 ="text"</xm:f>
            <x14:dxf>
              <fill>
                <patternFill>
                  <bgColor theme="7" tint="0.79998168889431442"/>
                </patternFill>
              </fill>
            </x14:dxf>
          </x14:cfRule>
          <xm:sqref>BC21:BJ22</xm:sqref>
        </x14:conditionalFormatting>
        <x14:conditionalFormatting xmlns:xm="http://schemas.microsoft.com/office/excel/2006/main">
          <x14:cfRule type="containsText" priority="44" operator="containsText" id="{48FE2EE5-2141-4B71-98A7-950A0BC3785B}">
            <xm:f>NOT(ISERROR(SEARCH(#REF! ="text",BD18)))</xm:f>
            <xm:f>#REF! ="text"</xm:f>
            <x14:dxf>
              <fill>
                <patternFill>
                  <bgColor theme="7" tint="0.79998168889431442"/>
                </patternFill>
              </fill>
            </x14:dxf>
          </x14:cfRule>
          <xm:sqref>BD18:BJ20</xm:sqref>
        </x14:conditionalFormatting>
        <x14:conditionalFormatting xmlns:xm="http://schemas.microsoft.com/office/excel/2006/main">
          <x14:cfRule type="containsText" priority="25" operator="containsText" id="{DC142A90-F9F8-4012-95D9-AFA659796490}">
            <xm:f>NOT(ISERROR(SEARCH(#REF! ="text",BK8)))</xm:f>
            <xm:f>#REF! ="text"</xm:f>
            <x14:dxf>
              <fill>
                <patternFill>
                  <bgColor theme="7" tint="0.79998168889431442"/>
                </patternFill>
              </fill>
            </x14:dxf>
          </x14:cfRule>
          <xm:sqref>BK8:BR9</xm:sqref>
        </x14:conditionalFormatting>
        <x14:conditionalFormatting xmlns:xm="http://schemas.microsoft.com/office/excel/2006/main">
          <x14:cfRule type="containsText" priority="22" operator="containsText" id="{DB1DA6A6-4257-46BC-B39F-C76E1A339A67}">
            <xm:f>NOT(ISERROR(SEARCH($A15 ="text",BK10)))</xm:f>
            <xm:f>$A15 ="text"</xm:f>
            <x14:dxf>
              <fill>
                <patternFill>
                  <bgColor theme="7" tint="0.79998168889431442"/>
                </patternFill>
              </fill>
            </x14:dxf>
          </x14:cfRule>
          <xm:sqref>BL11:BR17 BK10:BR10</xm:sqref>
        </x14:conditionalFormatting>
        <x14:conditionalFormatting xmlns:xm="http://schemas.microsoft.com/office/excel/2006/main">
          <x14:cfRule type="containsText" priority="23" operator="containsText" id="{0F3E5DE2-AFF4-40AD-AB76-939384FE2C6B}">
            <xm:f>NOT(ISERROR(SEARCH(#REF! ="text",BK11)))</xm:f>
            <xm:f>#REF! ="text"</xm:f>
            <x14:dxf>
              <fill>
                <patternFill>
                  <bgColor theme="7" tint="0.79998168889431442"/>
                </patternFill>
              </fill>
            </x14:dxf>
          </x14:cfRule>
          <xm:sqref>BK11:BK20</xm:sqref>
        </x14:conditionalFormatting>
        <x14:conditionalFormatting xmlns:xm="http://schemas.microsoft.com/office/excel/2006/main">
          <x14:cfRule type="containsText" priority="21" operator="containsText" id="{75AD62A4-CA77-4D21-976B-C5A83103F3DD}">
            <xm:f>NOT(ISERROR(SEARCH($A17 ="text",BK7)))</xm:f>
            <xm:f>$A17 ="text"</xm:f>
            <x14:dxf>
              <fill>
                <patternFill>
                  <bgColor theme="7" tint="0.79998168889431442"/>
                </patternFill>
              </fill>
            </x14:dxf>
          </x14:cfRule>
          <xm:sqref>BK7:BR7</xm:sqref>
        </x14:conditionalFormatting>
        <x14:conditionalFormatting xmlns:xm="http://schemas.microsoft.com/office/excel/2006/main">
          <x14:cfRule type="containsText" priority="19" operator="containsText" id="{B61ADD06-7281-431B-BE51-CD76C71E737D}">
            <xm:f>NOT(ISERROR(SEARCH($A117 ="text",BK21)))</xm:f>
            <xm:f>$A117 ="text"</xm:f>
            <x14:dxf>
              <fill>
                <patternFill>
                  <bgColor theme="7" tint="0.79998168889431442"/>
                </patternFill>
              </fill>
            </x14:dxf>
          </x14:cfRule>
          <xm:sqref>BK21:BR22</xm:sqref>
        </x14:conditionalFormatting>
        <x14:conditionalFormatting xmlns:xm="http://schemas.microsoft.com/office/excel/2006/main">
          <x14:cfRule type="containsText" priority="26" operator="containsText" id="{3C309019-EE60-4BCD-B580-F40C21F62540}">
            <xm:f>NOT(ISERROR(SEARCH(#REF! ="text",BL18)))</xm:f>
            <xm:f>#REF! ="text"</xm:f>
            <x14:dxf>
              <fill>
                <patternFill>
                  <bgColor theme="7" tint="0.79998168889431442"/>
                </patternFill>
              </fill>
            </x14:dxf>
          </x14:cfRule>
          <xm:sqref>BL18:BR20</xm:sqref>
        </x14:conditionalFormatting>
        <x14:conditionalFormatting xmlns:xm="http://schemas.microsoft.com/office/excel/2006/main">
          <x14:cfRule type="containsText" priority="7" operator="containsText" id="{C0C983DE-D508-4B57-A045-A8EB518B50A3}">
            <xm:f>NOT(ISERROR(SEARCH(#REF! ="text",BS8)))</xm:f>
            <xm:f>#REF! ="text"</xm:f>
            <x14:dxf>
              <fill>
                <patternFill>
                  <bgColor theme="7" tint="0.79998168889431442"/>
                </patternFill>
              </fill>
            </x14:dxf>
          </x14:cfRule>
          <xm:sqref>BS8:BZ9</xm:sqref>
        </x14:conditionalFormatting>
        <x14:conditionalFormatting xmlns:xm="http://schemas.microsoft.com/office/excel/2006/main">
          <x14:cfRule type="containsText" priority="4" operator="containsText" id="{DD3B0D15-2901-4841-A1F9-3758896B3897}">
            <xm:f>NOT(ISERROR(SEARCH($A15 ="text",BS10)))</xm:f>
            <xm:f>$A15 ="text"</xm:f>
            <x14:dxf>
              <fill>
                <patternFill>
                  <bgColor theme="7" tint="0.79998168889431442"/>
                </patternFill>
              </fill>
            </x14:dxf>
          </x14:cfRule>
          <xm:sqref>BT11:BZ17 BS10:BZ10</xm:sqref>
        </x14:conditionalFormatting>
        <x14:conditionalFormatting xmlns:xm="http://schemas.microsoft.com/office/excel/2006/main">
          <x14:cfRule type="containsText" priority="5" operator="containsText" id="{7F5C9B64-5C2A-40A3-A992-C0234253C195}">
            <xm:f>NOT(ISERROR(SEARCH(#REF! ="text",BS11)))</xm:f>
            <xm:f>#REF! ="text"</xm:f>
            <x14:dxf>
              <fill>
                <patternFill>
                  <bgColor theme="7" tint="0.79998168889431442"/>
                </patternFill>
              </fill>
            </x14:dxf>
          </x14:cfRule>
          <xm:sqref>BS11:BS20</xm:sqref>
        </x14:conditionalFormatting>
        <x14:conditionalFormatting xmlns:xm="http://schemas.microsoft.com/office/excel/2006/main">
          <x14:cfRule type="containsText" priority="3" operator="containsText" id="{33BEC1C2-2FCF-439F-9101-82596C1C6F32}">
            <xm:f>NOT(ISERROR(SEARCH($A17 ="text",BS7)))</xm:f>
            <xm:f>$A17 ="text"</xm:f>
            <x14:dxf>
              <fill>
                <patternFill>
                  <bgColor theme="7" tint="0.79998168889431442"/>
                </patternFill>
              </fill>
            </x14:dxf>
          </x14:cfRule>
          <xm:sqref>BS7:BZ7</xm:sqref>
        </x14:conditionalFormatting>
        <x14:conditionalFormatting xmlns:xm="http://schemas.microsoft.com/office/excel/2006/main">
          <x14:cfRule type="containsText" priority="1" operator="containsText" id="{B7F85CB5-1B09-4063-9D4E-40D4680AD9DF}">
            <xm:f>NOT(ISERROR(SEARCH($A117 ="text",BS21)))</xm:f>
            <xm:f>$A117 ="text"</xm:f>
            <x14:dxf>
              <fill>
                <patternFill>
                  <bgColor theme="7" tint="0.79998168889431442"/>
                </patternFill>
              </fill>
            </x14:dxf>
          </x14:cfRule>
          <xm:sqref>BS21:BZ22</xm:sqref>
        </x14:conditionalFormatting>
        <x14:conditionalFormatting xmlns:xm="http://schemas.microsoft.com/office/excel/2006/main">
          <x14:cfRule type="containsText" priority="8" operator="containsText" id="{A0C3307D-F714-4EE7-AB35-44DECDEAF56B}">
            <xm:f>NOT(ISERROR(SEARCH(#REF! ="text",BT18)))</xm:f>
            <xm:f>#REF! ="text"</xm:f>
            <x14:dxf>
              <fill>
                <patternFill>
                  <bgColor theme="7" tint="0.79998168889431442"/>
                </patternFill>
              </fill>
            </x14:dxf>
          </x14:cfRule>
          <xm:sqref>BT18:BZ20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Baseline</vt:lpstr>
      <vt:lpstr>FollowUp</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Johannes Allgaier</cp:lastModifiedBy>
  <cp:revision/>
  <dcterms:created xsi:type="dcterms:W3CDTF">2020-03-28T16:54:59Z</dcterms:created>
  <dcterms:modified xsi:type="dcterms:W3CDTF">2020-12-15T13:17:55Z</dcterms:modified>
</cp:coreProperties>
</file>