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nes Allgaier\Dropbox (University of Wuerzburg)\20-06-17_TYT\results\"/>
    </mc:Choice>
  </mc:AlternateContent>
  <xr:revisionPtr revIDLastSave="0" documentId="13_ncr:1_{1FCBF562-A8C7-4C08-B510-D46DAD7C936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D4" i="1"/>
  <c r="E4" i="1"/>
  <c r="G4" i="1"/>
  <c r="H4" i="1"/>
  <c r="I4" i="1"/>
  <c r="J4" i="1"/>
  <c r="K4" i="1"/>
  <c r="L4" i="1"/>
  <c r="M4" i="1"/>
  <c r="N4" i="1"/>
  <c r="O4" i="1"/>
  <c r="P4" i="1"/>
  <c r="Q4" i="1"/>
  <c r="R4" i="1"/>
  <c r="S4" i="1"/>
  <c r="D5" i="1"/>
  <c r="E5" i="1"/>
  <c r="F5" i="1"/>
  <c r="H5" i="1"/>
  <c r="I5" i="1"/>
  <c r="J5" i="1"/>
  <c r="K5" i="1"/>
  <c r="L5" i="1"/>
  <c r="M5" i="1"/>
  <c r="N5" i="1"/>
  <c r="O5" i="1"/>
  <c r="P5" i="1"/>
  <c r="Q5" i="1"/>
  <c r="R5" i="1"/>
  <c r="S5" i="1"/>
  <c r="D6" i="1"/>
  <c r="E6" i="1"/>
  <c r="F6" i="1"/>
  <c r="G6" i="1"/>
  <c r="I6" i="1"/>
  <c r="J6" i="1"/>
  <c r="K6" i="1"/>
  <c r="L6" i="1"/>
  <c r="M6" i="1"/>
  <c r="N6" i="1"/>
  <c r="O6" i="1"/>
  <c r="P6" i="1"/>
  <c r="Q6" i="1"/>
  <c r="R6" i="1"/>
  <c r="S6" i="1"/>
  <c r="D7" i="1"/>
  <c r="E7" i="1"/>
  <c r="F7" i="1"/>
  <c r="G7" i="1"/>
  <c r="H7" i="1"/>
  <c r="J7" i="1"/>
  <c r="K7" i="1"/>
  <c r="L7" i="1"/>
  <c r="M7" i="1"/>
  <c r="N7" i="1"/>
  <c r="O7" i="1"/>
  <c r="P7" i="1"/>
  <c r="Q7" i="1"/>
  <c r="R7" i="1"/>
  <c r="S7" i="1"/>
  <c r="D8" i="1"/>
  <c r="E8" i="1"/>
  <c r="F8" i="1"/>
  <c r="G8" i="1"/>
  <c r="H8" i="1"/>
  <c r="I8" i="1"/>
  <c r="K8" i="1"/>
  <c r="L8" i="1"/>
  <c r="M8" i="1"/>
  <c r="N8" i="1"/>
  <c r="O8" i="1"/>
  <c r="P8" i="1"/>
  <c r="Q8" i="1"/>
  <c r="R8" i="1"/>
  <c r="S8" i="1"/>
  <c r="D9" i="1"/>
  <c r="E9" i="1"/>
  <c r="F9" i="1"/>
  <c r="G9" i="1"/>
  <c r="H9" i="1"/>
  <c r="I9" i="1"/>
  <c r="J9" i="1"/>
  <c r="S9" i="1"/>
  <c r="D10" i="1"/>
  <c r="E10" i="1"/>
  <c r="F10" i="1"/>
  <c r="G10" i="1"/>
  <c r="H10" i="1"/>
  <c r="I10" i="1"/>
  <c r="J10" i="1"/>
  <c r="S10" i="1"/>
  <c r="D11" i="1"/>
  <c r="E11" i="1"/>
  <c r="F11" i="1"/>
  <c r="G11" i="1"/>
  <c r="H11" i="1"/>
  <c r="I11" i="1"/>
  <c r="J11" i="1"/>
  <c r="S11" i="1"/>
  <c r="D12" i="1"/>
  <c r="E12" i="1"/>
  <c r="F12" i="1"/>
  <c r="G12" i="1"/>
  <c r="H12" i="1"/>
  <c r="I12" i="1"/>
  <c r="J12" i="1"/>
  <c r="S12" i="1"/>
  <c r="D13" i="1"/>
  <c r="E13" i="1"/>
  <c r="F13" i="1"/>
  <c r="G13" i="1"/>
  <c r="H13" i="1"/>
  <c r="I13" i="1"/>
  <c r="J13" i="1"/>
  <c r="S13" i="1"/>
  <c r="D14" i="1"/>
  <c r="E14" i="1"/>
  <c r="F14" i="1"/>
  <c r="G14" i="1"/>
  <c r="H14" i="1"/>
  <c r="I14" i="1"/>
  <c r="J14" i="1"/>
  <c r="S14" i="1"/>
  <c r="D15" i="1"/>
  <c r="E15" i="1"/>
  <c r="F15" i="1"/>
  <c r="G15" i="1"/>
  <c r="H15" i="1"/>
  <c r="I15" i="1"/>
  <c r="J15" i="1"/>
  <c r="S15" i="1"/>
  <c r="D16" i="1"/>
  <c r="E16" i="1"/>
  <c r="F16" i="1"/>
  <c r="G16" i="1"/>
  <c r="H16" i="1"/>
  <c r="I16" i="1"/>
  <c r="J16" i="1"/>
  <c r="S16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<sst xmlns="http://schemas.openxmlformats.org/spreadsheetml/2006/main" count="81" uniqueCount="49">
  <si>
    <t>question1</t>
  </si>
  <si>
    <t>question2</t>
  </si>
  <si>
    <t>question3</t>
  </si>
  <si>
    <t>question4</t>
  </si>
  <si>
    <t>question5</t>
  </si>
  <si>
    <t>question6</t>
  </si>
  <si>
    <t>question7</t>
  </si>
  <si>
    <t>question8_0</t>
  </si>
  <si>
    <t>question8_1</t>
  </si>
  <si>
    <t>question8_2</t>
  </si>
  <si>
    <t>question8_4</t>
  </si>
  <si>
    <t>question8_5</t>
  </si>
  <si>
    <t>question8_6</t>
  </si>
  <si>
    <t>question8_7</t>
  </si>
  <si>
    <t>question8_8</t>
  </si>
  <si>
    <t>gender</t>
  </si>
  <si>
    <t>1</t>
  </si>
  <si>
    <t>Gender</t>
  </si>
  <si>
    <t>Did you perceive the tinnitus right now?</t>
  </si>
  <si>
    <t>How loud is the tinnitus right now?</t>
  </si>
  <si>
    <t>How stressful is the tinnitus right now?</t>
  </si>
  <si>
    <t>How is your mood right now?</t>
  </si>
  <si>
    <t>How is your arousal right now?</t>
  </si>
  <si>
    <t>Do you feel stressed right now?</t>
  </si>
  <si>
    <t>How much did you concentrate on the things you are doing right now?</t>
  </si>
  <si>
    <t>Because of the tinnitus it is hard for me to get to sleep.</t>
  </si>
  <si>
    <t>I am feeling depressed because of the tinnitus.</t>
  </si>
  <si>
    <t>I find it harder to relax because of the tinnitus.</t>
  </si>
  <si>
    <t>I have strong worries because of the tinnitus.</t>
  </si>
  <si>
    <t>Because of the tinnitus it is difficult to follow a conversation, a piece of music or a film.</t>
  </si>
  <si>
    <t>Because of the tinnitus it is difficult to concentrate.</t>
  </si>
  <si>
    <t>Because of the tinnitus I am more irritable with my family, friends and colleagues.</t>
  </si>
  <si>
    <t>Because of the tinnitus I am more sensitive to environmental noises.</t>
  </si>
  <si>
    <t>q1</t>
  </si>
  <si>
    <t>q2</t>
  </si>
  <si>
    <t>q3</t>
  </si>
  <si>
    <t>q4</t>
  </si>
  <si>
    <t>q5</t>
  </si>
  <si>
    <t>q6</t>
  </si>
  <si>
    <t>q7</t>
  </si>
  <si>
    <t>q8_0</t>
  </si>
  <si>
    <t>q8_1</t>
  </si>
  <si>
    <t>q8_2</t>
  </si>
  <si>
    <t>q8_4</t>
  </si>
  <si>
    <t>q8_5</t>
  </si>
  <si>
    <t>q8_6</t>
  </si>
  <si>
    <t>q8_7</t>
  </si>
  <si>
    <t>q8_8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</si>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</sst>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Bodoni MT"/>
      <family val="1"/>
    </font>
    <font>
      <b/>
      <sz val="11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right" vertical="top"/>
    </xf>
    <xf numFmtId="2" fontId="1" fillId="0" borderId="0" xfId="0" quotePrefix="1" applyNumberFormat="1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f_correlation_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question1</v>
          </cell>
          <cell r="B2">
            <v>1</v>
          </cell>
          <cell r="C2">
            <v>0.32900000000000001</v>
          </cell>
          <cell r="D2">
            <v>0.28899999999999998</v>
          </cell>
          <cell r="E2">
            <v>0.16500000000000001</v>
          </cell>
          <cell r="F2">
            <v>4.7E-2</v>
          </cell>
          <cell r="G2">
            <v>0.127</v>
          </cell>
          <cell r="H2">
            <v>-4.7E-2</v>
          </cell>
          <cell r="I2">
            <v>0.129</v>
          </cell>
          <cell r="J2">
            <v>0.187</v>
          </cell>
          <cell r="K2">
            <v>0.21299999999999999</v>
          </cell>
          <cell r="L2">
            <v>0.249</v>
          </cell>
          <cell r="M2">
            <v>0.28399999999999997</v>
          </cell>
          <cell r="N2">
            <v>1.6E-2</v>
          </cell>
          <cell r="O2">
            <v>0.17499999999999999</v>
          </cell>
          <cell r="P2">
            <v>4.9000000000000002E-2</v>
          </cell>
          <cell r="Q2">
            <v>9.9000000000000005E-2</v>
          </cell>
        </row>
        <row r="3">
          <cell r="A3" t="str">
            <v>question2</v>
          </cell>
          <cell r="B3">
            <v>0.32900000000000001</v>
          </cell>
          <cell r="C3">
            <v>1</v>
          </cell>
          <cell r="D3">
            <v>0.65800000000000003</v>
          </cell>
          <cell r="E3">
            <v>-0.28000000000000003</v>
          </cell>
          <cell r="F3">
            <v>8.3000000000000004E-2</v>
          </cell>
          <cell r="G3">
            <v>0.32200000000000001</v>
          </cell>
          <cell r="H3">
            <v>5.2999999999999999E-2</v>
          </cell>
          <cell r="I3">
            <v>-0.11899999999999999</v>
          </cell>
          <cell r="J3">
            <v>0.36799999999999999</v>
          </cell>
          <cell r="K3">
            <v>-8.7999999999999995E-2</v>
          </cell>
          <cell r="L3">
            <v>0.45400000000000001</v>
          </cell>
          <cell r="M3">
            <v>0.20300000000000001</v>
          </cell>
          <cell r="N3">
            <v>-0.13300000000000001</v>
          </cell>
          <cell r="O3">
            <v>0.24199999999999999</v>
          </cell>
          <cell r="P3">
            <v>1.6E-2</v>
          </cell>
          <cell r="Q3">
            <v>-0.01</v>
          </cell>
        </row>
        <row r="4">
          <cell r="A4" t="str">
            <v>question3</v>
          </cell>
          <cell r="B4">
            <v>0.28899999999999998</v>
          </cell>
          <cell r="C4">
            <v>0.65800000000000003</v>
          </cell>
          <cell r="D4">
            <v>1</v>
          </cell>
          <cell r="E4">
            <v>-0.33800000000000002</v>
          </cell>
          <cell r="F4">
            <v>0.23200000000000001</v>
          </cell>
          <cell r="G4">
            <v>0.56899999999999995</v>
          </cell>
          <cell r="H4">
            <v>-0.13100000000000001</v>
          </cell>
          <cell r="I4">
            <v>-6.8000000000000005E-2</v>
          </cell>
          <cell r="J4">
            <v>0.45500000000000002</v>
          </cell>
          <cell r="K4">
            <v>-3.3000000000000002E-2</v>
          </cell>
          <cell r="L4">
            <v>0.51100000000000001</v>
          </cell>
          <cell r="M4">
            <v>0.37</v>
          </cell>
          <cell r="N4">
            <v>-0.13500000000000001</v>
          </cell>
          <cell r="O4">
            <v>0.315</v>
          </cell>
          <cell r="P4">
            <v>0.41</v>
          </cell>
          <cell r="Q4">
            <v>1.2E-2</v>
          </cell>
        </row>
        <row r="5">
          <cell r="A5" t="str">
            <v>question4</v>
          </cell>
          <cell r="B5">
            <v>0.16500000000000001</v>
          </cell>
          <cell r="C5">
            <v>-0.28000000000000003</v>
          </cell>
          <cell r="D5">
            <v>-0.33800000000000002</v>
          </cell>
          <cell r="E5">
            <v>1</v>
          </cell>
          <cell r="F5">
            <v>0.38700000000000001</v>
          </cell>
          <cell r="G5">
            <v>-0.443</v>
          </cell>
          <cell r="H5">
            <v>0.115</v>
          </cell>
          <cell r="I5">
            <v>0.13300000000000001</v>
          </cell>
          <cell r="J5">
            <v>0.47899999999999998</v>
          </cell>
          <cell r="K5">
            <v>0.21299999999999999</v>
          </cell>
          <cell r="L5">
            <v>0.42899999999999999</v>
          </cell>
          <cell r="M5">
            <v>0.26800000000000002</v>
          </cell>
          <cell r="N5">
            <v>0.22500000000000001</v>
          </cell>
          <cell r="O5">
            <v>0.52</v>
          </cell>
          <cell r="P5">
            <v>0.26800000000000002</v>
          </cell>
          <cell r="Q5">
            <v>0.109</v>
          </cell>
        </row>
        <row r="6">
          <cell r="A6" t="str">
            <v>question5</v>
          </cell>
          <cell r="B6">
            <v>4.7E-2</v>
          </cell>
          <cell r="C6">
            <v>8.3000000000000004E-2</v>
          </cell>
          <cell r="D6">
            <v>0.23200000000000001</v>
          </cell>
          <cell r="E6">
            <v>0.38700000000000001</v>
          </cell>
          <cell r="F6">
            <v>1</v>
          </cell>
          <cell r="G6">
            <v>0.46300000000000002</v>
          </cell>
          <cell r="H6">
            <v>-0.01</v>
          </cell>
          <cell r="I6">
            <v>0.17699999999999999</v>
          </cell>
          <cell r="J6">
            <v>0.35099999999999998</v>
          </cell>
          <cell r="K6">
            <v>0.14099999999999999</v>
          </cell>
          <cell r="L6">
            <v>0.249</v>
          </cell>
          <cell r="M6">
            <v>0.13800000000000001</v>
          </cell>
          <cell r="N6">
            <v>0.1</v>
          </cell>
          <cell r="O6">
            <v>0.372</v>
          </cell>
          <cell r="P6">
            <v>0.23699999999999999</v>
          </cell>
          <cell r="Q6">
            <v>9.4E-2</v>
          </cell>
        </row>
        <row r="7">
          <cell r="A7" t="str">
            <v>question6</v>
          </cell>
          <cell r="B7">
            <v>0.127</v>
          </cell>
          <cell r="C7">
            <v>0.32200000000000001</v>
          </cell>
          <cell r="D7">
            <v>0.56899999999999995</v>
          </cell>
          <cell r="E7">
            <v>-0.443</v>
          </cell>
          <cell r="F7">
            <v>0.46300000000000002</v>
          </cell>
          <cell r="G7">
            <v>1</v>
          </cell>
          <cell r="H7">
            <v>-2.3E-2</v>
          </cell>
          <cell r="I7">
            <v>-3.4000000000000002E-2</v>
          </cell>
          <cell r="J7">
            <v>0.49199999999999999</v>
          </cell>
          <cell r="K7">
            <v>-4.2000000000000003E-2</v>
          </cell>
          <cell r="L7">
            <v>0.30599999999999999</v>
          </cell>
          <cell r="M7">
            <v>0.161</v>
          </cell>
          <cell r="N7">
            <v>-2.3E-2</v>
          </cell>
          <cell r="O7">
            <v>0.29299999999999998</v>
          </cell>
          <cell r="P7">
            <v>0.35</v>
          </cell>
          <cell r="Q7">
            <v>5.0999999999999997E-2</v>
          </cell>
        </row>
        <row r="8">
          <cell r="A8" t="str">
            <v>question7</v>
          </cell>
          <cell r="B8">
            <v>-4.7E-2</v>
          </cell>
          <cell r="C8">
            <v>5.2999999999999999E-2</v>
          </cell>
          <cell r="D8">
            <v>-0.13100000000000001</v>
          </cell>
          <cell r="E8">
            <v>0.115</v>
          </cell>
          <cell r="F8">
            <v>-0.01</v>
          </cell>
          <cell r="G8">
            <v>-2.3E-2</v>
          </cell>
          <cell r="H8">
            <v>1</v>
          </cell>
          <cell r="I8">
            <v>-1.2E-2</v>
          </cell>
          <cell r="J8">
            <v>-0.192</v>
          </cell>
          <cell r="K8">
            <v>0.26800000000000002</v>
          </cell>
          <cell r="L8">
            <v>1.4E-2</v>
          </cell>
          <cell r="M8">
            <v>4.3999999999999997E-2</v>
          </cell>
          <cell r="N8">
            <v>0.39800000000000002</v>
          </cell>
          <cell r="O8">
            <v>-0.224</v>
          </cell>
          <cell r="P8">
            <v>-0.154</v>
          </cell>
          <cell r="Q8">
            <v>3.5000000000000003E-2</v>
          </cell>
        </row>
        <row r="9">
          <cell r="A9" t="str">
            <v>question8_0</v>
          </cell>
          <cell r="B9">
            <v>0.129</v>
          </cell>
          <cell r="C9">
            <v>-0.11899999999999999</v>
          </cell>
          <cell r="D9">
            <v>-6.8000000000000005E-2</v>
          </cell>
          <cell r="E9">
            <v>0.13300000000000001</v>
          </cell>
          <cell r="F9">
            <v>0.17699999999999999</v>
          </cell>
          <cell r="G9">
            <v>-3.4000000000000002E-2</v>
          </cell>
          <cell r="H9">
            <v>-1.2E-2</v>
          </cell>
          <cell r="I9">
            <v>1</v>
          </cell>
          <cell r="Q9">
            <v>0.09</v>
          </cell>
        </row>
        <row r="10">
          <cell r="A10" t="str">
            <v>question8_1</v>
          </cell>
          <cell r="B10">
            <v>0.187</v>
          </cell>
          <cell r="C10">
            <v>0.36799999999999999</v>
          </cell>
          <cell r="D10">
            <v>0.45500000000000002</v>
          </cell>
          <cell r="E10">
            <v>0.47899999999999998</v>
          </cell>
          <cell r="F10">
            <v>0.35099999999999998</v>
          </cell>
          <cell r="G10">
            <v>0.49199999999999999</v>
          </cell>
          <cell r="H10">
            <v>-0.192</v>
          </cell>
          <cell r="J10">
            <v>1</v>
          </cell>
          <cell r="Q10">
            <v>8.4000000000000005E-2</v>
          </cell>
        </row>
        <row r="11">
          <cell r="A11" t="str">
            <v>question8_2</v>
          </cell>
          <cell r="B11">
            <v>0.21299999999999999</v>
          </cell>
          <cell r="C11">
            <v>-8.7999999999999995E-2</v>
          </cell>
          <cell r="D11">
            <v>-3.3000000000000002E-2</v>
          </cell>
          <cell r="E11">
            <v>0.21299999999999999</v>
          </cell>
          <cell r="F11">
            <v>0.14099999999999999</v>
          </cell>
          <cell r="G11">
            <v>-4.2000000000000003E-2</v>
          </cell>
          <cell r="H11">
            <v>0.26800000000000002</v>
          </cell>
          <cell r="K11">
            <v>1</v>
          </cell>
          <cell r="Q11">
            <v>2.1999999999999999E-2</v>
          </cell>
        </row>
        <row r="12">
          <cell r="A12" t="str">
            <v>question8_4</v>
          </cell>
          <cell r="B12">
            <v>0.249</v>
          </cell>
          <cell r="C12">
            <v>0.45400000000000001</v>
          </cell>
          <cell r="D12">
            <v>0.51100000000000001</v>
          </cell>
          <cell r="E12">
            <v>0.42899999999999999</v>
          </cell>
          <cell r="F12">
            <v>0.249</v>
          </cell>
          <cell r="G12">
            <v>0.30599999999999999</v>
          </cell>
          <cell r="H12">
            <v>1.4E-2</v>
          </cell>
          <cell r="L12">
            <v>1</v>
          </cell>
          <cell r="Q12">
            <v>0.115</v>
          </cell>
        </row>
        <row r="13">
          <cell r="A13" t="str">
            <v>question8_5</v>
          </cell>
          <cell r="B13">
            <v>0.28399999999999997</v>
          </cell>
          <cell r="C13">
            <v>0.20300000000000001</v>
          </cell>
          <cell r="D13">
            <v>0.37</v>
          </cell>
          <cell r="E13">
            <v>0.26800000000000002</v>
          </cell>
          <cell r="F13">
            <v>0.13800000000000001</v>
          </cell>
          <cell r="G13">
            <v>0.161</v>
          </cell>
          <cell r="H13">
            <v>4.3999999999999997E-2</v>
          </cell>
          <cell r="M13">
            <v>1</v>
          </cell>
          <cell r="Q13">
            <v>0.16800000000000001</v>
          </cell>
        </row>
        <row r="14">
          <cell r="A14" t="str">
            <v>question8_6</v>
          </cell>
          <cell r="B14">
            <v>1.6E-2</v>
          </cell>
          <cell r="C14">
            <v>-0.13300000000000001</v>
          </cell>
          <cell r="D14">
            <v>-0.13500000000000001</v>
          </cell>
          <cell r="E14">
            <v>0.22500000000000001</v>
          </cell>
          <cell r="F14">
            <v>0.1</v>
          </cell>
          <cell r="G14">
            <v>-2.3E-2</v>
          </cell>
          <cell r="H14">
            <v>0.39800000000000002</v>
          </cell>
          <cell r="N14">
            <v>1</v>
          </cell>
          <cell r="Q14">
            <v>0.152</v>
          </cell>
        </row>
        <row r="15">
          <cell r="A15" t="str">
            <v>question8_7</v>
          </cell>
          <cell r="B15">
            <v>0.17499999999999999</v>
          </cell>
          <cell r="C15">
            <v>0.24199999999999999</v>
          </cell>
          <cell r="D15">
            <v>0.315</v>
          </cell>
          <cell r="E15">
            <v>0.52</v>
          </cell>
          <cell r="F15">
            <v>0.372</v>
          </cell>
          <cell r="G15">
            <v>0.29299999999999998</v>
          </cell>
          <cell r="H15">
            <v>-0.224</v>
          </cell>
          <cell r="O15">
            <v>1</v>
          </cell>
          <cell r="Q15">
            <v>0.127</v>
          </cell>
        </row>
        <row r="16">
          <cell r="A16" t="str">
            <v>question8_8</v>
          </cell>
          <cell r="B16">
            <v>4.9000000000000002E-2</v>
          </cell>
          <cell r="C16">
            <v>1.6E-2</v>
          </cell>
          <cell r="D16">
            <v>0.41</v>
          </cell>
          <cell r="E16">
            <v>0.26800000000000002</v>
          </cell>
          <cell r="F16">
            <v>0.23699999999999999</v>
          </cell>
          <cell r="G16">
            <v>0.35</v>
          </cell>
          <cell r="H16">
            <v>-0.154</v>
          </cell>
          <cell r="P16">
            <v>1</v>
          </cell>
          <cell r="Q16">
            <v>0.154</v>
          </cell>
        </row>
        <row r="17">
          <cell r="A17" t="str">
            <v>gender</v>
          </cell>
          <cell r="B17">
            <v>9.9000000000000005E-2</v>
          </cell>
          <cell r="C17">
            <v>-0.01</v>
          </cell>
          <cell r="D17">
            <v>1.2E-2</v>
          </cell>
          <cell r="E17">
            <v>0.109</v>
          </cell>
          <cell r="F17">
            <v>9.4E-2</v>
          </cell>
          <cell r="G17">
            <v>5.0999999999999997E-2</v>
          </cell>
          <cell r="H17">
            <v>3.5000000000000003E-2</v>
          </cell>
          <cell r="I17">
            <v>0.09</v>
          </cell>
          <cell r="J17">
            <v>8.4000000000000005E-2</v>
          </cell>
          <cell r="K17">
            <v>2.1999999999999999E-2</v>
          </cell>
          <cell r="L17">
            <v>0.115</v>
          </cell>
          <cell r="M17">
            <v>0.16800000000000001</v>
          </cell>
          <cell r="N17">
            <v>0.152</v>
          </cell>
          <cell r="O17">
            <v>0.127</v>
          </cell>
          <cell r="P17">
            <v>0.154</v>
          </cell>
          <cell r="Q17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showGridLines="0" tabSelected="1" zoomScaleNormal="100" workbookViewId="0">
      <selection activeCell="E24" sqref="E24"/>
    </sheetView>
  </sheetViews>
  <sheetFormatPr defaultRowHeight="15" x14ac:dyDescent="0.25"/>
  <cols>
    <col min="1" max="1" width="77.28515625" customWidth="1"/>
    <col min="2" max="2" width="11.42578125" hidden="1" customWidth="1"/>
    <col min="3" max="3" width="6.7109375" bestFit="1" customWidth="1"/>
    <col min="4" max="18" width="6.7109375" customWidth="1"/>
  </cols>
  <sheetData>
    <row r="1" spans="1:19" x14ac:dyDescent="0.25">
      <c r="A1" s="4" t="s">
        <v>48</v>
      </c>
      <c r="B1" s="5"/>
      <c r="C1" s="6"/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15</v>
      </c>
    </row>
    <row r="2" spans="1:19" x14ac:dyDescent="0.25">
      <c r="A2" s="1" t="s">
        <v>18</v>
      </c>
      <c r="B2" s="1" t="s">
        <v>0</v>
      </c>
      <c r="C2" s="7" t="s">
        <v>33</v>
      </c>
      <c r="D2" s="2" t="s">
        <v>16</v>
      </c>
      <c r="E2" s="3">
        <f>VLOOKUP(B2,[1]Sheet1!$A$2:$Q$17,3,FALSE)</f>
        <v>0.32900000000000001</v>
      </c>
      <c r="F2" s="3">
        <f>VLOOKUP(B2,[1]Sheet1!$A$2:$Q$17,4,FALSE)</f>
        <v>0.28899999999999998</v>
      </c>
      <c r="G2" s="3">
        <f>VLOOKUP(B2,[1]Sheet1!$A$2:$Q$17,5,FALSE)</f>
        <v>0.16500000000000001</v>
      </c>
      <c r="H2" s="3">
        <f>VLOOKUP(B2,[1]Sheet1!$A$2:$Q$17,6,FALSE)</f>
        <v>4.7E-2</v>
      </c>
      <c r="I2" s="3">
        <f>VLOOKUP(B2,[1]Sheet1!$A$2:$Q$17,7,FALSE)</f>
        <v>0.127</v>
      </c>
      <c r="J2" s="3">
        <f>VLOOKUP(B2,[1]Sheet1!$A$2:$Q$17,8,FALSE)</f>
        <v>-4.7E-2</v>
      </c>
      <c r="K2" s="3">
        <f>VLOOKUP(B2,[1]Sheet1!$A$2:$Q$17,9,FALSE)</f>
        <v>0.129</v>
      </c>
      <c r="L2" s="3">
        <f>VLOOKUP(B2,[1]Sheet1!$A$2:$Q$17,10,FALSE)</f>
        <v>0.187</v>
      </c>
      <c r="M2" s="3">
        <f>VLOOKUP(B2,[1]Sheet1!$A$2:$Q$17,11,FALSE)</f>
        <v>0.21299999999999999</v>
      </c>
      <c r="N2" s="3">
        <f>VLOOKUP(B2,[1]Sheet1!$A$2:$Q$17,12,FALSE)</f>
        <v>0.249</v>
      </c>
      <c r="O2" s="3">
        <f>VLOOKUP(B2,[1]Sheet1!$A$2:$Q$17,13,FALSE)</f>
        <v>0.28399999999999997</v>
      </c>
      <c r="P2" s="3">
        <f>VLOOKUP(B2,[1]Sheet1!$A$2:$Q$17,14,FALSE)</f>
        <v>1.6E-2</v>
      </c>
      <c r="Q2" s="3">
        <f>VLOOKUP(B2,[1]Sheet1!$A$2:$Q$17,15,FALSE)</f>
        <v>0.17499999999999999</v>
      </c>
      <c r="R2" s="3">
        <f>VLOOKUP(B2,[1]Sheet1!$A$2:$Q$17,16,FALSE)</f>
        <v>4.9000000000000002E-2</v>
      </c>
      <c r="S2" s="3">
        <f>VLOOKUP(B2,[1]Sheet1!$A$2:$Q$17,17,FALSE)</f>
        <v>9.9000000000000005E-2</v>
      </c>
    </row>
    <row r="3" spans="1:19" x14ac:dyDescent="0.25">
      <c r="A3" s="1" t="s">
        <v>19</v>
      </c>
      <c r="B3" s="1" t="s">
        <v>1</v>
      </c>
      <c r="C3" s="7" t="s">
        <v>34</v>
      </c>
      <c r="D3" s="2">
        <f>VLOOKUP(B3,[1]Sheet1!$A$2:$Q$17,2,FALSE)</f>
        <v>0.32900000000000001</v>
      </c>
      <c r="E3" s="2" t="s">
        <v>16</v>
      </c>
      <c r="F3" s="3">
        <f>VLOOKUP(B3,[1]Sheet1!$A$2:$Q$17,4,FALSE)</f>
        <v>0.65800000000000003</v>
      </c>
      <c r="G3" s="3">
        <f>VLOOKUP(B3,[1]Sheet1!$A$2:$Q$17,5,FALSE)</f>
        <v>-0.28000000000000003</v>
      </c>
      <c r="H3" s="3">
        <f>VLOOKUP(B3,[1]Sheet1!$A$2:$Q$17,6,FALSE)</f>
        <v>8.3000000000000004E-2</v>
      </c>
      <c r="I3" s="3">
        <f>VLOOKUP(B3,[1]Sheet1!$A$2:$Q$17,7,FALSE)</f>
        <v>0.32200000000000001</v>
      </c>
      <c r="J3" s="3">
        <f>VLOOKUP(B3,[1]Sheet1!$A$2:$Q$17,8,FALSE)</f>
        <v>5.2999999999999999E-2</v>
      </c>
      <c r="K3" s="3">
        <f>VLOOKUP(B3,[1]Sheet1!$A$2:$Q$17,9,FALSE)</f>
        <v>-0.11899999999999999</v>
      </c>
      <c r="L3" s="3">
        <f>VLOOKUP(B3,[1]Sheet1!$A$2:$Q$17,10,FALSE)</f>
        <v>0.36799999999999999</v>
      </c>
      <c r="M3" s="3">
        <f>VLOOKUP(B3,[1]Sheet1!$A$2:$Q$17,11,FALSE)</f>
        <v>-8.7999999999999995E-2</v>
      </c>
      <c r="N3" s="3">
        <f>VLOOKUP(B3,[1]Sheet1!$A$2:$Q$17,12,FALSE)</f>
        <v>0.45400000000000001</v>
      </c>
      <c r="O3" s="3">
        <f>VLOOKUP(B3,[1]Sheet1!$A$2:$Q$17,13,FALSE)</f>
        <v>0.20300000000000001</v>
      </c>
      <c r="P3" s="3">
        <f>VLOOKUP(B3,[1]Sheet1!$A$2:$Q$17,14,FALSE)</f>
        <v>-0.13300000000000001</v>
      </c>
      <c r="Q3" s="3">
        <f>VLOOKUP(B3,[1]Sheet1!$A$2:$Q$17,15,FALSE)</f>
        <v>0.24199999999999999</v>
      </c>
      <c r="R3" s="3">
        <f>VLOOKUP(B3,[1]Sheet1!$A$2:$Q$17,16,FALSE)</f>
        <v>1.6E-2</v>
      </c>
      <c r="S3" s="3">
        <f>VLOOKUP(B3,[1]Sheet1!$A$2:$Q$17,17,FALSE)</f>
        <v>-0.01</v>
      </c>
    </row>
    <row r="4" spans="1:19" x14ac:dyDescent="0.25">
      <c r="A4" s="1" t="s">
        <v>20</v>
      </c>
      <c r="B4" s="1" t="s">
        <v>2</v>
      </c>
      <c r="C4" s="7" t="s">
        <v>35</v>
      </c>
      <c r="D4" s="2">
        <f>VLOOKUP(B4,[1]Sheet1!$A$2:$Q$17,2,FALSE)</f>
        <v>0.28899999999999998</v>
      </c>
      <c r="E4" s="3">
        <f>VLOOKUP(B4,[1]Sheet1!$A$2:$Q$17,3,FALSE)</f>
        <v>0.65800000000000003</v>
      </c>
      <c r="F4" s="2" t="s">
        <v>16</v>
      </c>
      <c r="G4" s="3">
        <f>VLOOKUP(B4,[1]Sheet1!$A$2:$Q$17,5,FALSE)</f>
        <v>-0.33800000000000002</v>
      </c>
      <c r="H4" s="3">
        <f>VLOOKUP(B4,[1]Sheet1!$A$2:$Q$17,6,FALSE)</f>
        <v>0.23200000000000001</v>
      </c>
      <c r="I4" s="3">
        <f>VLOOKUP(B4,[1]Sheet1!$A$2:$Q$17,7,FALSE)</f>
        <v>0.56899999999999995</v>
      </c>
      <c r="J4" s="3">
        <f>VLOOKUP(B4,[1]Sheet1!$A$2:$Q$17,8,FALSE)</f>
        <v>-0.13100000000000001</v>
      </c>
      <c r="K4" s="3">
        <f>VLOOKUP(B4,[1]Sheet1!$A$2:$Q$17,9,FALSE)</f>
        <v>-6.8000000000000005E-2</v>
      </c>
      <c r="L4" s="3">
        <f>VLOOKUP(B4,[1]Sheet1!$A$2:$Q$17,10,FALSE)</f>
        <v>0.45500000000000002</v>
      </c>
      <c r="M4" s="3">
        <f>VLOOKUP(B4,[1]Sheet1!$A$2:$Q$17,11,FALSE)</f>
        <v>-3.3000000000000002E-2</v>
      </c>
      <c r="N4" s="3">
        <f>VLOOKUP(B4,[1]Sheet1!$A$2:$Q$17,12,FALSE)</f>
        <v>0.51100000000000001</v>
      </c>
      <c r="O4" s="3">
        <f>VLOOKUP(B4,[1]Sheet1!$A$2:$Q$17,13,FALSE)</f>
        <v>0.37</v>
      </c>
      <c r="P4" s="3">
        <f>VLOOKUP(B4,[1]Sheet1!$A$2:$Q$17,14,FALSE)</f>
        <v>-0.13500000000000001</v>
      </c>
      <c r="Q4" s="3">
        <f>VLOOKUP(B4,[1]Sheet1!$A$2:$Q$17,15,FALSE)</f>
        <v>0.315</v>
      </c>
      <c r="R4" s="3">
        <f>VLOOKUP(B4,[1]Sheet1!$A$2:$Q$17,16,FALSE)</f>
        <v>0.41</v>
      </c>
      <c r="S4" s="3">
        <f>VLOOKUP(B4,[1]Sheet1!$A$2:$Q$17,17,FALSE)</f>
        <v>1.2E-2</v>
      </c>
    </row>
    <row r="5" spans="1:19" x14ac:dyDescent="0.25">
      <c r="A5" s="1" t="s">
        <v>21</v>
      </c>
      <c r="B5" s="1" t="s">
        <v>3</v>
      </c>
      <c r="C5" s="7" t="s">
        <v>36</v>
      </c>
      <c r="D5" s="2">
        <f>VLOOKUP(B5,[1]Sheet1!$A$2:$Q$17,2,FALSE)</f>
        <v>0.16500000000000001</v>
      </c>
      <c r="E5" s="3">
        <f>VLOOKUP(B5,[1]Sheet1!$A$2:$Q$17,3,FALSE)</f>
        <v>-0.28000000000000003</v>
      </c>
      <c r="F5" s="3">
        <f>VLOOKUP(B5,[1]Sheet1!$A$2:$Q$17,4,FALSE)</f>
        <v>-0.33800000000000002</v>
      </c>
      <c r="G5" s="2" t="s">
        <v>16</v>
      </c>
      <c r="H5" s="3">
        <f>VLOOKUP(B5,[1]Sheet1!$A$2:$Q$17,6,FALSE)</f>
        <v>0.38700000000000001</v>
      </c>
      <c r="I5" s="3">
        <f>VLOOKUP(B5,[1]Sheet1!$A$2:$Q$17,7,FALSE)</f>
        <v>-0.443</v>
      </c>
      <c r="J5" s="3">
        <f>VLOOKUP(B5,[1]Sheet1!$A$2:$Q$17,8,FALSE)</f>
        <v>0.115</v>
      </c>
      <c r="K5" s="3">
        <f>VLOOKUP(B5,[1]Sheet1!$A$2:$Q$17,9,FALSE)</f>
        <v>0.13300000000000001</v>
      </c>
      <c r="L5" s="3">
        <f>VLOOKUP(B5,[1]Sheet1!$A$2:$Q$17,10,FALSE)</f>
        <v>0.47899999999999998</v>
      </c>
      <c r="M5" s="3">
        <f>VLOOKUP(B5,[1]Sheet1!$A$2:$Q$17,11,FALSE)</f>
        <v>0.21299999999999999</v>
      </c>
      <c r="N5" s="3">
        <f>VLOOKUP(B5,[1]Sheet1!$A$2:$Q$17,12,FALSE)</f>
        <v>0.42899999999999999</v>
      </c>
      <c r="O5" s="3">
        <f>VLOOKUP(B5,[1]Sheet1!$A$2:$Q$17,13,FALSE)</f>
        <v>0.26800000000000002</v>
      </c>
      <c r="P5" s="3">
        <f>VLOOKUP(B5,[1]Sheet1!$A$2:$Q$17,14,FALSE)</f>
        <v>0.22500000000000001</v>
      </c>
      <c r="Q5" s="3">
        <f>VLOOKUP(B5,[1]Sheet1!$A$2:$Q$17,15,FALSE)</f>
        <v>0.52</v>
      </c>
      <c r="R5" s="3">
        <f>VLOOKUP(B5,[1]Sheet1!$A$2:$Q$17,16,FALSE)</f>
        <v>0.26800000000000002</v>
      </c>
      <c r="S5" s="3">
        <f>VLOOKUP(B5,[1]Sheet1!$A$2:$Q$17,17,FALSE)</f>
        <v>0.109</v>
      </c>
    </row>
    <row r="6" spans="1:19" x14ac:dyDescent="0.25">
      <c r="A6" s="1" t="s">
        <v>22</v>
      </c>
      <c r="B6" s="1" t="s">
        <v>4</v>
      </c>
      <c r="C6" s="7" t="s">
        <v>37</v>
      </c>
      <c r="D6" s="2">
        <f>VLOOKUP(B6,[1]Sheet1!$A$2:$Q$17,2,FALSE)</f>
        <v>4.7E-2</v>
      </c>
      <c r="E6" s="3">
        <f>VLOOKUP(B6,[1]Sheet1!$A$2:$Q$17,3,FALSE)</f>
        <v>8.3000000000000004E-2</v>
      </c>
      <c r="F6" s="3">
        <f>VLOOKUP(B6,[1]Sheet1!$A$2:$Q$17,4,FALSE)</f>
        <v>0.23200000000000001</v>
      </c>
      <c r="G6" s="3">
        <f>VLOOKUP(B6,[1]Sheet1!$A$2:$Q$17,5,FALSE)</f>
        <v>0.38700000000000001</v>
      </c>
      <c r="H6" s="2" t="s">
        <v>16</v>
      </c>
      <c r="I6" s="3">
        <f>VLOOKUP(B6,[1]Sheet1!$A$2:$Q$17,7,FALSE)</f>
        <v>0.46300000000000002</v>
      </c>
      <c r="J6" s="3">
        <f>VLOOKUP(B6,[1]Sheet1!$A$2:$Q$17,8,FALSE)</f>
        <v>-0.01</v>
      </c>
      <c r="K6" s="3">
        <f>VLOOKUP(B6,[1]Sheet1!$A$2:$Q$17,9,FALSE)</f>
        <v>0.17699999999999999</v>
      </c>
      <c r="L6" s="3">
        <f>VLOOKUP(B6,[1]Sheet1!$A$2:$Q$17,10,FALSE)</f>
        <v>0.35099999999999998</v>
      </c>
      <c r="M6" s="3">
        <f>VLOOKUP(B6,[1]Sheet1!$A$2:$Q$17,11,FALSE)</f>
        <v>0.14099999999999999</v>
      </c>
      <c r="N6" s="3">
        <f>VLOOKUP(B6,[1]Sheet1!$A$2:$Q$17,12,FALSE)</f>
        <v>0.249</v>
      </c>
      <c r="O6" s="3">
        <f>VLOOKUP(B6,[1]Sheet1!$A$2:$Q$17,13,FALSE)</f>
        <v>0.13800000000000001</v>
      </c>
      <c r="P6" s="3">
        <f>VLOOKUP(B6,[1]Sheet1!$A$2:$Q$17,14,FALSE)</f>
        <v>0.1</v>
      </c>
      <c r="Q6" s="3">
        <f>VLOOKUP(B6,[1]Sheet1!$A$2:$Q$17,15,FALSE)</f>
        <v>0.372</v>
      </c>
      <c r="R6" s="3">
        <f>VLOOKUP(B6,[1]Sheet1!$A$2:$Q$17,16,FALSE)</f>
        <v>0.23699999999999999</v>
      </c>
      <c r="S6" s="3">
        <f>VLOOKUP(B6,[1]Sheet1!$A$2:$Q$17,17,FALSE)</f>
        <v>9.4E-2</v>
      </c>
    </row>
    <row r="7" spans="1:19" x14ac:dyDescent="0.25">
      <c r="A7" s="1" t="s">
        <v>23</v>
      </c>
      <c r="B7" s="1" t="s">
        <v>5</v>
      </c>
      <c r="C7" s="7" t="s">
        <v>38</v>
      </c>
      <c r="D7" s="2">
        <f>VLOOKUP(B7,[1]Sheet1!$A$2:$Q$17,2,FALSE)</f>
        <v>0.127</v>
      </c>
      <c r="E7" s="3">
        <f>VLOOKUP(B7,[1]Sheet1!$A$2:$Q$17,3,FALSE)</f>
        <v>0.32200000000000001</v>
      </c>
      <c r="F7" s="3">
        <f>VLOOKUP(B7,[1]Sheet1!$A$2:$Q$17,4,FALSE)</f>
        <v>0.56899999999999995</v>
      </c>
      <c r="G7" s="3">
        <f>VLOOKUP(B7,[1]Sheet1!$A$2:$Q$17,5,FALSE)</f>
        <v>-0.443</v>
      </c>
      <c r="H7" s="3">
        <f>VLOOKUP(B7,[1]Sheet1!$A$2:$Q$17,6,FALSE)</f>
        <v>0.46300000000000002</v>
      </c>
      <c r="I7" s="2" t="s">
        <v>16</v>
      </c>
      <c r="J7" s="3">
        <f>VLOOKUP(B7,[1]Sheet1!$A$2:$Q$17,8,FALSE)</f>
        <v>-2.3E-2</v>
      </c>
      <c r="K7" s="3">
        <f>VLOOKUP(B7,[1]Sheet1!$A$2:$Q$17,9,FALSE)</f>
        <v>-3.4000000000000002E-2</v>
      </c>
      <c r="L7" s="3">
        <f>VLOOKUP(B7,[1]Sheet1!$A$2:$Q$17,10,FALSE)</f>
        <v>0.49199999999999999</v>
      </c>
      <c r="M7" s="3">
        <f>VLOOKUP(B7,[1]Sheet1!$A$2:$Q$17,11,FALSE)</f>
        <v>-4.2000000000000003E-2</v>
      </c>
      <c r="N7" s="3">
        <f>VLOOKUP(B7,[1]Sheet1!$A$2:$Q$17,12,FALSE)</f>
        <v>0.30599999999999999</v>
      </c>
      <c r="O7" s="3">
        <f>VLOOKUP(B7,[1]Sheet1!$A$2:$Q$17,13,FALSE)</f>
        <v>0.161</v>
      </c>
      <c r="P7" s="3">
        <f>VLOOKUP(B7,[1]Sheet1!$A$2:$Q$17,14,FALSE)</f>
        <v>-2.3E-2</v>
      </c>
      <c r="Q7" s="3">
        <f>VLOOKUP(B7,[1]Sheet1!$A$2:$Q$17,15,FALSE)</f>
        <v>0.29299999999999998</v>
      </c>
      <c r="R7" s="3">
        <f>VLOOKUP(B7,[1]Sheet1!$A$2:$Q$17,16,FALSE)</f>
        <v>0.35</v>
      </c>
      <c r="S7" s="3">
        <f>VLOOKUP(B7,[1]Sheet1!$A$2:$Q$17,17,FALSE)</f>
        <v>5.0999999999999997E-2</v>
      </c>
    </row>
    <row r="8" spans="1:19" x14ac:dyDescent="0.25">
      <c r="A8" s="1" t="s">
        <v>24</v>
      </c>
      <c r="B8" s="1" t="s">
        <v>6</v>
      </c>
      <c r="C8" s="7" t="s">
        <v>39</v>
      </c>
      <c r="D8" s="2">
        <f>VLOOKUP(B8,[1]Sheet1!$A$2:$Q$17,2,FALSE)</f>
        <v>-4.7E-2</v>
      </c>
      <c r="E8" s="3">
        <f>VLOOKUP(B8,[1]Sheet1!$A$2:$Q$17,3,FALSE)</f>
        <v>5.2999999999999999E-2</v>
      </c>
      <c r="F8" s="3">
        <f>VLOOKUP(B8,[1]Sheet1!$A$2:$Q$17,4,FALSE)</f>
        <v>-0.13100000000000001</v>
      </c>
      <c r="G8" s="3">
        <f>VLOOKUP(B8,[1]Sheet1!$A$2:$Q$17,5,FALSE)</f>
        <v>0.115</v>
      </c>
      <c r="H8" s="3">
        <f>VLOOKUP(B8,[1]Sheet1!$A$2:$Q$17,6,FALSE)</f>
        <v>-0.01</v>
      </c>
      <c r="I8" s="3">
        <f>VLOOKUP(B8,[1]Sheet1!$A$2:$Q$17,7,FALSE)</f>
        <v>-2.3E-2</v>
      </c>
      <c r="J8" s="2" t="s">
        <v>16</v>
      </c>
      <c r="K8" s="3">
        <f>VLOOKUP(B8,[1]Sheet1!$A$2:$Q$17,9,FALSE)</f>
        <v>-1.2E-2</v>
      </c>
      <c r="L8" s="3">
        <f>VLOOKUP(B8,[1]Sheet1!$A$2:$Q$17,10,FALSE)</f>
        <v>-0.192</v>
      </c>
      <c r="M8" s="3">
        <f>VLOOKUP(B8,[1]Sheet1!$A$2:$Q$17,11,FALSE)</f>
        <v>0.26800000000000002</v>
      </c>
      <c r="N8" s="3">
        <f>VLOOKUP(B8,[1]Sheet1!$A$2:$Q$17,12,FALSE)</f>
        <v>1.4E-2</v>
      </c>
      <c r="O8" s="3">
        <f>VLOOKUP(B8,[1]Sheet1!$A$2:$Q$17,13,FALSE)</f>
        <v>4.3999999999999997E-2</v>
      </c>
      <c r="P8" s="3">
        <f>VLOOKUP(B8,[1]Sheet1!$A$2:$Q$17,14,FALSE)</f>
        <v>0.39800000000000002</v>
      </c>
      <c r="Q8" s="3">
        <f>VLOOKUP(B8,[1]Sheet1!$A$2:$Q$17,15,FALSE)</f>
        <v>-0.224</v>
      </c>
      <c r="R8" s="3">
        <f>VLOOKUP(B8,[1]Sheet1!$A$2:$Q$17,16,FALSE)</f>
        <v>-0.154</v>
      </c>
      <c r="S8" s="3">
        <f>VLOOKUP(B8,[1]Sheet1!$A$2:$Q$17,17,FALSE)</f>
        <v>3.5000000000000003E-2</v>
      </c>
    </row>
    <row r="9" spans="1:19" x14ac:dyDescent="0.25">
      <c r="A9" s="1" t="s">
        <v>25</v>
      </c>
      <c r="B9" s="1" t="s">
        <v>7</v>
      </c>
      <c r="C9" s="7" t="s">
        <v>40</v>
      </c>
      <c r="D9" s="2">
        <f>VLOOKUP(B9,[1]Sheet1!$A$2:$Q$17,2,FALSE)</f>
        <v>0.129</v>
      </c>
      <c r="E9" s="3">
        <f>VLOOKUP(B9,[1]Sheet1!$A$2:$Q$17,3,FALSE)</f>
        <v>-0.11899999999999999</v>
      </c>
      <c r="F9" s="3">
        <f>VLOOKUP(B9,[1]Sheet1!$A$2:$Q$17,4,FALSE)</f>
        <v>-6.8000000000000005E-2</v>
      </c>
      <c r="G9" s="3">
        <f>VLOOKUP(B9,[1]Sheet1!$A$2:$Q$17,5,FALSE)</f>
        <v>0.13300000000000001</v>
      </c>
      <c r="H9" s="3">
        <f>VLOOKUP(B9,[1]Sheet1!$A$2:$Q$17,6,FALSE)</f>
        <v>0.17699999999999999</v>
      </c>
      <c r="I9" s="3">
        <f>VLOOKUP(B9,[1]Sheet1!$A$2:$Q$17,7,FALSE)</f>
        <v>-3.4000000000000002E-2</v>
      </c>
      <c r="J9" s="3">
        <f>VLOOKUP(B9,[1]Sheet1!$A$2:$Q$17,8,FALSE)</f>
        <v>-1.2E-2</v>
      </c>
      <c r="K9" s="2" t="s">
        <v>16</v>
      </c>
      <c r="L9" s="3"/>
      <c r="M9" s="3"/>
      <c r="N9" s="3"/>
      <c r="O9" s="3"/>
      <c r="P9" s="3"/>
      <c r="Q9" s="3"/>
      <c r="R9" s="3"/>
      <c r="S9" s="3">
        <f>VLOOKUP(B9,[1]Sheet1!$A$2:$Q$17,17,FALSE)</f>
        <v>0.09</v>
      </c>
    </row>
    <row r="10" spans="1:19" x14ac:dyDescent="0.25">
      <c r="A10" s="1" t="s">
        <v>26</v>
      </c>
      <c r="B10" s="1" t="s">
        <v>8</v>
      </c>
      <c r="C10" s="7" t="s">
        <v>41</v>
      </c>
      <c r="D10" s="2">
        <f>VLOOKUP(B10,[1]Sheet1!$A$2:$Q$17,2,FALSE)</f>
        <v>0.187</v>
      </c>
      <c r="E10" s="3">
        <f>VLOOKUP(B10,[1]Sheet1!$A$2:$Q$17,3,FALSE)</f>
        <v>0.36799999999999999</v>
      </c>
      <c r="F10" s="3">
        <f>VLOOKUP(B10,[1]Sheet1!$A$2:$Q$17,4,FALSE)</f>
        <v>0.45500000000000002</v>
      </c>
      <c r="G10" s="3">
        <f>VLOOKUP(B10,[1]Sheet1!$A$2:$Q$17,5,FALSE)</f>
        <v>0.47899999999999998</v>
      </c>
      <c r="H10" s="3">
        <f>VLOOKUP(B10,[1]Sheet1!$A$2:$Q$17,6,FALSE)</f>
        <v>0.35099999999999998</v>
      </c>
      <c r="I10" s="3">
        <f>VLOOKUP(B10,[1]Sheet1!$A$2:$Q$17,7,FALSE)</f>
        <v>0.49199999999999999</v>
      </c>
      <c r="J10" s="3">
        <f>VLOOKUP(B10,[1]Sheet1!$A$2:$Q$17,8,FALSE)</f>
        <v>-0.192</v>
      </c>
      <c r="K10" s="3"/>
      <c r="L10" s="2" t="s">
        <v>16</v>
      </c>
      <c r="M10" s="3"/>
      <c r="N10" s="3"/>
      <c r="O10" s="3"/>
      <c r="P10" s="3"/>
      <c r="Q10" s="3"/>
      <c r="R10" s="3"/>
      <c r="S10" s="3">
        <f>VLOOKUP(B10,[1]Sheet1!$A$2:$Q$17,17,FALSE)</f>
        <v>8.4000000000000005E-2</v>
      </c>
    </row>
    <row r="11" spans="1:19" x14ac:dyDescent="0.25">
      <c r="A11" s="1" t="s">
        <v>27</v>
      </c>
      <c r="B11" s="1" t="s">
        <v>9</v>
      </c>
      <c r="C11" s="7" t="s">
        <v>42</v>
      </c>
      <c r="D11" s="2">
        <f>VLOOKUP(B11,[1]Sheet1!$A$2:$Q$17,2,FALSE)</f>
        <v>0.21299999999999999</v>
      </c>
      <c r="E11" s="3">
        <f>VLOOKUP(B11,[1]Sheet1!$A$2:$Q$17,3,FALSE)</f>
        <v>-8.7999999999999995E-2</v>
      </c>
      <c r="F11" s="3">
        <f>VLOOKUP(B11,[1]Sheet1!$A$2:$Q$17,4,FALSE)</f>
        <v>-3.3000000000000002E-2</v>
      </c>
      <c r="G11" s="3">
        <f>VLOOKUP(B11,[1]Sheet1!$A$2:$Q$17,5,FALSE)</f>
        <v>0.21299999999999999</v>
      </c>
      <c r="H11" s="3">
        <f>VLOOKUP(B11,[1]Sheet1!$A$2:$Q$17,6,FALSE)</f>
        <v>0.14099999999999999</v>
      </c>
      <c r="I11" s="3">
        <f>VLOOKUP(B11,[1]Sheet1!$A$2:$Q$17,7,FALSE)</f>
        <v>-4.2000000000000003E-2</v>
      </c>
      <c r="J11" s="3">
        <f>VLOOKUP(B11,[1]Sheet1!$A$2:$Q$17,8,FALSE)</f>
        <v>0.26800000000000002</v>
      </c>
      <c r="K11" s="3"/>
      <c r="L11" s="3"/>
      <c r="M11" s="2" t="s">
        <v>16</v>
      </c>
      <c r="N11" s="3"/>
      <c r="O11" s="3"/>
      <c r="P11" s="3"/>
      <c r="Q11" s="3"/>
      <c r="R11" s="3"/>
      <c r="S11" s="3">
        <f>VLOOKUP(B11,[1]Sheet1!$A$2:$Q$17,17,FALSE)</f>
        <v>2.1999999999999999E-2</v>
      </c>
    </row>
    <row r="12" spans="1:19" x14ac:dyDescent="0.25">
      <c r="A12" s="1" t="s">
        <v>28</v>
      </c>
      <c r="B12" s="1" t="s">
        <v>10</v>
      </c>
      <c r="C12" s="7" t="s">
        <v>43</v>
      </c>
      <c r="D12" s="2">
        <f>VLOOKUP(B12,[1]Sheet1!$A$2:$Q$17,2,FALSE)</f>
        <v>0.249</v>
      </c>
      <c r="E12" s="3">
        <f>VLOOKUP(B12,[1]Sheet1!$A$2:$Q$17,3,FALSE)</f>
        <v>0.45400000000000001</v>
      </c>
      <c r="F12" s="3">
        <f>VLOOKUP(B12,[1]Sheet1!$A$2:$Q$17,4,FALSE)</f>
        <v>0.51100000000000001</v>
      </c>
      <c r="G12" s="3">
        <f>VLOOKUP(B12,[1]Sheet1!$A$2:$Q$17,5,FALSE)</f>
        <v>0.42899999999999999</v>
      </c>
      <c r="H12" s="3">
        <f>VLOOKUP(B12,[1]Sheet1!$A$2:$Q$17,6,FALSE)</f>
        <v>0.249</v>
      </c>
      <c r="I12" s="3">
        <f>VLOOKUP(B12,[1]Sheet1!$A$2:$Q$17,7,FALSE)</f>
        <v>0.30599999999999999</v>
      </c>
      <c r="J12" s="3">
        <f>VLOOKUP(B12,[1]Sheet1!$A$2:$Q$17,8,FALSE)</f>
        <v>1.4E-2</v>
      </c>
      <c r="K12" s="3"/>
      <c r="L12" s="3"/>
      <c r="M12" s="3"/>
      <c r="N12" s="2" t="s">
        <v>16</v>
      </c>
      <c r="O12" s="3"/>
      <c r="P12" s="3"/>
      <c r="Q12" s="3"/>
      <c r="R12" s="3"/>
      <c r="S12" s="3">
        <f>VLOOKUP(B12,[1]Sheet1!$A$2:$Q$17,17,FALSE)</f>
        <v>0.115</v>
      </c>
    </row>
    <row r="13" spans="1:19" x14ac:dyDescent="0.25">
      <c r="A13" s="1" t="s">
        <v>29</v>
      </c>
      <c r="B13" s="1" t="s">
        <v>11</v>
      </c>
      <c r="C13" s="7" t="s">
        <v>44</v>
      </c>
      <c r="D13" s="2">
        <f>VLOOKUP(B13,[1]Sheet1!$A$2:$Q$17,2,FALSE)</f>
        <v>0.28399999999999997</v>
      </c>
      <c r="E13" s="3">
        <f>VLOOKUP(B13,[1]Sheet1!$A$2:$Q$17,3,FALSE)</f>
        <v>0.20300000000000001</v>
      </c>
      <c r="F13" s="3">
        <f>VLOOKUP(B13,[1]Sheet1!$A$2:$Q$17,4,FALSE)</f>
        <v>0.37</v>
      </c>
      <c r="G13" s="3">
        <f>VLOOKUP(B13,[1]Sheet1!$A$2:$Q$17,5,FALSE)</f>
        <v>0.26800000000000002</v>
      </c>
      <c r="H13" s="3">
        <f>VLOOKUP(B13,[1]Sheet1!$A$2:$Q$17,6,FALSE)</f>
        <v>0.13800000000000001</v>
      </c>
      <c r="I13" s="3">
        <f>VLOOKUP(B13,[1]Sheet1!$A$2:$Q$17,7,FALSE)</f>
        <v>0.161</v>
      </c>
      <c r="J13" s="3">
        <f>VLOOKUP(B13,[1]Sheet1!$A$2:$Q$17,8,FALSE)</f>
        <v>4.3999999999999997E-2</v>
      </c>
      <c r="K13" s="3"/>
      <c r="L13" s="3"/>
      <c r="M13" s="3"/>
      <c r="N13" s="3"/>
      <c r="O13" s="2" t="s">
        <v>16</v>
      </c>
      <c r="P13" s="3"/>
      <c r="Q13" s="3"/>
      <c r="R13" s="3"/>
      <c r="S13" s="3">
        <f>VLOOKUP(B13,[1]Sheet1!$A$2:$Q$17,17,FALSE)</f>
        <v>0.16800000000000001</v>
      </c>
    </row>
    <row r="14" spans="1:19" x14ac:dyDescent="0.25">
      <c r="A14" s="1" t="s">
        <v>30</v>
      </c>
      <c r="B14" s="1" t="s">
        <v>12</v>
      </c>
      <c r="C14" s="7" t="s">
        <v>45</v>
      </c>
      <c r="D14" s="2">
        <f>VLOOKUP(B14,[1]Sheet1!$A$2:$Q$17,2,FALSE)</f>
        <v>1.6E-2</v>
      </c>
      <c r="E14" s="3">
        <f>VLOOKUP(B14,[1]Sheet1!$A$2:$Q$17,3,FALSE)</f>
        <v>-0.13300000000000001</v>
      </c>
      <c r="F14" s="3">
        <f>VLOOKUP(B14,[1]Sheet1!$A$2:$Q$17,4,FALSE)</f>
        <v>-0.13500000000000001</v>
      </c>
      <c r="G14" s="3">
        <f>VLOOKUP(B14,[1]Sheet1!$A$2:$Q$17,5,FALSE)</f>
        <v>0.22500000000000001</v>
      </c>
      <c r="H14" s="3">
        <f>VLOOKUP(B14,[1]Sheet1!$A$2:$Q$17,6,FALSE)</f>
        <v>0.1</v>
      </c>
      <c r="I14" s="3">
        <f>VLOOKUP(B14,[1]Sheet1!$A$2:$Q$17,7,FALSE)</f>
        <v>-2.3E-2</v>
      </c>
      <c r="J14" s="3">
        <f>VLOOKUP(B14,[1]Sheet1!$A$2:$Q$17,8,FALSE)</f>
        <v>0.39800000000000002</v>
      </c>
      <c r="K14" s="3"/>
      <c r="L14" s="3"/>
      <c r="M14" s="3"/>
      <c r="N14" s="3"/>
      <c r="O14" s="3"/>
      <c r="P14" s="2" t="s">
        <v>16</v>
      </c>
      <c r="Q14" s="3"/>
      <c r="R14" s="3"/>
      <c r="S14" s="3">
        <f>VLOOKUP(B14,[1]Sheet1!$A$2:$Q$17,17,FALSE)</f>
        <v>0.152</v>
      </c>
    </row>
    <row r="15" spans="1:19" x14ac:dyDescent="0.25">
      <c r="A15" s="1" t="s">
        <v>31</v>
      </c>
      <c r="B15" s="1" t="s">
        <v>13</v>
      </c>
      <c r="C15" s="7" t="s">
        <v>46</v>
      </c>
      <c r="D15" s="2">
        <f>VLOOKUP(B15,[1]Sheet1!$A$2:$Q$17,2,FALSE)</f>
        <v>0.17499999999999999</v>
      </c>
      <c r="E15" s="3">
        <f>VLOOKUP(B15,[1]Sheet1!$A$2:$Q$17,3,FALSE)</f>
        <v>0.24199999999999999</v>
      </c>
      <c r="F15" s="3">
        <f>VLOOKUP(B15,[1]Sheet1!$A$2:$Q$17,4,FALSE)</f>
        <v>0.315</v>
      </c>
      <c r="G15" s="3">
        <f>VLOOKUP(B15,[1]Sheet1!$A$2:$Q$17,5,FALSE)</f>
        <v>0.52</v>
      </c>
      <c r="H15" s="3">
        <f>VLOOKUP(B15,[1]Sheet1!$A$2:$Q$17,6,FALSE)</f>
        <v>0.372</v>
      </c>
      <c r="I15" s="3">
        <f>VLOOKUP(B15,[1]Sheet1!$A$2:$Q$17,7,FALSE)</f>
        <v>0.29299999999999998</v>
      </c>
      <c r="J15" s="3">
        <f>VLOOKUP(B15,[1]Sheet1!$A$2:$Q$17,8,FALSE)</f>
        <v>-0.224</v>
      </c>
      <c r="K15" s="3"/>
      <c r="L15" s="3"/>
      <c r="M15" s="3"/>
      <c r="N15" s="3"/>
      <c r="O15" s="3"/>
      <c r="P15" s="3"/>
      <c r="Q15" s="2" t="s">
        <v>16</v>
      </c>
      <c r="R15" s="3"/>
      <c r="S15" s="3">
        <f>VLOOKUP(B15,[1]Sheet1!$A$2:$Q$17,17,FALSE)</f>
        <v>0.127</v>
      </c>
    </row>
    <row r="16" spans="1:19" x14ac:dyDescent="0.25">
      <c r="A16" s="1" t="s">
        <v>32</v>
      </c>
      <c r="B16" s="1" t="s">
        <v>14</v>
      </c>
      <c r="C16" s="7" t="s">
        <v>47</v>
      </c>
      <c r="D16" s="2">
        <f>VLOOKUP(B16,[1]Sheet1!$A$2:$Q$17,2,FALSE)</f>
        <v>4.9000000000000002E-2</v>
      </c>
      <c r="E16" s="3">
        <f>VLOOKUP(B16,[1]Sheet1!$A$2:$Q$17,3,FALSE)</f>
        <v>1.6E-2</v>
      </c>
      <c r="F16" s="3">
        <f>VLOOKUP(B16,[1]Sheet1!$A$2:$Q$17,4,FALSE)</f>
        <v>0.41</v>
      </c>
      <c r="G16" s="3">
        <f>VLOOKUP(B16,[1]Sheet1!$A$2:$Q$17,5,FALSE)</f>
        <v>0.26800000000000002</v>
      </c>
      <c r="H16" s="3">
        <f>VLOOKUP(B16,[1]Sheet1!$A$2:$Q$17,6,FALSE)</f>
        <v>0.23699999999999999</v>
      </c>
      <c r="I16" s="3">
        <f>VLOOKUP(B16,[1]Sheet1!$A$2:$Q$17,7,FALSE)</f>
        <v>0.35</v>
      </c>
      <c r="J16" s="3">
        <f>VLOOKUP(B16,[1]Sheet1!$A$2:$Q$17,8,FALSE)</f>
        <v>-0.154</v>
      </c>
      <c r="K16" s="3"/>
      <c r="L16" s="3"/>
      <c r="M16" s="3"/>
      <c r="N16" s="3"/>
      <c r="O16" s="3"/>
      <c r="P16" s="3"/>
      <c r="Q16" s="3"/>
      <c r="R16" s="2" t="s">
        <v>16</v>
      </c>
      <c r="S16" s="3">
        <f>VLOOKUP(B16,[1]Sheet1!$A$2:$Q$17,17,FALSE)</f>
        <v>0.154</v>
      </c>
    </row>
    <row r="17" spans="1:19" x14ac:dyDescent="0.25">
      <c r="A17" s="1" t="s">
        <v>17</v>
      </c>
      <c r="B17" s="1" t="s">
        <v>15</v>
      </c>
      <c r="C17" s="7" t="s">
        <v>15</v>
      </c>
      <c r="D17" s="2">
        <f>VLOOKUP(B17,[1]Sheet1!$A$2:$Q$17,2,FALSE)</f>
        <v>9.9000000000000005E-2</v>
      </c>
      <c r="E17" s="3">
        <f>VLOOKUP(B17,[1]Sheet1!$A$2:$Q$17,3,FALSE)</f>
        <v>-0.01</v>
      </c>
      <c r="F17" s="3">
        <f>VLOOKUP(B17,[1]Sheet1!$A$2:$Q$17,4,FALSE)</f>
        <v>1.2E-2</v>
      </c>
      <c r="G17" s="3">
        <f>VLOOKUP(B17,[1]Sheet1!$A$2:$Q$17,5,FALSE)</f>
        <v>0.109</v>
      </c>
      <c r="H17" s="3">
        <f>VLOOKUP(B17,[1]Sheet1!$A$2:$Q$17,6,FALSE)</f>
        <v>9.4E-2</v>
      </c>
      <c r="I17" s="3">
        <f>VLOOKUP(B17,[1]Sheet1!$A$2:$Q$17,7,FALSE)</f>
        <v>5.0999999999999997E-2</v>
      </c>
      <c r="J17" s="3">
        <f>VLOOKUP(B17,[1]Sheet1!$A$2:$Q$17,8,FALSE)</f>
        <v>3.5000000000000003E-2</v>
      </c>
      <c r="K17" s="3">
        <f>VLOOKUP(B17,[1]Sheet1!$A$2:$Q$17,9,FALSE)</f>
        <v>0.09</v>
      </c>
      <c r="L17" s="3">
        <f>VLOOKUP(B17,[1]Sheet1!$A$2:$Q$17,10,FALSE)</f>
        <v>8.4000000000000005E-2</v>
      </c>
      <c r="M17" s="3">
        <f>VLOOKUP(B17,[1]Sheet1!$A$2:$Q$17,11,FALSE)</f>
        <v>2.1999999999999999E-2</v>
      </c>
      <c r="N17" s="3">
        <f>VLOOKUP(B17,[1]Sheet1!$A$2:$Q$17,12,FALSE)</f>
        <v>0.115</v>
      </c>
      <c r="O17" s="3">
        <f>VLOOKUP(B17,[1]Sheet1!$A$2:$Q$17,13,FALSE)</f>
        <v>0.16800000000000001</v>
      </c>
      <c r="P17" s="3">
        <f>VLOOKUP(B17,[1]Sheet1!$A$2:$Q$17,14,FALSE)</f>
        <v>0.152</v>
      </c>
      <c r="Q17" s="3">
        <f>VLOOKUP(B17,[1]Sheet1!$A$2:$Q$17,15,FALSE)</f>
        <v>0.127</v>
      </c>
      <c r="R17" s="3">
        <f>VLOOKUP(B17,[1]Sheet1!$A$2:$Q$17,16,FALSE)</f>
        <v>0.154</v>
      </c>
      <c r="S17" s="2" t="s">
        <v>16</v>
      </c>
    </row>
  </sheetData>
  <conditionalFormatting sqref="D2:S1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ignoredErrors>
    <ignoredError sqref="D2:S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Johannes Allgaier</cp:lastModifiedBy>
  <dcterms:created xsi:type="dcterms:W3CDTF">2020-12-02T10:03:21Z</dcterms:created>
  <dcterms:modified xsi:type="dcterms:W3CDTF">2020-12-07T11:24:23Z</dcterms:modified>
</cp:coreProperties>
</file>