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Olga Sagradov\Downloads\"/>
    </mc:Choice>
  </mc:AlternateContent>
  <xr:revisionPtr revIDLastSave="0" documentId="13_ncr:1_{4B12E7A9-1ECE-46D7-8F48-B576F466355A}" xr6:coauthVersionLast="45" xr6:coauthVersionMax="45" xr10:uidLastSave="{00000000-0000-0000-0000-000000000000}"/>
  <bookViews>
    <workbookView xWindow="-110" yWindow="-110" windowWidth="19420" windowHeight="10420" xr2:uid="{00000000-000D-0000-FFFF-FFFF00000000}"/>
  </bookViews>
  <sheets>
    <sheet name="insolvency data" sheetId="2" r:id="rId1"/>
    <sheet name="orbis datase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 i="1" l="1"/>
  <c r="I8" i="1"/>
  <c r="I9" i="1"/>
  <c r="I7" i="1"/>
  <c r="I44" i="1" l="1"/>
  <c r="I43" i="1"/>
  <c r="I42" i="1"/>
  <c r="I41" i="1"/>
  <c r="I40" i="1"/>
  <c r="I39" i="1"/>
  <c r="I38" i="1"/>
  <c r="I37" i="1"/>
  <c r="I36" i="1"/>
  <c r="I35" i="1"/>
  <c r="I34" i="1"/>
  <c r="I33" i="1"/>
  <c r="I32" i="1"/>
  <c r="I31" i="1"/>
  <c r="I30" i="1"/>
  <c r="I29" i="1"/>
  <c r="I28" i="1"/>
  <c r="I27" i="1"/>
  <c r="I26" i="1"/>
  <c r="I25" i="1"/>
  <c r="I24" i="1"/>
  <c r="I23" i="1"/>
  <c r="I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Olga Sagradov</author>
  </authors>
  <commentList>
    <comment ref="I3" authorId="0" shapeId="0" xr:uid="{00000000-0006-0000-0100-000006000000}">
      <text>
        <r>
          <rPr>
            <b/>
            <sz val="9"/>
            <color indexed="81"/>
            <rFont val="Segoe UI"/>
            <family val="2"/>
          </rPr>
          <t>Olga Sagradov:</t>
        </r>
        <r>
          <rPr>
            <sz val="9"/>
            <color indexed="81"/>
            <rFont val="Segoe UI"/>
            <family val="2"/>
          </rPr>
          <t xml:space="preserve">
one category, but 7.309.101 observations?
</t>
        </r>
      </text>
    </comment>
  </commentList>
</comments>
</file>

<file path=xl/sharedStrings.xml><?xml version="1.0" encoding="utf-8"?>
<sst xmlns="http://schemas.openxmlformats.org/spreadsheetml/2006/main" count="309" uniqueCount="142">
  <si>
    <t>ID</t>
  </si>
  <si>
    <t>No. of observations</t>
  </si>
  <si>
    <t>Label</t>
  </si>
  <si>
    <t>x</t>
  </si>
  <si>
    <t xml:space="preserve">consecutive Number </t>
  </si>
  <si>
    <t>integer</t>
  </si>
  <si>
    <t>Country Code</t>
  </si>
  <si>
    <t>character</t>
  </si>
  <si>
    <t>unique ID - company identifier</t>
  </si>
  <si>
    <t>ctryiso</t>
  </si>
  <si>
    <t>bvdid</t>
  </si>
  <si>
    <t>name_internat</t>
  </si>
  <si>
    <t>companies' international name</t>
  </si>
  <si>
    <t>name_native</t>
  </si>
  <si>
    <t>companies native name</t>
  </si>
  <si>
    <t>major_sector</t>
  </si>
  <si>
    <t>nace2_main section</t>
  </si>
  <si>
    <t>new European industrial activity classification</t>
  </si>
  <si>
    <t>naceccod2</t>
  </si>
  <si>
    <t>ussicpcod</t>
  </si>
  <si>
    <t>industry sector</t>
  </si>
  <si>
    <t xml:space="preserve"> code - European industrial activity classification</t>
  </si>
  <si>
    <t>category_of_company</t>
  </si>
  <si>
    <t>status_str</t>
  </si>
  <si>
    <t>Size of the company</t>
  </si>
  <si>
    <t>№</t>
  </si>
  <si>
    <t>indepind</t>
  </si>
  <si>
    <t>Degree of independece of company in relation to ist shareholders</t>
  </si>
  <si>
    <t>1. A (1-3/ 4-5 / 6+ identified shareholders with less than 25% ownership)
2. A+ 
3. A- 
4. B (identified shareholders wirth less than 50% but more than 25% ownership)
5. B+
6. B-
7. C (identified shareholder with an accumulated total over 50% ownership)
8. C+
9. D (shareholders with direct ownership of over 50% ownership)
10. U (unknown degree of independence)
11. - (attached to companies considered to be independent by nature or inactive companies</t>
  </si>
  <si>
    <t>listed</t>
  </si>
  <si>
    <t>Stock data; is company listed on stock exchange</t>
  </si>
  <si>
    <t>1. Listed
2. Delisted
3. Unlisted</t>
  </si>
  <si>
    <t>year</t>
  </si>
  <si>
    <t>calendar year</t>
  </si>
  <si>
    <t>time</t>
  </si>
  <si>
    <t>closdate</t>
  </si>
  <si>
    <t>conscode</t>
  </si>
  <si>
    <t>Consolidation code; indicator for what type of statement is available</t>
  </si>
  <si>
    <t>1. C1 (consolidated statement, excluding  no consolidated companion)
2. C2 (consolidated statement, including unconsolidated companion)
3. U1 (unconsolidated statement, excluding no consolidated companion)
4. U2 (unconsolidated statement, including unconsolidated companion)
5. LF (limited financial data)</t>
  </si>
  <si>
    <t>filing_type</t>
  </si>
  <si>
    <t>Where are the accounts filed and made public</t>
  </si>
  <si>
    <t>1. Annual Report
2. Local registry filing</t>
  </si>
  <si>
    <t>accpractice</t>
  </si>
  <si>
    <t>Which accounting standard is used</t>
  </si>
  <si>
    <t>1. IFRS
2. Local GAAP</t>
  </si>
  <si>
    <t>audstatus</t>
  </si>
  <si>
    <t>Indicates the status of a statement regarding its audit</t>
  </si>
  <si>
    <t>Measurement level2</t>
  </si>
  <si>
    <t>Categories</t>
  </si>
  <si>
    <t xml:space="preserve">Company status definitions: 14 different categories
</t>
  </si>
  <si>
    <t>1. Active (Company is active)
2. Active_default of payment (Debtor has not paid debt)
3. Active_dormant (Company is registered but no significant activity)
4. Active_insolvency proceedings (Company is insolvent)
5. Bankruptcy (Company is legally declared as being unable to pay debt)
6. Dissolved (Company no longer exists)
7. Dissolved_bankruptcy (Company has been dissolved at the end of bankruptcy process)
8. Dissolved_demerger (Company has been split)
9. Dissolved_liquidation (liquidation of assets)
10. Dissolved_merger_or_takeover (Company was merged or taken over)
11. In_liquidation (Company is in process of liquidation)
12. Inactive_no_precision (Company is inactive, reason unknown)
13. Unkown (No information)
14. Unkown_branch</t>
  </si>
  <si>
    <t>legalfrm</t>
  </si>
  <si>
    <t>Company legal form: 46 different categories</t>
  </si>
  <si>
    <t>Limited liability company &amp; partnership - GmbH &amp; Co. KG
Non profit limited liability company
General partnership - OHG
Registered individual business - e.U.
Public limited partnership - AG &amp; Co. KG
Limited partnership - KG
Registered association - eV
Limited partnership by shares - KGaA
Public corporation
Entrepreneurial company (limited liability) &amp; partnership - UG &amp; Co. KG
Limited liability partnership
Foreign company
Entrepreneurial company (limited liability) - UG
Civil right partnership - GbR
General partnership &amp; partnership - OHG &amp; Co. KG
Entrepreneurial company (limited liability) &amp; partnership by shares - UG &amp; Co. KGaA
Association &amp; partnership - Verein &amp; Co. KG
European cooperative company - SCE
European economic interest group - EWIV
Commercial enterprise
Limited liability company - SARL
Cooperative company - C
Branch
Limited liability company - GmbH
Public limited company - AG
European company - SE
Registered cooperative - eG
Private foundation
Non statutory partnership - BGB
Liberal profession
Institution under public law
Association - Verein
Limited liability company &amp; partnership by shares - GmbH &amp; Co. KGaA
Public limited partnership by shares - AG &amp; Co. KGaA
Partnership
Public utility
Sole proprietorship
Limited partnership &amp; partnership - KG &amp; Co. KG
Foundation &amp; partnership
Registered cooperative &amp; partnership - eG &amp; Co. KG
Foundation
Cooperative company
Company with foreign rights
Private limited liability company - BV
Public limited liability company - NV</t>
  </si>
  <si>
    <t>1. Unqualified (audit accepted without remarks)
2. Qualified (audit accepted with remarks)
3. Self-disclosed ()
4. Unaudited (statement has not been audited)
5. No opinion (no auditors opinion has been disclosed)
6. adverse opinion (statements are in view of auditor not in accordance with accounting practice)</t>
  </si>
  <si>
    <t>1. Large company
2. Medium sized
3. Small company
4. Very large company</t>
  </si>
  <si>
    <t>source</t>
  </si>
  <si>
    <t>Source of accounts</t>
  </si>
  <si>
    <t>5 categories: NA=not available; AR=Annual report; PR NEWS=PR Newswire; 1=1 source;10-K=Edgar US SEC annual report;0=0 source</t>
  </si>
  <si>
    <t>fias</t>
  </si>
  <si>
    <t>Fixed Assets</t>
  </si>
  <si>
    <t>million Euro</t>
  </si>
  <si>
    <t>cuas</t>
  </si>
  <si>
    <t>Current Assets</t>
  </si>
  <si>
    <t>stok</t>
  </si>
  <si>
    <t>Stocks (Trade Receivables)</t>
  </si>
  <si>
    <t>debt</t>
  </si>
  <si>
    <t>Debtors</t>
  </si>
  <si>
    <t>ocas</t>
  </si>
  <si>
    <t>Other Current Assets</t>
  </si>
  <si>
    <t>cash</t>
  </si>
  <si>
    <t>Cash and Cash Equivalent</t>
  </si>
  <si>
    <t>toas</t>
  </si>
  <si>
    <t>Total Assets</t>
  </si>
  <si>
    <t>shfd</t>
  </si>
  <si>
    <t>Shareholders Funds</t>
  </si>
  <si>
    <t>ncli</t>
  </si>
  <si>
    <t xml:space="preserve">Non Current Liabilities </t>
  </si>
  <si>
    <t>culi</t>
  </si>
  <si>
    <t>Current liabilities</t>
  </si>
  <si>
    <t>loan</t>
  </si>
  <si>
    <t>Loans</t>
  </si>
  <si>
    <t>cred</t>
  </si>
  <si>
    <t>Creditors</t>
  </si>
  <si>
    <t>ocli</t>
  </si>
  <si>
    <t>Other current liabilities</t>
  </si>
  <si>
    <t>tshf</t>
  </si>
  <si>
    <t>Total Shareholders' fund and liabilities</t>
  </si>
  <si>
    <t>empl</t>
  </si>
  <si>
    <t>Number of employees</t>
  </si>
  <si>
    <t>opre</t>
  </si>
  <si>
    <t>Operating revenue/turnover</t>
  </si>
  <si>
    <t>turn</t>
  </si>
  <si>
    <t>Sales</t>
  </si>
  <si>
    <t>cost</t>
  </si>
  <si>
    <t>Cost of goods sold</t>
  </si>
  <si>
    <t>fipl</t>
  </si>
  <si>
    <t>Financial profit/loss</t>
  </si>
  <si>
    <t>taxa</t>
  </si>
  <si>
    <t>Taxation</t>
  </si>
  <si>
    <t>exex</t>
  </si>
  <si>
    <t>Extraordinary and other Expenses</t>
  </si>
  <si>
    <t>PL</t>
  </si>
  <si>
    <t>Profit (Loss) for Period</t>
  </si>
  <si>
    <t>Attribute</t>
  </si>
  <si>
    <t>numerical</t>
  </si>
  <si>
    <t>discrete</t>
  </si>
  <si>
    <t>1. DE (Germany)</t>
  </si>
  <si>
    <t>categorical</t>
  </si>
  <si>
    <t>any code (probably in the US)</t>
  </si>
  <si>
    <t>Datatype R</t>
  </si>
  <si>
    <t>Variable types</t>
  </si>
  <si>
    <t>person</t>
  </si>
  <si>
    <t>date</t>
  </si>
  <si>
    <t>Day on which the observation was recorded, from 01.07.2020 to 14.08.2020.</t>
  </si>
  <si>
    <t>insolvency_court</t>
  </si>
  <si>
    <t>Location of the court to which the insolvency petition is submitted: Aachen, Charlottenburg, Zweibrücken etc.</t>
  </si>
  <si>
    <t>court_file_number</t>
  </si>
  <si>
    <t>Unique alphanumeric designation of the insolvency petition.</t>
  </si>
  <si>
    <t>subject</t>
  </si>
  <si>
    <t>Information regarding the status of the insolvency petition.</t>
  </si>
  <si>
    <t>name_debtor</t>
  </si>
  <si>
    <t>The debtor´s name.</t>
  </si>
  <si>
    <t>domicile_debtor</t>
  </si>
  <si>
    <t>Location of the debtor.</t>
  </si>
  <si>
    <t>1. Abweisungen mangels Masse
2. Entscheidungen im Restschuldbefreiungsverfahre
3. Entscheidungen im Verfahren
4. Entscheidungen nach Aufhebung des Verfahrens
5. Eröffnungen
6. Sicherungsmaßnahmen
7. Termine
8. Sonstiges</t>
  </si>
  <si>
    <t>179 categories: Aachen, Aalen, Alzey, etc.</t>
  </si>
  <si>
    <t>7.189 cases</t>
  </si>
  <si>
    <t>7.221 debtors</t>
  </si>
  <si>
    <t>7.271 locations</t>
  </si>
  <si>
    <t>date with latest available closing price</t>
  </si>
  <si>
    <t>nominal</t>
  </si>
  <si>
    <t>ordinal</t>
  </si>
  <si>
    <t>nominal/binary</t>
  </si>
  <si>
    <t>continuous</t>
  </si>
  <si>
    <t>1.126.277 company names</t>
  </si>
  <si>
    <t>1.126.132 companies native name</t>
  </si>
  <si>
    <t>20 industry sectors</t>
  </si>
  <si>
    <t>22 sectors after european classification code</t>
  </si>
  <si>
    <t>817 sectors after alternative european classification code</t>
  </si>
  <si>
    <t>788 sectors after american classification code</t>
  </si>
  <si>
    <t>1.167.100 unique company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</si>
</sst>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indexed="81"/>
      <name val="Segoe UI"/>
      <family val="2"/>
    </font>
    <font>
      <b/>
      <sz val="9"/>
      <color indexed="81"/>
      <name val="Segoe UI"/>
      <family val="2"/>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43" fontId="3" fillId="0" borderId="0" applyFont="0" applyFill="0" applyBorder="0" applyAlignment="0" applyProtection="0"/>
  </cellStyleXfs>
  <cellXfs count="28">
    <xf numFmtId="0" fontId="0" fillId="0" borderId="0" xfId="0"/>
    <xf numFmtId="0" fontId="0" fillId="0" borderId="0" xfId="0" applyAlignment="1">
      <alignment horizontal="center"/>
    </xf>
    <xf numFmtId="0" fontId="0" fillId="0" borderId="0" xfId="0"/>
    <xf numFmtId="164" fontId="0" fillId="0" borderId="0" xfId="1" applyNumberFormat="1" applyFont="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xf>
    <xf numFmtId="0" fontId="0" fillId="0" borderId="3" xfId="0" applyBorder="1" applyAlignment="1">
      <alignment horizontal="left" vertical="top"/>
    </xf>
    <xf numFmtId="0" fontId="0" fillId="3" borderId="1" xfId="0" applyFont="1" applyFill="1" applyBorder="1" applyAlignment="1">
      <alignment horizontal="left" vertical="top"/>
    </xf>
    <xf numFmtId="0" fontId="0" fillId="0" borderId="1" xfId="0" applyFont="1" applyBorder="1" applyAlignment="1">
      <alignment horizontal="left" vertical="top"/>
    </xf>
    <xf numFmtId="0" fontId="4" fillId="2" borderId="1" xfId="0" applyFont="1" applyFill="1" applyBorder="1" applyAlignment="1">
      <alignment horizontal="left" vertical="top"/>
    </xf>
    <xf numFmtId="0" fontId="0" fillId="0" borderId="0" xfId="0" applyFont="1" applyAlignment="1">
      <alignment horizontal="left" vertical="top"/>
    </xf>
    <xf numFmtId="0" fontId="6" fillId="0" borderId="0" xfId="0" applyFont="1" applyAlignment="1">
      <alignment horizontal="left" vertical="top"/>
    </xf>
    <xf numFmtId="0" fontId="0" fillId="0" borderId="2" xfId="0" applyBorder="1" applyAlignment="1">
      <alignment horizontal="left" vertical="top"/>
    </xf>
    <xf numFmtId="0" fontId="0" fillId="0" borderId="0" xfId="0" applyBorder="1" applyAlignment="1">
      <alignment horizontal="left" vertical="top"/>
    </xf>
    <xf numFmtId="0" fontId="0" fillId="3" borderId="2" xfId="0" applyFill="1" applyBorder="1" applyAlignment="1">
      <alignment horizontal="left" vertical="top"/>
    </xf>
    <xf numFmtId="0" fontId="0" fillId="0" borderId="4" xfId="0" applyBorder="1" applyAlignment="1">
      <alignment horizontal="left" vertical="top"/>
    </xf>
    <xf numFmtId="0" fontId="4" fillId="2" borderId="2" xfId="0" applyFont="1" applyFill="1" applyBorder="1" applyAlignment="1">
      <alignment horizontal="left" vertical="top"/>
    </xf>
    <xf numFmtId="164" fontId="6" fillId="0" borderId="0" xfId="1" applyNumberFormat="1" applyFont="1" applyAlignment="1">
      <alignment horizontal="left" vertical="top"/>
    </xf>
    <xf numFmtId="0" fontId="6" fillId="0" borderId="0" xfId="0" applyFont="1" applyBorder="1" applyAlignment="1">
      <alignment horizontal="left" vertical="top"/>
    </xf>
    <xf numFmtId="164" fontId="6" fillId="0" borderId="2" xfId="1" applyNumberFormat="1" applyFont="1" applyBorder="1" applyAlignment="1">
      <alignment horizontal="left" vertical="top"/>
    </xf>
    <xf numFmtId="164" fontId="6" fillId="3" borderId="2" xfId="1" applyNumberFormat="1" applyFont="1" applyFill="1" applyBorder="1" applyAlignment="1">
      <alignment horizontal="left" vertical="top"/>
    </xf>
    <xf numFmtId="164" fontId="6" fillId="0" borderId="4" xfId="1" applyNumberFormat="1" applyFont="1" applyBorder="1" applyAlignment="1">
      <alignment horizontal="left" vertical="top"/>
    </xf>
    <xf numFmtId="0" fontId="5" fillId="0" borderId="0" xfId="0" applyFont="1" applyAlignment="1">
      <alignment horizontal="left" vertical="top"/>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applyFont="1" applyAlignment="1">
      <alignment horizontal="left" vertical="top" wrapText="1"/>
    </xf>
  </cellXfs>
  <cellStyles count="2">
    <cellStyle name="Komma" xfId="1" builtinId="3"/>
    <cellStyle name="Standard" xfId="0" builtinId="0"/>
  </cellStyles>
  <dxfs count="20">
    <dxf>
      <font>
        <strike val="0"/>
        <outline val="0"/>
        <shadow val="0"/>
        <u val="none"/>
        <vertAlign val="baseline"/>
        <sz val="11"/>
        <color auto="1"/>
        <name val="Calibri"/>
        <scheme val="minor"/>
      </font>
      <numFmt numFmtId="164" formatCode="_-* #,##0_-;\-* #,##0_-;_-* &quot;-&quot;??_-;_-@_-"/>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font>
        <strike val="0"/>
        <outline val="0"/>
        <shadow val="0"/>
        <u val="none"/>
        <vertAlign val="baseline"/>
        <sz val="11"/>
        <color auto="1"/>
        <name val="Calibri"/>
        <scheme val="minor"/>
      </font>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2"/>
        <color rgb="FFFF0000"/>
        <name val="Cambria"/>
        <scheme val="none"/>
      </font>
      <numFmt numFmtId="164" formatCode="_-* #,##0_-;\-* #,##0_-;_-* &quot;-&quot;??_-;_-@_-"/>
      <alignment horizontal="center" vertical="center"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sz val="12"/>
        <name val="Cambria"/>
        <scheme val="none"/>
      </font>
      <alignment horizontal="left" vertical="top" textRotation="0" wrapText="1" indent="0" justifyLastLine="0" shrinkToFit="0" readingOrder="0"/>
    </dxf>
    <dxf>
      <font>
        <sz val="12"/>
        <name val="Cambria"/>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Cambria"/>
        <scheme val="none"/>
      </font>
      <fill>
        <patternFill patternType="solid">
          <fgColor theme="4" tint="0.79998168889431442"/>
          <bgColor theme="4" tint="0.79998168889431442"/>
        </patternFill>
      </fill>
      <alignment horizontal="left" vertical="top" textRotation="0" wrapText="0" indent="0" justifyLastLine="0" shrinkToFit="0" readingOrder="0"/>
    </dxf>
    <dxf>
      <border outline="0">
        <left style="thin">
          <color theme="4" tint="0.39997558519241921"/>
        </left>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e2" displayName="Tabelle2" ref="A1:H7" totalsRowShown="0" headerRowDxfId="19" tableBorderDxfId="18">
  <autoFilter ref="A1:H7" xr:uid="{00000000-0009-0000-0100-000002000000}"/>
  <tableColumns count="8">
    <tableColumn id="1" xr3:uid="{00000000-0010-0000-0000-000001000000}" name="№" dataDxfId="17"/>
    <tableColumn id="2" xr3:uid="{00000000-0010-0000-0000-000002000000}" name="Label" dataDxfId="16"/>
    <tableColumn id="3" xr3:uid="{00000000-0010-0000-0000-000003000000}" name="ID" dataDxfId="15"/>
    <tableColumn id="4" xr3:uid="{00000000-0010-0000-0000-000004000000}" name="Variable types" dataDxfId="14"/>
    <tableColumn id="6" xr3:uid="{00000000-0010-0000-0000-000006000000}" name="Attribute" dataDxfId="13"/>
    <tableColumn id="7" xr3:uid="{00000000-0010-0000-0000-000007000000}" name="Datatype R" dataDxfId="12"/>
    <tableColumn id="8" xr3:uid="{00000000-0010-0000-0000-000008000000}" name="Categories" dataDxfId="11"/>
    <tableColumn id="10" xr3:uid="{00000000-0010-0000-0000-00000A000000}" name="No. of observation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1:I44" totalsRowShown="0" headerRowDxfId="9" dataDxfId="8">
  <autoFilter ref="B1:I44" xr:uid="{00000000-0009-0000-0100-000001000000}"/>
  <tableColumns count="8">
    <tableColumn id="1" xr3:uid="{00000000-0010-0000-0100-000001000000}" name="Label" dataDxfId="7"/>
    <tableColumn id="2" xr3:uid="{00000000-0010-0000-0100-000002000000}" name="ID" dataDxfId="6"/>
    <tableColumn id="3" xr3:uid="{00000000-0010-0000-0100-000003000000}" name="Variable types" dataDxfId="5"/>
    <tableColumn id="8" xr3:uid="{00000000-0010-0000-0100-000008000000}" name="Attribute" dataDxfId="4"/>
    <tableColumn id="7" xr3:uid="{00000000-0010-0000-0100-000007000000}" name="Datatype R" dataDxfId="3"/>
    <tableColumn id="4" xr3:uid="{00000000-0010-0000-0100-000004000000}" name="Categories" dataDxfId="2"/>
    <tableColumn id="5" xr3:uid="{00000000-0010-0000-0100-000005000000}" name="Measurement level2" dataDxfId="1"/>
    <tableColumn id="6" xr3:uid="{00000000-0010-0000-0100-000006000000}" name="No. of observat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tabSelected="1" zoomScale="79" workbookViewId="0">
      <selection activeCell="J5" sqref="J5"/>
    </sheetView>
  </sheetViews>
  <sheetFormatPr baseColWidth="10" defaultColWidth="11.453125" defaultRowHeight="14.5" x14ac:dyDescent="0.35"/>
  <cols>
    <col min="1" max="1" width="6" style="4" bestFit="1" customWidth="1"/>
    <col min="2" max="2" width="16.453125" style="4" bestFit="1" customWidth="1"/>
    <col min="3" max="3" width="50.36328125" style="4" bestFit="1" customWidth="1"/>
    <col min="4" max="4" width="15.54296875" style="4" bestFit="1" customWidth="1"/>
    <col min="5" max="5" width="11.36328125" style="4" bestFit="1" customWidth="1"/>
    <col min="6" max="6" width="13" style="4" bestFit="1" customWidth="1"/>
    <col min="7" max="7" width="27.453125" style="4" customWidth="1"/>
    <col min="8" max="8" width="22.7265625" bestFit="1" customWidth="1"/>
  </cols>
  <sheetData>
    <row r="1" spans="1:8" x14ac:dyDescent="0.35">
      <c r="A1" s="18" t="s">
        <v>25</v>
      </c>
      <c r="B1" s="4" t="s">
        <v>2</v>
      </c>
      <c r="C1" s="4" t="s">
        <v>0</v>
      </c>
      <c r="D1" s="4" t="s">
        <v>111</v>
      </c>
      <c r="E1" s="4" t="s">
        <v>104</v>
      </c>
      <c r="F1" s="4" t="s">
        <v>110</v>
      </c>
      <c r="G1" s="4" t="s">
        <v>48</v>
      </c>
      <c r="H1" s="1" t="s">
        <v>1</v>
      </c>
    </row>
    <row r="2" spans="1:8" ht="29" x14ac:dyDescent="0.35">
      <c r="A2" s="25">
        <v>1</v>
      </c>
      <c r="B2" s="25" t="s">
        <v>113</v>
      </c>
      <c r="C2" s="26" t="s">
        <v>114</v>
      </c>
      <c r="D2" s="12" t="s">
        <v>105</v>
      </c>
      <c r="E2" s="12" t="s">
        <v>134</v>
      </c>
      <c r="F2" s="12" t="s">
        <v>5</v>
      </c>
      <c r="G2" s="12"/>
      <c r="H2" s="3">
        <v>10035</v>
      </c>
    </row>
    <row r="3" spans="1:8" ht="29" x14ac:dyDescent="0.35">
      <c r="A3" s="25">
        <v>2</v>
      </c>
      <c r="B3" s="25" t="s">
        <v>115</v>
      </c>
      <c r="C3" s="26" t="s">
        <v>116</v>
      </c>
      <c r="D3" s="25" t="s">
        <v>108</v>
      </c>
      <c r="E3" s="25" t="s">
        <v>131</v>
      </c>
      <c r="F3" s="25" t="s">
        <v>7</v>
      </c>
      <c r="G3" s="27" t="s">
        <v>126</v>
      </c>
      <c r="H3" s="3">
        <v>10035</v>
      </c>
    </row>
    <row r="4" spans="1:8" ht="29" x14ac:dyDescent="0.35">
      <c r="A4" s="25">
        <v>3</v>
      </c>
      <c r="B4" s="25" t="s">
        <v>117</v>
      </c>
      <c r="C4" s="26" t="s">
        <v>118</v>
      </c>
      <c r="D4" s="25" t="s">
        <v>108</v>
      </c>
      <c r="E4" s="25" t="s">
        <v>131</v>
      </c>
      <c r="F4" s="25" t="s">
        <v>7</v>
      </c>
      <c r="G4" s="12" t="s">
        <v>127</v>
      </c>
      <c r="H4" s="3">
        <v>10035</v>
      </c>
    </row>
    <row r="5" spans="1:8" ht="147" customHeight="1" x14ac:dyDescent="0.35">
      <c r="A5" s="25">
        <v>4</v>
      </c>
      <c r="B5" s="25" t="s">
        <v>119</v>
      </c>
      <c r="C5" s="26" t="s">
        <v>120</v>
      </c>
      <c r="D5" s="25" t="s">
        <v>108</v>
      </c>
      <c r="E5" s="25" t="s">
        <v>132</v>
      </c>
      <c r="F5" s="25" t="s">
        <v>7</v>
      </c>
      <c r="G5" s="27" t="s">
        <v>125</v>
      </c>
      <c r="H5" s="3">
        <v>10035</v>
      </c>
    </row>
    <row r="6" spans="1:8" x14ac:dyDescent="0.35">
      <c r="A6" s="25">
        <v>5</v>
      </c>
      <c r="B6" s="25" t="s">
        <v>121</v>
      </c>
      <c r="C6" s="26" t="s">
        <v>122</v>
      </c>
      <c r="D6" s="25" t="s">
        <v>108</v>
      </c>
      <c r="E6" s="25" t="s">
        <v>131</v>
      </c>
      <c r="F6" s="25" t="s">
        <v>7</v>
      </c>
      <c r="G6" s="12" t="s">
        <v>128</v>
      </c>
      <c r="H6" s="3">
        <v>10033</v>
      </c>
    </row>
    <row r="7" spans="1:8" x14ac:dyDescent="0.35">
      <c r="A7" s="25">
        <v>6</v>
      </c>
      <c r="B7" s="25" t="s">
        <v>123</v>
      </c>
      <c r="C7" s="26" t="s">
        <v>124</v>
      </c>
      <c r="D7" s="25" t="s">
        <v>108</v>
      </c>
      <c r="E7" s="25" t="s">
        <v>131</v>
      </c>
      <c r="F7" s="25" t="s">
        <v>7</v>
      </c>
      <c r="G7" s="12" t="s">
        <v>129</v>
      </c>
      <c r="H7" s="3">
        <v>10033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
  <sheetViews>
    <sheetView zoomScale="69" workbookViewId="0">
      <selection activeCell="L1" sqref="L1:S1048576"/>
    </sheetView>
  </sheetViews>
  <sheetFormatPr baseColWidth="10" defaultColWidth="8.7265625" defaultRowHeight="14.5" x14ac:dyDescent="0.35"/>
  <cols>
    <col min="1" max="1" width="8.7265625" style="4"/>
    <col min="2" max="2" width="19.453125" style="4" bestFit="1" customWidth="1"/>
    <col min="3" max="3" width="50.7265625" style="4" customWidth="1"/>
    <col min="4" max="4" width="15.90625" style="4" bestFit="1" customWidth="1"/>
    <col min="5" max="5" width="13.7265625" style="13" bestFit="1" customWidth="1"/>
    <col min="6" max="6" width="13" style="4" bestFit="1" customWidth="1"/>
    <col min="7" max="7" width="61.08984375" style="5" customWidth="1"/>
    <col min="8" max="8" width="19.453125" style="4" customWidth="1"/>
    <col min="9" max="9" width="21.54296875" style="13" bestFit="1" customWidth="1"/>
  </cols>
  <sheetData>
    <row r="1" spans="1:9" x14ac:dyDescent="0.35">
      <c r="A1" s="11" t="s">
        <v>25</v>
      </c>
      <c r="B1" s="4" t="s">
        <v>2</v>
      </c>
      <c r="C1" s="4" t="s">
        <v>0</v>
      </c>
      <c r="D1" s="4" t="s">
        <v>111</v>
      </c>
      <c r="E1" s="24" t="s">
        <v>104</v>
      </c>
      <c r="F1" s="4" t="s">
        <v>110</v>
      </c>
      <c r="G1" s="5" t="s">
        <v>48</v>
      </c>
      <c r="H1" s="4" t="s">
        <v>47</v>
      </c>
      <c r="I1" s="24" t="s">
        <v>1</v>
      </c>
    </row>
    <row r="2" spans="1:9" x14ac:dyDescent="0.35">
      <c r="A2" s="9">
        <v>1</v>
      </c>
      <c r="B2" s="4" t="s">
        <v>3</v>
      </c>
      <c r="C2" s="4" t="s">
        <v>4</v>
      </c>
      <c r="D2" s="12" t="s">
        <v>105</v>
      </c>
      <c r="E2" s="13" t="s">
        <v>106</v>
      </c>
      <c r="F2" s="12" t="s">
        <v>5</v>
      </c>
      <c r="I2" s="19">
        <v>7309101</v>
      </c>
    </row>
    <row r="3" spans="1:9" x14ac:dyDescent="0.35">
      <c r="A3" s="10">
        <v>2</v>
      </c>
      <c r="B3" s="4" t="s">
        <v>9</v>
      </c>
      <c r="C3" s="4" t="s">
        <v>6</v>
      </c>
      <c r="D3" s="12" t="s">
        <v>108</v>
      </c>
      <c r="E3" s="13" t="s">
        <v>131</v>
      </c>
      <c r="F3" s="12" t="s">
        <v>7</v>
      </c>
      <c r="G3" s="5" t="s">
        <v>107</v>
      </c>
      <c r="I3" s="19">
        <v>7309101</v>
      </c>
    </row>
    <row r="4" spans="1:9" x14ac:dyDescent="0.35">
      <c r="A4" s="9">
        <v>3</v>
      </c>
      <c r="B4" s="4" t="s">
        <v>10</v>
      </c>
      <c r="C4" s="4" t="s">
        <v>8</v>
      </c>
      <c r="D4" s="12" t="s">
        <v>108</v>
      </c>
      <c r="E4" s="13" t="s">
        <v>131</v>
      </c>
      <c r="F4" s="12" t="s">
        <v>7</v>
      </c>
      <c r="G4" s="5" t="s">
        <v>141</v>
      </c>
      <c r="I4" s="19">
        <v>7309101</v>
      </c>
    </row>
    <row r="5" spans="1:9" x14ac:dyDescent="0.35">
      <c r="A5" s="10">
        <v>4</v>
      </c>
      <c r="B5" s="4" t="s">
        <v>11</v>
      </c>
      <c r="C5" s="4" t="s">
        <v>12</v>
      </c>
      <c r="D5" s="12" t="s">
        <v>108</v>
      </c>
      <c r="E5" s="13" t="s">
        <v>131</v>
      </c>
      <c r="F5" s="12" t="s">
        <v>7</v>
      </c>
      <c r="G5" s="5" t="s">
        <v>135</v>
      </c>
      <c r="I5" s="19">
        <v>7309101</v>
      </c>
    </row>
    <row r="6" spans="1:9" x14ac:dyDescent="0.35">
      <c r="A6" s="9">
        <v>5</v>
      </c>
      <c r="B6" s="4" t="s">
        <v>13</v>
      </c>
      <c r="C6" s="4" t="s">
        <v>14</v>
      </c>
      <c r="D6" s="12" t="s">
        <v>108</v>
      </c>
      <c r="E6" s="13" t="s">
        <v>131</v>
      </c>
      <c r="F6" s="12" t="s">
        <v>7</v>
      </c>
      <c r="G6" s="5" t="s">
        <v>136</v>
      </c>
      <c r="I6" s="19">
        <v>7309101</v>
      </c>
    </row>
    <row r="7" spans="1:9" x14ac:dyDescent="0.35">
      <c r="A7" s="10">
        <v>6</v>
      </c>
      <c r="B7" s="4" t="s">
        <v>15</v>
      </c>
      <c r="C7" s="4" t="s">
        <v>20</v>
      </c>
      <c r="D7" s="12" t="s">
        <v>108</v>
      </c>
      <c r="E7" s="13" t="s">
        <v>131</v>
      </c>
      <c r="F7" s="12" t="s">
        <v>7</v>
      </c>
      <c r="G7" s="5" t="s">
        <v>137</v>
      </c>
      <c r="I7" s="19">
        <f>7309101-17776</f>
        <v>7291325</v>
      </c>
    </row>
    <row r="8" spans="1:9" x14ac:dyDescent="0.35">
      <c r="A8" s="9">
        <v>7</v>
      </c>
      <c r="B8" s="4" t="s">
        <v>16</v>
      </c>
      <c r="C8" s="4" t="s">
        <v>17</v>
      </c>
      <c r="D8" s="12" t="s">
        <v>108</v>
      </c>
      <c r="E8" s="13" t="s">
        <v>131</v>
      </c>
      <c r="F8" s="12" t="s">
        <v>7</v>
      </c>
      <c r="G8" s="5" t="s">
        <v>138</v>
      </c>
      <c r="I8" s="19">
        <f t="shared" ref="I8:I9" si="0">7309101-17776</f>
        <v>7291325</v>
      </c>
    </row>
    <row r="9" spans="1:9" x14ac:dyDescent="0.35">
      <c r="A9" s="10">
        <v>8</v>
      </c>
      <c r="B9" s="4" t="s">
        <v>18</v>
      </c>
      <c r="C9" s="4" t="s">
        <v>21</v>
      </c>
      <c r="D9" s="13" t="s">
        <v>108</v>
      </c>
      <c r="E9" s="13" t="s">
        <v>131</v>
      </c>
      <c r="F9" s="12" t="s">
        <v>5</v>
      </c>
      <c r="G9" s="5" t="s">
        <v>139</v>
      </c>
      <c r="I9" s="19">
        <f t="shared" si="0"/>
        <v>7291325</v>
      </c>
    </row>
    <row r="10" spans="1:9" x14ac:dyDescent="0.35">
      <c r="A10" s="9">
        <v>9</v>
      </c>
      <c r="B10" s="4" t="s">
        <v>19</v>
      </c>
      <c r="C10" s="4" t="s">
        <v>109</v>
      </c>
      <c r="D10" s="13" t="s">
        <v>108</v>
      </c>
      <c r="E10" s="13" t="s">
        <v>131</v>
      </c>
      <c r="F10" s="12" t="s">
        <v>5</v>
      </c>
      <c r="G10" s="5" t="s">
        <v>140</v>
      </c>
      <c r="I10" s="19">
        <f>7309101-18439</f>
        <v>7290662</v>
      </c>
    </row>
    <row r="11" spans="1:9" s="2" customFormat="1" ht="25.5" customHeight="1" x14ac:dyDescent="0.35">
      <c r="A11" s="10">
        <v>10</v>
      </c>
      <c r="B11" s="4" t="s">
        <v>22</v>
      </c>
      <c r="C11" s="4" t="s">
        <v>24</v>
      </c>
      <c r="D11" s="12" t="s">
        <v>108</v>
      </c>
      <c r="E11" s="13" t="s">
        <v>132</v>
      </c>
      <c r="F11" s="12" t="s">
        <v>7</v>
      </c>
      <c r="G11" s="5" t="s">
        <v>55</v>
      </c>
      <c r="H11" s="4"/>
      <c r="I11" s="19">
        <v>7309101</v>
      </c>
    </row>
    <row r="12" spans="1:9" s="2" customFormat="1" ht="25" customHeight="1" x14ac:dyDescent="0.35">
      <c r="A12" s="9">
        <v>11</v>
      </c>
      <c r="B12" s="4" t="s">
        <v>23</v>
      </c>
      <c r="C12" s="4" t="s">
        <v>49</v>
      </c>
      <c r="D12" s="12" t="s">
        <v>108</v>
      </c>
      <c r="E12" s="13" t="s">
        <v>132</v>
      </c>
      <c r="F12" s="12" t="s">
        <v>7</v>
      </c>
      <c r="G12" s="5" t="s">
        <v>50</v>
      </c>
      <c r="H12" s="4"/>
      <c r="I12" s="19">
        <v>7309101</v>
      </c>
    </row>
    <row r="13" spans="1:9" s="2" customFormat="1" ht="45" customHeight="1" x14ac:dyDescent="0.35">
      <c r="A13" s="10">
        <v>12</v>
      </c>
      <c r="B13" s="4" t="s">
        <v>51</v>
      </c>
      <c r="C13" s="4" t="s">
        <v>52</v>
      </c>
      <c r="D13" s="12" t="s">
        <v>108</v>
      </c>
      <c r="E13" s="13" t="s">
        <v>131</v>
      </c>
      <c r="F13" s="12" t="s">
        <v>7</v>
      </c>
      <c r="G13" s="5" t="s">
        <v>53</v>
      </c>
      <c r="H13" s="4"/>
      <c r="I13" s="19">
        <v>7308826</v>
      </c>
    </row>
    <row r="14" spans="1:9" s="2" customFormat="1" ht="39.75" customHeight="1" x14ac:dyDescent="0.35">
      <c r="A14" s="9">
        <v>13</v>
      </c>
      <c r="B14" s="4" t="s">
        <v>26</v>
      </c>
      <c r="C14" s="4" t="s">
        <v>27</v>
      </c>
      <c r="D14" s="12" t="s">
        <v>108</v>
      </c>
      <c r="E14" s="13" t="s">
        <v>132</v>
      </c>
      <c r="F14" s="12" t="s">
        <v>7</v>
      </c>
      <c r="G14" s="5" t="s">
        <v>28</v>
      </c>
      <c r="H14" s="4"/>
      <c r="I14" s="19">
        <v>4144209</v>
      </c>
    </row>
    <row r="15" spans="1:9" s="2" customFormat="1" ht="21" customHeight="1" x14ac:dyDescent="0.35">
      <c r="A15" s="10">
        <v>14</v>
      </c>
      <c r="B15" s="4" t="s">
        <v>29</v>
      </c>
      <c r="C15" s="4" t="s">
        <v>30</v>
      </c>
      <c r="D15" s="12" t="s">
        <v>108</v>
      </c>
      <c r="E15" s="12" t="s">
        <v>131</v>
      </c>
      <c r="F15" s="12" t="s">
        <v>7</v>
      </c>
      <c r="G15" s="5" t="s">
        <v>31</v>
      </c>
      <c r="H15" s="4"/>
      <c r="I15" s="19">
        <v>7309101</v>
      </c>
    </row>
    <row r="16" spans="1:9" s="2" customFormat="1" x14ac:dyDescent="0.35">
      <c r="A16" s="9">
        <v>15</v>
      </c>
      <c r="B16" s="4" t="s">
        <v>32</v>
      </c>
      <c r="C16" s="4" t="s">
        <v>33</v>
      </c>
      <c r="D16" s="12" t="s">
        <v>105</v>
      </c>
      <c r="E16" s="12" t="s">
        <v>106</v>
      </c>
      <c r="F16" s="12" t="s">
        <v>113</v>
      </c>
      <c r="G16" s="5"/>
      <c r="H16" s="4" t="s">
        <v>34</v>
      </c>
      <c r="I16" s="19">
        <v>7309101</v>
      </c>
    </row>
    <row r="17" spans="1:9" s="2" customFormat="1" x14ac:dyDescent="0.35">
      <c r="A17" s="10">
        <v>16</v>
      </c>
      <c r="B17" s="4" t="s">
        <v>35</v>
      </c>
      <c r="C17" s="13" t="s">
        <v>130</v>
      </c>
      <c r="D17" s="12" t="s">
        <v>105</v>
      </c>
      <c r="E17" s="12" t="s">
        <v>106</v>
      </c>
      <c r="F17" s="12" t="s">
        <v>113</v>
      </c>
      <c r="G17" s="5"/>
      <c r="H17" s="4" t="s">
        <v>34</v>
      </c>
      <c r="I17" s="19">
        <v>7309101</v>
      </c>
    </row>
    <row r="18" spans="1:9" s="2" customFormat="1" ht="35.5" customHeight="1" x14ac:dyDescent="0.35">
      <c r="A18" s="9">
        <v>17</v>
      </c>
      <c r="B18" s="4" t="s">
        <v>36</v>
      </c>
      <c r="C18" s="4" t="s">
        <v>37</v>
      </c>
      <c r="D18" s="12" t="s">
        <v>108</v>
      </c>
      <c r="E18" s="12" t="s">
        <v>132</v>
      </c>
      <c r="F18" s="12" t="s">
        <v>7</v>
      </c>
      <c r="G18" s="5" t="s">
        <v>38</v>
      </c>
      <c r="H18" s="4"/>
      <c r="I18" s="19">
        <v>7309101</v>
      </c>
    </row>
    <row r="19" spans="1:9" s="2" customFormat="1" ht="29" x14ac:dyDescent="0.35">
      <c r="A19" s="10">
        <v>18</v>
      </c>
      <c r="B19" s="4" t="s">
        <v>39</v>
      </c>
      <c r="C19" s="4" t="s">
        <v>40</v>
      </c>
      <c r="D19" s="12" t="s">
        <v>108</v>
      </c>
      <c r="E19" s="13" t="s">
        <v>133</v>
      </c>
      <c r="F19" s="12" t="s">
        <v>7</v>
      </c>
      <c r="G19" s="5" t="s">
        <v>41</v>
      </c>
      <c r="H19" s="4"/>
      <c r="I19" s="19">
        <v>7309101</v>
      </c>
    </row>
    <row r="20" spans="1:9" s="2" customFormat="1" ht="29" x14ac:dyDescent="0.35">
      <c r="A20" s="9">
        <v>19</v>
      </c>
      <c r="B20" s="4" t="s">
        <v>42</v>
      </c>
      <c r="C20" s="4" t="s">
        <v>43</v>
      </c>
      <c r="D20" s="12" t="s">
        <v>108</v>
      </c>
      <c r="E20" s="13" t="s">
        <v>133</v>
      </c>
      <c r="F20" s="12" t="s">
        <v>7</v>
      </c>
      <c r="G20" s="5" t="s">
        <v>44</v>
      </c>
      <c r="H20" s="4"/>
      <c r="I20" s="19">
        <v>7309014</v>
      </c>
    </row>
    <row r="21" spans="1:9" s="2" customFormat="1" ht="35.5" customHeight="1" x14ac:dyDescent="0.35">
      <c r="A21" s="10">
        <v>20</v>
      </c>
      <c r="B21" s="4" t="s">
        <v>45</v>
      </c>
      <c r="C21" s="4" t="s">
        <v>46</v>
      </c>
      <c r="D21" s="12" t="s">
        <v>108</v>
      </c>
      <c r="E21" s="13" t="s">
        <v>131</v>
      </c>
      <c r="F21" s="12" t="s">
        <v>7</v>
      </c>
      <c r="G21" s="5" t="s">
        <v>54</v>
      </c>
      <c r="H21" s="4"/>
      <c r="I21" s="19">
        <v>519579</v>
      </c>
    </row>
    <row r="22" spans="1:9" s="2" customFormat="1" ht="25.5" customHeight="1" x14ac:dyDescent="0.35">
      <c r="A22" s="9">
        <v>21</v>
      </c>
      <c r="B22" s="4" t="s">
        <v>56</v>
      </c>
      <c r="C22" s="4" t="s">
        <v>57</v>
      </c>
      <c r="D22" s="12" t="s">
        <v>108</v>
      </c>
      <c r="E22" s="13" t="s">
        <v>131</v>
      </c>
      <c r="F22" s="12" t="s">
        <v>7</v>
      </c>
      <c r="G22" s="5" t="s">
        <v>58</v>
      </c>
      <c r="H22" s="4"/>
      <c r="I22" s="19">
        <f>7309101-7296941</f>
        <v>12160</v>
      </c>
    </row>
    <row r="23" spans="1:9" s="2" customFormat="1" x14ac:dyDescent="0.35">
      <c r="A23" s="10">
        <v>22</v>
      </c>
      <c r="B23" s="6" t="s">
        <v>59</v>
      </c>
      <c r="C23" s="14" t="s">
        <v>60</v>
      </c>
      <c r="D23" s="14" t="s">
        <v>105</v>
      </c>
      <c r="E23" s="20" t="s">
        <v>106</v>
      </c>
      <c r="F23" s="15" t="s">
        <v>5</v>
      </c>
      <c r="G23" s="5"/>
      <c r="H23" s="14" t="s">
        <v>61</v>
      </c>
      <c r="I23" s="21">
        <f>7309101-99</f>
        <v>7309002</v>
      </c>
    </row>
    <row r="24" spans="1:9" x14ac:dyDescent="0.35">
      <c r="A24" s="9">
        <v>23</v>
      </c>
      <c r="B24" s="7" t="s">
        <v>62</v>
      </c>
      <c r="C24" s="16" t="s">
        <v>63</v>
      </c>
      <c r="D24" s="14" t="s">
        <v>105</v>
      </c>
      <c r="E24" s="20" t="s">
        <v>106</v>
      </c>
      <c r="F24" s="15" t="s">
        <v>5</v>
      </c>
      <c r="H24" s="16" t="s">
        <v>61</v>
      </c>
      <c r="I24" s="22">
        <f>7309101-41</f>
        <v>7309060</v>
      </c>
    </row>
    <row r="25" spans="1:9" x14ac:dyDescent="0.35">
      <c r="A25" s="10">
        <v>24</v>
      </c>
      <c r="B25" s="6" t="s">
        <v>64</v>
      </c>
      <c r="C25" s="14" t="s">
        <v>65</v>
      </c>
      <c r="D25" s="14" t="s">
        <v>105</v>
      </c>
      <c r="E25" s="20" t="s">
        <v>106</v>
      </c>
      <c r="F25" s="15" t="s">
        <v>5</v>
      </c>
      <c r="H25" s="14" t="s">
        <v>61</v>
      </c>
      <c r="I25" s="21">
        <f>7309101-245922</f>
        <v>7063179</v>
      </c>
    </row>
    <row r="26" spans="1:9" x14ac:dyDescent="0.35">
      <c r="A26" s="9">
        <v>25</v>
      </c>
      <c r="B26" s="7" t="s">
        <v>66</v>
      </c>
      <c r="C26" s="16" t="s">
        <v>67</v>
      </c>
      <c r="D26" s="14" t="s">
        <v>105</v>
      </c>
      <c r="E26" s="20" t="s">
        <v>106</v>
      </c>
      <c r="F26" s="15" t="s">
        <v>5</v>
      </c>
      <c r="H26" s="16" t="s">
        <v>61</v>
      </c>
      <c r="I26" s="22">
        <f>7309101-245967</f>
        <v>7063134</v>
      </c>
    </row>
    <row r="27" spans="1:9" x14ac:dyDescent="0.35">
      <c r="A27" s="10">
        <v>26</v>
      </c>
      <c r="B27" s="6" t="s">
        <v>68</v>
      </c>
      <c r="C27" s="14" t="s">
        <v>69</v>
      </c>
      <c r="D27" s="14" t="s">
        <v>105</v>
      </c>
      <c r="E27" s="20" t="s">
        <v>106</v>
      </c>
      <c r="F27" s="15" t="s">
        <v>5</v>
      </c>
      <c r="H27" s="14" t="s">
        <v>61</v>
      </c>
      <c r="I27" s="21">
        <f>7309101-167488</f>
        <v>7141613</v>
      </c>
    </row>
    <row r="28" spans="1:9" x14ac:dyDescent="0.35">
      <c r="A28" s="9">
        <v>27</v>
      </c>
      <c r="B28" s="7" t="s">
        <v>70</v>
      </c>
      <c r="C28" s="16" t="s">
        <v>71</v>
      </c>
      <c r="D28" s="14" t="s">
        <v>105</v>
      </c>
      <c r="E28" s="20" t="s">
        <v>106</v>
      </c>
      <c r="F28" s="15" t="s">
        <v>5</v>
      </c>
      <c r="H28" s="16" t="s">
        <v>61</v>
      </c>
      <c r="I28" s="22">
        <f>7309101-816790</f>
        <v>6492311</v>
      </c>
    </row>
    <row r="29" spans="1:9" x14ac:dyDescent="0.35">
      <c r="A29" s="10">
        <v>28</v>
      </c>
      <c r="B29" s="6" t="s">
        <v>72</v>
      </c>
      <c r="C29" s="14" t="s">
        <v>73</v>
      </c>
      <c r="D29" s="14" t="s">
        <v>105</v>
      </c>
      <c r="E29" s="20" t="s">
        <v>106</v>
      </c>
      <c r="F29" s="15" t="s">
        <v>5</v>
      </c>
      <c r="H29" s="14" t="s">
        <v>61</v>
      </c>
      <c r="I29" s="21">
        <f>7309101-0</f>
        <v>7309101</v>
      </c>
    </row>
    <row r="30" spans="1:9" x14ac:dyDescent="0.35">
      <c r="A30" s="9">
        <v>29</v>
      </c>
      <c r="B30" s="7" t="s">
        <v>74</v>
      </c>
      <c r="C30" s="16" t="s">
        <v>75</v>
      </c>
      <c r="D30" s="14" t="s">
        <v>105</v>
      </c>
      <c r="E30" s="20" t="s">
        <v>106</v>
      </c>
      <c r="F30" s="15" t="s">
        <v>5</v>
      </c>
      <c r="H30" s="16" t="s">
        <v>61</v>
      </c>
      <c r="I30" s="22">
        <f>7309101-124</f>
        <v>7308977</v>
      </c>
    </row>
    <row r="31" spans="1:9" x14ac:dyDescent="0.35">
      <c r="A31" s="10">
        <v>30</v>
      </c>
      <c r="B31" s="8" t="s">
        <v>76</v>
      </c>
      <c r="C31" s="17" t="s">
        <v>77</v>
      </c>
      <c r="D31" s="14" t="s">
        <v>105</v>
      </c>
      <c r="E31" s="20" t="s">
        <v>106</v>
      </c>
      <c r="F31" s="15" t="s">
        <v>5</v>
      </c>
      <c r="H31" s="17" t="s">
        <v>61</v>
      </c>
      <c r="I31" s="23">
        <f>7309101-88</f>
        <v>7309013</v>
      </c>
    </row>
    <row r="32" spans="1:9" x14ac:dyDescent="0.35">
      <c r="A32" s="9">
        <v>31</v>
      </c>
      <c r="B32" s="4" t="s">
        <v>78</v>
      </c>
      <c r="C32" s="4" t="s">
        <v>79</v>
      </c>
      <c r="D32" s="14" t="s">
        <v>105</v>
      </c>
      <c r="E32" s="20" t="s">
        <v>106</v>
      </c>
      <c r="F32" s="15" t="s">
        <v>5</v>
      </c>
      <c r="H32" s="4" t="s">
        <v>61</v>
      </c>
      <c r="I32" s="19">
        <f>7309101-82</f>
        <v>7309019</v>
      </c>
    </row>
    <row r="33" spans="1:9" x14ac:dyDescent="0.35">
      <c r="A33" s="10">
        <v>32</v>
      </c>
      <c r="B33" s="4" t="s">
        <v>80</v>
      </c>
      <c r="C33" s="4" t="s">
        <v>81</v>
      </c>
      <c r="D33" s="14" t="s">
        <v>105</v>
      </c>
      <c r="E33" s="20" t="s">
        <v>106</v>
      </c>
      <c r="F33" s="15" t="s">
        <v>5</v>
      </c>
      <c r="H33" s="4" t="s">
        <v>61</v>
      </c>
      <c r="I33" s="19">
        <f>7309101-3360357</f>
        <v>3948744</v>
      </c>
    </row>
    <row r="34" spans="1:9" x14ac:dyDescent="0.35">
      <c r="A34" s="9">
        <v>33</v>
      </c>
      <c r="B34" s="4" t="s">
        <v>82</v>
      </c>
      <c r="C34" s="4" t="s">
        <v>83</v>
      </c>
      <c r="D34" s="14" t="s">
        <v>105</v>
      </c>
      <c r="E34" s="20" t="s">
        <v>106</v>
      </c>
      <c r="F34" s="15" t="s">
        <v>5</v>
      </c>
      <c r="H34" s="4" t="s">
        <v>61</v>
      </c>
      <c r="I34" s="19">
        <f>7309101-3350475</f>
        <v>3958626</v>
      </c>
    </row>
    <row r="35" spans="1:9" x14ac:dyDescent="0.35">
      <c r="A35" s="10">
        <v>34</v>
      </c>
      <c r="B35" s="4" t="s">
        <v>84</v>
      </c>
      <c r="C35" s="4" t="s">
        <v>85</v>
      </c>
      <c r="D35" s="14" t="s">
        <v>105</v>
      </c>
      <c r="E35" s="20" t="s">
        <v>106</v>
      </c>
      <c r="F35" s="15" t="s">
        <v>5</v>
      </c>
      <c r="H35" s="4" t="s">
        <v>61</v>
      </c>
      <c r="I35" s="19">
        <f>7309101-3135884</f>
        <v>4173217</v>
      </c>
    </row>
    <row r="36" spans="1:9" x14ac:dyDescent="0.35">
      <c r="A36" s="9">
        <v>35</v>
      </c>
      <c r="B36" s="4" t="s">
        <v>86</v>
      </c>
      <c r="C36" s="4" t="s">
        <v>87</v>
      </c>
      <c r="D36" s="14" t="s">
        <v>105</v>
      </c>
      <c r="E36" s="20" t="s">
        <v>106</v>
      </c>
      <c r="F36" s="15" t="s">
        <v>5</v>
      </c>
      <c r="H36" s="4" t="s">
        <v>61</v>
      </c>
      <c r="I36" s="19">
        <f>7309101-0</f>
        <v>7309101</v>
      </c>
    </row>
    <row r="37" spans="1:9" x14ac:dyDescent="0.35">
      <c r="A37" s="10">
        <v>36</v>
      </c>
      <c r="B37" s="4" t="s">
        <v>88</v>
      </c>
      <c r="C37" s="4" t="s">
        <v>89</v>
      </c>
      <c r="D37" s="14" t="s">
        <v>105</v>
      </c>
      <c r="E37" s="20" t="s">
        <v>106</v>
      </c>
      <c r="F37" s="15" t="s">
        <v>5</v>
      </c>
      <c r="H37" s="4" t="s">
        <v>112</v>
      </c>
      <c r="I37" s="19">
        <f>7309101-4661557</f>
        <v>2647544</v>
      </c>
    </row>
    <row r="38" spans="1:9" x14ac:dyDescent="0.35">
      <c r="A38" s="9">
        <v>37</v>
      </c>
      <c r="B38" s="4" t="s">
        <v>90</v>
      </c>
      <c r="C38" s="4" t="s">
        <v>91</v>
      </c>
      <c r="D38" s="14" t="s">
        <v>105</v>
      </c>
      <c r="E38" s="20" t="s">
        <v>106</v>
      </c>
      <c r="F38" s="15" t="s">
        <v>5</v>
      </c>
      <c r="H38" s="4" t="s">
        <v>61</v>
      </c>
      <c r="I38" s="19">
        <f>7309101-5640675</f>
        <v>1668426</v>
      </c>
    </row>
    <row r="39" spans="1:9" x14ac:dyDescent="0.35">
      <c r="A39" s="10">
        <v>38</v>
      </c>
      <c r="B39" s="4" t="s">
        <v>92</v>
      </c>
      <c r="C39" s="4" t="s">
        <v>93</v>
      </c>
      <c r="D39" s="14" t="s">
        <v>105</v>
      </c>
      <c r="E39" s="20" t="s">
        <v>106</v>
      </c>
      <c r="F39" s="15" t="s">
        <v>5</v>
      </c>
      <c r="H39" s="4" t="s">
        <v>61</v>
      </c>
      <c r="I39" s="19">
        <f>7309101-5686602</f>
        <v>1622499</v>
      </c>
    </row>
    <row r="40" spans="1:9" x14ac:dyDescent="0.35">
      <c r="A40" s="9">
        <v>39</v>
      </c>
      <c r="B40" s="4" t="s">
        <v>94</v>
      </c>
      <c r="C40" s="4" t="s">
        <v>95</v>
      </c>
      <c r="D40" s="14" t="s">
        <v>105</v>
      </c>
      <c r="E40" s="20" t="s">
        <v>106</v>
      </c>
      <c r="F40" s="15" t="s">
        <v>5</v>
      </c>
      <c r="H40" s="4" t="s">
        <v>61</v>
      </c>
      <c r="I40" s="19">
        <f>7309101-7283714</f>
        <v>25387</v>
      </c>
    </row>
    <row r="41" spans="1:9" x14ac:dyDescent="0.35">
      <c r="A41" s="10">
        <v>40</v>
      </c>
      <c r="B41" s="4" t="s">
        <v>96</v>
      </c>
      <c r="C41" s="4" t="s">
        <v>97</v>
      </c>
      <c r="D41" s="14" t="s">
        <v>105</v>
      </c>
      <c r="E41" s="20" t="s">
        <v>106</v>
      </c>
      <c r="F41" s="15" t="s">
        <v>5</v>
      </c>
      <c r="H41" s="4" t="s">
        <v>61</v>
      </c>
      <c r="I41" s="19">
        <f>7309101-6408044</f>
        <v>901057</v>
      </c>
    </row>
    <row r="42" spans="1:9" x14ac:dyDescent="0.35">
      <c r="A42" s="9">
        <v>41</v>
      </c>
      <c r="B42" s="4" t="s">
        <v>98</v>
      </c>
      <c r="C42" s="4" t="s">
        <v>99</v>
      </c>
      <c r="D42" s="14" t="s">
        <v>105</v>
      </c>
      <c r="E42" s="20" t="s">
        <v>106</v>
      </c>
      <c r="F42" s="15" t="s">
        <v>5</v>
      </c>
      <c r="H42" s="4" t="s">
        <v>61</v>
      </c>
      <c r="I42" s="19">
        <f>7309101-6513571</f>
        <v>795530</v>
      </c>
    </row>
    <row r="43" spans="1:9" x14ac:dyDescent="0.35">
      <c r="A43" s="10">
        <v>42</v>
      </c>
      <c r="B43" s="4" t="s">
        <v>100</v>
      </c>
      <c r="C43" s="4" t="s">
        <v>101</v>
      </c>
      <c r="D43" s="14" t="s">
        <v>105</v>
      </c>
      <c r="E43" s="20" t="s">
        <v>106</v>
      </c>
      <c r="F43" s="15" t="s">
        <v>5</v>
      </c>
      <c r="H43" s="4" t="s">
        <v>61</v>
      </c>
      <c r="I43" s="19">
        <f>7309101-7153129</f>
        <v>155972</v>
      </c>
    </row>
    <row r="44" spans="1:9" x14ac:dyDescent="0.35">
      <c r="A44" s="9">
        <v>43</v>
      </c>
      <c r="B44" s="4" t="s">
        <v>102</v>
      </c>
      <c r="C44" s="4" t="s">
        <v>103</v>
      </c>
      <c r="D44" s="14" t="s">
        <v>105</v>
      </c>
      <c r="E44" s="20" t="s">
        <v>106</v>
      </c>
      <c r="F44" s="15" t="s">
        <v>5</v>
      </c>
      <c r="H44" s="4" t="s">
        <v>61</v>
      </c>
      <c r="I44" s="19">
        <f t="shared" ref="I44" si="1">7309101-6480607</f>
        <v>828494</v>
      </c>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insolvency data</vt:lpstr>
      <vt:lpstr>orbis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ayman</dc:creator>
  <cp:lastModifiedBy>Olga Sagradov</cp:lastModifiedBy>
  <dcterms:created xsi:type="dcterms:W3CDTF">2020-08-31T23:04:41Z</dcterms:created>
  <dcterms:modified xsi:type="dcterms:W3CDTF">2020-09-04T07:56:21Z</dcterms:modified>
</cp:coreProperties>
</file>