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"/>
    </mc:Choice>
  </mc:AlternateContent>
  <xr:revisionPtr revIDLastSave="0" documentId="13_ncr:1_{43E1965E-7F4A-4C5A-995F-3919462A50FB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Main" sheetId="1" r:id="rId1"/>
    <sheet name="Delete la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G30" i="2"/>
  <c r="G31" i="2"/>
  <c r="G32" i="2"/>
  <c r="G33" i="2"/>
  <c r="H30" i="2"/>
  <c r="H29" i="2"/>
  <c r="H28" i="2"/>
  <c r="H32" i="2"/>
  <c r="H31" i="2"/>
  <c r="G26" i="2"/>
  <c r="X34" i="2" l="1"/>
  <c r="Y2" i="2" s="1"/>
  <c r="P35" i="2"/>
  <c r="T34" i="2"/>
  <c r="L3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5" i="2"/>
  <c r="G27" i="2"/>
  <c r="G28" i="2"/>
  <c r="G29" i="2"/>
  <c r="G2" i="2"/>
  <c r="Y23" i="2"/>
  <c r="Y14" i="2"/>
  <c r="Y33" i="2"/>
  <c r="Y21" i="2"/>
  <c r="F35" i="2"/>
  <c r="F34" i="2"/>
  <c r="Y24" i="2" l="1"/>
  <c r="Y25" i="2"/>
  <c r="Y9" i="2"/>
  <c r="Y15" i="2"/>
  <c r="Y16" i="2"/>
  <c r="Z16" i="2" s="1"/>
  <c r="Y27" i="2"/>
  <c r="Z27" i="2" s="1"/>
  <c r="H27" i="2" s="1"/>
  <c r="Y12" i="2"/>
  <c r="Z12" i="2" s="1"/>
  <c r="H12" i="2" s="1"/>
  <c r="Y31" i="2"/>
  <c r="Z31" i="2" s="1"/>
  <c r="Y4" i="2"/>
  <c r="Z4" i="2" s="1"/>
  <c r="H4" i="2" s="1"/>
  <c r="Z24" i="2"/>
  <c r="Z25" i="2"/>
  <c r="Z9" i="2"/>
  <c r="Z21" i="2"/>
  <c r="H21" i="2" s="1"/>
  <c r="Z33" i="2"/>
  <c r="H33" i="2" s="1"/>
  <c r="Z14" i="2"/>
  <c r="H14" i="2" s="1"/>
  <c r="Z2" i="2"/>
  <c r="H2" i="2" s="1"/>
  <c r="Z23" i="2"/>
  <c r="Y8" i="2"/>
  <c r="Z8" i="2" s="1"/>
  <c r="H8" i="2" s="1"/>
  <c r="Y19" i="2"/>
  <c r="Z19" i="2" s="1"/>
  <c r="H19" i="2" s="1"/>
  <c r="Y11" i="2"/>
  <c r="Z11" i="2" s="1"/>
  <c r="H11" i="2" s="1"/>
  <c r="Y3" i="2"/>
  <c r="Z3" i="2" s="1"/>
  <c r="H3" i="2" s="1"/>
  <c r="Z7" i="2"/>
  <c r="H7" i="2" s="1"/>
  <c r="Z18" i="2"/>
  <c r="H18" i="2" s="1"/>
  <c r="Z28" i="2"/>
  <c r="Y13" i="2"/>
  <c r="Z13" i="2" s="1"/>
  <c r="H13" i="2" s="1"/>
  <c r="Y5" i="2"/>
  <c r="Z5" i="2" s="1"/>
  <c r="Y7" i="2"/>
  <c r="Y18" i="2"/>
  <c r="Y28" i="2"/>
  <c r="Y20" i="2"/>
  <c r="Z20" i="2" s="1"/>
  <c r="H20" i="2" s="1"/>
  <c r="Y22" i="2"/>
  <c r="Z22" i="2" s="1"/>
  <c r="H22" i="2" s="1"/>
  <c r="Z15" i="2"/>
  <c r="H15" i="2" s="1"/>
  <c r="H25" i="2" l="1"/>
  <c r="H26" i="2"/>
  <c r="H23" i="2"/>
  <c r="H6" i="2"/>
  <c r="H5" i="2"/>
  <c r="H17" i="2"/>
  <c r="H16" i="2"/>
  <c r="H10" i="2"/>
  <c r="H9" i="2"/>
</calcChain>
</file>

<file path=xl/sharedStrings.xml><?xml version="1.0" encoding="utf-8"?>
<sst xmlns="http://schemas.openxmlformats.org/spreadsheetml/2006/main" count="227" uniqueCount="65">
  <si>
    <t>Well Name</t>
  </si>
  <si>
    <t>Phase Code</t>
  </si>
  <si>
    <t>Phase</t>
  </si>
  <si>
    <t>AFE Time</t>
  </si>
  <si>
    <t>Drill 17.5" Hole</t>
  </si>
  <si>
    <t>Primary WBS</t>
  </si>
  <si>
    <t>AFE Number</t>
  </si>
  <si>
    <t>Rig Move In</t>
  </si>
  <si>
    <t>Pile 30" Conductor</t>
  </si>
  <si>
    <t>Install Diverter</t>
  </si>
  <si>
    <t>Conductor Clean Out</t>
  </si>
  <si>
    <t>Drill 8.5" Pilot Hole</t>
  </si>
  <si>
    <t>Drill 24" Hole</t>
  </si>
  <si>
    <t>Remove Diverter</t>
  </si>
  <si>
    <t>Run and Cement 20" Casing</t>
  </si>
  <si>
    <t>Install BOP</t>
  </si>
  <si>
    <t>Run and Cement 13.625" Casing</t>
  </si>
  <si>
    <t>Drill 12.25" Hole</t>
  </si>
  <si>
    <t>Run and Cement 9.625" Liner</t>
  </si>
  <si>
    <t>Drill 8.5" Intermediate Hole</t>
  </si>
  <si>
    <t>Intermediate Logging (Success Case)</t>
  </si>
  <si>
    <t>Drill 8.5" Hole (Success Case)</t>
  </si>
  <si>
    <t>E-Line Logging (Success Case)</t>
  </si>
  <si>
    <t>Reservoir Plug (Success Case)</t>
  </si>
  <si>
    <t>Reservoir Plug</t>
  </si>
  <si>
    <t>Cut and Retrieve 13.625" Casing</t>
  </si>
  <si>
    <t>Surface Plug</t>
  </si>
  <si>
    <t>Remove BOP</t>
  </si>
  <si>
    <t>Cut and Retrieve 20" Casing</t>
  </si>
  <si>
    <t>Cut and Retrieve 30" Conductor</t>
  </si>
  <si>
    <t>Rig Move Out</t>
  </si>
  <si>
    <t>LATOK-1</t>
  </si>
  <si>
    <t>Rig Mobilization</t>
  </si>
  <si>
    <t>Install, Function &amp; Pressure Test Diverter</t>
  </si>
  <si>
    <t>Drill 8-1/2" Pilot Hole</t>
  </si>
  <si>
    <t>R/D Diverter</t>
  </si>
  <si>
    <t>Run &amp; Cement 20" Casing</t>
  </si>
  <si>
    <t>R/U &amp; P/Test 18-3/4" 15K BOP &amp; RCD</t>
  </si>
  <si>
    <t>Drill 17.5" Hole Section</t>
  </si>
  <si>
    <t>Run 13-5/8" Casing</t>
  </si>
  <si>
    <t>Cement 13-5/8" Casing</t>
  </si>
  <si>
    <t>Drill 12-1/4" Hole</t>
  </si>
  <si>
    <t>Run &amp; Cement 9-5/8" Casing</t>
  </si>
  <si>
    <t>Drill 8-1/2" Hole (Intermediate or Dry TD)</t>
  </si>
  <si>
    <t>Plug &amp; Abandon - Reservoir Open Hole Plug (No Losses)</t>
  </si>
  <si>
    <t>Plug &amp; Abandon - Intermediate Plug#1</t>
  </si>
  <si>
    <t>Plug &amp; Abandon - Cut &amp; Retrieve 13-5/8" Casing</t>
  </si>
  <si>
    <t>Plug &amp; Abandon - Surface Plug</t>
  </si>
  <si>
    <t>Plug &amp; Abandon - Cut &amp; Retrieve 20" Casing</t>
  </si>
  <si>
    <t>Plug &amp; Abandon - Cut &amp; Retrieve 30" Conductor</t>
  </si>
  <si>
    <t>Rig Demob</t>
  </si>
  <si>
    <t>Intermediate E-Line Logging</t>
  </si>
  <si>
    <t>Drill 8-1/2" Hole to Well TD (Success Case)</t>
  </si>
  <si>
    <t>TD E-Line Logging (Assuming Well Static or Minor Losses)</t>
  </si>
  <si>
    <t>Plug &amp; Abandon - Additional 2 Reservoir Plugs (Step-out)</t>
  </si>
  <si>
    <t>dry</t>
  </si>
  <si>
    <t>success</t>
  </si>
  <si>
    <t>AFE Cost</t>
  </si>
  <si>
    <t>TFT</t>
  </si>
  <si>
    <t>Depth</t>
  </si>
  <si>
    <t>Materials</t>
  </si>
  <si>
    <t>Services</t>
  </si>
  <si>
    <t>TFT Total</t>
  </si>
  <si>
    <t>C.MY.MLX.XG.23.010.1094R</t>
  </si>
  <si>
    <t>C.MY.MLX.XG.23.010.1094D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</si>
</sst>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/>
  </sheetViews>
  <sheetFormatPr defaultRowHeight="15" x14ac:dyDescent="0.25"/>
  <sheetData>
    <row r="1" spans="1:9" x14ac:dyDescent="0.25">
      <c r="A1" t="s">
        <v>6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57</v>
      </c>
      <c r="H1" t="s">
        <v>59</v>
      </c>
    </row>
    <row r="2" spans="1:9" x14ac:dyDescent="0.25">
      <c r="A2">
        <v>30358094</v>
      </c>
      <c r="B2" t="s">
        <v>31</v>
      </c>
      <c r="C2">
        <v>5</v>
      </c>
      <c r="D2" t="s">
        <v>7</v>
      </c>
      <c r="E2" t="s">
        <v>63</v>
      </c>
      <c r="F2" s="1">
        <v>121.3333333333333</v>
      </c>
      <c r="G2">
        <v>2087372.8540086977</v>
      </c>
      <c r="H2">
        <v>386</v>
      </c>
      <c r="I2">
        <f>F2/24</f>
        <v>5.0555555555555545</v>
      </c>
    </row>
    <row r="3" spans="1:9" x14ac:dyDescent="0.25">
      <c r="A3">
        <v>30358094</v>
      </c>
      <c r="B3" t="s">
        <v>31</v>
      </c>
      <c r="C3">
        <v>10</v>
      </c>
      <c r="D3" t="s">
        <v>8</v>
      </c>
      <c r="E3" t="s">
        <v>64</v>
      </c>
      <c r="F3" s="1">
        <v>30.294444444444451</v>
      </c>
      <c r="G3">
        <v>1436896.9753209054</v>
      </c>
      <c r="H3">
        <v>616</v>
      </c>
      <c r="I3">
        <f t="shared" ref="I3:I32" si="0">F3/24</f>
        <v>1.2622685185185187</v>
      </c>
    </row>
    <row r="4" spans="1:9" x14ac:dyDescent="0.25">
      <c r="A4">
        <v>30358094</v>
      </c>
      <c r="B4" t="s">
        <v>31</v>
      </c>
      <c r="C4">
        <v>15</v>
      </c>
      <c r="D4" t="s">
        <v>9</v>
      </c>
      <c r="E4" t="s">
        <v>64</v>
      </c>
      <c r="F4" s="1">
        <v>13.41666666666667</v>
      </c>
      <c r="G4">
        <v>326680.05739713879</v>
      </c>
      <c r="H4">
        <v>616</v>
      </c>
      <c r="I4">
        <f t="shared" si="0"/>
        <v>0.5590277777777779</v>
      </c>
    </row>
    <row r="5" spans="1:9" x14ac:dyDescent="0.25">
      <c r="A5">
        <v>30358094</v>
      </c>
      <c r="B5" t="s">
        <v>31</v>
      </c>
      <c r="C5">
        <v>20</v>
      </c>
      <c r="D5" t="s">
        <v>10</v>
      </c>
      <c r="E5" t="s">
        <v>64</v>
      </c>
      <c r="F5" s="1">
        <v>15.35415204678363</v>
      </c>
      <c r="G5">
        <v>291277.24927916838</v>
      </c>
      <c r="H5">
        <v>616</v>
      </c>
      <c r="I5">
        <f t="shared" si="0"/>
        <v>0.6397563352826513</v>
      </c>
    </row>
    <row r="6" spans="1:9" x14ac:dyDescent="0.25">
      <c r="A6">
        <v>30358094</v>
      </c>
      <c r="B6" t="s">
        <v>31</v>
      </c>
      <c r="C6">
        <v>25</v>
      </c>
      <c r="D6" t="s">
        <v>11</v>
      </c>
      <c r="E6" t="s">
        <v>64</v>
      </c>
      <c r="F6" s="1">
        <v>36.483508771929827</v>
      </c>
      <c r="G6">
        <v>692113.51084452914</v>
      </c>
      <c r="H6">
        <v>2000</v>
      </c>
      <c r="I6">
        <f t="shared" si="0"/>
        <v>1.5201461988304095</v>
      </c>
    </row>
    <row r="7" spans="1:9" x14ac:dyDescent="0.25">
      <c r="A7">
        <v>30358094</v>
      </c>
      <c r="B7" t="s">
        <v>31</v>
      </c>
      <c r="C7">
        <v>30</v>
      </c>
      <c r="D7" t="s">
        <v>12</v>
      </c>
      <c r="E7" t="s">
        <v>64</v>
      </c>
      <c r="F7" s="1">
        <v>37.637293906810037</v>
      </c>
      <c r="G7">
        <v>738885.09403470671</v>
      </c>
      <c r="H7">
        <v>2000</v>
      </c>
      <c r="I7">
        <f t="shared" si="0"/>
        <v>1.5682205794504183</v>
      </c>
    </row>
    <row r="8" spans="1:9" x14ac:dyDescent="0.25">
      <c r="A8">
        <v>30358094</v>
      </c>
      <c r="B8" t="s">
        <v>31</v>
      </c>
      <c r="C8">
        <v>35</v>
      </c>
      <c r="D8" t="s">
        <v>13</v>
      </c>
      <c r="E8" t="s">
        <v>64</v>
      </c>
      <c r="F8" s="1">
        <v>13.125</v>
      </c>
      <c r="G8">
        <v>177952.09582858696</v>
      </c>
      <c r="H8">
        <v>2000</v>
      </c>
      <c r="I8">
        <f t="shared" si="0"/>
        <v>0.546875</v>
      </c>
    </row>
    <row r="9" spans="1:9" x14ac:dyDescent="0.25">
      <c r="A9">
        <v>30358094</v>
      </c>
      <c r="B9" t="s">
        <v>31</v>
      </c>
      <c r="C9">
        <v>40</v>
      </c>
      <c r="D9" t="s">
        <v>14</v>
      </c>
      <c r="E9" t="s">
        <v>64</v>
      </c>
      <c r="F9" s="1">
        <v>19.055555555555561</v>
      </c>
      <c r="G9">
        <v>686877.64917806804</v>
      </c>
      <c r="H9">
        <v>2000</v>
      </c>
      <c r="I9">
        <f t="shared" si="0"/>
        <v>0.79398148148148173</v>
      </c>
    </row>
    <row r="10" spans="1:9" x14ac:dyDescent="0.25">
      <c r="A10">
        <v>30358094</v>
      </c>
      <c r="B10" t="s">
        <v>31</v>
      </c>
      <c r="C10">
        <v>45</v>
      </c>
      <c r="D10" t="s">
        <v>14</v>
      </c>
      <c r="E10" t="s">
        <v>64</v>
      </c>
      <c r="F10" s="1">
        <v>17.791666666666661</v>
      </c>
      <c r="G10">
        <v>641319.4377529918</v>
      </c>
      <c r="H10">
        <v>2000</v>
      </c>
      <c r="I10">
        <f t="shared" si="0"/>
        <v>0.7413194444444442</v>
      </c>
    </row>
    <row r="11" spans="1:9" x14ac:dyDescent="0.25">
      <c r="A11">
        <v>30358094</v>
      </c>
      <c r="B11" t="s">
        <v>31</v>
      </c>
      <c r="C11">
        <v>50</v>
      </c>
      <c r="D11" t="s">
        <v>15</v>
      </c>
      <c r="E11" t="s">
        <v>64</v>
      </c>
      <c r="F11" s="1">
        <v>26.25</v>
      </c>
      <c r="G11">
        <v>672861.65162931825</v>
      </c>
      <c r="H11">
        <v>2000</v>
      </c>
      <c r="I11">
        <f t="shared" si="0"/>
        <v>1.09375</v>
      </c>
    </row>
    <row r="12" spans="1:9" x14ac:dyDescent="0.25">
      <c r="A12">
        <v>30358094</v>
      </c>
      <c r="B12" t="s">
        <v>31</v>
      </c>
      <c r="C12">
        <v>55</v>
      </c>
      <c r="D12" t="s">
        <v>4</v>
      </c>
      <c r="E12" t="s">
        <v>64</v>
      </c>
      <c r="F12" s="1">
        <v>43.910991636798087</v>
      </c>
      <c r="G12">
        <v>2083845.3646233873</v>
      </c>
      <c r="H12">
        <v>4000</v>
      </c>
      <c r="I12">
        <f t="shared" si="0"/>
        <v>1.8296246515332537</v>
      </c>
    </row>
    <row r="13" spans="1:9" x14ac:dyDescent="0.25">
      <c r="A13">
        <v>30358094</v>
      </c>
      <c r="B13" t="s">
        <v>31</v>
      </c>
      <c r="C13">
        <v>60</v>
      </c>
      <c r="D13" t="s">
        <v>16</v>
      </c>
      <c r="E13" t="s">
        <v>64</v>
      </c>
      <c r="F13" s="1">
        <v>21</v>
      </c>
      <c r="G13">
        <v>835789.44032164628</v>
      </c>
      <c r="H13">
        <v>4000</v>
      </c>
      <c r="I13">
        <f t="shared" si="0"/>
        <v>0.875</v>
      </c>
    </row>
    <row r="14" spans="1:9" x14ac:dyDescent="0.25">
      <c r="A14">
        <v>30358094</v>
      </c>
      <c r="B14" t="s">
        <v>31</v>
      </c>
      <c r="C14">
        <v>65</v>
      </c>
      <c r="D14" t="s">
        <v>16</v>
      </c>
      <c r="E14" t="s">
        <v>64</v>
      </c>
      <c r="F14" s="1">
        <v>19.25</v>
      </c>
      <c r="G14">
        <v>499970.01883387193</v>
      </c>
      <c r="H14">
        <v>4000</v>
      </c>
      <c r="I14">
        <f t="shared" si="0"/>
        <v>0.80208333333333337</v>
      </c>
    </row>
    <row r="15" spans="1:9" x14ac:dyDescent="0.25">
      <c r="A15">
        <v>30358094</v>
      </c>
      <c r="B15" t="s">
        <v>31</v>
      </c>
      <c r="C15">
        <v>70</v>
      </c>
      <c r="D15" t="s">
        <v>17</v>
      </c>
      <c r="E15" t="s">
        <v>64</v>
      </c>
      <c r="F15" s="1">
        <v>59.068185749461371</v>
      </c>
      <c r="G15">
        <v>1761013.4218462007</v>
      </c>
      <c r="H15">
        <v>4957</v>
      </c>
      <c r="I15">
        <f t="shared" si="0"/>
        <v>2.4611744062275571</v>
      </c>
    </row>
    <row r="16" spans="1:9" x14ac:dyDescent="0.25">
      <c r="A16">
        <v>30358094</v>
      </c>
      <c r="B16" t="s">
        <v>31</v>
      </c>
      <c r="C16">
        <v>75</v>
      </c>
      <c r="D16" t="s">
        <v>18</v>
      </c>
      <c r="E16" t="s">
        <v>64</v>
      </c>
      <c r="F16" s="1">
        <v>14.7821292562724</v>
      </c>
      <c r="G16">
        <v>410498.43918107549</v>
      </c>
      <c r="H16">
        <v>4957</v>
      </c>
      <c r="I16">
        <f t="shared" si="0"/>
        <v>0.61592205234468334</v>
      </c>
    </row>
    <row r="17" spans="1:9" x14ac:dyDescent="0.25">
      <c r="A17">
        <v>30358094</v>
      </c>
      <c r="B17" t="s">
        <v>31</v>
      </c>
      <c r="C17">
        <v>80</v>
      </c>
      <c r="D17" t="s">
        <v>18</v>
      </c>
      <c r="E17" t="s">
        <v>64</v>
      </c>
      <c r="F17" s="1">
        <v>13.09468339307049</v>
      </c>
      <c r="G17">
        <v>363638.21484952187</v>
      </c>
      <c r="H17">
        <v>4957</v>
      </c>
      <c r="I17">
        <f t="shared" si="0"/>
        <v>0.54561180804460374</v>
      </c>
    </row>
    <row r="18" spans="1:9" x14ac:dyDescent="0.25">
      <c r="A18">
        <v>30358094</v>
      </c>
      <c r="B18" t="s">
        <v>31</v>
      </c>
      <c r="C18">
        <v>85</v>
      </c>
      <c r="D18" t="s">
        <v>19</v>
      </c>
      <c r="E18" t="s">
        <v>64</v>
      </c>
      <c r="F18" s="1">
        <v>35.240701754385967</v>
      </c>
      <c r="G18">
        <v>2415759.3778329282</v>
      </c>
      <c r="H18">
        <v>5097</v>
      </c>
      <c r="I18">
        <f t="shared" si="0"/>
        <v>1.4683625730994152</v>
      </c>
    </row>
    <row r="19" spans="1:9" x14ac:dyDescent="0.25">
      <c r="A19">
        <v>30358094</v>
      </c>
      <c r="B19" t="s">
        <v>31</v>
      </c>
      <c r="C19">
        <v>90</v>
      </c>
      <c r="D19" t="s">
        <v>20</v>
      </c>
      <c r="E19" t="s">
        <v>64</v>
      </c>
      <c r="F19" s="1">
        <v>21</v>
      </c>
      <c r="G19">
        <v>1999087.9045020863</v>
      </c>
      <c r="H19">
        <v>5097</v>
      </c>
      <c r="I19">
        <f t="shared" si="0"/>
        <v>0.875</v>
      </c>
    </row>
    <row r="20" spans="1:9" x14ac:dyDescent="0.25">
      <c r="A20">
        <v>30358094</v>
      </c>
      <c r="B20" t="s">
        <v>31</v>
      </c>
      <c r="C20">
        <v>95</v>
      </c>
      <c r="D20" t="s">
        <v>21</v>
      </c>
      <c r="E20" t="s">
        <v>64</v>
      </c>
      <c r="F20" s="1">
        <v>71.699239766081874</v>
      </c>
      <c r="G20">
        <v>894982.06278867065</v>
      </c>
      <c r="H20">
        <v>7096</v>
      </c>
      <c r="I20">
        <f t="shared" si="0"/>
        <v>2.9874683235867447</v>
      </c>
    </row>
    <row r="21" spans="1:9" x14ac:dyDescent="0.25">
      <c r="A21">
        <v>30358094</v>
      </c>
      <c r="B21" t="s">
        <v>31</v>
      </c>
      <c r="C21">
        <v>100</v>
      </c>
      <c r="D21" t="s">
        <v>22</v>
      </c>
      <c r="E21" t="s">
        <v>64</v>
      </c>
      <c r="F21" s="1">
        <v>108.5</v>
      </c>
      <c r="G21">
        <v>1354345.6545617047</v>
      </c>
      <c r="H21">
        <v>7096</v>
      </c>
      <c r="I21">
        <f t="shared" si="0"/>
        <v>4.520833333333333</v>
      </c>
    </row>
    <row r="22" spans="1:9" x14ac:dyDescent="0.25">
      <c r="A22">
        <v>30358094</v>
      </c>
      <c r="B22" t="s">
        <v>31</v>
      </c>
      <c r="C22">
        <v>105</v>
      </c>
      <c r="D22" t="s">
        <v>23</v>
      </c>
      <c r="E22" t="s">
        <v>64</v>
      </c>
      <c r="F22" s="1">
        <v>51.964561403508768</v>
      </c>
      <c r="G22">
        <v>648644.95786218427</v>
      </c>
      <c r="H22">
        <v>7096</v>
      </c>
      <c r="I22">
        <f t="shared" si="0"/>
        <v>2.1651900584795318</v>
      </c>
    </row>
    <row r="23" spans="1:9" x14ac:dyDescent="0.25">
      <c r="A23">
        <v>30358094</v>
      </c>
      <c r="B23" t="s">
        <v>31</v>
      </c>
      <c r="C23">
        <v>110</v>
      </c>
      <c r="D23" t="s">
        <v>24</v>
      </c>
      <c r="E23" t="s">
        <v>64</v>
      </c>
      <c r="F23" s="1">
        <v>40.719668615984411</v>
      </c>
      <c r="G23">
        <v>725851.25086134626</v>
      </c>
      <c r="H23">
        <v>4547</v>
      </c>
      <c r="I23">
        <f t="shared" si="0"/>
        <v>1.6966528589993504</v>
      </c>
    </row>
    <row r="24" spans="1:9" x14ac:dyDescent="0.25">
      <c r="A24">
        <v>30358094</v>
      </c>
      <c r="B24" t="s">
        <v>31</v>
      </c>
      <c r="C24">
        <v>115</v>
      </c>
      <c r="D24" t="s">
        <v>25</v>
      </c>
      <c r="E24" t="s">
        <v>64</v>
      </c>
      <c r="F24">
        <v>9.5994152046783636</v>
      </c>
      <c r="G24">
        <v>171967.09199567465</v>
      </c>
      <c r="H24">
        <v>700</v>
      </c>
      <c r="I24">
        <f t="shared" si="0"/>
        <v>0.39997563352826515</v>
      </c>
    </row>
    <row r="25" spans="1:9" x14ac:dyDescent="0.25">
      <c r="A25">
        <v>30358094</v>
      </c>
      <c r="B25" t="s">
        <v>31</v>
      </c>
      <c r="C25">
        <v>120</v>
      </c>
      <c r="D25" t="s">
        <v>25</v>
      </c>
      <c r="E25" t="s">
        <v>64</v>
      </c>
      <c r="F25">
        <v>10.71875</v>
      </c>
      <c r="G25">
        <v>192019.22492427475</v>
      </c>
      <c r="H25">
        <v>700</v>
      </c>
      <c r="I25">
        <f t="shared" si="0"/>
        <v>0.44661458333333331</v>
      </c>
    </row>
    <row r="26" spans="1:9" x14ac:dyDescent="0.25">
      <c r="A26">
        <v>30358094</v>
      </c>
      <c r="B26" t="s">
        <v>31</v>
      </c>
      <c r="C26">
        <v>125</v>
      </c>
      <c r="D26" t="s">
        <v>26</v>
      </c>
      <c r="E26" t="s">
        <v>64</v>
      </c>
      <c r="F26" s="1">
        <v>23.33845029239766</v>
      </c>
      <c r="G26">
        <v>387288.41628785199</v>
      </c>
      <c r="H26">
        <v>500</v>
      </c>
      <c r="I26">
        <f t="shared" si="0"/>
        <v>0.97243542884990253</v>
      </c>
    </row>
    <row r="27" spans="1:9" x14ac:dyDescent="0.25">
      <c r="A27">
        <v>30358094</v>
      </c>
      <c r="B27" t="s">
        <v>31</v>
      </c>
      <c r="C27">
        <v>130</v>
      </c>
      <c r="D27" t="s">
        <v>27</v>
      </c>
      <c r="E27" t="s">
        <v>64</v>
      </c>
      <c r="F27" s="1">
        <v>11.66666666666667</v>
      </c>
      <c r="G27">
        <v>200526.64550391998</v>
      </c>
      <c r="H27">
        <v>500</v>
      </c>
      <c r="I27">
        <f t="shared" si="0"/>
        <v>0.48611111111111122</v>
      </c>
    </row>
    <row r="28" spans="1:9" x14ac:dyDescent="0.25">
      <c r="A28">
        <v>30358094</v>
      </c>
      <c r="B28" t="s">
        <v>31</v>
      </c>
      <c r="C28">
        <v>135</v>
      </c>
      <c r="D28" t="s">
        <v>28</v>
      </c>
      <c r="E28" t="s">
        <v>64</v>
      </c>
      <c r="F28">
        <v>2.9565789473684214</v>
      </c>
      <c r="G28">
        <v>50817.673584282871</v>
      </c>
      <c r="H28">
        <v>406</v>
      </c>
      <c r="I28">
        <f t="shared" si="0"/>
        <v>0.12319078947368423</v>
      </c>
    </row>
    <row r="29" spans="1:9" x14ac:dyDescent="0.25">
      <c r="A29">
        <v>30358094</v>
      </c>
      <c r="B29" t="s">
        <v>31</v>
      </c>
      <c r="C29">
        <v>140</v>
      </c>
      <c r="D29" t="s">
        <v>28</v>
      </c>
      <c r="E29" t="s">
        <v>64</v>
      </c>
      <c r="F29">
        <v>10.140277777777779</v>
      </c>
      <c r="G29">
        <v>174291.0760504904</v>
      </c>
      <c r="H29">
        <v>406</v>
      </c>
      <c r="I29">
        <f t="shared" si="0"/>
        <v>0.42251157407407414</v>
      </c>
    </row>
    <row r="30" spans="1:9" x14ac:dyDescent="0.25">
      <c r="A30">
        <v>30358094</v>
      </c>
      <c r="B30" t="s">
        <v>31</v>
      </c>
      <c r="C30">
        <v>145</v>
      </c>
      <c r="D30" t="s">
        <v>29</v>
      </c>
      <c r="E30" t="s">
        <v>64</v>
      </c>
      <c r="F30">
        <v>4.1078947368421055</v>
      </c>
      <c r="G30">
        <v>93308.139188023822</v>
      </c>
      <c r="H30">
        <v>396</v>
      </c>
      <c r="I30">
        <f t="shared" si="0"/>
        <v>0.1711622807017544</v>
      </c>
    </row>
    <row r="31" spans="1:9" x14ac:dyDescent="0.25">
      <c r="A31">
        <v>30358094</v>
      </c>
      <c r="B31" t="s">
        <v>31</v>
      </c>
      <c r="C31">
        <v>150</v>
      </c>
      <c r="D31" t="s">
        <v>29</v>
      </c>
      <c r="E31" t="s">
        <v>64</v>
      </c>
      <c r="F31">
        <v>11.725</v>
      </c>
      <c r="G31">
        <v>266325.69772725186</v>
      </c>
      <c r="H31">
        <v>396</v>
      </c>
      <c r="I31">
        <f t="shared" si="0"/>
        <v>0.48854166666666665</v>
      </c>
    </row>
    <row r="32" spans="1:9" x14ac:dyDescent="0.25">
      <c r="A32">
        <v>30358094</v>
      </c>
      <c r="B32" t="s">
        <v>31</v>
      </c>
      <c r="C32">
        <v>155</v>
      </c>
      <c r="D32" t="s">
        <v>30</v>
      </c>
      <c r="E32" t="s">
        <v>63</v>
      </c>
      <c r="F32" s="1">
        <v>91</v>
      </c>
      <c r="G32">
        <v>1620585.3803095676</v>
      </c>
      <c r="H32">
        <v>396</v>
      </c>
      <c r="I32">
        <f t="shared" si="0"/>
        <v>3.7916666666666665</v>
      </c>
    </row>
  </sheetData>
  <phoneticPr fontId="1" type="noConversion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6A90-E9B2-431F-9292-BA69A3BA3D02}">
  <dimension ref="A1:AA36"/>
  <sheetViews>
    <sheetView workbookViewId="0">
      <selection activeCell="H25" sqref="H25:H33"/>
    </sheetView>
  </sheetViews>
  <sheetFormatPr defaultRowHeight="15" x14ac:dyDescent="0.25"/>
  <cols>
    <col min="8" max="8" width="9.140625" customWidth="1"/>
    <col min="19" max="19" width="10.5703125" bestFit="1" customWidth="1"/>
    <col min="27" max="27" width="9.5703125" bestFit="1" customWidth="1"/>
  </cols>
  <sheetData>
    <row r="1" spans="1:27" x14ac:dyDescent="0.25">
      <c r="A1" t="s">
        <v>6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H1" t="s">
        <v>57</v>
      </c>
      <c r="J1" t="s">
        <v>55</v>
      </c>
      <c r="K1" t="s">
        <v>58</v>
      </c>
      <c r="L1" t="s">
        <v>3</v>
      </c>
      <c r="M1" t="s">
        <v>59</v>
      </c>
      <c r="N1" t="s">
        <v>60</v>
      </c>
      <c r="O1" t="s">
        <v>61</v>
      </c>
      <c r="P1" t="s">
        <v>62</v>
      </c>
      <c r="R1" t="s">
        <v>56</v>
      </c>
      <c r="S1" t="s">
        <v>58</v>
      </c>
      <c r="T1" t="s">
        <v>3</v>
      </c>
      <c r="U1" t="s">
        <v>59</v>
      </c>
      <c r="V1" t="s">
        <v>60</v>
      </c>
      <c r="W1" t="s">
        <v>61</v>
      </c>
      <c r="X1" t="s">
        <v>62</v>
      </c>
      <c r="Z1" t="s">
        <v>57</v>
      </c>
    </row>
    <row r="2" spans="1:27" x14ac:dyDescent="0.25">
      <c r="B2" t="s">
        <v>31</v>
      </c>
      <c r="C2">
        <v>5</v>
      </c>
      <c r="D2" t="s">
        <v>7</v>
      </c>
      <c r="F2" s="1">
        <v>121.3333333333333</v>
      </c>
      <c r="G2" s="1">
        <f t="shared" ref="G2:G23" si="0">F2/24</f>
        <v>5.0555555555555545</v>
      </c>
      <c r="H2" s="5">
        <f>Z2</f>
        <v>2087372.8540086977</v>
      </c>
      <c r="I2" s="1"/>
      <c r="J2" t="s">
        <v>32</v>
      </c>
      <c r="K2">
        <v>4.333333333333333</v>
      </c>
      <c r="L2">
        <v>5.0555555555555562</v>
      </c>
      <c r="M2">
        <v>386</v>
      </c>
      <c r="N2">
        <v>0</v>
      </c>
      <c r="O2">
        <v>1825656.5163890657</v>
      </c>
      <c r="P2">
        <v>1825656.5163890657</v>
      </c>
      <c r="R2" t="s">
        <v>32</v>
      </c>
      <c r="S2" s="2">
        <v>4.333333333333333</v>
      </c>
      <c r="T2">
        <v>5.0555555555555562</v>
      </c>
      <c r="U2">
        <v>386</v>
      </c>
      <c r="V2">
        <v>0</v>
      </c>
      <c r="W2">
        <v>1815564.9766525386</v>
      </c>
      <c r="X2">
        <v>1815564.9766525386</v>
      </c>
      <c r="Y2">
        <f>X2/$X$34</f>
        <v>8.382083629760996E-2</v>
      </c>
      <c r="Z2">
        <f>X2+($X$36-$X$34)*Y2</f>
        <v>2087372.8540086977</v>
      </c>
      <c r="AA2" s="3"/>
    </row>
    <row r="3" spans="1:27" x14ac:dyDescent="0.25">
      <c r="B3" t="s">
        <v>31</v>
      </c>
      <c r="C3">
        <v>10</v>
      </c>
      <c r="D3" t="s">
        <v>8</v>
      </c>
      <c r="F3" s="1">
        <v>30.294444444444451</v>
      </c>
      <c r="G3" s="1">
        <f t="shared" si="0"/>
        <v>1.2622685185185187</v>
      </c>
      <c r="H3" s="5">
        <f t="shared" ref="H3:H33" si="1">Z3</f>
        <v>1436896.9753209054</v>
      </c>
      <c r="I3" s="1"/>
      <c r="J3" t="s">
        <v>8</v>
      </c>
      <c r="K3">
        <v>1.0819444444444446</v>
      </c>
      <c r="L3">
        <v>1.2622685185185187</v>
      </c>
      <c r="M3">
        <v>616</v>
      </c>
      <c r="N3">
        <v>348198.15750000003</v>
      </c>
      <c r="O3">
        <v>905252.59002894023</v>
      </c>
      <c r="P3">
        <v>1253450.7475289402</v>
      </c>
      <c r="R3" t="s">
        <v>8</v>
      </c>
      <c r="S3" s="2">
        <v>1.0819444444444446</v>
      </c>
      <c r="T3">
        <v>1.2622685185185187</v>
      </c>
      <c r="U3">
        <v>616</v>
      </c>
      <c r="V3">
        <v>348198.15750000003</v>
      </c>
      <c r="W3">
        <v>901592.8505801179</v>
      </c>
      <c r="X3">
        <v>1249791.0080801179</v>
      </c>
      <c r="Y3">
        <f t="shared" ref="Y3:Y33" si="2">X3/$X$34</f>
        <v>5.7700235927472997E-2</v>
      </c>
      <c r="Z3">
        <f t="shared" ref="Z3:Z33" si="3">X3+($X$36-$X$34)*Y3</f>
        <v>1436896.9753209054</v>
      </c>
      <c r="AA3" s="3"/>
    </row>
    <row r="4" spans="1:27" x14ac:dyDescent="0.25">
      <c r="B4" t="s">
        <v>31</v>
      </c>
      <c r="C4">
        <v>15</v>
      </c>
      <c r="D4" t="s">
        <v>9</v>
      </c>
      <c r="F4" s="1">
        <v>13.41666666666667</v>
      </c>
      <c r="G4" s="1">
        <f t="shared" si="0"/>
        <v>0.5590277777777779</v>
      </c>
      <c r="H4" s="5">
        <f t="shared" si="1"/>
        <v>326680.05739713879</v>
      </c>
      <c r="I4" s="1"/>
      <c r="J4" t="s">
        <v>33</v>
      </c>
      <c r="K4">
        <v>0.47916666666666669</v>
      </c>
      <c r="L4">
        <v>0.55902777777777779</v>
      </c>
      <c r="M4">
        <v>616</v>
      </c>
      <c r="N4">
        <v>125921.75</v>
      </c>
      <c r="O4">
        <v>159840.37537814281</v>
      </c>
      <c r="P4">
        <v>285762.12537814281</v>
      </c>
      <c r="R4" t="s">
        <v>33</v>
      </c>
      <c r="S4" s="2">
        <v>0.47916666666666669</v>
      </c>
      <c r="T4">
        <v>0.55902777777777779</v>
      </c>
      <c r="U4">
        <v>616</v>
      </c>
      <c r="V4">
        <v>125921.75</v>
      </c>
      <c r="W4">
        <v>158219.56650799693</v>
      </c>
      <c r="X4">
        <v>284141.31650799693</v>
      </c>
      <c r="Y4">
        <f t="shared" si="2"/>
        <v>1.3118210079331278E-2</v>
      </c>
      <c r="Z4">
        <f t="shared" si="3"/>
        <v>326680.05739713879</v>
      </c>
      <c r="AA4" s="3"/>
    </row>
    <row r="5" spans="1:27" x14ac:dyDescent="0.25">
      <c r="B5" t="s">
        <v>31</v>
      </c>
      <c r="C5">
        <v>20</v>
      </c>
      <c r="D5" t="s">
        <v>10</v>
      </c>
      <c r="F5" s="1">
        <v>15.35415204678363</v>
      </c>
      <c r="G5" s="1">
        <f t="shared" si="0"/>
        <v>0.6397563352826513</v>
      </c>
      <c r="H5" s="5">
        <f>Z5*F5/(F5+F6)</f>
        <v>291277.24927916838</v>
      </c>
      <c r="I5" s="1"/>
      <c r="J5" t="s">
        <v>34</v>
      </c>
      <c r="K5">
        <v>1.8513450292397662</v>
      </c>
      <c r="L5">
        <v>2.1599025341130607</v>
      </c>
      <c r="M5">
        <v>2000</v>
      </c>
      <c r="N5">
        <v>0</v>
      </c>
      <c r="O5">
        <v>861600.52092829882</v>
      </c>
      <c r="P5">
        <v>861600.52092829882</v>
      </c>
      <c r="R5" t="s">
        <v>34</v>
      </c>
      <c r="S5" s="2">
        <v>1.8513450292397662</v>
      </c>
      <c r="T5">
        <v>2.1599025341130607</v>
      </c>
      <c r="U5">
        <v>2000</v>
      </c>
      <c r="V5">
        <v>0</v>
      </c>
      <c r="W5">
        <v>855338.23965158442</v>
      </c>
      <c r="X5">
        <v>855338.23965158442</v>
      </c>
      <c r="Y5">
        <f t="shared" si="2"/>
        <v>3.9489176915667223E-2</v>
      </c>
      <c r="Z5">
        <f t="shared" si="3"/>
        <v>983390.76012369758</v>
      </c>
      <c r="AA5" s="3"/>
    </row>
    <row r="6" spans="1:27" x14ac:dyDescent="0.25">
      <c r="B6" t="s">
        <v>31</v>
      </c>
      <c r="C6">
        <v>25</v>
      </c>
      <c r="D6" t="s">
        <v>11</v>
      </c>
      <c r="F6" s="1">
        <v>36.483508771929827</v>
      </c>
      <c r="G6" s="1">
        <f t="shared" si="0"/>
        <v>1.5201461988304095</v>
      </c>
      <c r="H6" s="5">
        <f>Z5*F6/(F5+F6)</f>
        <v>692113.51084452914</v>
      </c>
      <c r="I6" s="1"/>
      <c r="AA6" s="3"/>
    </row>
    <row r="7" spans="1:27" x14ac:dyDescent="0.25">
      <c r="B7" t="s">
        <v>31</v>
      </c>
      <c r="C7">
        <v>30</v>
      </c>
      <c r="D7" t="s">
        <v>12</v>
      </c>
      <c r="F7" s="1">
        <v>37.637293906810037</v>
      </c>
      <c r="G7" s="1">
        <f t="shared" si="0"/>
        <v>1.5682205794504183</v>
      </c>
      <c r="H7" s="5">
        <f t="shared" si="1"/>
        <v>738885.09403470671</v>
      </c>
      <c r="I7" s="1"/>
      <c r="J7" t="s">
        <v>12</v>
      </c>
      <c r="K7">
        <v>1.3441890681003583</v>
      </c>
      <c r="L7">
        <v>1.5682205794504183</v>
      </c>
      <c r="M7">
        <v>2000</v>
      </c>
      <c r="N7">
        <v>0</v>
      </c>
      <c r="O7">
        <v>647217.7486383107</v>
      </c>
      <c r="P7">
        <v>647217.7486383107</v>
      </c>
      <c r="R7" t="s">
        <v>12</v>
      </c>
      <c r="S7" s="2">
        <v>1.3441890681003583</v>
      </c>
      <c r="T7">
        <v>1.5682205794504183</v>
      </c>
      <c r="U7">
        <v>2000</v>
      </c>
      <c r="V7">
        <v>0</v>
      </c>
      <c r="W7">
        <v>642670.9516336564</v>
      </c>
      <c r="X7">
        <v>642670.9516336564</v>
      </c>
      <c r="Y7">
        <f t="shared" si="2"/>
        <v>2.9670773187878786E-2</v>
      </c>
      <c r="Z7">
        <f t="shared" si="3"/>
        <v>738885.09403470671</v>
      </c>
      <c r="AA7" s="3"/>
    </row>
    <row r="8" spans="1:27" x14ac:dyDescent="0.25">
      <c r="B8" t="s">
        <v>31</v>
      </c>
      <c r="C8">
        <v>35</v>
      </c>
      <c r="D8" t="s">
        <v>13</v>
      </c>
      <c r="F8" s="1">
        <v>13.125</v>
      </c>
      <c r="G8" s="1">
        <f t="shared" si="0"/>
        <v>0.546875</v>
      </c>
      <c r="H8" s="5">
        <f t="shared" si="1"/>
        <v>177952.09582858696</v>
      </c>
      <c r="I8" s="1"/>
      <c r="J8" t="s">
        <v>35</v>
      </c>
      <c r="K8">
        <v>0.46875</v>
      </c>
      <c r="L8">
        <v>0.54687499999999989</v>
      </c>
      <c r="M8">
        <v>616</v>
      </c>
      <c r="N8">
        <v>0</v>
      </c>
      <c r="O8">
        <v>156365.58460905275</v>
      </c>
      <c r="P8">
        <v>156365.58460905275</v>
      </c>
      <c r="R8" t="s">
        <v>35</v>
      </c>
      <c r="S8" s="2">
        <v>0.46875</v>
      </c>
      <c r="T8">
        <v>0.54687499999999989</v>
      </c>
      <c r="U8">
        <v>616</v>
      </c>
      <c r="V8">
        <v>0</v>
      </c>
      <c r="W8">
        <v>154780.01071434483</v>
      </c>
      <c r="X8">
        <v>154780.01071434483</v>
      </c>
      <c r="Y8">
        <f t="shared" si="2"/>
        <v>7.1458692512068244E-3</v>
      </c>
      <c r="Z8">
        <f t="shared" si="3"/>
        <v>177952.09582858696</v>
      </c>
      <c r="AA8" s="3"/>
    </row>
    <row r="9" spans="1:27" x14ac:dyDescent="0.25">
      <c r="B9" t="s">
        <v>31</v>
      </c>
      <c r="C9">
        <v>40</v>
      </c>
      <c r="D9" t="s">
        <v>14</v>
      </c>
      <c r="F9" s="1">
        <v>19.055555555555561</v>
      </c>
      <c r="G9" s="1">
        <f t="shared" si="0"/>
        <v>0.79398148148148173</v>
      </c>
      <c r="H9" s="5">
        <f>Z9*F9/(F9+F10)</f>
        <v>686877.64917806804</v>
      </c>
      <c r="I9" s="1"/>
      <c r="J9" t="s">
        <v>36</v>
      </c>
      <c r="K9">
        <v>1.3159722222222223</v>
      </c>
      <c r="L9">
        <v>1.5353009259259263</v>
      </c>
      <c r="M9">
        <v>2000</v>
      </c>
      <c r="N9">
        <v>443874.54228310508</v>
      </c>
      <c r="O9">
        <v>715822.31761833152</v>
      </c>
      <c r="P9">
        <v>1159696.8599014366</v>
      </c>
      <c r="R9" t="s">
        <v>36</v>
      </c>
      <c r="S9" s="2">
        <v>1.3159722222222223</v>
      </c>
      <c r="T9">
        <v>1.5353009259259263</v>
      </c>
      <c r="U9">
        <v>2000</v>
      </c>
      <c r="V9">
        <v>443874.54228310508</v>
      </c>
      <c r="W9">
        <v>711370.96572133678</v>
      </c>
      <c r="X9">
        <v>1155245.5080044419</v>
      </c>
      <c r="Y9">
        <f t="shared" si="2"/>
        <v>5.3335268004853963E-2</v>
      </c>
      <c r="Z9">
        <f t="shared" si="3"/>
        <v>1328197.0869310598</v>
      </c>
      <c r="AA9" s="3"/>
    </row>
    <row r="10" spans="1:27" x14ac:dyDescent="0.25">
      <c r="B10" t="s">
        <v>31</v>
      </c>
      <c r="C10">
        <v>45</v>
      </c>
      <c r="D10" t="s">
        <v>14</v>
      </c>
      <c r="F10" s="1">
        <v>17.791666666666661</v>
      </c>
      <c r="G10" s="1">
        <f t="shared" si="0"/>
        <v>0.7413194444444442</v>
      </c>
      <c r="H10" s="5">
        <f>Z9*F10/(F9+F10)</f>
        <v>641319.4377529918</v>
      </c>
      <c r="I10" s="1"/>
      <c r="AA10" s="3"/>
    </row>
    <row r="11" spans="1:27" x14ac:dyDescent="0.25">
      <c r="B11" t="s">
        <v>31</v>
      </c>
      <c r="C11">
        <v>50</v>
      </c>
      <c r="D11" t="s">
        <v>15</v>
      </c>
      <c r="F11" s="1">
        <v>26.25</v>
      </c>
      <c r="G11" s="1">
        <f t="shared" si="0"/>
        <v>1.09375</v>
      </c>
      <c r="H11" s="5">
        <f t="shared" si="1"/>
        <v>672861.65162931825</v>
      </c>
      <c r="I11" s="1"/>
      <c r="J11" t="s">
        <v>37</v>
      </c>
      <c r="K11">
        <v>0.9375</v>
      </c>
      <c r="L11">
        <v>1.0937500000000002</v>
      </c>
      <c r="M11">
        <v>2000</v>
      </c>
      <c r="N11">
        <v>76696.75</v>
      </c>
      <c r="O11">
        <v>461719.16921810538</v>
      </c>
      <c r="P11">
        <v>538415.91921810538</v>
      </c>
      <c r="R11" t="s">
        <v>37</v>
      </c>
      <c r="S11" s="2">
        <v>0.9375</v>
      </c>
      <c r="T11">
        <v>1.0937500000000002</v>
      </c>
      <c r="U11">
        <v>2000</v>
      </c>
      <c r="V11">
        <v>126696.75</v>
      </c>
      <c r="W11">
        <v>458548.02142868959</v>
      </c>
      <c r="X11">
        <v>585244.77142868959</v>
      </c>
      <c r="Y11">
        <f t="shared" si="2"/>
        <v>2.7019526599595001E-2</v>
      </c>
      <c r="Z11">
        <f t="shared" si="3"/>
        <v>672861.65162931825</v>
      </c>
      <c r="AA11" s="3"/>
    </row>
    <row r="12" spans="1:27" x14ac:dyDescent="0.25">
      <c r="B12" t="s">
        <v>31</v>
      </c>
      <c r="C12">
        <v>55</v>
      </c>
      <c r="D12" t="s">
        <v>4</v>
      </c>
      <c r="F12" s="1">
        <v>43.910991636798087</v>
      </c>
      <c r="G12" s="1">
        <f t="shared" si="0"/>
        <v>1.8296246515332537</v>
      </c>
      <c r="H12" s="5">
        <f t="shared" si="1"/>
        <v>2083845.3646233873</v>
      </c>
      <c r="I12" s="1"/>
      <c r="J12" t="s">
        <v>38</v>
      </c>
      <c r="K12">
        <v>1.5682497013142174</v>
      </c>
      <c r="L12">
        <v>1.8296246515332539</v>
      </c>
      <c r="M12">
        <v>4000</v>
      </c>
      <c r="N12">
        <v>0</v>
      </c>
      <c r="O12">
        <v>1817801.5153590778</v>
      </c>
      <c r="P12">
        <v>1817801.5153590778</v>
      </c>
      <c r="R12" t="s">
        <v>38</v>
      </c>
      <c r="S12" s="2">
        <v>1.5682497013142174</v>
      </c>
      <c r="T12">
        <v>1.8296246515332539</v>
      </c>
      <c r="U12">
        <v>4000</v>
      </c>
      <c r="V12">
        <v>0</v>
      </c>
      <c r="W12">
        <v>1812496.8203472653</v>
      </c>
      <c r="X12">
        <v>1812496.8203472653</v>
      </c>
      <c r="Y12">
        <f t="shared" si="2"/>
        <v>8.3679185940444573E-2</v>
      </c>
      <c r="Z12">
        <f t="shared" si="3"/>
        <v>2083845.3646233873</v>
      </c>
      <c r="AA12" s="3"/>
    </row>
    <row r="13" spans="1:27" x14ac:dyDescent="0.25">
      <c r="B13" t="s">
        <v>31</v>
      </c>
      <c r="C13">
        <v>60</v>
      </c>
      <c r="D13" t="s">
        <v>16</v>
      </c>
      <c r="F13" s="1">
        <v>21</v>
      </c>
      <c r="G13" s="1">
        <f t="shared" si="0"/>
        <v>0.875</v>
      </c>
      <c r="H13" s="5">
        <f t="shared" si="1"/>
        <v>835789.44032164628</v>
      </c>
      <c r="I13" s="1"/>
      <c r="J13" t="s">
        <v>39</v>
      </c>
      <c r="K13">
        <v>0.75</v>
      </c>
      <c r="L13">
        <v>0.875</v>
      </c>
      <c r="M13">
        <v>4000</v>
      </c>
      <c r="N13">
        <v>476470.53022831032</v>
      </c>
      <c r="O13">
        <v>253023.25763475819</v>
      </c>
      <c r="P13">
        <v>729493.78786306852</v>
      </c>
      <c r="R13" t="s">
        <v>39</v>
      </c>
      <c r="S13" s="2">
        <v>0.75</v>
      </c>
      <c r="T13">
        <v>0.875</v>
      </c>
      <c r="U13">
        <v>4000</v>
      </c>
      <c r="V13">
        <v>476470.53022831032</v>
      </c>
      <c r="W13">
        <v>250486.33940322563</v>
      </c>
      <c r="X13">
        <v>726956.86963153596</v>
      </c>
      <c r="Y13">
        <f t="shared" si="2"/>
        <v>3.3562077671907789E-2</v>
      </c>
      <c r="Z13">
        <f t="shared" si="3"/>
        <v>835789.44032164628</v>
      </c>
      <c r="AA13" s="3"/>
    </row>
    <row r="14" spans="1:27" x14ac:dyDescent="0.25">
      <c r="B14" t="s">
        <v>31</v>
      </c>
      <c r="C14">
        <v>65</v>
      </c>
      <c r="D14" t="s">
        <v>16</v>
      </c>
      <c r="F14" s="1">
        <v>19.25</v>
      </c>
      <c r="G14" s="1">
        <f t="shared" si="0"/>
        <v>0.80208333333333337</v>
      </c>
      <c r="H14" s="5">
        <f t="shared" si="1"/>
        <v>499970.01883387193</v>
      </c>
      <c r="I14" s="1"/>
      <c r="J14" t="s">
        <v>40</v>
      </c>
      <c r="K14">
        <v>0.6875</v>
      </c>
      <c r="L14">
        <v>0.80208333333333337</v>
      </c>
      <c r="M14">
        <v>4000</v>
      </c>
      <c r="N14">
        <v>0</v>
      </c>
      <c r="O14">
        <v>437191.78242661065</v>
      </c>
      <c r="P14">
        <v>437191.78242661065</v>
      </c>
      <c r="R14" t="s">
        <v>40</v>
      </c>
      <c r="S14" s="2">
        <v>0.6875</v>
      </c>
      <c r="T14">
        <v>0.80208333333333337</v>
      </c>
      <c r="U14">
        <v>4000</v>
      </c>
      <c r="V14">
        <v>0</v>
      </c>
      <c r="W14">
        <v>434866.27404770575</v>
      </c>
      <c r="X14">
        <v>434866.27404770575</v>
      </c>
      <c r="Y14">
        <f t="shared" si="2"/>
        <v>2.0076866009781081E-2</v>
      </c>
      <c r="Z14">
        <f t="shared" si="3"/>
        <v>499970.01883387193</v>
      </c>
      <c r="AA14" s="3"/>
    </row>
    <row r="15" spans="1:27" x14ac:dyDescent="0.25">
      <c r="B15" t="s">
        <v>31</v>
      </c>
      <c r="C15">
        <v>70</v>
      </c>
      <c r="D15" t="s">
        <v>17</v>
      </c>
      <c r="F15" s="1">
        <v>59.068185749461371</v>
      </c>
      <c r="G15" s="1">
        <f t="shared" si="0"/>
        <v>2.4611744062275571</v>
      </c>
      <c r="H15" s="5">
        <f t="shared" si="1"/>
        <v>1761013.4218462007</v>
      </c>
      <c r="I15" s="1"/>
      <c r="J15" t="s">
        <v>41</v>
      </c>
      <c r="K15">
        <v>2.1095780624807632</v>
      </c>
      <c r="L15">
        <v>2.4611744062275576</v>
      </c>
      <c r="M15">
        <v>4957</v>
      </c>
      <c r="N15">
        <v>153393.5</v>
      </c>
      <c r="O15">
        <v>1385444.804465573</v>
      </c>
      <c r="P15">
        <v>1538838.304465573</v>
      </c>
      <c r="R15" t="s">
        <v>41</v>
      </c>
      <c r="S15" s="2">
        <v>2.1095780624807632</v>
      </c>
      <c r="T15">
        <v>2.4611744062275576</v>
      </c>
      <c r="U15">
        <v>4957</v>
      </c>
      <c r="V15">
        <v>153393.5</v>
      </c>
      <c r="W15">
        <v>1378309.0350688412</v>
      </c>
      <c r="X15">
        <v>1531702.5350688412</v>
      </c>
      <c r="Y15">
        <f t="shared" si="2"/>
        <v>7.0715501290048527E-2</v>
      </c>
      <c r="Z15">
        <f t="shared" si="3"/>
        <v>1761013.4218462007</v>
      </c>
      <c r="AA15" s="3"/>
    </row>
    <row r="16" spans="1:27" x14ac:dyDescent="0.25">
      <c r="B16" t="s">
        <v>31</v>
      </c>
      <c r="C16">
        <v>75</v>
      </c>
      <c r="D16" t="s">
        <v>18</v>
      </c>
      <c r="F16" s="1">
        <v>14.7821292562724</v>
      </c>
      <c r="G16" s="1">
        <f t="shared" si="0"/>
        <v>0.61592205234468334</v>
      </c>
      <c r="H16" s="5">
        <f>Z16*F16/(F16+F17)</f>
        <v>410498.43918107549</v>
      </c>
      <c r="I16" s="1"/>
      <c r="J16" t="s">
        <v>42</v>
      </c>
      <c r="K16">
        <v>0.99560045176224621</v>
      </c>
      <c r="L16">
        <v>1.1615338603892871</v>
      </c>
      <c r="M16">
        <v>4947</v>
      </c>
      <c r="N16">
        <v>164434.30794520548</v>
      </c>
      <c r="O16">
        <v>501703.94339004555</v>
      </c>
      <c r="P16">
        <v>666138.25133525103</v>
      </c>
      <c r="R16" t="s">
        <v>42</v>
      </c>
      <c r="S16" s="2">
        <v>0.99560045176224621</v>
      </c>
      <c r="T16">
        <v>1.1615338603892871</v>
      </c>
      <c r="U16">
        <v>4947</v>
      </c>
      <c r="V16">
        <v>173634.30794520548</v>
      </c>
      <c r="W16">
        <v>499697.91130913154</v>
      </c>
      <c r="X16">
        <v>673332.21925433702</v>
      </c>
      <c r="Y16">
        <f t="shared" si="2"/>
        <v>3.1086339761898535E-2</v>
      </c>
      <c r="Z16">
        <f t="shared" si="3"/>
        <v>774136.6540305973</v>
      </c>
      <c r="AA16" s="3"/>
    </row>
    <row r="17" spans="2:27" x14ac:dyDescent="0.25">
      <c r="B17" t="s">
        <v>31</v>
      </c>
      <c r="C17">
        <v>80</v>
      </c>
      <c r="D17" t="s">
        <v>18</v>
      </c>
      <c r="F17" s="1">
        <v>13.09468339307049</v>
      </c>
      <c r="G17" s="1">
        <f t="shared" si="0"/>
        <v>0.54561180804460374</v>
      </c>
      <c r="H17" s="5">
        <f>Z16*F17/(F16+F17)</f>
        <v>363638.21484952187</v>
      </c>
      <c r="I17" s="1"/>
      <c r="AA17" s="3"/>
    </row>
    <row r="18" spans="2:27" x14ac:dyDescent="0.25">
      <c r="B18" t="s">
        <v>31</v>
      </c>
      <c r="C18">
        <v>85</v>
      </c>
      <c r="D18" t="s">
        <v>19</v>
      </c>
      <c r="F18" s="1">
        <v>35.240701754385967</v>
      </c>
      <c r="G18" s="1">
        <f t="shared" si="0"/>
        <v>1.4683625730994152</v>
      </c>
      <c r="H18" s="5">
        <f t="shared" si="1"/>
        <v>2415759.3778329282</v>
      </c>
      <c r="I18" s="1"/>
      <c r="J18" t="s">
        <v>43</v>
      </c>
      <c r="K18">
        <v>1.2585964912280703</v>
      </c>
      <c r="L18">
        <v>1.468362573099415</v>
      </c>
      <c r="M18">
        <v>5097</v>
      </c>
      <c r="N18">
        <v>0</v>
      </c>
      <c r="O18">
        <v>2221366.4871518249</v>
      </c>
      <c r="P18">
        <v>2221366.4871518249</v>
      </c>
      <c r="R18" t="s">
        <v>43</v>
      </c>
      <c r="S18" s="2">
        <v>1.2585964912280703</v>
      </c>
      <c r="T18">
        <v>1.468362573099415</v>
      </c>
      <c r="U18">
        <v>5097</v>
      </c>
      <c r="V18">
        <v>0</v>
      </c>
      <c r="W18">
        <v>2101190.5515540042</v>
      </c>
      <c r="X18">
        <v>2101190.5515540042</v>
      </c>
      <c r="Y18">
        <f t="shared" si="2"/>
        <v>9.7007571481480134E-2</v>
      </c>
      <c r="Z18">
        <f t="shared" si="3"/>
        <v>2415759.3778329282</v>
      </c>
      <c r="AA18" s="3"/>
    </row>
    <row r="19" spans="2:27" x14ac:dyDescent="0.25">
      <c r="B19" t="s">
        <v>31</v>
      </c>
      <c r="C19">
        <v>90</v>
      </c>
      <c r="D19" t="s">
        <v>20</v>
      </c>
      <c r="F19" s="4">
        <v>21</v>
      </c>
      <c r="G19" s="1">
        <f t="shared" si="0"/>
        <v>0.875</v>
      </c>
      <c r="H19" s="5">
        <f t="shared" si="1"/>
        <v>1999087.9045020863</v>
      </c>
      <c r="I19" s="1"/>
      <c r="R19" t="s">
        <v>51</v>
      </c>
      <c r="S19" s="2">
        <v>0.75</v>
      </c>
      <c r="T19">
        <v>0.87500000000000011</v>
      </c>
      <c r="U19">
        <v>5097</v>
      </c>
      <c r="V19">
        <v>0</v>
      </c>
      <c r="W19">
        <v>1738776.0781182314</v>
      </c>
      <c r="X19">
        <v>1738776.0781182314</v>
      </c>
      <c r="Y19">
        <f t="shared" si="2"/>
        <v>8.0275653516333076E-2</v>
      </c>
      <c r="Z19">
        <f t="shared" si="3"/>
        <v>1999087.9045020863</v>
      </c>
      <c r="AA19" s="3"/>
    </row>
    <row r="20" spans="2:27" x14ac:dyDescent="0.25">
      <c r="B20" t="s">
        <v>31</v>
      </c>
      <c r="C20">
        <v>95</v>
      </c>
      <c r="D20" t="s">
        <v>21</v>
      </c>
      <c r="F20" s="4">
        <v>71.699239766081874</v>
      </c>
      <c r="G20" s="1">
        <f t="shared" si="0"/>
        <v>2.9874683235867447</v>
      </c>
      <c r="H20" s="5">
        <f t="shared" si="1"/>
        <v>894982.06278867065</v>
      </c>
      <c r="I20" s="1"/>
      <c r="R20" t="s">
        <v>52</v>
      </c>
      <c r="S20" s="2">
        <v>2.5606871345029236</v>
      </c>
      <c r="T20">
        <v>2.9874683235867447</v>
      </c>
      <c r="U20">
        <v>5097</v>
      </c>
      <c r="V20">
        <v>0</v>
      </c>
      <c r="W20">
        <v>778441.70714916417</v>
      </c>
      <c r="X20">
        <v>778441.70714916417</v>
      </c>
      <c r="Y20">
        <f t="shared" si="2"/>
        <v>3.5939024899283203E-2</v>
      </c>
      <c r="Z20">
        <f t="shared" si="3"/>
        <v>894982.06278867065</v>
      </c>
      <c r="AA20" s="3"/>
    </row>
    <row r="21" spans="2:27" x14ac:dyDescent="0.25">
      <c r="B21" t="s">
        <v>31</v>
      </c>
      <c r="C21">
        <v>100</v>
      </c>
      <c r="D21" t="s">
        <v>22</v>
      </c>
      <c r="F21" s="4">
        <v>108.5</v>
      </c>
      <c r="G21" s="1">
        <f t="shared" si="0"/>
        <v>4.520833333333333</v>
      </c>
      <c r="H21" s="5">
        <f t="shared" si="1"/>
        <v>1354345.6545617047</v>
      </c>
      <c r="I21" s="1"/>
      <c r="R21" t="s">
        <v>53</v>
      </c>
      <c r="S21" s="2">
        <v>3.875</v>
      </c>
      <c r="T21">
        <v>4.520833333333333</v>
      </c>
      <c r="U21">
        <v>7096</v>
      </c>
      <c r="V21">
        <v>0</v>
      </c>
      <c r="W21">
        <v>1177989.1321196337</v>
      </c>
      <c r="X21">
        <v>1177989.1321196337</v>
      </c>
      <c r="Y21">
        <f t="shared" si="2"/>
        <v>5.4385293544170536E-2</v>
      </c>
      <c r="Z21">
        <f t="shared" si="3"/>
        <v>1354345.6545617047</v>
      </c>
      <c r="AA21" s="3"/>
    </row>
    <row r="22" spans="2:27" x14ac:dyDescent="0.25">
      <c r="B22" t="s">
        <v>31</v>
      </c>
      <c r="C22">
        <v>105</v>
      </c>
      <c r="D22" t="s">
        <v>23</v>
      </c>
      <c r="F22" s="4">
        <v>51.964561403508768</v>
      </c>
      <c r="G22" s="1">
        <f t="shared" si="0"/>
        <v>2.1651900584795318</v>
      </c>
      <c r="H22" s="5">
        <f t="shared" si="1"/>
        <v>648644.95786218427</v>
      </c>
      <c r="I22" s="1"/>
      <c r="R22" t="s">
        <v>54</v>
      </c>
      <c r="S22" s="2">
        <v>1.8558771929824562</v>
      </c>
      <c r="T22">
        <v>2.1651900584795323</v>
      </c>
      <c r="U22">
        <v>7096</v>
      </c>
      <c r="V22">
        <v>0</v>
      </c>
      <c r="W22">
        <v>564181.46164697432</v>
      </c>
      <c r="X22">
        <v>564181.46164697432</v>
      </c>
      <c r="Y22">
        <f t="shared" si="2"/>
        <v>2.6047077657363124E-2</v>
      </c>
      <c r="Z22">
        <f t="shared" si="3"/>
        <v>648644.95786218427</v>
      </c>
      <c r="AA22" s="3"/>
    </row>
    <row r="23" spans="2:27" x14ac:dyDescent="0.25">
      <c r="B23" t="s">
        <v>31</v>
      </c>
      <c r="C23">
        <v>110</v>
      </c>
      <c r="D23" t="s">
        <v>24</v>
      </c>
      <c r="F23" s="1">
        <v>40.719668615984411</v>
      </c>
      <c r="G23" s="1">
        <f t="shared" si="0"/>
        <v>1.6966528589993504</v>
      </c>
      <c r="H23" s="5">
        <f>Z23+Z24</f>
        <v>725851.25086134626</v>
      </c>
      <c r="I23" s="1"/>
      <c r="J23" t="s">
        <v>44</v>
      </c>
      <c r="K23">
        <v>1.4542738791423</v>
      </c>
      <c r="L23">
        <v>1.6966528589993501</v>
      </c>
      <c r="M23">
        <v>4547</v>
      </c>
      <c r="N23">
        <v>0</v>
      </c>
      <c r="O23">
        <v>570120.74611797871</v>
      </c>
      <c r="P23">
        <v>570120.74611797871</v>
      </c>
      <c r="R23" t="s">
        <v>44</v>
      </c>
      <c r="S23" s="2">
        <v>1.4542738791423</v>
      </c>
      <c r="T23">
        <v>1.6966528589993501</v>
      </c>
      <c r="U23">
        <v>4547</v>
      </c>
      <c r="V23">
        <v>0</v>
      </c>
      <c r="W23">
        <v>565201.58089446148</v>
      </c>
      <c r="X23">
        <v>565201.58089446148</v>
      </c>
      <c r="Y23">
        <f t="shared" si="2"/>
        <v>2.6094174428642179E-2</v>
      </c>
      <c r="Z23">
        <f t="shared" si="3"/>
        <v>649817.79896257957</v>
      </c>
      <c r="AA23" s="3"/>
    </row>
    <row r="24" spans="2:27" x14ac:dyDescent="0.25">
      <c r="H24" s="5"/>
      <c r="I24" s="1"/>
      <c r="J24" t="s">
        <v>45</v>
      </c>
      <c r="K24">
        <v>0</v>
      </c>
      <c r="L24">
        <v>0</v>
      </c>
      <c r="M24">
        <v>2650</v>
      </c>
      <c r="N24">
        <v>0</v>
      </c>
      <c r="O24">
        <v>171159.73333333334</v>
      </c>
      <c r="P24">
        <v>171159.73333333334</v>
      </c>
      <c r="R24" t="s">
        <v>45</v>
      </c>
      <c r="S24" s="2">
        <v>0</v>
      </c>
      <c r="T24">
        <v>0</v>
      </c>
      <c r="U24">
        <v>2650</v>
      </c>
      <c r="V24">
        <v>0</v>
      </c>
      <c r="W24">
        <v>66132.733333333337</v>
      </c>
      <c r="X24">
        <v>66132.733333333337</v>
      </c>
      <c r="Y24">
        <f t="shared" si="2"/>
        <v>3.053209929653594E-3</v>
      </c>
      <c r="Z24">
        <f t="shared" si="3"/>
        <v>76033.451898766623</v>
      </c>
      <c r="AA24" s="3"/>
    </row>
    <row r="25" spans="2:27" x14ac:dyDescent="0.25">
      <c r="B25" t="s">
        <v>31</v>
      </c>
      <c r="C25">
        <v>115</v>
      </c>
      <c r="D25" t="s">
        <v>25</v>
      </c>
      <c r="F25" s="1">
        <v>9.5994152046783636</v>
      </c>
      <c r="G25" s="1">
        <f t="shared" ref="G25:G33" si="4">F25/24</f>
        <v>0.39997563352826515</v>
      </c>
      <c r="H25" s="5">
        <f>Z25*F25/(F25+F26)</f>
        <v>171967.09199567465</v>
      </c>
      <c r="I25" s="1"/>
      <c r="J25" t="s">
        <v>46</v>
      </c>
      <c r="K25">
        <v>0.72564875730994149</v>
      </c>
      <c r="L25">
        <v>0.84659021686159841</v>
      </c>
      <c r="M25">
        <v>700</v>
      </c>
      <c r="N25">
        <v>0</v>
      </c>
      <c r="O25">
        <v>319044.27909472951</v>
      </c>
      <c r="P25">
        <v>319044.27909472951</v>
      </c>
      <c r="R25" t="s">
        <v>46</v>
      </c>
      <c r="S25" s="2">
        <v>0.72564875730994149</v>
      </c>
      <c r="T25">
        <v>0.84659021686159841</v>
      </c>
      <c r="U25">
        <v>700</v>
      </c>
      <c r="V25">
        <v>0</v>
      </c>
      <c r="W25">
        <v>316589.73034525145</v>
      </c>
      <c r="X25">
        <v>316589.73034525145</v>
      </c>
      <c r="Y25">
        <f t="shared" si="2"/>
        <v>1.4616285454955873E-2</v>
      </c>
      <c r="Z25">
        <f t="shared" si="3"/>
        <v>363986.31691994943</v>
      </c>
      <c r="AA25" s="3"/>
    </row>
    <row r="26" spans="2:27" x14ac:dyDescent="0.25">
      <c r="F26" s="1">
        <v>10.71875</v>
      </c>
      <c r="G26" s="1">
        <f t="shared" si="4"/>
        <v>0.44661458333333331</v>
      </c>
      <c r="H26" s="5">
        <f>Z25*F26/(F25+F26)</f>
        <v>192019.22492427475</v>
      </c>
      <c r="I26" s="1"/>
      <c r="S26" s="2"/>
      <c r="AA26" s="3"/>
    </row>
    <row r="27" spans="2:27" x14ac:dyDescent="0.25">
      <c r="B27" t="s">
        <v>31</v>
      </c>
      <c r="C27">
        <v>120</v>
      </c>
      <c r="D27" t="s">
        <v>26</v>
      </c>
      <c r="F27" s="1">
        <v>23.33845029239766</v>
      </c>
      <c r="G27" s="1">
        <f t="shared" si="4"/>
        <v>0.97243542884990253</v>
      </c>
      <c r="H27" s="5">
        <f t="shared" si="1"/>
        <v>387288.41628785199</v>
      </c>
      <c r="I27" s="1"/>
      <c r="J27" t="s">
        <v>47</v>
      </c>
      <c r="K27">
        <v>0.83351608187134507</v>
      </c>
      <c r="L27">
        <v>0.97243542884990253</v>
      </c>
      <c r="M27">
        <v>500</v>
      </c>
      <c r="N27">
        <v>0</v>
      </c>
      <c r="O27">
        <v>339676.95610210137</v>
      </c>
      <c r="P27">
        <v>339676.95610210137</v>
      </c>
      <c r="R27" t="s">
        <v>47</v>
      </c>
      <c r="S27" s="2">
        <v>0.83351608187134507</v>
      </c>
      <c r="T27">
        <v>0.97243542884990253</v>
      </c>
      <c r="U27">
        <v>500</v>
      </c>
      <c r="V27">
        <v>0</v>
      </c>
      <c r="W27">
        <v>336857.53990960104</v>
      </c>
      <c r="X27">
        <v>336857.53990960104</v>
      </c>
      <c r="Y27">
        <f t="shared" si="2"/>
        <v>1.5552007816562989E-2</v>
      </c>
      <c r="Z27">
        <f t="shared" si="3"/>
        <v>387288.41628785199</v>
      </c>
      <c r="AA27" s="3"/>
    </row>
    <row r="28" spans="2:27" x14ac:dyDescent="0.25">
      <c r="B28" t="s">
        <v>31</v>
      </c>
      <c r="C28">
        <v>125</v>
      </c>
      <c r="D28" t="s">
        <v>27</v>
      </c>
      <c r="F28" s="1">
        <v>11.66666666666667</v>
      </c>
      <c r="G28" s="1">
        <f t="shared" si="4"/>
        <v>0.48611111111111122</v>
      </c>
      <c r="H28" s="5">
        <f>Z28*F28/(F28+F29+F30)</f>
        <v>200526.64550391998</v>
      </c>
      <c r="I28" s="1"/>
      <c r="J28" t="s">
        <v>48</v>
      </c>
      <c r="K28">
        <v>0.88441154970760227</v>
      </c>
      <c r="L28">
        <v>1.0318134746588694</v>
      </c>
      <c r="M28">
        <v>406</v>
      </c>
      <c r="N28">
        <v>0</v>
      </c>
      <c r="O28">
        <v>373202.72854405886</v>
      </c>
      <c r="P28">
        <v>373202.72854405886</v>
      </c>
      <c r="R28" t="s">
        <v>48</v>
      </c>
      <c r="S28" s="2">
        <v>0.88441154970760227</v>
      </c>
      <c r="T28">
        <v>1.0318134746588694</v>
      </c>
      <c r="U28">
        <v>406</v>
      </c>
      <c r="V28">
        <v>0</v>
      </c>
      <c r="W28">
        <v>370211.15549788391</v>
      </c>
      <c r="X28">
        <v>370211.15549788391</v>
      </c>
      <c r="Y28">
        <f t="shared" si="2"/>
        <v>1.7091874463094976E-2</v>
      </c>
      <c r="Z28">
        <f t="shared" si="3"/>
        <v>425635.39513869327</v>
      </c>
      <c r="AA28" s="3"/>
    </row>
    <row r="29" spans="2:27" x14ac:dyDescent="0.25">
      <c r="B29" t="s">
        <v>31</v>
      </c>
      <c r="C29">
        <v>130</v>
      </c>
      <c r="D29" t="s">
        <v>28</v>
      </c>
      <c r="F29" s="1">
        <v>2.9565789473684214</v>
      </c>
      <c r="G29" s="1">
        <f t="shared" si="4"/>
        <v>0.12319078947368423</v>
      </c>
      <c r="H29" s="5">
        <f>Z28*F29/(F28+F29+F30)</f>
        <v>50817.673584282871</v>
      </c>
      <c r="I29" s="1"/>
      <c r="AA29" s="3"/>
    </row>
    <row r="30" spans="2:27" x14ac:dyDescent="0.25">
      <c r="F30" s="1">
        <v>10.140277777777779</v>
      </c>
      <c r="G30" s="1">
        <f t="shared" si="4"/>
        <v>0.42251157407407414</v>
      </c>
      <c r="H30" s="5">
        <f>Z28*F30/(F28+F29+F30)</f>
        <v>174291.0760504904</v>
      </c>
      <c r="I30" s="1"/>
      <c r="AA30" s="3"/>
    </row>
    <row r="31" spans="2:27" x14ac:dyDescent="0.25">
      <c r="B31" t="s">
        <v>31</v>
      </c>
      <c r="C31">
        <v>135</v>
      </c>
      <c r="D31" t="s">
        <v>29</v>
      </c>
      <c r="F31" s="1">
        <v>4.1078947368421055</v>
      </c>
      <c r="G31" s="1">
        <f t="shared" si="4"/>
        <v>0.1711622807017544</v>
      </c>
      <c r="H31" s="5">
        <f>Z31*F31/(F31+F32)</f>
        <v>93308.139188023822</v>
      </c>
      <c r="I31" s="1"/>
      <c r="J31" t="s">
        <v>49</v>
      </c>
      <c r="K31">
        <v>0.56546052631578947</v>
      </c>
      <c r="L31">
        <v>0.65970394736842108</v>
      </c>
      <c r="M31">
        <v>396</v>
      </c>
      <c r="N31">
        <v>0</v>
      </c>
      <c r="O31">
        <v>314716.71264418354</v>
      </c>
      <c r="P31">
        <v>314716.71264418354</v>
      </c>
      <c r="R31" t="s">
        <v>49</v>
      </c>
      <c r="S31" s="2">
        <v>0.56546052631578947</v>
      </c>
      <c r="T31">
        <v>0.65970394736842108</v>
      </c>
      <c r="U31">
        <v>396</v>
      </c>
      <c r="V31">
        <v>0</v>
      </c>
      <c r="W31">
        <v>312804.00981962023</v>
      </c>
      <c r="X31">
        <v>312804.00981962023</v>
      </c>
      <c r="Y31">
        <f t="shared" si="2"/>
        <v>1.4441506659083472E-2</v>
      </c>
      <c r="Z31">
        <f t="shared" si="3"/>
        <v>359633.83691527566</v>
      </c>
      <c r="AA31" s="3"/>
    </row>
    <row r="32" spans="2:27" x14ac:dyDescent="0.25">
      <c r="F32" s="1">
        <v>11.725</v>
      </c>
      <c r="G32" s="1">
        <f t="shared" si="4"/>
        <v>0.48854166666666665</v>
      </c>
      <c r="H32" s="5">
        <f>Z31*F32/(F31+F32)</f>
        <v>266325.69772725186</v>
      </c>
      <c r="I32" s="1"/>
      <c r="S32" s="2"/>
      <c r="AA32" s="3"/>
    </row>
    <row r="33" spans="2:27" x14ac:dyDescent="0.25">
      <c r="B33" t="s">
        <v>31</v>
      </c>
      <c r="C33">
        <v>140</v>
      </c>
      <c r="D33" t="s">
        <v>30</v>
      </c>
      <c r="F33" s="1">
        <v>91</v>
      </c>
      <c r="G33" s="1">
        <f t="shared" si="4"/>
        <v>3.7916666666666665</v>
      </c>
      <c r="H33" s="5">
        <f t="shared" si="1"/>
        <v>1620585.3803095676</v>
      </c>
      <c r="J33" t="s">
        <v>50</v>
      </c>
      <c r="K33">
        <v>3.25</v>
      </c>
      <c r="L33">
        <v>3.7916666666666665</v>
      </c>
      <c r="M33">
        <v>0</v>
      </c>
      <c r="N33">
        <v>0</v>
      </c>
      <c r="O33">
        <v>1420553.6850868585</v>
      </c>
      <c r="P33">
        <v>1420553.6850868585</v>
      </c>
      <c r="R33" t="s">
        <v>50</v>
      </c>
      <c r="S33" s="2">
        <v>3.25</v>
      </c>
      <c r="T33">
        <v>3.7916666666666665</v>
      </c>
      <c r="U33">
        <v>0</v>
      </c>
      <c r="V33">
        <v>0</v>
      </c>
      <c r="W33">
        <v>1409560.3727502176</v>
      </c>
      <c r="X33">
        <v>1409560.3727502176</v>
      </c>
      <c r="Y33">
        <f t="shared" si="2"/>
        <v>6.5076453211680124E-2</v>
      </c>
      <c r="Z33">
        <f t="shared" si="3"/>
        <v>1620585.3803095676</v>
      </c>
      <c r="AA33" s="3"/>
    </row>
    <row r="34" spans="2:27" x14ac:dyDescent="0.25">
      <c r="E34" t="s">
        <v>56</v>
      </c>
      <c r="F34">
        <f>SUM(F2:F33)/24</f>
        <v>41.926034024728523</v>
      </c>
      <c r="G34" s="1"/>
      <c r="H34" s="1"/>
      <c r="T34">
        <f>SUM(T2:T33)</f>
        <v>41.926034024728523</v>
      </c>
      <c r="X34">
        <f>SUM(X2:X33)</f>
        <v>21660067.554161437</v>
      </c>
      <c r="AA34" s="3"/>
    </row>
    <row r="35" spans="2:27" x14ac:dyDescent="0.25">
      <c r="E35" t="s">
        <v>55</v>
      </c>
      <c r="F35">
        <f>SUM(F2:F18,F23:F33)/24</f>
        <v>31.377542309328913</v>
      </c>
      <c r="G35" s="1"/>
      <c r="H35" s="1"/>
      <c r="L35">
        <f>SUM(L2:L18,L23:L33)</f>
        <v>31.377542309328913</v>
      </c>
      <c r="P35">
        <f>SUM(P2:P18,P23:P33)</f>
        <v>17647470.992116001</v>
      </c>
    </row>
    <row r="36" spans="2:27" x14ac:dyDescent="0.25">
      <c r="P36">
        <v>20728854.255747437</v>
      </c>
      <c r="X36">
        <v>24902792.028910078</v>
      </c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Delete later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Wan, Joachim SARAWAK-IUW/I/M</cp:lastModifiedBy>
  <dcterms:created xsi:type="dcterms:W3CDTF">2023-11-28T12:22:55Z</dcterms:created>
  <dcterms:modified xsi:type="dcterms:W3CDTF">2024-04-29T03:27:30Z</dcterms:modified>
</cp:coreProperties>
</file>