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SA Teaching\F210 - Programación Aplicada a Finanzas\"/>
    </mc:Choice>
  </mc:AlternateContent>
  <xr:revisionPtr revIDLastSave="0" documentId="13_ncr:1_{21259A86-278E-4637-A1C5-2E22947975E0}" xr6:coauthVersionLast="47" xr6:coauthVersionMax="47" xr10:uidLastSave="{00000000-0000-0000-0000-000000000000}"/>
  <bookViews>
    <workbookView xWindow="-110" yWindow="-110" windowWidth="19420" windowHeight="10420" activeTab="3" xr2:uid="{5909CC6E-0C34-4B83-89A8-77BAC06DBEB8}"/>
  </bookViews>
  <sheets>
    <sheet name="yield curve" sheetId="1" r:id="rId1"/>
    <sheet name="sin(x)" sheetId="2" r:id="rId2"/>
    <sheet name="matrix" sheetId="3" r:id="rId3"/>
    <sheet name="matrix runout" sheetId="4" r:id="rId4"/>
  </sheets>
  <definedNames>
    <definedName name="solver_adj" localSheetId="2" hidden="1">matrix!$I$4</definedName>
    <definedName name="solver_adj" localSheetId="3" hidden="1">'matrix runout'!$I$4</definedName>
    <definedName name="solver_adj" localSheetId="1" hidden="1">'sin(x)'!$I$3</definedName>
    <definedName name="solver_adj" localSheetId="0" hidden="1">'yield curve'!$I$4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drv" localSheetId="0" hidden="1">1</definedName>
    <definedName name="solver_eng" localSheetId="2" hidden="1">1</definedName>
    <definedName name="solver_eng" localSheetId="3" hidden="1">1</definedName>
    <definedName name="solver_eng" localSheetId="1" hidden="1">1</definedName>
    <definedName name="solver_eng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itr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ni" localSheetId="0" hidden="1">30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0.075</definedName>
    <definedName name="solver_mrt" localSheetId="0" hidden="1">0.075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msl" localSheetId="0" hidden="1">2</definedName>
    <definedName name="solver_neg" localSheetId="2" hidden="1">1</definedName>
    <definedName name="solver_neg" localSheetId="3" hidden="1">1</definedName>
    <definedName name="solver_neg" localSheetId="1" hidden="1">2</definedName>
    <definedName name="solver_neg" localSheetId="0" hidden="1">1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od" localSheetId="0" hidden="1">2147483647</definedName>
    <definedName name="solver_num" localSheetId="2" hidden="1">0</definedName>
    <definedName name="solver_num" localSheetId="3" hidden="1">0</definedName>
    <definedName name="solver_num" localSheetId="1" hidden="1">0</definedName>
    <definedName name="solver_num" localSheetId="0" hidden="1">0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nwt" localSheetId="0" hidden="1">1</definedName>
    <definedName name="solver_opt" localSheetId="2" hidden="1">matrix!$I$5</definedName>
    <definedName name="solver_opt" localSheetId="3" hidden="1">'matrix runout'!$I$5</definedName>
    <definedName name="solver_opt" localSheetId="1" hidden="1">'sin(x)'!$I$23</definedName>
    <definedName name="solver_opt" localSheetId="0" hidden="1">'yield curve'!$I$14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bv" localSheetId="0" hidden="1">1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lx" localSheetId="0" hidden="1">2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rsd" localSheetId="0" hidden="1">0</definedName>
    <definedName name="solver_scl" localSheetId="2" hidden="1">1</definedName>
    <definedName name="solver_scl" localSheetId="3" hidden="1">1</definedName>
    <definedName name="solver_scl" localSheetId="1" hidden="1">1</definedName>
    <definedName name="solver_scl" localSheetId="0" hidden="1">1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im" localSheetId="0" hidden="1">2147483647</definedName>
    <definedName name="solver_tol" localSheetId="2" hidden="1">1</definedName>
    <definedName name="solver_tol" localSheetId="3" hidden="1">1</definedName>
    <definedName name="solver_tol" localSheetId="1" hidden="1">0.01</definedName>
    <definedName name="solver_tol" localSheetId="0" hidden="1">1</definedName>
    <definedName name="solver_typ" localSheetId="2" hidden="1">3</definedName>
    <definedName name="solver_typ" localSheetId="3" hidden="1">3</definedName>
    <definedName name="solver_typ" localSheetId="1" hidden="1">3</definedName>
    <definedName name="solver_typ" localSheetId="0" hidden="1">3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al" localSheetId="0" hidden="1">0</definedName>
    <definedName name="solver_ver" localSheetId="2" hidden="1">3</definedName>
    <definedName name="solver_ver" localSheetId="3" hidden="1">3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9" i="3" l="1" a="1"/>
  <c r="W29" i="3" s="1"/>
  <c r="N29" i="3" a="1"/>
  <c r="N29" i="3" s="1"/>
  <c r="K29" i="3" a="1"/>
  <c r="K29" i="3" s="1"/>
  <c r="K21" i="3"/>
  <c r="P17" i="4"/>
  <c r="T17" i="4"/>
  <c r="T17" i="3"/>
  <c r="T16" i="3"/>
  <c r="T15" i="3"/>
  <c r="T14" i="3"/>
  <c r="P14" i="4"/>
  <c r="Q14" i="4"/>
  <c r="T14" i="4" s="1"/>
  <c r="R14" i="4"/>
  <c r="S14" i="4"/>
  <c r="P15" i="4"/>
  <c r="Q15" i="4"/>
  <c r="T15" i="4" s="1"/>
  <c r="R15" i="4"/>
  <c r="S15" i="4"/>
  <c r="P16" i="4"/>
  <c r="Q16" i="4"/>
  <c r="T16" i="4" s="1"/>
  <c r="R16" i="4"/>
  <c r="S16" i="4"/>
  <c r="Q17" i="4"/>
  <c r="R17" i="4"/>
  <c r="S17" i="4"/>
  <c r="N22" i="1"/>
  <c r="T18" i="1"/>
  <c r="M18" i="1"/>
  <c r="L18" i="1"/>
  <c r="K18" i="1"/>
  <c r="C5" i="4"/>
  <c r="H4" i="4"/>
  <c r="E4" i="4"/>
  <c r="N23" i="4" s="1"/>
  <c r="C4" i="4"/>
  <c r="L4" i="4" s="1"/>
  <c r="S13" i="4" s="1"/>
  <c r="H3" i="4"/>
  <c r="E3" i="4"/>
  <c r="K21" i="4" s="1"/>
  <c r="C3" i="4"/>
  <c r="L3" i="4" s="1"/>
  <c r="T13" i="3"/>
  <c r="H5" i="3"/>
  <c r="H4" i="3"/>
  <c r="H3" i="3"/>
  <c r="C5" i="3"/>
  <c r="C4" i="3"/>
  <c r="L4" i="3" s="1"/>
  <c r="C3" i="3"/>
  <c r="L3" i="3" s="1"/>
  <c r="P21" i="1"/>
  <c r="O21" i="1"/>
  <c r="N21" i="1"/>
  <c r="K20" i="1"/>
  <c r="L19" i="1"/>
  <c r="K19" i="1"/>
  <c r="T21" i="1"/>
  <c r="N6" i="1"/>
  <c r="N5" i="1"/>
  <c r="N4" i="1"/>
  <c r="N3" i="1"/>
  <c r="P2" i="2"/>
  <c r="X2" i="2" s="1"/>
  <c r="H23" i="2"/>
  <c r="H2" i="2"/>
  <c r="C23" i="2"/>
  <c r="C2" i="2"/>
  <c r="L2" i="2" s="1"/>
  <c r="B4" i="2"/>
  <c r="C4" i="2" s="1"/>
  <c r="B3" i="2"/>
  <c r="C3" i="2" s="1"/>
  <c r="L3" i="2" s="1"/>
  <c r="F2" i="2"/>
  <c r="E2" i="2"/>
  <c r="J2" i="2" s="1"/>
  <c r="X45" i="1"/>
  <c r="X47" i="1"/>
  <c r="X49" i="1"/>
  <c r="X51" i="1"/>
  <c r="X53" i="1"/>
  <c r="X55" i="1"/>
  <c r="X57" i="1"/>
  <c r="X59" i="1"/>
  <c r="X61" i="1"/>
  <c r="X63" i="1"/>
  <c r="X65" i="1"/>
  <c r="X67" i="1"/>
  <c r="X69" i="1"/>
  <c r="X71" i="1"/>
  <c r="X73" i="1"/>
  <c r="X75" i="1"/>
  <c r="X77" i="1"/>
  <c r="X79" i="1"/>
  <c r="X81" i="1"/>
  <c r="X83" i="1"/>
  <c r="X85" i="1"/>
  <c r="X87" i="1"/>
  <c r="X89" i="1"/>
  <c r="X91" i="1"/>
  <c r="X93" i="1"/>
  <c r="X95" i="1"/>
  <c r="X97" i="1"/>
  <c r="X99" i="1"/>
  <c r="W46" i="1"/>
  <c r="X46" i="1" s="1"/>
  <c r="W48" i="1"/>
  <c r="X48" i="1" s="1"/>
  <c r="W50" i="1"/>
  <c r="X50" i="1" s="1"/>
  <c r="W52" i="1"/>
  <c r="X52" i="1" s="1"/>
  <c r="W54" i="1"/>
  <c r="X54" i="1" s="1"/>
  <c r="W56" i="1"/>
  <c r="X56" i="1" s="1"/>
  <c r="W58" i="1"/>
  <c r="X58" i="1" s="1"/>
  <c r="W60" i="1"/>
  <c r="X60" i="1" s="1"/>
  <c r="W62" i="1"/>
  <c r="X62" i="1" s="1"/>
  <c r="W64" i="1"/>
  <c r="X64" i="1" s="1"/>
  <c r="W66" i="1"/>
  <c r="X66" i="1" s="1"/>
  <c r="W68" i="1"/>
  <c r="X68" i="1" s="1"/>
  <c r="W70" i="1"/>
  <c r="X70" i="1" s="1"/>
  <c r="W72" i="1"/>
  <c r="X72" i="1" s="1"/>
  <c r="W74" i="1"/>
  <c r="X74" i="1" s="1"/>
  <c r="W76" i="1"/>
  <c r="X76" i="1" s="1"/>
  <c r="W78" i="1"/>
  <c r="X78" i="1" s="1"/>
  <c r="W80" i="1"/>
  <c r="X80" i="1" s="1"/>
  <c r="W82" i="1"/>
  <c r="X82" i="1" s="1"/>
  <c r="W84" i="1"/>
  <c r="X84" i="1" s="1"/>
  <c r="W86" i="1"/>
  <c r="X86" i="1" s="1"/>
  <c r="W88" i="1"/>
  <c r="X88" i="1" s="1"/>
  <c r="W90" i="1"/>
  <c r="X90" i="1" s="1"/>
  <c r="W92" i="1"/>
  <c r="X92" i="1" s="1"/>
  <c r="W94" i="1"/>
  <c r="X94" i="1" s="1"/>
  <c r="W96" i="1"/>
  <c r="X96" i="1" s="1"/>
  <c r="W98" i="1"/>
  <c r="X98" i="1" s="1"/>
  <c r="W100" i="1"/>
  <c r="X100" i="1" s="1"/>
  <c r="W44" i="1"/>
  <c r="X44" i="1" s="1"/>
  <c r="W34" i="1"/>
  <c r="W35" i="1" s="1"/>
  <c r="W36" i="1" s="1"/>
  <c r="W37" i="1" s="1"/>
  <c r="W38" i="1" s="1"/>
  <c r="W39" i="1" s="1"/>
  <c r="W40" i="1" s="1"/>
  <c r="W41" i="1" s="1"/>
  <c r="W42" i="1" s="1"/>
  <c r="W3" i="1"/>
  <c r="H6" i="1"/>
  <c r="H5" i="1"/>
  <c r="H4" i="1"/>
  <c r="H3" i="1"/>
  <c r="L4" i="1"/>
  <c r="L5" i="1"/>
  <c r="L6" i="1"/>
  <c r="L7" i="1"/>
  <c r="L8" i="1"/>
  <c r="AB45" i="1" s="1"/>
  <c r="L9" i="1"/>
  <c r="AB49" i="1" s="1"/>
  <c r="L10" i="1"/>
  <c r="AB53" i="1" s="1"/>
  <c r="L11" i="1"/>
  <c r="AB57" i="1" s="1"/>
  <c r="L12" i="1"/>
  <c r="AB61" i="1" s="1"/>
  <c r="L13" i="1"/>
  <c r="L3" i="1"/>
  <c r="F3" i="1"/>
  <c r="F4" i="1"/>
  <c r="F5" i="1"/>
  <c r="F6" i="1"/>
  <c r="F7" i="1"/>
  <c r="F8" i="1"/>
  <c r="F9" i="1"/>
  <c r="F10" i="1"/>
  <c r="F11" i="1"/>
  <c r="F12" i="1"/>
  <c r="F13" i="1"/>
  <c r="E7" i="1"/>
  <c r="E8" i="1"/>
  <c r="E9" i="1"/>
  <c r="E10" i="1"/>
  <c r="E11" i="1"/>
  <c r="E12" i="1"/>
  <c r="E13" i="1"/>
  <c r="B6" i="1"/>
  <c r="B5" i="1"/>
  <c r="B4" i="1"/>
  <c r="B3" i="1"/>
  <c r="Q3" i="3" l="1"/>
  <c r="O3" i="3"/>
  <c r="F4" i="4"/>
  <c r="T23" i="4" s="1"/>
  <c r="K20" i="4"/>
  <c r="P23" i="4"/>
  <c r="S12" i="4"/>
  <c r="O23" i="4"/>
  <c r="F3" i="4"/>
  <c r="T20" i="4" s="1"/>
  <c r="O3" i="4"/>
  <c r="S3" i="4"/>
  <c r="O6" i="4"/>
  <c r="S6" i="4"/>
  <c r="O8" i="4"/>
  <c r="S8" i="4"/>
  <c r="O10" i="4"/>
  <c r="S10" i="4"/>
  <c r="O12" i="4"/>
  <c r="L20" i="4"/>
  <c r="L21" i="4"/>
  <c r="O4" i="4"/>
  <c r="S4" i="4"/>
  <c r="M20" i="4"/>
  <c r="K22" i="4"/>
  <c r="O5" i="4"/>
  <c r="S5" i="4"/>
  <c r="O7" i="4"/>
  <c r="S7" i="4"/>
  <c r="O9" i="4"/>
  <c r="S9" i="4"/>
  <c r="O11" i="4"/>
  <c r="S11" i="4"/>
  <c r="O12" i="3"/>
  <c r="Q11" i="3"/>
  <c r="Q12" i="3"/>
  <c r="S5" i="3"/>
  <c r="O5" i="3"/>
  <c r="Q5" i="3"/>
  <c r="S4" i="3"/>
  <c r="S3" i="3"/>
  <c r="O11" i="3"/>
  <c r="O4" i="3"/>
  <c r="Q4" i="3"/>
  <c r="F4" i="3"/>
  <c r="T24" i="3" s="1"/>
  <c r="S12" i="3"/>
  <c r="F3" i="3"/>
  <c r="T21" i="3" s="1"/>
  <c r="E3" i="3"/>
  <c r="E4" i="3"/>
  <c r="N24" i="3" s="1"/>
  <c r="X20" i="1"/>
  <c r="AB3" i="1"/>
  <c r="X43" i="1"/>
  <c r="AB64" i="1"/>
  <c r="E5" i="1"/>
  <c r="AB76" i="1"/>
  <c r="AB60" i="1"/>
  <c r="X42" i="1"/>
  <c r="AB72" i="1"/>
  <c r="AB52" i="1"/>
  <c r="AB84" i="1"/>
  <c r="AB20" i="1"/>
  <c r="E3" i="1"/>
  <c r="AB68" i="1"/>
  <c r="F3" i="2"/>
  <c r="L4" i="2"/>
  <c r="AB100" i="1"/>
  <c r="AB92" i="1"/>
  <c r="AB80" i="1"/>
  <c r="AB56" i="1"/>
  <c r="AB48" i="1"/>
  <c r="AB44" i="1"/>
  <c r="AB40" i="1"/>
  <c r="AB36" i="1"/>
  <c r="W4" i="1"/>
  <c r="X40" i="1"/>
  <c r="X36" i="1"/>
  <c r="AB99" i="1"/>
  <c r="AB95" i="1"/>
  <c r="AB91" i="1"/>
  <c r="AB87" i="1"/>
  <c r="AB83" i="1"/>
  <c r="AB79" i="1"/>
  <c r="AB75" i="1"/>
  <c r="AB71" i="1"/>
  <c r="AB67" i="1"/>
  <c r="AB63" i="1"/>
  <c r="AB59" i="1"/>
  <c r="AB55" i="1"/>
  <c r="AB51" i="1"/>
  <c r="AB47" i="1"/>
  <c r="AB43" i="1"/>
  <c r="AB39" i="1"/>
  <c r="AB35" i="1"/>
  <c r="X39" i="1"/>
  <c r="X35" i="1"/>
  <c r="Z3" i="1"/>
  <c r="AB98" i="1"/>
  <c r="AB94" i="1"/>
  <c r="AB90" i="1"/>
  <c r="AB86" i="1"/>
  <c r="AB82" i="1"/>
  <c r="AB78" i="1"/>
  <c r="AB74" i="1"/>
  <c r="AB70" i="1"/>
  <c r="AB66" i="1"/>
  <c r="AB62" i="1"/>
  <c r="AB58" i="1"/>
  <c r="AB54" i="1"/>
  <c r="AB50" i="1"/>
  <c r="AB46" i="1"/>
  <c r="AB42" i="1"/>
  <c r="AB38" i="1"/>
  <c r="AB34" i="1"/>
  <c r="X3" i="1"/>
  <c r="E4" i="1"/>
  <c r="W11" i="1"/>
  <c r="X38" i="1"/>
  <c r="X34" i="1"/>
  <c r="AB97" i="1"/>
  <c r="AB93" i="1"/>
  <c r="AB89" i="1"/>
  <c r="AB85" i="1"/>
  <c r="AB81" i="1"/>
  <c r="AB77" i="1"/>
  <c r="AB73" i="1"/>
  <c r="AB69" i="1"/>
  <c r="AB65" i="1"/>
  <c r="AB41" i="1"/>
  <c r="AB37" i="1"/>
  <c r="AB33" i="1"/>
  <c r="X41" i="1"/>
  <c r="X37" i="1"/>
  <c r="X33" i="1"/>
  <c r="AB96" i="1"/>
  <c r="AB88" i="1"/>
  <c r="K2" i="2"/>
  <c r="B5" i="2"/>
  <c r="E3" i="2"/>
  <c r="H4" i="2"/>
  <c r="H3" i="2"/>
  <c r="P3" i="2"/>
  <c r="I4" i="2"/>
  <c r="E6" i="1"/>
  <c r="N25" i="3" l="1"/>
  <c r="L22" i="3"/>
  <c r="K28" i="4" a="1"/>
  <c r="K28" i="4" s="1"/>
  <c r="J3" i="4" s="1"/>
  <c r="S11" i="3"/>
  <c r="S6" i="3"/>
  <c r="O6" i="3"/>
  <c r="Q6" i="3"/>
  <c r="K22" i="3"/>
  <c r="K23" i="3"/>
  <c r="L21" i="3"/>
  <c r="J3" i="3"/>
  <c r="P3" i="3" s="1"/>
  <c r="I5" i="3"/>
  <c r="M21" i="3"/>
  <c r="P24" i="3"/>
  <c r="O24" i="3"/>
  <c r="J3" i="1"/>
  <c r="Y3" i="1" s="1"/>
  <c r="I5" i="1"/>
  <c r="K3" i="1"/>
  <c r="I6" i="1"/>
  <c r="J4" i="1"/>
  <c r="Z20" i="1"/>
  <c r="Z11" i="1"/>
  <c r="X11" i="1"/>
  <c r="AB11" i="1"/>
  <c r="Z4" i="1"/>
  <c r="W5" i="1"/>
  <c r="AB4" i="1"/>
  <c r="X4" i="1"/>
  <c r="Y4" i="1"/>
  <c r="X3" i="2"/>
  <c r="P4" i="2"/>
  <c r="Y11" i="1"/>
  <c r="B6" i="2"/>
  <c r="H5" i="2"/>
  <c r="E4" i="2"/>
  <c r="C5" i="2"/>
  <c r="J3" i="2"/>
  <c r="AA4" i="1"/>
  <c r="AA3" i="1"/>
  <c r="AC3" i="1" s="1"/>
  <c r="AA5" i="1"/>
  <c r="I3" i="4" l="1"/>
  <c r="K4" i="4"/>
  <c r="R13" i="4" s="1"/>
  <c r="K3" i="4"/>
  <c r="R3" i="4" s="1"/>
  <c r="I4" i="4"/>
  <c r="Q11" i="4" s="1"/>
  <c r="J4" i="4"/>
  <c r="R6" i="4"/>
  <c r="Q5" i="4"/>
  <c r="Q7" i="4"/>
  <c r="Q3" i="4"/>
  <c r="Q6" i="4"/>
  <c r="Q4" i="4"/>
  <c r="Q8" i="4"/>
  <c r="R5" i="4"/>
  <c r="P13" i="4"/>
  <c r="P12" i="4"/>
  <c r="P5" i="4"/>
  <c r="P3" i="4"/>
  <c r="P4" i="4"/>
  <c r="P7" i="4"/>
  <c r="P6" i="4"/>
  <c r="T6" i="4" s="1"/>
  <c r="R8" i="4"/>
  <c r="R12" i="4"/>
  <c r="R11" i="4"/>
  <c r="R10" i="4"/>
  <c r="R9" i="4"/>
  <c r="K3" i="3"/>
  <c r="R7" i="3" s="1"/>
  <c r="P5" i="3"/>
  <c r="P4" i="3"/>
  <c r="P6" i="3"/>
  <c r="P7" i="3"/>
  <c r="Q7" i="3"/>
  <c r="S7" i="3"/>
  <c r="O7" i="3"/>
  <c r="J4" i="3"/>
  <c r="L5" i="2"/>
  <c r="F4" i="2"/>
  <c r="I5" i="2" s="1"/>
  <c r="P5" i="2"/>
  <c r="X4" i="2"/>
  <c r="K4" i="1"/>
  <c r="AA11" i="1" s="1"/>
  <c r="AC11" i="1" s="1"/>
  <c r="AC4" i="1"/>
  <c r="C6" i="2"/>
  <c r="H6" i="2"/>
  <c r="E5" i="2"/>
  <c r="B7" i="2"/>
  <c r="AB5" i="1"/>
  <c r="X5" i="1"/>
  <c r="Z5" i="1"/>
  <c r="W6" i="1"/>
  <c r="Y5" i="1"/>
  <c r="I7" i="1"/>
  <c r="Z34" i="1"/>
  <c r="Z37" i="1"/>
  <c r="Z40" i="1"/>
  <c r="Z36" i="1"/>
  <c r="J5" i="1"/>
  <c r="Z35" i="1"/>
  <c r="Z42" i="1"/>
  <c r="Z41" i="1"/>
  <c r="Z38" i="1"/>
  <c r="Z33" i="1"/>
  <c r="Z39" i="1"/>
  <c r="K3" i="2"/>
  <c r="J4" i="2"/>
  <c r="L29" i="3" l="1"/>
  <c r="L30" i="3"/>
  <c r="L31" i="3"/>
  <c r="L33" i="3"/>
  <c r="L32" i="3"/>
  <c r="Q12" i="4"/>
  <c r="T12" i="4" s="1"/>
  <c r="Q9" i="4"/>
  <c r="Q13" i="4"/>
  <c r="T13" i="4" s="1"/>
  <c r="R4" i="4"/>
  <c r="T4" i="4" s="1"/>
  <c r="R7" i="4"/>
  <c r="T7" i="4" s="1"/>
  <c r="Q10" i="4"/>
  <c r="P10" i="4"/>
  <c r="P11" i="4"/>
  <c r="T11" i="4" s="1"/>
  <c r="P9" i="4"/>
  <c r="T9" i="4" s="1"/>
  <c r="P8" i="4"/>
  <c r="T5" i="4"/>
  <c r="T3" i="4"/>
  <c r="T8" i="4"/>
  <c r="T10" i="4"/>
  <c r="K4" i="3"/>
  <c r="L34" i="3" s="1"/>
  <c r="P11" i="3"/>
  <c r="P12" i="3"/>
  <c r="R4" i="3"/>
  <c r="T4" i="3" s="1"/>
  <c r="R5" i="3"/>
  <c r="T5" i="3" s="1"/>
  <c r="R3" i="3"/>
  <c r="T3" i="3" s="1"/>
  <c r="R6" i="3"/>
  <c r="T6" i="3" s="1"/>
  <c r="Q8" i="3"/>
  <c r="S8" i="3"/>
  <c r="O8" i="3"/>
  <c r="P8" i="3"/>
  <c r="T7" i="3"/>
  <c r="AC5" i="1"/>
  <c r="K5" i="1"/>
  <c r="AA20" i="1" s="1"/>
  <c r="Y20" i="1"/>
  <c r="J6" i="1"/>
  <c r="Z43" i="1"/>
  <c r="I8" i="1"/>
  <c r="L6" i="2"/>
  <c r="F5" i="2"/>
  <c r="I6" i="2"/>
  <c r="P6" i="2"/>
  <c r="X5" i="2"/>
  <c r="Z6" i="1"/>
  <c r="W7" i="1"/>
  <c r="AB6" i="1"/>
  <c r="X6" i="1"/>
  <c r="Y6" i="1"/>
  <c r="AA6" i="1"/>
  <c r="C7" i="2"/>
  <c r="H7" i="2"/>
  <c r="E6" i="2"/>
  <c r="B8" i="2"/>
  <c r="K4" i="2"/>
  <c r="R8" i="3" l="1"/>
  <c r="R12" i="3"/>
  <c r="T12" i="3" s="1"/>
  <c r="R11" i="3"/>
  <c r="T11" i="3" s="1"/>
  <c r="T8" i="3"/>
  <c r="R9" i="3"/>
  <c r="P9" i="3"/>
  <c r="S9" i="3"/>
  <c r="O9" i="3"/>
  <c r="Q9" i="3"/>
  <c r="AC20" i="1"/>
  <c r="Y37" i="1"/>
  <c r="Y35" i="1"/>
  <c r="Y42" i="1"/>
  <c r="Y40" i="1"/>
  <c r="Y36" i="1"/>
  <c r="Y34" i="1"/>
  <c r="Y39" i="1"/>
  <c r="K6" i="1"/>
  <c r="Y33" i="1"/>
  <c r="Y41" i="1"/>
  <c r="Y38" i="1"/>
  <c r="J5" i="2"/>
  <c r="L7" i="2"/>
  <c r="F6" i="2"/>
  <c r="I7" i="2" s="1"/>
  <c r="E7" i="2"/>
  <c r="H8" i="2"/>
  <c r="C8" i="2"/>
  <c r="B9" i="2"/>
  <c r="AC6" i="1"/>
  <c r="W8" i="1"/>
  <c r="AB7" i="1"/>
  <c r="X7" i="1"/>
  <c r="Z7" i="1"/>
  <c r="Y7" i="1"/>
  <c r="AA7" i="1"/>
  <c r="P7" i="2"/>
  <c r="X6" i="2"/>
  <c r="I9" i="1"/>
  <c r="Z44" i="1"/>
  <c r="Z45" i="1"/>
  <c r="J7" i="1"/>
  <c r="K5" i="2"/>
  <c r="T9" i="3" l="1"/>
  <c r="S10" i="3"/>
  <c r="O10" i="3"/>
  <c r="Q10" i="3"/>
  <c r="P10" i="3"/>
  <c r="R10" i="3"/>
  <c r="J6" i="2"/>
  <c r="P8" i="2"/>
  <c r="X7" i="2"/>
  <c r="H9" i="2"/>
  <c r="C9" i="2"/>
  <c r="E8" i="2"/>
  <c r="B10" i="2"/>
  <c r="I10" i="1"/>
  <c r="Z47" i="1"/>
  <c r="Z48" i="1"/>
  <c r="Z49" i="1"/>
  <c r="J8" i="1"/>
  <c r="Z46" i="1"/>
  <c r="AC7" i="1"/>
  <c r="F7" i="2"/>
  <c r="I8" i="2" s="1"/>
  <c r="L8" i="2"/>
  <c r="Y43" i="1"/>
  <c r="K7" i="1"/>
  <c r="AA43" i="1" s="1"/>
  <c r="W9" i="1"/>
  <c r="AB8" i="1"/>
  <c r="Z8" i="1"/>
  <c r="X8" i="1"/>
  <c r="Y8" i="1"/>
  <c r="AA8" i="1"/>
  <c r="AA39" i="1"/>
  <c r="AC39" i="1" s="1"/>
  <c r="AA40" i="1"/>
  <c r="AC40" i="1" s="1"/>
  <c r="AA35" i="1"/>
  <c r="AC35" i="1" s="1"/>
  <c r="AA41" i="1"/>
  <c r="AC41" i="1" s="1"/>
  <c r="AA33" i="1"/>
  <c r="AC33" i="1" s="1"/>
  <c r="AA34" i="1"/>
  <c r="AC34" i="1" s="1"/>
  <c r="AA42" i="1"/>
  <c r="AC42" i="1" s="1"/>
  <c r="AA37" i="1"/>
  <c r="AC37" i="1" s="1"/>
  <c r="AA36" i="1"/>
  <c r="AC36" i="1" s="1"/>
  <c r="AA38" i="1"/>
  <c r="AC38" i="1" s="1"/>
  <c r="K6" i="2"/>
  <c r="T10" i="3" l="1"/>
  <c r="AC8" i="1"/>
  <c r="J7" i="2"/>
  <c r="F8" i="2"/>
  <c r="I9" i="2" s="1"/>
  <c r="L9" i="2"/>
  <c r="P9" i="2"/>
  <c r="X8" i="2"/>
  <c r="I11" i="1"/>
  <c r="Z50" i="1"/>
  <c r="Z53" i="1"/>
  <c r="Z51" i="1"/>
  <c r="Z52" i="1"/>
  <c r="J9" i="1"/>
  <c r="Y44" i="1"/>
  <c r="Y45" i="1"/>
  <c r="K8" i="1"/>
  <c r="W10" i="1"/>
  <c r="Z9" i="1"/>
  <c r="AB9" i="1"/>
  <c r="X9" i="1"/>
  <c r="Y9" i="1"/>
  <c r="AA9" i="1"/>
  <c r="AC43" i="1"/>
  <c r="C10" i="2"/>
  <c r="H10" i="2"/>
  <c r="E9" i="2"/>
  <c r="B11" i="2"/>
  <c r="K7" i="2"/>
  <c r="J8" i="2" l="1"/>
  <c r="C11" i="2"/>
  <c r="H11" i="2"/>
  <c r="E10" i="2"/>
  <c r="B12" i="2"/>
  <c r="I12" i="1"/>
  <c r="Z59" i="1"/>
  <c r="Z58" i="1"/>
  <c r="J10" i="1"/>
  <c r="Z56" i="1"/>
  <c r="Z55" i="1"/>
  <c r="Z54" i="1"/>
  <c r="Z57" i="1"/>
  <c r="AC9" i="1"/>
  <c r="W12" i="1"/>
  <c r="AB10" i="1"/>
  <c r="X10" i="1"/>
  <c r="Z10" i="1"/>
  <c r="Y10" i="1"/>
  <c r="AA10" i="1"/>
  <c r="K9" i="1"/>
  <c r="Y48" i="1"/>
  <c r="Y49" i="1"/>
  <c r="Y46" i="1"/>
  <c r="Y47" i="1"/>
  <c r="L10" i="2"/>
  <c r="F9" i="2"/>
  <c r="I10" i="2" s="1"/>
  <c r="AA45" i="1"/>
  <c r="AC45" i="1" s="1"/>
  <c r="AA44" i="1"/>
  <c r="AC44" i="1" s="1"/>
  <c r="P10" i="2"/>
  <c r="X9" i="2"/>
  <c r="K8" i="2"/>
  <c r="J9" i="2" l="1"/>
  <c r="AA48" i="1"/>
  <c r="AC48" i="1" s="1"/>
  <c r="AA49" i="1"/>
  <c r="AC49" i="1" s="1"/>
  <c r="AA47" i="1"/>
  <c r="AA46" i="1"/>
  <c r="I13" i="1"/>
  <c r="Z71" i="1"/>
  <c r="Z78" i="1"/>
  <c r="Z64" i="1"/>
  <c r="Z67" i="1"/>
  <c r="Z70" i="1"/>
  <c r="Z68" i="1"/>
  <c r="Z76" i="1"/>
  <c r="Z73" i="1"/>
  <c r="Z61" i="1"/>
  <c r="Z62" i="1"/>
  <c r="Z72" i="1"/>
  <c r="J11" i="1"/>
  <c r="Z75" i="1"/>
  <c r="Z69" i="1"/>
  <c r="Z65" i="1"/>
  <c r="Z63" i="1"/>
  <c r="Z66" i="1"/>
  <c r="Z60" i="1"/>
  <c r="Z74" i="1"/>
  <c r="Z79" i="1"/>
  <c r="Z77" i="1"/>
  <c r="AC46" i="1"/>
  <c r="Y53" i="1"/>
  <c r="Y50" i="1"/>
  <c r="Y51" i="1"/>
  <c r="Y52" i="1"/>
  <c r="K10" i="1"/>
  <c r="L11" i="2"/>
  <c r="F10" i="2"/>
  <c r="I11" i="2" s="1"/>
  <c r="E11" i="2"/>
  <c r="H12" i="2"/>
  <c r="C12" i="2"/>
  <c r="B13" i="2"/>
  <c r="AC47" i="1"/>
  <c r="AC10" i="1"/>
  <c r="W13" i="1"/>
  <c r="AB12" i="1"/>
  <c r="Z12" i="1"/>
  <c r="X12" i="1"/>
  <c r="Y12" i="1"/>
  <c r="AA12" i="1"/>
  <c r="P11" i="2"/>
  <c r="R10" i="2"/>
  <c r="U10" i="2"/>
  <c r="S10" i="2"/>
  <c r="T10" i="2"/>
  <c r="X10" i="2"/>
  <c r="K9" i="2"/>
  <c r="J10" i="2" l="1"/>
  <c r="R2" i="2"/>
  <c r="T2" i="2"/>
  <c r="Q2" i="2"/>
  <c r="U2" i="2"/>
  <c r="S2" i="2"/>
  <c r="Q3" i="2"/>
  <c r="T3" i="2"/>
  <c r="U3" i="2"/>
  <c r="R3" i="2"/>
  <c r="S3" i="2"/>
  <c r="U4" i="2"/>
  <c r="S4" i="2"/>
  <c r="Q4" i="2"/>
  <c r="T4" i="2"/>
  <c r="R4" i="2"/>
  <c r="U5" i="2"/>
  <c r="S5" i="2"/>
  <c r="T5" i="2"/>
  <c r="R5" i="2"/>
  <c r="Q5" i="2"/>
  <c r="Q6" i="2"/>
  <c r="U6" i="2"/>
  <c r="T6" i="2"/>
  <c r="S6" i="2"/>
  <c r="R6" i="2"/>
  <c r="U7" i="2"/>
  <c r="S7" i="2"/>
  <c r="R7" i="2"/>
  <c r="T7" i="2"/>
  <c r="Q7" i="2"/>
  <c r="U8" i="2"/>
  <c r="R8" i="2"/>
  <c r="T8" i="2"/>
  <c r="Q8" i="2"/>
  <c r="S8" i="2"/>
  <c r="Q9" i="2"/>
  <c r="T9" i="2"/>
  <c r="R9" i="2"/>
  <c r="V9" i="2" s="1"/>
  <c r="Y9" i="2" s="1"/>
  <c r="S9" i="2"/>
  <c r="U9" i="2"/>
  <c r="AA51" i="1"/>
  <c r="AC51" i="1" s="1"/>
  <c r="AA53" i="1"/>
  <c r="AC53" i="1" s="1"/>
  <c r="AA50" i="1"/>
  <c r="AC50" i="1" s="1"/>
  <c r="AA52" i="1"/>
  <c r="AC52" i="1" s="1"/>
  <c r="Y58" i="1"/>
  <c r="Y57" i="1"/>
  <c r="Y56" i="1"/>
  <c r="Y59" i="1"/>
  <c r="Y54" i="1"/>
  <c r="Y55" i="1"/>
  <c r="K11" i="1"/>
  <c r="I14" i="1"/>
  <c r="Z95" i="1"/>
  <c r="Z82" i="1"/>
  <c r="Z89" i="1"/>
  <c r="Z91" i="1"/>
  <c r="Z94" i="1"/>
  <c r="Z81" i="1"/>
  <c r="Z96" i="1"/>
  <c r="Z97" i="1"/>
  <c r="Z80" i="1"/>
  <c r="Z86" i="1"/>
  <c r="Z90" i="1"/>
  <c r="Z85" i="1"/>
  <c r="Z98" i="1"/>
  <c r="Z100" i="1"/>
  <c r="Z93" i="1"/>
  <c r="Z92" i="1"/>
  <c r="Z88" i="1"/>
  <c r="Z84" i="1"/>
  <c r="J13" i="1"/>
  <c r="K13" i="1" s="1"/>
  <c r="Z83" i="1"/>
  <c r="Z87" i="1"/>
  <c r="Z99" i="1"/>
  <c r="J12" i="1"/>
  <c r="V10" i="2"/>
  <c r="Y10" i="2" s="1"/>
  <c r="F11" i="2"/>
  <c r="I12" i="2" s="1"/>
  <c r="L12" i="2"/>
  <c r="P12" i="2"/>
  <c r="Q11" i="2"/>
  <c r="U11" i="2"/>
  <c r="T11" i="2"/>
  <c r="X11" i="2"/>
  <c r="R11" i="2"/>
  <c r="S11" i="2"/>
  <c r="AC12" i="1"/>
  <c r="Q10" i="2"/>
  <c r="W14" i="1"/>
  <c r="X13" i="1"/>
  <c r="Z13" i="1"/>
  <c r="AB13" i="1"/>
  <c r="Y13" i="1"/>
  <c r="AA13" i="1"/>
  <c r="H13" i="2"/>
  <c r="E12" i="2"/>
  <c r="B14" i="2"/>
  <c r="C13" i="2"/>
  <c r="K10" i="2"/>
  <c r="AC13" i="1" l="1"/>
  <c r="J11" i="2"/>
  <c r="J12" i="2"/>
  <c r="L13" i="2"/>
  <c r="F12" i="2"/>
  <c r="I13" i="2" s="1"/>
  <c r="J13" i="2" s="1"/>
  <c r="W15" i="1"/>
  <c r="AB14" i="1"/>
  <c r="Z14" i="1"/>
  <c r="Y14" i="1"/>
  <c r="X14" i="1"/>
  <c r="AA14" i="1"/>
  <c r="V8" i="2"/>
  <c r="Y8" i="2" s="1"/>
  <c r="V2" i="2"/>
  <c r="P13" i="2"/>
  <c r="T12" i="2"/>
  <c r="X12" i="2"/>
  <c r="S12" i="2"/>
  <c r="Q12" i="2"/>
  <c r="R12" i="2"/>
  <c r="U12" i="2"/>
  <c r="Y68" i="1"/>
  <c r="Y71" i="1"/>
  <c r="Y67" i="1"/>
  <c r="Y61" i="1"/>
  <c r="Y62" i="1"/>
  <c r="Y69" i="1"/>
  <c r="Y72" i="1"/>
  <c r="Y60" i="1"/>
  <c r="Y75" i="1"/>
  <c r="Y76" i="1"/>
  <c r="Y78" i="1"/>
  <c r="Y74" i="1"/>
  <c r="Y65" i="1"/>
  <c r="Y73" i="1"/>
  <c r="Y66" i="1"/>
  <c r="Y70" i="1"/>
  <c r="Y77" i="1"/>
  <c r="Y64" i="1"/>
  <c r="Y79" i="1"/>
  <c r="Y63" i="1"/>
  <c r="K12" i="1"/>
  <c r="AA83" i="1"/>
  <c r="AA91" i="1"/>
  <c r="AA99" i="1"/>
  <c r="AA86" i="1"/>
  <c r="AA94" i="1"/>
  <c r="AA93" i="1"/>
  <c r="AA88" i="1"/>
  <c r="AA84" i="1"/>
  <c r="AA85" i="1"/>
  <c r="AA80" i="1"/>
  <c r="AA96" i="1"/>
  <c r="AA87" i="1"/>
  <c r="AA95" i="1"/>
  <c r="AA82" i="1"/>
  <c r="AA90" i="1"/>
  <c r="AA98" i="1"/>
  <c r="AA81" i="1"/>
  <c r="AA89" i="1"/>
  <c r="AA92" i="1"/>
  <c r="AA97" i="1"/>
  <c r="AA100" i="1"/>
  <c r="V7" i="2"/>
  <c r="Y7" i="2" s="1"/>
  <c r="V3" i="2"/>
  <c r="Y3" i="2" s="1"/>
  <c r="C14" i="2"/>
  <c r="E13" i="2"/>
  <c r="B15" i="2"/>
  <c r="H14" i="2"/>
  <c r="V11" i="2"/>
  <c r="Y11" i="2" s="1"/>
  <c r="V6" i="2"/>
  <c r="Y6" i="2" s="1"/>
  <c r="Y92" i="1"/>
  <c r="Y80" i="1"/>
  <c r="Y100" i="1"/>
  <c r="Y99" i="1"/>
  <c r="Y90" i="1"/>
  <c r="Y88" i="1"/>
  <c r="Y85" i="1"/>
  <c r="Y83" i="1"/>
  <c r="Y89" i="1"/>
  <c r="AC89" i="1" s="1"/>
  <c r="Y96" i="1"/>
  <c r="AC96" i="1" s="1"/>
  <c r="Y81" i="1"/>
  <c r="Y82" i="1"/>
  <c r="Y95" i="1"/>
  <c r="AC95" i="1" s="1"/>
  <c r="Y97" i="1"/>
  <c r="Y94" i="1"/>
  <c r="Y93" i="1"/>
  <c r="Y86" i="1"/>
  <c r="Y98" i="1"/>
  <c r="Y87" i="1"/>
  <c r="Y84" i="1"/>
  <c r="Y91" i="1"/>
  <c r="AC91" i="1" s="1"/>
  <c r="AA55" i="1"/>
  <c r="AC55" i="1" s="1"/>
  <c r="AA57" i="1"/>
  <c r="AC57" i="1" s="1"/>
  <c r="AA56" i="1"/>
  <c r="AC56" i="1" s="1"/>
  <c r="AA54" i="1"/>
  <c r="AC54" i="1" s="1"/>
  <c r="AA58" i="1"/>
  <c r="AC58" i="1" s="1"/>
  <c r="AA59" i="1"/>
  <c r="AC59" i="1" s="1"/>
  <c r="V5" i="2"/>
  <c r="Y5" i="2" s="1"/>
  <c r="V4" i="2"/>
  <c r="Y4" i="2" s="1"/>
  <c r="K11" i="2"/>
  <c r="AC98" i="1" l="1"/>
  <c r="AC85" i="1"/>
  <c r="AC90" i="1"/>
  <c r="AC84" i="1"/>
  <c r="AC86" i="1"/>
  <c r="AC97" i="1"/>
  <c r="K12" i="2"/>
  <c r="AC88" i="1"/>
  <c r="AC99" i="1"/>
  <c r="AC82" i="1"/>
  <c r="AC80" i="1"/>
  <c r="AC93" i="1"/>
  <c r="V12" i="2"/>
  <c r="Y12" i="2" s="1"/>
  <c r="AC14" i="1"/>
  <c r="AA61" i="1"/>
  <c r="AC61" i="1" s="1"/>
  <c r="AA69" i="1"/>
  <c r="AC69" i="1" s="1"/>
  <c r="AA77" i="1"/>
  <c r="AC77" i="1" s="1"/>
  <c r="AA64" i="1"/>
  <c r="AC64" i="1" s="1"/>
  <c r="AA72" i="1"/>
  <c r="AC72" i="1" s="1"/>
  <c r="AA71" i="1"/>
  <c r="AC71" i="1" s="1"/>
  <c r="AA66" i="1"/>
  <c r="AC66" i="1" s="1"/>
  <c r="AA73" i="1"/>
  <c r="AC73" i="1" s="1"/>
  <c r="AA68" i="1"/>
  <c r="AC68" i="1" s="1"/>
  <c r="AA62" i="1"/>
  <c r="AC62" i="1" s="1"/>
  <c r="AA78" i="1"/>
  <c r="AC78" i="1" s="1"/>
  <c r="AA63" i="1"/>
  <c r="AC63" i="1" s="1"/>
  <c r="AA79" i="1"/>
  <c r="AC79" i="1" s="1"/>
  <c r="AA74" i="1"/>
  <c r="AC74" i="1" s="1"/>
  <c r="AA65" i="1"/>
  <c r="AC65" i="1" s="1"/>
  <c r="AA60" i="1"/>
  <c r="AC60" i="1" s="1"/>
  <c r="AA76" i="1"/>
  <c r="AC76" i="1" s="1"/>
  <c r="AA67" i="1"/>
  <c r="AC67" i="1" s="1"/>
  <c r="AA70" i="1"/>
  <c r="AC70" i="1" s="1"/>
  <c r="AA75" i="1"/>
  <c r="AC75" i="1" s="1"/>
  <c r="C15" i="2"/>
  <c r="H15" i="2"/>
  <c r="E14" i="2"/>
  <c r="B16" i="2"/>
  <c r="AC92" i="1"/>
  <c r="AC87" i="1"/>
  <c r="L14" i="2"/>
  <c r="F13" i="2"/>
  <c r="I14" i="2" s="1"/>
  <c r="AC100" i="1"/>
  <c r="AC81" i="1"/>
  <c r="AC94" i="1"/>
  <c r="AC83" i="1"/>
  <c r="P14" i="2"/>
  <c r="S13" i="2"/>
  <c r="R13" i="2"/>
  <c r="T13" i="2"/>
  <c r="U13" i="2"/>
  <c r="X13" i="2"/>
  <c r="Q13" i="2"/>
  <c r="W16" i="1"/>
  <c r="Z15" i="1"/>
  <c r="AB15" i="1"/>
  <c r="X15" i="1"/>
  <c r="AA15" i="1"/>
  <c r="Y15" i="1"/>
  <c r="Y2" i="2"/>
  <c r="AC15" i="1" l="1"/>
  <c r="W17" i="1"/>
  <c r="AB16" i="1"/>
  <c r="Z16" i="1"/>
  <c r="X16" i="1"/>
  <c r="Y16" i="1"/>
  <c r="AA16" i="1"/>
  <c r="J14" i="2"/>
  <c r="L15" i="2"/>
  <c r="F14" i="2"/>
  <c r="I15" i="2" s="1"/>
  <c r="J15" i="2" s="1"/>
  <c r="K13" i="2"/>
  <c r="P15" i="2"/>
  <c r="R14" i="2"/>
  <c r="Q14" i="2"/>
  <c r="U14" i="2"/>
  <c r="S14" i="2"/>
  <c r="T14" i="2"/>
  <c r="X14" i="2"/>
  <c r="V13" i="2"/>
  <c r="Y13" i="2" s="1"/>
  <c r="E15" i="2"/>
  <c r="H16" i="2"/>
  <c r="C16" i="2"/>
  <c r="B17" i="2"/>
  <c r="H17" i="2" l="1"/>
  <c r="C17" i="2"/>
  <c r="E16" i="2"/>
  <c r="B18" i="2"/>
  <c r="F15" i="2"/>
  <c r="I16" i="2" s="1"/>
  <c r="L16" i="2"/>
  <c r="V14" i="2"/>
  <c r="Y14" i="2" s="1"/>
  <c r="AC16" i="1"/>
  <c r="K15" i="2"/>
  <c r="W18" i="1"/>
  <c r="Z17" i="1"/>
  <c r="X17" i="1"/>
  <c r="AB17" i="1"/>
  <c r="AA17" i="1"/>
  <c r="Y17" i="1"/>
  <c r="P16" i="2"/>
  <c r="Q15" i="2"/>
  <c r="U15" i="2"/>
  <c r="T15" i="2"/>
  <c r="X15" i="2"/>
  <c r="R15" i="2"/>
  <c r="S15" i="2"/>
  <c r="K14" i="2"/>
  <c r="P17" i="2" l="1"/>
  <c r="T16" i="2"/>
  <c r="S16" i="2"/>
  <c r="U16" i="2"/>
  <c r="X16" i="2"/>
  <c r="Q16" i="2"/>
  <c r="R16" i="2"/>
  <c r="B19" i="2"/>
  <c r="C18" i="2"/>
  <c r="H18" i="2"/>
  <c r="E17" i="2"/>
  <c r="AC17" i="1"/>
  <c r="W19" i="1"/>
  <c r="AB18" i="1"/>
  <c r="X18" i="1"/>
  <c r="Z18" i="1"/>
  <c r="Y18" i="1"/>
  <c r="AA18" i="1"/>
  <c r="F16" i="2"/>
  <c r="I17" i="2" s="1"/>
  <c r="J17" i="2" s="1"/>
  <c r="L17" i="2"/>
  <c r="V15" i="2"/>
  <c r="Y15" i="2" s="1"/>
  <c r="J16" i="2"/>
  <c r="V16" i="2" l="1"/>
  <c r="Y16" i="2" s="1"/>
  <c r="K16" i="2"/>
  <c r="AC18" i="1"/>
  <c r="B20" i="2"/>
  <c r="C19" i="2"/>
  <c r="H19" i="2"/>
  <c r="E18" i="2"/>
  <c r="W21" i="1"/>
  <c r="Z19" i="1"/>
  <c r="AB19" i="1"/>
  <c r="X19" i="1"/>
  <c r="Y19" i="1"/>
  <c r="AA19" i="1"/>
  <c r="L18" i="2"/>
  <c r="F17" i="2"/>
  <c r="I18" i="2" s="1"/>
  <c r="J18" i="2" s="1"/>
  <c r="P18" i="2"/>
  <c r="S17" i="2"/>
  <c r="R17" i="2"/>
  <c r="Q17" i="2"/>
  <c r="X17" i="2"/>
  <c r="T17" i="2"/>
  <c r="U17" i="2"/>
  <c r="V17" i="2" l="1"/>
  <c r="Y17" i="2" s="1"/>
  <c r="AC19" i="1"/>
  <c r="L19" i="2"/>
  <c r="F18" i="2"/>
  <c r="I19" i="2" s="1"/>
  <c r="P19" i="2"/>
  <c r="R18" i="2"/>
  <c r="Q18" i="2"/>
  <c r="U18" i="2"/>
  <c r="S18" i="2"/>
  <c r="T18" i="2"/>
  <c r="X18" i="2"/>
  <c r="W22" i="1"/>
  <c r="AB21" i="1"/>
  <c r="X21" i="1"/>
  <c r="Z21" i="1"/>
  <c r="Y21" i="1"/>
  <c r="AA21" i="1"/>
  <c r="E19" i="2"/>
  <c r="H20" i="2"/>
  <c r="C20" i="2"/>
  <c r="B21" i="2"/>
  <c r="K17" i="2"/>
  <c r="V18" i="2" l="1"/>
  <c r="Y18" i="2" s="1"/>
  <c r="AC21" i="1"/>
  <c r="Q19" i="2"/>
  <c r="U19" i="2"/>
  <c r="T19" i="2"/>
  <c r="R19" i="2"/>
  <c r="S19" i="2"/>
  <c r="X19" i="2"/>
  <c r="P20" i="2"/>
  <c r="H21" i="2"/>
  <c r="B22" i="2"/>
  <c r="E20" i="2"/>
  <c r="C21" i="2"/>
  <c r="F19" i="2"/>
  <c r="I20" i="2" s="1"/>
  <c r="L20" i="2"/>
  <c r="W23" i="1"/>
  <c r="X22" i="1"/>
  <c r="Z22" i="1"/>
  <c r="AB22" i="1"/>
  <c r="Y22" i="1"/>
  <c r="AA22" i="1"/>
  <c r="J19" i="2"/>
  <c r="K19" i="2" s="1"/>
  <c r="K18" i="2"/>
  <c r="J20" i="2" l="1"/>
  <c r="V19" i="2"/>
  <c r="Y19" i="2" s="1"/>
  <c r="W24" i="1"/>
  <c r="AB23" i="1"/>
  <c r="X23" i="1"/>
  <c r="Z23" i="1"/>
  <c r="Y23" i="1"/>
  <c r="AA23" i="1"/>
  <c r="E22" i="2"/>
  <c r="C22" i="2"/>
  <c r="H22" i="2"/>
  <c r="E21" i="2"/>
  <c r="AC22" i="1"/>
  <c r="L21" i="2"/>
  <c r="F20" i="2"/>
  <c r="I21" i="2" s="1"/>
  <c r="P21" i="2"/>
  <c r="T20" i="2"/>
  <c r="S20" i="2"/>
  <c r="Q20" i="2"/>
  <c r="X20" i="2"/>
  <c r="R20" i="2"/>
  <c r="V20" i="2" s="1"/>
  <c r="Y20" i="2" s="1"/>
  <c r="U20" i="2"/>
  <c r="AC23" i="1" l="1"/>
  <c r="P22" i="2"/>
  <c r="S21" i="2"/>
  <c r="R21" i="2"/>
  <c r="T21" i="2"/>
  <c r="U21" i="2"/>
  <c r="X21" i="2"/>
  <c r="Q21" i="2"/>
  <c r="J21" i="2"/>
  <c r="W25" i="1"/>
  <c r="AB24" i="1"/>
  <c r="X24" i="1"/>
  <c r="Z24" i="1"/>
  <c r="Y24" i="1"/>
  <c r="AA24" i="1"/>
  <c r="L22" i="2"/>
  <c r="F21" i="2"/>
  <c r="I22" i="2" s="1"/>
  <c r="J22" i="2" s="1"/>
  <c r="K22" i="2" s="1"/>
  <c r="F22" i="2"/>
  <c r="K20" i="2"/>
  <c r="K21" i="2" l="1"/>
  <c r="V21" i="2"/>
  <c r="Y21" i="2" s="1"/>
  <c r="AC24" i="1"/>
  <c r="I23" i="2"/>
  <c r="W26" i="1"/>
  <c r="Z25" i="1"/>
  <c r="AB25" i="1"/>
  <c r="X25" i="1"/>
  <c r="Y25" i="1"/>
  <c r="AA25" i="1"/>
  <c r="P23" i="2"/>
  <c r="R22" i="2"/>
  <c r="V22" i="2" s="1"/>
  <c r="Y22" i="2" s="1"/>
  <c r="Q22" i="2"/>
  <c r="U22" i="2"/>
  <c r="S22" i="2"/>
  <c r="X22" i="2"/>
  <c r="T22" i="2"/>
  <c r="P24" i="2" l="1"/>
  <c r="Q23" i="2"/>
  <c r="U23" i="2"/>
  <c r="T23" i="2"/>
  <c r="R23" i="2"/>
  <c r="S23" i="2"/>
  <c r="X23" i="2"/>
  <c r="AC25" i="1"/>
  <c r="W27" i="1"/>
  <c r="Z26" i="1"/>
  <c r="AB26" i="1"/>
  <c r="X26" i="1"/>
  <c r="Y26" i="1"/>
  <c r="AA26" i="1"/>
  <c r="AC26" i="1" l="1"/>
  <c r="W28" i="1"/>
  <c r="X27" i="1"/>
  <c r="AB27" i="1"/>
  <c r="Z27" i="1"/>
  <c r="Y27" i="1"/>
  <c r="AA27" i="1"/>
  <c r="V23" i="2"/>
  <c r="Y23" i="2" s="1"/>
  <c r="P25" i="2"/>
  <c r="T24" i="2"/>
  <c r="S24" i="2"/>
  <c r="U24" i="2"/>
  <c r="X24" i="2"/>
  <c r="Q24" i="2"/>
  <c r="R24" i="2"/>
  <c r="V24" i="2" l="1"/>
  <c r="Y24" i="2" s="1"/>
  <c r="AC27" i="1"/>
  <c r="W29" i="1"/>
  <c r="AB28" i="1"/>
  <c r="X28" i="1"/>
  <c r="Z28" i="1"/>
  <c r="Y28" i="1"/>
  <c r="AA28" i="1"/>
  <c r="P26" i="2"/>
  <c r="S25" i="2"/>
  <c r="R25" i="2"/>
  <c r="Q25" i="2"/>
  <c r="X25" i="2"/>
  <c r="T25" i="2"/>
  <c r="U25" i="2"/>
  <c r="AC28" i="1" l="1"/>
  <c r="W30" i="1"/>
  <c r="X29" i="1"/>
  <c r="Z29" i="1"/>
  <c r="AB29" i="1"/>
  <c r="Y29" i="1"/>
  <c r="AA29" i="1"/>
  <c r="V25" i="2"/>
  <c r="Y25" i="2" s="1"/>
  <c r="P27" i="2"/>
  <c r="R26" i="2"/>
  <c r="Q26" i="2"/>
  <c r="U26" i="2"/>
  <c r="S26" i="2"/>
  <c r="T26" i="2"/>
  <c r="X26" i="2"/>
  <c r="P28" i="2" l="1"/>
  <c r="Q27" i="2"/>
  <c r="U27" i="2"/>
  <c r="T27" i="2"/>
  <c r="R27" i="2"/>
  <c r="S27" i="2"/>
  <c r="X27" i="2"/>
  <c r="AC29" i="1"/>
  <c r="V26" i="2"/>
  <c r="Y26" i="2" s="1"/>
  <c r="X30" i="1"/>
  <c r="AB30" i="1"/>
  <c r="W31" i="1"/>
  <c r="Z30" i="1"/>
  <c r="Y30" i="1"/>
  <c r="AA30" i="1"/>
  <c r="AC30" i="1" l="1"/>
  <c r="Z31" i="1"/>
  <c r="AB31" i="1"/>
  <c r="Y31" i="1"/>
  <c r="X31" i="1"/>
  <c r="W32" i="1"/>
  <c r="AA31" i="1"/>
  <c r="V27" i="2"/>
  <c r="Y27" i="2" s="1"/>
  <c r="P29" i="2"/>
  <c r="T28" i="2"/>
  <c r="S28" i="2"/>
  <c r="Q28" i="2"/>
  <c r="X28" i="2"/>
  <c r="R28" i="2"/>
  <c r="U28" i="2"/>
  <c r="AC31" i="1" l="1"/>
  <c r="P30" i="2"/>
  <c r="S29" i="2"/>
  <c r="R29" i="2"/>
  <c r="T29" i="2"/>
  <c r="U29" i="2"/>
  <c r="X29" i="2"/>
  <c r="Q29" i="2"/>
  <c r="V28" i="2"/>
  <c r="Y28" i="2" s="1"/>
  <c r="Z32" i="1"/>
  <c r="X32" i="1"/>
  <c r="AB32" i="1"/>
  <c r="Y32" i="1"/>
  <c r="AA32" i="1"/>
  <c r="P31" i="2" l="1"/>
  <c r="R30" i="2"/>
  <c r="Q30" i="2"/>
  <c r="U30" i="2"/>
  <c r="S30" i="2"/>
  <c r="X30" i="2"/>
  <c r="T30" i="2"/>
  <c r="V29" i="2"/>
  <c r="Y29" i="2" s="1"/>
  <c r="AC32" i="1"/>
  <c r="V30" i="2" l="1"/>
  <c r="Y30" i="2" s="1"/>
  <c r="P32" i="2"/>
  <c r="Q31" i="2"/>
  <c r="U31" i="2"/>
  <c r="T31" i="2"/>
  <c r="R31" i="2"/>
  <c r="S31" i="2"/>
  <c r="X31" i="2"/>
  <c r="V31" i="2" l="1"/>
  <c r="Y31" i="2" s="1"/>
  <c r="P33" i="2"/>
  <c r="T32" i="2"/>
  <c r="S32" i="2"/>
  <c r="U32" i="2"/>
  <c r="X32" i="2"/>
  <c r="Q32" i="2"/>
  <c r="R32" i="2"/>
  <c r="V32" i="2" s="1"/>
  <c r="Y32" i="2" s="1"/>
  <c r="P34" i="2" l="1"/>
  <c r="S33" i="2"/>
  <c r="R33" i="2"/>
  <c r="Q33" i="2"/>
  <c r="X33" i="2"/>
  <c r="T33" i="2"/>
  <c r="U33" i="2"/>
  <c r="V33" i="2" l="1"/>
  <c r="Y33" i="2" s="1"/>
  <c r="P35" i="2"/>
  <c r="R34" i="2"/>
  <c r="Q34" i="2"/>
  <c r="U34" i="2"/>
  <c r="S34" i="2"/>
  <c r="T34" i="2"/>
  <c r="X34" i="2"/>
  <c r="V34" i="2" l="1"/>
  <c r="Y34" i="2" s="1"/>
  <c r="P36" i="2"/>
  <c r="Q35" i="2"/>
  <c r="U35" i="2"/>
  <c r="T35" i="2"/>
  <c r="R35" i="2"/>
  <c r="S35" i="2"/>
  <c r="X35" i="2"/>
  <c r="V35" i="2" l="1"/>
  <c r="Y35" i="2" s="1"/>
  <c r="P37" i="2"/>
  <c r="T36" i="2"/>
  <c r="S36" i="2"/>
  <c r="Q36" i="2"/>
  <c r="X36" i="2"/>
  <c r="R36" i="2"/>
  <c r="V36" i="2" s="1"/>
  <c r="Y36" i="2" s="1"/>
  <c r="U36" i="2"/>
  <c r="P38" i="2" l="1"/>
  <c r="S37" i="2"/>
  <c r="R37" i="2"/>
  <c r="T37" i="2"/>
  <c r="U37" i="2"/>
  <c r="X37" i="2"/>
  <c r="Q37" i="2"/>
  <c r="V37" i="2" l="1"/>
  <c r="Y37" i="2" s="1"/>
  <c r="P39" i="2"/>
  <c r="R38" i="2"/>
  <c r="Q38" i="2"/>
  <c r="U38" i="2"/>
  <c r="S38" i="2"/>
  <c r="X38" i="2"/>
  <c r="T38" i="2"/>
  <c r="V38" i="2" l="1"/>
  <c r="Y38" i="2" s="1"/>
  <c r="P40" i="2"/>
  <c r="Q39" i="2"/>
  <c r="U39" i="2"/>
  <c r="T39" i="2"/>
  <c r="R39" i="2"/>
  <c r="S39" i="2"/>
  <c r="X39" i="2"/>
  <c r="V39" i="2" l="1"/>
  <c r="Y39" i="2" s="1"/>
  <c r="P41" i="2"/>
  <c r="T40" i="2"/>
  <c r="S40" i="2"/>
  <c r="U40" i="2"/>
  <c r="X40" i="2"/>
  <c r="Q40" i="2"/>
  <c r="R40" i="2"/>
  <c r="P42" i="2" l="1"/>
  <c r="S41" i="2"/>
  <c r="R41" i="2"/>
  <c r="Q41" i="2"/>
  <c r="X41" i="2"/>
  <c r="T41" i="2"/>
  <c r="U41" i="2"/>
  <c r="V40" i="2"/>
  <c r="Y40" i="2" s="1"/>
  <c r="V41" i="2" l="1"/>
  <c r="Y41" i="2" s="1"/>
  <c r="P43" i="2"/>
  <c r="R42" i="2"/>
  <c r="Q42" i="2"/>
  <c r="U42" i="2"/>
  <c r="S42" i="2"/>
  <c r="T42" i="2"/>
  <c r="X42" i="2"/>
  <c r="V42" i="2" l="1"/>
  <c r="Y42" i="2" s="1"/>
  <c r="P44" i="2"/>
  <c r="Q43" i="2"/>
  <c r="U43" i="2"/>
  <c r="T43" i="2"/>
  <c r="R43" i="2"/>
  <c r="S43" i="2"/>
  <c r="X43" i="2"/>
  <c r="V43" i="2" l="1"/>
  <c r="Y43" i="2" s="1"/>
  <c r="P45" i="2"/>
  <c r="T44" i="2"/>
  <c r="S44" i="2"/>
  <c r="Q44" i="2"/>
  <c r="X44" i="2"/>
  <c r="R44" i="2"/>
  <c r="U44" i="2"/>
  <c r="V44" i="2" l="1"/>
  <c r="Y44" i="2" s="1"/>
  <c r="P46" i="2"/>
  <c r="S45" i="2"/>
  <c r="R45" i="2"/>
  <c r="T45" i="2"/>
  <c r="U45" i="2"/>
  <c r="X45" i="2"/>
  <c r="Q45" i="2"/>
  <c r="V45" i="2" l="1"/>
  <c r="Y45" i="2" s="1"/>
  <c r="P47" i="2"/>
  <c r="R46" i="2"/>
  <c r="Q46" i="2"/>
  <c r="U46" i="2"/>
  <c r="S46" i="2"/>
  <c r="X46" i="2"/>
  <c r="T46" i="2"/>
  <c r="P48" i="2" l="1"/>
  <c r="Q47" i="2"/>
  <c r="U47" i="2"/>
  <c r="T47" i="2"/>
  <c r="R47" i="2"/>
  <c r="S47" i="2"/>
  <c r="X47" i="2"/>
  <c r="V46" i="2"/>
  <c r="Y46" i="2" s="1"/>
  <c r="V47" i="2" l="1"/>
  <c r="Y47" i="2" s="1"/>
  <c r="P49" i="2"/>
  <c r="T48" i="2"/>
  <c r="S48" i="2"/>
  <c r="U48" i="2"/>
  <c r="X48" i="2"/>
  <c r="Q48" i="2"/>
  <c r="R48" i="2"/>
  <c r="V48" i="2" s="1"/>
  <c r="Y48" i="2" s="1"/>
  <c r="P50" i="2" l="1"/>
  <c r="S49" i="2"/>
  <c r="R49" i="2"/>
  <c r="Q49" i="2"/>
  <c r="X49" i="2"/>
  <c r="T49" i="2"/>
  <c r="U49" i="2"/>
  <c r="V49" i="2" l="1"/>
  <c r="Y49" i="2" s="1"/>
  <c r="P51" i="2"/>
  <c r="R50" i="2"/>
  <c r="V50" i="2" s="1"/>
  <c r="Y50" i="2" s="1"/>
  <c r="Q50" i="2"/>
  <c r="U50" i="2"/>
  <c r="S50" i="2"/>
  <c r="T50" i="2"/>
  <c r="X50" i="2"/>
  <c r="P52" i="2" l="1"/>
  <c r="Q51" i="2"/>
  <c r="U51" i="2"/>
  <c r="T51" i="2"/>
  <c r="R51" i="2"/>
  <c r="S51" i="2"/>
  <c r="X51" i="2"/>
  <c r="V51" i="2" l="1"/>
  <c r="Y51" i="2" s="1"/>
  <c r="T52" i="2"/>
  <c r="S52" i="2"/>
  <c r="Q52" i="2"/>
  <c r="X52" i="2"/>
  <c r="R52" i="2"/>
  <c r="U52" i="2"/>
  <c r="P53" i="2"/>
  <c r="S53" i="2" l="1"/>
  <c r="R53" i="2"/>
  <c r="T53" i="2"/>
  <c r="U53" i="2"/>
  <c r="X53" i="2"/>
  <c r="Q53" i="2"/>
  <c r="P54" i="2"/>
  <c r="V52" i="2"/>
  <c r="Y52" i="2" s="1"/>
  <c r="R54" i="2" l="1"/>
  <c r="Q54" i="2"/>
  <c r="U54" i="2"/>
  <c r="S54" i="2"/>
  <c r="X54" i="2"/>
  <c r="T54" i="2"/>
  <c r="P55" i="2"/>
  <c r="V53" i="2"/>
  <c r="Y53" i="2" s="1"/>
  <c r="Q55" i="2" l="1"/>
  <c r="U55" i="2"/>
  <c r="T55" i="2"/>
  <c r="R55" i="2"/>
  <c r="S55" i="2"/>
  <c r="X55" i="2"/>
  <c r="P56" i="2"/>
  <c r="V54" i="2"/>
  <c r="Y54" i="2" s="1"/>
  <c r="V55" i="2" l="1"/>
  <c r="Y55" i="2" s="1"/>
  <c r="T56" i="2"/>
  <c r="S56" i="2"/>
  <c r="U56" i="2"/>
  <c r="X56" i="2"/>
  <c r="Q56" i="2"/>
  <c r="R56" i="2"/>
  <c r="V56" i="2" s="1"/>
  <c r="Y56" i="2" s="1"/>
  <c r="P57" i="2"/>
  <c r="S57" i="2" l="1"/>
  <c r="R57" i="2"/>
  <c r="Q57" i="2"/>
  <c r="X57" i="2"/>
  <c r="T57" i="2"/>
  <c r="U57" i="2"/>
  <c r="P58" i="2"/>
  <c r="R58" i="2" l="1"/>
  <c r="Q58" i="2"/>
  <c r="U58" i="2"/>
  <c r="S58" i="2"/>
  <c r="T58" i="2"/>
  <c r="X58" i="2"/>
  <c r="P59" i="2"/>
  <c r="V57" i="2"/>
  <c r="Y57" i="2" s="1"/>
  <c r="V58" i="2" l="1"/>
  <c r="Y58" i="2" s="1"/>
  <c r="Q59" i="2"/>
  <c r="U59" i="2"/>
  <c r="T59" i="2"/>
  <c r="R59" i="2"/>
  <c r="S59" i="2"/>
  <c r="X59" i="2"/>
  <c r="P60" i="2"/>
  <c r="T60" i="2" l="1"/>
  <c r="S60" i="2"/>
  <c r="Q60" i="2"/>
  <c r="X60" i="2"/>
  <c r="R60" i="2"/>
  <c r="U60" i="2"/>
  <c r="P61" i="2"/>
  <c r="V59" i="2"/>
  <c r="Y59" i="2" s="1"/>
  <c r="S61" i="2" l="1"/>
  <c r="R61" i="2"/>
  <c r="T61" i="2"/>
  <c r="U61" i="2"/>
  <c r="X61" i="2"/>
  <c r="Q61" i="2"/>
  <c r="P62" i="2"/>
  <c r="V60" i="2"/>
  <c r="Y60" i="2" s="1"/>
  <c r="R62" i="2" l="1"/>
  <c r="Q62" i="2"/>
  <c r="U62" i="2"/>
  <c r="S62" i="2"/>
  <c r="X62" i="2"/>
  <c r="T62" i="2"/>
  <c r="P63" i="2"/>
  <c r="V61" i="2"/>
  <c r="Y61" i="2" s="1"/>
  <c r="Q63" i="2" l="1"/>
  <c r="U63" i="2"/>
  <c r="T63" i="2"/>
  <c r="R63" i="2"/>
  <c r="V63" i="2" s="1"/>
  <c r="Y63" i="2" s="1"/>
  <c r="S63" i="2"/>
  <c r="X63" i="2"/>
  <c r="P64" i="2"/>
  <c r="V62" i="2"/>
  <c r="Y62" i="2" s="1"/>
  <c r="T64" i="2" l="1"/>
  <c r="S64" i="2"/>
  <c r="U64" i="2"/>
  <c r="X64" i="2"/>
  <c r="Q64" i="2"/>
  <c r="R64" i="2"/>
  <c r="P65" i="2"/>
  <c r="S65" i="2" l="1"/>
  <c r="R65" i="2"/>
  <c r="Q65" i="2"/>
  <c r="X65" i="2"/>
  <c r="T65" i="2"/>
  <c r="U65" i="2"/>
  <c r="V64" i="2"/>
  <c r="Y64" i="2" s="1"/>
  <c r="V65" i="2" l="1"/>
  <c r="Y6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<sst xmlns="http://schemas.openxmlformats.org/spreadsheetml/2006/main" count="161" uniqueCount="32">
  <si>
    <t>y</t>
  </si>
  <si>
    <t>x</t>
  </si>
  <si>
    <t>Dx</t>
  </si>
  <si>
    <t>Dy</t>
  </si>
  <si>
    <t>b</t>
  </si>
  <si>
    <t>a</t>
  </si>
  <si>
    <t>d</t>
  </si>
  <si>
    <t>c</t>
  </si>
  <si>
    <t>x0</t>
  </si>
  <si>
    <t>f(x)</t>
  </si>
  <si>
    <t>x_i</t>
  </si>
  <si>
    <t>y_i</t>
  </si>
  <si>
    <t>Input data</t>
  </si>
  <si>
    <t>Recursive</t>
  </si>
  <si>
    <t>Matricial</t>
  </si>
  <si>
    <t>a0</t>
  </si>
  <si>
    <t>b0</t>
  </si>
  <si>
    <t>c0</t>
  </si>
  <si>
    <t>a1</t>
  </si>
  <si>
    <t>b1</t>
  </si>
  <si>
    <t>c1</t>
  </si>
  <si>
    <t>=</t>
  </si>
  <si>
    <t>2 puntos?</t>
  </si>
  <si>
    <t>f'(x)</t>
  </si>
  <si>
    <t>f''(x)</t>
  </si>
  <si>
    <t>f''0(x)=0 -&gt; b_0=1</t>
  </si>
  <si>
    <t>f_N(x)</t>
  </si>
  <si>
    <t>f''_N(x)=0-&gt;6a_n Delta X_n +2b_n=0</t>
  </si>
  <si>
    <t>=?</t>
  </si>
  <si>
    <t>a1=0</t>
  </si>
  <si>
    <t>a0=0</t>
  </si>
  <si>
    <t>Matrix Runout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</si>
</sst>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0" xfId="0" applyFill="1" applyBorder="1" applyAlignment="1">
      <alignment horizontal="center"/>
    </xf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0" fillId="0" borderId="6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'yield curve'!$B$3:$B$14</c:f>
              <c:numCache>
                <c:formatCode>General</c:formatCode>
                <c:ptCount val="12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'yield curve'!$C$3:$C$14</c:f>
              <c:numCache>
                <c:formatCode>General</c:formatCode>
                <c:ptCount val="12"/>
                <c:pt idx="0">
                  <c:v>4.0000000000000001E-3</c:v>
                </c:pt>
                <c:pt idx="1">
                  <c:v>6.1000000000000004E-3</c:v>
                </c:pt>
                <c:pt idx="2">
                  <c:v>9.1000000000000004E-3</c:v>
                </c:pt>
                <c:pt idx="3">
                  <c:v>1.4200000000000001E-2</c:v>
                </c:pt>
                <c:pt idx="4">
                  <c:v>2.0299999999999999E-2</c:v>
                </c:pt>
                <c:pt idx="5">
                  <c:v>2.63E-2</c:v>
                </c:pt>
                <c:pt idx="6">
                  <c:v>2.7900000000000001E-2</c:v>
                </c:pt>
                <c:pt idx="7">
                  <c:v>2.8400000000000002E-2</c:v>
                </c:pt>
                <c:pt idx="8">
                  <c:v>2.8500000000000001E-2</c:v>
                </c:pt>
                <c:pt idx="9">
                  <c:v>2.81E-2</c:v>
                </c:pt>
                <c:pt idx="10">
                  <c:v>3.0599999999999999E-2</c:v>
                </c:pt>
                <c:pt idx="11">
                  <c:v>2.8799999999999999E-2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40-48D4-A9BB-67E63035B9B4}"/>
            </c:ext>
          </c:extLst>
        </c:ser>
        <c:ser>
          <c:idx val="1"/>
          <c:order val="1"/>
          <c:tx>
            <c:v>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'yield curve'!$W$3:$W$100</c:f>
              <c:numCache>
                <c:formatCode>General</c:formatCode>
                <c:ptCount val="98"/>
                <c:pt idx="0">
                  <c:v>8.3333333333333329E-2</c:v>
                </c:pt>
                <c:pt idx="1">
                  <c:v>9.3333333333333324E-2</c:v>
                </c:pt>
                <c:pt idx="2">
                  <c:v>0.10333333333333332</c:v>
                </c:pt>
                <c:pt idx="3">
                  <c:v>0.11333333333333331</c:v>
                </c:pt>
                <c:pt idx="4">
                  <c:v>0.12333333333333331</c:v>
                </c:pt>
                <c:pt idx="5">
                  <c:v>0.1333333333333333</c:v>
                </c:pt>
                <c:pt idx="6">
                  <c:v>0.14333333333333331</c:v>
                </c:pt>
                <c:pt idx="7">
                  <c:v>0.15333333333333332</c:v>
                </c:pt>
                <c:pt idx="8">
                  <c:v>0.16666666666666666</c:v>
                </c:pt>
                <c:pt idx="9">
                  <c:v>0.17666666666666667</c:v>
                </c:pt>
                <c:pt idx="10">
                  <c:v>0.18666666666666668</c:v>
                </c:pt>
                <c:pt idx="11">
                  <c:v>0.19666666666666668</c:v>
                </c:pt>
                <c:pt idx="12">
                  <c:v>0.20666666666666669</c:v>
                </c:pt>
                <c:pt idx="13">
                  <c:v>0.2166666666666667</c:v>
                </c:pt>
                <c:pt idx="14">
                  <c:v>0.22666666666666671</c:v>
                </c:pt>
                <c:pt idx="15">
                  <c:v>0.23666666666666672</c:v>
                </c:pt>
                <c:pt idx="16">
                  <c:v>0.24666666666666673</c:v>
                </c:pt>
                <c:pt idx="17">
                  <c:v>0.25</c:v>
                </c:pt>
                <c:pt idx="18">
                  <c:v>0.26</c:v>
                </c:pt>
                <c:pt idx="19">
                  <c:v>0.27</c:v>
                </c:pt>
                <c:pt idx="20">
                  <c:v>0.28000000000000003</c:v>
                </c:pt>
                <c:pt idx="21">
                  <c:v>0.29000000000000004</c:v>
                </c:pt>
                <c:pt idx="22">
                  <c:v>0.30000000000000004</c:v>
                </c:pt>
                <c:pt idx="23">
                  <c:v>0.31000000000000005</c:v>
                </c:pt>
                <c:pt idx="24">
                  <c:v>0.32000000000000006</c:v>
                </c:pt>
                <c:pt idx="25">
                  <c:v>0.33000000000000007</c:v>
                </c:pt>
                <c:pt idx="26">
                  <c:v>0.34000000000000008</c:v>
                </c:pt>
                <c:pt idx="27">
                  <c:v>0.35000000000000009</c:v>
                </c:pt>
                <c:pt idx="28">
                  <c:v>0.40000000000000008</c:v>
                </c:pt>
                <c:pt idx="29">
                  <c:v>0.45000000000000007</c:v>
                </c:pt>
                <c:pt idx="30">
                  <c:v>0.5</c:v>
                </c:pt>
                <c:pt idx="31">
                  <c:v>0.55000000000000004</c:v>
                </c:pt>
                <c:pt idx="32">
                  <c:v>0.60000000000000009</c:v>
                </c:pt>
                <c:pt idx="33">
                  <c:v>0.65000000000000013</c:v>
                </c:pt>
                <c:pt idx="34">
                  <c:v>0.70000000000000018</c:v>
                </c:pt>
                <c:pt idx="35">
                  <c:v>0.75000000000000022</c:v>
                </c:pt>
                <c:pt idx="36">
                  <c:v>0.80000000000000027</c:v>
                </c:pt>
                <c:pt idx="37">
                  <c:v>0.85000000000000031</c:v>
                </c:pt>
                <c:pt idx="38">
                  <c:v>0.90000000000000036</c:v>
                </c:pt>
                <c:pt idx="39">
                  <c:v>0.9500000000000004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9</c:v>
                </c:pt>
                <c:pt idx="57">
                  <c:v>10</c:v>
                </c:pt>
                <c:pt idx="58">
                  <c:v>10</c:v>
                </c:pt>
                <c:pt idx="59">
                  <c:v>11</c:v>
                </c:pt>
                <c:pt idx="60">
                  <c:v>11</c:v>
                </c:pt>
                <c:pt idx="61">
                  <c:v>12</c:v>
                </c:pt>
                <c:pt idx="62">
                  <c:v>12</c:v>
                </c:pt>
                <c:pt idx="63">
                  <c:v>13</c:v>
                </c:pt>
                <c:pt idx="64">
                  <c:v>13</c:v>
                </c:pt>
                <c:pt idx="65">
                  <c:v>14</c:v>
                </c:pt>
                <c:pt idx="66">
                  <c:v>14</c:v>
                </c:pt>
                <c:pt idx="67">
                  <c:v>15</c:v>
                </c:pt>
                <c:pt idx="68">
                  <c:v>15</c:v>
                </c:pt>
                <c:pt idx="69">
                  <c:v>16</c:v>
                </c:pt>
                <c:pt idx="70">
                  <c:v>16</c:v>
                </c:pt>
                <c:pt idx="71">
                  <c:v>17</c:v>
                </c:pt>
                <c:pt idx="72">
                  <c:v>17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19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22</c:v>
                </c:pt>
                <c:pt idx="82">
                  <c:v>22</c:v>
                </c:pt>
                <c:pt idx="83">
                  <c:v>23</c:v>
                </c:pt>
                <c:pt idx="84">
                  <c:v>23</c:v>
                </c:pt>
                <c:pt idx="85">
                  <c:v>24</c:v>
                </c:pt>
                <c:pt idx="86">
                  <c:v>24</c:v>
                </c:pt>
                <c:pt idx="87">
                  <c:v>25</c:v>
                </c:pt>
                <c:pt idx="88">
                  <c:v>25</c:v>
                </c:pt>
                <c:pt idx="89">
                  <c:v>26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28</c:v>
                </c:pt>
                <c:pt idx="94">
                  <c:v>28</c:v>
                </c:pt>
                <c:pt idx="95">
                  <c:v>29</c:v>
                </c:pt>
                <c:pt idx="96">
                  <c:v>29</c:v>
                </c:pt>
                <c:pt idx="97">
                  <c:v>30</c:v>
                </c:pt>
              </c:numCache>
            </c:numRef>
          </c:xVal>
          <c:yVal>
            <c:numRef>
              <c:f>'yield curve'!$AC$3:$AC$100</c:f>
              <c:numCache>
                <c:formatCode>General</c:formatCode>
                <c:ptCount val="98"/>
                <c:pt idx="0">
                  <c:v>4.0000000000000001E-3</c:v>
                </c:pt>
                <c:pt idx="1">
                  <c:v>4.2195816655194885E-3</c:v>
                </c:pt>
                <c:pt idx="2">
                  <c:v>4.4420051980226579E-3</c:v>
                </c:pt>
                <c:pt idx="3">
                  <c:v>4.6701124644931893E-3</c:v>
                </c:pt>
                <c:pt idx="4">
                  <c:v>4.9067453319147653E-3</c:v>
                </c:pt>
                <c:pt idx="5">
                  <c:v>5.1547456672710653E-3</c:v>
                </c:pt>
                <c:pt idx="6">
                  <c:v>5.4169553375457719E-3</c:v>
                </c:pt>
                <c:pt idx="7">
                  <c:v>5.6962162097225662E-3</c:v>
                </c:pt>
                <c:pt idx="8">
                  <c:v>6.1000000000000004E-3</c:v>
                </c:pt>
                <c:pt idx="9">
                  <c:v>6.428812047901189E-3</c:v>
                </c:pt>
                <c:pt idx="10">
                  <c:v>6.7764281857479814E-3</c:v>
                </c:pt>
                <c:pt idx="11">
                  <c:v>7.1379702786219714E-3</c:v>
                </c:pt>
                <c:pt idx="12">
                  <c:v>7.5085601916047538E-3</c:v>
                </c:pt>
                <c:pt idx="13">
                  <c:v>7.8833197897779216E-3</c:v>
                </c:pt>
                <c:pt idx="14">
                  <c:v>8.2573709382230687E-3</c:v>
                </c:pt>
                <c:pt idx="15">
                  <c:v>8.6258355020217906E-3</c:v>
                </c:pt>
                <c:pt idx="16">
                  <c:v>8.9838353462556777E-3</c:v>
                </c:pt>
                <c:pt idx="17">
                  <c:v>9.1000000000000004E-3</c:v>
                </c:pt>
                <c:pt idx="18">
                  <c:v>9.4373842655811092E-3</c:v>
                </c:pt>
                <c:pt idx="19">
                  <c:v>9.7584750406282082E-3</c:v>
                </c:pt>
                <c:pt idx="20">
                  <c:v>1.0063947734063333E-2</c:v>
                </c:pt>
                <c:pt idx="21">
                  <c:v>1.0354477754808512E-2</c:v>
                </c:pt>
                <c:pt idx="22">
                  <c:v>1.0630740511785782E-2</c:v>
                </c:pt>
                <c:pt idx="23">
                  <c:v>1.0893411413917174E-2</c:v>
                </c:pt>
                <c:pt idx="24">
                  <c:v>1.1143165870124719E-2</c:v>
                </c:pt>
                <c:pt idx="25">
                  <c:v>1.1380679289330451E-2</c:v>
                </c:pt>
                <c:pt idx="26">
                  <c:v>1.1606627080456403E-2</c:v>
                </c:pt>
                <c:pt idx="27">
                  <c:v>1.1821684652424606E-2</c:v>
                </c:pt>
                <c:pt idx="28">
                  <c:v>1.2757258537170541E-2</c:v>
                </c:pt>
                <c:pt idx="29">
                  <c:v>1.352188828127765E-2</c:v>
                </c:pt>
                <c:pt idx="30">
                  <c:v>1.4200000000000001E-2</c:v>
                </c:pt>
                <c:pt idx="31">
                  <c:v>1.4861523437444705E-2</c:v>
                </c:pt>
                <c:pt idx="32">
                  <c:v>1.5518402853131044E-2</c:v>
                </c:pt>
                <c:pt idx="33">
                  <c:v>1.6168086135431348E-2</c:v>
                </c:pt>
                <c:pt idx="34">
                  <c:v>1.6808021172717943E-2</c:v>
                </c:pt>
                <c:pt idx="35">
                  <c:v>1.7435655853363156E-2</c:v>
                </c:pt>
                <c:pt idx="36">
                  <c:v>1.8048438065739317E-2</c:v>
                </c:pt>
                <c:pt idx="37">
                  <c:v>1.8643815698218755E-2</c:v>
                </c:pt>
                <c:pt idx="38">
                  <c:v>1.9219236639173798E-2</c:v>
                </c:pt>
                <c:pt idx="39">
                  <c:v>1.9772148776976771E-2</c:v>
                </c:pt>
                <c:pt idx="40">
                  <c:v>2.0299999999999999E-2</c:v>
                </c:pt>
                <c:pt idx="41">
                  <c:v>2.63E-2</c:v>
                </c:pt>
                <c:pt idx="42">
                  <c:v>2.63E-2</c:v>
                </c:pt>
                <c:pt idx="43">
                  <c:v>2.7900000000000001E-2</c:v>
                </c:pt>
                <c:pt idx="44">
                  <c:v>2.7900000000000001E-2</c:v>
                </c:pt>
                <c:pt idx="45">
                  <c:v>2.8321329565794758E-2</c:v>
                </c:pt>
                <c:pt idx="46">
                  <c:v>2.8321329565794758E-2</c:v>
                </c:pt>
                <c:pt idx="47">
                  <c:v>2.8400000000000002E-2</c:v>
                </c:pt>
                <c:pt idx="48">
                  <c:v>2.8400000000000002E-2</c:v>
                </c:pt>
                <c:pt idx="49">
                  <c:v>2.8471433451200158E-2</c:v>
                </c:pt>
                <c:pt idx="50">
                  <c:v>2.8471433451200158E-2</c:v>
                </c:pt>
                <c:pt idx="51">
                  <c:v>2.8500000000000001E-2</c:v>
                </c:pt>
                <c:pt idx="52">
                  <c:v>2.8500000000000001E-2</c:v>
                </c:pt>
                <c:pt idx="53">
                  <c:v>2.8396396751931757E-2</c:v>
                </c:pt>
                <c:pt idx="54">
                  <c:v>2.8396396751931757E-2</c:v>
                </c:pt>
                <c:pt idx="55">
                  <c:v>2.8227680980217086E-2</c:v>
                </c:pt>
                <c:pt idx="56">
                  <c:v>2.8227680980217086E-2</c:v>
                </c:pt>
                <c:pt idx="57">
                  <c:v>2.81E-2</c:v>
                </c:pt>
                <c:pt idx="58">
                  <c:v>2.81E-2</c:v>
                </c:pt>
                <c:pt idx="59">
                  <c:v>2.8097668613362634E-2</c:v>
                </c:pt>
                <c:pt idx="60">
                  <c:v>2.8097668613362634E-2</c:v>
                </c:pt>
                <c:pt idx="61">
                  <c:v>2.8217671570139609E-2</c:v>
                </c:pt>
                <c:pt idx="62">
                  <c:v>2.8217671570139609E-2</c:v>
                </c:pt>
                <c:pt idx="63">
                  <c:v>2.8435161107103656E-2</c:v>
                </c:pt>
                <c:pt idx="64">
                  <c:v>2.8435161107103656E-2</c:v>
                </c:pt>
                <c:pt idx="65">
                  <c:v>2.8725289461027516E-2</c:v>
                </c:pt>
                <c:pt idx="66">
                  <c:v>2.8725289461027516E-2</c:v>
                </c:pt>
                <c:pt idx="67">
                  <c:v>2.9063208868683924E-2</c:v>
                </c:pt>
                <c:pt idx="68">
                  <c:v>2.9063208868683924E-2</c:v>
                </c:pt>
                <c:pt idx="69">
                  <c:v>2.9424071566845619E-2</c:v>
                </c:pt>
                <c:pt idx="70">
                  <c:v>2.9424071566845619E-2</c:v>
                </c:pt>
                <c:pt idx="71">
                  <c:v>2.9783029792285337E-2</c:v>
                </c:pt>
                <c:pt idx="72">
                  <c:v>2.9783029792285337E-2</c:v>
                </c:pt>
                <c:pt idx="73">
                  <c:v>3.0115235781775815E-2</c:v>
                </c:pt>
                <c:pt idx="74">
                  <c:v>3.0115235781775815E-2</c:v>
                </c:pt>
                <c:pt idx="75">
                  <c:v>3.0395841772089791E-2</c:v>
                </c:pt>
                <c:pt idx="76">
                  <c:v>3.0395841772089791E-2</c:v>
                </c:pt>
                <c:pt idx="77">
                  <c:v>3.0599999999999999E-2</c:v>
                </c:pt>
                <c:pt idx="78">
                  <c:v>3.0599999999999999E-2</c:v>
                </c:pt>
                <c:pt idx="79">
                  <c:v>3.0708692248048432E-2</c:v>
                </c:pt>
                <c:pt idx="80">
                  <c:v>3.0708692248048432E-2</c:v>
                </c:pt>
                <c:pt idx="81">
                  <c:v>3.0726218523028939E-2</c:v>
                </c:pt>
                <c:pt idx="82">
                  <c:v>3.0726218523028939E-2</c:v>
                </c:pt>
                <c:pt idx="83">
                  <c:v>3.0662708377504622E-2</c:v>
                </c:pt>
                <c:pt idx="84">
                  <c:v>3.0662708377504622E-2</c:v>
                </c:pt>
                <c:pt idx="85">
                  <c:v>3.0528291364038583E-2</c:v>
                </c:pt>
                <c:pt idx="86">
                  <c:v>3.0528291364038583E-2</c:v>
                </c:pt>
                <c:pt idx="87">
                  <c:v>3.0333097035193931E-2</c:v>
                </c:pt>
                <c:pt idx="88">
                  <c:v>3.0333097035193931E-2</c:v>
                </c:pt>
                <c:pt idx="89">
                  <c:v>3.0087254943533762E-2</c:v>
                </c:pt>
                <c:pt idx="90">
                  <c:v>3.0087254943533762E-2</c:v>
                </c:pt>
                <c:pt idx="91">
                  <c:v>2.9800894641621181E-2</c:v>
                </c:pt>
                <c:pt idx="92">
                  <c:v>2.9800894641621181E-2</c:v>
                </c:pt>
                <c:pt idx="93">
                  <c:v>2.9484145682019292E-2</c:v>
                </c:pt>
                <c:pt idx="94">
                  <c:v>2.9484145682019292E-2</c:v>
                </c:pt>
                <c:pt idx="95">
                  <c:v>2.9147137617291197E-2</c:v>
                </c:pt>
                <c:pt idx="96">
                  <c:v>2.9147137617291197E-2</c:v>
                </c:pt>
                <c:pt idx="97">
                  <c:v>2.8799999999999999E-2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40-48D4-A9BB-67E63035B9B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'yield curve'!$AF$3:$AF$102</c:f>
              <c:numCache>
                <c:formatCode>General</c:formatCode>
                <c:ptCount val="100"/>
                <c:pt idx="0">
                  <c:v>0</c:v>
                </c:pt>
                <c:pt idx="1">
                  <c:v>0.30303030303030298</c:v>
                </c:pt>
                <c:pt idx="2">
                  <c:v>0.60606060606060597</c:v>
                </c:pt>
                <c:pt idx="3">
                  <c:v>0.90909090909090895</c:v>
                </c:pt>
                <c:pt idx="4">
                  <c:v>1.2121212121212099</c:v>
                </c:pt>
                <c:pt idx="5">
                  <c:v>1.51515151515151</c:v>
                </c:pt>
                <c:pt idx="6">
                  <c:v>1.8181818181818099</c:v>
                </c:pt>
                <c:pt idx="7">
                  <c:v>2.1212121212121202</c:v>
                </c:pt>
                <c:pt idx="8">
                  <c:v>2.4242424242424199</c:v>
                </c:pt>
                <c:pt idx="9">
                  <c:v>2.72727272727272</c:v>
                </c:pt>
                <c:pt idx="10">
                  <c:v>3.0303030303030298</c:v>
                </c:pt>
                <c:pt idx="11">
                  <c:v>3.3333333333333299</c:v>
                </c:pt>
                <c:pt idx="12">
                  <c:v>3.63636363636363</c:v>
                </c:pt>
                <c:pt idx="13">
                  <c:v>3.9393939393939301</c:v>
                </c:pt>
                <c:pt idx="14">
                  <c:v>4.2424242424242404</c:v>
                </c:pt>
                <c:pt idx="15">
                  <c:v>4.5454545454545396</c:v>
                </c:pt>
                <c:pt idx="16">
                  <c:v>4.8484848484848397</c:v>
                </c:pt>
                <c:pt idx="17">
                  <c:v>5.1515151515151496</c:v>
                </c:pt>
                <c:pt idx="18">
                  <c:v>5.4545454545454497</c:v>
                </c:pt>
                <c:pt idx="19">
                  <c:v>5.7575757575757498</c:v>
                </c:pt>
                <c:pt idx="20">
                  <c:v>6.0606060606060597</c:v>
                </c:pt>
                <c:pt idx="21">
                  <c:v>6.3636363636363598</c:v>
                </c:pt>
                <c:pt idx="22">
                  <c:v>6.6666666666666599</c:v>
                </c:pt>
                <c:pt idx="23">
                  <c:v>6.9696969696969697</c:v>
                </c:pt>
                <c:pt idx="24">
                  <c:v>7.2727272727272698</c:v>
                </c:pt>
                <c:pt idx="25">
                  <c:v>7.5757575757575699</c:v>
                </c:pt>
                <c:pt idx="26">
                  <c:v>7.87878787878787</c:v>
                </c:pt>
                <c:pt idx="27">
                  <c:v>8.1818181818181799</c:v>
                </c:pt>
                <c:pt idx="28">
                  <c:v>8.4848484848484809</c:v>
                </c:pt>
                <c:pt idx="29">
                  <c:v>8.7878787878787801</c:v>
                </c:pt>
                <c:pt idx="30">
                  <c:v>9.0909090909090899</c:v>
                </c:pt>
                <c:pt idx="31">
                  <c:v>9.3939393939393891</c:v>
                </c:pt>
                <c:pt idx="32">
                  <c:v>9.6969696969696901</c:v>
                </c:pt>
                <c:pt idx="33">
                  <c:v>10</c:v>
                </c:pt>
                <c:pt idx="34">
                  <c:v>10.303030303030299</c:v>
                </c:pt>
                <c:pt idx="35">
                  <c:v>10.6060606060606</c:v>
                </c:pt>
                <c:pt idx="36">
                  <c:v>10.909090909090899</c:v>
                </c:pt>
                <c:pt idx="37">
                  <c:v>11.2121212121212</c:v>
                </c:pt>
                <c:pt idx="38">
                  <c:v>11.5151515151515</c:v>
                </c:pt>
                <c:pt idx="39">
                  <c:v>11.818181818181801</c:v>
                </c:pt>
                <c:pt idx="40">
                  <c:v>12.1212121212121</c:v>
                </c:pt>
                <c:pt idx="41">
                  <c:v>12.424242424242401</c:v>
                </c:pt>
                <c:pt idx="42">
                  <c:v>12.7272727272727</c:v>
                </c:pt>
                <c:pt idx="43">
                  <c:v>13.030303030302999</c:v>
                </c:pt>
                <c:pt idx="44">
                  <c:v>13.3333333333333</c:v>
                </c:pt>
                <c:pt idx="45">
                  <c:v>13.636363636363599</c:v>
                </c:pt>
                <c:pt idx="46">
                  <c:v>13.9393939393939</c:v>
                </c:pt>
                <c:pt idx="47">
                  <c:v>14.2424242424242</c:v>
                </c:pt>
                <c:pt idx="48">
                  <c:v>14.545454545454501</c:v>
                </c:pt>
                <c:pt idx="49">
                  <c:v>14.8484848484848</c:v>
                </c:pt>
                <c:pt idx="50">
                  <c:v>15.151515151515101</c:v>
                </c:pt>
                <c:pt idx="51">
                  <c:v>15.4545454545454</c:v>
                </c:pt>
                <c:pt idx="52">
                  <c:v>15.757575757575699</c:v>
                </c:pt>
                <c:pt idx="53">
                  <c:v>16.060606060605998</c:v>
                </c:pt>
                <c:pt idx="54">
                  <c:v>16.363636363636299</c:v>
                </c:pt>
                <c:pt idx="55">
                  <c:v>16.6666666666666</c:v>
                </c:pt>
                <c:pt idx="56">
                  <c:v>16.969696969696901</c:v>
                </c:pt>
                <c:pt idx="57">
                  <c:v>17.272727272727199</c:v>
                </c:pt>
                <c:pt idx="58">
                  <c:v>17.5757575757575</c:v>
                </c:pt>
                <c:pt idx="59">
                  <c:v>17.878787878787801</c:v>
                </c:pt>
                <c:pt idx="60">
                  <c:v>18.181818181818102</c:v>
                </c:pt>
                <c:pt idx="61">
                  <c:v>18.484848484848399</c:v>
                </c:pt>
                <c:pt idx="62">
                  <c:v>18.7878787878787</c:v>
                </c:pt>
                <c:pt idx="63">
                  <c:v>19.090909090909001</c:v>
                </c:pt>
                <c:pt idx="64">
                  <c:v>19.393939393939299</c:v>
                </c:pt>
                <c:pt idx="65">
                  <c:v>19.696969696969699</c:v>
                </c:pt>
                <c:pt idx="66">
                  <c:v>20</c:v>
                </c:pt>
                <c:pt idx="67">
                  <c:v>20.303030303030301</c:v>
                </c:pt>
                <c:pt idx="68">
                  <c:v>20.606060606060598</c:v>
                </c:pt>
                <c:pt idx="69">
                  <c:v>20.909090909090899</c:v>
                </c:pt>
                <c:pt idx="70">
                  <c:v>21.2121212121212</c:v>
                </c:pt>
                <c:pt idx="71">
                  <c:v>21.515151515151501</c:v>
                </c:pt>
                <c:pt idx="72">
                  <c:v>21.818181818181799</c:v>
                </c:pt>
                <c:pt idx="73">
                  <c:v>22.1212121212121</c:v>
                </c:pt>
                <c:pt idx="74">
                  <c:v>22.424242424242401</c:v>
                </c:pt>
                <c:pt idx="75">
                  <c:v>22.727272727272702</c:v>
                </c:pt>
                <c:pt idx="76">
                  <c:v>23.030303030302999</c:v>
                </c:pt>
                <c:pt idx="77">
                  <c:v>23.3333333333333</c:v>
                </c:pt>
                <c:pt idx="78">
                  <c:v>23.636363636363601</c:v>
                </c:pt>
                <c:pt idx="79">
                  <c:v>23.939393939393899</c:v>
                </c:pt>
                <c:pt idx="80">
                  <c:v>24.2424242424242</c:v>
                </c:pt>
                <c:pt idx="81">
                  <c:v>24.545454545454501</c:v>
                </c:pt>
                <c:pt idx="82">
                  <c:v>24.848484848484802</c:v>
                </c:pt>
                <c:pt idx="83">
                  <c:v>25.151515151515099</c:v>
                </c:pt>
                <c:pt idx="84">
                  <c:v>25.4545454545454</c:v>
                </c:pt>
                <c:pt idx="85">
                  <c:v>25.757575757575701</c:v>
                </c:pt>
                <c:pt idx="86">
                  <c:v>26.060606060605998</c:v>
                </c:pt>
                <c:pt idx="87">
                  <c:v>26.363636363636299</c:v>
                </c:pt>
                <c:pt idx="88">
                  <c:v>26.6666666666666</c:v>
                </c:pt>
                <c:pt idx="89">
                  <c:v>26.969696969696901</c:v>
                </c:pt>
                <c:pt idx="90">
                  <c:v>27.272727272727199</c:v>
                </c:pt>
                <c:pt idx="91">
                  <c:v>27.5757575757575</c:v>
                </c:pt>
                <c:pt idx="92">
                  <c:v>27.878787878787801</c:v>
                </c:pt>
                <c:pt idx="93">
                  <c:v>28.181818181818102</c:v>
                </c:pt>
                <c:pt idx="94">
                  <c:v>28.484848484848399</c:v>
                </c:pt>
                <c:pt idx="95">
                  <c:v>28.7878787878787</c:v>
                </c:pt>
                <c:pt idx="96">
                  <c:v>29.090909090909001</c:v>
                </c:pt>
                <c:pt idx="97">
                  <c:v>29.393939393939299</c:v>
                </c:pt>
                <c:pt idx="98">
                  <c:v>29.696969696969699</c:v>
                </c:pt>
                <c:pt idx="99">
                  <c:v>30</c:v>
                </c:pt>
              </c:numCache>
            </c:numRef>
          </c:xVal>
          <c:yVal>
            <c:numRef>
              <c:f>'yield curve'!$AG$3:$AG$102</c:f>
              <c:numCache>
                <c:formatCode>General</c:formatCode>
                <c:ptCount val="100"/>
                <c:pt idx="0">
                  <c:v>1.90000003177839E-3</c:v>
                </c:pt>
                <c:pt idx="1">
                  <c:v>1.0711742101715001E-2</c:v>
                </c:pt>
                <c:pt idx="2">
                  <c:v>1.55975864029491E-2</c:v>
                </c:pt>
                <c:pt idx="3">
                  <c:v>1.9321515105282398E-2</c:v>
                </c:pt>
                <c:pt idx="4">
                  <c:v>2.22458786757911E-2</c:v>
                </c:pt>
                <c:pt idx="5">
                  <c:v>2.4303598800605501E-2</c:v>
                </c:pt>
                <c:pt idx="6">
                  <c:v>2.5697086694820698E-2</c:v>
                </c:pt>
                <c:pt idx="7">
                  <c:v>2.6630893864975601E-2</c:v>
                </c:pt>
                <c:pt idx="8">
                  <c:v>2.7257369737063698E-2</c:v>
                </c:pt>
                <c:pt idx="9">
                  <c:v>2.7661051388074301E-2</c:v>
                </c:pt>
                <c:pt idx="10">
                  <c:v>2.7921932533210101E-2</c:v>
                </c:pt>
                <c:pt idx="11">
                  <c:v>2.8104947609471902E-2</c:v>
                </c:pt>
                <c:pt idx="12">
                  <c:v>2.8230284457064402E-2</c:v>
                </c:pt>
                <c:pt idx="13">
                  <c:v>2.83098579592902E-2</c:v>
                </c:pt>
                <c:pt idx="14">
                  <c:v>2.8355582999452001E-2</c:v>
                </c:pt>
                <c:pt idx="15">
                  <c:v>2.83793744608524E-2</c:v>
                </c:pt>
                <c:pt idx="16">
                  <c:v>2.8393147226794101E-2</c:v>
                </c:pt>
                <c:pt idx="17">
                  <c:v>2.84084935221336E-2</c:v>
                </c:pt>
                <c:pt idx="18">
                  <c:v>2.8429584427468801E-2</c:v>
                </c:pt>
                <c:pt idx="19">
                  <c:v>2.84531698791387E-2</c:v>
                </c:pt>
                <c:pt idx="20">
                  <c:v>2.84756771550361E-2</c:v>
                </c:pt>
                <c:pt idx="21">
                  <c:v>2.8493533533053901E-2</c:v>
                </c:pt>
                <c:pt idx="22">
                  <c:v>2.8503166291085E-2</c:v>
                </c:pt>
                <c:pt idx="23">
                  <c:v>2.8501002707022501E-2</c:v>
                </c:pt>
                <c:pt idx="24">
                  <c:v>2.8484263019549701E-2</c:v>
                </c:pt>
                <c:pt idx="25">
                  <c:v>2.8454456417140998E-2</c:v>
                </c:pt>
                <c:pt idx="26">
                  <c:v>2.84145355162118E-2</c:v>
                </c:pt>
                <c:pt idx="27">
                  <c:v>2.8367454020915301E-2</c:v>
                </c:pt>
                <c:pt idx="28">
                  <c:v>2.8316165635404601E-2</c:v>
                </c:pt>
                <c:pt idx="29">
                  <c:v>2.8263624063832999E-2</c:v>
                </c:pt>
                <c:pt idx="30">
                  <c:v>2.8212783010353501E-2</c:v>
                </c:pt>
                <c:pt idx="31">
                  <c:v>2.8166596179119398E-2</c:v>
                </c:pt>
                <c:pt idx="32">
                  <c:v>2.8128017274283799E-2</c:v>
                </c:pt>
                <c:pt idx="33">
                  <c:v>2.8099999999999899E-2</c:v>
                </c:pt>
                <c:pt idx="34">
                  <c:v>2.80848905389703E-2</c:v>
                </c:pt>
                <c:pt idx="35">
                  <c:v>2.8082604988095099E-2</c:v>
                </c:pt>
                <c:pt idx="36">
                  <c:v>2.80924519228237E-2</c:v>
                </c:pt>
                <c:pt idx="37">
                  <c:v>2.8113739918605701E-2</c:v>
                </c:pt>
                <c:pt idx="38">
                  <c:v>2.8145777550890601E-2</c:v>
                </c:pt>
                <c:pt idx="39">
                  <c:v>2.8187873395127801E-2</c:v>
                </c:pt>
                <c:pt idx="40">
                  <c:v>2.8239336026766901E-2</c:v>
                </c:pt>
                <c:pt idx="41">
                  <c:v>2.82994740212574E-2</c:v>
                </c:pt>
                <c:pt idx="42">
                  <c:v>2.83675959540487E-2</c:v>
                </c:pt>
                <c:pt idx="43">
                  <c:v>2.8443010400590399E-2</c:v>
                </c:pt>
                <c:pt idx="44">
                  <c:v>2.8525025936332001E-2</c:v>
                </c:pt>
                <c:pt idx="45">
                  <c:v>2.8612951136722901E-2</c:v>
                </c:pt>
                <c:pt idx="46">
                  <c:v>2.8706094577212699E-2</c:v>
                </c:pt>
                <c:pt idx="47">
                  <c:v>2.8803764833250901E-2</c:v>
                </c:pt>
                <c:pt idx="48">
                  <c:v>2.8905270480287001E-2</c:v>
                </c:pt>
                <c:pt idx="49">
                  <c:v>2.9009920093770399E-2</c:v>
                </c:pt>
                <c:pt idx="50">
                  <c:v>2.9117022249150599E-2</c:v>
                </c:pt>
                <c:pt idx="51">
                  <c:v>2.9225885521877201E-2</c:v>
                </c:pt>
                <c:pt idx="52">
                  <c:v>2.93358184873997E-2</c:v>
                </c:pt>
                <c:pt idx="53">
                  <c:v>2.9446129721167599E-2</c:v>
                </c:pt>
                <c:pt idx="54">
                  <c:v>2.9556127798630299E-2</c:v>
                </c:pt>
                <c:pt idx="55">
                  <c:v>2.96651212952374E-2</c:v>
                </c:pt>
                <c:pt idx="56">
                  <c:v>2.9772418786438298E-2</c:v>
                </c:pt>
                <c:pt idx="57">
                  <c:v>2.9877328847682599E-2</c:v>
                </c:pt>
                <c:pt idx="58">
                  <c:v>2.99791600544198E-2</c:v>
                </c:pt>
                <c:pt idx="59">
                  <c:v>3.0077220982099299E-2</c:v>
                </c:pt>
                <c:pt idx="60">
                  <c:v>3.01708202061707E-2</c:v>
                </c:pt>
                <c:pt idx="61">
                  <c:v>3.02592663020834E-2</c:v>
                </c:pt>
                <c:pt idx="62">
                  <c:v>3.0341867845287002E-2</c:v>
                </c:pt>
                <c:pt idx="63">
                  <c:v>3.0417933411230998E-2</c:v>
                </c:pt>
                <c:pt idx="64">
                  <c:v>3.04867715753648E-2</c:v>
                </c:pt>
                <c:pt idx="65">
                  <c:v>3.0547690913137901E-2</c:v>
                </c:pt>
                <c:pt idx="66">
                  <c:v>3.0599999999999902E-2</c:v>
                </c:pt>
                <c:pt idx="67">
                  <c:v>3.0643169626515001E-2</c:v>
                </c:pt>
                <c:pt idx="68">
                  <c:v>3.0677319443706299E-2</c:v>
                </c:pt>
                <c:pt idx="69">
                  <c:v>3.0702731317711601E-2</c:v>
                </c:pt>
                <c:pt idx="70">
                  <c:v>3.0719687114668701E-2</c:v>
                </c:pt>
                <c:pt idx="71">
                  <c:v>3.0728468700715501E-2</c:v>
                </c:pt>
                <c:pt idx="72">
                  <c:v>3.0729357941989801E-2</c:v>
                </c:pt>
                <c:pt idx="73">
                  <c:v>3.07226367046293E-2</c:v>
                </c:pt>
                <c:pt idx="74">
                  <c:v>3.0708586854771999E-2</c:v>
                </c:pt>
                <c:pt idx="75">
                  <c:v>3.0687490258555699E-2</c:v>
                </c:pt>
                <c:pt idx="76">
                  <c:v>3.0659628782118201E-2</c:v>
                </c:pt>
                <c:pt idx="77">
                  <c:v>3.06252842915972E-2</c:v>
                </c:pt>
                <c:pt idx="78">
                  <c:v>3.05847386531308E-2</c:v>
                </c:pt>
                <c:pt idx="79">
                  <c:v>3.0538273732856499E-2</c:v>
                </c:pt>
                <c:pt idx="80">
                  <c:v>3.0486171396912402E-2</c:v>
                </c:pt>
                <c:pt idx="81">
                  <c:v>3.0428713511436199E-2</c:v>
                </c:pt>
                <c:pt idx="82">
                  <c:v>3.0366181942565702E-2</c:v>
                </c:pt>
                <c:pt idx="83">
                  <c:v>3.0298858556438799E-2</c:v>
                </c:pt>
                <c:pt idx="84">
                  <c:v>3.02270252191933E-2</c:v>
                </c:pt>
                <c:pt idx="85">
                  <c:v>3.0150963796967099E-2</c:v>
                </c:pt>
                <c:pt idx="86">
                  <c:v>3.0070956155897801E-2</c:v>
                </c:pt>
                <c:pt idx="87">
                  <c:v>2.9987284162123502E-2</c:v>
                </c:pt>
                <c:pt idx="88">
                  <c:v>2.9900229681781802E-2</c:v>
                </c:pt>
                <c:pt idx="89">
                  <c:v>2.98100745810107E-2</c:v>
                </c:pt>
                <c:pt idx="90">
                  <c:v>2.9717100725947899E-2</c:v>
                </c:pt>
                <c:pt idx="91">
                  <c:v>2.9621589982731299E-2</c:v>
                </c:pt>
                <c:pt idx="92">
                  <c:v>2.95238242174987E-2</c:v>
                </c:pt>
                <c:pt idx="93">
                  <c:v>2.9424085296387899E-2</c:v>
                </c:pt>
                <c:pt idx="94">
                  <c:v>2.9322655085536799E-2</c:v>
                </c:pt>
                <c:pt idx="95">
                  <c:v>2.9219815451083202E-2</c:v>
                </c:pt>
                <c:pt idx="96">
                  <c:v>2.91158482591648E-2</c:v>
                </c:pt>
                <c:pt idx="97">
                  <c:v>2.9011035375919599E-2</c:v>
                </c:pt>
                <c:pt idx="98">
                  <c:v>2.8905658667485401E-2</c:v>
                </c:pt>
                <c:pt idx="99">
                  <c:v>2.8799999999999899E-2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B2-423E-BB91-C74D7E090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059976"/>
        <c:axId val="545064896"/>
      </c:scatterChart>
      <c:valAx>
        <c:axId val="54505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5064896"/>
        <c:crosses val="autoZero"/>
        <c:crossBetween val="midCat"/>
      </c:valAx>
      <c:valAx>
        <c:axId val="5450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5059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'sin(x)'!$X$2:$X$65</c:f>
              <c:numCache>
                <c:formatCode>General</c:formatCode>
                <c:ptCount val="64"/>
                <c:pt idx="0">
                  <c:v>-3.1415000000000002</c:v>
                </c:pt>
                <c:pt idx="1">
                  <c:v>-3.0415000000000001</c:v>
                </c:pt>
                <c:pt idx="2">
                  <c:v>-2.9415</c:v>
                </c:pt>
                <c:pt idx="3">
                  <c:v>-2.8414999999999999</c:v>
                </c:pt>
                <c:pt idx="4">
                  <c:v>-2.7414999999999998</c:v>
                </c:pt>
                <c:pt idx="5">
                  <c:v>-2.6414999999999997</c:v>
                </c:pt>
                <c:pt idx="6">
                  <c:v>-2.5414999999999996</c:v>
                </c:pt>
                <c:pt idx="7">
                  <c:v>-2.4414999999999996</c:v>
                </c:pt>
                <c:pt idx="8">
                  <c:v>-2.3414999999999995</c:v>
                </c:pt>
                <c:pt idx="9">
                  <c:v>-2.2414999999999994</c:v>
                </c:pt>
                <c:pt idx="10">
                  <c:v>-2.1414999999999993</c:v>
                </c:pt>
                <c:pt idx="11">
                  <c:v>-2.0414999999999992</c:v>
                </c:pt>
                <c:pt idx="12">
                  <c:v>-1.9414999999999991</c:v>
                </c:pt>
                <c:pt idx="13">
                  <c:v>-1.841499999999999</c:v>
                </c:pt>
                <c:pt idx="14">
                  <c:v>-1.7414999999999989</c:v>
                </c:pt>
                <c:pt idx="15">
                  <c:v>-1.6414999999999988</c:v>
                </c:pt>
                <c:pt idx="16">
                  <c:v>-1.5414999999999988</c:v>
                </c:pt>
                <c:pt idx="17">
                  <c:v>-1.4414999999999987</c:v>
                </c:pt>
                <c:pt idx="18">
                  <c:v>-1.3414999999999986</c:v>
                </c:pt>
                <c:pt idx="19">
                  <c:v>-1.2414999999999985</c:v>
                </c:pt>
                <c:pt idx="20">
                  <c:v>-1.1414999999999984</c:v>
                </c:pt>
                <c:pt idx="21">
                  <c:v>-1.0414999999999983</c:v>
                </c:pt>
                <c:pt idx="22">
                  <c:v>-0.94149999999999834</c:v>
                </c:pt>
                <c:pt idx="23">
                  <c:v>-0.84149999999999836</c:v>
                </c:pt>
                <c:pt idx="24">
                  <c:v>-0.74149999999999838</c:v>
                </c:pt>
                <c:pt idx="25">
                  <c:v>-0.6414999999999984</c:v>
                </c:pt>
                <c:pt idx="26">
                  <c:v>-0.54149999999999843</c:v>
                </c:pt>
                <c:pt idx="27">
                  <c:v>-0.44149999999999845</c:v>
                </c:pt>
                <c:pt idx="28">
                  <c:v>-0.34149999999999847</c:v>
                </c:pt>
                <c:pt idx="29">
                  <c:v>-0.24149999999999847</c:v>
                </c:pt>
                <c:pt idx="30">
                  <c:v>-0.14149999999999846</c:v>
                </c:pt>
                <c:pt idx="31">
                  <c:v>-4.1499999999998455E-2</c:v>
                </c:pt>
                <c:pt idx="32">
                  <c:v>5.8500000000001551E-2</c:v>
                </c:pt>
                <c:pt idx="33">
                  <c:v>0.15850000000000156</c:v>
                </c:pt>
                <c:pt idx="34">
                  <c:v>0.25850000000000156</c:v>
                </c:pt>
                <c:pt idx="35">
                  <c:v>0.3585000000000016</c:v>
                </c:pt>
                <c:pt idx="36">
                  <c:v>0.45850000000000157</c:v>
                </c:pt>
                <c:pt idx="37">
                  <c:v>0.55850000000000155</c:v>
                </c:pt>
                <c:pt idx="38">
                  <c:v>0.65850000000000153</c:v>
                </c:pt>
                <c:pt idx="39">
                  <c:v>0.75850000000000151</c:v>
                </c:pt>
                <c:pt idx="40">
                  <c:v>0.85850000000000148</c:v>
                </c:pt>
                <c:pt idx="41">
                  <c:v>0.95850000000000146</c:v>
                </c:pt>
                <c:pt idx="42">
                  <c:v>1.0585000000000016</c:v>
                </c:pt>
                <c:pt idx="43">
                  <c:v>1.1585000000000016</c:v>
                </c:pt>
                <c:pt idx="44">
                  <c:v>1.2585000000000017</c:v>
                </c:pt>
                <c:pt idx="45">
                  <c:v>1.3585000000000018</c:v>
                </c:pt>
                <c:pt idx="46">
                  <c:v>1.4585000000000019</c:v>
                </c:pt>
                <c:pt idx="47">
                  <c:v>1.558500000000002</c:v>
                </c:pt>
                <c:pt idx="48">
                  <c:v>1.6585000000000021</c:v>
                </c:pt>
                <c:pt idx="49">
                  <c:v>1.7585000000000022</c:v>
                </c:pt>
                <c:pt idx="50">
                  <c:v>1.8585000000000023</c:v>
                </c:pt>
                <c:pt idx="51">
                  <c:v>1.9585000000000024</c:v>
                </c:pt>
                <c:pt idx="52">
                  <c:v>2.0585000000000022</c:v>
                </c:pt>
                <c:pt idx="53">
                  <c:v>2.1585000000000023</c:v>
                </c:pt>
                <c:pt idx="54">
                  <c:v>2.2585000000000024</c:v>
                </c:pt>
                <c:pt idx="55">
                  <c:v>2.3585000000000025</c:v>
                </c:pt>
                <c:pt idx="56">
                  <c:v>2.4585000000000026</c:v>
                </c:pt>
                <c:pt idx="57">
                  <c:v>2.5585000000000027</c:v>
                </c:pt>
                <c:pt idx="58">
                  <c:v>2.6585000000000027</c:v>
                </c:pt>
                <c:pt idx="59">
                  <c:v>2.7585000000000028</c:v>
                </c:pt>
                <c:pt idx="60">
                  <c:v>2.8585000000000029</c:v>
                </c:pt>
                <c:pt idx="61">
                  <c:v>2.958500000000003</c:v>
                </c:pt>
                <c:pt idx="62">
                  <c:v>3.0585000000000031</c:v>
                </c:pt>
                <c:pt idx="63">
                  <c:v>3.1585000000000032</c:v>
                </c:pt>
              </c:numCache>
            </c:numRef>
          </c:xVal>
          <c:yVal>
            <c:numRef>
              <c:f>'sin(x)'!$Y$2:$Y$65</c:f>
              <c:numCache>
                <c:formatCode>General</c:formatCode>
                <c:ptCount val="64"/>
                <c:pt idx="0">
                  <c:v>1.8530717852557847E-4</c:v>
                </c:pt>
                <c:pt idx="1">
                  <c:v>0.1987350873334823</c:v>
                </c:pt>
                <c:pt idx="2">
                  <c:v>0.38952505665624326</c:v>
                </c:pt>
                <c:pt idx="3">
                  <c:v>0.56479540431461284</c:v>
                </c:pt>
                <c:pt idx="4">
                  <c:v>0.71723874941996468</c:v>
                </c:pt>
                <c:pt idx="5">
                  <c:v>0.84135743085795189</c:v>
                </c:pt>
                <c:pt idx="6">
                  <c:v>0.93210621745779676</c:v>
                </c:pt>
                <c:pt idx="7">
                  <c:v>0.98518523417679638</c:v>
                </c:pt>
                <c:pt idx="8">
                  <c:v>0.99927603048454638</c:v>
                </c:pt>
                <c:pt idx="9">
                  <c:v>0.97380551197871668</c:v>
                </c:pt>
                <c:pt idx="10">
                  <c:v>0.90897952503655233</c:v>
                </c:pt>
                <c:pt idx="11">
                  <c:v>0.8081196791535995</c:v>
                </c:pt>
                <c:pt idx="12">
                  <c:v>0.67532652460497899</c:v>
                </c:pt>
                <c:pt idx="13">
                  <c:v>0.5152407539326378</c:v>
                </c:pt>
                <c:pt idx="14">
                  <c:v>0.33466362874582506</c:v>
                </c:pt>
                <c:pt idx="15">
                  <c:v>0.14093655292061566</c:v>
                </c:pt>
                <c:pt idx="16">
                  <c:v>-5.8486338994484161E-2</c:v>
                </c:pt>
                <c:pt idx="17">
                  <c:v>-0.25569998976124481</c:v>
                </c:pt>
                <c:pt idx="18">
                  <c:v>-0.44268661146900562</c:v>
                </c:pt>
                <c:pt idx="19">
                  <c:v>-0.61178249706514443</c:v>
                </c:pt>
                <c:pt idx="20">
                  <c:v>-0.75674026292919316</c:v>
                </c:pt>
                <c:pt idx="21">
                  <c:v>-0.87166660629872261</c:v>
                </c:pt>
                <c:pt idx="22">
                  <c:v>-0.95136542084562437</c:v>
                </c:pt>
                <c:pt idx="23">
                  <c:v>-0.99342938597907482</c:v>
                </c:pt>
                <c:pt idx="24">
                  <c:v>-0.99614837754257124</c:v>
                </c:pt>
                <c:pt idx="25">
                  <c:v>-0.95860903404234132</c:v>
                </c:pt>
                <c:pt idx="26">
                  <c:v>-0.8830850446355345</c:v>
                </c:pt>
                <c:pt idx="27">
                  <c:v>-0.77264686114203041</c:v>
                </c:pt>
                <c:pt idx="28">
                  <c:v>-0.63098293177484477</c:v>
                </c:pt>
                <c:pt idx="29">
                  <c:v>-0.46425369031953878</c:v>
                </c:pt>
                <c:pt idx="30">
                  <c:v>-0.27923756695480983</c:v>
                </c:pt>
                <c:pt idx="31">
                  <c:v>-8.8646147903064215E-2</c:v>
                </c:pt>
                <c:pt idx="32">
                  <c:v>0.10961757230249863</c:v>
                </c:pt>
                <c:pt idx="33">
                  <c:v>0.3117174430849694</c:v>
                </c:pt>
                <c:pt idx="34">
                  <c:v>0.47954241828303229</c:v>
                </c:pt>
                <c:pt idx="35">
                  <c:v>0.63880267884464104</c:v>
                </c:pt>
                <c:pt idx="36">
                  <c:v>0.7937805820880216</c:v>
                </c:pt>
                <c:pt idx="37">
                  <c:v>0.8802130216905395</c:v>
                </c:pt>
                <c:pt idx="38">
                  <c:v>0.94483563155762373</c:v>
                </c:pt>
                <c:pt idx="39">
                  <c:v>0.99855332655698992</c:v>
                </c:pt>
                <c:pt idx="40">
                  <c:v>0.97339989101324076</c:v>
                </c:pt>
                <c:pt idx="41">
                  <c:v>0.92081031369920086</c:v>
                </c:pt>
                <c:pt idx="42">
                  <c:v>0.85450266550001464</c:v>
                </c:pt>
                <c:pt idx="43">
                  <c:v>0.72655017994728754</c:v>
                </c:pt>
                <c:pt idx="44">
                  <c:v>0.57511946653296198</c:v>
                </c:pt>
                <c:pt idx="45">
                  <c:v>0.41194963918783695</c:v>
                </c:pt>
                <c:pt idx="46">
                  <c:v>0.22589556403459127</c:v>
                </c:pt>
                <c:pt idx="47">
                  <c:v>2.8522824206830277E-2</c:v>
                </c:pt>
                <c:pt idx="48">
                  <c:v>-0.17450924795818776</c:v>
                </c:pt>
                <c:pt idx="49">
                  <c:v>-0.3536707818396197</c:v>
                </c:pt>
                <c:pt idx="50">
                  <c:v>-0.52803758953199054</c:v>
                </c:pt>
                <c:pt idx="51">
                  <c:v>-0.70000703412982956</c:v>
                </c:pt>
                <c:pt idx="52">
                  <c:v>-0.80969008288154543</c:v>
                </c:pt>
                <c:pt idx="53">
                  <c:v>-0.90013954905971016</c:v>
                </c:pt>
                <c:pt idx="54">
                  <c:v>-0.98097222395109795</c:v>
                </c:pt>
                <c:pt idx="55">
                  <c:v>-0.98286009490864457</c:v>
                </c:pt>
                <c:pt idx="56">
                  <c:v>-0.95779586841595987</c:v>
                </c:pt>
                <c:pt idx="57">
                  <c:v>-0.91925559319815819</c:v>
                </c:pt>
                <c:pt idx="58">
                  <c:v>-0.81269345682251126</c:v>
                </c:pt>
                <c:pt idx="59">
                  <c:v>-0.68087026145502871</c:v>
                </c:pt>
                <c:pt idx="60">
                  <c:v>-0.53641653659162758</c:v>
                </c:pt>
                <c:pt idx="61">
                  <c:v>-0.35802826455432346</c:v>
                </c:pt>
                <c:pt idx="62">
                  <c:v>-0.16535751042863278</c:v>
                </c:pt>
                <c:pt idx="63">
                  <c:v>3.3791090764468068E-2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B8-4751-8C59-127E8A6FC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443696"/>
        <c:axId val="699437464"/>
      </c:scatterChart>
      <c:valAx>
        <c:axId val="69944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99437464"/>
        <c:crosses val="autoZero"/>
        <c:crossBetween val="midCat"/>
      </c:valAx>
      <c:valAx>
        <c:axId val="69943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9944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Interpolación</a:t>
            </a:r>
            <a:r>
              <a:rPr lang="es-AR" baseline="0"/>
              <a:t> Cubicsplines Matricial 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matrix!$B$3:$B$5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matrix!$C$3:$C$5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EB-4B03-A75C-5485C3659810}"/>
            </c:ext>
          </c:extLst>
        </c:ser>
        <c:ser>
          <c:idx val="1"/>
          <c:order val="1"/>
          <c:tx>
            <c:v>Interpolation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3175" cap="sq">
                <a:solidFill>
                  <a:schemeClr val="accent2"/>
                </a:solidFill>
              </a:ln>
              <a:effectLst/>
            </c:spPr>
          </c:marker>
          <c:xVal>
            <c:numRef>
              <c:f>matrix!$N$3:$N$13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matrix!$T$3:$T$13</c:f>
              <c:numCache>
                <c:formatCode>General</c:formatCode>
                <c:ptCount val="11"/>
                <c:pt idx="0">
                  <c:v>0</c:v>
                </c:pt>
                <c:pt idx="1">
                  <c:v>0.10399999999999998</c:v>
                </c:pt>
                <c:pt idx="2">
                  <c:v>0.23199999999999998</c:v>
                </c:pt>
                <c:pt idx="3">
                  <c:v>0.40799999999999997</c:v>
                </c:pt>
                <c:pt idx="4">
                  <c:v>0.65600000000000003</c:v>
                </c:pt>
                <c:pt idx="5">
                  <c:v>1</c:v>
                </c:pt>
                <c:pt idx="6">
                  <c:v>1.456</c:v>
                </c:pt>
                <c:pt idx="7">
                  <c:v>2.008</c:v>
                </c:pt>
                <c:pt idx="8">
                  <c:v>2.6320000000000001</c:v>
                </c:pt>
                <c:pt idx="9">
                  <c:v>3.3040000000000003</c:v>
                </c:pt>
                <c:pt idx="1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EB-4B03-A75C-5485C3659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614320"/>
        <c:axId val="782619312"/>
      </c:scatterChart>
      <c:valAx>
        <c:axId val="78261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82619312"/>
        <c:crosses val="autoZero"/>
        <c:crossBetween val="midCat"/>
      </c:valAx>
      <c:valAx>
        <c:axId val="7826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8261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Interpolación</a:t>
            </a:r>
            <a:r>
              <a:rPr lang="es-AR" baseline="0"/>
              <a:t> Cubicsplines Matricial 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'matrix runout'!$B$3:$B$5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'matrix runout'!$C$3:$C$5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0-449D-83BE-D27E959B8A3F}"/>
            </c:ext>
          </c:extLst>
        </c:ser>
        <c:ser>
          <c:idx val="1"/>
          <c:order val="1"/>
          <c:tx>
            <c:v>Parabolic Runout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3175" cap="sq">
                <a:solidFill>
                  <a:schemeClr val="accent2"/>
                </a:solidFill>
              </a:ln>
              <a:effectLst/>
            </c:spPr>
          </c:marker>
          <c:xVal>
            <c:numRef>
              <c:f>'matrix runout'!$N$3:$N$17</c:f>
              <c:numCache>
                <c:formatCode>General</c:formatCode>
                <c:ptCount val="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</c:numCache>
            </c:numRef>
          </c:xVal>
          <c:yVal>
            <c:numRef>
              <c:f>'matrix runout'!$T$3:$T$17</c:f>
              <c:numCache>
                <c:formatCode>General</c:formatCode>
                <c:ptCount val="15"/>
                <c:pt idx="0">
                  <c:v>0</c:v>
                </c:pt>
                <c:pt idx="1">
                  <c:v>4.0000000000000008E-2</c:v>
                </c:pt>
                <c:pt idx="2">
                  <c:v>0.16000000000000003</c:v>
                </c:pt>
                <c:pt idx="3">
                  <c:v>0.36</c:v>
                </c:pt>
                <c:pt idx="4">
                  <c:v>0.64000000000000012</c:v>
                </c:pt>
                <c:pt idx="5">
                  <c:v>1</c:v>
                </c:pt>
                <c:pt idx="6">
                  <c:v>1.44</c:v>
                </c:pt>
                <c:pt idx="7">
                  <c:v>1.9599999999999997</c:v>
                </c:pt>
                <c:pt idx="8">
                  <c:v>2.5600000000000005</c:v>
                </c:pt>
                <c:pt idx="9">
                  <c:v>3.24</c:v>
                </c:pt>
                <c:pt idx="10">
                  <c:v>4</c:v>
                </c:pt>
                <c:pt idx="11">
                  <c:v>4.8400000000000007</c:v>
                </c:pt>
                <c:pt idx="12">
                  <c:v>5.76</c:v>
                </c:pt>
                <c:pt idx="13">
                  <c:v>6.7600000000000007</c:v>
                </c:pt>
                <c:pt idx="14">
                  <c:v>7.839999999999999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40-449D-83BE-D27E959B8A3F}"/>
            </c:ext>
          </c:extLst>
        </c:ser>
        <c:ser>
          <c:idx val="2"/>
          <c:order val="2"/>
          <c:tx>
            <c:v>Frontera Libre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matrix!$N$3:$N$17</c:f>
              <c:numCache>
                <c:formatCode>General</c:formatCode>
                <c:ptCount val="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</c:numCache>
            </c:numRef>
          </c:xVal>
          <c:yVal>
            <c:numRef>
              <c:f>matrix!$T$3:$T$17</c:f>
              <c:numCache>
                <c:formatCode>General</c:formatCode>
                <c:ptCount val="15"/>
                <c:pt idx="0">
                  <c:v>0</c:v>
                </c:pt>
                <c:pt idx="1">
                  <c:v>0.10399999999999998</c:v>
                </c:pt>
                <c:pt idx="2">
                  <c:v>0.23199999999999998</c:v>
                </c:pt>
                <c:pt idx="3">
                  <c:v>0.40799999999999997</c:v>
                </c:pt>
                <c:pt idx="4">
                  <c:v>0.65600000000000003</c:v>
                </c:pt>
                <c:pt idx="5">
                  <c:v>1</c:v>
                </c:pt>
                <c:pt idx="6">
                  <c:v>1.456</c:v>
                </c:pt>
                <c:pt idx="7">
                  <c:v>2.008</c:v>
                </c:pt>
                <c:pt idx="8">
                  <c:v>2.6320000000000001</c:v>
                </c:pt>
                <c:pt idx="9">
                  <c:v>3.3040000000000003</c:v>
                </c:pt>
                <c:pt idx="10">
                  <c:v>4</c:v>
                </c:pt>
                <c:pt idx="11">
                  <c:v>4.6959999999999997</c:v>
                </c:pt>
                <c:pt idx="12">
                  <c:v>5.3679999999999986</c:v>
                </c:pt>
                <c:pt idx="13">
                  <c:v>5.9919999999999991</c:v>
                </c:pt>
                <c:pt idx="14">
                  <c:v>6.5439999999999969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F4-44FE-ACFB-2DE58FD5F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614320"/>
        <c:axId val="782619312"/>
      </c:scatterChart>
      <c:valAx>
        <c:axId val="78261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82619312"/>
        <c:crosses val="autoZero"/>
        <c:crossBetween val="midCat"/>
      </c:valAx>
      <c:valAx>
        <c:axId val="7826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8261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258857</xdr:colOff>
      <xdr:row>14</xdr:row>
      <xdr:rowOff>127001</xdr:rowOff>
    </xdr:from>
    <xdr:to>
      <xdr:col>8</xdr:col>
      <xdr:colOff>485589</xdr:colOff>
      <xdr:row>36</xdr:row>
      <xdr:rowOff>102161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16E7B-690E-4A18-85B4-A15A39D9B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19017</xdr:colOff>
      <xdr:row>9</xdr:row>
      <xdr:rowOff>98598</xdr:rowOff>
    </xdr:from>
    <xdr:to>
      <xdr:col>6</xdr:col>
      <xdr:colOff>38457</xdr:colOff>
      <xdr:row>10</xdr:row>
      <xdr:rowOff>43233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21B101C-6DBC-F9C8-D71E-9136755BEA9C}"/>
                </a:ext>
              </a:extLst>
            </xdr14:cNvPr>
            <xdr14:cNvContentPartPr/>
          </xdr14:nvContentPartPr>
          <xdr14:nvPr macro=""/>
          <xdr14:xfrm>
            <a:off x="3731899" y="1779480"/>
            <a:ext cx="19440" cy="1314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21B101C-6DBC-F9C8-D71E-9136755BEA9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723259" y="1770480"/>
              <a:ext cx="37080" cy="149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24</xdr:row>
      <xdr:rowOff>166687</xdr:rowOff>
    </xdr:from>
    <xdr:to>
      <xdr:col>14</xdr:col>
      <xdr:colOff>142875</xdr:colOff>
      <xdr:row>49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AE85EF-D85C-4AE0-954C-5BA25016F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422275</xdr:colOff>
      <xdr:row>7</xdr:row>
      <xdr:rowOff>36656</xdr:rowOff>
    </xdr:from>
    <xdr:to>
      <xdr:col>8</xdr:col>
      <xdr:colOff>115166</xdr:colOff>
      <xdr:row>22</xdr:row>
      <xdr:rowOff>17029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F1B766-ADF6-AF03-6B51-500ABA059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168274</xdr:colOff>
      <xdr:row>18</xdr:row>
      <xdr:rowOff>180974</xdr:rowOff>
    </xdr:from>
    <xdr:to>
      <xdr:col>8</xdr:col>
      <xdr:colOff>177799</xdr:colOff>
      <xdr:row>41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E6216-B277-4703-8FCD-0F0869306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7:44:48.2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54 364 64,'-53'-364'16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6BDB-6051-467F-B01D-08BF27843849}">
  <dimension ref="A1:AG103"/>
  <sheetViews>
    <sheetView topLeftCell="A13" zoomScale="115" zoomScaleNormal="115" workbookViewId="0">
      <selection activeCell="I14" sqref="I14"/>
    </sheetView>
  </sheetViews>
  <sheetFormatPr defaultRowHeight="14.5" x14ac:dyDescent="0.35"/>
  <cols>
    <col min="1" max="3" width="8.90625" bestFit="1" customWidth="1"/>
    <col min="5" max="6" width="8.90625" bestFit="1" customWidth="1"/>
    <col min="8" max="8" width="8.90625" bestFit="1" customWidth="1"/>
    <col min="9" max="9" width="12.54296875" style="1" bestFit="1" customWidth="1"/>
    <col min="10" max="10" width="31.1796875" customWidth="1"/>
    <col min="11" max="11" width="11.6328125" bestFit="1" customWidth="1"/>
    <col min="12" max="12" width="8.90625" bestFit="1" customWidth="1"/>
    <col min="13" max="15" width="8.90625" customWidth="1"/>
    <col min="23" max="29" width="8.90625" bestFit="1" customWidth="1"/>
    <col min="31" max="32" width="8.81640625" bestFit="1" customWidth="1"/>
  </cols>
  <sheetData>
    <row r="1" spans="1:33" x14ac:dyDescent="0.35">
      <c r="A1" s="36" t="s">
        <v>12</v>
      </c>
      <c r="B1" s="37"/>
      <c r="C1" s="37"/>
      <c r="D1" s="37"/>
      <c r="E1" s="37"/>
      <c r="F1" s="38"/>
      <c r="H1" s="36" t="s">
        <v>13</v>
      </c>
      <c r="I1" s="37"/>
      <c r="J1" s="37"/>
      <c r="K1" s="37"/>
      <c r="L1" s="38"/>
      <c r="M1" s="1"/>
      <c r="N1" s="36" t="s">
        <v>14</v>
      </c>
      <c r="O1" s="37"/>
      <c r="P1" s="37"/>
      <c r="Q1" s="37"/>
      <c r="R1" s="38"/>
    </row>
    <row r="2" spans="1:33" s="2" customFormat="1" x14ac:dyDescent="0.35">
      <c r="A2" s="16"/>
      <c r="B2" s="5" t="s">
        <v>1</v>
      </c>
      <c r="C2" s="5" t="s">
        <v>0</v>
      </c>
      <c r="D2" s="17"/>
      <c r="E2" s="5" t="s">
        <v>2</v>
      </c>
      <c r="F2" s="6" t="s">
        <v>3</v>
      </c>
      <c r="H2" s="4" t="s">
        <v>1</v>
      </c>
      <c r="I2" s="5" t="s">
        <v>4</v>
      </c>
      <c r="J2" s="5" t="s">
        <v>5</v>
      </c>
      <c r="K2" s="5" t="s">
        <v>7</v>
      </c>
      <c r="L2" s="6" t="s">
        <v>6</v>
      </c>
      <c r="M2" s="3"/>
      <c r="N2" s="4" t="s">
        <v>1</v>
      </c>
      <c r="O2" s="5" t="s">
        <v>4</v>
      </c>
      <c r="P2" s="5" t="s">
        <v>5</v>
      </c>
      <c r="Q2" s="5" t="s">
        <v>7</v>
      </c>
      <c r="R2" s="6" t="s">
        <v>6</v>
      </c>
      <c r="S2" s="3"/>
      <c r="T2" s="3"/>
      <c r="U2" s="3"/>
      <c r="V2" s="3"/>
      <c r="W2" s="3" t="s">
        <v>1</v>
      </c>
      <c r="X2" s="3" t="s">
        <v>8</v>
      </c>
      <c r="Y2" s="3" t="s">
        <v>5</v>
      </c>
      <c r="Z2" s="3" t="s">
        <v>4</v>
      </c>
      <c r="AA2" s="3" t="s">
        <v>7</v>
      </c>
      <c r="AB2" s="3" t="s">
        <v>6</v>
      </c>
      <c r="AC2" s="3" t="s">
        <v>9</v>
      </c>
      <c r="AF2" s="2" t="s">
        <v>10</v>
      </c>
      <c r="AG2" s="2" t="s">
        <v>11</v>
      </c>
    </row>
    <row r="3" spans="1:33" x14ac:dyDescent="0.35">
      <c r="A3" s="7">
        <v>0</v>
      </c>
      <c r="B3" s="9">
        <f>1/12</f>
        <v>8.3333333333333329E-2</v>
      </c>
      <c r="C3" s="9">
        <v>4.0000000000000001E-3</v>
      </c>
      <c r="D3" s="9"/>
      <c r="E3" s="8">
        <f>B4-B3</f>
        <v>8.3333333333333329E-2</v>
      </c>
      <c r="F3" s="18">
        <f>C4-C3</f>
        <v>2.1000000000000003E-3</v>
      </c>
      <c r="H3" s="7">
        <f>1/12</f>
        <v>8.3333333333333329E-2</v>
      </c>
      <c r="I3" s="8">
        <v>0</v>
      </c>
      <c r="J3" s="9">
        <f t="shared" ref="J3:J11" si="0">1/3*(I4-I3)/E3</f>
        <v>0.47364449728020414</v>
      </c>
      <c r="K3" s="9">
        <f>F3/E3-I3*E3-J3*E3^2</f>
        <v>2.1910802102220808E-2</v>
      </c>
      <c r="L3" s="10">
        <f>C3</f>
        <v>4.0000000000000001E-3</v>
      </c>
      <c r="N3" s="7">
        <f>1/12</f>
        <v>8.3333333333333329E-2</v>
      </c>
      <c r="O3" s="8">
        <v>0</v>
      </c>
      <c r="P3" s="9"/>
      <c r="Q3" s="9"/>
      <c r="R3" s="10"/>
      <c r="W3">
        <f>1/12</f>
        <v>8.3333333333333329E-2</v>
      </c>
      <c r="X3">
        <f>VLOOKUP(W3,$H$3:$L$13,1,TRUE)</f>
        <v>8.3333333333333329E-2</v>
      </c>
      <c r="Y3">
        <f>VLOOKUP($W3,$H$3:$L$13,3,TRUE)</f>
        <v>0.47364449728020414</v>
      </c>
      <c r="Z3">
        <f>VLOOKUP($W3,$H$3:$L$13,2,TRUE)</f>
        <v>0</v>
      </c>
      <c r="AA3">
        <f>VLOOKUP($W3,$H$3:$L$13,4,TRUE)</f>
        <v>2.1910802102220808E-2</v>
      </c>
      <c r="AB3">
        <f>VLOOKUP($W3,$H$3:$L$13,5,TRUE)</f>
        <v>4.0000000000000001E-3</v>
      </c>
      <c r="AC3">
        <f>Y3*(W3-X3)^3+Z3*(W3-X3)^2+AA3*(W3-X3)+AB3</f>
        <v>4.0000000000000001E-3</v>
      </c>
      <c r="AE3">
        <v>0</v>
      </c>
      <c r="AF3">
        <v>0</v>
      </c>
      <c r="AG3">
        <v>1.90000003177839E-3</v>
      </c>
    </row>
    <row r="4" spans="1:33" x14ac:dyDescent="0.35">
      <c r="A4" s="7">
        <v>1</v>
      </c>
      <c r="B4" s="9">
        <f>2/12</f>
        <v>0.16666666666666666</v>
      </c>
      <c r="C4" s="9">
        <v>6.1000000000000004E-3</v>
      </c>
      <c r="D4" s="9"/>
      <c r="E4" s="8">
        <f t="shared" ref="E4:F13" si="1">B5-B4</f>
        <v>8.3333333333333343E-2</v>
      </c>
      <c r="F4" s="18">
        <f t="shared" si="1"/>
        <v>3.0000000000000001E-3</v>
      </c>
      <c r="H4" s="7">
        <f>2/12</f>
        <v>0.16666666666666666</v>
      </c>
      <c r="I4" s="11">
        <v>0.11841112432005105</v>
      </c>
      <c r="J4" s="9">
        <f t="shared" si="0"/>
        <v>-0.81302248640102182</v>
      </c>
      <c r="K4" s="9">
        <f t="shared" ref="K4:K13" si="2">F4/E4-I4*E4-J4*E4^2</f>
        <v>3.1778395795558391E-2</v>
      </c>
      <c r="L4" s="10">
        <f t="shared" ref="L4:L13" si="3">C4</f>
        <v>6.1000000000000004E-3</v>
      </c>
      <c r="N4" s="7">
        <f>2/12</f>
        <v>0.16666666666666666</v>
      </c>
      <c r="O4" s="9"/>
      <c r="P4" s="9"/>
      <c r="Q4" s="9"/>
      <c r="R4" s="10"/>
      <c r="W4">
        <f>W3+0.01</f>
        <v>9.3333333333333324E-2</v>
      </c>
      <c r="X4">
        <f t="shared" ref="X4:X67" si="4">VLOOKUP(W4,$H$3:$L$13,1,TRUE)</f>
        <v>8.3333333333333329E-2</v>
      </c>
      <c r="Y4">
        <f>VLOOKUP(W4,$H$3:$L$13,3,TRUE)</f>
        <v>0.47364449728020414</v>
      </c>
      <c r="Z4">
        <f t="shared" ref="Z4:Z67" si="5">VLOOKUP($W4,$H$3:$L$13,2,TRUE)</f>
        <v>0</v>
      </c>
      <c r="AA4">
        <f t="shared" ref="AA4:AA67" si="6">VLOOKUP($W4,$H$3:$L$13,4,TRUE)</f>
        <v>2.1910802102220808E-2</v>
      </c>
      <c r="AB4">
        <f t="shared" ref="AB4:AB67" si="7">VLOOKUP($W4,$H$3:$L$13,5,TRUE)</f>
        <v>4.0000000000000001E-3</v>
      </c>
      <c r="AC4">
        <f t="shared" ref="AC4:AC67" si="8">Y4*(W4-X4)^3+Z4*(W4-X4)^2+AA4*(W4-X4)+AB4</f>
        <v>4.2195816655194885E-3</v>
      </c>
      <c r="AE4">
        <v>1</v>
      </c>
      <c r="AF4">
        <v>0.30303030303030298</v>
      </c>
      <c r="AG4">
        <v>1.0711742101715001E-2</v>
      </c>
    </row>
    <row r="5" spans="1:33" x14ac:dyDescent="0.35">
      <c r="A5" s="7">
        <v>2</v>
      </c>
      <c r="B5" s="9">
        <f>3/12</f>
        <v>0.25</v>
      </c>
      <c r="C5" s="9">
        <v>9.1000000000000004E-3</v>
      </c>
      <c r="D5" s="9"/>
      <c r="E5" s="8">
        <f t="shared" si="1"/>
        <v>0.25</v>
      </c>
      <c r="F5" s="18">
        <f t="shared" si="1"/>
        <v>5.1000000000000004E-3</v>
      </c>
      <c r="H5" s="7">
        <f>3/12</f>
        <v>0.25</v>
      </c>
      <c r="I5" s="8">
        <f>3*(F4/E4-F3/E3)/E4-2*I4*(E3+E4)/E4-I3*E3/E4</f>
        <v>-8.4844497280204434E-2</v>
      </c>
      <c r="J5" s="9">
        <f t="shared" si="0"/>
        <v>0.11256815367208797</v>
      </c>
      <c r="K5" s="9">
        <f t="shared" si="2"/>
        <v>3.4575614715545613E-2</v>
      </c>
      <c r="L5" s="10">
        <f t="shared" si="3"/>
        <v>9.1000000000000004E-3</v>
      </c>
      <c r="N5" s="7">
        <f>3/12</f>
        <v>0.25</v>
      </c>
      <c r="O5" s="9"/>
      <c r="P5" s="9"/>
      <c r="Q5" s="9"/>
      <c r="R5" s="10"/>
      <c r="W5">
        <f>W4+0.01</f>
        <v>0.10333333333333332</v>
      </c>
      <c r="X5">
        <f t="shared" si="4"/>
        <v>8.3333333333333329E-2</v>
      </c>
      <c r="Y5">
        <f t="shared" ref="Y5:Y68" si="9">VLOOKUP(W5,$H$3:$L$13,3,TRUE)</f>
        <v>0.47364449728020414</v>
      </c>
      <c r="Z5">
        <f t="shared" si="5"/>
        <v>0</v>
      </c>
      <c r="AA5">
        <f t="shared" si="6"/>
        <v>2.1910802102220808E-2</v>
      </c>
      <c r="AB5">
        <f t="shared" si="7"/>
        <v>4.0000000000000001E-3</v>
      </c>
      <c r="AC5">
        <f t="shared" si="8"/>
        <v>4.4420051980226579E-3</v>
      </c>
      <c r="AE5">
        <v>2</v>
      </c>
      <c r="AF5">
        <v>0.60606060606060597</v>
      </c>
      <c r="AG5">
        <v>1.55975864029491E-2</v>
      </c>
    </row>
    <row r="6" spans="1:33" x14ac:dyDescent="0.35">
      <c r="A6" s="7">
        <v>3</v>
      </c>
      <c r="B6" s="9">
        <f>0.5</f>
        <v>0.5</v>
      </c>
      <c r="C6" s="9">
        <v>1.4200000000000001E-2</v>
      </c>
      <c r="D6" s="9"/>
      <c r="E6" s="8">
        <f t="shared" si="1"/>
        <v>0.5</v>
      </c>
      <c r="F6" s="18">
        <f t="shared" si="1"/>
        <v>6.0999999999999978E-3</v>
      </c>
      <c r="H6" s="7">
        <f>0.5</f>
        <v>0.5</v>
      </c>
      <c r="I6" s="8">
        <f t="shared" ref="I6:I14" si="10">3*(F5/E5-F4/E4)/E5-2*I5*(E4+E5)/E5-I4*E4/E5</f>
        <v>-4.183820261384405E-4</v>
      </c>
      <c r="J6" s="9">
        <f t="shared" si="0"/>
        <v>-3.4028155035627041E-3</v>
      </c>
      <c r="K6" s="9">
        <f t="shared" si="2"/>
        <v>1.3259894888959891E-2</v>
      </c>
      <c r="L6" s="10">
        <f t="shared" si="3"/>
        <v>1.4200000000000001E-2</v>
      </c>
      <c r="N6" s="7">
        <f>0.5</f>
        <v>0.5</v>
      </c>
      <c r="O6" s="9"/>
      <c r="P6" s="9"/>
      <c r="Q6" s="9"/>
      <c r="R6" s="10"/>
      <c r="W6">
        <f t="shared" ref="W6:W30" si="11">W5+0.01</f>
        <v>0.11333333333333331</v>
      </c>
      <c r="X6">
        <f t="shared" si="4"/>
        <v>8.3333333333333329E-2</v>
      </c>
      <c r="Y6">
        <f t="shared" si="9"/>
        <v>0.47364449728020414</v>
      </c>
      <c r="Z6">
        <f t="shared" si="5"/>
        <v>0</v>
      </c>
      <c r="AA6">
        <f t="shared" si="6"/>
        <v>2.1910802102220808E-2</v>
      </c>
      <c r="AB6">
        <f t="shared" si="7"/>
        <v>4.0000000000000001E-3</v>
      </c>
      <c r="AC6">
        <f t="shared" si="8"/>
        <v>4.6701124644931893E-3</v>
      </c>
      <c r="AE6">
        <v>3</v>
      </c>
      <c r="AF6">
        <v>0.90909090909090895</v>
      </c>
      <c r="AG6">
        <v>1.9321515105282398E-2</v>
      </c>
    </row>
    <row r="7" spans="1:33" x14ac:dyDescent="0.35">
      <c r="A7" s="7">
        <v>4</v>
      </c>
      <c r="B7" s="9">
        <v>1</v>
      </c>
      <c r="C7" s="9">
        <v>2.0299999999999999E-2</v>
      </c>
      <c r="D7" s="9"/>
      <c r="E7" s="8">
        <f t="shared" si="1"/>
        <v>1</v>
      </c>
      <c r="F7" s="18">
        <f t="shared" si="1"/>
        <v>6.0000000000000019E-3</v>
      </c>
      <c r="H7" s="7">
        <v>1</v>
      </c>
      <c r="I7" s="8">
        <f t="shared" si="10"/>
        <v>-5.5226052814824969E-3</v>
      </c>
      <c r="J7" s="9">
        <f t="shared" si="0"/>
        <v>1.2332040463330755E-3</v>
      </c>
      <c r="K7" s="9">
        <f t="shared" si="2"/>
        <v>1.0289401235149423E-2</v>
      </c>
      <c r="L7" s="10">
        <f t="shared" si="3"/>
        <v>2.0299999999999999E-2</v>
      </c>
      <c r="N7" s="7">
        <v>1</v>
      </c>
      <c r="O7" s="9"/>
      <c r="P7" s="9"/>
      <c r="Q7" s="9"/>
      <c r="R7" s="10"/>
      <c r="W7">
        <f t="shared" si="11"/>
        <v>0.12333333333333331</v>
      </c>
      <c r="X7">
        <f t="shared" si="4"/>
        <v>8.3333333333333329E-2</v>
      </c>
      <c r="Y7">
        <f t="shared" si="9"/>
        <v>0.47364449728020414</v>
      </c>
      <c r="Z7">
        <f t="shared" si="5"/>
        <v>0</v>
      </c>
      <c r="AA7">
        <f t="shared" si="6"/>
        <v>2.1910802102220808E-2</v>
      </c>
      <c r="AB7">
        <f t="shared" si="7"/>
        <v>4.0000000000000001E-3</v>
      </c>
      <c r="AC7">
        <f t="shared" si="8"/>
        <v>4.9067453319147653E-3</v>
      </c>
      <c r="AE7">
        <v>4</v>
      </c>
      <c r="AF7">
        <v>1.2121212121212099</v>
      </c>
      <c r="AG7">
        <v>2.22458786757911E-2</v>
      </c>
    </row>
    <row r="8" spans="1:33" x14ac:dyDescent="0.35">
      <c r="A8" s="7">
        <v>5</v>
      </c>
      <c r="B8" s="9">
        <v>2</v>
      </c>
      <c r="C8" s="9">
        <v>2.63E-2</v>
      </c>
      <c r="D8" s="9"/>
      <c r="E8" s="8">
        <f t="shared" si="1"/>
        <v>1</v>
      </c>
      <c r="F8" s="18">
        <f t="shared" si="1"/>
        <v>1.6000000000000007E-3</v>
      </c>
      <c r="H8" s="7">
        <v>2</v>
      </c>
      <c r="I8" s="8">
        <f t="shared" si="10"/>
        <v>-1.8229931424832702E-3</v>
      </c>
      <c r="J8" s="9">
        <f t="shared" si="0"/>
        <v>4.7919033129961475E-4</v>
      </c>
      <c r="K8" s="9">
        <f t="shared" si="2"/>
        <v>2.943802811183656E-3</v>
      </c>
      <c r="L8" s="10">
        <f t="shared" si="3"/>
        <v>2.63E-2</v>
      </c>
      <c r="N8" s="7">
        <v>2</v>
      </c>
      <c r="O8" s="9"/>
      <c r="P8" s="9"/>
      <c r="Q8" s="9"/>
      <c r="R8" s="10"/>
      <c r="W8">
        <f t="shared" si="11"/>
        <v>0.1333333333333333</v>
      </c>
      <c r="X8">
        <f t="shared" si="4"/>
        <v>8.3333333333333329E-2</v>
      </c>
      <c r="Y8">
        <f t="shared" si="9"/>
        <v>0.47364449728020414</v>
      </c>
      <c r="Z8">
        <f t="shared" si="5"/>
        <v>0</v>
      </c>
      <c r="AA8">
        <f t="shared" si="6"/>
        <v>2.1910802102220808E-2</v>
      </c>
      <c r="AB8">
        <f t="shared" si="7"/>
        <v>4.0000000000000001E-3</v>
      </c>
      <c r="AC8">
        <f t="shared" si="8"/>
        <v>5.1547456672710653E-3</v>
      </c>
      <c r="AE8">
        <v>5</v>
      </c>
      <c r="AF8">
        <v>1.51515151515151</v>
      </c>
      <c r="AG8">
        <v>2.4303598800605501E-2</v>
      </c>
    </row>
    <row r="9" spans="1:33" x14ac:dyDescent="0.35">
      <c r="A9" s="7">
        <v>6</v>
      </c>
      <c r="B9" s="9">
        <v>3</v>
      </c>
      <c r="C9" s="9">
        <v>2.7900000000000001E-2</v>
      </c>
      <c r="D9" s="9"/>
      <c r="E9" s="8">
        <f t="shared" si="1"/>
        <v>2</v>
      </c>
      <c r="F9" s="18">
        <f t="shared" si="1"/>
        <v>5.0000000000000044E-4</v>
      </c>
      <c r="H9" s="7">
        <v>3</v>
      </c>
      <c r="I9" s="8">
        <f t="shared" si="10"/>
        <v>-3.8542214858442586E-4</v>
      </c>
      <c r="J9" s="9">
        <f t="shared" si="0"/>
        <v>7.1364194263222956E-5</v>
      </c>
      <c r="K9" s="9">
        <f t="shared" si="2"/>
        <v>7.3538752011596017E-4</v>
      </c>
      <c r="L9" s="10">
        <f t="shared" si="3"/>
        <v>2.7900000000000001E-2</v>
      </c>
      <c r="N9" s="7">
        <v>3</v>
      </c>
      <c r="O9" s="9"/>
      <c r="P9" s="9"/>
      <c r="Q9" s="9"/>
      <c r="R9" s="10"/>
      <c r="W9">
        <f t="shared" si="11"/>
        <v>0.14333333333333331</v>
      </c>
      <c r="X9">
        <f t="shared" si="4"/>
        <v>8.3333333333333329E-2</v>
      </c>
      <c r="Y9">
        <f t="shared" si="9"/>
        <v>0.47364449728020414</v>
      </c>
      <c r="Z9">
        <f t="shared" si="5"/>
        <v>0</v>
      </c>
      <c r="AA9">
        <f t="shared" si="6"/>
        <v>2.1910802102220808E-2</v>
      </c>
      <c r="AB9">
        <f t="shared" si="7"/>
        <v>4.0000000000000001E-3</v>
      </c>
      <c r="AC9">
        <f t="shared" si="8"/>
        <v>5.4169553375457719E-3</v>
      </c>
      <c r="AE9">
        <v>6</v>
      </c>
      <c r="AF9">
        <v>1.8181818181818099</v>
      </c>
      <c r="AG9">
        <v>2.5697086694820698E-2</v>
      </c>
    </row>
    <row r="10" spans="1:33" x14ac:dyDescent="0.35">
      <c r="A10" s="7">
        <v>7</v>
      </c>
      <c r="B10" s="9">
        <v>5</v>
      </c>
      <c r="C10" s="9">
        <v>2.8400000000000002E-2</v>
      </c>
      <c r="D10" s="9"/>
      <c r="E10" s="8">
        <f t="shared" si="1"/>
        <v>2</v>
      </c>
      <c r="F10" s="18">
        <f t="shared" si="1"/>
        <v>9.9999999999999395E-5</v>
      </c>
      <c r="H10" s="7">
        <v>5</v>
      </c>
      <c r="I10" s="8">
        <f t="shared" si="10"/>
        <v>4.2763016994911904E-5</v>
      </c>
      <c r="J10" s="9">
        <f t="shared" si="0"/>
        <v>-2.1398822731689072E-5</v>
      </c>
      <c r="K10" s="9">
        <f t="shared" si="2"/>
        <v>5.0069256936932177E-5</v>
      </c>
      <c r="L10" s="10">
        <f t="shared" si="3"/>
        <v>2.8400000000000002E-2</v>
      </c>
      <c r="N10" s="7">
        <v>5</v>
      </c>
      <c r="O10" s="9"/>
      <c r="P10" s="9"/>
      <c r="Q10" s="9"/>
      <c r="R10" s="10"/>
      <c r="W10">
        <f t="shared" si="11"/>
        <v>0.15333333333333332</v>
      </c>
      <c r="X10">
        <f t="shared" si="4"/>
        <v>8.3333333333333329E-2</v>
      </c>
      <c r="Y10">
        <f t="shared" si="9"/>
        <v>0.47364449728020414</v>
      </c>
      <c r="Z10">
        <f t="shared" si="5"/>
        <v>0</v>
      </c>
      <c r="AA10">
        <f t="shared" si="6"/>
        <v>2.1910802102220808E-2</v>
      </c>
      <c r="AB10">
        <f t="shared" si="7"/>
        <v>4.0000000000000001E-3</v>
      </c>
      <c r="AC10">
        <f t="shared" si="8"/>
        <v>5.6962162097225662E-3</v>
      </c>
      <c r="AE10">
        <v>7</v>
      </c>
      <c r="AF10">
        <v>2.1212121212121202</v>
      </c>
      <c r="AG10">
        <v>2.6630893864975601E-2</v>
      </c>
    </row>
    <row r="11" spans="1:33" x14ac:dyDescent="0.35">
      <c r="A11" s="7">
        <v>8</v>
      </c>
      <c r="B11" s="9">
        <v>7</v>
      </c>
      <c r="C11" s="9">
        <v>2.8500000000000001E-2</v>
      </c>
      <c r="D11" s="9"/>
      <c r="E11" s="8">
        <f t="shared" si="1"/>
        <v>3</v>
      </c>
      <c r="F11" s="18">
        <f t="shared" si="1"/>
        <v>-4.0000000000000105E-4</v>
      </c>
      <c r="H11" s="7">
        <v>7</v>
      </c>
      <c r="I11" s="8">
        <f t="shared" si="10"/>
        <v>-8.5629919395222541E-5</v>
      </c>
      <c r="J11" s="9">
        <f t="shared" si="0"/>
        <v>1.7691219190669223E-5</v>
      </c>
      <c r="K11" s="9">
        <f t="shared" si="2"/>
        <v>-3.566454786368907E-5</v>
      </c>
      <c r="L11" s="10">
        <f t="shared" si="3"/>
        <v>2.8500000000000001E-2</v>
      </c>
      <c r="N11" s="7">
        <v>7</v>
      </c>
      <c r="O11" s="9"/>
      <c r="P11" s="9"/>
      <c r="Q11" s="9"/>
      <c r="R11" s="10"/>
      <c r="W11">
        <f>B4</f>
        <v>0.16666666666666666</v>
      </c>
      <c r="X11">
        <f t="shared" si="4"/>
        <v>0.16666666666666666</v>
      </c>
      <c r="Y11">
        <f t="shared" si="9"/>
        <v>-0.81302248640102182</v>
      </c>
      <c r="Z11">
        <f t="shared" si="5"/>
        <v>0.11841112432005105</v>
      </c>
      <c r="AA11">
        <f t="shared" si="6"/>
        <v>3.1778395795558391E-2</v>
      </c>
      <c r="AB11">
        <f t="shared" si="7"/>
        <v>6.1000000000000004E-3</v>
      </c>
      <c r="AC11">
        <f t="shared" si="8"/>
        <v>6.1000000000000004E-3</v>
      </c>
      <c r="AE11">
        <v>8</v>
      </c>
      <c r="AF11">
        <v>2.4242424242424199</v>
      </c>
      <c r="AG11">
        <v>2.7257369737063698E-2</v>
      </c>
    </row>
    <row r="12" spans="1:33" x14ac:dyDescent="0.35">
      <c r="A12" s="7">
        <v>9</v>
      </c>
      <c r="B12" s="9">
        <v>10</v>
      </c>
      <c r="C12" s="9">
        <v>2.81E-2</v>
      </c>
      <c r="D12" s="9"/>
      <c r="E12" s="8">
        <f t="shared" si="1"/>
        <v>10</v>
      </c>
      <c r="F12" s="18">
        <f t="shared" si="1"/>
        <v>2.4999999999999988E-3</v>
      </c>
      <c r="H12" s="7">
        <v>10</v>
      </c>
      <c r="I12" s="8">
        <f t="shared" si="10"/>
        <v>7.35910533208005E-5</v>
      </c>
      <c r="J12" s="9">
        <f>1/3*(I13-I12)/E12</f>
        <v>-4.1412938712104995E-6</v>
      </c>
      <c r="K12" s="9">
        <f t="shared" si="2"/>
        <v>-7.1781146086955124E-5</v>
      </c>
      <c r="L12" s="10">
        <f t="shared" si="3"/>
        <v>2.81E-2</v>
      </c>
      <c r="N12" s="7">
        <v>10</v>
      </c>
      <c r="O12" s="9"/>
      <c r="P12" s="9"/>
      <c r="Q12" s="9"/>
      <c r="R12" s="10"/>
      <c r="W12">
        <f t="shared" si="11"/>
        <v>0.17666666666666667</v>
      </c>
      <c r="X12">
        <f t="shared" si="4"/>
        <v>0.16666666666666666</v>
      </c>
      <c r="Y12">
        <f t="shared" si="9"/>
        <v>-0.81302248640102182</v>
      </c>
      <c r="Z12">
        <f t="shared" si="5"/>
        <v>0.11841112432005105</v>
      </c>
      <c r="AA12">
        <f t="shared" si="6"/>
        <v>3.1778395795558391E-2</v>
      </c>
      <c r="AB12">
        <f t="shared" si="7"/>
        <v>6.1000000000000004E-3</v>
      </c>
      <c r="AC12">
        <f t="shared" si="8"/>
        <v>6.428812047901189E-3</v>
      </c>
      <c r="AE12">
        <v>9</v>
      </c>
      <c r="AF12">
        <v>2.72727272727272</v>
      </c>
      <c r="AG12">
        <v>2.7661051388074301E-2</v>
      </c>
    </row>
    <row r="13" spans="1:33" x14ac:dyDescent="0.35">
      <c r="A13" s="7">
        <v>10</v>
      </c>
      <c r="B13" s="9">
        <v>20</v>
      </c>
      <c r="C13" s="9">
        <v>3.0599999999999999E-2</v>
      </c>
      <c r="D13" s="9"/>
      <c r="E13" s="8">
        <f t="shared" si="1"/>
        <v>10</v>
      </c>
      <c r="F13" s="18">
        <f t="shared" si="1"/>
        <v>-1.7999999999999995E-3</v>
      </c>
      <c r="H13" s="7">
        <v>20</v>
      </c>
      <c r="I13" s="8">
        <f t="shared" si="10"/>
        <v>-5.0647762815514474E-5</v>
      </c>
      <c r="J13" s="9">
        <f>-I13/(3*E13)</f>
        <v>1.6882587605171491E-6</v>
      </c>
      <c r="K13" s="9">
        <f t="shared" si="2"/>
        <v>1.5765175210342988E-4</v>
      </c>
      <c r="L13" s="10">
        <f t="shared" si="3"/>
        <v>3.0599999999999999E-2</v>
      </c>
      <c r="N13" s="7">
        <v>20</v>
      </c>
      <c r="O13" s="9"/>
      <c r="P13" s="9"/>
      <c r="Q13" s="9"/>
      <c r="R13" s="10"/>
      <c r="W13">
        <f t="shared" si="11"/>
        <v>0.18666666666666668</v>
      </c>
      <c r="X13">
        <f t="shared" si="4"/>
        <v>0.16666666666666666</v>
      </c>
      <c r="Y13">
        <f t="shared" si="9"/>
        <v>-0.81302248640102182</v>
      </c>
      <c r="Z13">
        <f t="shared" si="5"/>
        <v>0.11841112432005105</v>
      </c>
      <c r="AA13">
        <f t="shared" si="6"/>
        <v>3.1778395795558391E-2</v>
      </c>
      <c r="AB13">
        <f t="shared" si="7"/>
        <v>6.1000000000000004E-3</v>
      </c>
      <c r="AC13">
        <f t="shared" si="8"/>
        <v>6.7764281857479814E-3</v>
      </c>
      <c r="AE13">
        <v>10</v>
      </c>
      <c r="AF13">
        <v>3.0303030303030298</v>
      </c>
      <c r="AG13">
        <v>2.7921932533210101E-2</v>
      </c>
    </row>
    <row r="14" spans="1:33" x14ac:dyDescent="0.35">
      <c r="A14" s="12"/>
      <c r="B14" s="14">
        <v>30</v>
      </c>
      <c r="C14" s="14">
        <v>2.8799999999999999E-2</v>
      </c>
      <c r="D14" s="14"/>
      <c r="E14" s="14"/>
      <c r="F14" s="15"/>
      <c r="H14" s="12">
        <v>30</v>
      </c>
      <c r="I14" s="13">
        <f t="shared" si="10"/>
        <v>-2.0587425400521095E-12</v>
      </c>
      <c r="J14" s="14"/>
      <c r="K14" s="14"/>
      <c r="L14" s="15"/>
      <c r="N14" s="12">
        <v>30</v>
      </c>
      <c r="O14" s="14"/>
      <c r="P14" s="14"/>
      <c r="Q14" s="14"/>
      <c r="R14" s="15"/>
      <c r="W14">
        <f t="shared" si="11"/>
        <v>0.19666666666666668</v>
      </c>
      <c r="X14">
        <f t="shared" si="4"/>
        <v>0.16666666666666666</v>
      </c>
      <c r="Y14">
        <f t="shared" si="9"/>
        <v>-0.81302248640102182</v>
      </c>
      <c r="Z14">
        <f t="shared" si="5"/>
        <v>0.11841112432005105</v>
      </c>
      <c r="AA14">
        <f t="shared" si="6"/>
        <v>3.1778395795558391E-2</v>
      </c>
      <c r="AB14">
        <f t="shared" si="7"/>
        <v>6.1000000000000004E-3</v>
      </c>
      <c r="AC14">
        <f t="shared" si="8"/>
        <v>7.1379702786219714E-3</v>
      </c>
      <c r="AE14">
        <v>11</v>
      </c>
      <c r="AF14">
        <v>3.3333333333333299</v>
      </c>
      <c r="AG14">
        <v>2.8104947609471902E-2</v>
      </c>
    </row>
    <row r="15" spans="1:33" x14ac:dyDescent="0.35">
      <c r="W15">
        <f t="shared" si="11"/>
        <v>0.20666666666666669</v>
      </c>
      <c r="X15">
        <f t="shared" si="4"/>
        <v>0.16666666666666666</v>
      </c>
      <c r="Y15">
        <f t="shared" si="9"/>
        <v>-0.81302248640102182</v>
      </c>
      <c r="Z15">
        <f t="shared" si="5"/>
        <v>0.11841112432005105</v>
      </c>
      <c r="AA15">
        <f t="shared" si="6"/>
        <v>3.1778395795558391E-2</v>
      </c>
      <c r="AB15">
        <f t="shared" si="7"/>
        <v>6.1000000000000004E-3</v>
      </c>
      <c r="AC15">
        <f t="shared" si="8"/>
        <v>7.5085601916047538E-3</v>
      </c>
      <c r="AE15">
        <v>12</v>
      </c>
      <c r="AF15">
        <v>3.63636363636363</v>
      </c>
      <c r="AG15">
        <v>2.8230284457064402E-2</v>
      </c>
    </row>
    <row r="16" spans="1:33" x14ac:dyDescent="0.35">
      <c r="K16" t="s">
        <v>22</v>
      </c>
      <c r="W16">
        <f t="shared" si="11"/>
        <v>0.2166666666666667</v>
      </c>
      <c r="X16">
        <f t="shared" si="4"/>
        <v>0.16666666666666666</v>
      </c>
      <c r="Y16">
        <f t="shared" si="9"/>
        <v>-0.81302248640102182</v>
      </c>
      <c r="Z16">
        <f t="shared" si="5"/>
        <v>0.11841112432005105</v>
      </c>
      <c r="AA16">
        <f t="shared" si="6"/>
        <v>3.1778395795558391E-2</v>
      </c>
      <c r="AB16">
        <f t="shared" si="7"/>
        <v>6.1000000000000004E-3</v>
      </c>
      <c r="AC16">
        <f t="shared" si="8"/>
        <v>7.8833197897779216E-3</v>
      </c>
      <c r="AE16">
        <v>13</v>
      </c>
      <c r="AF16">
        <v>3.9393939393939301</v>
      </c>
      <c r="AG16">
        <v>2.83098579592902E-2</v>
      </c>
    </row>
    <row r="17" spans="10:33" x14ac:dyDescent="0.35">
      <c r="K17" s="20" t="s">
        <v>15</v>
      </c>
      <c r="L17" s="20" t="s">
        <v>16</v>
      </c>
      <c r="M17" s="20" t="s">
        <v>17</v>
      </c>
      <c r="N17" s="20" t="s">
        <v>18</v>
      </c>
      <c r="O17" s="20" t="s">
        <v>19</v>
      </c>
      <c r="P17" s="20" t="s">
        <v>20</v>
      </c>
      <c r="Q17" s="21"/>
      <c r="W17">
        <f t="shared" si="11"/>
        <v>0.22666666666666671</v>
      </c>
      <c r="X17">
        <f t="shared" si="4"/>
        <v>0.16666666666666666</v>
      </c>
      <c r="Y17">
        <f t="shared" si="9"/>
        <v>-0.81302248640102182</v>
      </c>
      <c r="Z17">
        <f t="shared" si="5"/>
        <v>0.11841112432005105</v>
      </c>
      <c r="AA17">
        <f t="shared" si="6"/>
        <v>3.1778395795558391E-2</v>
      </c>
      <c r="AB17">
        <f t="shared" si="7"/>
        <v>6.1000000000000004E-3</v>
      </c>
      <c r="AC17">
        <f t="shared" si="8"/>
        <v>8.2573709382230687E-3</v>
      </c>
      <c r="AE17">
        <v>14</v>
      </c>
      <c r="AF17">
        <v>4.2424242424242404</v>
      </c>
      <c r="AG17">
        <v>2.8355582999452001E-2</v>
      </c>
    </row>
    <row r="18" spans="10:33" x14ac:dyDescent="0.35">
      <c r="J18" t="s">
        <v>9</v>
      </c>
      <c r="K18" s="22">
        <f>E3^3</f>
        <v>5.7870370370370367E-4</v>
      </c>
      <c r="L18" s="22">
        <f>E3^2</f>
        <v>6.9444444444444441E-3</v>
      </c>
      <c r="M18" s="24">
        <f>E3</f>
        <v>8.3333333333333329E-2</v>
      </c>
      <c r="N18" s="25">
        <v>0</v>
      </c>
      <c r="O18" s="22">
        <v>0</v>
      </c>
      <c r="P18" s="22">
        <v>0</v>
      </c>
      <c r="R18" s="22" t="s">
        <v>15</v>
      </c>
      <c r="T18" s="19">
        <f>F3</f>
        <v>2.1000000000000003E-3</v>
      </c>
      <c r="W18">
        <f t="shared" si="11"/>
        <v>0.23666666666666672</v>
      </c>
      <c r="X18">
        <f t="shared" si="4"/>
        <v>0.16666666666666666</v>
      </c>
      <c r="Y18">
        <f t="shared" si="9"/>
        <v>-0.81302248640102182</v>
      </c>
      <c r="Z18">
        <f t="shared" si="5"/>
        <v>0.11841112432005105</v>
      </c>
      <c r="AA18">
        <f t="shared" si="6"/>
        <v>3.1778395795558391E-2</v>
      </c>
      <c r="AB18">
        <f t="shared" si="7"/>
        <v>6.1000000000000004E-3</v>
      </c>
      <c r="AC18">
        <f t="shared" si="8"/>
        <v>8.6258355020217906E-3</v>
      </c>
      <c r="AE18">
        <v>15</v>
      </c>
      <c r="AF18">
        <v>4.5454545454545396</v>
      </c>
      <c r="AG18">
        <v>2.83793744608524E-2</v>
      </c>
    </row>
    <row r="19" spans="10:33" x14ac:dyDescent="0.35">
      <c r="J19" t="s">
        <v>23</v>
      </c>
      <c r="K19" s="22">
        <f>3*E3^2</f>
        <v>2.0833333333333332E-2</v>
      </c>
      <c r="L19" s="22">
        <f>2*E3</f>
        <v>0.16666666666666666</v>
      </c>
      <c r="M19" s="24">
        <v>1</v>
      </c>
      <c r="N19" s="25">
        <v>0</v>
      </c>
      <c r="O19" s="22">
        <v>0</v>
      </c>
      <c r="P19" s="22">
        <v>-1</v>
      </c>
      <c r="R19" s="22" t="s">
        <v>16</v>
      </c>
      <c r="T19" s="19">
        <v>0</v>
      </c>
      <c r="W19">
        <f t="shared" si="11"/>
        <v>0.24666666666666673</v>
      </c>
      <c r="X19">
        <f t="shared" si="4"/>
        <v>0.16666666666666666</v>
      </c>
      <c r="Y19">
        <f t="shared" si="9"/>
        <v>-0.81302248640102182</v>
      </c>
      <c r="Z19">
        <f t="shared" si="5"/>
        <v>0.11841112432005105</v>
      </c>
      <c r="AA19">
        <f t="shared" si="6"/>
        <v>3.1778395795558391E-2</v>
      </c>
      <c r="AB19">
        <f t="shared" si="7"/>
        <v>6.1000000000000004E-3</v>
      </c>
      <c r="AC19">
        <f t="shared" si="8"/>
        <v>8.9838353462556777E-3</v>
      </c>
      <c r="AE19">
        <v>16</v>
      </c>
      <c r="AF19">
        <v>4.8484848484848397</v>
      </c>
      <c r="AG19">
        <v>2.8393147226794101E-2</v>
      </c>
    </row>
    <row r="20" spans="10:33" ht="15" thickBot="1" x14ac:dyDescent="0.4">
      <c r="J20" t="s">
        <v>24</v>
      </c>
      <c r="K20" s="26">
        <f>6*E3</f>
        <v>0.5</v>
      </c>
      <c r="L20" s="26">
        <v>2</v>
      </c>
      <c r="M20" s="27">
        <v>0</v>
      </c>
      <c r="N20" s="28">
        <v>0</v>
      </c>
      <c r="O20" s="26">
        <v>-2</v>
      </c>
      <c r="P20" s="26">
        <v>0</v>
      </c>
      <c r="Q20" s="21"/>
      <c r="R20" s="23" t="s">
        <v>17</v>
      </c>
      <c r="S20" s="1" t="s">
        <v>21</v>
      </c>
      <c r="T20" s="19">
        <v>0</v>
      </c>
      <c r="W20">
        <v>0.25</v>
      </c>
      <c r="X20">
        <f t="shared" si="4"/>
        <v>0.25</v>
      </c>
      <c r="Y20">
        <f t="shared" si="9"/>
        <v>0.11256815367208797</v>
      </c>
      <c r="Z20">
        <f t="shared" si="5"/>
        <v>-8.4844497280204434E-2</v>
      </c>
      <c r="AA20">
        <f t="shared" si="6"/>
        <v>3.4575614715545613E-2</v>
      </c>
      <c r="AB20">
        <f t="shared" si="7"/>
        <v>9.1000000000000004E-3</v>
      </c>
      <c r="AC20">
        <f t="shared" si="8"/>
        <v>9.1000000000000004E-3</v>
      </c>
      <c r="AE20">
        <v>17</v>
      </c>
      <c r="AF20">
        <v>5.1515151515151496</v>
      </c>
      <c r="AG20">
        <v>2.84084935221336E-2</v>
      </c>
    </row>
    <row r="21" spans="10:33" x14ac:dyDescent="0.35">
      <c r="J21" t="s">
        <v>26</v>
      </c>
      <c r="K21" s="29">
        <v>0</v>
      </c>
      <c r="L21" s="29">
        <v>0</v>
      </c>
      <c r="M21" s="30">
        <v>0</v>
      </c>
      <c r="N21" s="31">
        <f>E4^3</f>
        <v>5.7870370370370389E-4</v>
      </c>
      <c r="O21" s="29">
        <f>E4^2</f>
        <v>6.9444444444444458E-3</v>
      </c>
      <c r="P21" s="29">
        <f>E4</f>
        <v>8.3333333333333343E-2</v>
      </c>
      <c r="Q21" s="21"/>
      <c r="R21" s="23" t="s">
        <v>18</v>
      </c>
      <c r="T21" s="19">
        <f>F4</f>
        <v>3.0000000000000001E-3</v>
      </c>
      <c r="W21">
        <f t="shared" si="11"/>
        <v>0.26</v>
      </c>
      <c r="X21">
        <f t="shared" si="4"/>
        <v>0.25</v>
      </c>
      <c r="Y21">
        <f t="shared" si="9"/>
        <v>0.11256815367208797</v>
      </c>
      <c r="Z21">
        <f t="shared" si="5"/>
        <v>-8.4844497280204434E-2</v>
      </c>
      <c r="AA21">
        <f t="shared" si="6"/>
        <v>3.4575614715545613E-2</v>
      </c>
      <c r="AB21">
        <f t="shared" si="7"/>
        <v>9.1000000000000004E-3</v>
      </c>
      <c r="AC21">
        <f t="shared" si="8"/>
        <v>9.4373842655811092E-3</v>
      </c>
      <c r="AE21">
        <v>18</v>
      </c>
      <c r="AF21">
        <v>5.4545454545454497</v>
      </c>
      <c r="AG21">
        <v>2.8429584427468801E-2</v>
      </c>
    </row>
    <row r="22" spans="10:33" x14ac:dyDescent="0.35">
      <c r="J22" t="s">
        <v>27</v>
      </c>
      <c r="K22" s="22">
        <v>0</v>
      </c>
      <c r="L22" s="22">
        <v>0</v>
      </c>
      <c r="M22" s="24">
        <v>0</v>
      </c>
      <c r="N22" s="25">
        <f>6*E3</f>
        <v>0.5</v>
      </c>
      <c r="O22" s="22">
        <v>2</v>
      </c>
      <c r="P22" s="22">
        <v>0</v>
      </c>
      <c r="Q22" s="21"/>
      <c r="R22" s="23" t="s">
        <v>19</v>
      </c>
      <c r="T22" s="19">
        <v>0</v>
      </c>
      <c r="W22">
        <f t="shared" si="11"/>
        <v>0.27</v>
      </c>
      <c r="X22">
        <f t="shared" si="4"/>
        <v>0.25</v>
      </c>
      <c r="Y22">
        <f t="shared" si="9"/>
        <v>0.11256815367208797</v>
      </c>
      <c r="Z22">
        <f t="shared" si="5"/>
        <v>-8.4844497280204434E-2</v>
      </c>
      <c r="AA22">
        <f t="shared" si="6"/>
        <v>3.4575614715545613E-2</v>
      </c>
      <c r="AB22">
        <f t="shared" si="7"/>
        <v>9.1000000000000004E-3</v>
      </c>
      <c r="AC22">
        <f t="shared" si="8"/>
        <v>9.7584750406282082E-3</v>
      </c>
      <c r="AE22">
        <v>19</v>
      </c>
      <c r="AF22">
        <v>5.7575757575757498</v>
      </c>
      <c r="AG22">
        <v>2.84531698791387E-2</v>
      </c>
    </row>
    <row r="23" spans="10:33" x14ac:dyDescent="0.35">
      <c r="J23" t="s">
        <v>25</v>
      </c>
      <c r="K23" s="22">
        <v>0</v>
      </c>
      <c r="L23" s="22">
        <v>1</v>
      </c>
      <c r="M23" s="24">
        <v>0</v>
      </c>
      <c r="N23" s="25">
        <v>0</v>
      </c>
      <c r="O23" s="22">
        <v>0</v>
      </c>
      <c r="P23" s="22">
        <v>0</v>
      </c>
      <c r="Q23" s="21"/>
      <c r="R23" s="23" t="s">
        <v>20</v>
      </c>
      <c r="T23" s="19">
        <v>0</v>
      </c>
      <c r="W23">
        <f t="shared" si="11"/>
        <v>0.28000000000000003</v>
      </c>
      <c r="X23">
        <f t="shared" si="4"/>
        <v>0.25</v>
      </c>
      <c r="Y23">
        <f t="shared" si="9"/>
        <v>0.11256815367208797</v>
      </c>
      <c r="Z23">
        <f t="shared" si="5"/>
        <v>-8.4844497280204434E-2</v>
      </c>
      <c r="AA23">
        <f t="shared" si="6"/>
        <v>3.4575614715545613E-2</v>
      </c>
      <c r="AB23">
        <f t="shared" si="7"/>
        <v>9.1000000000000004E-3</v>
      </c>
      <c r="AC23">
        <f t="shared" si="8"/>
        <v>1.0063947734063333E-2</v>
      </c>
      <c r="AE23">
        <v>20</v>
      </c>
      <c r="AF23">
        <v>6.0606060606060597</v>
      </c>
      <c r="AG23">
        <v>2.84756771550361E-2</v>
      </c>
    </row>
    <row r="24" spans="10:33" x14ac:dyDescent="0.35">
      <c r="W24">
        <f t="shared" si="11"/>
        <v>0.29000000000000004</v>
      </c>
      <c r="X24">
        <f t="shared" si="4"/>
        <v>0.25</v>
      </c>
      <c r="Y24">
        <f t="shared" si="9"/>
        <v>0.11256815367208797</v>
      </c>
      <c r="Z24">
        <f t="shared" si="5"/>
        <v>-8.4844497280204434E-2</v>
      </c>
      <c r="AA24">
        <f t="shared" si="6"/>
        <v>3.4575614715545613E-2</v>
      </c>
      <c r="AB24">
        <f t="shared" si="7"/>
        <v>9.1000000000000004E-3</v>
      </c>
      <c r="AC24">
        <f t="shared" si="8"/>
        <v>1.0354477754808512E-2</v>
      </c>
      <c r="AE24">
        <v>21</v>
      </c>
      <c r="AF24">
        <v>6.3636363636363598</v>
      </c>
      <c r="AG24">
        <v>2.8493533533053901E-2</v>
      </c>
    </row>
    <row r="25" spans="10:33" x14ac:dyDescent="0.35">
      <c r="W25">
        <f t="shared" si="11"/>
        <v>0.30000000000000004</v>
      </c>
      <c r="X25">
        <f t="shared" si="4"/>
        <v>0.25</v>
      </c>
      <c r="Y25">
        <f t="shared" si="9"/>
        <v>0.11256815367208797</v>
      </c>
      <c r="Z25">
        <f t="shared" si="5"/>
        <v>-8.4844497280204434E-2</v>
      </c>
      <c r="AA25">
        <f t="shared" si="6"/>
        <v>3.4575614715545613E-2</v>
      </c>
      <c r="AB25">
        <f t="shared" si="7"/>
        <v>9.1000000000000004E-3</v>
      </c>
      <c r="AC25">
        <f t="shared" si="8"/>
        <v>1.0630740511785782E-2</v>
      </c>
      <c r="AE25">
        <v>22</v>
      </c>
      <c r="AF25">
        <v>6.6666666666666599</v>
      </c>
      <c r="AG25">
        <v>2.8503166291085E-2</v>
      </c>
    </row>
    <row r="26" spans="10:33" x14ac:dyDescent="0.35">
      <c r="W26">
        <f t="shared" si="11"/>
        <v>0.31000000000000005</v>
      </c>
      <c r="X26">
        <f t="shared" si="4"/>
        <v>0.25</v>
      </c>
      <c r="Y26">
        <f t="shared" si="9"/>
        <v>0.11256815367208797</v>
      </c>
      <c r="Z26">
        <f t="shared" si="5"/>
        <v>-8.4844497280204434E-2</v>
      </c>
      <c r="AA26">
        <f t="shared" si="6"/>
        <v>3.4575614715545613E-2</v>
      </c>
      <c r="AB26">
        <f t="shared" si="7"/>
        <v>9.1000000000000004E-3</v>
      </c>
      <c r="AC26">
        <f t="shared" si="8"/>
        <v>1.0893411413917174E-2</v>
      </c>
      <c r="AE26">
        <v>23</v>
      </c>
      <c r="AF26">
        <v>6.9696969696969697</v>
      </c>
      <c r="AG26">
        <v>2.8501002707022501E-2</v>
      </c>
    </row>
    <row r="27" spans="10:33" x14ac:dyDescent="0.35">
      <c r="W27">
        <f t="shared" si="11"/>
        <v>0.32000000000000006</v>
      </c>
      <c r="X27">
        <f t="shared" si="4"/>
        <v>0.25</v>
      </c>
      <c r="Y27">
        <f t="shared" si="9"/>
        <v>0.11256815367208797</v>
      </c>
      <c r="Z27">
        <f t="shared" si="5"/>
        <v>-8.4844497280204434E-2</v>
      </c>
      <c r="AA27">
        <f t="shared" si="6"/>
        <v>3.4575614715545613E-2</v>
      </c>
      <c r="AB27">
        <f t="shared" si="7"/>
        <v>9.1000000000000004E-3</v>
      </c>
      <c r="AC27">
        <f t="shared" si="8"/>
        <v>1.1143165870124719E-2</v>
      </c>
      <c r="AE27">
        <v>24</v>
      </c>
      <c r="AF27">
        <v>7.2727272727272698</v>
      </c>
      <c r="AG27">
        <v>2.8484263019549701E-2</v>
      </c>
    </row>
    <row r="28" spans="10:33" x14ac:dyDescent="0.35">
      <c r="W28">
        <f t="shared" si="11"/>
        <v>0.33000000000000007</v>
      </c>
      <c r="X28">
        <f t="shared" si="4"/>
        <v>0.25</v>
      </c>
      <c r="Y28">
        <f t="shared" si="9"/>
        <v>0.11256815367208797</v>
      </c>
      <c r="Z28">
        <f t="shared" si="5"/>
        <v>-8.4844497280204434E-2</v>
      </c>
      <c r="AA28">
        <f t="shared" si="6"/>
        <v>3.4575614715545613E-2</v>
      </c>
      <c r="AB28">
        <f t="shared" si="7"/>
        <v>9.1000000000000004E-3</v>
      </c>
      <c r="AC28">
        <f t="shared" si="8"/>
        <v>1.1380679289330451E-2</v>
      </c>
      <c r="AE28">
        <v>25</v>
      </c>
      <c r="AF28">
        <v>7.5757575757575699</v>
      </c>
      <c r="AG28">
        <v>2.8454456417140998E-2</v>
      </c>
    </row>
    <row r="29" spans="10:33" x14ac:dyDescent="0.35">
      <c r="W29">
        <f t="shared" si="11"/>
        <v>0.34000000000000008</v>
      </c>
      <c r="X29">
        <f t="shared" si="4"/>
        <v>0.25</v>
      </c>
      <c r="Y29">
        <f t="shared" si="9"/>
        <v>0.11256815367208797</v>
      </c>
      <c r="Z29">
        <f t="shared" si="5"/>
        <v>-8.4844497280204434E-2</v>
      </c>
      <c r="AA29">
        <f t="shared" si="6"/>
        <v>3.4575614715545613E-2</v>
      </c>
      <c r="AB29">
        <f t="shared" si="7"/>
        <v>9.1000000000000004E-3</v>
      </c>
      <c r="AC29">
        <f t="shared" si="8"/>
        <v>1.1606627080456403E-2</v>
      </c>
      <c r="AE29">
        <v>26</v>
      </c>
      <c r="AF29">
        <v>7.87878787878787</v>
      </c>
      <c r="AG29">
        <v>2.84145355162118E-2</v>
      </c>
    </row>
    <row r="30" spans="10:33" x14ac:dyDescent="0.35">
      <c r="W30">
        <f t="shared" si="11"/>
        <v>0.35000000000000009</v>
      </c>
      <c r="X30">
        <f t="shared" si="4"/>
        <v>0.25</v>
      </c>
      <c r="Y30">
        <f t="shared" si="9"/>
        <v>0.11256815367208797</v>
      </c>
      <c r="Z30">
        <f t="shared" si="5"/>
        <v>-8.4844497280204434E-2</v>
      </c>
      <c r="AA30">
        <f t="shared" si="6"/>
        <v>3.4575614715545613E-2</v>
      </c>
      <c r="AB30">
        <f t="shared" si="7"/>
        <v>9.1000000000000004E-3</v>
      </c>
      <c r="AC30">
        <f t="shared" si="8"/>
        <v>1.1821684652424606E-2</v>
      </c>
      <c r="AE30">
        <v>27</v>
      </c>
      <c r="AF30">
        <v>8.1818181818181799</v>
      </c>
      <c r="AG30">
        <v>2.8367454020915301E-2</v>
      </c>
    </row>
    <row r="31" spans="10:33" x14ac:dyDescent="0.35">
      <c r="W31">
        <f>W30+0.05</f>
        <v>0.40000000000000008</v>
      </c>
      <c r="X31">
        <f t="shared" si="4"/>
        <v>0.25</v>
      </c>
      <c r="Y31">
        <f t="shared" si="9"/>
        <v>0.11256815367208797</v>
      </c>
      <c r="Z31">
        <f t="shared" si="5"/>
        <v>-8.4844497280204434E-2</v>
      </c>
      <c r="AA31">
        <f t="shared" si="6"/>
        <v>3.4575614715545613E-2</v>
      </c>
      <c r="AB31">
        <f t="shared" si="7"/>
        <v>9.1000000000000004E-3</v>
      </c>
      <c r="AC31">
        <f t="shared" si="8"/>
        <v>1.2757258537170541E-2</v>
      </c>
      <c r="AE31">
        <v>28</v>
      </c>
      <c r="AF31">
        <v>8.4848484848484809</v>
      </c>
      <c r="AG31">
        <v>2.8316165635404601E-2</v>
      </c>
    </row>
    <row r="32" spans="10:33" x14ac:dyDescent="0.35">
      <c r="W32">
        <f t="shared" ref="W32:W42" si="12">W31+0.05</f>
        <v>0.45000000000000007</v>
      </c>
      <c r="X32">
        <f t="shared" si="4"/>
        <v>0.25</v>
      </c>
      <c r="Y32">
        <f t="shared" si="9"/>
        <v>0.11256815367208797</v>
      </c>
      <c r="Z32">
        <f t="shared" si="5"/>
        <v>-8.4844497280204434E-2</v>
      </c>
      <c r="AA32">
        <f t="shared" si="6"/>
        <v>3.4575614715545613E-2</v>
      </c>
      <c r="AB32">
        <f t="shared" si="7"/>
        <v>9.1000000000000004E-3</v>
      </c>
      <c r="AC32">
        <f t="shared" si="8"/>
        <v>1.352188828127765E-2</v>
      </c>
      <c r="AE32">
        <v>29</v>
      </c>
      <c r="AF32">
        <v>8.7878787878787801</v>
      </c>
      <c r="AG32">
        <v>2.8263624063832999E-2</v>
      </c>
    </row>
    <row r="33" spans="23:33" x14ac:dyDescent="0.35">
      <c r="W33">
        <v>0.5</v>
      </c>
      <c r="X33">
        <f t="shared" si="4"/>
        <v>0.5</v>
      </c>
      <c r="Y33">
        <f t="shared" si="9"/>
        <v>-3.4028155035627041E-3</v>
      </c>
      <c r="Z33">
        <f t="shared" si="5"/>
        <v>-4.183820261384405E-4</v>
      </c>
      <c r="AA33">
        <f t="shared" si="6"/>
        <v>1.3259894888959891E-2</v>
      </c>
      <c r="AB33">
        <f t="shared" si="7"/>
        <v>1.4200000000000001E-2</v>
      </c>
      <c r="AC33">
        <f t="shared" si="8"/>
        <v>1.4200000000000001E-2</v>
      </c>
      <c r="AE33">
        <v>30</v>
      </c>
      <c r="AF33">
        <v>9.0909090909090899</v>
      </c>
      <c r="AG33">
        <v>2.8212783010353501E-2</v>
      </c>
    </row>
    <row r="34" spans="23:33" x14ac:dyDescent="0.35">
      <c r="W34">
        <f t="shared" si="12"/>
        <v>0.55000000000000004</v>
      </c>
      <c r="X34">
        <f t="shared" si="4"/>
        <v>0.5</v>
      </c>
      <c r="Y34">
        <f t="shared" si="9"/>
        <v>-3.4028155035627041E-3</v>
      </c>
      <c r="Z34">
        <f t="shared" si="5"/>
        <v>-4.183820261384405E-4</v>
      </c>
      <c r="AA34">
        <f t="shared" si="6"/>
        <v>1.3259894888959891E-2</v>
      </c>
      <c r="AB34">
        <f t="shared" si="7"/>
        <v>1.4200000000000001E-2</v>
      </c>
      <c r="AC34">
        <f t="shared" si="8"/>
        <v>1.4861523437444705E-2</v>
      </c>
      <c r="AE34">
        <v>31</v>
      </c>
      <c r="AF34">
        <v>9.3939393939393891</v>
      </c>
      <c r="AG34">
        <v>2.8166596179119398E-2</v>
      </c>
    </row>
    <row r="35" spans="23:33" x14ac:dyDescent="0.35">
      <c r="W35">
        <f t="shared" si="12"/>
        <v>0.60000000000000009</v>
      </c>
      <c r="X35">
        <f t="shared" si="4"/>
        <v>0.5</v>
      </c>
      <c r="Y35">
        <f t="shared" si="9"/>
        <v>-3.4028155035627041E-3</v>
      </c>
      <c r="Z35">
        <f t="shared" si="5"/>
        <v>-4.183820261384405E-4</v>
      </c>
      <c r="AA35">
        <f t="shared" si="6"/>
        <v>1.3259894888959891E-2</v>
      </c>
      <c r="AB35">
        <f t="shared" si="7"/>
        <v>1.4200000000000001E-2</v>
      </c>
      <c r="AC35">
        <f t="shared" si="8"/>
        <v>1.5518402853131044E-2</v>
      </c>
      <c r="AE35">
        <v>32</v>
      </c>
      <c r="AF35">
        <v>9.6969696969696901</v>
      </c>
      <c r="AG35">
        <v>2.8128017274283799E-2</v>
      </c>
    </row>
    <row r="36" spans="23:33" x14ac:dyDescent="0.35">
      <c r="W36">
        <f>W35+0.05</f>
        <v>0.65000000000000013</v>
      </c>
      <c r="X36">
        <f t="shared" si="4"/>
        <v>0.5</v>
      </c>
      <c r="Y36">
        <f t="shared" si="9"/>
        <v>-3.4028155035627041E-3</v>
      </c>
      <c r="Z36">
        <f t="shared" si="5"/>
        <v>-4.183820261384405E-4</v>
      </c>
      <c r="AA36">
        <f t="shared" si="6"/>
        <v>1.3259894888959891E-2</v>
      </c>
      <c r="AB36">
        <f t="shared" si="7"/>
        <v>1.4200000000000001E-2</v>
      </c>
      <c r="AC36">
        <f t="shared" si="8"/>
        <v>1.6168086135431348E-2</v>
      </c>
      <c r="AE36">
        <v>33</v>
      </c>
      <c r="AF36">
        <v>10</v>
      </c>
      <c r="AG36">
        <v>2.8099999999999899E-2</v>
      </c>
    </row>
    <row r="37" spans="23:33" x14ac:dyDescent="0.35">
      <c r="W37">
        <f t="shared" si="12"/>
        <v>0.70000000000000018</v>
      </c>
      <c r="X37">
        <f t="shared" si="4"/>
        <v>0.5</v>
      </c>
      <c r="Y37">
        <f t="shared" si="9"/>
        <v>-3.4028155035627041E-3</v>
      </c>
      <c r="Z37">
        <f t="shared" si="5"/>
        <v>-4.183820261384405E-4</v>
      </c>
      <c r="AA37">
        <f t="shared" si="6"/>
        <v>1.3259894888959891E-2</v>
      </c>
      <c r="AB37">
        <f t="shared" si="7"/>
        <v>1.4200000000000001E-2</v>
      </c>
      <c r="AC37">
        <f t="shared" si="8"/>
        <v>1.6808021172717943E-2</v>
      </c>
      <c r="AE37">
        <v>34</v>
      </c>
      <c r="AF37">
        <v>10.303030303030299</v>
      </c>
      <c r="AG37">
        <v>2.80848905389703E-2</v>
      </c>
    </row>
    <row r="38" spans="23:33" x14ac:dyDescent="0.35">
      <c r="W38">
        <f t="shared" si="12"/>
        <v>0.75000000000000022</v>
      </c>
      <c r="X38">
        <f t="shared" si="4"/>
        <v>0.5</v>
      </c>
      <c r="Y38">
        <f t="shared" si="9"/>
        <v>-3.4028155035627041E-3</v>
      </c>
      <c r="Z38">
        <f t="shared" si="5"/>
        <v>-4.183820261384405E-4</v>
      </c>
      <c r="AA38">
        <f t="shared" si="6"/>
        <v>1.3259894888959891E-2</v>
      </c>
      <c r="AB38">
        <f t="shared" si="7"/>
        <v>1.4200000000000001E-2</v>
      </c>
      <c r="AC38">
        <f t="shared" si="8"/>
        <v>1.7435655853363156E-2</v>
      </c>
      <c r="AE38">
        <v>35</v>
      </c>
      <c r="AF38">
        <v>10.6060606060606</v>
      </c>
      <c r="AG38">
        <v>2.8082604988095099E-2</v>
      </c>
    </row>
    <row r="39" spans="23:33" x14ac:dyDescent="0.35">
      <c r="W39">
        <f>W38+0.05</f>
        <v>0.80000000000000027</v>
      </c>
      <c r="X39">
        <f t="shared" si="4"/>
        <v>0.5</v>
      </c>
      <c r="Y39">
        <f t="shared" si="9"/>
        <v>-3.4028155035627041E-3</v>
      </c>
      <c r="Z39">
        <f t="shared" si="5"/>
        <v>-4.183820261384405E-4</v>
      </c>
      <c r="AA39">
        <f t="shared" si="6"/>
        <v>1.3259894888959891E-2</v>
      </c>
      <c r="AB39">
        <f t="shared" si="7"/>
        <v>1.4200000000000001E-2</v>
      </c>
      <c r="AC39">
        <f t="shared" si="8"/>
        <v>1.8048438065739317E-2</v>
      </c>
      <c r="AE39">
        <v>36</v>
      </c>
      <c r="AF39">
        <v>10.909090909090899</v>
      </c>
      <c r="AG39">
        <v>2.80924519228237E-2</v>
      </c>
    </row>
    <row r="40" spans="23:33" x14ac:dyDescent="0.35">
      <c r="W40">
        <f t="shared" si="12"/>
        <v>0.85000000000000031</v>
      </c>
      <c r="X40">
        <f t="shared" si="4"/>
        <v>0.5</v>
      </c>
      <c r="Y40">
        <f t="shared" si="9"/>
        <v>-3.4028155035627041E-3</v>
      </c>
      <c r="Z40">
        <f t="shared" si="5"/>
        <v>-4.183820261384405E-4</v>
      </c>
      <c r="AA40">
        <f t="shared" si="6"/>
        <v>1.3259894888959891E-2</v>
      </c>
      <c r="AB40">
        <f t="shared" si="7"/>
        <v>1.4200000000000001E-2</v>
      </c>
      <c r="AC40">
        <f t="shared" si="8"/>
        <v>1.8643815698218755E-2</v>
      </c>
      <c r="AE40">
        <v>37</v>
      </c>
      <c r="AF40">
        <v>11.2121212121212</v>
      </c>
      <c r="AG40">
        <v>2.8113739918605701E-2</v>
      </c>
    </row>
    <row r="41" spans="23:33" x14ac:dyDescent="0.35">
      <c r="W41">
        <f>W40+0.05</f>
        <v>0.90000000000000036</v>
      </c>
      <c r="X41">
        <f t="shared" si="4"/>
        <v>0.5</v>
      </c>
      <c r="Y41">
        <f t="shared" si="9"/>
        <v>-3.4028155035627041E-3</v>
      </c>
      <c r="Z41">
        <f t="shared" si="5"/>
        <v>-4.183820261384405E-4</v>
      </c>
      <c r="AA41">
        <f t="shared" si="6"/>
        <v>1.3259894888959891E-2</v>
      </c>
      <c r="AB41">
        <f t="shared" si="7"/>
        <v>1.4200000000000001E-2</v>
      </c>
      <c r="AC41">
        <f t="shared" si="8"/>
        <v>1.9219236639173798E-2</v>
      </c>
      <c r="AE41">
        <v>38</v>
      </c>
      <c r="AF41">
        <v>11.5151515151515</v>
      </c>
      <c r="AG41">
        <v>2.8145777550890601E-2</v>
      </c>
    </row>
    <row r="42" spans="23:33" x14ac:dyDescent="0.35">
      <c r="W42">
        <f t="shared" si="12"/>
        <v>0.9500000000000004</v>
      </c>
      <c r="X42">
        <f t="shared" si="4"/>
        <v>0.5</v>
      </c>
      <c r="Y42">
        <f t="shared" si="9"/>
        <v>-3.4028155035627041E-3</v>
      </c>
      <c r="Z42">
        <f t="shared" si="5"/>
        <v>-4.183820261384405E-4</v>
      </c>
      <c r="AA42">
        <f t="shared" si="6"/>
        <v>1.3259894888959891E-2</v>
      </c>
      <c r="AB42">
        <f t="shared" si="7"/>
        <v>1.4200000000000001E-2</v>
      </c>
      <c r="AC42">
        <f t="shared" si="8"/>
        <v>1.9772148776976771E-2</v>
      </c>
      <c r="AE42">
        <v>39</v>
      </c>
      <c r="AF42">
        <v>11.818181818181801</v>
      </c>
      <c r="AG42">
        <v>2.8187873395127801E-2</v>
      </c>
    </row>
    <row r="43" spans="23:33" x14ac:dyDescent="0.35">
      <c r="W43">
        <v>1</v>
      </c>
      <c r="X43">
        <f t="shared" si="4"/>
        <v>1</v>
      </c>
      <c r="Y43">
        <f t="shared" si="9"/>
        <v>1.2332040463330755E-3</v>
      </c>
      <c r="Z43">
        <f t="shared" si="5"/>
        <v>-5.5226052814824969E-3</v>
      </c>
      <c r="AA43">
        <f t="shared" si="6"/>
        <v>1.0289401235149423E-2</v>
      </c>
      <c r="AB43">
        <f t="shared" si="7"/>
        <v>2.0299999999999999E-2</v>
      </c>
      <c r="AC43">
        <f t="shared" si="8"/>
        <v>2.0299999999999999E-2</v>
      </c>
      <c r="AE43">
        <v>40</v>
      </c>
      <c r="AF43">
        <v>12.1212121212121</v>
      </c>
      <c r="AG43">
        <v>2.8239336026766901E-2</v>
      </c>
    </row>
    <row r="44" spans="23:33" x14ac:dyDescent="0.35">
      <c r="W44">
        <f>W43+1</f>
        <v>2</v>
      </c>
      <c r="X44">
        <f t="shared" si="4"/>
        <v>2</v>
      </c>
      <c r="Y44">
        <f t="shared" si="9"/>
        <v>4.7919033129961475E-4</v>
      </c>
      <c r="Z44">
        <f t="shared" si="5"/>
        <v>-1.8229931424832702E-3</v>
      </c>
      <c r="AA44">
        <f t="shared" si="6"/>
        <v>2.943802811183656E-3</v>
      </c>
      <c r="AB44">
        <f t="shared" si="7"/>
        <v>2.63E-2</v>
      </c>
      <c r="AC44">
        <f t="shared" si="8"/>
        <v>2.63E-2</v>
      </c>
      <c r="AE44">
        <v>41</v>
      </c>
      <c r="AF44">
        <v>12.424242424242401</v>
      </c>
      <c r="AG44">
        <v>2.82994740212574E-2</v>
      </c>
    </row>
    <row r="45" spans="23:33" x14ac:dyDescent="0.35">
      <c r="W45">
        <v>2</v>
      </c>
      <c r="X45">
        <f t="shared" si="4"/>
        <v>2</v>
      </c>
      <c r="Y45">
        <f t="shared" si="9"/>
        <v>4.7919033129961475E-4</v>
      </c>
      <c r="Z45">
        <f t="shared" si="5"/>
        <v>-1.8229931424832702E-3</v>
      </c>
      <c r="AA45">
        <f t="shared" si="6"/>
        <v>2.943802811183656E-3</v>
      </c>
      <c r="AB45">
        <f t="shared" si="7"/>
        <v>2.63E-2</v>
      </c>
      <c r="AC45">
        <f t="shared" si="8"/>
        <v>2.63E-2</v>
      </c>
      <c r="AE45">
        <v>42</v>
      </c>
      <c r="AF45">
        <v>12.7272727272727</v>
      </c>
      <c r="AG45">
        <v>2.83675959540487E-2</v>
      </c>
    </row>
    <row r="46" spans="23:33" x14ac:dyDescent="0.35">
      <c r="W46">
        <f t="shared" ref="W46" si="13">W45+1</f>
        <v>3</v>
      </c>
      <c r="X46">
        <f t="shared" si="4"/>
        <v>3</v>
      </c>
      <c r="Y46">
        <f t="shared" si="9"/>
        <v>7.1364194263222956E-5</v>
      </c>
      <c r="Z46">
        <f t="shared" si="5"/>
        <v>-3.8542214858442586E-4</v>
      </c>
      <c r="AA46">
        <f t="shared" si="6"/>
        <v>7.3538752011596017E-4</v>
      </c>
      <c r="AB46">
        <f t="shared" si="7"/>
        <v>2.7900000000000001E-2</v>
      </c>
      <c r="AC46">
        <f t="shared" si="8"/>
        <v>2.7900000000000001E-2</v>
      </c>
      <c r="AE46">
        <v>43</v>
      </c>
      <c r="AF46">
        <v>13.030303030302999</v>
      </c>
      <c r="AG46">
        <v>2.8443010400590399E-2</v>
      </c>
    </row>
    <row r="47" spans="23:33" x14ac:dyDescent="0.35">
      <c r="W47">
        <v>3</v>
      </c>
      <c r="X47">
        <f t="shared" si="4"/>
        <v>3</v>
      </c>
      <c r="Y47">
        <f t="shared" si="9"/>
        <v>7.1364194263222956E-5</v>
      </c>
      <c r="Z47">
        <f t="shared" si="5"/>
        <v>-3.8542214858442586E-4</v>
      </c>
      <c r="AA47">
        <f t="shared" si="6"/>
        <v>7.3538752011596017E-4</v>
      </c>
      <c r="AB47">
        <f t="shared" si="7"/>
        <v>2.7900000000000001E-2</v>
      </c>
      <c r="AC47">
        <f t="shared" si="8"/>
        <v>2.7900000000000001E-2</v>
      </c>
      <c r="AE47">
        <v>44</v>
      </c>
      <c r="AF47">
        <v>13.3333333333333</v>
      </c>
      <c r="AG47">
        <v>2.8525025936332001E-2</v>
      </c>
    </row>
    <row r="48" spans="23:33" x14ac:dyDescent="0.35">
      <c r="W48">
        <f t="shared" ref="W48" si="14">W47+1</f>
        <v>4</v>
      </c>
      <c r="X48">
        <f t="shared" si="4"/>
        <v>3</v>
      </c>
      <c r="Y48">
        <f t="shared" si="9"/>
        <v>7.1364194263222956E-5</v>
      </c>
      <c r="Z48">
        <f t="shared" si="5"/>
        <v>-3.8542214858442586E-4</v>
      </c>
      <c r="AA48">
        <f t="shared" si="6"/>
        <v>7.3538752011596017E-4</v>
      </c>
      <c r="AB48">
        <f t="shared" si="7"/>
        <v>2.7900000000000001E-2</v>
      </c>
      <c r="AC48">
        <f t="shared" si="8"/>
        <v>2.8321329565794758E-2</v>
      </c>
      <c r="AE48">
        <v>45</v>
      </c>
      <c r="AF48">
        <v>13.636363636363599</v>
      </c>
      <c r="AG48">
        <v>2.8612951136722901E-2</v>
      </c>
    </row>
    <row r="49" spans="23:33" x14ac:dyDescent="0.35">
      <c r="W49">
        <v>4</v>
      </c>
      <c r="X49">
        <f t="shared" si="4"/>
        <v>3</v>
      </c>
      <c r="Y49">
        <f t="shared" si="9"/>
        <v>7.1364194263222956E-5</v>
      </c>
      <c r="Z49">
        <f t="shared" si="5"/>
        <v>-3.8542214858442586E-4</v>
      </c>
      <c r="AA49">
        <f t="shared" si="6"/>
        <v>7.3538752011596017E-4</v>
      </c>
      <c r="AB49">
        <f t="shared" si="7"/>
        <v>2.7900000000000001E-2</v>
      </c>
      <c r="AC49">
        <f t="shared" si="8"/>
        <v>2.8321329565794758E-2</v>
      </c>
      <c r="AE49">
        <v>46</v>
      </c>
      <c r="AF49">
        <v>13.9393939393939</v>
      </c>
      <c r="AG49">
        <v>2.8706094577212699E-2</v>
      </c>
    </row>
    <row r="50" spans="23:33" x14ac:dyDescent="0.35">
      <c r="W50">
        <f t="shared" ref="W50" si="15">W49+1</f>
        <v>5</v>
      </c>
      <c r="X50">
        <f t="shared" si="4"/>
        <v>5</v>
      </c>
      <c r="Y50">
        <f t="shared" si="9"/>
        <v>-2.1398822731689072E-5</v>
      </c>
      <c r="Z50">
        <f t="shared" si="5"/>
        <v>4.2763016994911904E-5</v>
      </c>
      <c r="AA50">
        <f t="shared" si="6"/>
        <v>5.0069256936932177E-5</v>
      </c>
      <c r="AB50">
        <f t="shared" si="7"/>
        <v>2.8400000000000002E-2</v>
      </c>
      <c r="AC50">
        <f t="shared" si="8"/>
        <v>2.8400000000000002E-2</v>
      </c>
      <c r="AE50">
        <v>47</v>
      </c>
      <c r="AF50">
        <v>14.2424242424242</v>
      </c>
      <c r="AG50">
        <v>2.8803764833250901E-2</v>
      </c>
    </row>
    <row r="51" spans="23:33" x14ac:dyDescent="0.35">
      <c r="W51">
        <v>5</v>
      </c>
      <c r="X51">
        <f t="shared" si="4"/>
        <v>5</v>
      </c>
      <c r="Y51">
        <f t="shared" si="9"/>
        <v>-2.1398822731689072E-5</v>
      </c>
      <c r="Z51">
        <f t="shared" si="5"/>
        <v>4.2763016994911904E-5</v>
      </c>
      <c r="AA51">
        <f t="shared" si="6"/>
        <v>5.0069256936932177E-5</v>
      </c>
      <c r="AB51">
        <f t="shared" si="7"/>
        <v>2.8400000000000002E-2</v>
      </c>
      <c r="AC51">
        <f t="shared" si="8"/>
        <v>2.8400000000000002E-2</v>
      </c>
      <c r="AE51">
        <v>48</v>
      </c>
      <c r="AF51">
        <v>14.545454545454501</v>
      </c>
      <c r="AG51">
        <v>2.8905270480287001E-2</v>
      </c>
    </row>
    <row r="52" spans="23:33" x14ac:dyDescent="0.35">
      <c r="W52">
        <f t="shared" ref="W52" si="16">W51+1</f>
        <v>6</v>
      </c>
      <c r="X52">
        <f t="shared" si="4"/>
        <v>5</v>
      </c>
      <c r="Y52">
        <f t="shared" si="9"/>
        <v>-2.1398822731689072E-5</v>
      </c>
      <c r="Z52">
        <f t="shared" si="5"/>
        <v>4.2763016994911904E-5</v>
      </c>
      <c r="AA52">
        <f t="shared" si="6"/>
        <v>5.0069256936932177E-5</v>
      </c>
      <c r="AB52">
        <f t="shared" si="7"/>
        <v>2.8400000000000002E-2</v>
      </c>
      <c r="AC52">
        <f t="shared" si="8"/>
        <v>2.8471433451200158E-2</v>
      </c>
      <c r="AE52">
        <v>49</v>
      </c>
      <c r="AF52">
        <v>14.8484848484848</v>
      </c>
      <c r="AG52">
        <v>2.9009920093770399E-2</v>
      </c>
    </row>
    <row r="53" spans="23:33" x14ac:dyDescent="0.35">
      <c r="W53">
        <v>6</v>
      </c>
      <c r="X53">
        <f t="shared" si="4"/>
        <v>5</v>
      </c>
      <c r="Y53">
        <f t="shared" si="9"/>
        <v>-2.1398822731689072E-5</v>
      </c>
      <c r="Z53">
        <f t="shared" si="5"/>
        <v>4.2763016994911904E-5</v>
      </c>
      <c r="AA53">
        <f t="shared" si="6"/>
        <v>5.0069256936932177E-5</v>
      </c>
      <c r="AB53">
        <f t="shared" si="7"/>
        <v>2.8400000000000002E-2</v>
      </c>
      <c r="AC53">
        <f t="shared" si="8"/>
        <v>2.8471433451200158E-2</v>
      </c>
      <c r="AE53">
        <v>50</v>
      </c>
      <c r="AF53">
        <v>15.151515151515101</v>
      </c>
      <c r="AG53">
        <v>2.9117022249150599E-2</v>
      </c>
    </row>
    <row r="54" spans="23:33" x14ac:dyDescent="0.35">
      <c r="W54">
        <f t="shared" ref="W54" si="17">W53+1</f>
        <v>7</v>
      </c>
      <c r="X54">
        <f t="shared" si="4"/>
        <v>7</v>
      </c>
      <c r="Y54">
        <f t="shared" si="9"/>
        <v>1.7691219190669223E-5</v>
      </c>
      <c r="Z54">
        <f t="shared" si="5"/>
        <v>-8.5629919395222541E-5</v>
      </c>
      <c r="AA54">
        <f t="shared" si="6"/>
        <v>-3.566454786368907E-5</v>
      </c>
      <c r="AB54">
        <f t="shared" si="7"/>
        <v>2.8500000000000001E-2</v>
      </c>
      <c r="AC54">
        <f t="shared" si="8"/>
        <v>2.8500000000000001E-2</v>
      </c>
      <c r="AE54">
        <v>51</v>
      </c>
      <c r="AF54">
        <v>15.4545454545454</v>
      </c>
      <c r="AG54">
        <v>2.9225885521877201E-2</v>
      </c>
    </row>
    <row r="55" spans="23:33" x14ac:dyDescent="0.35">
      <c r="W55">
        <v>7</v>
      </c>
      <c r="X55">
        <f t="shared" si="4"/>
        <v>7</v>
      </c>
      <c r="Y55">
        <f t="shared" si="9"/>
        <v>1.7691219190669223E-5</v>
      </c>
      <c r="Z55">
        <f t="shared" si="5"/>
        <v>-8.5629919395222541E-5</v>
      </c>
      <c r="AA55">
        <f t="shared" si="6"/>
        <v>-3.566454786368907E-5</v>
      </c>
      <c r="AB55">
        <f t="shared" si="7"/>
        <v>2.8500000000000001E-2</v>
      </c>
      <c r="AC55">
        <f t="shared" si="8"/>
        <v>2.8500000000000001E-2</v>
      </c>
      <c r="AE55">
        <v>52</v>
      </c>
      <c r="AF55">
        <v>15.757575757575699</v>
      </c>
      <c r="AG55">
        <v>2.93358184873997E-2</v>
      </c>
    </row>
    <row r="56" spans="23:33" x14ac:dyDescent="0.35">
      <c r="W56">
        <f t="shared" ref="W56" si="18">W55+1</f>
        <v>8</v>
      </c>
      <c r="X56">
        <f t="shared" si="4"/>
        <v>7</v>
      </c>
      <c r="Y56">
        <f t="shared" si="9"/>
        <v>1.7691219190669223E-5</v>
      </c>
      <c r="Z56">
        <f t="shared" si="5"/>
        <v>-8.5629919395222541E-5</v>
      </c>
      <c r="AA56">
        <f t="shared" si="6"/>
        <v>-3.566454786368907E-5</v>
      </c>
      <c r="AB56">
        <f t="shared" si="7"/>
        <v>2.8500000000000001E-2</v>
      </c>
      <c r="AC56">
        <f t="shared" si="8"/>
        <v>2.8396396751931757E-2</v>
      </c>
      <c r="AE56">
        <v>53</v>
      </c>
      <c r="AF56">
        <v>16.060606060605998</v>
      </c>
      <c r="AG56">
        <v>2.9446129721167599E-2</v>
      </c>
    </row>
    <row r="57" spans="23:33" x14ac:dyDescent="0.35">
      <c r="W57">
        <v>8</v>
      </c>
      <c r="X57">
        <f t="shared" si="4"/>
        <v>7</v>
      </c>
      <c r="Y57">
        <f t="shared" si="9"/>
        <v>1.7691219190669223E-5</v>
      </c>
      <c r="Z57">
        <f t="shared" si="5"/>
        <v>-8.5629919395222541E-5</v>
      </c>
      <c r="AA57">
        <f t="shared" si="6"/>
        <v>-3.566454786368907E-5</v>
      </c>
      <c r="AB57">
        <f t="shared" si="7"/>
        <v>2.8500000000000001E-2</v>
      </c>
      <c r="AC57">
        <f t="shared" si="8"/>
        <v>2.8396396751931757E-2</v>
      </c>
      <c r="AE57">
        <v>54</v>
      </c>
      <c r="AF57">
        <v>16.363636363636299</v>
      </c>
      <c r="AG57">
        <v>2.9556127798630299E-2</v>
      </c>
    </row>
    <row r="58" spans="23:33" x14ac:dyDescent="0.35">
      <c r="W58">
        <f t="shared" ref="W58" si="19">W57+1</f>
        <v>9</v>
      </c>
      <c r="X58">
        <f t="shared" si="4"/>
        <v>7</v>
      </c>
      <c r="Y58">
        <f t="shared" si="9"/>
        <v>1.7691219190669223E-5</v>
      </c>
      <c r="Z58">
        <f t="shared" si="5"/>
        <v>-8.5629919395222541E-5</v>
      </c>
      <c r="AA58">
        <f t="shared" si="6"/>
        <v>-3.566454786368907E-5</v>
      </c>
      <c r="AB58">
        <f t="shared" si="7"/>
        <v>2.8500000000000001E-2</v>
      </c>
      <c r="AC58">
        <f t="shared" si="8"/>
        <v>2.8227680980217086E-2</v>
      </c>
      <c r="AE58">
        <v>55</v>
      </c>
      <c r="AF58">
        <v>16.6666666666666</v>
      </c>
      <c r="AG58">
        <v>2.96651212952374E-2</v>
      </c>
    </row>
    <row r="59" spans="23:33" x14ac:dyDescent="0.35">
      <c r="W59">
        <v>9</v>
      </c>
      <c r="X59">
        <f t="shared" si="4"/>
        <v>7</v>
      </c>
      <c r="Y59">
        <f t="shared" si="9"/>
        <v>1.7691219190669223E-5</v>
      </c>
      <c r="Z59">
        <f t="shared" si="5"/>
        <v>-8.5629919395222541E-5</v>
      </c>
      <c r="AA59">
        <f t="shared" si="6"/>
        <v>-3.566454786368907E-5</v>
      </c>
      <c r="AB59">
        <f t="shared" si="7"/>
        <v>2.8500000000000001E-2</v>
      </c>
      <c r="AC59">
        <f t="shared" si="8"/>
        <v>2.8227680980217086E-2</v>
      </c>
      <c r="AE59">
        <v>56</v>
      </c>
      <c r="AF59">
        <v>16.969696969696901</v>
      </c>
      <c r="AG59">
        <v>2.9772418786438298E-2</v>
      </c>
    </row>
    <row r="60" spans="23:33" x14ac:dyDescent="0.35">
      <c r="W60">
        <f t="shared" ref="W60" si="20">W59+1</f>
        <v>10</v>
      </c>
      <c r="X60">
        <f t="shared" si="4"/>
        <v>10</v>
      </c>
      <c r="Y60">
        <f t="shared" si="9"/>
        <v>-4.1412938712104995E-6</v>
      </c>
      <c r="Z60">
        <f t="shared" si="5"/>
        <v>7.35910533208005E-5</v>
      </c>
      <c r="AA60">
        <f t="shared" si="6"/>
        <v>-7.1781146086955124E-5</v>
      </c>
      <c r="AB60">
        <f t="shared" si="7"/>
        <v>2.81E-2</v>
      </c>
      <c r="AC60">
        <f t="shared" si="8"/>
        <v>2.81E-2</v>
      </c>
      <c r="AE60">
        <v>57</v>
      </c>
      <c r="AF60">
        <v>17.272727272727199</v>
      </c>
      <c r="AG60">
        <v>2.9877328847682599E-2</v>
      </c>
    </row>
    <row r="61" spans="23:33" x14ac:dyDescent="0.35">
      <c r="W61">
        <v>10</v>
      </c>
      <c r="X61">
        <f t="shared" si="4"/>
        <v>10</v>
      </c>
      <c r="Y61">
        <f t="shared" si="9"/>
        <v>-4.1412938712104995E-6</v>
      </c>
      <c r="Z61">
        <f t="shared" si="5"/>
        <v>7.35910533208005E-5</v>
      </c>
      <c r="AA61">
        <f t="shared" si="6"/>
        <v>-7.1781146086955124E-5</v>
      </c>
      <c r="AB61">
        <f t="shared" si="7"/>
        <v>2.81E-2</v>
      </c>
      <c r="AC61">
        <f t="shared" si="8"/>
        <v>2.81E-2</v>
      </c>
      <c r="AE61">
        <v>58</v>
      </c>
      <c r="AF61">
        <v>17.5757575757575</v>
      </c>
      <c r="AG61">
        <v>2.99791600544198E-2</v>
      </c>
    </row>
    <row r="62" spans="23:33" x14ac:dyDescent="0.35">
      <c r="W62">
        <f t="shared" ref="W62" si="21">W61+1</f>
        <v>11</v>
      </c>
      <c r="X62">
        <f t="shared" si="4"/>
        <v>10</v>
      </c>
      <c r="Y62">
        <f t="shared" si="9"/>
        <v>-4.1412938712104995E-6</v>
      </c>
      <c r="Z62">
        <f t="shared" si="5"/>
        <v>7.35910533208005E-5</v>
      </c>
      <c r="AA62">
        <f t="shared" si="6"/>
        <v>-7.1781146086955124E-5</v>
      </c>
      <c r="AB62">
        <f t="shared" si="7"/>
        <v>2.81E-2</v>
      </c>
      <c r="AC62">
        <f t="shared" si="8"/>
        <v>2.8097668613362634E-2</v>
      </c>
      <c r="AE62">
        <v>59</v>
      </c>
      <c r="AF62">
        <v>17.878787878787801</v>
      </c>
      <c r="AG62">
        <v>3.0077220982099299E-2</v>
      </c>
    </row>
    <row r="63" spans="23:33" x14ac:dyDescent="0.35">
      <c r="W63">
        <v>11</v>
      </c>
      <c r="X63">
        <f t="shared" si="4"/>
        <v>10</v>
      </c>
      <c r="Y63">
        <f t="shared" si="9"/>
        <v>-4.1412938712104995E-6</v>
      </c>
      <c r="Z63">
        <f t="shared" si="5"/>
        <v>7.35910533208005E-5</v>
      </c>
      <c r="AA63">
        <f t="shared" si="6"/>
        <v>-7.1781146086955124E-5</v>
      </c>
      <c r="AB63">
        <f t="shared" si="7"/>
        <v>2.81E-2</v>
      </c>
      <c r="AC63">
        <f t="shared" si="8"/>
        <v>2.8097668613362634E-2</v>
      </c>
      <c r="AE63">
        <v>60</v>
      </c>
      <c r="AF63">
        <v>18.181818181818102</v>
      </c>
      <c r="AG63">
        <v>3.01708202061707E-2</v>
      </c>
    </row>
    <row r="64" spans="23:33" x14ac:dyDescent="0.35">
      <c r="W64">
        <f t="shared" ref="W64" si="22">W63+1</f>
        <v>12</v>
      </c>
      <c r="X64">
        <f t="shared" si="4"/>
        <v>10</v>
      </c>
      <c r="Y64">
        <f t="shared" si="9"/>
        <v>-4.1412938712104995E-6</v>
      </c>
      <c r="Z64">
        <f t="shared" si="5"/>
        <v>7.35910533208005E-5</v>
      </c>
      <c r="AA64">
        <f t="shared" si="6"/>
        <v>-7.1781146086955124E-5</v>
      </c>
      <c r="AB64">
        <f t="shared" si="7"/>
        <v>2.81E-2</v>
      </c>
      <c r="AC64">
        <f t="shared" si="8"/>
        <v>2.8217671570139609E-2</v>
      </c>
      <c r="AE64">
        <v>61</v>
      </c>
      <c r="AF64">
        <v>18.484848484848399</v>
      </c>
      <c r="AG64">
        <v>3.02592663020834E-2</v>
      </c>
    </row>
    <row r="65" spans="23:33" x14ac:dyDescent="0.35">
      <c r="W65">
        <v>12</v>
      </c>
      <c r="X65">
        <f t="shared" si="4"/>
        <v>10</v>
      </c>
      <c r="Y65">
        <f t="shared" si="9"/>
        <v>-4.1412938712104995E-6</v>
      </c>
      <c r="Z65">
        <f t="shared" si="5"/>
        <v>7.35910533208005E-5</v>
      </c>
      <c r="AA65">
        <f t="shared" si="6"/>
        <v>-7.1781146086955124E-5</v>
      </c>
      <c r="AB65">
        <f t="shared" si="7"/>
        <v>2.81E-2</v>
      </c>
      <c r="AC65">
        <f t="shared" si="8"/>
        <v>2.8217671570139609E-2</v>
      </c>
      <c r="AE65">
        <v>62</v>
      </c>
      <c r="AF65">
        <v>18.7878787878787</v>
      </c>
      <c r="AG65">
        <v>3.0341867845287002E-2</v>
      </c>
    </row>
    <row r="66" spans="23:33" x14ac:dyDescent="0.35">
      <c r="W66">
        <f t="shared" ref="W66" si="23">W65+1</f>
        <v>13</v>
      </c>
      <c r="X66">
        <f t="shared" si="4"/>
        <v>10</v>
      </c>
      <c r="Y66">
        <f t="shared" si="9"/>
        <v>-4.1412938712104995E-6</v>
      </c>
      <c r="Z66">
        <f t="shared" si="5"/>
        <v>7.35910533208005E-5</v>
      </c>
      <c r="AA66">
        <f t="shared" si="6"/>
        <v>-7.1781146086955124E-5</v>
      </c>
      <c r="AB66">
        <f t="shared" si="7"/>
        <v>2.81E-2</v>
      </c>
      <c r="AC66">
        <f t="shared" si="8"/>
        <v>2.8435161107103656E-2</v>
      </c>
      <c r="AE66">
        <v>63</v>
      </c>
      <c r="AF66">
        <v>19.090909090909001</v>
      </c>
      <c r="AG66">
        <v>3.0417933411230998E-2</v>
      </c>
    </row>
    <row r="67" spans="23:33" x14ac:dyDescent="0.35">
      <c r="W67">
        <v>13</v>
      </c>
      <c r="X67">
        <f t="shared" si="4"/>
        <v>10</v>
      </c>
      <c r="Y67">
        <f t="shared" si="9"/>
        <v>-4.1412938712104995E-6</v>
      </c>
      <c r="Z67">
        <f t="shared" si="5"/>
        <v>7.35910533208005E-5</v>
      </c>
      <c r="AA67">
        <f t="shared" si="6"/>
        <v>-7.1781146086955124E-5</v>
      </c>
      <c r="AB67">
        <f t="shared" si="7"/>
        <v>2.81E-2</v>
      </c>
      <c r="AC67">
        <f t="shared" si="8"/>
        <v>2.8435161107103656E-2</v>
      </c>
      <c r="AE67">
        <v>64</v>
      </c>
      <c r="AF67">
        <v>19.393939393939299</v>
      </c>
      <c r="AG67">
        <v>3.04867715753648E-2</v>
      </c>
    </row>
    <row r="68" spans="23:33" x14ac:dyDescent="0.35">
      <c r="W68">
        <f t="shared" ref="W68" si="24">W67+1</f>
        <v>14</v>
      </c>
      <c r="X68">
        <f t="shared" ref="X68:X100" si="25">VLOOKUP(W68,$H$3:$L$13,1,TRUE)</f>
        <v>10</v>
      </c>
      <c r="Y68">
        <f t="shared" si="9"/>
        <v>-4.1412938712104995E-6</v>
      </c>
      <c r="Z68">
        <f t="shared" ref="Z68:Z100" si="26">VLOOKUP($W68,$H$3:$L$13,2,TRUE)</f>
        <v>7.35910533208005E-5</v>
      </c>
      <c r="AA68">
        <f t="shared" ref="AA68:AA100" si="27">VLOOKUP($W68,$H$3:$L$13,4,TRUE)</f>
        <v>-7.1781146086955124E-5</v>
      </c>
      <c r="AB68">
        <f t="shared" ref="AB68:AB100" si="28">VLOOKUP($W68,$H$3:$L$13,5,TRUE)</f>
        <v>2.81E-2</v>
      </c>
      <c r="AC68">
        <f t="shared" ref="AC68:AC100" si="29">Y68*(W68-X68)^3+Z68*(W68-X68)^2+AA68*(W68-X68)+AB68</f>
        <v>2.8725289461027516E-2</v>
      </c>
      <c r="AE68">
        <v>65</v>
      </c>
      <c r="AF68">
        <v>19.696969696969699</v>
      </c>
      <c r="AG68">
        <v>3.0547690913137901E-2</v>
      </c>
    </row>
    <row r="69" spans="23:33" x14ac:dyDescent="0.35">
      <c r="W69">
        <v>14</v>
      </c>
      <c r="X69">
        <f t="shared" si="25"/>
        <v>10</v>
      </c>
      <c r="Y69">
        <f t="shared" ref="Y69:Y100" si="30">VLOOKUP(W69,$H$3:$L$13,3,TRUE)</f>
        <v>-4.1412938712104995E-6</v>
      </c>
      <c r="Z69">
        <f t="shared" si="26"/>
        <v>7.35910533208005E-5</v>
      </c>
      <c r="AA69">
        <f t="shared" si="27"/>
        <v>-7.1781146086955124E-5</v>
      </c>
      <c r="AB69">
        <f t="shared" si="28"/>
        <v>2.81E-2</v>
      </c>
      <c r="AC69">
        <f t="shared" si="29"/>
        <v>2.8725289461027516E-2</v>
      </c>
      <c r="AE69">
        <v>66</v>
      </c>
      <c r="AF69">
        <v>20</v>
      </c>
      <c r="AG69">
        <v>3.0599999999999902E-2</v>
      </c>
    </row>
    <row r="70" spans="23:33" x14ac:dyDescent="0.35">
      <c r="W70">
        <f t="shared" ref="W70" si="31">W69+1</f>
        <v>15</v>
      </c>
      <c r="X70">
        <f t="shared" si="25"/>
        <v>10</v>
      </c>
      <c r="Y70">
        <f t="shared" si="30"/>
        <v>-4.1412938712104995E-6</v>
      </c>
      <c r="Z70">
        <f t="shared" si="26"/>
        <v>7.35910533208005E-5</v>
      </c>
      <c r="AA70">
        <f t="shared" si="27"/>
        <v>-7.1781146086955124E-5</v>
      </c>
      <c r="AB70">
        <f t="shared" si="28"/>
        <v>2.81E-2</v>
      </c>
      <c r="AC70">
        <f t="shared" si="29"/>
        <v>2.9063208868683924E-2</v>
      </c>
      <c r="AE70">
        <v>67</v>
      </c>
      <c r="AF70">
        <v>20.303030303030301</v>
      </c>
      <c r="AG70">
        <v>3.0643169626515001E-2</v>
      </c>
    </row>
    <row r="71" spans="23:33" x14ac:dyDescent="0.35">
      <c r="W71">
        <v>15</v>
      </c>
      <c r="X71">
        <f t="shared" si="25"/>
        <v>10</v>
      </c>
      <c r="Y71">
        <f t="shared" si="30"/>
        <v>-4.1412938712104995E-6</v>
      </c>
      <c r="Z71">
        <f t="shared" si="26"/>
        <v>7.35910533208005E-5</v>
      </c>
      <c r="AA71">
        <f t="shared" si="27"/>
        <v>-7.1781146086955124E-5</v>
      </c>
      <c r="AB71">
        <f t="shared" si="28"/>
        <v>2.81E-2</v>
      </c>
      <c r="AC71">
        <f t="shared" si="29"/>
        <v>2.9063208868683924E-2</v>
      </c>
      <c r="AE71">
        <v>68</v>
      </c>
      <c r="AF71">
        <v>20.606060606060598</v>
      </c>
      <c r="AG71">
        <v>3.0677319443706299E-2</v>
      </c>
    </row>
    <row r="72" spans="23:33" x14ac:dyDescent="0.35">
      <c r="W72">
        <f t="shared" ref="W72" si="32">W71+1</f>
        <v>16</v>
      </c>
      <c r="X72">
        <f t="shared" si="25"/>
        <v>10</v>
      </c>
      <c r="Y72">
        <f t="shared" si="30"/>
        <v>-4.1412938712104995E-6</v>
      </c>
      <c r="Z72">
        <f t="shared" si="26"/>
        <v>7.35910533208005E-5</v>
      </c>
      <c r="AA72">
        <f t="shared" si="27"/>
        <v>-7.1781146086955124E-5</v>
      </c>
      <c r="AB72">
        <f t="shared" si="28"/>
        <v>2.81E-2</v>
      </c>
      <c r="AC72">
        <f t="shared" si="29"/>
        <v>2.9424071566845619E-2</v>
      </c>
      <c r="AE72">
        <v>69</v>
      </c>
      <c r="AF72">
        <v>20.909090909090899</v>
      </c>
      <c r="AG72">
        <v>3.0702731317711601E-2</v>
      </c>
    </row>
    <row r="73" spans="23:33" x14ac:dyDescent="0.35">
      <c r="W73">
        <v>16</v>
      </c>
      <c r="X73">
        <f t="shared" si="25"/>
        <v>10</v>
      </c>
      <c r="Y73">
        <f t="shared" si="30"/>
        <v>-4.1412938712104995E-6</v>
      </c>
      <c r="Z73">
        <f t="shared" si="26"/>
        <v>7.35910533208005E-5</v>
      </c>
      <c r="AA73">
        <f t="shared" si="27"/>
        <v>-7.1781146086955124E-5</v>
      </c>
      <c r="AB73">
        <f t="shared" si="28"/>
        <v>2.81E-2</v>
      </c>
      <c r="AC73">
        <f t="shared" si="29"/>
        <v>2.9424071566845619E-2</v>
      </c>
      <c r="AE73">
        <v>70</v>
      </c>
      <c r="AF73">
        <v>21.2121212121212</v>
      </c>
      <c r="AG73">
        <v>3.0719687114668701E-2</v>
      </c>
    </row>
    <row r="74" spans="23:33" x14ac:dyDescent="0.35">
      <c r="W74">
        <f t="shared" ref="W74" si="33">W73+1</f>
        <v>17</v>
      </c>
      <c r="X74">
        <f t="shared" si="25"/>
        <v>10</v>
      </c>
      <c r="Y74">
        <f t="shared" si="30"/>
        <v>-4.1412938712104995E-6</v>
      </c>
      <c r="Z74">
        <f t="shared" si="26"/>
        <v>7.35910533208005E-5</v>
      </c>
      <c r="AA74">
        <f t="shared" si="27"/>
        <v>-7.1781146086955124E-5</v>
      </c>
      <c r="AB74">
        <f t="shared" si="28"/>
        <v>2.81E-2</v>
      </c>
      <c r="AC74">
        <f t="shared" si="29"/>
        <v>2.9783029792285337E-2</v>
      </c>
      <c r="AE74">
        <v>71</v>
      </c>
      <c r="AF74">
        <v>21.515151515151501</v>
      </c>
      <c r="AG74">
        <v>3.0728468700715501E-2</v>
      </c>
    </row>
    <row r="75" spans="23:33" x14ac:dyDescent="0.35">
      <c r="W75">
        <v>17</v>
      </c>
      <c r="X75">
        <f t="shared" si="25"/>
        <v>10</v>
      </c>
      <c r="Y75">
        <f t="shared" si="30"/>
        <v>-4.1412938712104995E-6</v>
      </c>
      <c r="Z75">
        <f t="shared" si="26"/>
        <v>7.35910533208005E-5</v>
      </c>
      <c r="AA75">
        <f t="shared" si="27"/>
        <v>-7.1781146086955124E-5</v>
      </c>
      <c r="AB75">
        <f t="shared" si="28"/>
        <v>2.81E-2</v>
      </c>
      <c r="AC75">
        <f t="shared" si="29"/>
        <v>2.9783029792285337E-2</v>
      </c>
      <c r="AE75">
        <v>72</v>
      </c>
      <c r="AF75">
        <v>21.818181818181799</v>
      </c>
      <c r="AG75">
        <v>3.0729357941989801E-2</v>
      </c>
    </row>
    <row r="76" spans="23:33" x14ac:dyDescent="0.35">
      <c r="W76">
        <f t="shared" ref="W76" si="34">W75+1</f>
        <v>18</v>
      </c>
      <c r="X76">
        <f t="shared" si="25"/>
        <v>10</v>
      </c>
      <c r="Y76">
        <f t="shared" si="30"/>
        <v>-4.1412938712104995E-6</v>
      </c>
      <c r="Z76">
        <f t="shared" si="26"/>
        <v>7.35910533208005E-5</v>
      </c>
      <c r="AA76">
        <f t="shared" si="27"/>
        <v>-7.1781146086955124E-5</v>
      </c>
      <c r="AB76">
        <f t="shared" si="28"/>
        <v>2.81E-2</v>
      </c>
      <c r="AC76">
        <f t="shared" si="29"/>
        <v>3.0115235781775815E-2</v>
      </c>
      <c r="AE76">
        <v>73</v>
      </c>
      <c r="AF76">
        <v>22.1212121212121</v>
      </c>
      <c r="AG76">
        <v>3.07226367046293E-2</v>
      </c>
    </row>
    <row r="77" spans="23:33" x14ac:dyDescent="0.35">
      <c r="W77">
        <v>18</v>
      </c>
      <c r="X77">
        <f t="shared" si="25"/>
        <v>10</v>
      </c>
      <c r="Y77">
        <f t="shared" si="30"/>
        <v>-4.1412938712104995E-6</v>
      </c>
      <c r="Z77">
        <f t="shared" si="26"/>
        <v>7.35910533208005E-5</v>
      </c>
      <c r="AA77">
        <f t="shared" si="27"/>
        <v>-7.1781146086955124E-5</v>
      </c>
      <c r="AB77">
        <f t="shared" si="28"/>
        <v>2.81E-2</v>
      </c>
      <c r="AC77">
        <f t="shared" si="29"/>
        <v>3.0115235781775815E-2</v>
      </c>
      <c r="AE77">
        <v>74</v>
      </c>
      <c r="AF77">
        <v>22.424242424242401</v>
      </c>
      <c r="AG77">
        <v>3.0708586854771999E-2</v>
      </c>
    </row>
    <row r="78" spans="23:33" x14ac:dyDescent="0.35">
      <c r="W78">
        <f t="shared" ref="W78" si="35">W77+1</f>
        <v>19</v>
      </c>
      <c r="X78">
        <f t="shared" si="25"/>
        <v>10</v>
      </c>
      <c r="Y78">
        <f t="shared" si="30"/>
        <v>-4.1412938712104995E-6</v>
      </c>
      <c r="Z78">
        <f t="shared" si="26"/>
        <v>7.35910533208005E-5</v>
      </c>
      <c r="AA78">
        <f t="shared" si="27"/>
        <v>-7.1781146086955124E-5</v>
      </c>
      <c r="AB78">
        <f t="shared" si="28"/>
        <v>2.81E-2</v>
      </c>
      <c r="AC78">
        <f t="shared" si="29"/>
        <v>3.0395841772089791E-2</v>
      </c>
      <c r="AE78">
        <v>75</v>
      </c>
      <c r="AF78">
        <v>22.727272727272702</v>
      </c>
      <c r="AG78">
        <v>3.0687490258555699E-2</v>
      </c>
    </row>
    <row r="79" spans="23:33" x14ac:dyDescent="0.35">
      <c r="W79">
        <v>19</v>
      </c>
      <c r="X79">
        <f t="shared" si="25"/>
        <v>10</v>
      </c>
      <c r="Y79">
        <f t="shared" si="30"/>
        <v>-4.1412938712104995E-6</v>
      </c>
      <c r="Z79">
        <f t="shared" si="26"/>
        <v>7.35910533208005E-5</v>
      </c>
      <c r="AA79">
        <f t="shared" si="27"/>
        <v>-7.1781146086955124E-5</v>
      </c>
      <c r="AB79">
        <f t="shared" si="28"/>
        <v>2.81E-2</v>
      </c>
      <c r="AC79">
        <f t="shared" si="29"/>
        <v>3.0395841772089791E-2</v>
      </c>
      <c r="AE79">
        <v>76</v>
      </c>
      <c r="AF79">
        <v>23.030303030302999</v>
      </c>
      <c r="AG79">
        <v>3.0659628782118201E-2</v>
      </c>
    </row>
    <row r="80" spans="23:33" x14ac:dyDescent="0.35">
      <c r="W80">
        <f t="shared" ref="W80" si="36">W79+1</f>
        <v>20</v>
      </c>
      <c r="X80">
        <f t="shared" si="25"/>
        <v>20</v>
      </c>
      <c r="Y80">
        <f t="shared" si="30"/>
        <v>1.6882587605171491E-6</v>
      </c>
      <c r="Z80">
        <f t="shared" si="26"/>
        <v>-5.0647762815514474E-5</v>
      </c>
      <c r="AA80">
        <f t="shared" si="27"/>
        <v>1.5765175210342988E-4</v>
      </c>
      <c r="AB80">
        <f t="shared" si="28"/>
        <v>3.0599999999999999E-2</v>
      </c>
      <c r="AC80">
        <f t="shared" si="29"/>
        <v>3.0599999999999999E-2</v>
      </c>
      <c r="AE80">
        <v>77</v>
      </c>
      <c r="AF80">
        <v>23.3333333333333</v>
      </c>
      <c r="AG80">
        <v>3.06252842915972E-2</v>
      </c>
    </row>
    <row r="81" spans="23:33" x14ac:dyDescent="0.35">
      <c r="W81">
        <v>20</v>
      </c>
      <c r="X81">
        <f t="shared" si="25"/>
        <v>20</v>
      </c>
      <c r="Y81">
        <f t="shared" si="30"/>
        <v>1.6882587605171491E-6</v>
      </c>
      <c r="Z81">
        <f t="shared" si="26"/>
        <v>-5.0647762815514474E-5</v>
      </c>
      <c r="AA81">
        <f t="shared" si="27"/>
        <v>1.5765175210342988E-4</v>
      </c>
      <c r="AB81">
        <f t="shared" si="28"/>
        <v>3.0599999999999999E-2</v>
      </c>
      <c r="AC81">
        <f t="shared" si="29"/>
        <v>3.0599999999999999E-2</v>
      </c>
      <c r="AE81">
        <v>78</v>
      </c>
      <c r="AF81">
        <v>23.636363636363601</v>
      </c>
      <c r="AG81">
        <v>3.05847386531308E-2</v>
      </c>
    </row>
    <row r="82" spans="23:33" x14ac:dyDescent="0.35">
      <c r="W82">
        <f t="shared" ref="W82" si="37">W81+1</f>
        <v>21</v>
      </c>
      <c r="X82">
        <f t="shared" si="25"/>
        <v>20</v>
      </c>
      <c r="Y82">
        <f t="shared" si="30"/>
        <v>1.6882587605171491E-6</v>
      </c>
      <c r="Z82">
        <f t="shared" si="26"/>
        <v>-5.0647762815514474E-5</v>
      </c>
      <c r="AA82">
        <f t="shared" si="27"/>
        <v>1.5765175210342988E-4</v>
      </c>
      <c r="AB82">
        <f t="shared" si="28"/>
        <v>3.0599999999999999E-2</v>
      </c>
      <c r="AC82">
        <f t="shared" si="29"/>
        <v>3.0708692248048432E-2</v>
      </c>
      <c r="AE82">
        <v>79</v>
      </c>
      <c r="AF82">
        <v>23.939393939393899</v>
      </c>
      <c r="AG82">
        <v>3.0538273732856499E-2</v>
      </c>
    </row>
    <row r="83" spans="23:33" x14ac:dyDescent="0.35">
      <c r="W83">
        <v>21</v>
      </c>
      <c r="X83">
        <f t="shared" si="25"/>
        <v>20</v>
      </c>
      <c r="Y83">
        <f t="shared" si="30"/>
        <v>1.6882587605171491E-6</v>
      </c>
      <c r="Z83">
        <f t="shared" si="26"/>
        <v>-5.0647762815514474E-5</v>
      </c>
      <c r="AA83">
        <f t="shared" si="27"/>
        <v>1.5765175210342988E-4</v>
      </c>
      <c r="AB83">
        <f t="shared" si="28"/>
        <v>3.0599999999999999E-2</v>
      </c>
      <c r="AC83">
        <f t="shared" si="29"/>
        <v>3.0708692248048432E-2</v>
      </c>
      <c r="AE83">
        <v>80</v>
      </c>
      <c r="AF83">
        <v>24.2424242424242</v>
      </c>
      <c r="AG83">
        <v>3.0486171396912402E-2</v>
      </c>
    </row>
    <row r="84" spans="23:33" x14ac:dyDescent="0.35">
      <c r="W84">
        <f t="shared" ref="W84" si="38">W83+1</f>
        <v>22</v>
      </c>
      <c r="X84">
        <f t="shared" si="25"/>
        <v>20</v>
      </c>
      <c r="Y84">
        <f t="shared" si="30"/>
        <v>1.6882587605171491E-6</v>
      </c>
      <c r="Z84">
        <f t="shared" si="26"/>
        <v>-5.0647762815514474E-5</v>
      </c>
      <c r="AA84">
        <f t="shared" si="27"/>
        <v>1.5765175210342988E-4</v>
      </c>
      <c r="AB84">
        <f t="shared" si="28"/>
        <v>3.0599999999999999E-2</v>
      </c>
      <c r="AC84">
        <f t="shared" si="29"/>
        <v>3.0726218523028939E-2</v>
      </c>
      <c r="AE84">
        <v>81</v>
      </c>
      <c r="AF84">
        <v>24.545454545454501</v>
      </c>
      <c r="AG84">
        <v>3.0428713511436199E-2</v>
      </c>
    </row>
    <row r="85" spans="23:33" x14ac:dyDescent="0.35">
      <c r="W85">
        <v>22</v>
      </c>
      <c r="X85">
        <f t="shared" si="25"/>
        <v>20</v>
      </c>
      <c r="Y85">
        <f t="shared" si="30"/>
        <v>1.6882587605171491E-6</v>
      </c>
      <c r="Z85">
        <f t="shared" si="26"/>
        <v>-5.0647762815514474E-5</v>
      </c>
      <c r="AA85">
        <f t="shared" si="27"/>
        <v>1.5765175210342988E-4</v>
      </c>
      <c r="AB85">
        <f t="shared" si="28"/>
        <v>3.0599999999999999E-2</v>
      </c>
      <c r="AC85">
        <f t="shared" si="29"/>
        <v>3.0726218523028939E-2</v>
      </c>
      <c r="AE85">
        <v>82</v>
      </c>
      <c r="AF85">
        <v>24.848484848484802</v>
      </c>
      <c r="AG85">
        <v>3.0366181942565702E-2</v>
      </c>
    </row>
    <row r="86" spans="23:33" x14ac:dyDescent="0.35">
      <c r="W86">
        <f t="shared" ref="W86" si="39">W85+1</f>
        <v>23</v>
      </c>
      <c r="X86">
        <f t="shared" si="25"/>
        <v>20</v>
      </c>
      <c r="Y86">
        <f t="shared" si="30"/>
        <v>1.6882587605171491E-6</v>
      </c>
      <c r="Z86">
        <f t="shared" si="26"/>
        <v>-5.0647762815514474E-5</v>
      </c>
      <c r="AA86">
        <f t="shared" si="27"/>
        <v>1.5765175210342988E-4</v>
      </c>
      <c r="AB86">
        <f t="shared" si="28"/>
        <v>3.0599999999999999E-2</v>
      </c>
      <c r="AC86">
        <f t="shared" si="29"/>
        <v>3.0662708377504622E-2</v>
      </c>
      <c r="AE86">
        <v>83</v>
      </c>
      <c r="AF86">
        <v>25.151515151515099</v>
      </c>
      <c r="AG86">
        <v>3.0298858556438799E-2</v>
      </c>
    </row>
    <row r="87" spans="23:33" x14ac:dyDescent="0.35">
      <c r="W87">
        <v>23</v>
      </c>
      <c r="X87">
        <f t="shared" si="25"/>
        <v>20</v>
      </c>
      <c r="Y87">
        <f t="shared" si="30"/>
        <v>1.6882587605171491E-6</v>
      </c>
      <c r="Z87">
        <f t="shared" si="26"/>
        <v>-5.0647762815514474E-5</v>
      </c>
      <c r="AA87">
        <f t="shared" si="27"/>
        <v>1.5765175210342988E-4</v>
      </c>
      <c r="AB87">
        <f t="shared" si="28"/>
        <v>3.0599999999999999E-2</v>
      </c>
      <c r="AC87">
        <f t="shared" si="29"/>
        <v>3.0662708377504622E-2</v>
      </c>
      <c r="AE87">
        <v>84</v>
      </c>
      <c r="AF87">
        <v>25.4545454545454</v>
      </c>
      <c r="AG87">
        <v>3.02270252191933E-2</v>
      </c>
    </row>
    <row r="88" spans="23:33" x14ac:dyDescent="0.35">
      <c r="W88">
        <f t="shared" ref="W88" si="40">W87+1</f>
        <v>24</v>
      </c>
      <c r="X88">
        <f t="shared" si="25"/>
        <v>20</v>
      </c>
      <c r="Y88">
        <f t="shared" si="30"/>
        <v>1.6882587605171491E-6</v>
      </c>
      <c r="Z88">
        <f t="shared" si="26"/>
        <v>-5.0647762815514474E-5</v>
      </c>
      <c r="AA88">
        <f t="shared" si="27"/>
        <v>1.5765175210342988E-4</v>
      </c>
      <c r="AB88">
        <f t="shared" si="28"/>
        <v>3.0599999999999999E-2</v>
      </c>
      <c r="AC88">
        <f t="shared" si="29"/>
        <v>3.0528291364038583E-2</v>
      </c>
      <c r="AE88">
        <v>85</v>
      </c>
      <c r="AF88">
        <v>25.757575757575701</v>
      </c>
      <c r="AG88">
        <v>3.0150963796967099E-2</v>
      </c>
    </row>
    <row r="89" spans="23:33" x14ac:dyDescent="0.35">
      <c r="W89">
        <v>24</v>
      </c>
      <c r="X89">
        <f t="shared" si="25"/>
        <v>20</v>
      </c>
      <c r="Y89">
        <f t="shared" si="30"/>
        <v>1.6882587605171491E-6</v>
      </c>
      <c r="Z89">
        <f t="shared" si="26"/>
        <v>-5.0647762815514474E-5</v>
      </c>
      <c r="AA89">
        <f t="shared" si="27"/>
        <v>1.5765175210342988E-4</v>
      </c>
      <c r="AB89">
        <f t="shared" si="28"/>
        <v>3.0599999999999999E-2</v>
      </c>
      <c r="AC89">
        <f t="shared" si="29"/>
        <v>3.0528291364038583E-2</v>
      </c>
      <c r="AE89">
        <v>86</v>
      </c>
      <c r="AF89">
        <v>26.060606060605998</v>
      </c>
      <c r="AG89">
        <v>3.0070956155897801E-2</v>
      </c>
    </row>
    <row r="90" spans="23:33" x14ac:dyDescent="0.35">
      <c r="W90">
        <f t="shared" ref="W90" si="41">W89+1</f>
        <v>25</v>
      </c>
      <c r="X90">
        <f t="shared" si="25"/>
        <v>20</v>
      </c>
      <c r="Y90">
        <f t="shared" si="30"/>
        <v>1.6882587605171491E-6</v>
      </c>
      <c r="Z90">
        <f t="shared" si="26"/>
        <v>-5.0647762815514474E-5</v>
      </c>
      <c r="AA90">
        <f t="shared" si="27"/>
        <v>1.5765175210342988E-4</v>
      </c>
      <c r="AB90">
        <f t="shared" si="28"/>
        <v>3.0599999999999999E-2</v>
      </c>
      <c r="AC90">
        <f t="shared" si="29"/>
        <v>3.0333097035193931E-2</v>
      </c>
      <c r="AE90">
        <v>87</v>
      </c>
      <c r="AF90">
        <v>26.363636363636299</v>
      </c>
      <c r="AG90">
        <v>2.9987284162123502E-2</v>
      </c>
    </row>
    <row r="91" spans="23:33" x14ac:dyDescent="0.35">
      <c r="W91">
        <v>25</v>
      </c>
      <c r="X91">
        <f t="shared" si="25"/>
        <v>20</v>
      </c>
      <c r="Y91">
        <f t="shared" si="30"/>
        <v>1.6882587605171491E-6</v>
      </c>
      <c r="Z91">
        <f t="shared" si="26"/>
        <v>-5.0647762815514474E-5</v>
      </c>
      <c r="AA91">
        <f t="shared" si="27"/>
        <v>1.5765175210342988E-4</v>
      </c>
      <c r="AB91">
        <f t="shared" si="28"/>
        <v>3.0599999999999999E-2</v>
      </c>
      <c r="AC91">
        <f t="shared" si="29"/>
        <v>3.0333097035193931E-2</v>
      </c>
      <c r="AE91">
        <v>88</v>
      </c>
      <c r="AF91">
        <v>26.6666666666666</v>
      </c>
      <c r="AG91">
        <v>2.9900229681781802E-2</v>
      </c>
    </row>
    <row r="92" spans="23:33" x14ac:dyDescent="0.35">
      <c r="W92">
        <f t="shared" ref="W92" si="42">W91+1</f>
        <v>26</v>
      </c>
      <c r="X92">
        <f t="shared" si="25"/>
        <v>20</v>
      </c>
      <c r="Y92">
        <f t="shared" si="30"/>
        <v>1.6882587605171491E-6</v>
      </c>
      <c r="Z92">
        <f t="shared" si="26"/>
        <v>-5.0647762815514474E-5</v>
      </c>
      <c r="AA92">
        <f t="shared" si="27"/>
        <v>1.5765175210342988E-4</v>
      </c>
      <c r="AB92">
        <f t="shared" si="28"/>
        <v>3.0599999999999999E-2</v>
      </c>
      <c r="AC92">
        <f t="shared" si="29"/>
        <v>3.0087254943533762E-2</v>
      </c>
      <c r="AE92">
        <v>89</v>
      </c>
      <c r="AF92">
        <v>26.969696969696901</v>
      </c>
      <c r="AG92">
        <v>2.98100745810107E-2</v>
      </c>
    </row>
    <row r="93" spans="23:33" x14ac:dyDescent="0.35">
      <c r="W93">
        <v>26</v>
      </c>
      <c r="X93">
        <f t="shared" si="25"/>
        <v>20</v>
      </c>
      <c r="Y93">
        <f t="shared" si="30"/>
        <v>1.6882587605171491E-6</v>
      </c>
      <c r="Z93">
        <f t="shared" si="26"/>
        <v>-5.0647762815514474E-5</v>
      </c>
      <c r="AA93">
        <f t="shared" si="27"/>
        <v>1.5765175210342988E-4</v>
      </c>
      <c r="AB93">
        <f t="shared" si="28"/>
        <v>3.0599999999999999E-2</v>
      </c>
      <c r="AC93">
        <f t="shared" si="29"/>
        <v>3.0087254943533762E-2</v>
      </c>
      <c r="AE93">
        <v>90</v>
      </c>
      <c r="AF93">
        <v>27.272727272727199</v>
      </c>
      <c r="AG93">
        <v>2.9717100725947899E-2</v>
      </c>
    </row>
    <row r="94" spans="23:33" x14ac:dyDescent="0.35">
      <c r="W94">
        <f t="shared" ref="W94" si="43">W93+1</f>
        <v>27</v>
      </c>
      <c r="X94">
        <f t="shared" si="25"/>
        <v>20</v>
      </c>
      <c r="Y94">
        <f t="shared" si="30"/>
        <v>1.6882587605171491E-6</v>
      </c>
      <c r="Z94">
        <f t="shared" si="26"/>
        <v>-5.0647762815514474E-5</v>
      </c>
      <c r="AA94">
        <f t="shared" si="27"/>
        <v>1.5765175210342988E-4</v>
      </c>
      <c r="AB94">
        <f t="shared" si="28"/>
        <v>3.0599999999999999E-2</v>
      </c>
      <c r="AC94">
        <f t="shared" si="29"/>
        <v>2.9800894641621181E-2</v>
      </c>
      <c r="AE94">
        <v>91</v>
      </c>
      <c r="AF94">
        <v>27.5757575757575</v>
      </c>
      <c r="AG94">
        <v>2.9621589982731299E-2</v>
      </c>
    </row>
    <row r="95" spans="23:33" x14ac:dyDescent="0.35">
      <c r="W95">
        <v>27</v>
      </c>
      <c r="X95">
        <f t="shared" si="25"/>
        <v>20</v>
      </c>
      <c r="Y95">
        <f t="shared" si="30"/>
        <v>1.6882587605171491E-6</v>
      </c>
      <c r="Z95">
        <f t="shared" si="26"/>
        <v>-5.0647762815514474E-5</v>
      </c>
      <c r="AA95">
        <f t="shared" si="27"/>
        <v>1.5765175210342988E-4</v>
      </c>
      <c r="AB95">
        <f t="shared" si="28"/>
        <v>3.0599999999999999E-2</v>
      </c>
      <c r="AC95">
        <f t="shared" si="29"/>
        <v>2.9800894641621181E-2</v>
      </c>
      <c r="AE95">
        <v>92</v>
      </c>
      <c r="AF95">
        <v>27.878787878787801</v>
      </c>
      <c r="AG95">
        <v>2.95238242174987E-2</v>
      </c>
    </row>
    <row r="96" spans="23:33" x14ac:dyDescent="0.35">
      <c r="W96">
        <f t="shared" ref="W96" si="44">W95+1</f>
        <v>28</v>
      </c>
      <c r="X96">
        <f t="shared" si="25"/>
        <v>20</v>
      </c>
      <c r="Y96">
        <f t="shared" si="30"/>
        <v>1.6882587605171491E-6</v>
      </c>
      <c r="Z96">
        <f t="shared" si="26"/>
        <v>-5.0647762815514474E-5</v>
      </c>
      <c r="AA96">
        <f t="shared" si="27"/>
        <v>1.5765175210342988E-4</v>
      </c>
      <c r="AB96">
        <f t="shared" si="28"/>
        <v>3.0599999999999999E-2</v>
      </c>
      <c r="AC96">
        <f t="shared" si="29"/>
        <v>2.9484145682019292E-2</v>
      </c>
      <c r="AE96">
        <v>93</v>
      </c>
      <c r="AF96">
        <v>28.181818181818102</v>
      </c>
      <c r="AG96">
        <v>2.9424085296387899E-2</v>
      </c>
    </row>
    <row r="97" spans="23:33" x14ac:dyDescent="0.35">
      <c r="W97">
        <v>28</v>
      </c>
      <c r="X97">
        <f t="shared" si="25"/>
        <v>20</v>
      </c>
      <c r="Y97">
        <f t="shared" si="30"/>
        <v>1.6882587605171491E-6</v>
      </c>
      <c r="Z97">
        <f t="shared" si="26"/>
        <v>-5.0647762815514474E-5</v>
      </c>
      <c r="AA97">
        <f t="shared" si="27"/>
        <v>1.5765175210342988E-4</v>
      </c>
      <c r="AB97">
        <f t="shared" si="28"/>
        <v>3.0599999999999999E-2</v>
      </c>
      <c r="AC97">
        <f t="shared" si="29"/>
        <v>2.9484145682019292E-2</v>
      </c>
      <c r="AE97">
        <v>94</v>
      </c>
      <c r="AF97">
        <v>28.484848484848399</v>
      </c>
      <c r="AG97">
        <v>2.9322655085536799E-2</v>
      </c>
    </row>
    <row r="98" spans="23:33" x14ac:dyDescent="0.35">
      <c r="W98">
        <f t="shared" ref="W98" si="45">W97+1</f>
        <v>29</v>
      </c>
      <c r="X98">
        <f t="shared" si="25"/>
        <v>20</v>
      </c>
      <c r="Y98">
        <f t="shared" si="30"/>
        <v>1.6882587605171491E-6</v>
      </c>
      <c r="Z98">
        <f t="shared" si="26"/>
        <v>-5.0647762815514474E-5</v>
      </c>
      <c r="AA98">
        <f t="shared" si="27"/>
        <v>1.5765175210342988E-4</v>
      </c>
      <c r="AB98">
        <f t="shared" si="28"/>
        <v>3.0599999999999999E-2</v>
      </c>
      <c r="AC98">
        <f t="shared" si="29"/>
        <v>2.9147137617291197E-2</v>
      </c>
      <c r="AE98">
        <v>95</v>
      </c>
      <c r="AF98">
        <v>28.7878787878787</v>
      </c>
      <c r="AG98">
        <v>2.9219815451083202E-2</v>
      </c>
    </row>
    <row r="99" spans="23:33" x14ac:dyDescent="0.35">
      <c r="W99">
        <v>29</v>
      </c>
      <c r="X99">
        <f t="shared" si="25"/>
        <v>20</v>
      </c>
      <c r="Y99">
        <f t="shared" si="30"/>
        <v>1.6882587605171491E-6</v>
      </c>
      <c r="Z99">
        <f t="shared" si="26"/>
        <v>-5.0647762815514474E-5</v>
      </c>
      <c r="AA99">
        <f t="shared" si="27"/>
        <v>1.5765175210342988E-4</v>
      </c>
      <c r="AB99">
        <f t="shared" si="28"/>
        <v>3.0599999999999999E-2</v>
      </c>
      <c r="AC99">
        <f t="shared" si="29"/>
        <v>2.9147137617291197E-2</v>
      </c>
      <c r="AE99">
        <v>96</v>
      </c>
      <c r="AF99">
        <v>29.090909090909001</v>
      </c>
      <c r="AG99">
        <v>2.91158482591648E-2</v>
      </c>
    </row>
    <row r="100" spans="23:33" x14ac:dyDescent="0.35">
      <c r="W100">
        <f t="shared" ref="W100" si="46">W99+1</f>
        <v>30</v>
      </c>
      <c r="X100">
        <f t="shared" si="25"/>
        <v>20</v>
      </c>
      <c r="Y100">
        <f t="shared" si="30"/>
        <v>1.6882587605171491E-6</v>
      </c>
      <c r="Z100">
        <f t="shared" si="26"/>
        <v>-5.0647762815514474E-5</v>
      </c>
      <c r="AA100">
        <f t="shared" si="27"/>
        <v>1.5765175210342988E-4</v>
      </c>
      <c r="AB100">
        <f t="shared" si="28"/>
        <v>3.0599999999999999E-2</v>
      </c>
      <c r="AC100">
        <f t="shared" si="29"/>
        <v>2.8799999999999999E-2</v>
      </c>
      <c r="AE100">
        <v>97</v>
      </c>
      <c r="AF100">
        <v>29.393939393939299</v>
      </c>
      <c r="AG100">
        <v>2.9011035375919599E-2</v>
      </c>
    </row>
    <row r="101" spans="23:33" x14ac:dyDescent="0.35">
      <c r="AE101">
        <v>98</v>
      </c>
      <c r="AF101">
        <v>29.696969696969699</v>
      </c>
      <c r="AG101">
        <v>2.8905658667485401E-2</v>
      </c>
    </row>
    <row r="102" spans="23:33" x14ac:dyDescent="0.35">
      <c r="AE102">
        <v>99</v>
      </c>
      <c r="AF102">
        <v>30</v>
      </c>
      <c r="AG102">
        <v>2.8799999999999899E-2</v>
      </c>
    </row>
    <row r="103" spans="23:33" x14ac:dyDescent="0.35">
      <c r="AE103">
        <v>2.8799999999999999E-2</v>
      </c>
      <c r="AF103">
        <v>30</v>
      </c>
    </row>
  </sheetData>
  <mergeCells count="3">
    <mergeCell ref="A1:F1"/>
    <mergeCell ref="H1:L1"/>
    <mergeCell ref="N1:R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0259-35F0-4D3F-BE8E-4A98151ADCDA}">
  <dimension ref="A1:Y65"/>
  <sheetViews>
    <sheetView workbookViewId="0">
      <selection activeCell="AA25" sqref="AA25"/>
    </sheetView>
  </sheetViews>
  <sheetFormatPr defaultRowHeight="14.5" x14ac:dyDescent="0.35"/>
  <cols>
    <col min="3" max="3" width="12.7265625" bestFit="1" customWidth="1"/>
    <col min="9" max="9" width="9.1796875" style="1"/>
  </cols>
  <sheetData>
    <row r="1" spans="1:25" x14ac:dyDescent="0.35">
      <c r="A1" s="2"/>
      <c r="B1" s="3" t="s">
        <v>1</v>
      </c>
      <c r="C1" s="3" t="s">
        <v>0</v>
      </c>
      <c r="D1" s="2"/>
      <c r="E1" s="3" t="s">
        <v>2</v>
      </c>
      <c r="F1" s="3" t="s">
        <v>3</v>
      </c>
      <c r="G1" s="2"/>
      <c r="H1" s="3" t="s">
        <v>1</v>
      </c>
      <c r="I1" s="3" t="s">
        <v>4</v>
      </c>
      <c r="J1" s="3" t="s">
        <v>5</v>
      </c>
      <c r="K1" s="3" t="s">
        <v>7</v>
      </c>
      <c r="L1" s="3" t="s">
        <v>6</v>
      </c>
      <c r="M1" s="2"/>
      <c r="N1" s="2"/>
      <c r="O1" s="2"/>
      <c r="P1" s="3" t="s">
        <v>1</v>
      </c>
      <c r="Q1" s="3" t="s">
        <v>8</v>
      </c>
      <c r="R1" s="3" t="s">
        <v>5</v>
      </c>
      <c r="S1" s="3" t="s">
        <v>4</v>
      </c>
      <c r="T1" s="3" t="s">
        <v>7</v>
      </c>
      <c r="U1" s="3" t="s">
        <v>6</v>
      </c>
      <c r="V1" s="3" t="s">
        <v>9</v>
      </c>
      <c r="X1" s="3" t="s">
        <v>1</v>
      </c>
      <c r="Y1" s="3" t="s">
        <v>9</v>
      </c>
    </row>
    <row r="2" spans="1:25" x14ac:dyDescent="0.35">
      <c r="A2">
        <v>0</v>
      </c>
      <c r="B2">
        <v>-3.1415000000000002</v>
      </c>
      <c r="C2">
        <f>SIN(2*B2)</f>
        <v>1.8530717852557847E-4</v>
      </c>
      <c r="E2" s="1">
        <f>B3-B2</f>
        <v>0.29999999999999982</v>
      </c>
      <c r="F2" s="1">
        <f>C3-C2</f>
        <v>0.56461009713608645</v>
      </c>
      <c r="H2">
        <f>B2</f>
        <v>-3.1415000000000002</v>
      </c>
      <c r="I2" s="1">
        <v>0</v>
      </c>
      <c r="J2">
        <f t="shared" ref="J2:J10" si="0">1/3*(I3-I2)/E2</f>
        <v>-1.2933018053659562</v>
      </c>
      <c r="K2">
        <f>F2/E2-I2*E2-J2*E2^2</f>
        <v>1.9984308196032252</v>
      </c>
      <c r="L2">
        <f>C2</f>
        <v>1.8530717852557847E-4</v>
      </c>
      <c r="P2">
        <f>B2</f>
        <v>-3.1415000000000002</v>
      </c>
      <c r="Q2">
        <f>VLOOKUP($P2,$H$2:$L$22,1,TRUE)</f>
        <v>-3.1415000000000002</v>
      </c>
      <c r="R2">
        <f>VLOOKUP($P2,$H$2:$L$22,3,TRUE)</f>
        <v>-1.2933018053659562</v>
      </c>
      <c r="S2">
        <f>VLOOKUP($P2,$H$2:$L$22,2,TRUE)</f>
        <v>0</v>
      </c>
      <c r="T2">
        <f>VLOOKUP($P2,$H$2:$L$22,4,TRUE)</f>
        <v>1.9984308196032252</v>
      </c>
      <c r="U2">
        <f>VLOOKUP($P2,$H$2:$L$22,5,TRUE)</f>
        <v>1.8530717852557847E-4</v>
      </c>
      <c r="V2">
        <f t="shared" ref="V2:V65" si="1">R2*(P2-Q2)^3+S2*(P2-Q2)^2+T2*(P2-Q2)+U2</f>
        <v>1.8530717852557847E-4</v>
      </c>
      <c r="X2">
        <f>P2</f>
        <v>-3.1415000000000002</v>
      </c>
      <c r="Y2">
        <f>V2</f>
        <v>1.8530717852557847E-4</v>
      </c>
    </row>
    <row r="3" spans="1:25" x14ac:dyDescent="0.35">
      <c r="A3">
        <v>1</v>
      </c>
      <c r="B3">
        <f>B2+0.3</f>
        <v>-2.8415000000000004</v>
      </c>
      <c r="C3">
        <f t="shared" ref="C3:C23" si="2">SIN(2*B3)</f>
        <v>0.56479540431461206</v>
      </c>
      <c r="E3" s="1">
        <f t="shared" ref="E3:E22" si="3">B4-B3</f>
        <v>0.29999999999999982</v>
      </c>
      <c r="F3" s="1">
        <f t="shared" ref="F3:F22" si="4">C4-C3</f>
        <v>0.36731081314318403</v>
      </c>
      <c r="H3">
        <f t="shared" ref="H3:H23" si="5">B3</f>
        <v>-2.8415000000000004</v>
      </c>
      <c r="I3" s="1">
        <v>-1.1639716248293599</v>
      </c>
      <c r="J3">
        <f t="shared" si="0"/>
        <v>-0.84087186179624895</v>
      </c>
      <c r="K3">
        <f t="shared" ref="K3:K22" si="6">F3/E3-I3*E3-J3*E3^2</f>
        <v>1.6492393321544176</v>
      </c>
      <c r="L3">
        <f t="shared" ref="L3:L22" si="7">C3</f>
        <v>0.56479540431461206</v>
      </c>
      <c r="P3">
        <f>P2+0.1</f>
        <v>-3.0415000000000001</v>
      </c>
      <c r="Q3">
        <f t="shared" ref="Q3:Q65" si="8">VLOOKUP($P3,$H$2:$L$22,1,TRUE)</f>
        <v>-3.1415000000000002</v>
      </c>
      <c r="R3">
        <f t="shared" ref="R3:R65" si="9">VLOOKUP($P3,$H$2:$L$22,3,TRUE)</f>
        <v>-1.2933018053659562</v>
      </c>
      <c r="S3">
        <f t="shared" ref="S3:S65" si="10">VLOOKUP($P3,$H$2:$L$22,2,TRUE)</f>
        <v>0</v>
      </c>
      <c r="T3">
        <f t="shared" ref="T3:T65" si="11">VLOOKUP($P3,$H$2:$L$22,4,TRUE)</f>
        <v>1.9984308196032252</v>
      </c>
      <c r="U3">
        <f t="shared" ref="U3:U65" si="12">VLOOKUP($P3,$H$2:$L$22,5,TRUE)</f>
        <v>1.8530717852557847E-4</v>
      </c>
      <c r="V3">
        <f t="shared" si="1"/>
        <v>0.1987350873334823</v>
      </c>
      <c r="X3">
        <f t="shared" ref="X3:X65" si="13">P3</f>
        <v>-3.0415000000000001</v>
      </c>
      <c r="Y3">
        <f t="shared" ref="Y3:Y65" si="14">V3</f>
        <v>0.1987350873334823</v>
      </c>
    </row>
    <row r="4" spans="1:25" x14ac:dyDescent="0.35">
      <c r="A4">
        <v>2</v>
      </c>
      <c r="B4">
        <f t="shared" ref="B4:B22" si="15">B3+0.3</f>
        <v>-2.5415000000000005</v>
      </c>
      <c r="C4">
        <f t="shared" si="2"/>
        <v>0.93210621745779609</v>
      </c>
      <c r="E4" s="1">
        <f t="shared" si="3"/>
        <v>0.29999999999999982</v>
      </c>
      <c r="F4" s="1">
        <f t="shared" si="4"/>
        <v>4.1699294520921137E-2</v>
      </c>
      <c r="H4">
        <f t="shared" si="5"/>
        <v>-2.5415000000000005</v>
      </c>
      <c r="I4" s="1">
        <f>3*(F3/E3-F2/E2)/E3-2*I3*(E2+E3)/E3-I2*E2/E3</f>
        <v>-1.9207563004459836</v>
      </c>
      <c r="J4">
        <f t="shared" si="0"/>
        <v>-9.5515733721665302E-2</v>
      </c>
      <c r="K4">
        <f t="shared" si="6"/>
        <v>0.72382095457181506</v>
      </c>
      <c r="L4">
        <f t="shared" si="7"/>
        <v>0.93210621745779609</v>
      </c>
      <c r="P4">
        <f t="shared" ref="P4:P65" si="16">P3+0.1</f>
        <v>-2.9415</v>
      </c>
      <c r="Q4">
        <f t="shared" si="8"/>
        <v>-3.1415000000000002</v>
      </c>
      <c r="R4">
        <f t="shared" si="9"/>
        <v>-1.2933018053659562</v>
      </c>
      <c r="S4">
        <f t="shared" si="10"/>
        <v>0</v>
      </c>
      <c r="T4">
        <f t="shared" si="11"/>
        <v>1.9984308196032252</v>
      </c>
      <c r="U4">
        <f t="shared" si="12"/>
        <v>1.8530717852557847E-4</v>
      </c>
      <c r="V4">
        <f t="shared" si="1"/>
        <v>0.38952505665624326</v>
      </c>
      <c r="X4">
        <f t="shared" si="13"/>
        <v>-2.9415</v>
      </c>
      <c r="Y4">
        <f t="shared" si="14"/>
        <v>0.38952505665624326</v>
      </c>
    </row>
    <row r="5" spans="1:25" x14ac:dyDescent="0.35">
      <c r="A5">
        <v>3</v>
      </c>
      <c r="B5">
        <f t="shared" si="15"/>
        <v>-2.2415000000000007</v>
      </c>
      <c r="C5">
        <f t="shared" si="2"/>
        <v>0.97380551197871723</v>
      </c>
      <c r="E5" s="1">
        <f t="shared" si="3"/>
        <v>0.30000000000000004</v>
      </c>
      <c r="F5" s="1">
        <f t="shared" si="4"/>
        <v>-0.2984789873737359</v>
      </c>
      <c r="H5">
        <f t="shared" si="5"/>
        <v>-2.2415000000000007</v>
      </c>
      <c r="I5" s="1">
        <f t="shared" ref="I5:I23" si="17">3*(F4/E4-F3/E3)/E4-2*I4*(E3+E4)/E4-I3*E3/E4</f>
        <v>-2.0067204607954823</v>
      </c>
      <c r="J5">
        <f t="shared" si="0"/>
        <v>0.6834250458535065</v>
      </c>
      <c r="K5">
        <f t="shared" si="6"/>
        <v>-0.45442207380062372</v>
      </c>
      <c r="L5">
        <f t="shared" si="7"/>
        <v>0.97380551197871723</v>
      </c>
      <c r="P5">
        <f t="shared" si="16"/>
        <v>-2.8414999999999999</v>
      </c>
      <c r="Q5">
        <f t="shared" si="8"/>
        <v>-2.8415000000000004</v>
      </c>
      <c r="R5">
        <f t="shared" si="9"/>
        <v>-0.84087186179624895</v>
      </c>
      <c r="S5">
        <f t="shared" si="10"/>
        <v>-1.1639716248293599</v>
      </c>
      <c r="T5">
        <f t="shared" si="11"/>
        <v>1.6492393321544176</v>
      </c>
      <c r="U5">
        <f t="shared" si="12"/>
        <v>0.56479540431461206</v>
      </c>
      <c r="V5">
        <f t="shared" si="1"/>
        <v>0.56479540431461284</v>
      </c>
      <c r="X5">
        <f t="shared" si="13"/>
        <v>-2.8414999999999999</v>
      </c>
      <c r="Y5">
        <f t="shared" si="14"/>
        <v>0.56479540431461284</v>
      </c>
    </row>
    <row r="6" spans="1:25" x14ac:dyDescent="0.35">
      <c r="A6">
        <v>4</v>
      </c>
      <c r="B6">
        <f t="shared" si="15"/>
        <v>-1.9415000000000007</v>
      </c>
      <c r="C6">
        <f t="shared" si="2"/>
        <v>0.67532652460498133</v>
      </c>
      <c r="E6" s="1">
        <f t="shared" si="3"/>
        <v>0.30000000000000004</v>
      </c>
      <c r="F6" s="1">
        <f t="shared" si="4"/>
        <v>-0.53438997168436209</v>
      </c>
      <c r="H6">
        <f t="shared" si="5"/>
        <v>-1.9415000000000007</v>
      </c>
      <c r="I6" s="1">
        <f t="shared" si="17"/>
        <v>-1.3916379195273263</v>
      </c>
      <c r="J6">
        <f t="shared" si="0"/>
        <v>1.2235673126791591</v>
      </c>
      <c r="K6">
        <f t="shared" si="6"/>
        <v>-1.4739295878974663</v>
      </c>
      <c r="L6">
        <f t="shared" si="7"/>
        <v>0.67532652460498133</v>
      </c>
      <c r="P6">
        <f t="shared" si="16"/>
        <v>-2.7414999999999998</v>
      </c>
      <c r="Q6">
        <f t="shared" si="8"/>
        <v>-2.8415000000000004</v>
      </c>
      <c r="R6">
        <f t="shared" si="9"/>
        <v>-0.84087186179624895</v>
      </c>
      <c r="S6">
        <f t="shared" si="10"/>
        <v>-1.1639716248293599</v>
      </c>
      <c r="T6">
        <f t="shared" si="11"/>
        <v>1.6492393321544176</v>
      </c>
      <c r="U6">
        <f t="shared" si="12"/>
        <v>0.56479540431461206</v>
      </c>
      <c r="V6">
        <f t="shared" si="1"/>
        <v>0.71723874941996468</v>
      </c>
      <c r="X6">
        <f t="shared" si="13"/>
        <v>-2.7414999999999998</v>
      </c>
      <c r="Y6">
        <f t="shared" si="14"/>
        <v>0.71723874941996468</v>
      </c>
    </row>
    <row r="7" spans="1:25" x14ac:dyDescent="0.35">
      <c r="A7">
        <v>5</v>
      </c>
      <c r="B7">
        <f t="shared" si="15"/>
        <v>-1.6415000000000006</v>
      </c>
      <c r="C7">
        <f t="shared" si="2"/>
        <v>0.14093655292061918</v>
      </c>
      <c r="E7" s="1">
        <f t="shared" si="3"/>
        <v>0.30000000000000004</v>
      </c>
      <c r="F7" s="1">
        <f t="shared" si="4"/>
        <v>-0.58362316438962125</v>
      </c>
      <c r="H7">
        <f t="shared" si="5"/>
        <v>-1.6415000000000006</v>
      </c>
      <c r="I7" s="1">
        <f t="shared" si="17"/>
        <v>-0.2904273381160829</v>
      </c>
      <c r="J7">
        <f t="shared" si="0"/>
        <v>1.336297985110114</v>
      </c>
      <c r="K7">
        <f t="shared" si="6"/>
        <v>-1.9785491651904892</v>
      </c>
      <c r="L7">
        <f t="shared" si="7"/>
        <v>0.14093655292061918</v>
      </c>
      <c r="P7">
        <f t="shared" si="16"/>
        <v>-2.6414999999999997</v>
      </c>
      <c r="Q7">
        <f t="shared" si="8"/>
        <v>-2.8415000000000004</v>
      </c>
      <c r="R7">
        <f t="shared" si="9"/>
        <v>-0.84087186179624895</v>
      </c>
      <c r="S7">
        <f t="shared" si="10"/>
        <v>-1.1639716248293599</v>
      </c>
      <c r="T7">
        <f t="shared" si="11"/>
        <v>1.6492393321544176</v>
      </c>
      <c r="U7">
        <f t="shared" si="12"/>
        <v>0.56479540431461206</v>
      </c>
      <c r="V7">
        <f t="shared" si="1"/>
        <v>0.84135743085795189</v>
      </c>
      <c r="X7">
        <f t="shared" si="13"/>
        <v>-2.6414999999999997</v>
      </c>
      <c r="Y7">
        <f t="shared" si="14"/>
        <v>0.84135743085795189</v>
      </c>
    </row>
    <row r="8" spans="1:25" x14ac:dyDescent="0.35">
      <c r="A8">
        <v>6</v>
      </c>
      <c r="B8">
        <f t="shared" si="15"/>
        <v>-1.3415000000000006</v>
      </c>
      <c r="C8">
        <f t="shared" si="2"/>
        <v>-0.44268661146900201</v>
      </c>
      <c r="E8" s="1">
        <f t="shared" si="3"/>
        <v>0.30000000000000004</v>
      </c>
      <c r="F8" s="1">
        <f t="shared" si="4"/>
        <v>-0.42897999482971838</v>
      </c>
      <c r="H8">
        <f t="shared" si="5"/>
        <v>-1.3415000000000006</v>
      </c>
      <c r="I8" s="1">
        <f t="shared" si="17"/>
        <v>0.91224084848302001</v>
      </c>
      <c r="J8">
        <f t="shared" si="0"/>
        <v>0.98221712707156539</v>
      </c>
      <c r="K8">
        <f t="shared" si="6"/>
        <v>-1.7920051120804081</v>
      </c>
      <c r="L8">
        <f t="shared" si="7"/>
        <v>-0.44268661146900201</v>
      </c>
      <c r="P8">
        <f t="shared" si="16"/>
        <v>-2.5414999999999996</v>
      </c>
      <c r="Q8">
        <f t="shared" si="8"/>
        <v>-2.5415000000000005</v>
      </c>
      <c r="R8">
        <f t="shared" si="9"/>
        <v>-9.5515733721665302E-2</v>
      </c>
      <c r="S8">
        <f t="shared" si="10"/>
        <v>-1.9207563004459836</v>
      </c>
      <c r="T8">
        <f t="shared" si="11"/>
        <v>0.72382095457181506</v>
      </c>
      <c r="U8">
        <f t="shared" si="12"/>
        <v>0.93210621745779609</v>
      </c>
      <c r="V8">
        <f t="shared" si="1"/>
        <v>0.93210621745779676</v>
      </c>
      <c r="X8">
        <f t="shared" si="13"/>
        <v>-2.5414999999999996</v>
      </c>
      <c r="Y8">
        <f t="shared" si="14"/>
        <v>0.93210621745779676</v>
      </c>
    </row>
    <row r="9" spans="1:25" x14ac:dyDescent="0.35">
      <c r="A9">
        <v>7</v>
      </c>
      <c r="B9">
        <f t="shared" si="15"/>
        <v>-1.0415000000000005</v>
      </c>
      <c r="C9">
        <f t="shared" si="2"/>
        <v>-0.87166660629872039</v>
      </c>
      <c r="E9" s="1">
        <f t="shared" si="3"/>
        <v>0.30000000000000004</v>
      </c>
      <c r="F9" s="1">
        <f t="shared" si="4"/>
        <v>-0.12448177124385118</v>
      </c>
      <c r="H9">
        <f t="shared" si="5"/>
        <v>-1.0415000000000005</v>
      </c>
      <c r="I9" s="1">
        <f t="shared" si="17"/>
        <v>1.7962362628474291</v>
      </c>
      <c r="J9">
        <f t="shared" si="0"/>
        <v>0.28502069275045133</v>
      </c>
      <c r="K9">
        <f t="shared" si="6"/>
        <v>-0.97946197868127327</v>
      </c>
      <c r="L9">
        <f t="shared" si="7"/>
        <v>-0.87166660629872039</v>
      </c>
      <c r="P9">
        <f t="shared" si="16"/>
        <v>-2.4414999999999996</v>
      </c>
      <c r="Q9">
        <f t="shared" si="8"/>
        <v>-2.5415000000000005</v>
      </c>
      <c r="R9">
        <f t="shared" si="9"/>
        <v>-9.5515733721665302E-2</v>
      </c>
      <c r="S9">
        <f t="shared" si="10"/>
        <v>-1.9207563004459836</v>
      </c>
      <c r="T9">
        <f t="shared" si="11"/>
        <v>0.72382095457181506</v>
      </c>
      <c r="U9">
        <f t="shared" si="12"/>
        <v>0.93210621745779609</v>
      </c>
      <c r="V9">
        <f t="shared" si="1"/>
        <v>0.98518523417679638</v>
      </c>
      <c r="X9">
        <f t="shared" si="13"/>
        <v>-2.4414999999999996</v>
      </c>
      <c r="Y9">
        <f t="shared" si="14"/>
        <v>0.98518523417679638</v>
      </c>
    </row>
    <row r="10" spans="1:25" x14ac:dyDescent="0.35">
      <c r="A10">
        <v>8</v>
      </c>
      <c r="B10">
        <f t="shared" si="15"/>
        <v>-0.74150000000000049</v>
      </c>
      <c r="C10">
        <f t="shared" si="2"/>
        <v>-0.99614837754257157</v>
      </c>
      <c r="E10" s="1">
        <f t="shared" si="3"/>
        <v>0.3</v>
      </c>
      <c r="F10" s="1">
        <f t="shared" si="4"/>
        <v>0.22350151640053861</v>
      </c>
      <c r="H10">
        <f t="shared" si="5"/>
        <v>-0.74150000000000049</v>
      </c>
      <c r="I10" s="1">
        <f t="shared" si="17"/>
        <v>2.0527548863228353</v>
      </c>
      <c r="J10">
        <f t="shared" si="0"/>
        <v>-0.51174196997993948</v>
      </c>
      <c r="K10">
        <f t="shared" si="6"/>
        <v>0.17523536606980614</v>
      </c>
      <c r="L10">
        <f t="shared" si="7"/>
        <v>-0.99614837754257157</v>
      </c>
      <c r="P10">
        <f t="shared" si="16"/>
        <v>-2.3414999999999995</v>
      </c>
      <c r="Q10">
        <f t="shared" si="8"/>
        <v>-2.5415000000000005</v>
      </c>
      <c r="R10">
        <f t="shared" si="9"/>
        <v>-9.5515733721665302E-2</v>
      </c>
      <c r="S10">
        <f t="shared" si="10"/>
        <v>-1.9207563004459836</v>
      </c>
      <c r="T10">
        <f t="shared" si="11"/>
        <v>0.72382095457181506</v>
      </c>
      <c r="U10">
        <f t="shared" si="12"/>
        <v>0.93210621745779609</v>
      </c>
      <c r="V10">
        <f t="shared" si="1"/>
        <v>0.99927603048454638</v>
      </c>
      <c r="X10">
        <f t="shared" si="13"/>
        <v>-2.3414999999999995</v>
      </c>
      <c r="Y10">
        <f t="shared" si="14"/>
        <v>0.99927603048454638</v>
      </c>
    </row>
    <row r="11" spans="1:25" x14ac:dyDescent="0.35">
      <c r="A11">
        <v>9</v>
      </c>
      <c r="B11">
        <f t="shared" si="15"/>
        <v>-0.4415000000000005</v>
      </c>
      <c r="C11">
        <f t="shared" si="2"/>
        <v>-0.77264686114203296</v>
      </c>
      <c r="E11" s="1">
        <f t="shared" si="3"/>
        <v>0.3</v>
      </c>
      <c r="F11" s="1">
        <f t="shared" si="4"/>
        <v>0.49340929418721929</v>
      </c>
      <c r="H11">
        <f t="shared" si="5"/>
        <v>-0.4415000000000005</v>
      </c>
      <c r="I11" s="1">
        <f t="shared" si="17"/>
        <v>1.5921871133408898</v>
      </c>
      <c r="J11">
        <f>1/3*(I12-I11)/E11</f>
        <v>-1.1297383631162152</v>
      </c>
      <c r="K11">
        <f t="shared" si="6"/>
        <v>1.2687179659689236</v>
      </c>
      <c r="L11">
        <f t="shared" si="7"/>
        <v>-0.77264686114203296</v>
      </c>
      <c r="P11">
        <f t="shared" si="16"/>
        <v>-2.2414999999999994</v>
      </c>
      <c r="Q11">
        <f t="shared" si="8"/>
        <v>-2.2415000000000007</v>
      </c>
      <c r="R11">
        <f t="shared" si="9"/>
        <v>0.6834250458535065</v>
      </c>
      <c r="S11">
        <f t="shared" si="10"/>
        <v>-2.0067204607954823</v>
      </c>
      <c r="T11">
        <f t="shared" si="11"/>
        <v>-0.45442207380062372</v>
      </c>
      <c r="U11">
        <f t="shared" si="12"/>
        <v>0.97380551197871723</v>
      </c>
      <c r="V11">
        <f t="shared" si="1"/>
        <v>0.97380551197871668</v>
      </c>
      <c r="X11">
        <f t="shared" si="13"/>
        <v>-2.2414999999999994</v>
      </c>
      <c r="Y11">
        <f t="shared" si="14"/>
        <v>0.97380551197871668</v>
      </c>
    </row>
    <row r="12" spans="1:25" x14ac:dyDescent="0.35">
      <c r="A12">
        <v>10</v>
      </c>
      <c r="B12">
        <f t="shared" si="15"/>
        <v>-0.14150000000000051</v>
      </c>
      <c r="C12">
        <f t="shared" si="2"/>
        <v>-0.27923756695481367</v>
      </c>
      <c r="E12" s="1">
        <f t="shared" si="3"/>
        <v>0.3</v>
      </c>
      <c r="F12" s="1">
        <f t="shared" si="4"/>
        <v>0.59095501003977946</v>
      </c>
      <c r="H12">
        <f t="shared" si="5"/>
        <v>-0.14150000000000051</v>
      </c>
      <c r="I12" s="1">
        <f t="shared" si="17"/>
        <v>0.57542258653629608</v>
      </c>
      <c r="J12">
        <f>-I12/(3*E12)</f>
        <v>-0.63935842948477351</v>
      </c>
      <c r="K12">
        <f t="shared" si="6"/>
        <v>1.8547655161586725</v>
      </c>
      <c r="L12">
        <f t="shared" si="7"/>
        <v>-0.27923756695481367</v>
      </c>
      <c r="P12">
        <f t="shared" si="16"/>
        <v>-2.1414999999999993</v>
      </c>
      <c r="Q12">
        <f t="shared" si="8"/>
        <v>-2.2415000000000007</v>
      </c>
      <c r="R12">
        <f t="shared" si="9"/>
        <v>0.6834250458535065</v>
      </c>
      <c r="S12">
        <f t="shared" si="10"/>
        <v>-2.0067204607954823</v>
      </c>
      <c r="T12">
        <f t="shared" si="11"/>
        <v>-0.45442207380062372</v>
      </c>
      <c r="U12">
        <f t="shared" si="12"/>
        <v>0.97380551197871723</v>
      </c>
      <c r="V12">
        <f t="shared" si="1"/>
        <v>0.90897952503655233</v>
      </c>
      <c r="X12">
        <f t="shared" si="13"/>
        <v>-2.1414999999999993</v>
      </c>
      <c r="Y12">
        <f t="shared" si="14"/>
        <v>0.90897952503655233</v>
      </c>
    </row>
    <row r="13" spans="1:25" x14ac:dyDescent="0.35">
      <c r="A13">
        <v>11</v>
      </c>
      <c r="B13">
        <f>B12+0.3</f>
        <v>0.15849999999999947</v>
      </c>
      <c r="C13">
        <f t="shared" si="2"/>
        <v>0.3117174430849658</v>
      </c>
      <c r="E13" s="1">
        <f t="shared" si="3"/>
        <v>0.3</v>
      </c>
      <c r="F13" s="1">
        <f t="shared" si="4"/>
        <v>0.4820631390030537</v>
      </c>
      <c r="H13">
        <f t="shared" si="5"/>
        <v>0.15849999999999947</v>
      </c>
      <c r="I13" s="1">
        <f t="shared" si="17"/>
        <v>-0.64235359773406819</v>
      </c>
      <c r="J13">
        <f t="shared" ref="J13:J22" si="18">-I13/(3*E13)</f>
        <v>0.71372621970452033</v>
      </c>
      <c r="K13">
        <f t="shared" si="6"/>
        <v>1.7353478495569925</v>
      </c>
      <c r="L13">
        <f t="shared" si="7"/>
        <v>0.3117174430849658</v>
      </c>
      <c r="P13">
        <f t="shared" si="16"/>
        <v>-2.0414999999999992</v>
      </c>
      <c r="Q13">
        <f t="shared" si="8"/>
        <v>-2.2415000000000007</v>
      </c>
      <c r="R13">
        <f t="shared" si="9"/>
        <v>0.6834250458535065</v>
      </c>
      <c r="S13">
        <f t="shared" si="10"/>
        <v>-2.0067204607954823</v>
      </c>
      <c r="T13">
        <f t="shared" si="11"/>
        <v>-0.45442207380062372</v>
      </c>
      <c r="U13">
        <f t="shared" si="12"/>
        <v>0.97380551197871723</v>
      </c>
      <c r="V13">
        <f t="shared" si="1"/>
        <v>0.8081196791535995</v>
      </c>
      <c r="X13">
        <f t="shared" si="13"/>
        <v>-2.0414999999999992</v>
      </c>
      <c r="Y13">
        <f t="shared" si="14"/>
        <v>0.8081196791535995</v>
      </c>
    </row>
    <row r="14" spans="1:25" x14ac:dyDescent="0.35">
      <c r="A14">
        <v>12</v>
      </c>
      <c r="B14">
        <f t="shared" si="15"/>
        <v>0.45849999999999946</v>
      </c>
      <c r="C14">
        <f t="shared" si="2"/>
        <v>0.79378058208801949</v>
      </c>
      <c r="E14" s="1">
        <f t="shared" si="3"/>
        <v>0.30000000000000004</v>
      </c>
      <c r="F14" s="1">
        <f t="shared" si="4"/>
        <v>0.20477274446897054</v>
      </c>
      <c r="H14">
        <f t="shared" si="5"/>
        <v>0.45849999999999946</v>
      </c>
      <c r="I14" s="1">
        <f t="shared" si="17"/>
        <v>-1.6357372301575506</v>
      </c>
      <c r="J14">
        <f t="shared" si="18"/>
        <v>1.8174858112861669</v>
      </c>
      <c r="K14">
        <f t="shared" si="6"/>
        <v>1.0097232609280786</v>
      </c>
      <c r="L14">
        <f t="shared" si="7"/>
        <v>0.79378058208801949</v>
      </c>
      <c r="P14">
        <f t="shared" si="16"/>
        <v>-1.9414999999999991</v>
      </c>
      <c r="Q14">
        <f t="shared" si="8"/>
        <v>-1.9415000000000007</v>
      </c>
      <c r="R14">
        <f t="shared" si="9"/>
        <v>1.2235673126791591</v>
      </c>
      <c r="S14">
        <f t="shared" si="10"/>
        <v>-1.3916379195273263</v>
      </c>
      <c r="T14">
        <f t="shared" si="11"/>
        <v>-1.4739295878974663</v>
      </c>
      <c r="U14">
        <f t="shared" si="12"/>
        <v>0.67532652460498133</v>
      </c>
      <c r="V14">
        <f t="shared" si="1"/>
        <v>0.67532652460497899</v>
      </c>
      <c r="X14">
        <f t="shared" si="13"/>
        <v>-1.9414999999999991</v>
      </c>
      <c r="Y14">
        <f t="shared" si="14"/>
        <v>0.67532652460497899</v>
      </c>
    </row>
    <row r="15" spans="1:25" x14ac:dyDescent="0.35">
      <c r="A15">
        <v>13</v>
      </c>
      <c r="B15">
        <f t="shared" si="15"/>
        <v>0.75849999999999951</v>
      </c>
      <c r="C15">
        <f t="shared" si="2"/>
        <v>0.99855332655699003</v>
      </c>
      <c r="E15" s="1">
        <f t="shared" si="3"/>
        <v>0.30000000000000004</v>
      </c>
      <c r="F15" s="1">
        <f t="shared" si="4"/>
        <v>-0.14405066105697317</v>
      </c>
      <c r="H15">
        <f t="shared" si="5"/>
        <v>0.75849999999999951</v>
      </c>
      <c r="I15" s="1">
        <f t="shared" si="17"/>
        <v>-2.0577106327718337</v>
      </c>
      <c r="J15">
        <f t="shared" si="18"/>
        <v>2.2863451475242593</v>
      </c>
      <c r="K15">
        <f t="shared" si="6"/>
        <v>-6.8626743635543636E-2</v>
      </c>
      <c r="L15">
        <f t="shared" si="7"/>
        <v>0.99855332655699003</v>
      </c>
      <c r="P15">
        <f t="shared" si="16"/>
        <v>-1.841499999999999</v>
      </c>
      <c r="Q15">
        <f t="shared" si="8"/>
        <v>-1.9415000000000007</v>
      </c>
      <c r="R15">
        <f t="shared" si="9"/>
        <v>1.2235673126791591</v>
      </c>
      <c r="S15">
        <f t="shared" si="10"/>
        <v>-1.3916379195273263</v>
      </c>
      <c r="T15">
        <f t="shared" si="11"/>
        <v>-1.4739295878974663</v>
      </c>
      <c r="U15">
        <f t="shared" si="12"/>
        <v>0.67532652460498133</v>
      </c>
      <c r="V15">
        <f t="shared" si="1"/>
        <v>0.5152407539326378</v>
      </c>
      <c r="X15">
        <f t="shared" si="13"/>
        <v>-1.841499999999999</v>
      </c>
      <c r="Y15">
        <f t="shared" si="14"/>
        <v>0.5152407539326378</v>
      </c>
    </row>
    <row r="16" spans="1:25" x14ac:dyDescent="0.35">
      <c r="A16">
        <v>14</v>
      </c>
      <c r="B16">
        <f t="shared" si="15"/>
        <v>1.0584999999999996</v>
      </c>
      <c r="C16">
        <f t="shared" si="2"/>
        <v>0.85450266550001686</v>
      </c>
      <c r="E16" s="1">
        <f t="shared" si="3"/>
        <v>0.30000000000000004</v>
      </c>
      <c r="F16" s="1">
        <f t="shared" si="4"/>
        <v>-0.44255302631217597</v>
      </c>
      <c r="H16">
        <f t="shared" si="5"/>
        <v>1.0584999999999996</v>
      </c>
      <c r="I16" s="1">
        <f t="shared" si="17"/>
        <v>-1.7608670896199001</v>
      </c>
      <c r="J16">
        <f t="shared" si="18"/>
        <v>1.9565189884665555</v>
      </c>
      <c r="K16">
        <f t="shared" si="6"/>
        <v>-1.1230033364499394</v>
      </c>
      <c r="L16">
        <f t="shared" si="7"/>
        <v>0.85450266550001686</v>
      </c>
      <c r="P16">
        <f t="shared" si="16"/>
        <v>-1.7414999999999989</v>
      </c>
      <c r="Q16">
        <f t="shared" si="8"/>
        <v>-1.9415000000000007</v>
      </c>
      <c r="R16">
        <f t="shared" si="9"/>
        <v>1.2235673126791591</v>
      </c>
      <c r="S16">
        <f t="shared" si="10"/>
        <v>-1.3916379195273263</v>
      </c>
      <c r="T16">
        <f t="shared" si="11"/>
        <v>-1.4739295878974663</v>
      </c>
      <c r="U16">
        <f t="shared" si="12"/>
        <v>0.67532652460498133</v>
      </c>
      <c r="V16">
        <f t="shared" si="1"/>
        <v>0.33466362874582506</v>
      </c>
      <c r="X16">
        <f t="shared" si="13"/>
        <v>-1.7414999999999989</v>
      </c>
      <c r="Y16">
        <f t="shared" si="14"/>
        <v>0.33466362874582506</v>
      </c>
    </row>
    <row r="17" spans="1:25" x14ac:dyDescent="0.35">
      <c r="A17">
        <v>15</v>
      </c>
      <c r="B17">
        <f t="shared" si="15"/>
        <v>1.3584999999999996</v>
      </c>
      <c r="C17">
        <f t="shared" si="2"/>
        <v>0.41194963918784089</v>
      </c>
      <c r="E17" s="1">
        <f t="shared" si="3"/>
        <v>0.30000000000000004</v>
      </c>
      <c r="F17" s="1">
        <f t="shared" si="4"/>
        <v>-0.58645888714602423</v>
      </c>
      <c r="H17">
        <f t="shared" si="5"/>
        <v>1.3584999999999996</v>
      </c>
      <c r="I17" s="1">
        <f t="shared" si="17"/>
        <v>-0.84889985058865625</v>
      </c>
      <c r="J17">
        <f t="shared" si="18"/>
        <v>0.94322205620961797</v>
      </c>
      <c r="K17">
        <f t="shared" si="6"/>
        <v>-1.7850829870356824</v>
      </c>
      <c r="L17">
        <f t="shared" si="7"/>
        <v>0.41194963918784089</v>
      </c>
      <c r="P17">
        <f t="shared" si="16"/>
        <v>-1.6414999999999988</v>
      </c>
      <c r="Q17">
        <f t="shared" si="8"/>
        <v>-1.6415000000000006</v>
      </c>
      <c r="R17">
        <f t="shared" si="9"/>
        <v>1.336297985110114</v>
      </c>
      <c r="S17">
        <f t="shared" si="10"/>
        <v>-0.2904273381160829</v>
      </c>
      <c r="T17">
        <f t="shared" si="11"/>
        <v>-1.9785491651904892</v>
      </c>
      <c r="U17">
        <f t="shared" si="12"/>
        <v>0.14093655292061918</v>
      </c>
      <c r="V17">
        <f t="shared" si="1"/>
        <v>0.14093655292061566</v>
      </c>
      <c r="X17">
        <f t="shared" si="13"/>
        <v>-1.6414999999999988</v>
      </c>
      <c r="Y17">
        <f t="shared" si="14"/>
        <v>0.14093655292061566</v>
      </c>
    </row>
    <row r="18" spans="1:25" x14ac:dyDescent="0.35">
      <c r="A18">
        <v>16</v>
      </c>
      <c r="B18">
        <f t="shared" si="15"/>
        <v>1.6584999999999996</v>
      </c>
      <c r="C18">
        <f t="shared" si="2"/>
        <v>-0.17450924795818332</v>
      </c>
      <c r="E18" s="1">
        <f t="shared" si="3"/>
        <v>0.30000000000000004</v>
      </c>
      <c r="F18" s="1">
        <f t="shared" si="4"/>
        <v>-0.525497786171643</v>
      </c>
      <c r="H18">
        <f t="shared" si="5"/>
        <v>1.6584999999999996</v>
      </c>
      <c r="I18" s="1">
        <f t="shared" si="17"/>
        <v>0.35960446417958458</v>
      </c>
      <c r="J18">
        <f t="shared" si="18"/>
        <v>-0.39956051575509394</v>
      </c>
      <c r="K18">
        <f t="shared" si="6"/>
        <v>-1.8235801800747267</v>
      </c>
      <c r="L18">
        <f t="shared" si="7"/>
        <v>-0.17450924795818332</v>
      </c>
      <c r="P18">
        <f t="shared" si="16"/>
        <v>-1.5414999999999988</v>
      </c>
      <c r="Q18">
        <f t="shared" si="8"/>
        <v>-1.6415000000000006</v>
      </c>
      <c r="R18">
        <f t="shared" si="9"/>
        <v>1.336297985110114</v>
      </c>
      <c r="S18">
        <f t="shared" si="10"/>
        <v>-0.2904273381160829</v>
      </c>
      <c r="T18">
        <f t="shared" si="11"/>
        <v>-1.9785491651904892</v>
      </c>
      <c r="U18">
        <f t="shared" si="12"/>
        <v>0.14093655292061918</v>
      </c>
      <c r="V18">
        <f t="shared" si="1"/>
        <v>-5.8486338994484161E-2</v>
      </c>
      <c r="X18">
        <f t="shared" si="13"/>
        <v>-1.5414999999999988</v>
      </c>
      <c r="Y18">
        <f t="shared" si="14"/>
        <v>-5.8486338994484161E-2</v>
      </c>
    </row>
    <row r="19" spans="1:25" x14ac:dyDescent="0.35">
      <c r="A19">
        <v>17</v>
      </c>
      <c r="B19">
        <f t="shared" si="15"/>
        <v>1.9584999999999997</v>
      </c>
      <c r="C19">
        <f t="shared" si="2"/>
        <v>-0.70000703412982634</v>
      </c>
      <c r="E19" s="1">
        <f t="shared" si="3"/>
        <v>0.30000000000000004</v>
      </c>
      <c r="F19" s="1">
        <f t="shared" si="4"/>
        <v>-0.28096518982127106</v>
      </c>
      <c r="H19">
        <f t="shared" si="5"/>
        <v>1.9584999999999997</v>
      </c>
      <c r="I19" s="1">
        <f t="shared" si="17"/>
        <v>1.4425186930163578</v>
      </c>
      <c r="J19">
        <f t="shared" si="18"/>
        <v>-1.602798547795953</v>
      </c>
      <c r="K19">
        <f t="shared" si="6"/>
        <v>-1.2250543713408417</v>
      </c>
      <c r="L19">
        <f t="shared" si="7"/>
        <v>-0.70000703412982634</v>
      </c>
      <c r="P19">
        <f t="shared" si="16"/>
        <v>-1.4414999999999987</v>
      </c>
      <c r="Q19">
        <f t="shared" si="8"/>
        <v>-1.6415000000000006</v>
      </c>
      <c r="R19">
        <f t="shared" si="9"/>
        <v>1.336297985110114</v>
      </c>
      <c r="S19">
        <f t="shared" si="10"/>
        <v>-0.2904273381160829</v>
      </c>
      <c r="T19">
        <f t="shared" si="11"/>
        <v>-1.9785491651904892</v>
      </c>
      <c r="U19">
        <f t="shared" si="12"/>
        <v>0.14093655292061918</v>
      </c>
      <c r="V19">
        <f t="shared" si="1"/>
        <v>-0.25569998976124481</v>
      </c>
      <c r="X19">
        <f t="shared" si="13"/>
        <v>-1.4414999999999987</v>
      </c>
      <c r="Y19">
        <f t="shared" si="14"/>
        <v>-0.25569998976124481</v>
      </c>
    </row>
    <row r="20" spans="1:25" x14ac:dyDescent="0.35">
      <c r="A20">
        <v>18</v>
      </c>
      <c r="B20">
        <f t="shared" si="15"/>
        <v>2.2584999999999997</v>
      </c>
      <c r="C20">
        <f t="shared" si="2"/>
        <v>-0.9809722239510974</v>
      </c>
      <c r="E20" s="1">
        <f t="shared" si="3"/>
        <v>0.29999999999999982</v>
      </c>
      <c r="F20" s="1">
        <f t="shared" si="4"/>
        <v>6.171663075293643E-2</v>
      </c>
      <c r="H20">
        <f t="shared" si="5"/>
        <v>2.2584999999999997</v>
      </c>
      <c r="I20" s="1">
        <f t="shared" si="17"/>
        <v>2.0214073087673796</v>
      </c>
      <c r="J20">
        <f t="shared" si="18"/>
        <v>-2.2460081208526455</v>
      </c>
      <c r="K20">
        <f t="shared" si="6"/>
        <v>-0.19855935924368748</v>
      </c>
      <c r="L20">
        <f t="shared" si="7"/>
        <v>-0.9809722239510974</v>
      </c>
      <c r="P20">
        <f t="shared" si="16"/>
        <v>-1.3414999999999986</v>
      </c>
      <c r="Q20">
        <f t="shared" si="8"/>
        <v>-1.3415000000000006</v>
      </c>
      <c r="R20">
        <f t="shared" si="9"/>
        <v>0.98221712707156539</v>
      </c>
      <c r="S20">
        <f t="shared" si="10"/>
        <v>0.91224084848302001</v>
      </c>
      <c r="T20">
        <f t="shared" si="11"/>
        <v>-1.7920051120804081</v>
      </c>
      <c r="U20">
        <f t="shared" si="12"/>
        <v>-0.44268661146900201</v>
      </c>
      <c r="V20">
        <f t="shared" si="1"/>
        <v>-0.44268661146900562</v>
      </c>
      <c r="X20">
        <f t="shared" si="13"/>
        <v>-1.3414999999999986</v>
      </c>
      <c r="Y20">
        <f t="shared" si="14"/>
        <v>-0.44268661146900562</v>
      </c>
    </row>
    <row r="21" spans="1:25" x14ac:dyDescent="0.35">
      <c r="A21">
        <v>19</v>
      </c>
      <c r="B21">
        <f>B20+0.3</f>
        <v>2.5584999999999996</v>
      </c>
      <c r="C21">
        <f t="shared" si="2"/>
        <v>-0.91925559319816097</v>
      </c>
      <c r="E21" s="1">
        <f t="shared" si="3"/>
        <v>0.29999999999999982</v>
      </c>
      <c r="F21" s="1">
        <f t="shared" si="4"/>
        <v>0.38283905660652739</v>
      </c>
      <c r="H21">
        <f t="shared" si="5"/>
        <v>2.5584999999999996</v>
      </c>
      <c r="I21" s="1">
        <f t="shared" si="17"/>
        <v>1.894579424387709</v>
      </c>
      <c r="J21">
        <f t="shared" si="18"/>
        <v>-2.1050882493196781</v>
      </c>
      <c r="K21">
        <f t="shared" si="6"/>
        <v>0.89721430381088374</v>
      </c>
      <c r="L21">
        <f t="shared" si="7"/>
        <v>-0.91925559319816097</v>
      </c>
      <c r="P21">
        <f t="shared" si="16"/>
        <v>-1.2414999999999985</v>
      </c>
      <c r="Q21">
        <f t="shared" si="8"/>
        <v>-1.3415000000000006</v>
      </c>
      <c r="R21">
        <f t="shared" si="9"/>
        <v>0.98221712707156539</v>
      </c>
      <c r="S21">
        <f t="shared" si="10"/>
        <v>0.91224084848302001</v>
      </c>
      <c r="T21">
        <f t="shared" si="11"/>
        <v>-1.7920051120804081</v>
      </c>
      <c r="U21">
        <f t="shared" si="12"/>
        <v>-0.44268661146900201</v>
      </c>
      <c r="V21">
        <f t="shared" si="1"/>
        <v>-0.61178249706514443</v>
      </c>
      <c r="X21">
        <f t="shared" si="13"/>
        <v>-1.2414999999999985</v>
      </c>
      <c r="Y21">
        <f t="shared" si="14"/>
        <v>-0.61178249706514443</v>
      </c>
    </row>
    <row r="22" spans="1:25" x14ac:dyDescent="0.35">
      <c r="A22">
        <v>20</v>
      </c>
      <c r="B22">
        <f t="shared" si="15"/>
        <v>2.8584999999999994</v>
      </c>
      <c r="C22">
        <f t="shared" si="2"/>
        <v>-0.53641653659163357</v>
      </c>
      <c r="E22" s="1">
        <f t="shared" si="3"/>
        <v>0.28300000000000081</v>
      </c>
      <c r="F22" s="1">
        <f t="shared" si="4"/>
        <v>0.53623122941310797</v>
      </c>
      <c r="H22">
        <f t="shared" si="5"/>
        <v>2.8584999999999994</v>
      </c>
      <c r="I22" s="1">
        <f t="shared" si="17"/>
        <v>1.104355855468163</v>
      </c>
      <c r="J22">
        <f t="shared" si="18"/>
        <v>-1.3007725034960658</v>
      </c>
      <c r="K22">
        <f t="shared" si="6"/>
        <v>1.6864548598611773</v>
      </c>
      <c r="L22">
        <f t="shared" si="7"/>
        <v>-0.53641653659163357</v>
      </c>
      <c r="P22">
        <f t="shared" si="16"/>
        <v>-1.1414999999999984</v>
      </c>
      <c r="Q22">
        <f t="shared" si="8"/>
        <v>-1.3415000000000006</v>
      </c>
      <c r="R22">
        <f t="shared" si="9"/>
        <v>0.98221712707156539</v>
      </c>
      <c r="S22">
        <f t="shared" si="10"/>
        <v>0.91224084848302001</v>
      </c>
      <c r="T22">
        <f t="shared" si="11"/>
        <v>-1.7920051120804081</v>
      </c>
      <c r="U22">
        <f t="shared" si="12"/>
        <v>-0.44268661146900201</v>
      </c>
      <c r="V22">
        <f t="shared" si="1"/>
        <v>-0.75674026292919316</v>
      </c>
      <c r="X22">
        <f t="shared" si="13"/>
        <v>-1.1414999999999984</v>
      </c>
      <c r="Y22">
        <f t="shared" si="14"/>
        <v>-0.75674026292919316</v>
      </c>
    </row>
    <row r="23" spans="1:25" x14ac:dyDescent="0.35">
      <c r="A23">
        <v>21</v>
      </c>
      <c r="B23">
        <v>3.1415000000000002</v>
      </c>
      <c r="C23">
        <f t="shared" si="2"/>
        <v>-1.8530717852557847E-4</v>
      </c>
      <c r="H23">
        <f t="shared" si="5"/>
        <v>3.1415000000000002</v>
      </c>
      <c r="I23" s="1">
        <f t="shared" si="17"/>
        <v>-4.7092151780336877E-5</v>
      </c>
      <c r="P23">
        <f t="shared" si="16"/>
        <v>-1.0414999999999983</v>
      </c>
      <c r="Q23">
        <f t="shared" si="8"/>
        <v>-1.0415000000000005</v>
      </c>
      <c r="R23">
        <f t="shared" si="9"/>
        <v>0.28502069275045133</v>
      </c>
      <c r="S23">
        <f t="shared" si="10"/>
        <v>1.7962362628474291</v>
      </c>
      <c r="T23">
        <f t="shared" si="11"/>
        <v>-0.97946197868127327</v>
      </c>
      <c r="U23">
        <f t="shared" si="12"/>
        <v>-0.87166660629872039</v>
      </c>
      <c r="V23">
        <f t="shared" si="1"/>
        <v>-0.87166660629872261</v>
      </c>
      <c r="X23">
        <f t="shared" si="13"/>
        <v>-1.0414999999999983</v>
      </c>
      <c r="Y23">
        <f t="shared" si="14"/>
        <v>-0.87166660629872261</v>
      </c>
    </row>
    <row r="24" spans="1:25" x14ac:dyDescent="0.35">
      <c r="P24">
        <f t="shared" si="16"/>
        <v>-0.94149999999999834</v>
      </c>
      <c r="Q24">
        <f t="shared" si="8"/>
        <v>-1.0415000000000005</v>
      </c>
      <c r="R24">
        <f t="shared" si="9"/>
        <v>0.28502069275045133</v>
      </c>
      <c r="S24">
        <f t="shared" si="10"/>
        <v>1.7962362628474291</v>
      </c>
      <c r="T24">
        <f t="shared" si="11"/>
        <v>-0.97946197868127327</v>
      </c>
      <c r="U24">
        <f t="shared" si="12"/>
        <v>-0.87166660629872039</v>
      </c>
      <c r="V24">
        <f t="shared" si="1"/>
        <v>-0.95136542084562437</v>
      </c>
      <c r="X24">
        <f t="shared" si="13"/>
        <v>-0.94149999999999834</v>
      </c>
      <c r="Y24">
        <f t="shared" si="14"/>
        <v>-0.95136542084562437</v>
      </c>
    </row>
    <row r="25" spans="1:25" x14ac:dyDescent="0.35">
      <c r="P25">
        <f t="shared" si="16"/>
        <v>-0.84149999999999836</v>
      </c>
      <c r="Q25">
        <f t="shared" si="8"/>
        <v>-1.0415000000000005</v>
      </c>
      <c r="R25">
        <f t="shared" si="9"/>
        <v>0.28502069275045133</v>
      </c>
      <c r="S25">
        <f t="shared" si="10"/>
        <v>1.7962362628474291</v>
      </c>
      <c r="T25">
        <f t="shared" si="11"/>
        <v>-0.97946197868127327</v>
      </c>
      <c r="U25">
        <f t="shared" si="12"/>
        <v>-0.87166660629872039</v>
      </c>
      <c r="V25">
        <f t="shared" si="1"/>
        <v>-0.99342938597907482</v>
      </c>
      <c r="X25">
        <f t="shared" si="13"/>
        <v>-0.84149999999999836</v>
      </c>
      <c r="Y25">
        <f t="shared" si="14"/>
        <v>-0.99342938597907482</v>
      </c>
    </row>
    <row r="26" spans="1:25" x14ac:dyDescent="0.35">
      <c r="P26">
        <f t="shared" si="16"/>
        <v>-0.74149999999999838</v>
      </c>
      <c r="Q26">
        <f t="shared" si="8"/>
        <v>-0.74150000000000049</v>
      </c>
      <c r="R26">
        <f t="shared" si="9"/>
        <v>-0.51174196997993948</v>
      </c>
      <c r="S26">
        <f t="shared" si="10"/>
        <v>2.0527548863228353</v>
      </c>
      <c r="T26">
        <f t="shared" si="11"/>
        <v>0.17523536606980614</v>
      </c>
      <c r="U26">
        <f t="shared" si="12"/>
        <v>-0.99614837754257157</v>
      </c>
      <c r="V26">
        <f t="shared" si="1"/>
        <v>-0.99614837754257124</v>
      </c>
      <c r="X26">
        <f t="shared" si="13"/>
        <v>-0.74149999999999838</v>
      </c>
      <c r="Y26">
        <f t="shared" si="14"/>
        <v>-0.99614837754257124</v>
      </c>
    </row>
    <row r="27" spans="1:25" x14ac:dyDescent="0.35">
      <c r="P27">
        <f t="shared" si="16"/>
        <v>-0.6414999999999984</v>
      </c>
      <c r="Q27">
        <f t="shared" si="8"/>
        <v>-0.74150000000000049</v>
      </c>
      <c r="R27">
        <f t="shared" si="9"/>
        <v>-0.51174196997993948</v>
      </c>
      <c r="S27">
        <f t="shared" si="10"/>
        <v>2.0527548863228353</v>
      </c>
      <c r="T27">
        <f t="shared" si="11"/>
        <v>0.17523536606980614</v>
      </c>
      <c r="U27">
        <f t="shared" si="12"/>
        <v>-0.99614837754257157</v>
      </c>
      <c r="V27">
        <f t="shared" si="1"/>
        <v>-0.95860903404234132</v>
      </c>
      <c r="X27">
        <f t="shared" si="13"/>
        <v>-0.6414999999999984</v>
      </c>
      <c r="Y27">
        <f t="shared" si="14"/>
        <v>-0.95860903404234132</v>
      </c>
    </row>
    <row r="28" spans="1:25" x14ac:dyDescent="0.35">
      <c r="P28">
        <f t="shared" si="16"/>
        <v>-0.54149999999999843</v>
      </c>
      <c r="Q28">
        <f t="shared" si="8"/>
        <v>-0.74150000000000049</v>
      </c>
      <c r="R28">
        <f t="shared" si="9"/>
        <v>-0.51174196997993948</v>
      </c>
      <c r="S28">
        <f t="shared" si="10"/>
        <v>2.0527548863228353</v>
      </c>
      <c r="T28">
        <f t="shared" si="11"/>
        <v>0.17523536606980614</v>
      </c>
      <c r="U28">
        <f t="shared" si="12"/>
        <v>-0.99614837754257157</v>
      </c>
      <c r="V28">
        <f t="shared" si="1"/>
        <v>-0.8830850446355345</v>
      </c>
      <c r="X28">
        <f t="shared" si="13"/>
        <v>-0.54149999999999843</v>
      </c>
      <c r="Y28">
        <f t="shared" si="14"/>
        <v>-0.8830850446355345</v>
      </c>
    </row>
    <row r="29" spans="1:25" x14ac:dyDescent="0.35">
      <c r="P29">
        <f t="shared" si="16"/>
        <v>-0.44149999999999845</v>
      </c>
      <c r="Q29">
        <f t="shared" si="8"/>
        <v>-0.4415000000000005</v>
      </c>
      <c r="R29">
        <f t="shared" si="9"/>
        <v>-1.1297383631162152</v>
      </c>
      <c r="S29">
        <f t="shared" si="10"/>
        <v>1.5921871133408898</v>
      </c>
      <c r="T29">
        <f t="shared" si="11"/>
        <v>1.2687179659689236</v>
      </c>
      <c r="U29">
        <f t="shared" si="12"/>
        <v>-0.77264686114203296</v>
      </c>
      <c r="V29">
        <f t="shared" si="1"/>
        <v>-0.77264686114203041</v>
      </c>
      <c r="X29">
        <f t="shared" si="13"/>
        <v>-0.44149999999999845</v>
      </c>
      <c r="Y29">
        <f t="shared" si="14"/>
        <v>-0.77264686114203041</v>
      </c>
    </row>
    <row r="30" spans="1:25" x14ac:dyDescent="0.35">
      <c r="P30">
        <f t="shared" si="16"/>
        <v>-0.34149999999999847</v>
      </c>
      <c r="Q30">
        <f t="shared" si="8"/>
        <v>-0.4415000000000005</v>
      </c>
      <c r="R30">
        <f t="shared" si="9"/>
        <v>-1.1297383631162152</v>
      </c>
      <c r="S30">
        <f t="shared" si="10"/>
        <v>1.5921871133408898</v>
      </c>
      <c r="T30">
        <f t="shared" si="11"/>
        <v>1.2687179659689236</v>
      </c>
      <c r="U30">
        <f t="shared" si="12"/>
        <v>-0.77264686114203296</v>
      </c>
      <c r="V30">
        <f t="shared" si="1"/>
        <v>-0.63098293177484477</v>
      </c>
      <c r="X30">
        <f t="shared" si="13"/>
        <v>-0.34149999999999847</v>
      </c>
      <c r="Y30">
        <f t="shared" si="14"/>
        <v>-0.63098293177484477</v>
      </c>
    </row>
    <row r="31" spans="1:25" x14ac:dyDescent="0.35">
      <c r="P31">
        <f t="shared" si="16"/>
        <v>-0.24149999999999847</v>
      </c>
      <c r="Q31">
        <f t="shared" si="8"/>
        <v>-0.4415000000000005</v>
      </c>
      <c r="R31">
        <f t="shared" si="9"/>
        <v>-1.1297383631162152</v>
      </c>
      <c r="S31">
        <f t="shared" si="10"/>
        <v>1.5921871133408898</v>
      </c>
      <c r="T31">
        <f t="shared" si="11"/>
        <v>1.2687179659689236</v>
      </c>
      <c r="U31">
        <f t="shared" si="12"/>
        <v>-0.77264686114203296</v>
      </c>
      <c r="V31">
        <f t="shared" si="1"/>
        <v>-0.46425369031953878</v>
      </c>
      <c r="X31">
        <f t="shared" si="13"/>
        <v>-0.24149999999999847</v>
      </c>
      <c r="Y31">
        <f t="shared" si="14"/>
        <v>-0.46425369031953878</v>
      </c>
    </row>
    <row r="32" spans="1:25" x14ac:dyDescent="0.35">
      <c r="P32">
        <f t="shared" si="16"/>
        <v>-0.14149999999999846</v>
      </c>
      <c r="Q32">
        <f t="shared" si="8"/>
        <v>-0.14150000000000051</v>
      </c>
      <c r="R32">
        <f t="shared" si="9"/>
        <v>-0.63935842948477351</v>
      </c>
      <c r="S32">
        <f t="shared" si="10"/>
        <v>0.57542258653629608</v>
      </c>
      <c r="T32">
        <f t="shared" si="11"/>
        <v>1.8547655161586725</v>
      </c>
      <c r="U32">
        <f t="shared" si="12"/>
        <v>-0.27923756695481367</v>
      </c>
      <c r="V32">
        <f t="shared" si="1"/>
        <v>-0.27923756695480983</v>
      </c>
      <c r="X32">
        <f t="shared" si="13"/>
        <v>-0.14149999999999846</v>
      </c>
      <c r="Y32">
        <f t="shared" si="14"/>
        <v>-0.27923756695480983</v>
      </c>
    </row>
    <row r="33" spans="16:25" x14ac:dyDescent="0.35">
      <c r="P33">
        <f t="shared" si="16"/>
        <v>-4.1499999999998455E-2</v>
      </c>
      <c r="Q33">
        <f t="shared" si="8"/>
        <v>-0.14150000000000051</v>
      </c>
      <c r="R33">
        <f t="shared" si="9"/>
        <v>-0.63935842948477351</v>
      </c>
      <c r="S33">
        <f t="shared" si="10"/>
        <v>0.57542258653629608</v>
      </c>
      <c r="T33">
        <f t="shared" si="11"/>
        <v>1.8547655161586725</v>
      </c>
      <c r="U33">
        <f t="shared" si="12"/>
        <v>-0.27923756695481367</v>
      </c>
      <c r="V33">
        <f t="shared" si="1"/>
        <v>-8.8646147903064215E-2</v>
      </c>
      <c r="X33">
        <f t="shared" si="13"/>
        <v>-4.1499999999998455E-2</v>
      </c>
      <c r="Y33">
        <f t="shared" si="14"/>
        <v>-8.8646147903064215E-2</v>
      </c>
    </row>
    <row r="34" spans="16:25" x14ac:dyDescent="0.35">
      <c r="P34">
        <f t="shared" si="16"/>
        <v>5.8500000000001551E-2</v>
      </c>
      <c r="Q34">
        <f t="shared" si="8"/>
        <v>-0.14150000000000051</v>
      </c>
      <c r="R34">
        <f t="shared" si="9"/>
        <v>-0.63935842948477351</v>
      </c>
      <c r="S34">
        <f t="shared" si="10"/>
        <v>0.57542258653629608</v>
      </c>
      <c r="T34">
        <f t="shared" si="11"/>
        <v>1.8547655161586725</v>
      </c>
      <c r="U34">
        <f t="shared" si="12"/>
        <v>-0.27923756695481367</v>
      </c>
      <c r="V34">
        <f t="shared" si="1"/>
        <v>0.10961757230249863</v>
      </c>
      <c r="X34">
        <f t="shared" si="13"/>
        <v>5.8500000000001551E-2</v>
      </c>
      <c r="Y34">
        <f t="shared" si="14"/>
        <v>0.10961757230249863</v>
      </c>
    </row>
    <row r="35" spans="16:25" x14ac:dyDescent="0.35">
      <c r="P35">
        <f t="shared" si="16"/>
        <v>0.15850000000000156</v>
      </c>
      <c r="Q35">
        <f t="shared" si="8"/>
        <v>0.15849999999999947</v>
      </c>
      <c r="R35">
        <f t="shared" si="9"/>
        <v>0.71372621970452033</v>
      </c>
      <c r="S35">
        <f t="shared" si="10"/>
        <v>-0.64235359773406819</v>
      </c>
      <c r="T35">
        <f t="shared" si="11"/>
        <v>1.7353478495569925</v>
      </c>
      <c r="U35">
        <f t="shared" si="12"/>
        <v>0.3117174430849658</v>
      </c>
      <c r="V35">
        <f t="shared" si="1"/>
        <v>0.3117174430849694</v>
      </c>
      <c r="X35">
        <f t="shared" si="13"/>
        <v>0.15850000000000156</v>
      </c>
      <c r="Y35">
        <f t="shared" si="14"/>
        <v>0.3117174430849694</v>
      </c>
    </row>
    <row r="36" spans="16:25" x14ac:dyDescent="0.35">
      <c r="P36">
        <f t="shared" si="16"/>
        <v>0.25850000000000156</v>
      </c>
      <c r="Q36">
        <f t="shared" si="8"/>
        <v>0.15849999999999947</v>
      </c>
      <c r="R36">
        <f t="shared" si="9"/>
        <v>0.71372621970452033</v>
      </c>
      <c r="S36">
        <f t="shared" si="10"/>
        <v>-0.64235359773406819</v>
      </c>
      <c r="T36">
        <f t="shared" si="11"/>
        <v>1.7353478495569925</v>
      </c>
      <c r="U36">
        <f t="shared" si="12"/>
        <v>0.3117174430849658</v>
      </c>
      <c r="V36">
        <f t="shared" si="1"/>
        <v>0.47954241828303229</v>
      </c>
      <c r="X36">
        <f t="shared" si="13"/>
        <v>0.25850000000000156</v>
      </c>
      <c r="Y36">
        <f t="shared" si="14"/>
        <v>0.47954241828303229</v>
      </c>
    </row>
    <row r="37" spans="16:25" x14ac:dyDescent="0.35">
      <c r="P37">
        <f t="shared" si="16"/>
        <v>0.3585000000000016</v>
      </c>
      <c r="Q37">
        <f t="shared" si="8"/>
        <v>0.15849999999999947</v>
      </c>
      <c r="R37">
        <f t="shared" si="9"/>
        <v>0.71372621970452033</v>
      </c>
      <c r="S37">
        <f t="shared" si="10"/>
        <v>-0.64235359773406819</v>
      </c>
      <c r="T37">
        <f t="shared" si="11"/>
        <v>1.7353478495569925</v>
      </c>
      <c r="U37">
        <f t="shared" si="12"/>
        <v>0.3117174430849658</v>
      </c>
      <c r="V37">
        <f t="shared" si="1"/>
        <v>0.63880267884464104</v>
      </c>
      <c r="X37">
        <f t="shared" si="13"/>
        <v>0.3585000000000016</v>
      </c>
      <c r="Y37">
        <f t="shared" si="14"/>
        <v>0.63880267884464104</v>
      </c>
    </row>
    <row r="38" spans="16:25" x14ac:dyDescent="0.35">
      <c r="P38">
        <f t="shared" si="16"/>
        <v>0.45850000000000157</v>
      </c>
      <c r="Q38">
        <f t="shared" si="8"/>
        <v>0.45849999999999946</v>
      </c>
      <c r="R38">
        <f t="shared" si="9"/>
        <v>1.8174858112861669</v>
      </c>
      <c r="S38">
        <f t="shared" si="10"/>
        <v>-1.6357372301575506</v>
      </c>
      <c r="T38">
        <f t="shared" si="11"/>
        <v>1.0097232609280786</v>
      </c>
      <c r="U38">
        <f t="shared" si="12"/>
        <v>0.79378058208801949</v>
      </c>
      <c r="V38">
        <f t="shared" si="1"/>
        <v>0.7937805820880216</v>
      </c>
      <c r="X38">
        <f t="shared" si="13"/>
        <v>0.45850000000000157</v>
      </c>
      <c r="Y38">
        <f t="shared" si="14"/>
        <v>0.7937805820880216</v>
      </c>
    </row>
    <row r="39" spans="16:25" x14ac:dyDescent="0.35">
      <c r="P39">
        <f t="shared" si="16"/>
        <v>0.55850000000000155</v>
      </c>
      <c r="Q39">
        <f t="shared" si="8"/>
        <v>0.45849999999999946</v>
      </c>
      <c r="R39">
        <f t="shared" si="9"/>
        <v>1.8174858112861669</v>
      </c>
      <c r="S39">
        <f t="shared" si="10"/>
        <v>-1.6357372301575506</v>
      </c>
      <c r="T39">
        <f t="shared" si="11"/>
        <v>1.0097232609280786</v>
      </c>
      <c r="U39">
        <f t="shared" si="12"/>
        <v>0.79378058208801949</v>
      </c>
      <c r="V39">
        <f t="shared" si="1"/>
        <v>0.8802130216905395</v>
      </c>
      <c r="X39">
        <f t="shared" si="13"/>
        <v>0.55850000000000155</v>
      </c>
      <c r="Y39">
        <f t="shared" si="14"/>
        <v>0.8802130216905395</v>
      </c>
    </row>
    <row r="40" spans="16:25" x14ac:dyDescent="0.35">
      <c r="P40">
        <f t="shared" si="16"/>
        <v>0.65850000000000153</v>
      </c>
      <c r="Q40">
        <f t="shared" si="8"/>
        <v>0.45849999999999946</v>
      </c>
      <c r="R40">
        <f t="shared" si="9"/>
        <v>1.8174858112861669</v>
      </c>
      <c r="S40">
        <f t="shared" si="10"/>
        <v>-1.6357372301575506</v>
      </c>
      <c r="T40">
        <f t="shared" si="11"/>
        <v>1.0097232609280786</v>
      </c>
      <c r="U40">
        <f t="shared" si="12"/>
        <v>0.79378058208801949</v>
      </c>
      <c r="V40">
        <f t="shared" si="1"/>
        <v>0.94483563155762373</v>
      </c>
      <c r="X40">
        <f t="shared" si="13"/>
        <v>0.65850000000000153</v>
      </c>
      <c r="Y40">
        <f t="shared" si="14"/>
        <v>0.94483563155762373</v>
      </c>
    </row>
    <row r="41" spans="16:25" x14ac:dyDescent="0.35">
      <c r="P41">
        <f t="shared" si="16"/>
        <v>0.75850000000000151</v>
      </c>
      <c r="Q41">
        <f t="shared" si="8"/>
        <v>0.75849999999999951</v>
      </c>
      <c r="R41">
        <f t="shared" si="9"/>
        <v>2.2863451475242593</v>
      </c>
      <c r="S41">
        <f t="shared" si="10"/>
        <v>-2.0577106327718337</v>
      </c>
      <c r="T41">
        <f t="shared" si="11"/>
        <v>-6.8626743635543636E-2</v>
      </c>
      <c r="U41">
        <f t="shared" si="12"/>
        <v>0.99855332655699003</v>
      </c>
      <c r="V41">
        <f t="shared" si="1"/>
        <v>0.99855332655698992</v>
      </c>
      <c r="X41">
        <f t="shared" si="13"/>
        <v>0.75850000000000151</v>
      </c>
      <c r="Y41">
        <f t="shared" si="14"/>
        <v>0.99855332655698992</v>
      </c>
    </row>
    <row r="42" spans="16:25" x14ac:dyDescent="0.35">
      <c r="P42">
        <f t="shared" si="16"/>
        <v>0.85850000000000148</v>
      </c>
      <c r="Q42">
        <f t="shared" si="8"/>
        <v>0.75849999999999951</v>
      </c>
      <c r="R42">
        <f t="shared" si="9"/>
        <v>2.2863451475242593</v>
      </c>
      <c r="S42">
        <f t="shared" si="10"/>
        <v>-2.0577106327718337</v>
      </c>
      <c r="T42">
        <f t="shared" si="11"/>
        <v>-6.8626743635543636E-2</v>
      </c>
      <c r="U42">
        <f t="shared" si="12"/>
        <v>0.99855332655699003</v>
      </c>
      <c r="V42">
        <f t="shared" si="1"/>
        <v>0.97339989101324076</v>
      </c>
      <c r="X42">
        <f t="shared" si="13"/>
        <v>0.85850000000000148</v>
      </c>
      <c r="Y42">
        <f t="shared" si="14"/>
        <v>0.97339989101324076</v>
      </c>
    </row>
    <row r="43" spans="16:25" x14ac:dyDescent="0.35">
      <c r="P43">
        <f t="shared" si="16"/>
        <v>0.95850000000000146</v>
      </c>
      <c r="Q43">
        <f t="shared" si="8"/>
        <v>0.75849999999999951</v>
      </c>
      <c r="R43">
        <f t="shared" si="9"/>
        <v>2.2863451475242593</v>
      </c>
      <c r="S43">
        <f t="shared" si="10"/>
        <v>-2.0577106327718337</v>
      </c>
      <c r="T43">
        <f t="shared" si="11"/>
        <v>-6.8626743635543636E-2</v>
      </c>
      <c r="U43">
        <f t="shared" si="12"/>
        <v>0.99855332655699003</v>
      </c>
      <c r="V43">
        <f t="shared" si="1"/>
        <v>0.92081031369920086</v>
      </c>
      <c r="X43">
        <f t="shared" si="13"/>
        <v>0.95850000000000146</v>
      </c>
      <c r="Y43">
        <f t="shared" si="14"/>
        <v>0.92081031369920086</v>
      </c>
    </row>
    <row r="44" spans="16:25" x14ac:dyDescent="0.35">
      <c r="P44">
        <f t="shared" si="16"/>
        <v>1.0585000000000016</v>
      </c>
      <c r="Q44">
        <f t="shared" si="8"/>
        <v>1.0584999999999996</v>
      </c>
      <c r="R44">
        <f t="shared" si="9"/>
        <v>1.9565189884665555</v>
      </c>
      <c r="S44">
        <f t="shared" si="10"/>
        <v>-1.7608670896199001</v>
      </c>
      <c r="T44">
        <f t="shared" si="11"/>
        <v>-1.1230033364499394</v>
      </c>
      <c r="U44">
        <f t="shared" si="12"/>
        <v>0.85450266550001686</v>
      </c>
      <c r="V44">
        <f t="shared" si="1"/>
        <v>0.85450266550001464</v>
      </c>
      <c r="X44">
        <f t="shared" si="13"/>
        <v>1.0585000000000016</v>
      </c>
      <c r="Y44">
        <f t="shared" si="14"/>
        <v>0.85450266550001464</v>
      </c>
    </row>
    <row r="45" spans="16:25" x14ac:dyDescent="0.35">
      <c r="P45">
        <f t="shared" si="16"/>
        <v>1.1585000000000016</v>
      </c>
      <c r="Q45">
        <f t="shared" si="8"/>
        <v>1.0584999999999996</v>
      </c>
      <c r="R45">
        <f t="shared" si="9"/>
        <v>1.9565189884665555</v>
      </c>
      <c r="S45">
        <f t="shared" si="10"/>
        <v>-1.7608670896199001</v>
      </c>
      <c r="T45">
        <f t="shared" si="11"/>
        <v>-1.1230033364499394</v>
      </c>
      <c r="U45">
        <f t="shared" si="12"/>
        <v>0.85450266550001686</v>
      </c>
      <c r="V45">
        <f t="shared" si="1"/>
        <v>0.72655017994728754</v>
      </c>
      <c r="X45">
        <f t="shared" si="13"/>
        <v>1.1585000000000016</v>
      </c>
      <c r="Y45">
        <f t="shared" si="14"/>
        <v>0.72655017994728754</v>
      </c>
    </row>
    <row r="46" spans="16:25" x14ac:dyDescent="0.35">
      <c r="P46">
        <f t="shared" si="16"/>
        <v>1.2585000000000017</v>
      </c>
      <c r="Q46">
        <f t="shared" si="8"/>
        <v>1.0584999999999996</v>
      </c>
      <c r="R46">
        <f t="shared" si="9"/>
        <v>1.9565189884665555</v>
      </c>
      <c r="S46">
        <f t="shared" si="10"/>
        <v>-1.7608670896199001</v>
      </c>
      <c r="T46">
        <f t="shared" si="11"/>
        <v>-1.1230033364499394</v>
      </c>
      <c r="U46">
        <f t="shared" si="12"/>
        <v>0.85450266550001686</v>
      </c>
      <c r="V46">
        <f t="shared" si="1"/>
        <v>0.57511946653296198</v>
      </c>
      <c r="X46">
        <f t="shared" si="13"/>
        <v>1.2585000000000017</v>
      </c>
      <c r="Y46">
        <f t="shared" si="14"/>
        <v>0.57511946653296198</v>
      </c>
    </row>
    <row r="47" spans="16:25" x14ac:dyDescent="0.35">
      <c r="P47">
        <f t="shared" si="16"/>
        <v>1.3585000000000018</v>
      </c>
      <c r="Q47">
        <f t="shared" si="8"/>
        <v>1.3584999999999996</v>
      </c>
      <c r="R47">
        <f t="shared" si="9"/>
        <v>0.94322205620961797</v>
      </c>
      <c r="S47">
        <f t="shared" si="10"/>
        <v>-0.84889985058865625</v>
      </c>
      <c r="T47">
        <f t="shared" si="11"/>
        <v>-1.7850829870356824</v>
      </c>
      <c r="U47">
        <f t="shared" si="12"/>
        <v>0.41194963918784089</v>
      </c>
      <c r="V47">
        <f t="shared" si="1"/>
        <v>0.41194963918783695</v>
      </c>
      <c r="X47">
        <f t="shared" si="13"/>
        <v>1.3585000000000018</v>
      </c>
      <c r="Y47">
        <f t="shared" si="14"/>
        <v>0.41194963918783695</v>
      </c>
    </row>
    <row r="48" spans="16:25" x14ac:dyDescent="0.35">
      <c r="P48">
        <f t="shared" si="16"/>
        <v>1.4585000000000019</v>
      </c>
      <c r="Q48">
        <f t="shared" si="8"/>
        <v>1.3584999999999996</v>
      </c>
      <c r="R48">
        <f t="shared" si="9"/>
        <v>0.94322205620961797</v>
      </c>
      <c r="S48">
        <f t="shared" si="10"/>
        <v>-0.84889985058865625</v>
      </c>
      <c r="T48">
        <f t="shared" si="11"/>
        <v>-1.7850829870356824</v>
      </c>
      <c r="U48">
        <f t="shared" si="12"/>
        <v>0.41194963918784089</v>
      </c>
      <c r="V48">
        <f t="shared" si="1"/>
        <v>0.22589556403459127</v>
      </c>
      <c r="X48">
        <f t="shared" si="13"/>
        <v>1.4585000000000019</v>
      </c>
      <c r="Y48">
        <f t="shared" si="14"/>
        <v>0.22589556403459127</v>
      </c>
    </row>
    <row r="49" spans="16:25" x14ac:dyDescent="0.35">
      <c r="P49">
        <f t="shared" si="16"/>
        <v>1.558500000000002</v>
      </c>
      <c r="Q49">
        <f t="shared" si="8"/>
        <v>1.3584999999999996</v>
      </c>
      <c r="R49">
        <f t="shared" si="9"/>
        <v>0.94322205620961797</v>
      </c>
      <c r="S49">
        <f t="shared" si="10"/>
        <v>-0.84889985058865625</v>
      </c>
      <c r="T49">
        <f t="shared" si="11"/>
        <v>-1.7850829870356824</v>
      </c>
      <c r="U49">
        <f t="shared" si="12"/>
        <v>0.41194963918784089</v>
      </c>
      <c r="V49">
        <f t="shared" si="1"/>
        <v>2.8522824206830277E-2</v>
      </c>
      <c r="X49">
        <f t="shared" si="13"/>
        <v>1.558500000000002</v>
      </c>
      <c r="Y49">
        <f t="shared" si="14"/>
        <v>2.8522824206830277E-2</v>
      </c>
    </row>
    <row r="50" spans="16:25" x14ac:dyDescent="0.35">
      <c r="P50">
        <f t="shared" si="16"/>
        <v>1.6585000000000021</v>
      </c>
      <c r="Q50">
        <f t="shared" si="8"/>
        <v>1.6584999999999996</v>
      </c>
      <c r="R50">
        <f t="shared" si="9"/>
        <v>-0.39956051575509394</v>
      </c>
      <c r="S50">
        <f t="shared" si="10"/>
        <v>0.35960446417958458</v>
      </c>
      <c r="T50">
        <f t="shared" si="11"/>
        <v>-1.8235801800747267</v>
      </c>
      <c r="U50">
        <f t="shared" si="12"/>
        <v>-0.17450924795818332</v>
      </c>
      <c r="V50">
        <f t="shared" si="1"/>
        <v>-0.17450924795818776</v>
      </c>
      <c r="X50">
        <f t="shared" si="13"/>
        <v>1.6585000000000021</v>
      </c>
      <c r="Y50">
        <f t="shared" si="14"/>
        <v>-0.17450924795818776</v>
      </c>
    </row>
    <row r="51" spans="16:25" x14ac:dyDescent="0.35">
      <c r="P51">
        <f t="shared" si="16"/>
        <v>1.7585000000000022</v>
      </c>
      <c r="Q51">
        <f t="shared" si="8"/>
        <v>1.6584999999999996</v>
      </c>
      <c r="R51">
        <f t="shared" si="9"/>
        <v>-0.39956051575509394</v>
      </c>
      <c r="S51">
        <f t="shared" si="10"/>
        <v>0.35960446417958458</v>
      </c>
      <c r="T51">
        <f t="shared" si="11"/>
        <v>-1.8235801800747267</v>
      </c>
      <c r="U51">
        <f t="shared" si="12"/>
        <v>-0.17450924795818332</v>
      </c>
      <c r="V51">
        <f t="shared" si="1"/>
        <v>-0.3536707818396197</v>
      </c>
      <c r="X51">
        <f t="shared" si="13"/>
        <v>1.7585000000000022</v>
      </c>
      <c r="Y51">
        <f t="shared" si="14"/>
        <v>-0.3536707818396197</v>
      </c>
    </row>
    <row r="52" spans="16:25" x14ac:dyDescent="0.35">
      <c r="P52">
        <f t="shared" si="16"/>
        <v>1.8585000000000023</v>
      </c>
      <c r="Q52">
        <f t="shared" si="8"/>
        <v>1.6584999999999996</v>
      </c>
      <c r="R52">
        <f t="shared" si="9"/>
        <v>-0.39956051575509394</v>
      </c>
      <c r="S52">
        <f t="shared" si="10"/>
        <v>0.35960446417958458</v>
      </c>
      <c r="T52">
        <f t="shared" si="11"/>
        <v>-1.8235801800747267</v>
      </c>
      <c r="U52">
        <f t="shared" si="12"/>
        <v>-0.17450924795818332</v>
      </c>
      <c r="V52">
        <f t="shared" si="1"/>
        <v>-0.52803758953199054</v>
      </c>
      <c r="X52">
        <f t="shared" si="13"/>
        <v>1.8585000000000023</v>
      </c>
      <c r="Y52">
        <f t="shared" si="14"/>
        <v>-0.52803758953199054</v>
      </c>
    </row>
    <row r="53" spans="16:25" x14ac:dyDescent="0.35">
      <c r="P53">
        <f t="shared" si="16"/>
        <v>1.9585000000000024</v>
      </c>
      <c r="Q53">
        <f t="shared" si="8"/>
        <v>1.9584999999999997</v>
      </c>
      <c r="R53">
        <f t="shared" si="9"/>
        <v>-1.602798547795953</v>
      </c>
      <c r="S53">
        <f t="shared" si="10"/>
        <v>1.4425186930163578</v>
      </c>
      <c r="T53">
        <f t="shared" si="11"/>
        <v>-1.2250543713408417</v>
      </c>
      <c r="U53">
        <f t="shared" si="12"/>
        <v>-0.70000703412982634</v>
      </c>
      <c r="V53">
        <f t="shared" si="1"/>
        <v>-0.70000703412982956</v>
      </c>
      <c r="X53">
        <f t="shared" si="13"/>
        <v>1.9585000000000024</v>
      </c>
      <c r="Y53">
        <f t="shared" si="14"/>
        <v>-0.70000703412982956</v>
      </c>
    </row>
    <row r="54" spans="16:25" x14ac:dyDescent="0.35">
      <c r="P54">
        <f t="shared" si="16"/>
        <v>2.0585000000000022</v>
      </c>
      <c r="Q54">
        <f t="shared" si="8"/>
        <v>1.9584999999999997</v>
      </c>
      <c r="R54">
        <f t="shared" si="9"/>
        <v>-1.602798547795953</v>
      </c>
      <c r="S54">
        <f t="shared" si="10"/>
        <v>1.4425186930163578</v>
      </c>
      <c r="T54">
        <f t="shared" si="11"/>
        <v>-1.2250543713408417</v>
      </c>
      <c r="U54">
        <f t="shared" si="12"/>
        <v>-0.70000703412982634</v>
      </c>
      <c r="V54">
        <f t="shared" si="1"/>
        <v>-0.80969008288154543</v>
      </c>
      <c r="X54">
        <f t="shared" si="13"/>
        <v>2.0585000000000022</v>
      </c>
      <c r="Y54">
        <f t="shared" si="14"/>
        <v>-0.80969008288154543</v>
      </c>
    </row>
    <row r="55" spans="16:25" x14ac:dyDescent="0.35">
      <c r="P55">
        <f t="shared" si="16"/>
        <v>2.1585000000000023</v>
      </c>
      <c r="Q55">
        <f t="shared" si="8"/>
        <v>1.9584999999999997</v>
      </c>
      <c r="R55">
        <f t="shared" si="9"/>
        <v>-1.602798547795953</v>
      </c>
      <c r="S55">
        <f t="shared" si="10"/>
        <v>1.4425186930163578</v>
      </c>
      <c r="T55">
        <f t="shared" si="11"/>
        <v>-1.2250543713408417</v>
      </c>
      <c r="U55">
        <f t="shared" si="12"/>
        <v>-0.70000703412982634</v>
      </c>
      <c r="V55">
        <f t="shared" si="1"/>
        <v>-0.90013954905971016</v>
      </c>
      <c r="X55">
        <f t="shared" si="13"/>
        <v>2.1585000000000023</v>
      </c>
      <c r="Y55">
        <f t="shared" si="14"/>
        <v>-0.90013954905971016</v>
      </c>
    </row>
    <row r="56" spans="16:25" x14ac:dyDescent="0.35">
      <c r="P56">
        <f t="shared" si="16"/>
        <v>2.2585000000000024</v>
      </c>
      <c r="Q56">
        <f t="shared" si="8"/>
        <v>2.2584999999999997</v>
      </c>
      <c r="R56">
        <f t="shared" si="9"/>
        <v>-2.2460081208526455</v>
      </c>
      <c r="S56">
        <f t="shared" si="10"/>
        <v>2.0214073087673796</v>
      </c>
      <c r="T56">
        <f t="shared" si="11"/>
        <v>-0.19855935924368748</v>
      </c>
      <c r="U56">
        <f t="shared" si="12"/>
        <v>-0.9809722239510974</v>
      </c>
      <c r="V56">
        <f t="shared" si="1"/>
        <v>-0.98097222395109795</v>
      </c>
      <c r="X56">
        <f t="shared" si="13"/>
        <v>2.2585000000000024</v>
      </c>
      <c r="Y56">
        <f t="shared" si="14"/>
        <v>-0.98097222395109795</v>
      </c>
    </row>
    <row r="57" spans="16:25" x14ac:dyDescent="0.35">
      <c r="P57">
        <f t="shared" si="16"/>
        <v>2.3585000000000025</v>
      </c>
      <c r="Q57">
        <f t="shared" si="8"/>
        <v>2.2584999999999997</v>
      </c>
      <c r="R57">
        <f t="shared" si="9"/>
        <v>-2.2460081208526455</v>
      </c>
      <c r="S57">
        <f t="shared" si="10"/>
        <v>2.0214073087673796</v>
      </c>
      <c r="T57">
        <f t="shared" si="11"/>
        <v>-0.19855935924368748</v>
      </c>
      <c r="U57">
        <f t="shared" si="12"/>
        <v>-0.9809722239510974</v>
      </c>
      <c r="V57">
        <f t="shared" si="1"/>
        <v>-0.98286009490864457</v>
      </c>
      <c r="X57">
        <f t="shared" si="13"/>
        <v>2.3585000000000025</v>
      </c>
      <c r="Y57">
        <f t="shared" si="14"/>
        <v>-0.98286009490864457</v>
      </c>
    </row>
    <row r="58" spans="16:25" x14ac:dyDescent="0.35">
      <c r="P58">
        <f t="shared" si="16"/>
        <v>2.4585000000000026</v>
      </c>
      <c r="Q58">
        <f t="shared" si="8"/>
        <v>2.2584999999999997</v>
      </c>
      <c r="R58">
        <f t="shared" si="9"/>
        <v>-2.2460081208526455</v>
      </c>
      <c r="S58">
        <f t="shared" si="10"/>
        <v>2.0214073087673796</v>
      </c>
      <c r="T58">
        <f t="shared" si="11"/>
        <v>-0.19855935924368748</v>
      </c>
      <c r="U58">
        <f t="shared" si="12"/>
        <v>-0.9809722239510974</v>
      </c>
      <c r="V58">
        <f t="shared" si="1"/>
        <v>-0.95779586841595987</v>
      </c>
      <c r="X58">
        <f t="shared" si="13"/>
        <v>2.4585000000000026</v>
      </c>
      <c r="Y58">
        <f t="shared" si="14"/>
        <v>-0.95779586841595987</v>
      </c>
    </row>
    <row r="59" spans="16:25" x14ac:dyDescent="0.35">
      <c r="P59">
        <f t="shared" si="16"/>
        <v>2.5585000000000027</v>
      </c>
      <c r="Q59">
        <f t="shared" si="8"/>
        <v>2.5584999999999996</v>
      </c>
      <c r="R59">
        <f t="shared" si="9"/>
        <v>-2.1050882493196781</v>
      </c>
      <c r="S59">
        <f t="shared" si="10"/>
        <v>1.894579424387709</v>
      </c>
      <c r="T59">
        <f t="shared" si="11"/>
        <v>0.89721430381088374</v>
      </c>
      <c r="U59">
        <f t="shared" si="12"/>
        <v>-0.91925559319816097</v>
      </c>
      <c r="V59">
        <f t="shared" si="1"/>
        <v>-0.91925559319815819</v>
      </c>
      <c r="X59">
        <f t="shared" si="13"/>
        <v>2.5585000000000027</v>
      </c>
      <c r="Y59">
        <f t="shared" si="14"/>
        <v>-0.91925559319815819</v>
      </c>
    </row>
    <row r="60" spans="16:25" x14ac:dyDescent="0.35">
      <c r="P60">
        <f t="shared" si="16"/>
        <v>2.6585000000000027</v>
      </c>
      <c r="Q60">
        <f t="shared" si="8"/>
        <v>2.5584999999999996</v>
      </c>
      <c r="R60">
        <f t="shared" si="9"/>
        <v>-2.1050882493196781</v>
      </c>
      <c r="S60">
        <f t="shared" si="10"/>
        <v>1.894579424387709</v>
      </c>
      <c r="T60">
        <f t="shared" si="11"/>
        <v>0.89721430381088374</v>
      </c>
      <c r="U60">
        <f t="shared" si="12"/>
        <v>-0.91925559319816097</v>
      </c>
      <c r="V60">
        <f t="shared" si="1"/>
        <v>-0.81269345682251126</v>
      </c>
      <c r="X60">
        <f t="shared" si="13"/>
        <v>2.6585000000000027</v>
      </c>
      <c r="Y60">
        <f t="shared" si="14"/>
        <v>-0.81269345682251126</v>
      </c>
    </row>
    <row r="61" spans="16:25" x14ac:dyDescent="0.35">
      <c r="P61">
        <f t="shared" si="16"/>
        <v>2.7585000000000028</v>
      </c>
      <c r="Q61">
        <f t="shared" si="8"/>
        <v>2.5584999999999996</v>
      </c>
      <c r="R61">
        <f t="shared" si="9"/>
        <v>-2.1050882493196781</v>
      </c>
      <c r="S61">
        <f t="shared" si="10"/>
        <v>1.894579424387709</v>
      </c>
      <c r="T61">
        <f t="shared" si="11"/>
        <v>0.89721430381088374</v>
      </c>
      <c r="U61">
        <f t="shared" si="12"/>
        <v>-0.91925559319816097</v>
      </c>
      <c r="V61">
        <f t="shared" si="1"/>
        <v>-0.68087026145502871</v>
      </c>
      <c r="X61">
        <f t="shared" si="13"/>
        <v>2.7585000000000028</v>
      </c>
      <c r="Y61">
        <f t="shared" si="14"/>
        <v>-0.68087026145502871</v>
      </c>
    </row>
    <row r="62" spans="16:25" x14ac:dyDescent="0.35">
      <c r="P62">
        <f t="shared" si="16"/>
        <v>2.8585000000000029</v>
      </c>
      <c r="Q62">
        <f t="shared" si="8"/>
        <v>2.8584999999999994</v>
      </c>
      <c r="R62">
        <f t="shared" si="9"/>
        <v>-1.3007725034960658</v>
      </c>
      <c r="S62">
        <f t="shared" si="10"/>
        <v>1.104355855468163</v>
      </c>
      <c r="T62">
        <f t="shared" si="11"/>
        <v>1.6864548598611773</v>
      </c>
      <c r="U62">
        <f t="shared" si="12"/>
        <v>-0.53641653659163357</v>
      </c>
      <c r="V62">
        <f t="shared" si="1"/>
        <v>-0.53641653659162758</v>
      </c>
      <c r="X62">
        <f t="shared" si="13"/>
        <v>2.8585000000000029</v>
      </c>
      <c r="Y62">
        <f t="shared" si="14"/>
        <v>-0.53641653659162758</v>
      </c>
    </row>
    <row r="63" spans="16:25" x14ac:dyDescent="0.35">
      <c r="P63">
        <f t="shared" si="16"/>
        <v>2.958500000000003</v>
      </c>
      <c r="Q63">
        <f t="shared" si="8"/>
        <v>2.8584999999999994</v>
      </c>
      <c r="R63">
        <f t="shared" si="9"/>
        <v>-1.3007725034960658</v>
      </c>
      <c r="S63">
        <f t="shared" si="10"/>
        <v>1.104355855468163</v>
      </c>
      <c r="T63">
        <f t="shared" si="11"/>
        <v>1.6864548598611773</v>
      </c>
      <c r="U63">
        <f t="shared" si="12"/>
        <v>-0.53641653659163357</v>
      </c>
      <c r="V63">
        <f t="shared" si="1"/>
        <v>-0.35802826455432346</v>
      </c>
      <c r="X63">
        <f t="shared" si="13"/>
        <v>2.958500000000003</v>
      </c>
      <c r="Y63">
        <f t="shared" si="14"/>
        <v>-0.35802826455432346</v>
      </c>
    </row>
    <row r="64" spans="16:25" x14ac:dyDescent="0.35">
      <c r="P64">
        <f t="shared" si="16"/>
        <v>3.0585000000000031</v>
      </c>
      <c r="Q64">
        <f t="shared" si="8"/>
        <v>2.8584999999999994</v>
      </c>
      <c r="R64">
        <f t="shared" si="9"/>
        <v>-1.3007725034960658</v>
      </c>
      <c r="S64">
        <f t="shared" si="10"/>
        <v>1.104355855468163</v>
      </c>
      <c r="T64">
        <f t="shared" si="11"/>
        <v>1.6864548598611773</v>
      </c>
      <c r="U64">
        <f t="shared" si="12"/>
        <v>-0.53641653659163357</v>
      </c>
      <c r="V64">
        <f t="shared" si="1"/>
        <v>-0.16535751042863278</v>
      </c>
      <c r="X64">
        <f t="shared" si="13"/>
        <v>3.0585000000000031</v>
      </c>
      <c r="Y64">
        <f t="shared" si="14"/>
        <v>-0.16535751042863278</v>
      </c>
    </row>
    <row r="65" spans="16:25" x14ac:dyDescent="0.35">
      <c r="P65">
        <f t="shared" si="16"/>
        <v>3.1585000000000032</v>
      </c>
      <c r="Q65">
        <f t="shared" si="8"/>
        <v>2.8584999999999994</v>
      </c>
      <c r="R65">
        <f t="shared" si="9"/>
        <v>-1.3007725034960658</v>
      </c>
      <c r="S65">
        <f t="shared" si="10"/>
        <v>1.104355855468163</v>
      </c>
      <c r="T65">
        <f t="shared" si="11"/>
        <v>1.6864548598611773</v>
      </c>
      <c r="U65">
        <f t="shared" si="12"/>
        <v>-0.53641653659163357</v>
      </c>
      <c r="V65">
        <f t="shared" si="1"/>
        <v>3.3791090764468068E-2</v>
      </c>
      <c r="X65">
        <f t="shared" si="13"/>
        <v>3.1585000000000032</v>
      </c>
      <c r="Y65">
        <f t="shared" si="14"/>
        <v>3.3791090764468068E-2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FE90-ACDC-48A6-A296-957CAB38A5CB}">
  <dimension ref="A1:AD34"/>
  <sheetViews>
    <sheetView topLeftCell="G5" zoomScale="110" zoomScaleNormal="110" workbookViewId="0">
      <selection activeCell="J22" sqref="J22"/>
    </sheetView>
  </sheetViews>
  <sheetFormatPr defaultRowHeight="14.5" x14ac:dyDescent="0.35"/>
  <cols>
    <col min="10" max="10" width="31" bestFit="1" customWidth="1"/>
  </cols>
  <sheetData>
    <row r="1" spans="1:30" x14ac:dyDescent="0.35">
      <c r="A1" s="39" t="s">
        <v>12</v>
      </c>
      <c r="B1" s="40"/>
      <c r="C1" s="40"/>
      <c r="D1" s="40"/>
      <c r="E1" s="40"/>
      <c r="F1" s="41"/>
      <c r="H1" s="42" t="s">
        <v>13</v>
      </c>
      <c r="I1" s="42"/>
      <c r="J1" s="42"/>
      <c r="K1" s="42"/>
      <c r="L1" s="42"/>
      <c r="M1" s="1"/>
      <c r="N1" s="42" t="s">
        <v>14</v>
      </c>
      <c r="O1" s="42"/>
      <c r="P1" s="42"/>
      <c r="Q1" s="42"/>
      <c r="R1" s="42"/>
      <c r="S1" s="42"/>
      <c r="T1" s="42"/>
    </row>
    <row r="2" spans="1:30" x14ac:dyDescent="0.35">
      <c r="A2" s="16"/>
      <c r="B2" s="32" t="s">
        <v>1</v>
      </c>
      <c r="C2" s="32" t="s">
        <v>0</v>
      </c>
      <c r="D2" s="17"/>
      <c r="E2" s="32" t="s">
        <v>2</v>
      </c>
      <c r="F2" s="32" t="s">
        <v>3</v>
      </c>
      <c r="G2" s="2"/>
      <c r="H2" s="32" t="s">
        <v>1</v>
      </c>
      <c r="I2" s="32" t="s">
        <v>4</v>
      </c>
      <c r="J2" s="32" t="s">
        <v>5</v>
      </c>
      <c r="K2" s="32" t="s">
        <v>7</v>
      </c>
      <c r="L2" s="32" t="s">
        <v>6</v>
      </c>
      <c r="M2" s="3"/>
      <c r="N2" s="32" t="s">
        <v>1</v>
      </c>
      <c r="O2" s="32" t="s">
        <v>8</v>
      </c>
      <c r="P2" s="32" t="s">
        <v>5</v>
      </c>
      <c r="Q2" s="32" t="s">
        <v>4</v>
      </c>
      <c r="R2" s="32" t="s">
        <v>7</v>
      </c>
      <c r="S2" s="32" t="s">
        <v>6</v>
      </c>
      <c r="T2" s="32" t="s">
        <v>9</v>
      </c>
      <c r="AD2" s="3"/>
    </row>
    <row r="3" spans="1:30" x14ac:dyDescent="0.35">
      <c r="A3" s="7">
        <v>0</v>
      </c>
      <c r="B3" s="19">
        <v>0</v>
      </c>
      <c r="C3" s="19">
        <f>B3^2</f>
        <v>0</v>
      </c>
      <c r="D3" s="9"/>
      <c r="E3" s="23">
        <f>B4-B3</f>
        <v>1</v>
      </c>
      <c r="F3" s="23">
        <f>C4-C3</f>
        <v>1</v>
      </c>
      <c r="H3" s="19">
        <f>B3</f>
        <v>0</v>
      </c>
      <c r="I3" s="23">
        <v>0</v>
      </c>
      <c r="J3" s="19">
        <f t="shared" ref="J3:J4" si="0">1/3*(I4-I3)/E3</f>
        <v>0.50000000000000011</v>
      </c>
      <c r="K3" s="19">
        <f>F3/E3-I3*E3-J3*E3^2</f>
        <v>0.49999999999999989</v>
      </c>
      <c r="L3" s="19">
        <f>C3</f>
        <v>0</v>
      </c>
      <c r="N3" s="19">
        <v>0</v>
      </c>
      <c r="O3" s="19">
        <f>VLOOKUP(N3,$H$3:$L$5,1,TRUE)</f>
        <v>0</v>
      </c>
      <c r="P3" s="19">
        <f>VLOOKUP($N3,$H$3:$L$22,3,TRUE)</f>
        <v>0.50000000000000011</v>
      </c>
      <c r="Q3" s="19">
        <f t="shared" ref="Q3:Q12" si="1">VLOOKUP($N3,$H$3:$L$22,2,TRUE)</f>
        <v>0</v>
      </c>
      <c r="R3" s="19">
        <f t="shared" ref="R3:R12" si="2">VLOOKUP($N3,$H$3:$L$22,4,TRUE)</f>
        <v>0.49999999999999989</v>
      </c>
      <c r="S3" s="19">
        <f t="shared" ref="S3:S12" si="3">VLOOKUP($N3,$H$3:$L$22,5,TRUE)</f>
        <v>0</v>
      </c>
      <c r="T3" s="19">
        <f>P3*(N3-O3)^3+Q3*(N3-O3)^2+R3*(N3-O3)+S3</f>
        <v>0</v>
      </c>
    </row>
    <row r="4" spans="1:30" x14ac:dyDescent="0.35">
      <c r="A4" s="7">
        <v>1</v>
      </c>
      <c r="B4" s="19">
        <v>1</v>
      </c>
      <c r="C4" s="19">
        <f>B4^2</f>
        <v>1</v>
      </c>
      <c r="D4" s="9"/>
      <c r="E4" s="23">
        <f t="shared" ref="E4:F4" si="4">B5-B4</f>
        <v>1</v>
      </c>
      <c r="F4" s="23">
        <f t="shared" si="4"/>
        <v>3</v>
      </c>
      <c r="H4" s="19">
        <f>B4</f>
        <v>1</v>
      </c>
      <c r="I4" s="33">
        <v>1.5000000000000004</v>
      </c>
      <c r="J4" s="19">
        <f t="shared" si="0"/>
        <v>-0.50000000000000067</v>
      </c>
      <c r="K4" s="19">
        <f t="shared" ref="K4" si="5">F4/E4-I4*E4-J4*E4^2</f>
        <v>2</v>
      </c>
      <c r="L4" s="19">
        <f>C4</f>
        <v>1</v>
      </c>
      <c r="N4" s="19">
        <v>0.2</v>
      </c>
      <c r="O4" s="19">
        <f t="shared" ref="O4:O12" si="6">VLOOKUP(N4,$H$3:$L$22,1,TRUE)</f>
        <v>0</v>
      </c>
      <c r="P4" s="19">
        <f t="shared" ref="P4:P12" si="7">VLOOKUP(N4,$H$3:$L$22,3,TRUE)</f>
        <v>0.50000000000000011</v>
      </c>
      <c r="Q4" s="19">
        <f t="shared" si="1"/>
        <v>0</v>
      </c>
      <c r="R4" s="19">
        <f t="shared" si="2"/>
        <v>0.49999999999999989</v>
      </c>
      <c r="S4" s="19">
        <f t="shared" si="3"/>
        <v>0</v>
      </c>
      <c r="T4" s="19">
        <f t="shared" ref="T4:T11" si="8">P4*(N4-O4)^3+Q4*(N4-O4)^2+R4*(N4-O4)+S4</f>
        <v>0.10399999999999998</v>
      </c>
    </row>
    <row r="5" spans="1:30" x14ac:dyDescent="0.35">
      <c r="A5" s="7">
        <v>2</v>
      </c>
      <c r="B5" s="19">
        <v>2</v>
      </c>
      <c r="C5" s="19">
        <f>B5^2</f>
        <v>4</v>
      </c>
      <c r="D5" s="9"/>
      <c r="E5" s="8"/>
      <c r="F5" s="18"/>
      <c r="H5" s="19">
        <f>B5</f>
        <v>2</v>
      </c>
      <c r="I5" s="33">
        <f>3*(F4/E4-F3/E3)/E4-2*I4*(E3+E4)/E4-I3*E3/E4</f>
        <v>-1.7763568394002505E-15</v>
      </c>
      <c r="J5" s="19"/>
      <c r="K5" s="19"/>
      <c r="L5" s="19"/>
      <c r="N5" s="19">
        <v>0.4</v>
      </c>
      <c r="O5" s="19">
        <f t="shared" si="6"/>
        <v>0</v>
      </c>
      <c r="P5" s="19">
        <f t="shared" si="7"/>
        <v>0.50000000000000011</v>
      </c>
      <c r="Q5" s="19">
        <f t="shared" si="1"/>
        <v>0</v>
      </c>
      <c r="R5" s="19">
        <f t="shared" si="2"/>
        <v>0.49999999999999989</v>
      </c>
      <c r="S5" s="19">
        <f t="shared" si="3"/>
        <v>0</v>
      </c>
      <c r="T5" s="19">
        <f t="shared" si="8"/>
        <v>0.23199999999999998</v>
      </c>
    </row>
    <row r="6" spans="1:30" x14ac:dyDescent="0.35">
      <c r="I6" s="1"/>
      <c r="N6" s="19">
        <v>0.6</v>
      </c>
      <c r="O6" s="19">
        <f t="shared" si="6"/>
        <v>0</v>
      </c>
      <c r="P6" s="19">
        <f t="shared" si="7"/>
        <v>0.50000000000000011</v>
      </c>
      <c r="Q6" s="19">
        <f t="shared" si="1"/>
        <v>0</v>
      </c>
      <c r="R6" s="19">
        <f t="shared" si="2"/>
        <v>0.49999999999999989</v>
      </c>
      <c r="S6" s="19">
        <f t="shared" si="3"/>
        <v>0</v>
      </c>
      <c r="T6" s="19">
        <f t="shared" si="8"/>
        <v>0.40799999999999997</v>
      </c>
    </row>
    <row r="7" spans="1:30" x14ac:dyDescent="0.35">
      <c r="I7" s="1"/>
      <c r="N7" s="19">
        <v>0.8</v>
      </c>
      <c r="O7" s="19">
        <f t="shared" si="6"/>
        <v>0</v>
      </c>
      <c r="P7" s="19">
        <f t="shared" si="7"/>
        <v>0.50000000000000011</v>
      </c>
      <c r="Q7" s="19">
        <f t="shared" si="1"/>
        <v>0</v>
      </c>
      <c r="R7" s="19">
        <f t="shared" si="2"/>
        <v>0.49999999999999989</v>
      </c>
      <c r="S7" s="19">
        <f t="shared" si="3"/>
        <v>0</v>
      </c>
      <c r="T7" s="19">
        <f t="shared" si="8"/>
        <v>0.65600000000000003</v>
      </c>
    </row>
    <row r="8" spans="1:30" x14ac:dyDescent="0.35">
      <c r="I8" s="1"/>
      <c r="N8" s="19">
        <v>1</v>
      </c>
      <c r="O8" s="19">
        <f t="shared" si="6"/>
        <v>1</v>
      </c>
      <c r="P8" s="19">
        <f t="shared" si="7"/>
        <v>-0.50000000000000067</v>
      </c>
      <c r="Q8" s="19">
        <f t="shared" si="1"/>
        <v>1.5000000000000004</v>
      </c>
      <c r="R8" s="19">
        <f t="shared" si="2"/>
        <v>2</v>
      </c>
      <c r="S8" s="19">
        <f t="shared" si="3"/>
        <v>1</v>
      </c>
      <c r="T8" s="19">
        <f t="shared" si="8"/>
        <v>1</v>
      </c>
    </row>
    <row r="9" spans="1:30" x14ac:dyDescent="0.35">
      <c r="I9" s="1"/>
      <c r="N9" s="19">
        <v>1.2</v>
      </c>
      <c r="O9" s="19">
        <f t="shared" si="6"/>
        <v>1</v>
      </c>
      <c r="P9" s="19">
        <f t="shared" si="7"/>
        <v>-0.50000000000000067</v>
      </c>
      <c r="Q9" s="19">
        <f t="shared" si="1"/>
        <v>1.5000000000000004</v>
      </c>
      <c r="R9" s="19">
        <f t="shared" si="2"/>
        <v>2</v>
      </c>
      <c r="S9" s="19">
        <f t="shared" si="3"/>
        <v>1</v>
      </c>
      <c r="T9" s="19">
        <f t="shared" si="8"/>
        <v>1.456</v>
      </c>
    </row>
    <row r="10" spans="1:30" x14ac:dyDescent="0.35">
      <c r="I10" s="1"/>
      <c r="N10" s="19">
        <v>1.4</v>
      </c>
      <c r="O10" s="19">
        <f t="shared" si="6"/>
        <v>1</v>
      </c>
      <c r="P10" s="19">
        <f t="shared" si="7"/>
        <v>-0.50000000000000067</v>
      </c>
      <c r="Q10" s="19">
        <f t="shared" si="1"/>
        <v>1.5000000000000004</v>
      </c>
      <c r="R10" s="19">
        <f t="shared" si="2"/>
        <v>2</v>
      </c>
      <c r="S10" s="19">
        <f t="shared" si="3"/>
        <v>1</v>
      </c>
      <c r="T10" s="19">
        <f t="shared" si="8"/>
        <v>2.008</v>
      </c>
    </row>
    <row r="11" spans="1:30" x14ac:dyDescent="0.35">
      <c r="I11" s="1"/>
      <c r="N11" s="19">
        <v>1.6</v>
      </c>
      <c r="O11" s="19">
        <f t="shared" si="6"/>
        <v>1</v>
      </c>
      <c r="P11" s="19">
        <f t="shared" si="7"/>
        <v>-0.50000000000000067</v>
      </c>
      <c r="Q11" s="19">
        <f t="shared" si="1"/>
        <v>1.5000000000000004</v>
      </c>
      <c r="R11" s="19">
        <f t="shared" si="2"/>
        <v>2</v>
      </c>
      <c r="S11" s="19">
        <f t="shared" si="3"/>
        <v>1</v>
      </c>
      <c r="T11" s="19">
        <f t="shared" si="8"/>
        <v>2.6320000000000001</v>
      </c>
    </row>
    <row r="12" spans="1:30" x14ac:dyDescent="0.35">
      <c r="I12" s="1"/>
      <c r="N12" s="19">
        <v>1.8</v>
      </c>
      <c r="O12" s="19">
        <f t="shared" si="6"/>
        <v>1</v>
      </c>
      <c r="P12" s="19">
        <f t="shared" si="7"/>
        <v>-0.50000000000000067</v>
      </c>
      <c r="Q12" s="19">
        <f t="shared" si="1"/>
        <v>1.5000000000000004</v>
      </c>
      <c r="R12" s="19">
        <f t="shared" si="2"/>
        <v>2</v>
      </c>
      <c r="S12" s="19">
        <f t="shared" si="3"/>
        <v>1</v>
      </c>
      <c r="T12" s="19">
        <f t="shared" ref="T12" si="9">P12*(N12-O12)^3+Q12*(N12-O12)^2+R12*(N12-O12)+S12</f>
        <v>3.3040000000000003</v>
      </c>
    </row>
    <row r="13" spans="1:30" x14ac:dyDescent="0.35">
      <c r="I13" s="1"/>
      <c r="N13" s="19">
        <v>2</v>
      </c>
      <c r="O13" s="19">
        <v>1</v>
      </c>
      <c r="P13" s="19">
        <v>-0.50000000000000067</v>
      </c>
      <c r="Q13" s="19">
        <v>1.5000000000000004</v>
      </c>
      <c r="R13" s="19">
        <v>2</v>
      </c>
      <c r="S13" s="19">
        <v>1</v>
      </c>
      <c r="T13" s="19">
        <f>P13*(N13-O13)^3+Q13*(N13-O13)^2+R13*(N13-O13)+S13</f>
        <v>4</v>
      </c>
    </row>
    <row r="14" spans="1:30" x14ac:dyDescent="0.35">
      <c r="I14" s="1"/>
      <c r="N14" s="19">
        <v>2.2000000000000002</v>
      </c>
      <c r="O14" s="19">
        <v>1</v>
      </c>
      <c r="P14" s="19">
        <v>-0.50000000000000067</v>
      </c>
      <c r="Q14" s="19">
        <v>1.5000000000000004</v>
      </c>
      <c r="R14" s="19">
        <v>2</v>
      </c>
      <c r="S14" s="19">
        <v>1</v>
      </c>
      <c r="T14" s="19">
        <f t="shared" ref="T14:T16" si="10">P14*(N14-O14)^3+Q14*(N14-O14)^2+R14*(N14-O14)+S14</f>
        <v>4.6959999999999997</v>
      </c>
      <c r="W14" s="7"/>
    </row>
    <row r="15" spans="1:30" x14ac:dyDescent="0.35">
      <c r="I15" s="1"/>
      <c r="N15" s="19">
        <v>2.4</v>
      </c>
      <c r="O15" s="19">
        <v>1</v>
      </c>
      <c r="P15" s="19">
        <v>-0.50000000000000067</v>
      </c>
      <c r="Q15" s="19">
        <v>1.5000000000000004</v>
      </c>
      <c r="R15" s="19">
        <v>2</v>
      </c>
      <c r="S15" s="19">
        <v>1</v>
      </c>
      <c r="T15" s="19">
        <f t="shared" si="10"/>
        <v>5.3679999999999986</v>
      </c>
      <c r="W15" s="7"/>
    </row>
    <row r="16" spans="1:30" x14ac:dyDescent="0.35">
      <c r="I16" s="1"/>
      <c r="N16" s="19">
        <v>2.6</v>
      </c>
      <c r="O16" s="19">
        <v>1</v>
      </c>
      <c r="P16" s="19">
        <v>-0.50000000000000067</v>
      </c>
      <c r="Q16" s="19">
        <v>1.5000000000000004</v>
      </c>
      <c r="R16" s="19">
        <v>2</v>
      </c>
      <c r="S16" s="19">
        <v>1</v>
      </c>
      <c r="T16" s="19">
        <f t="shared" si="10"/>
        <v>5.9919999999999991</v>
      </c>
      <c r="W16" s="7"/>
    </row>
    <row r="17" spans="9:24" x14ac:dyDescent="0.35">
      <c r="I17" s="1"/>
      <c r="N17" s="19">
        <v>2.8</v>
      </c>
      <c r="O17" s="19">
        <v>1</v>
      </c>
      <c r="P17" s="19">
        <v>-0.50000000000000067</v>
      </c>
      <c r="Q17" s="19">
        <v>1.5000000000000004</v>
      </c>
      <c r="R17" s="19">
        <v>2</v>
      </c>
      <c r="S17" s="19">
        <v>1</v>
      </c>
      <c r="T17" s="19">
        <f t="shared" ref="T17" si="11">P17*(N17-O17)^3+Q17*(N17-O17)^2+R17*(N17-O17)+S17</f>
        <v>6.5439999999999969</v>
      </c>
      <c r="W17" s="7"/>
    </row>
    <row r="18" spans="9:24" x14ac:dyDescent="0.35">
      <c r="I18" s="1"/>
      <c r="W18" s="7"/>
    </row>
    <row r="19" spans="9:24" x14ac:dyDescent="0.35">
      <c r="I19" s="1"/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W19" s="7"/>
    </row>
    <row r="20" spans="9:24" x14ac:dyDescent="0.35">
      <c r="I20" s="1"/>
      <c r="K20" s="20" t="s">
        <v>15</v>
      </c>
      <c r="L20" s="20" t="s">
        <v>16</v>
      </c>
      <c r="M20" s="20" t="s">
        <v>17</v>
      </c>
      <c r="N20" s="20" t="s">
        <v>18</v>
      </c>
      <c r="O20" s="20" t="s">
        <v>19</v>
      </c>
      <c r="P20" s="20" t="s">
        <v>20</v>
      </c>
      <c r="Q20" s="21"/>
      <c r="W20" s="7"/>
    </row>
    <row r="21" spans="9:24" x14ac:dyDescent="0.35">
      <c r="I21" s="1"/>
      <c r="J21" t="s">
        <v>9</v>
      </c>
      <c r="K21" s="22">
        <f>E3^3</f>
        <v>1</v>
      </c>
      <c r="L21" s="22">
        <f>E3^2</f>
        <v>1</v>
      </c>
      <c r="M21" s="24">
        <f>E3</f>
        <v>1</v>
      </c>
      <c r="N21" s="25">
        <v>0</v>
      </c>
      <c r="O21" s="22">
        <v>0</v>
      </c>
      <c r="P21" s="22">
        <v>0</v>
      </c>
      <c r="R21" s="22" t="s">
        <v>15</v>
      </c>
      <c r="T21" s="19">
        <f>F3</f>
        <v>1</v>
      </c>
      <c r="W21" s="7"/>
    </row>
    <row r="22" spans="9:24" x14ac:dyDescent="0.35">
      <c r="I22" s="1"/>
      <c r="J22" t="s">
        <v>23</v>
      </c>
      <c r="K22" s="22">
        <f>3*E3^2</f>
        <v>3</v>
      </c>
      <c r="L22" s="22">
        <f>2*E3</f>
        <v>2</v>
      </c>
      <c r="M22" s="24">
        <v>1</v>
      </c>
      <c r="N22" s="25">
        <v>0</v>
      </c>
      <c r="O22" s="22">
        <v>0</v>
      </c>
      <c r="P22" s="22">
        <v>-1</v>
      </c>
      <c r="R22" s="22" t="s">
        <v>16</v>
      </c>
      <c r="T22" s="19">
        <v>0</v>
      </c>
      <c r="W22" s="7"/>
    </row>
    <row r="23" spans="9:24" ht="15" thickBot="1" x14ac:dyDescent="0.4">
      <c r="I23" s="1"/>
      <c r="J23" t="s">
        <v>24</v>
      </c>
      <c r="K23" s="26">
        <f>6*E3</f>
        <v>6</v>
      </c>
      <c r="L23" s="26">
        <v>2</v>
      </c>
      <c r="M23" s="27">
        <v>0</v>
      </c>
      <c r="N23" s="28">
        <v>0</v>
      </c>
      <c r="O23" s="26">
        <v>-2</v>
      </c>
      <c r="P23" s="26">
        <v>0</v>
      </c>
      <c r="Q23" s="21"/>
      <c r="R23" s="23" t="s">
        <v>17</v>
      </c>
      <c r="S23" s="1" t="s">
        <v>21</v>
      </c>
      <c r="T23" s="19">
        <v>0</v>
      </c>
      <c r="W23" s="7"/>
    </row>
    <row r="24" spans="9:24" x14ac:dyDescent="0.35">
      <c r="J24" t="s">
        <v>26</v>
      </c>
      <c r="K24" s="29">
        <v>0</v>
      </c>
      <c r="L24" s="29">
        <v>0</v>
      </c>
      <c r="M24" s="30">
        <v>0</v>
      </c>
      <c r="N24" s="31">
        <f>E4^3</f>
        <v>1</v>
      </c>
      <c r="O24" s="29">
        <f>E4^2</f>
        <v>1</v>
      </c>
      <c r="P24" s="29">
        <f>E4</f>
        <v>1</v>
      </c>
      <c r="Q24" s="21"/>
      <c r="R24" s="23" t="s">
        <v>18</v>
      </c>
      <c r="T24" s="19">
        <f>F4</f>
        <v>3</v>
      </c>
      <c r="W24" s="7"/>
    </row>
    <row r="25" spans="9:24" x14ac:dyDescent="0.35">
      <c r="J25" t="s">
        <v>27</v>
      </c>
      <c r="K25" s="22">
        <v>0</v>
      </c>
      <c r="L25" s="22">
        <v>0</v>
      </c>
      <c r="M25" s="24">
        <v>0</v>
      </c>
      <c r="N25" s="25">
        <f>6*E3</f>
        <v>6</v>
      </c>
      <c r="O25" s="22">
        <v>2</v>
      </c>
      <c r="P25" s="22">
        <v>0</v>
      </c>
      <c r="Q25" s="21"/>
      <c r="R25" s="23" t="s">
        <v>19</v>
      </c>
      <c r="T25" s="19">
        <v>0</v>
      </c>
      <c r="W25" s="7"/>
    </row>
    <row r="26" spans="9:24" x14ac:dyDescent="0.35">
      <c r="J26" t="s">
        <v>25</v>
      </c>
      <c r="K26" s="22">
        <v>0</v>
      </c>
      <c r="L26" s="22">
        <v>1</v>
      </c>
      <c r="M26" s="24">
        <v>0</v>
      </c>
      <c r="N26" s="25">
        <v>0</v>
      </c>
      <c r="O26" s="22">
        <v>0</v>
      </c>
      <c r="P26" s="22">
        <v>0</v>
      </c>
      <c r="Q26" s="21"/>
      <c r="R26" s="23" t="s">
        <v>20</v>
      </c>
      <c r="T26" s="19">
        <v>0</v>
      </c>
      <c r="W26" s="7"/>
    </row>
    <row r="28" spans="9:24" x14ac:dyDescent="0.35">
      <c r="L28" s="35" t="s">
        <v>28</v>
      </c>
    </row>
    <row r="29" spans="9:24" x14ac:dyDescent="0.35">
      <c r="J29" s="22" t="s">
        <v>15</v>
      </c>
      <c r="K29" s="34" cm="1">
        <f t="array" ref="K29:K34">MMULT(MINVERSE(K21:P26),T21:T26)</f>
        <v>0.5</v>
      </c>
      <c r="L29" t="b">
        <f>ABS(K29-J3)&lt;0.0001</f>
        <v>1</v>
      </c>
      <c r="N29" cm="1">
        <f t="array" ref="N29:S34">MINVERSE(K21:P26)</f>
        <v>-0.24999999999999992</v>
      </c>
      <c r="O29">
        <v>0.24999999999999992</v>
      </c>
      <c r="P29">
        <v>8.3333333333333329E-2</v>
      </c>
      <c r="Q29">
        <v>0.24999999999999997</v>
      </c>
      <c r="R29">
        <v>-4.1666666666666657E-2</v>
      </c>
      <c r="S29">
        <v>-0.41666666666666669</v>
      </c>
      <c r="U29">
        <v>1</v>
      </c>
      <c r="W29" cm="1">
        <f t="array" ref="W29:W34">MMULT(_xlfn.ANCHORARRAY(N29),U29:U34)</f>
        <v>0.5</v>
      </c>
      <c r="X29" t="s">
        <v>15</v>
      </c>
    </row>
    <row r="30" spans="9:24" x14ac:dyDescent="0.35">
      <c r="J30" s="22" t="s">
        <v>16</v>
      </c>
      <c r="K30" s="34">
        <v>-1.1102230246251565E-16</v>
      </c>
      <c r="L30" t="b">
        <f>ABS(I3-K30)&lt;0.001</f>
        <v>1</v>
      </c>
      <c r="N30">
        <v>-1.1102230246251565E-16</v>
      </c>
      <c r="O30">
        <v>1.1102230246251565E-16</v>
      </c>
      <c r="P30">
        <v>0</v>
      </c>
      <c r="Q30">
        <v>0</v>
      </c>
      <c r="R30">
        <v>0</v>
      </c>
      <c r="S30">
        <v>1</v>
      </c>
      <c r="U30">
        <v>0</v>
      </c>
      <c r="W30">
        <v>-1.1102230246251565E-16</v>
      </c>
      <c r="X30" t="s">
        <v>16</v>
      </c>
    </row>
    <row r="31" spans="9:24" x14ac:dyDescent="0.35">
      <c r="J31" s="23" t="s">
        <v>17</v>
      </c>
      <c r="K31" s="34">
        <v>0.50000000000000033</v>
      </c>
      <c r="L31" t="b">
        <f>ABS(K31-K3)&lt;0.0001</f>
        <v>1</v>
      </c>
      <c r="N31">
        <v>1.25</v>
      </c>
      <c r="O31">
        <v>-0.24999999999999989</v>
      </c>
      <c r="P31">
        <v>-8.3333333333333315E-2</v>
      </c>
      <c r="Q31">
        <v>-0.24999999999999989</v>
      </c>
      <c r="R31">
        <v>4.1666666666666644E-2</v>
      </c>
      <c r="S31">
        <v>-0.58333333333333348</v>
      </c>
      <c r="U31">
        <v>0</v>
      </c>
      <c r="W31">
        <v>0.50000000000000033</v>
      </c>
      <c r="X31" t="s">
        <v>17</v>
      </c>
    </row>
    <row r="32" spans="9:24" x14ac:dyDescent="0.35">
      <c r="J32" s="23" t="s">
        <v>18</v>
      </c>
      <c r="K32" s="34">
        <v>-0.49999999999999989</v>
      </c>
      <c r="L32" t="b">
        <f>ABS(K32-J4)&lt;0.0001</f>
        <v>1</v>
      </c>
      <c r="N32">
        <v>0.24999999999999997</v>
      </c>
      <c r="O32">
        <v>-0.24999999999999997</v>
      </c>
      <c r="P32">
        <v>8.3333333333333329E-2</v>
      </c>
      <c r="Q32">
        <v>-0.24999999999999997</v>
      </c>
      <c r="R32">
        <v>0.20833333333333334</v>
      </c>
      <c r="S32">
        <v>8.3333333333333301E-2</v>
      </c>
      <c r="T32" s="1" t="s">
        <v>1</v>
      </c>
      <c r="U32">
        <v>3</v>
      </c>
      <c r="V32" s="1" t="s">
        <v>21</v>
      </c>
      <c r="W32">
        <v>-0.49999999999999989</v>
      </c>
      <c r="X32" t="s">
        <v>18</v>
      </c>
    </row>
    <row r="33" spans="10:24" x14ac:dyDescent="0.35">
      <c r="J33" s="23" t="s">
        <v>19</v>
      </c>
      <c r="K33" s="34">
        <v>1.4999999999999996</v>
      </c>
      <c r="L33" t="b">
        <f>ABS(K33-I4)&lt;0.0001</f>
        <v>1</v>
      </c>
      <c r="N33">
        <v>-0.74999999999999989</v>
      </c>
      <c r="O33">
        <v>0.74999999999999989</v>
      </c>
      <c r="P33">
        <v>-0.25</v>
      </c>
      <c r="Q33">
        <v>0.74999999999999989</v>
      </c>
      <c r="R33">
        <v>-0.12499999999999997</v>
      </c>
      <c r="S33">
        <v>-0.24999999999999992</v>
      </c>
      <c r="U33">
        <v>0</v>
      </c>
      <c r="W33">
        <v>1.4999999999999996</v>
      </c>
      <c r="X33" t="s">
        <v>19</v>
      </c>
    </row>
    <row r="34" spans="10:24" x14ac:dyDescent="0.35">
      <c r="J34" s="23" t="s">
        <v>20</v>
      </c>
      <c r="K34" s="34">
        <v>2</v>
      </c>
      <c r="L34" t="b">
        <f>ABS(K34-K4)&lt;0.0001</f>
        <v>1</v>
      </c>
      <c r="N34">
        <v>0.5</v>
      </c>
      <c r="O34">
        <v>-0.5</v>
      </c>
      <c r="P34">
        <v>0.16666666666666669</v>
      </c>
      <c r="Q34">
        <v>0.5</v>
      </c>
      <c r="R34">
        <v>-8.3333333333333329E-2</v>
      </c>
      <c r="S34">
        <v>0.16666666666666663</v>
      </c>
      <c r="U34">
        <v>0</v>
      </c>
      <c r="W34">
        <v>2</v>
      </c>
      <c r="X34" t="s">
        <v>20</v>
      </c>
    </row>
  </sheetData>
  <mergeCells count="3">
    <mergeCell ref="A1:F1"/>
    <mergeCell ref="H1:L1"/>
    <mergeCell ref="N1:T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0DAE-AA93-4B61-904A-AF3D164E693C}">
  <dimension ref="A1:AD33"/>
  <sheetViews>
    <sheetView tabSelected="1" topLeftCell="A13" workbookViewId="0">
      <selection activeCell="J24" sqref="J24"/>
    </sheetView>
  </sheetViews>
  <sheetFormatPr defaultRowHeight="14.5" x14ac:dyDescent="0.35"/>
  <cols>
    <col min="10" max="10" width="33.1796875" customWidth="1"/>
  </cols>
  <sheetData>
    <row r="1" spans="1:30" x14ac:dyDescent="0.35">
      <c r="A1" s="39" t="s">
        <v>12</v>
      </c>
      <c r="B1" s="40"/>
      <c r="C1" s="40"/>
      <c r="D1" s="40"/>
      <c r="E1" s="40"/>
      <c r="F1" s="41"/>
      <c r="H1" s="42" t="s">
        <v>31</v>
      </c>
      <c r="I1" s="42"/>
      <c r="J1" s="42"/>
      <c r="K1" s="42"/>
      <c r="L1" s="42"/>
      <c r="M1" s="1"/>
      <c r="N1" s="42" t="s">
        <v>14</v>
      </c>
      <c r="O1" s="42"/>
      <c r="P1" s="42"/>
      <c r="Q1" s="42"/>
      <c r="R1" s="42"/>
      <c r="S1" s="42"/>
      <c r="T1" s="42"/>
    </row>
    <row r="2" spans="1:30" x14ac:dyDescent="0.35">
      <c r="A2" s="16"/>
      <c r="B2" s="32" t="s">
        <v>1</v>
      </c>
      <c r="C2" s="32" t="s">
        <v>0</v>
      </c>
      <c r="D2" s="17"/>
      <c r="E2" s="32" t="s">
        <v>2</v>
      </c>
      <c r="F2" s="32" t="s">
        <v>3</v>
      </c>
      <c r="G2" s="2"/>
      <c r="H2" s="32" t="s">
        <v>1</v>
      </c>
      <c r="I2" s="32" t="s">
        <v>4</v>
      </c>
      <c r="J2" s="32" t="s">
        <v>5</v>
      </c>
      <c r="K2" s="32" t="s">
        <v>7</v>
      </c>
      <c r="L2" s="32" t="s">
        <v>6</v>
      </c>
      <c r="M2" s="3"/>
      <c r="N2" s="32" t="s">
        <v>1</v>
      </c>
      <c r="O2" s="32" t="s">
        <v>8</v>
      </c>
      <c r="P2" s="32" t="s">
        <v>5</v>
      </c>
      <c r="Q2" s="32" t="s">
        <v>4</v>
      </c>
      <c r="R2" s="32" t="s">
        <v>7</v>
      </c>
      <c r="S2" s="32" t="s">
        <v>6</v>
      </c>
      <c r="T2" s="32" t="s">
        <v>9</v>
      </c>
      <c r="AD2" s="3"/>
    </row>
    <row r="3" spans="1:30" x14ac:dyDescent="0.35">
      <c r="A3" s="7">
        <v>0</v>
      </c>
      <c r="B3" s="19">
        <v>0</v>
      </c>
      <c r="C3" s="19">
        <f>B3^2</f>
        <v>0</v>
      </c>
      <c r="D3" s="9"/>
      <c r="E3" s="23">
        <f>B4-B3</f>
        <v>1</v>
      </c>
      <c r="F3" s="23">
        <f>C4-C3</f>
        <v>1</v>
      </c>
      <c r="H3" s="19">
        <f>B3</f>
        <v>0</v>
      </c>
      <c r="I3" s="23">
        <f>K29</f>
        <v>1</v>
      </c>
      <c r="J3" s="19">
        <f>K28</f>
        <v>0</v>
      </c>
      <c r="K3" s="19">
        <f>K30</f>
        <v>0</v>
      </c>
      <c r="L3" s="19">
        <f>C3</f>
        <v>0</v>
      </c>
      <c r="N3" s="19">
        <v>0</v>
      </c>
      <c r="O3" s="19">
        <f>VLOOKUP(N3,$H$3:$L$5,1,TRUE)</f>
        <v>0</v>
      </c>
      <c r="P3" s="19">
        <f>VLOOKUP($N3,$H$3:$L$21,3,TRUE)</f>
        <v>0</v>
      </c>
      <c r="Q3" s="19">
        <f t="shared" ref="Q3:Q17" si="0">VLOOKUP($N3,$H$3:$L$21,2,TRUE)</f>
        <v>1</v>
      </c>
      <c r="R3" s="19">
        <f t="shared" ref="R3:R17" si="1">VLOOKUP($N3,$H$3:$L$21,4,TRUE)</f>
        <v>0</v>
      </c>
      <c r="S3" s="19">
        <f t="shared" ref="S3:S17" si="2">VLOOKUP($N3,$H$3:$L$21,5,TRUE)</f>
        <v>0</v>
      </c>
      <c r="T3" s="19">
        <f>P3*(N3-O3)^3+Q3*(N3-O3)^2+R3*(N3-O3)+S3</f>
        <v>0</v>
      </c>
    </row>
    <row r="4" spans="1:30" x14ac:dyDescent="0.35">
      <c r="A4" s="7">
        <v>1</v>
      </c>
      <c r="B4" s="19">
        <v>1</v>
      </c>
      <c r="C4" s="19">
        <f>B4^2</f>
        <v>1</v>
      </c>
      <c r="D4" s="9"/>
      <c r="E4" s="23">
        <f t="shared" ref="E4:F4" si="3">B5-B4</f>
        <v>1</v>
      </c>
      <c r="F4" s="23">
        <f t="shared" si="3"/>
        <v>3</v>
      </c>
      <c r="H4" s="19">
        <f>B4</f>
        <v>1</v>
      </c>
      <c r="I4" s="33">
        <f>K32</f>
        <v>1</v>
      </c>
      <c r="J4" s="19">
        <f>K31</f>
        <v>0</v>
      </c>
      <c r="K4" s="19">
        <f>K33</f>
        <v>2</v>
      </c>
      <c r="L4" s="19">
        <f>C4</f>
        <v>1</v>
      </c>
      <c r="N4" s="19">
        <v>0.2</v>
      </c>
      <c r="O4" s="19">
        <f t="shared" ref="O4:O12" si="4">VLOOKUP(N4,$H$3:$L$21,1,TRUE)</f>
        <v>0</v>
      </c>
      <c r="P4" s="19">
        <f t="shared" ref="P4:P12" si="5">VLOOKUP(N4,$H$3:$L$21,3,TRUE)</f>
        <v>0</v>
      </c>
      <c r="Q4" s="19">
        <f t="shared" si="0"/>
        <v>1</v>
      </c>
      <c r="R4" s="19">
        <f t="shared" si="1"/>
        <v>0</v>
      </c>
      <c r="S4" s="19">
        <f t="shared" si="2"/>
        <v>0</v>
      </c>
      <c r="T4" s="19">
        <f>P4*(N4-O4)^3+Q4*(N4-O4)^2+R4*(N4-O4)+S4</f>
        <v>4.0000000000000008E-2</v>
      </c>
    </row>
    <row r="5" spans="1:30" x14ac:dyDescent="0.35">
      <c r="A5" s="7">
        <v>2</v>
      </c>
      <c r="B5" s="19">
        <v>2</v>
      </c>
      <c r="C5" s="19">
        <f>B5^2</f>
        <v>4</v>
      </c>
      <c r="D5" s="9"/>
      <c r="E5" s="8"/>
      <c r="F5" s="18"/>
      <c r="H5" s="19"/>
      <c r="I5" s="33"/>
      <c r="J5" s="19"/>
      <c r="K5" s="19"/>
      <c r="L5" s="19"/>
      <c r="N5" s="19">
        <v>0.4</v>
      </c>
      <c r="O5" s="19">
        <f t="shared" si="4"/>
        <v>0</v>
      </c>
      <c r="P5" s="19">
        <f t="shared" si="5"/>
        <v>0</v>
      </c>
      <c r="Q5" s="19">
        <f t="shared" si="0"/>
        <v>1</v>
      </c>
      <c r="R5" s="19">
        <f t="shared" si="1"/>
        <v>0</v>
      </c>
      <c r="S5" s="19">
        <f t="shared" si="2"/>
        <v>0</v>
      </c>
      <c r="T5" s="19">
        <f t="shared" ref="T5:T12" si="6">P5*(N5-O5)^3+Q5*(N5-O5)^2+R5*(N5-O5)+S5</f>
        <v>0.16000000000000003</v>
      </c>
    </row>
    <row r="6" spans="1:30" x14ac:dyDescent="0.35">
      <c r="I6" s="1"/>
      <c r="N6" s="19">
        <v>0.6</v>
      </c>
      <c r="O6" s="19">
        <f t="shared" si="4"/>
        <v>0</v>
      </c>
      <c r="P6" s="19">
        <f t="shared" si="5"/>
        <v>0</v>
      </c>
      <c r="Q6" s="19">
        <f t="shared" si="0"/>
        <v>1</v>
      </c>
      <c r="R6" s="19">
        <f t="shared" si="1"/>
        <v>0</v>
      </c>
      <c r="S6" s="19">
        <f t="shared" si="2"/>
        <v>0</v>
      </c>
      <c r="T6" s="19">
        <f t="shared" si="6"/>
        <v>0.36</v>
      </c>
    </row>
    <row r="7" spans="1:30" x14ac:dyDescent="0.35">
      <c r="I7" s="1"/>
      <c r="N7" s="19">
        <v>0.8</v>
      </c>
      <c r="O7" s="19">
        <f t="shared" si="4"/>
        <v>0</v>
      </c>
      <c r="P7" s="19">
        <f t="shared" si="5"/>
        <v>0</v>
      </c>
      <c r="Q7" s="19">
        <f t="shared" si="0"/>
        <v>1</v>
      </c>
      <c r="R7" s="19">
        <f t="shared" si="1"/>
        <v>0</v>
      </c>
      <c r="S7" s="19">
        <f t="shared" si="2"/>
        <v>0</v>
      </c>
      <c r="T7" s="19">
        <f t="shared" si="6"/>
        <v>0.64000000000000012</v>
      </c>
    </row>
    <row r="8" spans="1:30" x14ac:dyDescent="0.35">
      <c r="I8" s="1"/>
      <c r="N8" s="19">
        <v>1</v>
      </c>
      <c r="O8" s="19">
        <f t="shared" si="4"/>
        <v>1</v>
      </c>
      <c r="P8" s="19">
        <f t="shared" si="5"/>
        <v>0</v>
      </c>
      <c r="Q8" s="19">
        <f t="shared" si="0"/>
        <v>1</v>
      </c>
      <c r="R8" s="19">
        <f t="shared" si="1"/>
        <v>2</v>
      </c>
      <c r="S8" s="19">
        <f t="shared" si="2"/>
        <v>1</v>
      </c>
      <c r="T8" s="19">
        <f t="shared" si="6"/>
        <v>1</v>
      </c>
    </row>
    <row r="9" spans="1:30" x14ac:dyDescent="0.35">
      <c r="I9" s="1"/>
      <c r="N9" s="19">
        <v>1.2</v>
      </c>
      <c r="O9" s="19">
        <f t="shared" si="4"/>
        <v>1</v>
      </c>
      <c r="P9" s="19">
        <f t="shared" si="5"/>
        <v>0</v>
      </c>
      <c r="Q9" s="19">
        <f t="shared" si="0"/>
        <v>1</v>
      </c>
      <c r="R9" s="19">
        <f t="shared" si="1"/>
        <v>2</v>
      </c>
      <c r="S9" s="19">
        <f t="shared" si="2"/>
        <v>1</v>
      </c>
      <c r="T9" s="19">
        <f t="shared" si="6"/>
        <v>1.44</v>
      </c>
    </row>
    <row r="10" spans="1:30" x14ac:dyDescent="0.35">
      <c r="I10" s="1"/>
      <c r="N10" s="19">
        <v>1.4</v>
      </c>
      <c r="O10" s="19">
        <f t="shared" si="4"/>
        <v>1</v>
      </c>
      <c r="P10" s="19">
        <f t="shared" si="5"/>
        <v>0</v>
      </c>
      <c r="Q10" s="19">
        <f t="shared" si="0"/>
        <v>1</v>
      </c>
      <c r="R10" s="19">
        <f t="shared" si="1"/>
        <v>2</v>
      </c>
      <c r="S10" s="19">
        <f t="shared" si="2"/>
        <v>1</v>
      </c>
      <c r="T10" s="19">
        <f t="shared" si="6"/>
        <v>1.9599999999999997</v>
      </c>
    </row>
    <row r="11" spans="1:30" x14ac:dyDescent="0.35">
      <c r="I11" s="1"/>
      <c r="N11" s="19">
        <v>1.6</v>
      </c>
      <c r="O11" s="19">
        <f t="shared" si="4"/>
        <v>1</v>
      </c>
      <c r="P11" s="19">
        <f t="shared" si="5"/>
        <v>0</v>
      </c>
      <c r="Q11" s="19">
        <f t="shared" si="0"/>
        <v>1</v>
      </c>
      <c r="R11" s="19">
        <f t="shared" si="1"/>
        <v>2</v>
      </c>
      <c r="S11" s="19">
        <f t="shared" si="2"/>
        <v>1</v>
      </c>
      <c r="T11" s="19">
        <f t="shared" si="6"/>
        <v>2.5600000000000005</v>
      </c>
    </row>
    <row r="12" spans="1:30" x14ac:dyDescent="0.35">
      <c r="I12" s="1"/>
      <c r="N12" s="19">
        <v>1.8</v>
      </c>
      <c r="O12" s="19">
        <f t="shared" si="4"/>
        <v>1</v>
      </c>
      <c r="P12" s="19">
        <f t="shared" si="5"/>
        <v>0</v>
      </c>
      <c r="Q12" s="19">
        <f t="shared" si="0"/>
        <v>1</v>
      </c>
      <c r="R12" s="19">
        <f t="shared" si="1"/>
        <v>2</v>
      </c>
      <c r="S12" s="19">
        <f t="shared" si="2"/>
        <v>1</v>
      </c>
      <c r="T12" s="19">
        <f t="shared" si="6"/>
        <v>3.24</v>
      </c>
    </row>
    <row r="13" spans="1:30" x14ac:dyDescent="0.35">
      <c r="I13" s="1"/>
      <c r="N13" s="19">
        <v>2</v>
      </c>
      <c r="O13" s="19">
        <v>1</v>
      </c>
      <c r="P13" s="19">
        <f t="shared" ref="P13" si="7">VLOOKUP(N13,$H$3:$L$21,3,TRUE)</f>
        <v>0</v>
      </c>
      <c r="Q13" s="19">
        <f t="shared" si="0"/>
        <v>1</v>
      </c>
      <c r="R13" s="19">
        <f t="shared" si="1"/>
        <v>2</v>
      </c>
      <c r="S13" s="19">
        <f t="shared" si="2"/>
        <v>1</v>
      </c>
      <c r="T13" s="19">
        <f t="shared" ref="T13" si="8">P13*(N13-O13)^3+Q13*(N13-O13)^2+R13*(N13-O13)+S13</f>
        <v>4</v>
      </c>
    </row>
    <row r="14" spans="1:30" x14ac:dyDescent="0.35">
      <c r="I14" s="1"/>
      <c r="N14" s="19">
        <v>2.2000000000000002</v>
      </c>
      <c r="O14" s="19">
        <v>1</v>
      </c>
      <c r="P14" s="19">
        <f t="shared" ref="P14:P17" si="9">VLOOKUP(N14,$H$3:$L$21,3,TRUE)</f>
        <v>0</v>
      </c>
      <c r="Q14" s="19">
        <f t="shared" si="0"/>
        <v>1</v>
      </c>
      <c r="R14" s="19">
        <f t="shared" si="1"/>
        <v>2</v>
      </c>
      <c r="S14" s="19">
        <f t="shared" si="2"/>
        <v>1</v>
      </c>
      <c r="T14" s="19">
        <f t="shared" ref="T14:T17" si="10">P14*(N14-O14)^3+Q14*(N14-O14)^2+R14*(N14-O14)+S14</f>
        <v>4.8400000000000007</v>
      </c>
      <c r="W14" s="7"/>
    </row>
    <row r="15" spans="1:30" x14ac:dyDescent="0.35">
      <c r="I15" s="1"/>
      <c r="N15" s="19">
        <v>2.4</v>
      </c>
      <c r="O15" s="19">
        <v>1</v>
      </c>
      <c r="P15" s="19">
        <f t="shared" si="9"/>
        <v>0</v>
      </c>
      <c r="Q15" s="19">
        <f t="shared" si="0"/>
        <v>1</v>
      </c>
      <c r="R15" s="19">
        <f t="shared" si="1"/>
        <v>2</v>
      </c>
      <c r="S15" s="19">
        <f t="shared" si="2"/>
        <v>1</v>
      </c>
      <c r="T15" s="19">
        <f t="shared" si="10"/>
        <v>5.76</v>
      </c>
      <c r="W15" s="7"/>
    </row>
    <row r="16" spans="1:30" x14ac:dyDescent="0.35">
      <c r="I16" s="1"/>
      <c r="N16" s="19">
        <v>2.6</v>
      </c>
      <c r="O16" s="19">
        <v>1</v>
      </c>
      <c r="P16" s="19">
        <f t="shared" si="9"/>
        <v>0</v>
      </c>
      <c r="Q16" s="19">
        <f t="shared" si="0"/>
        <v>1</v>
      </c>
      <c r="R16" s="19">
        <f t="shared" si="1"/>
        <v>2</v>
      </c>
      <c r="S16" s="19">
        <f t="shared" si="2"/>
        <v>1</v>
      </c>
      <c r="T16" s="19">
        <f t="shared" si="10"/>
        <v>6.7600000000000007</v>
      </c>
      <c r="W16" s="7"/>
    </row>
    <row r="17" spans="9:23" x14ac:dyDescent="0.35">
      <c r="I17" s="1"/>
      <c r="N17" s="19">
        <v>2.8</v>
      </c>
      <c r="O17" s="19">
        <v>1</v>
      </c>
      <c r="P17" s="19">
        <f t="shared" si="9"/>
        <v>0</v>
      </c>
      <c r="Q17" s="19">
        <f t="shared" si="0"/>
        <v>1</v>
      </c>
      <c r="R17" s="19">
        <f t="shared" si="1"/>
        <v>2</v>
      </c>
      <c r="S17" s="19">
        <f t="shared" si="2"/>
        <v>1</v>
      </c>
      <c r="T17" s="19">
        <f t="shared" si="10"/>
        <v>7.839999999999999</v>
      </c>
      <c r="W17" s="7"/>
    </row>
    <row r="18" spans="9:23" x14ac:dyDescent="0.35">
      <c r="I18" s="1"/>
      <c r="W18" s="7"/>
    </row>
    <row r="19" spans="9:23" x14ac:dyDescent="0.35">
      <c r="I19" s="1"/>
      <c r="K19" s="20" t="s">
        <v>15</v>
      </c>
      <c r="L19" s="20" t="s">
        <v>16</v>
      </c>
      <c r="M19" s="20" t="s">
        <v>17</v>
      </c>
      <c r="N19" s="20" t="s">
        <v>18</v>
      </c>
      <c r="O19" s="20" t="s">
        <v>19</v>
      </c>
      <c r="P19" s="20" t="s">
        <v>20</v>
      </c>
      <c r="Q19" s="21"/>
      <c r="W19" s="7"/>
    </row>
    <row r="20" spans="9:23" x14ac:dyDescent="0.35">
      <c r="I20" s="1"/>
      <c r="J20" t="s">
        <v>9</v>
      </c>
      <c r="K20" s="22">
        <f>E3^3</f>
        <v>1</v>
      </c>
      <c r="L20" s="22">
        <f>E3^2</f>
        <v>1</v>
      </c>
      <c r="M20" s="24">
        <f>E3</f>
        <v>1</v>
      </c>
      <c r="N20" s="25">
        <v>0</v>
      </c>
      <c r="O20" s="22">
        <v>0</v>
      </c>
      <c r="P20" s="22">
        <v>0</v>
      </c>
      <c r="R20" s="22" t="s">
        <v>15</v>
      </c>
      <c r="T20" s="19">
        <f>F3</f>
        <v>1</v>
      </c>
      <c r="W20" s="7"/>
    </row>
    <row r="21" spans="9:23" x14ac:dyDescent="0.35">
      <c r="I21" s="1"/>
      <c r="J21" t="s">
        <v>23</v>
      </c>
      <c r="K21" s="22">
        <f>3*E3^2</f>
        <v>3</v>
      </c>
      <c r="L21" s="22">
        <f>2*E3</f>
        <v>2</v>
      </c>
      <c r="M21" s="24">
        <v>1</v>
      </c>
      <c r="N21" s="25">
        <v>0</v>
      </c>
      <c r="O21" s="22">
        <v>0</v>
      </c>
      <c r="P21" s="22">
        <v>-1</v>
      </c>
      <c r="R21" s="22" t="s">
        <v>16</v>
      </c>
      <c r="T21" s="19">
        <v>0</v>
      </c>
      <c r="W21" s="7"/>
    </row>
    <row r="22" spans="9:23" ht="15" thickBot="1" x14ac:dyDescent="0.4">
      <c r="I22" s="1"/>
      <c r="J22" t="s">
        <v>24</v>
      </c>
      <c r="K22" s="26">
        <f>6*E3</f>
        <v>6</v>
      </c>
      <c r="L22" s="26">
        <v>2</v>
      </c>
      <c r="M22" s="27">
        <v>0</v>
      </c>
      <c r="N22" s="28">
        <v>0</v>
      </c>
      <c r="O22" s="26">
        <v>-2</v>
      </c>
      <c r="P22" s="26">
        <v>0</v>
      </c>
      <c r="Q22" s="21"/>
      <c r="R22" s="23" t="s">
        <v>17</v>
      </c>
      <c r="S22" s="1" t="s">
        <v>21</v>
      </c>
      <c r="T22" s="19">
        <v>0</v>
      </c>
      <c r="W22" s="7"/>
    </row>
    <row r="23" spans="9:23" x14ac:dyDescent="0.35">
      <c r="J23" t="s">
        <v>26</v>
      </c>
      <c r="K23" s="29">
        <v>0</v>
      </c>
      <c r="L23" s="29">
        <v>0</v>
      </c>
      <c r="M23" s="30">
        <v>0</v>
      </c>
      <c r="N23" s="31">
        <f>E4^3</f>
        <v>1</v>
      </c>
      <c r="O23" s="29">
        <f>E4^2</f>
        <v>1</v>
      </c>
      <c r="P23" s="29">
        <f>E4</f>
        <v>1</v>
      </c>
      <c r="Q23" s="21"/>
      <c r="R23" s="23" t="s">
        <v>18</v>
      </c>
      <c r="T23" s="19">
        <f>F4</f>
        <v>3</v>
      </c>
      <c r="W23" s="7"/>
    </row>
    <row r="24" spans="9:23" x14ac:dyDescent="0.35">
      <c r="J24" t="s">
        <v>30</v>
      </c>
      <c r="K24" s="22">
        <v>0</v>
      </c>
      <c r="L24" s="22">
        <v>0</v>
      </c>
      <c r="M24" s="24">
        <v>0</v>
      </c>
      <c r="N24" s="25">
        <v>1</v>
      </c>
      <c r="O24" s="22">
        <v>0</v>
      </c>
      <c r="P24" s="22">
        <v>0</v>
      </c>
      <c r="Q24" s="21"/>
      <c r="R24" s="23" t="s">
        <v>19</v>
      </c>
      <c r="T24" s="19">
        <v>0</v>
      </c>
      <c r="W24" s="7"/>
    </row>
    <row r="25" spans="9:23" x14ac:dyDescent="0.35">
      <c r="J25" t="s">
        <v>29</v>
      </c>
      <c r="K25" s="22">
        <v>1</v>
      </c>
      <c r="L25" s="22">
        <v>0</v>
      </c>
      <c r="M25" s="24">
        <v>0</v>
      </c>
      <c r="N25" s="25">
        <v>0</v>
      </c>
      <c r="O25" s="22">
        <v>0</v>
      </c>
      <c r="P25" s="22">
        <v>0</v>
      </c>
      <c r="Q25" s="21"/>
      <c r="R25" s="23" t="s">
        <v>20</v>
      </c>
      <c r="T25" s="19">
        <v>0</v>
      </c>
      <c r="W25" s="7"/>
    </row>
    <row r="27" spans="9:23" x14ac:dyDescent="0.35">
      <c r="L27" s="35"/>
    </row>
    <row r="28" spans="9:23" x14ac:dyDescent="0.35">
      <c r="J28" s="22" t="s">
        <v>15</v>
      </c>
      <c r="K28" s="34" cm="1">
        <f t="array" ref="K28:K33">MMULT(MINVERSE(K20:P25),T20:T25)</f>
        <v>0</v>
      </c>
    </row>
    <row r="29" spans="9:23" x14ac:dyDescent="0.35">
      <c r="J29" s="22" t="s">
        <v>16</v>
      </c>
      <c r="K29" s="34">
        <v>1</v>
      </c>
    </row>
    <row r="30" spans="9:23" x14ac:dyDescent="0.35">
      <c r="J30" s="23" t="s">
        <v>17</v>
      </c>
      <c r="K30" s="34">
        <v>0</v>
      </c>
    </row>
    <row r="31" spans="9:23" x14ac:dyDescent="0.35">
      <c r="J31" s="23" t="s">
        <v>18</v>
      </c>
      <c r="K31" s="34">
        <v>0</v>
      </c>
    </row>
    <row r="32" spans="9:23" x14ac:dyDescent="0.35">
      <c r="J32" s="23" t="s">
        <v>19</v>
      </c>
      <c r="K32" s="34">
        <v>1</v>
      </c>
    </row>
    <row r="33" spans="10:11" x14ac:dyDescent="0.35">
      <c r="J33" s="23" t="s">
        <v>20</v>
      </c>
      <c r="K33" s="34">
        <v>2</v>
      </c>
    </row>
  </sheetData>
  <mergeCells count="3">
    <mergeCell ref="A1:F1"/>
    <mergeCell ref="H1:L1"/>
    <mergeCell ref="N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yield curve</vt:lpstr>
      <vt:lpstr>sin(x)</vt:lpstr>
      <vt:lpstr>matrix</vt:lpstr>
      <vt:lpstr>matrix runout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Basaluzzo</dc:creator>
  <cp:lastModifiedBy>Federico</cp:lastModifiedBy>
  <dcterms:created xsi:type="dcterms:W3CDTF">2022-05-17T12:16:41Z</dcterms:created>
  <dcterms:modified xsi:type="dcterms:W3CDTF">2022-06-14T22:26:34Z</dcterms:modified>
</cp:coreProperties>
</file>