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Byeongjun Cho\Desktop\2020-1\데이터언론학\dataset\"/>
    </mc:Choice>
  </mc:AlternateContent>
  <xr:revisionPtr revIDLastSave="0" documentId="13_ncr:1_{504AA2A8-1DA9-4CD6-96A0-AB4B9AB79C4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gallup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38" i="2" l="1"/>
  <c r="H838" i="2"/>
  <c r="G838" i="2"/>
  <c r="F838" i="2"/>
  <c r="E838" i="2"/>
  <c r="D838" i="2"/>
  <c r="C838" i="2"/>
  <c r="B838" i="2"/>
  <c r="I837" i="2"/>
  <c r="H837" i="2"/>
  <c r="G837" i="2"/>
  <c r="F837" i="2"/>
  <c r="E837" i="2"/>
  <c r="D837" i="2"/>
  <c r="C837" i="2"/>
  <c r="B837" i="2"/>
  <c r="I836" i="2"/>
  <c r="H836" i="2"/>
  <c r="G836" i="2"/>
  <c r="F836" i="2"/>
  <c r="E836" i="2"/>
  <c r="D836" i="2"/>
  <c r="C836" i="2"/>
  <c r="B836" i="2"/>
  <c r="I835" i="2"/>
  <c r="H835" i="2"/>
  <c r="G835" i="2"/>
  <c r="F835" i="2"/>
  <c r="E835" i="2"/>
  <c r="D835" i="2"/>
  <c r="C835" i="2"/>
  <c r="B835" i="2"/>
  <c r="I834" i="2"/>
  <c r="H834" i="2"/>
  <c r="G834" i="2"/>
  <c r="F834" i="2"/>
  <c r="E834" i="2"/>
  <c r="D834" i="2"/>
  <c r="C834" i="2"/>
  <c r="B834" i="2"/>
  <c r="I831" i="2"/>
  <c r="H831" i="2"/>
  <c r="G831" i="2"/>
  <c r="F831" i="2"/>
  <c r="E831" i="2"/>
  <c r="D831" i="2"/>
  <c r="C831" i="2"/>
  <c r="B831" i="2"/>
  <c r="I830" i="2"/>
  <c r="H830" i="2"/>
  <c r="G830" i="2"/>
  <c r="F830" i="2"/>
  <c r="E830" i="2"/>
  <c r="D830" i="2"/>
  <c r="C830" i="2"/>
  <c r="B830" i="2"/>
  <c r="I829" i="2"/>
  <c r="H829" i="2"/>
  <c r="G829" i="2"/>
  <c r="F829" i="2"/>
  <c r="E829" i="2"/>
  <c r="D829" i="2"/>
  <c r="C829" i="2"/>
  <c r="B829" i="2"/>
  <c r="I828" i="2"/>
  <c r="H828" i="2"/>
  <c r="G828" i="2"/>
  <c r="F828" i="2"/>
  <c r="E828" i="2"/>
  <c r="D828" i="2"/>
  <c r="C828" i="2"/>
  <c r="B828" i="2"/>
  <c r="I827" i="2"/>
  <c r="H827" i="2"/>
  <c r="G827" i="2"/>
  <c r="F827" i="2"/>
  <c r="E827" i="2"/>
  <c r="D827" i="2"/>
  <c r="C827" i="2"/>
  <c r="B827" i="2"/>
  <c r="I824" i="2"/>
  <c r="H824" i="2"/>
  <c r="G824" i="2"/>
  <c r="F824" i="2"/>
  <c r="E824" i="2"/>
  <c r="D824" i="2"/>
  <c r="C824" i="2"/>
  <c r="B824" i="2"/>
  <c r="I823" i="2"/>
  <c r="H823" i="2"/>
  <c r="G823" i="2"/>
  <c r="F823" i="2"/>
  <c r="E823" i="2"/>
  <c r="D823" i="2"/>
  <c r="C823" i="2"/>
  <c r="B823" i="2"/>
  <c r="I822" i="2"/>
  <c r="H822" i="2"/>
  <c r="G822" i="2"/>
  <c r="F822" i="2"/>
  <c r="E822" i="2"/>
  <c r="D822" i="2"/>
  <c r="C822" i="2"/>
  <c r="B822" i="2"/>
  <c r="I820" i="2"/>
  <c r="H820" i="2"/>
  <c r="G820" i="2"/>
  <c r="F820" i="2"/>
  <c r="E820" i="2"/>
  <c r="D820" i="2"/>
  <c r="C820" i="2"/>
  <c r="B820" i="2"/>
  <c r="I815" i="2"/>
  <c r="H815" i="2"/>
  <c r="G815" i="2"/>
  <c r="F815" i="2"/>
  <c r="E815" i="2"/>
  <c r="D815" i="2"/>
  <c r="C815" i="2"/>
  <c r="B815" i="2"/>
  <c r="I814" i="2"/>
  <c r="H814" i="2"/>
  <c r="G814" i="2"/>
  <c r="F814" i="2"/>
  <c r="E814" i="2"/>
  <c r="D814" i="2"/>
  <c r="C814" i="2"/>
  <c r="B814" i="2"/>
  <c r="I813" i="2"/>
  <c r="H813" i="2"/>
  <c r="G813" i="2"/>
  <c r="F813" i="2"/>
  <c r="E813" i="2"/>
  <c r="D813" i="2"/>
  <c r="C813" i="2"/>
  <c r="B813" i="2"/>
  <c r="I810" i="2"/>
  <c r="H810" i="2"/>
  <c r="G810" i="2"/>
  <c r="F810" i="2"/>
  <c r="E810" i="2"/>
  <c r="D810" i="2"/>
  <c r="C810" i="2"/>
  <c r="B810" i="2"/>
  <c r="I809" i="2"/>
  <c r="H809" i="2"/>
  <c r="G809" i="2"/>
  <c r="F809" i="2"/>
  <c r="E809" i="2"/>
  <c r="D809" i="2"/>
  <c r="C809" i="2"/>
  <c r="B809" i="2"/>
  <c r="I808" i="2"/>
  <c r="H808" i="2"/>
  <c r="G808" i="2"/>
  <c r="F808" i="2"/>
  <c r="E808" i="2"/>
  <c r="D808" i="2"/>
  <c r="C808" i="2"/>
  <c r="B808" i="2"/>
  <c r="I807" i="2"/>
  <c r="H807" i="2"/>
  <c r="G807" i="2"/>
  <c r="F807" i="2"/>
  <c r="E807" i="2"/>
  <c r="D807" i="2"/>
  <c r="C807" i="2"/>
  <c r="B807" i="2"/>
  <c r="I806" i="2"/>
  <c r="H806" i="2"/>
  <c r="G806" i="2"/>
  <c r="F806" i="2"/>
  <c r="E806" i="2"/>
  <c r="D806" i="2"/>
  <c r="C806" i="2"/>
  <c r="B806" i="2"/>
  <c r="I803" i="2"/>
  <c r="H803" i="2"/>
  <c r="G803" i="2"/>
  <c r="F803" i="2"/>
  <c r="E803" i="2"/>
  <c r="D803" i="2"/>
  <c r="C803" i="2"/>
  <c r="B803" i="2"/>
  <c r="I802" i="2"/>
  <c r="H802" i="2"/>
  <c r="G802" i="2"/>
  <c r="F802" i="2"/>
  <c r="E802" i="2"/>
  <c r="D802" i="2"/>
  <c r="C802" i="2"/>
  <c r="B802" i="2"/>
  <c r="I800" i="2"/>
  <c r="H800" i="2"/>
  <c r="G800" i="2"/>
  <c r="F800" i="2"/>
  <c r="E800" i="2"/>
  <c r="D800" i="2"/>
  <c r="C800" i="2"/>
  <c r="B800" i="2"/>
  <c r="I799" i="2"/>
  <c r="H799" i="2"/>
  <c r="G799" i="2"/>
  <c r="F799" i="2"/>
  <c r="E799" i="2"/>
  <c r="D799" i="2"/>
  <c r="C799" i="2"/>
  <c r="B799" i="2"/>
  <c r="I796" i="2"/>
  <c r="H796" i="2"/>
  <c r="G796" i="2"/>
  <c r="F796" i="2"/>
  <c r="E796" i="2"/>
  <c r="D796" i="2"/>
  <c r="C796" i="2"/>
  <c r="B796" i="2"/>
  <c r="I795" i="2"/>
  <c r="H795" i="2"/>
  <c r="G795" i="2"/>
  <c r="F795" i="2"/>
  <c r="E795" i="2"/>
  <c r="D795" i="2"/>
  <c r="C795" i="2"/>
  <c r="B795" i="2"/>
  <c r="I794" i="2"/>
  <c r="H794" i="2"/>
  <c r="G794" i="2"/>
  <c r="F794" i="2"/>
  <c r="E794" i="2"/>
  <c r="D794" i="2"/>
  <c r="C794" i="2"/>
  <c r="B794" i="2"/>
  <c r="I793" i="2"/>
  <c r="H793" i="2"/>
  <c r="G793" i="2"/>
  <c r="F793" i="2"/>
  <c r="E793" i="2"/>
  <c r="D793" i="2"/>
  <c r="C793" i="2"/>
  <c r="B793" i="2"/>
  <c r="I792" i="2"/>
  <c r="H792" i="2"/>
  <c r="G792" i="2"/>
  <c r="F792" i="2"/>
  <c r="E792" i="2"/>
  <c r="D792" i="2"/>
  <c r="C792" i="2"/>
  <c r="B792" i="2"/>
  <c r="I789" i="2"/>
  <c r="H789" i="2"/>
  <c r="G789" i="2"/>
  <c r="F789" i="2"/>
  <c r="E789" i="2"/>
  <c r="D789" i="2"/>
  <c r="C789" i="2"/>
  <c r="B789" i="2"/>
  <c r="I788" i="2"/>
  <c r="H788" i="2"/>
  <c r="G788" i="2"/>
  <c r="F788" i="2"/>
  <c r="E788" i="2"/>
  <c r="D788" i="2"/>
  <c r="C788" i="2"/>
  <c r="B788" i="2"/>
  <c r="I787" i="2"/>
  <c r="H787" i="2"/>
  <c r="G787" i="2"/>
  <c r="F787" i="2"/>
  <c r="E787" i="2"/>
  <c r="D787" i="2"/>
  <c r="C787" i="2"/>
  <c r="B787" i="2"/>
  <c r="I786" i="2"/>
  <c r="H786" i="2"/>
  <c r="G786" i="2"/>
  <c r="F786" i="2"/>
  <c r="E786" i="2"/>
  <c r="D786" i="2"/>
  <c r="C786" i="2"/>
  <c r="B786" i="2"/>
  <c r="I785" i="2"/>
  <c r="H785" i="2"/>
  <c r="G785" i="2"/>
  <c r="F785" i="2"/>
  <c r="E785" i="2"/>
  <c r="D785" i="2"/>
  <c r="C785" i="2"/>
  <c r="B785" i="2"/>
  <c r="I782" i="2"/>
  <c r="H782" i="2"/>
  <c r="G782" i="2"/>
  <c r="F782" i="2"/>
  <c r="E782" i="2"/>
  <c r="D782" i="2"/>
  <c r="C782" i="2"/>
  <c r="B782" i="2"/>
  <c r="I781" i="2"/>
  <c r="H781" i="2"/>
  <c r="G781" i="2"/>
  <c r="F781" i="2"/>
  <c r="E781" i="2"/>
  <c r="D781" i="2"/>
  <c r="C781" i="2"/>
  <c r="B781" i="2"/>
  <c r="I780" i="2"/>
  <c r="H780" i="2"/>
  <c r="G780" i="2"/>
  <c r="F780" i="2"/>
  <c r="E780" i="2"/>
  <c r="D780" i="2"/>
  <c r="C780" i="2"/>
  <c r="B780" i="2"/>
  <c r="I779" i="2"/>
  <c r="H779" i="2"/>
  <c r="G779" i="2"/>
  <c r="F779" i="2"/>
  <c r="E779" i="2"/>
  <c r="D779" i="2"/>
  <c r="C779" i="2"/>
  <c r="B779" i="2"/>
  <c r="I778" i="2"/>
  <c r="H778" i="2"/>
  <c r="G778" i="2"/>
  <c r="F778" i="2"/>
  <c r="E778" i="2"/>
  <c r="D778" i="2"/>
  <c r="C778" i="2"/>
  <c r="B778" i="2"/>
  <c r="I775" i="2"/>
  <c r="H775" i="2"/>
  <c r="G775" i="2"/>
  <c r="F775" i="2"/>
  <c r="E775" i="2"/>
  <c r="D775" i="2"/>
  <c r="C775" i="2"/>
  <c r="B775" i="2"/>
  <c r="I774" i="2"/>
  <c r="H774" i="2"/>
  <c r="G774" i="2"/>
  <c r="F774" i="2"/>
  <c r="E774" i="2"/>
  <c r="D774" i="2"/>
  <c r="C774" i="2"/>
  <c r="B774" i="2"/>
  <c r="I773" i="2"/>
  <c r="H773" i="2"/>
  <c r="G773" i="2"/>
  <c r="F773" i="2"/>
  <c r="E773" i="2"/>
  <c r="D773" i="2"/>
  <c r="C773" i="2"/>
  <c r="B773" i="2"/>
  <c r="I772" i="2"/>
  <c r="H772" i="2"/>
  <c r="G772" i="2"/>
  <c r="F772" i="2"/>
  <c r="E772" i="2"/>
  <c r="D772" i="2"/>
  <c r="C772" i="2"/>
  <c r="B772" i="2"/>
  <c r="I771" i="2"/>
  <c r="H771" i="2"/>
  <c r="G771" i="2"/>
  <c r="F771" i="2"/>
  <c r="E771" i="2"/>
  <c r="D771" i="2"/>
  <c r="C771" i="2"/>
  <c r="B771" i="2"/>
  <c r="I768" i="2"/>
  <c r="H768" i="2"/>
  <c r="G768" i="2"/>
  <c r="F768" i="2"/>
  <c r="E768" i="2"/>
  <c r="D768" i="2"/>
  <c r="C768" i="2"/>
  <c r="B768" i="2"/>
  <c r="I767" i="2"/>
  <c r="H767" i="2"/>
  <c r="G767" i="2"/>
  <c r="F767" i="2"/>
  <c r="E767" i="2"/>
  <c r="D767" i="2"/>
  <c r="C767" i="2"/>
  <c r="B767" i="2"/>
  <c r="I766" i="2"/>
  <c r="H766" i="2"/>
  <c r="G766" i="2"/>
  <c r="F766" i="2"/>
  <c r="E766" i="2"/>
  <c r="D766" i="2"/>
  <c r="C766" i="2"/>
  <c r="B766" i="2"/>
  <c r="I765" i="2"/>
  <c r="H765" i="2"/>
  <c r="G765" i="2"/>
  <c r="F765" i="2"/>
  <c r="E765" i="2"/>
  <c r="D765" i="2"/>
  <c r="C765" i="2"/>
  <c r="B765" i="2"/>
  <c r="I764" i="2"/>
  <c r="H764" i="2"/>
  <c r="G764" i="2"/>
  <c r="F764" i="2"/>
  <c r="E764" i="2"/>
  <c r="D764" i="2"/>
  <c r="C764" i="2"/>
  <c r="B764" i="2"/>
  <c r="I761" i="2"/>
  <c r="H761" i="2"/>
  <c r="G761" i="2"/>
  <c r="F761" i="2"/>
  <c r="E761" i="2"/>
  <c r="D761" i="2"/>
  <c r="C761" i="2"/>
  <c r="B761" i="2"/>
  <c r="I760" i="2"/>
  <c r="H760" i="2"/>
  <c r="G760" i="2"/>
  <c r="F760" i="2"/>
  <c r="E760" i="2"/>
  <c r="D760" i="2"/>
  <c r="C760" i="2"/>
  <c r="B760" i="2"/>
  <c r="I759" i="2"/>
  <c r="H759" i="2"/>
  <c r="G759" i="2"/>
  <c r="F759" i="2"/>
  <c r="E759" i="2"/>
  <c r="D759" i="2"/>
  <c r="C759" i="2"/>
  <c r="B759" i="2"/>
  <c r="I758" i="2"/>
  <c r="H758" i="2"/>
  <c r="G758" i="2"/>
  <c r="F758" i="2"/>
  <c r="E758" i="2"/>
  <c r="D758" i="2"/>
  <c r="C758" i="2"/>
  <c r="B758" i="2"/>
  <c r="I757" i="2"/>
  <c r="H757" i="2"/>
  <c r="G757" i="2"/>
  <c r="F757" i="2"/>
  <c r="E757" i="2"/>
  <c r="D757" i="2"/>
  <c r="C757" i="2"/>
  <c r="B757" i="2"/>
  <c r="I754" i="2"/>
  <c r="H754" i="2"/>
  <c r="G754" i="2"/>
  <c r="F754" i="2"/>
  <c r="E754" i="2"/>
  <c r="D754" i="2"/>
  <c r="C754" i="2"/>
  <c r="B754" i="2"/>
  <c r="I753" i="2"/>
  <c r="H753" i="2"/>
  <c r="G753" i="2"/>
  <c r="F753" i="2"/>
  <c r="E753" i="2"/>
  <c r="D753" i="2"/>
  <c r="C753" i="2"/>
  <c r="B753" i="2"/>
  <c r="I752" i="2"/>
  <c r="H752" i="2"/>
  <c r="G752" i="2"/>
  <c r="F752" i="2"/>
  <c r="E752" i="2"/>
  <c r="D752" i="2"/>
  <c r="C752" i="2"/>
  <c r="B752" i="2"/>
  <c r="I751" i="2"/>
  <c r="H751" i="2"/>
  <c r="G751" i="2"/>
  <c r="F751" i="2"/>
  <c r="E751" i="2"/>
  <c r="D751" i="2"/>
  <c r="C751" i="2"/>
  <c r="B751" i="2"/>
  <c r="I747" i="2"/>
  <c r="H747" i="2"/>
  <c r="G747" i="2"/>
  <c r="F747" i="2"/>
  <c r="E747" i="2"/>
  <c r="D747" i="2"/>
  <c r="C747" i="2"/>
  <c r="B747" i="2"/>
  <c r="I746" i="2"/>
  <c r="H746" i="2"/>
  <c r="G746" i="2"/>
  <c r="F746" i="2"/>
  <c r="E746" i="2"/>
  <c r="D746" i="2"/>
  <c r="C746" i="2"/>
  <c r="B746" i="2"/>
  <c r="I745" i="2"/>
  <c r="H745" i="2"/>
  <c r="G745" i="2"/>
  <c r="F745" i="2"/>
  <c r="E745" i="2"/>
  <c r="D745" i="2"/>
  <c r="C745" i="2"/>
  <c r="B745" i="2"/>
  <c r="I744" i="2"/>
  <c r="H744" i="2"/>
  <c r="G744" i="2"/>
  <c r="F744" i="2"/>
  <c r="E744" i="2"/>
  <c r="D744" i="2"/>
  <c r="C744" i="2"/>
  <c r="B744" i="2"/>
  <c r="I743" i="2"/>
  <c r="H743" i="2"/>
  <c r="G743" i="2"/>
  <c r="F743" i="2"/>
  <c r="E743" i="2"/>
  <c r="D743" i="2"/>
  <c r="C743" i="2"/>
  <c r="B743" i="2"/>
  <c r="I740" i="2"/>
  <c r="H740" i="2"/>
  <c r="G740" i="2"/>
  <c r="F740" i="2"/>
  <c r="E740" i="2"/>
  <c r="D740" i="2"/>
  <c r="C740" i="2"/>
  <c r="B740" i="2"/>
  <c r="I739" i="2"/>
  <c r="H739" i="2"/>
  <c r="G739" i="2"/>
  <c r="F739" i="2"/>
  <c r="E739" i="2"/>
  <c r="D739" i="2"/>
  <c r="C739" i="2"/>
  <c r="B739" i="2"/>
  <c r="I738" i="2"/>
  <c r="H738" i="2"/>
  <c r="G738" i="2"/>
  <c r="F738" i="2"/>
  <c r="E738" i="2"/>
  <c r="D738" i="2"/>
  <c r="C738" i="2"/>
  <c r="B738" i="2"/>
  <c r="I737" i="2"/>
  <c r="H737" i="2"/>
  <c r="G737" i="2"/>
  <c r="F737" i="2"/>
  <c r="E737" i="2"/>
  <c r="D737" i="2"/>
  <c r="C737" i="2"/>
  <c r="B737" i="2"/>
  <c r="I736" i="2"/>
  <c r="H736" i="2"/>
  <c r="G736" i="2"/>
  <c r="F736" i="2"/>
  <c r="E736" i="2"/>
  <c r="D736" i="2"/>
  <c r="C736" i="2"/>
  <c r="B736" i="2"/>
  <c r="I733" i="2"/>
  <c r="H733" i="2"/>
  <c r="G733" i="2"/>
  <c r="F733" i="2"/>
  <c r="E733" i="2"/>
  <c r="D733" i="2"/>
  <c r="C733" i="2"/>
  <c r="B733" i="2"/>
  <c r="I732" i="2"/>
  <c r="H732" i="2"/>
  <c r="G732" i="2"/>
  <c r="F732" i="2"/>
  <c r="E732" i="2"/>
  <c r="D732" i="2"/>
  <c r="C732" i="2"/>
  <c r="B732" i="2"/>
  <c r="I731" i="2"/>
  <c r="H731" i="2"/>
  <c r="G731" i="2"/>
  <c r="F731" i="2"/>
  <c r="E731" i="2"/>
  <c r="D731" i="2"/>
  <c r="C731" i="2"/>
  <c r="B731" i="2"/>
  <c r="I730" i="2"/>
  <c r="H730" i="2"/>
  <c r="G730" i="2"/>
  <c r="F730" i="2"/>
  <c r="E730" i="2"/>
  <c r="D730" i="2"/>
  <c r="C730" i="2"/>
  <c r="B730" i="2"/>
  <c r="I729" i="2"/>
  <c r="H729" i="2"/>
  <c r="G729" i="2"/>
  <c r="F729" i="2"/>
  <c r="E729" i="2"/>
  <c r="D729" i="2"/>
  <c r="C729" i="2"/>
  <c r="B729" i="2"/>
  <c r="I726" i="2"/>
  <c r="H726" i="2"/>
  <c r="G726" i="2"/>
  <c r="F726" i="2"/>
  <c r="E726" i="2"/>
  <c r="D726" i="2"/>
  <c r="C726" i="2"/>
  <c r="B726" i="2"/>
  <c r="I725" i="2"/>
  <c r="H725" i="2"/>
  <c r="G725" i="2"/>
  <c r="F725" i="2"/>
  <c r="E725" i="2"/>
  <c r="D725" i="2"/>
  <c r="C725" i="2"/>
  <c r="B725" i="2"/>
  <c r="I724" i="2"/>
  <c r="H724" i="2"/>
  <c r="G724" i="2"/>
  <c r="F724" i="2"/>
  <c r="E724" i="2"/>
  <c r="D724" i="2"/>
  <c r="C724" i="2"/>
  <c r="B724" i="2"/>
  <c r="I723" i="2"/>
  <c r="H723" i="2"/>
  <c r="G723" i="2"/>
  <c r="F723" i="2"/>
  <c r="E723" i="2"/>
  <c r="D723" i="2"/>
  <c r="C723" i="2"/>
  <c r="B723" i="2"/>
  <c r="I717" i="2"/>
  <c r="H717" i="2"/>
  <c r="G717" i="2"/>
  <c r="F717" i="2"/>
  <c r="E717" i="2"/>
  <c r="D717" i="2"/>
  <c r="C717" i="2"/>
  <c r="B717" i="2"/>
  <c r="I716" i="2"/>
  <c r="H716" i="2"/>
  <c r="G716" i="2"/>
  <c r="F716" i="2"/>
  <c r="E716" i="2"/>
  <c r="D716" i="2"/>
  <c r="C716" i="2"/>
  <c r="B716" i="2"/>
  <c r="I715" i="2"/>
  <c r="H715" i="2"/>
  <c r="G715" i="2"/>
  <c r="F715" i="2"/>
  <c r="E715" i="2"/>
  <c r="D715" i="2"/>
  <c r="C715" i="2"/>
  <c r="B715" i="2"/>
  <c r="I712" i="2"/>
  <c r="H712" i="2"/>
  <c r="G712" i="2"/>
  <c r="F712" i="2"/>
  <c r="E712" i="2"/>
  <c r="D712" i="2"/>
  <c r="C712" i="2"/>
  <c r="B712" i="2"/>
  <c r="I711" i="2"/>
  <c r="H711" i="2"/>
  <c r="G711" i="2"/>
  <c r="F711" i="2"/>
  <c r="E711" i="2"/>
  <c r="D711" i="2"/>
  <c r="C711" i="2"/>
  <c r="B711" i="2"/>
  <c r="I710" i="2"/>
  <c r="H710" i="2"/>
  <c r="G710" i="2"/>
  <c r="F710" i="2"/>
  <c r="E710" i="2"/>
  <c r="D710" i="2"/>
  <c r="C710" i="2"/>
  <c r="B710" i="2"/>
  <c r="I709" i="2"/>
  <c r="H709" i="2"/>
  <c r="G709" i="2"/>
  <c r="F709" i="2"/>
  <c r="E709" i="2"/>
  <c r="D709" i="2"/>
  <c r="C709" i="2"/>
  <c r="B709" i="2"/>
  <c r="I708" i="2"/>
  <c r="H708" i="2"/>
  <c r="G708" i="2"/>
  <c r="F708" i="2"/>
  <c r="E708" i="2"/>
  <c r="D708" i="2"/>
  <c r="C708" i="2"/>
  <c r="B708" i="2"/>
  <c r="I705" i="2"/>
  <c r="H705" i="2"/>
  <c r="G705" i="2"/>
  <c r="F705" i="2"/>
  <c r="E705" i="2"/>
  <c r="D705" i="2"/>
  <c r="C705" i="2"/>
  <c r="B705" i="2"/>
  <c r="I704" i="2"/>
  <c r="H704" i="2"/>
  <c r="G704" i="2"/>
  <c r="F704" i="2"/>
  <c r="E704" i="2"/>
  <c r="D704" i="2"/>
  <c r="C704" i="2"/>
  <c r="B704" i="2"/>
  <c r="I703" i="2"/>
  <c r="H703" i="2"/>
  <c r="G703" i="2"/>
  <c r="F703" i="2"/>
  <c r="E703" i="2"/>
  <c r="D703" i="2"/>
  <c r="C703" i="2"/>
  <c r="B703" i="2"/>
  <c r="I702" i="2"/>
  <c r="H702" i="2"/>
  <c r="G702" i="2"/>
  <c r="F702" i="2"/>
  <c r="E702" i="2"/>
  <c r="D702" i="2"/>
  <c r="C702" i="2"/>
  <c r="B702" i="2"/>
  <c r="I701" i="2"/>
  <c r="H701" i="2"/>
  <c r="G701" i="2"/>
  <c r="F701" i="2"/>
  <c r="E701" i="2"/>
  <c r="D701" i="2"/>
  <c r="C701" i="2"/>
  <c r="B701" i="2"/>
  <c r="I698" i="2"/>
  <c r="H698" i="2"/>
  <c r="G698" i="2"/>
  <c r="F698" i="2"/>
  <c r="E698" i="2"/>
  <c r="D698" i="2"/>
  <c r="C698" i="2"/>
  <c r="B698" i="2"/>
  <c r="I697" i="2"/>
  <c r="H697" i="2"/>
  <c r="G697" i="2"/>
  <c r="F697" i="2"/>
  <c r="E697" i="2"/>
  <c r="D697" i="2"/>
  <c r="C697" i="2"/>
  <c r="B697" i="2"/>
  <c r="I695" i="2"/>
  <c r="H695" i="2"/>
  <c r="G695" i="2"/>
  <c r="F695" i="2"/>
  <c r="E695" i="2"/>
  <c r="D695" i="2"/>
  <c r="C695" i="2"/>
  <c r="B695" i="2"/>
  <c r="I694" i="2"/>
  <c r="H694" i="2"/>
  <c r="G694" i="2"/>
  <c r="F694" i="2"/>
  <c r="E694" i="2"/>
  <c r="D694" i="2"/>
  <c r="C694" i="2"/>
  <c r="B694" i="2"/>
  <c r="I691" i="2"/>
  <c r="H691" i="2"/>
  <c r="G691" i="2"/>
  <c r="F691" i="2"/>
  <c r="E691" i="2"/>
  <c r="D691" i="2"/>
  <c r="C691" i="2"/>
  <c r="B691" i="2"/>
  <c r="I690" i="2"/>
  <c r="H690" i="2"/>
  <c r="G690" i="2"/>
  <c r="F690" i="2"/>
  <c r="E690" i="2"/>
  <c r="D690" i="2"/>
  <c r="C690" i="2"/>
  <c r="B690" i="2"/>
  <c r="I688" i="2"/>
  <c r="H688" i="2"/>
  <c r="G688" i="2"/>
  <c r="F688" i="2"/>
  <c r="E688" i="2"/>
  <c r="D688" i="2"/>
  <c r="C688" i="2"/>
  <c r="B688" i="2"/>
  <c r="I687" i="2"/>
  <c r="H687" i="2"/>
  <c r="G687" i="2"/>
  <c r="F687" i="2"/>
  <c r="E687" i="2"/>
  <c r="D687" i="2"/>
  <c r="C687" i="2"/>
  <c r="B687" i="2"/>
  <c r="I684" i="2"/>
  <c r="H684" i="2"/>
  <c r="G684" i="2"/>
  <c r="F684" i="2"/>
  <c r="E684" i="2"/>
  <c r="D684" i="2"/>
  <c r="C684" i="2"/>
  <c r="B684" i="2"/>
  <c r="I683" i="2"/>
  <c r="H683" i="2"/>
  <c r="G683" i="2"/>
  <c r="F683" i="2"/>
  <c r="E683" i="2"/>
  <c r="D683" i="2"/>
  <c r="C683" i="2"/>
  <c r="B683" i="2"/>
  <c r="I682" i="2"/>
  <c r="H682" i="2"/>
  <c r="G682" i="2"/>
  <c r="F682" i="2"/>
  <c r="E682" i="2"/>
  <c r="D682" i="2"/>
  <c r="C682" i="2"/>
  <c r="B682" i="2"/>
  <c r="I681" i="2"/>
  <c r="H681" i="2"/>
  <c r="G681" i="2"/>
  <c r="F681" i="2"/>
  <c r="E681" i="2"/>
  <c r="D681" i="2"/>
  <c r="C681" i="2"/>
  <c r="B681" i="2"/>
  <c r="I680" i="2"/>
  <c r="H680" i="2"/>
  <c r="G680" i="2"/>
  <c r="F680" i="2"/>
  <c r="E680" i="2"/>
  <c r="D680" i="2"/>
  <c r="C680" i="2"/>
  <c r="B680" i="2"/>
  <c r="I677" i="2"/>
  <c r="H677" i="2"/>
  <c r="G677" i="2"/>
  <c r="F677" i="2"/>
  <c r="E677" i="2"/>
  <c r="D677" i="2"/>
  <c r="C677" i="2"/>
  <c r="B677" i="2"/>
  <c r="I676" i="2"/>
  <c r="H676" i="2"/>
  <c r="G676" i="2"/>
  <c r="F676" i="2"/>
  <c r="E676" i="2"/>
  <c r="D676" i="2"/>
  <c r="C676" i="2"/>
  <c r="B676" i="2"/>
  <c r="I675" i="2"/>
  <c r="H675" i="2"/>
  <c r="G675" i="2"/>
  <c r="F675" i="2"/>
  <c r="E675" i="2"/>
  <c r="D675" i="2"/>
  <c r="C675" i="2"/>
  <c r="B675" i="2"/>
  <c r="I674" i="2"/>
  <c r="H674" i="2"/>
  <c r="G674" i="2"/>
  <c r="F674" i="2"/>
  <c r="E674" i="2"/>
  <c r="D674" i="2"/>
  <c r="C674" i="2"/>
  <c r="B674" i="2"/>
  <c r="I673" i="2"/>
  <c r="H673" i="2"/>
  <c r="G673" i="2"/>
  <c r="F673" i="2"/>
  <c r="E673" i="2"/>
  <c r="D673" i="2"/>
  <c r="C673" i="2"/>
  <c r="B673" i="2"/>
  <c r="I670" i="2"/>
  <c r="H670" i="2"/>
  <c r="G670" i="2"/>
  <c r="F670" i="2"/>
  <c r="E670" i="2"/>
  <c r="D670" i="2"/>
  <c r="C670" i="2"/>
  <c r="B670" i="2"/>
  <c r="I669" i="2"/>
  <c r="H669" i="2"/>
  <c r="G669" i="2"/>
  <c r="F669" i="2"/>
  <c r="E669" i="2"/>
  <c r="D669" i="2"/>
  <c r="C669" i="2"/>
  <c r="B669" i="2"/>
  <c r="I668" i="2"/>
  <c r="H668" i="2"/>
  <c r="G668" i="2"/>
  <c r="F668" i="2"/>
  <c r="E668" i="2"/>
  <c r="D668" i="2"/>
  <c r="C668" i="2"/>
  <c r="B668" i="2"/>
  <c r="I667" i="2"/>
  <c r="H667" i="2"/>
  <c r="G667" i="2"/>
  <c r="F667" i="2"/>
  <c r="E667" i="2"/>
  <c r="D667" i="2"/>
  <c r="C667" i="2"/>
  <c r="B667" i="2"/>
  <c r="I666" i="2"/>
  <c r="H666" i="2"/>
  <c r="G666" i="2"/>
  <c r="F666" i="2"/>
  <c r="E666" i="2"/>
  <c r="D666" i="2"/>
  <c r="C666" i="2"/>
  <c r="B666" i="2"/>
  <c r="I663" i="2"/>
  <c r="H663" i="2"/>
  <c r="G663" i="2"/>
  <c r="F663" i="2"/>
  <c r="E663" i="2"/>
  <c r="D663" i="2"/>
  <c r="C663" i="2"/>
  <c r="B663" i="2"/>
  <c r="I662" i="2"/>
  <c r="H662" i="2"/>
  <c r="G662" i="2"/>
  <c r="F662" i="2"/>
  <c r="E662" i="2"/>
  <c r="D662" i="2"/>
  <c r="C662" i="2"/>
  <c r="B662" i="2"/>
  <c r="I661" i="2"/>
  <c r="H661" i="2"/>
  <c r="G661" i="2"/>
  <c r="F661" i="2"/>
  <c r="E661" i="2"/>
  <c r="D661" i="2"/>
  <c r="C661" i="2"/>
  <c r="B661" i="2"/>
  <c r="I660" i="2"/>
  <c r="H660" i="2"/>
  <c r="G660" i="2"/>
  <c r="F660" i="2"/>
  <c r="E660" i="2"/>
  <c r="D660" i="2"/>
  <c r="C660" i="2"/>
  <c r="B660" i="2"/>
  <c r="I659" i="2"/>
  <c r="H659" i="2"/>
  <c r="G659" i="2"/>
  <c r="F659" i="2"/>
  <c r="E659" i="2"/>
  <c r="D659" i="2"/>
  <c r="C659" i="2"/>
  <c r="B659" i="2"/>
  <c r="I656" i="2"/>
  <c r="H656" i="2"/>
  <c r="G656" i="2"/>
  <c r="F656" i="2"/>
  <c r="E656" i="2"/>
  <c r="D656" i="2"/>
  <c r="C656" i="2"/>
  <c r="B656" i="2"/>
  <c r="I655" i="2"/>
  <c r="H655" i="2"/>
  <c r="G655" i="2"/>
  <c r="F655" i="2"/>
  <c r="E655" i="2"/>
  <c r="D655" i="2"/>
  <c r="C655" i="2"/>
  <c r="B655" i="2"/>
  <c r="I654" i="2"/>
  <c r="H654" i="2"/>
  <c r="G654" i="2"/>
  <c r="F654" i="2"/>
  <c r="E654" i="2"/>
  <c r="D654" i="2"/>
  <c r="C654" i="2"/>
  <c r="B654" i="2"/>
  <c r="I653" i="2"/>
  <c r="H653" i="2"/>
  <c r="G653" i="2"/>
  <c r="F653" i="2"/>
  <c r="E653" i="2"/>
  <c r="D653" i="2"/>
  <c r="C653" i="2"/>
  <c r="B653" i="2"/>
  <c r="I652" i="2"/>
  <c r="H652" i="2"/>
  <c r="G652" i="2"/>
  <c r="F652" i="2"/>
  <c r="E652" i="2"/>
  <c r="D652" i="2"/>
  <c r="C652" i="2"/>
  <c r="B652" i="2"/>
  <c r="I649" i="2"/>
  <c r="H649" i="2"/>
  <c r="G649" i="2"/>
  <c r="F649" i="2"/>
  <c r="E649" i="2"/>
  <c r="D649" i="2"/>
  <c r="C649" i="2"/>
  <c r="B649" i="2"/>
  <c r="I648" i="2"/>
  <c r="H648" i="2"/>
  <c r="G648" i="2"/>
  <c r="F648" i="2"/>
  <c r="E648" i="2"/>
  <c r="D648" i="2"/>
  <c r="C648" i="2"/>
  <c r="B648" i="2"/>
  <c r="I647" i="2"/>
  <c r="H647" i="2"/>
  <c r="G647" i="2"/>
  <c r="F647" i="2"/>
  <c r="E647" i="2"/>
  <c r="D647" i="2"/>
  <c r="C647" i="2"/>
  <c r="B647" i="2"/>
  <c r="I646" i="2"/>
  <c r="H646" i="2"/>
  <c r="G646" i="2"/>
  <c r="F646" i="2"/>
  <c r="E646" i="2"/>
  <c r="D646" i="2"/>
  <c r="C646" i="2"/>
  <c r="B646" i="2"/>
  <c r="I645" i="2"/>
  <c r="H645" i="2"/>
  <c r="G645" i="2"/>
  <c r="F645" i="2"/>
  <c r="E645" i="2"/>
  <c r="D645" i="2"/>
  <c r="C645" i="2"/>
  <c r="B645" i="2"/>
  <c r="I642" i="2"/>
  <c r="H642" i="2"/>
  <c r="G642" i="2"/>
  <c r="F642" i="2"/>
  <c r="E642" i="2"/>
  <c r="D642" i="2"/>
  <c r="C642" i="2"/>
  <c r="B642" i="2"/>
  <c r="I641" i="2"/>
  <c r="H641" i="2"/>
  <c r="G641" i="2"/>
  <c r="F641" i="2"/>
  <c r="E641" i="2"/>
  <c r="D641" i="2"/>
  <c r="C641" i="2"/>
  <c r="B641" i="2"/>
  <c r="I640" i="2"/>
  <c r="H640" i="2"/>
  <c r="G640" i="2"/>
  <c r="F640" i="2"/>
  <c r="E640" i="2"/>
  <c r="D640" i="2"/>
  <c r="C640" i="2"/>
  <c r="B640" i="2"/>
  <c r="I639" i="2"/>
  <c r="H639" i="2"/>
  <c r="G639" i="2"/>
  <c r="F639" i="2"/>
  <c r="E639" i="2"/>
  <c r="D639" i="2"/>
  <c r="C639" i="2"/>
  <c r="B639" i="2"/>
  <c r="I638" i="2"/>
  <c r="H638" i="2"/>
  <c r="G638" i="2"/>
  <c r="F638" i="2"/>
  <c r="E638" i="2"/>
  <c r="D638" i="2"/>
  <c r="C638" i="2"/>
  <c r="B638" i="2"/>
  <c r="I635" i="2"/>
  <c r="H635" i="2"/>
  <c r="G635" i="2"/>
  <c r="F635" i="2"/>
  <c r="E635" i="2"/>
  <c r="D635" i="2"/>
  <c r="C635" i="2"/>
  <c r="B635" i="2"/>
  <c r="I634" i="2"/>
  <c r="H634" i="2"/>
  <c r="G634" i="2"/>
  <c r="F634" i="2"/>
  <c r="E634" i="2"/>
  <c r="D634" i="2"/>
  <c r="C634" i="2"/>
  <c r="B634" i="2"/>
  <c r="I633" i="2"/>
  <c r="H633" i="2"/>
  <c r="G633" i="2"/>
  <c r="F633" i="2"/>
  <c r="E633" i="2"/>
  <c r="D633" i="2"/>
  <c r="C633" i="2"/>
  <c r="B633" i="2"/>
  <c r="I632" i="2"/>
  <c r="H632" i="2"/>
  <c r="G632" i="2"/>
  <c r="F632" i="2"/>
  <c r="E632" i="2"/>
  <c r="D632" i="2"/>
  <c r="C632" i="2"/>
  <c r="B632" i="2"/>
  <c r="I631" i="2"/>
  <c r="H631" i="2"/>
  <c r="G631" i="2"/>
  <c r="F631" i="2"/>
  <c r="E631" i="2"/>
  <c r="D631" i="2"/>
  <c r="C631" i="2"/>
  <c r="B631" i="2"/>
  <c r="I628" i="2"/>
  <c r="H628" i="2"/>
  <c r="G628" i="2"/>
  <c r="F628" i="2"/>
  <c r="E628" i="2"/>
  <c r="D628" i="2"/>
  <c r="C628" i="2"/>
  <c r="B628" i="2"/>
  <c r="I627" i="2"/>
  <c r="H627" i="2"/>
  <c r="G627" i="2"/>
  <c r="F627" i="2"/>
  <c r="E627" i="2"/>
  <c r="D627" i="2"/>
  <c r="C627" i="2"/>
  <c r="B627" i="2"/>
  <c r="I626" i="2"/>
  <c r="H626" i="2"/>
  <c r="G626" i="2"/>
  <c r="F626" i="2"/>
  <c r="E626" i="2"/>
  <c r="D626" i="2"/>
  <c r="C626" i="2"/>
  <c r="B626" i="2"/>
  <c r="I625" i="2"/>
  <c r="H625" i="2"/>
  <c r="G625" i="2"/>
  <c r="F625" i="2"/>
  <c r="E625" i="2"/>
  <c r="D625" i="2"/>
  <c r="C625" i="2"/>
  <c r="B625" i="2"/>
  <c r="I624" i="2"/>
  <c r="H624" i="2"/>
  <c r="G624" i="2"/>
  <c r="F624" i="2"/>
  <c r="E624" i="2"/>
  <c r="D624" i="2"/>
  <c r="C624" i="2"/>
  <c r="B624" i="2"/>
  <c r="I619" i="2"/>
  <c r="H619" i="2"/>
  <c r="G619" i="2"/>
  <c r="F619" i="2"/>
  <c r="E619" i="2"/>
  <c r="D619" i="2"/>
  <c r="C619" i="2"/>
  <c r="B619" i="2"/>
  <c r="I618" i="2"/>
  <c r="H618" i="2"/>
  <c r="G618" i="2"/>
  <c r="F618" i="2"/>
  <c r="E618" i="2"/>
  <c r="D618" i="2"/>
  <c r="C618" i="2"/>
  <c r="B618" i="2"/>
  <c r="I617" i="2"/>
  <c r="H617" i="2"/>
  <c r="G617" i="2"/>
  <c r="F617" i="2"/>
  <c r="E617" i="2"/>
  <c r="D617" i="2"/>
  <c r="C617" i="2"/>
  <c r="B617" i="2"/>
  <c r="I614" i="2"/>
  <c r="H614" i="2"/>
  <c r="G614" i="2"/>
  <c r="F614" i="2"/>
  <c r="E614" i="2"/>
  <c r="D614" i="2"/>
  <c r="C614" i="2"/>
  <c r="B614" i="2"/>
  <c r="I613" i="2"/>
  <c r="H613" i="2"/>
  <c r="G613" i="2"/>
  <c r="F613" i="2"/>
  <c r="E613" i="2"/>
  <c r="D613" i="2"/>
  <c r="C613" i="2"/>
  <c r="B613" i="2"/>
  <c r="I611" i="2"/>
  <c r="H611" i="2"/>
  <c r="G611" i="2"/>
  <c r="F611" i="2"/>
  <c r="E611" i="2"/>
  <c r="D611" i="2"/>
  <c r="C611" i="2"/>
  <c r="B611" i="2"/>
  <c r="I610" i="2"/>
  <c r="H610" i="2"/>
  <c r="G610" i="2"/>
  <c r="F610" i="2"/>
  <c r="E610" i="2"/>
  <c r="D610" i="2"/>
  <c r="C610" i="2"/>
  <c r="B610" i="2"/>
  <c r="I607" i="2"/>
  <c r="H607" i="2"/>
  <c r="G607" i="2"/>
  <c r="F607" i="2"/>
  <c r="E607" i="2"/>
  <c r="D607" i="2"/>
  <c r="C607" i="2"/>
  <c r="B607" i="2"/>
  <c r="I605" i="2"/>
  <c r="H605" i="2"/>
  <c r="G605" i="2"/>
  <c r="F605" i="2"/>
  <c r="E605" i="2"/>
  <c r="D605" i="2"/>
  <c r="C605" i="2"/>
  <c r="B605" i="2"/>
  <c r="I604" i="2"/>
  <c r="H604" i="2"/>
  <c r="G604" i="2"/>
  <c r="F604" i="2"/>
  <c r="E604" i="2"/>
  <c r="D604" i="2"/>
  <c r="C604" i="2"/>
  <c r="B604" i="2"/>
  <c r="I603" i="2"/>
  <c r="H603" i="2"/>
  <c r="G603" i="2"/>
  <c r="F603" i="2"/>
  <c r="E603" i="2"/>
  <c r="D603" i="2"/>
  <c r="C603" i="2"/>
  <c r="B603" i="2"/>
  <c r="I600" i="2"/>
  <c r="H600" i="2"/>
  <c r="G600" i="2"/>
  <c r="F600" i="2"/>
  <c r="E600" i="2"/>
  <c r="D600" i="2"/>
  <c r="C600" i="2"/>
  <c r="B600" i="2"/>
  <c r="I599" i="2"/>
  <c r="H599" i="2"/>
  <c r="G599" i="2"/>
  <c r="F599" i="2"/>
  <c r="E599" i="2"/>
  <c r="D599" i="2"/>
  <c r="C599" i="2"/>
  <c r="B599" i="2"/>
  <c r="I598" i="2"/>
  <c r="H598" i="2"/>
  <c r="G598" i="2"/>
  <c r="F598" i="2"/>
  <c r="E598" i="2"/>
  <c r="D598" i="2"/>
  <c r="C598" i="2"/>
  <c r="B598" i="2"/>
  <c r="I597" i="2"/>
  <c r="H597" i="2"/>
  <c r="G597" i="2"/>
  <c r="F597" i="2"/>
  <c r="E597" i="2"/>
  <c r="D597" i="2"/>
  <c r="C597" i="2"/>
  <c r="B597" i="2"/>
  <c r="I596" i="2"/>
  <c r="H596" i="2"/>
  <c r="G596" i="2"/>
  <c r="F596" i="2"/>
  <c r="E596" i="2"/>
  <c r="D596" i="2"/>
  <c r="C596" i="2"/>
  <c r="B596" i="2"/>
  <c r="I593" i="2"/>
  <c r="H593" i="2"/>
  <c r="G593" i="2"/>
  <c r="F593" i="2"/>
  <c r="E593" i="2"/>
  <c r="D593" i="2"/>
  <c r="C593" i="2"/>
  <c r="B593" i="2"/>
  <c r="I592" i="2"/>
  <c r="H592" i="2"/>
  <c r="G592" i="2"/>
  <c r="F592" i="2"/>
  <c r="E592" i="2"/>
  <c r="D592" i="2"/>
  <c r="C592" i="2"/>
  <c r="B592" i="2"/>
  <c r="I591" i="2"/>
  <c r="H591" i="2"/>
  <c r="G591" i="2"/>
  <c r="F591" i="2"/>
  <c r="E591" i="2"/>
  <c r="D591" i="2"/>
  <c r="C591" i="2"/>
  <c r="B591" i="2"/>
  <c r="I590" i="2"/>
  <c r="H590" i="2"/>
  <c r="G590" i="2"/>
  <c r="F590" i="2"/>
  <c r="E590" i="2"/>
  <c r="D590" i="2"/>
  <c r="C590" i="2"/>
  <c r="B590" i="2"/>
  <c r="I589" i="2"/>
  <c r="H589" i="2"/>
  <c r="G589" i="2"/>
  <c r="F589" i="2"/>
  <c r="E589" i="2"/>
  <c r="D589" i="2"/>
  <c r="C589" i="2"/>
  <c r="B589" i="2"/>
  <c r="I584" i="2"/>
  <c r="H584" i="2"/>
  <c r="G584" i="2"/>
  <c r="F584" i="2"/>
  <c r="E584" i="2"/>
  <c r="D584" i="2"/>
  <c r="C584" i="2"/>
  <c r="B584" i="2"/>
  <c r="I583" i="2"/>
  <c r="H583" i="2"/>
  <c r="G583" i="2"/>
  <c r="F583" i="2"/>
  <c r="E583" i="2"/>
  <c r="D583" i="2"/>
  <c r="C583" i="2"/>
  <c r="B583" i="2"/>
  <c r="I582" i="2"/>
  <c r="H582" i="2"/>
  <c r="G582" i="2"/>
  <c r="F582" i="2"/>
  <c r="E582" i="2"/>
  <c r="D582" i="2"/>
  <c r="C582" i="2"/>
  <c r="B582" i="2"/>
  <c r="I579" i="2"/>
  <c r="H579" i="2"/>
  <c r="G579" i="2"/>
  <c r="F579" i="2"/>
  <c r="E579" i="2"/>
  <c r="D579" i="2"/>
  <c r="C579" i="2"/>
  <c r="B579" i="2"/>
  <c r="I578" i="2"/>
  <c r="H578" i="2"/>
  <c r="G578" i="2"/>
  <c r="F578" i="2"/>
  <c r="E578" i="2"/>
  <c r="D578" i="2"/>
  <c r="C578" i="2"/>
  <c r="B578" i="2"/>
  <c r="I577" i="2"/>
  <c r="H577" i="2"/>
  <c r="G577" i="2"/>
  <c r="F577" i="2"/>
  <c r="E577" i="2"/>
  <c r="D577" i="2"/>
  <c r="C577" i="2"/>
  <c r="B577" i="2"/>
  <c r="I576" i="2"/>
  <c r="H576" i="2"/>
  <c r="G576" i="2"/>
  <c r="F576" i="2"/>
  <c r="E576" i="2"/>
  <c r="D576" i="2"/>
  <c r="C576" i="2"/>
  <c r="B576" i="2"/>
  <c r="I575" i="2"/>
  <c r="H575" i="2"/>
  <c r="G575" i="2"/>
  <c r="F575" i="2"/>
  <c r="E575" i="2"/>
  <c r="D575" i="2"/>
  <c r="C575" i="2"/>
  <c r="B575" i="2"/>
  <c r="I572" i="2"/>
  <c r="H572" i="2"/>
  <c r="G572" i="2"/>
  <c r="F572" i="2"/>
  <c r="E572" i="2"/>
  <c r="D572" i="2"/>
  <c r="C572" i="2"/>
  <c r="B572" i="2"/>
  <c r="I571" i="2"/>
  <c r="H571" i="2"/>
  <c r="G571" i="2"/>
  <c r="F571" i="2"/>
  <c r="E571" i="2"/>
  <c r="D571" i="2"/>
  <c r="C571" i="2"/>
  <c r="B571" i="2"/>
  <c r="I570" i="2"/>
  <c r="H570" i="2"/>
  <c r="G570" i="2"/>
  <c r="F570" i="2"/>
  <c r="E570" i="2"/>
  <c r="D570" i="2"/>
  <c r="C570" i="2"/>
  <c r="B570" i="2"/>
  <c r="I569" i="2"/>
  <c r="H569" i="2"/>
  <c r="G569" i="2"/>
  <c r="F569" i="2"/>
  <c r="E569" i="2"/>
  <c r="D569" i="2"/>
  <c r="C569" i="2"/>
  <c r="B569" i="2"/>
  <c r="I568" i="2"/>
  <c r="H568" i="2"/>
  <c r="G568" i="2"/>
  <c r="F568" i="2"/>
  <c r="E568" i="2"/>
  <c r="D568" i="2"/>
  <c r="C568" i="2"/>
  <c r="B568" i="2"/>
  <c r="I565" i="2"/>
  <c r="H565" i="2"/>
  <c r="G565" i="2"/>
  <c r="F565" i="2"/>
  <c r="E565" i="2"/>
  <c r="D565" i="2"/>
  <c r="C565" i="2"/>
  <c r="B565" i="2"/>
  <c r="I564" i="2"/>
  <c r="H564" i="2"/>
  <c r="G564" i="2"/>
  <c r="F564" i="2"/>
  <c r="E564" i="2"/>
  <c r="D564" i="2"/>
  <c r="C564" i="2"/>
  <c r="B564" i="2"/>
  <c r="I563" i="2"/>
  <c r="H563" i="2"/>
  <c r="G563" i="2"/>
  <c r="F563" i="2"/>
  <c r="E563" i="2"/>
  <c r="D563" i="2"/>
  <c r="C563" i="2"/>
  <c r="B563" i="2"/>
  <c r="I562" i="2"/>
  <c r="H562" i="2"/>
  <c r="G562" i="2"/>
  <c r="F562" i="2"/>
  <c r="E562" i="2"/>
  <c r="D562" i="2"/>
  <c r="C562" i="2"/>
  <c r="B562" i="2"/>
  <c r="I561" i="2"/>
  <c r="H561" i="2"/>
  <c r="G561" i="2"/>
  <c r="F561" i="2"/>
  <c r="E561" i="2"/>
  <c r="D561" i="2"/>
  <c r="C561" i="2"/>
  <c r="B561" i="2"/>
  <c r="I558" i="2"/>
  <c r="H558" i="2"/>
  <c r="G558" i="2"/>
  <c r="F558" i="2"/>
  <c r="E558" i="2"/>
  <c r="D558" i="2"/>
  <c r="C558" i="2"/>
  <c r="B558" i="2"/>
  <c r="I556" i="2"/>
  <c r="H556" i="2"/>
  <c r="G556" i="2"/>
  <c r="F556" i="2"/>
  <c r="E556" i="2"/>
  <c r="D556" i="2"/>
  <c r="C556" i="2"/>
  <c r="B556" i="2"/>
  <c r="I555" i="2"/>
  <c r="H555" i="2"/>
  <c r="G555" i="2"/>
  <c r="F555" i="2"/>
  <c r="E555" i="2"/>
  <c r="D555" i="2"/>
  <c r="C555" i="2"/>
  <c r="B555" i="2"/>
  <c r="I554" i="2"/>
  <c r="H554" i="2"/>
  <c r="G554" i="2"/>
  <c r="F554" i="2"/>
  <c r="E554" i="2"/>
  <c r="D554" i="2"/>
  <c r="C554" i="2"/>
  <c r="B554" i="2"/>
  <c r="I551" i="2"/>
  <c r="H551" i="2"/>
  <c r="G551" i="2"/>
  <c r="F551" i="2"/>
  <c r="E551" i="2"/>
  <c r="D551" i="2"/>
  <c r="C551" i="2"/>
  <c r="B551" i="2"/>
  <c r="I550" i="2"/>
  <c r="H550" i="2"/>
  <c r="G550" i="2"/>
  <c r="F550" i="2"/>
  <c r="E550" i="2"/>
  <c r="D550" i="2"/>
  <c r="C550" i="2"/>
  <c r="B550" i="2"/>
  <c r="I549" i="2"/>
  <c r="H549" i="2"/>
  <c r="G549" i="2"/>
  <c r="F549" i="2"/>
  <c r="E549" i="2"/>
  <c r="D549" i="2"/>
  <c r="C549" i="2"/>
  <c r="B549" i="2"/>
  <c r="I548" i="2"/>
  <c r="H548" i="2"/>
  <c r="G548" i="2"/>
  <c r="F548" i="2"/>
  <c r="E548" i="2"/>
  <c r="D548" i="2"/>
  <c r="C548" i="2"/>
  <c r="B548" i="2"/>
  <c r="I547" i="2"/>
  <c r="H547" i="2"/>
  <c r="G547" i="2"/>
  <c r="F547" i="2"/>
  <c r="E547" i="2"/>
  <c r="D547" i="2"/>
  <c r="C547" i="2"/>
  <c r="B547" i="2"/>
  <c r="I544" i="2"/>
  <c r="H544" i="2"/>
  <c r="G544" i="2"/>
  <c r="F544" i="2"/>
  <c r="E544" i="2"/>
  <c r="D544" i="2"/>
  <c r="C544" i="2"/>
  <c r="B544" i="2"/>
  <c r="I543" i="2"/>
  <c r="H543" i="2"/>
  <c r="G543" i="2"/>
  <c r="F543" i="2"/>
  <c r="E543" i="2"/>
  <c r="D543" i="2"/>
  <c r="C543" i="2"/>
  <c r="B543" i="2"/>
  <c r="I542" i="2"/>
  <c r="H542" i="2"/>
  <c r="G542" i="2"/>
  <c r="F542" i="2"/>
  <c r="E542" i="2"/>
  <c r="D542" i="2"/>
  <c r="C542" i="2"/>
  <c r="B542" i="2"/>
  <c r="I541" i="2"/>
  <c r="H541" i="2"/>
  <c r="G541" i="2"/>
  <c r="F541" i="2"/>
  <c r="E541" i="2"/>
  <c r="D541" i="2"/>
  <c r="C541" i="2"/>
  <c r="B541" i="2"/>
  <c r="I540" i="2"/>
  <c r="H540" i="2"/>
  <c r="G540" i="2"/>
  <c r="F540" i="2"/>
  <c r="E540" i="2"/>
  <c r="D540" i="2"/>
  <c r="C540" i="2"/>
  <c r="B540" i="2"/>
  <c r="I537" i="2"/>
  <c r="H537" i="2"/>
  <c r="G537" i="2"/>
  <c r="F537" i="2"/>
  <c r="E537" i="2"/>
  <c r="D537" i="2"/>
  <c r="C537" i="2"/>
  <c r="B537" i="2"/>
  <c r="I536" i="2"/>
  <c r="H536" i="2"/>
  <c r="G536" i="2"/>
  <c r="F536" i="2"/>
  <c r="E536" i="2"/>
  <c r="D536" i="2"/>
  <c r="C536" i="2"/>
  <c r="B536" i="2"/>
  <c r="I535" i="2"/>
  <c r="H535" i="2"/>
  <c r="G535" i="2"/>
  <c r="F535" i="2"/>
  <c r="E535" i="2"/>
  <c r="D535" i="2"/>
  <c r="C535" i="2"/>
  <c r="B535" i="2"/>
  <c r="I534" i="2"/>
  <c r="H534" i="2"/>
  <c r="G534" i="2"/>
  <c r="F534" i="2"/>
  <c r="E534" i="2"/>
  <c r="D534" i="2"/>
  <c r="C534" i="2"/>
  <c r="B534" i="2"/>
  <c r="I533" i="2"/>
  <c r="H533" i="2"/>
  <c r="G533" i="2"/>
  <c r="F533" i="2"/>
  <c r="E533" i="2"/>
  <c r="D533" i="2"/>
  <c r="C533" i="2"/>
  <c r="B533" i="2"/>
  <c r="I530" i="2"/>
  <c r="H530" i="2"/>
  <c r="G530" i="2"/>
  <c r="F530" i="2"/>
  <c r="E530" i="2"/>
  <c r="D530" i="2"/>
  <c r="C530" i="2"/>
  <c r="B530" i="2"/>
  <c r="I529" i="2"/>
  <c r="H529" i="2"/>
  <c r="G529" i="2"/>
  <c r="F529" i="2"/>
  <c r="E529" i="2"/>
  <c r="D529" i="2"/>
  <c r="C529" i="2"/>
  <c r="B529" i="2"/>
  <c r="I528" i="2"/>
  <c r="H528" i="2"/>
  <c r="G528" i="2"/>
  <c r="F528" i="2"/>
  <c r="E528" i="2"/>
  <c r="D528" i="2"/>
  <c r="C528" i="2"/>
  <c r="B528" i="2"/>
  <c r="I527" i="2"/>
  <c r="H527" i="2"/>
  <c r="G527" i="2"/>
  <c r="F527" i="2"/>
  <c r="E527" i="2"/>
  <c r="D527" i="2"/>
  <c r="C527" i="2"/>
  <c r="B527" i="2"/>
  <c r="I526" i="2"/>
  <c r="H526" i="2"/>
  <c r="G526" i="2"/>
  <c r="F526" i="2"/>
  <c r="E526" i="2"/>
  <c r="D526" i="2"/>
  <c r="C526" i="2"/>
  <c r="B526" i="2"/>
  <c r="I523" i="2"/>
  <c r="H523" i="2"/>
  <c r="G523" i="2"/>
  <c r="F523" i="2"/>
  <c r="E523" i="2"/>
  <c r="D523" i="2"/>
  <c r="C523" i="2"/>
  <c r="B523" i="2"/>
  <c r="I522" i="2"/>
  <c r="H522" i="2"/>
  <c r="G522" i="2"/>
  <c r="F522" i="2"/>
  <c r="E522" i="2"/>
  <c r="D522" i="2"/>
  <c r="C522" i="2"/>
  <c r="B522" i="2"/>
  <c r="I521" i="2"/>
  <c r="H521" i="2"/>
  <c r="G521" i="2"/>
  <c r="F521" i="2"/>
  <c r="E521" i="2"/>
  <c r="D521" i="2"/>
  <c r="C521" i="2"/>
  <c r="B521" i="2"/>
  <c r="I520" i="2"/>
  <c r="H520" i="2"/>
  <c r="G520" i="2"/>
  <c r="F520" i="2"/>
  <c r="E520" i="2"/>
  <c r="D520" i="2"/>
  <c r="C520" i="2"/>
  <c r="B520" i="2"/>
  <c r="I519" i="2"/>
  <c r="H519" i="2"/>
  <c r="G519" i="2"/>
  <c r="F519" i="2"/>
  <c r="E519" i="2"/>
  <c r="D519" i="2"/>
  <c r="C519" i="2"/>
  <c r="B519" i="2"/>
  <c r="I516" i="2"/>
  <c r="H516" i="2"/>
  <c r="G516" i="2"/>
  <c r="F516" i="2"/>
  <c r="E516" i="2"/>
  <c r="D516" i="2"/>
  <c r="C516" i="2"/>
  <c r="B516" i="2"/>
  <c r="I515" i="2"/>
  <c r="H515" i="2"/>
  <c r="G515" i="2"/>
  <c r="F515" i="2"/>
  <c r="E515" i="2"/>
  <c r="D515" i="2"/>
  <c r="C515" i="2"/>
  <c r="B515" i="2"/>
  <c r="I514" i="2"/>
  <c r="H514" i="2"/>
  <c r="G514" i="2"/>
  <c r="F514" i="2"/>
  <c r="E514" i="2"/>
  <c r="D514" i="2"/>
  <c r="C514" i="2"/>
  <c r="B514" i="2"/>
  <c r="I513" i="2"/>
  <c r="H513" i="2"/>
  <c r="G513" i="2"/>
  <c r="F513" i="2"/>
  <c r="E513" i="2"/>
  <c r="D513" i="2"/>
  <c r="C513" i="2"/>
  <c r="B513" i="2"/>
  <c r="I512" i="2"/>
  <c r="H512" i="2"/>
  <c r="G512" i="2"/>
  <c r="F512" i="2"/>
  <c r="E512" i="2"/>
  <c r="D512" i="2"/>
  <c r="C512" i="2"/>
  <c r="B512" i="2"/>
  <c r="I509" i="2"/>
  <c r="H509" i="2"/>
  <c r="G509" i="2"/>
  <c r="F509" i="2"/>
  <c r="E509" i="2"/>
  <c r="D509" i="2"/>
  <c r="C509" i="2"/>
  <c r="B509" i="2"/>
  <c r="I508" i="2"/>
  <c r="H508" i="2"/>
  <c r="G508" i="2"/>
  <c r="F508" i="2"/>
  <c r="E508" i="2"/>
  <c r="D508" i="2"/>
  <c r="C508" i="2"/>
  <c r="B508" i="2"/>
  <c r="I507" i="2"/>
  <c r="H507" i="2"/>
  <c r="G507" i="2"/>
  <c r="F507" i="2"/>
  <c r="E507" i="2"/>
  <c r="D507" i="2"/>
  <c r="C507" i="2"/>
  <c r="B507" i="2"/>
  <c r="I506" i="2"/>
  <c r="H506" i="2"/>
  <c r="G506" i="2"/>
  <c r="F506" i="2"/>
  <c r="E506" i="2"/>
  <c r="D506" i="2"/>
  <c r="C506" i="2"/>
  <c r="B506" i="2"/>
  <c r="I505" i="2"/>
  <c r="H505" i="2"/>
  <c r="G505" i="2"/>
  <c r="F505" i="2"/>
  <c r="E505" i="2"/>
  <c r="D505" i="2"/>
  <c r="C505" i="2"/>
  <c r="B505" i="2"/>
  <c r="I502" i="2"/>
  <c r="H502" i="2"/>
  <c r="G502" i="2"/>
  <c r="F502" i="2"/>
  <c r="E502" i="2"/>
  <c r="D502" i="2"/>
  <c r="C502" i="2"/>
  <c r="B502" i="2"/>
  <c r="I501" i="2"/>
  <c r="H501" i="2"/>
  <c r="G501" i="2"/>
  <c r="F501" i="2"/>
  <c r="E501" i="2"/>
  <c r="D501" i="2"/>
  <c r="C501" i="2"/>
  <c r="B501" i="2"/>
  <c r="I500" i="2"/>
  <c r="H500" i="2"/>
  <c r="G500" i="2"/>
  <c r="F500" i="2"/>
  <c r="E500" i="2"/>
  <c r="D500" i="2"/>
  <c r="C500" i="2"/>
  <c r="B500" i="2"/>
  <c r="I499" i="2"/>
  <c r="H499" i="2"/>
  <c r="G499" i="2"/>
  <c r="F499" i="2"/>
  <c r="E499" i="2"/>
  <c r="D499" i="2"/>
  <c r="C499" i="2"/>
  <c r="B499" i="2"/>
  <c r="I498" i="2"/>
  <c r="H498" i="2"/>
  <c r="G498" i="2"/>
  <c r="F498" i="2"/>
  <c r="E498" i="2"/>
  <c r="D498" i="2"/>
  <c r="C498" i="2"/>
  <c r="B498" i="2"/>
  <c r="I495" i="2"/>
  <c r="H495" i="2"/>
  <c r="G495" i="2"/>
  <c r="F495" i="2"/>
  <c r="E495" i="2"/>
  <c r="D495" i="2"/>
  <c r="C495" i="2"/>
  <c r="B495" i="2"/>
  <c r="I494" i="2"/>
  <c r="H494" i="2"/>
  <c r="G494" i="2"/>
  <c r="F494" i="2"/>
  <c r="E494" i="2"/>
  <c r="D494" i="2"/>
  <c r="C494" i="2"/>
  <c r="B494" i="2"/>
  <c r="I493" i="2"/>
  <c r="H493" i="2"/>
  <c r="G493" i="2"/>
  <c r="F493" i="2"/>
  <c r="E493" i="2"/>
  <c r="D493" i="2"/>
  <c r="C493" i="2"/>
  <c r="B493" i="2"/>
  <c r="I492" i="2"/>
  <c r="H492" i="2"/>
  <c r="G492" i="2"/>
  <c r="F492" i="2"/>
  <c r="E492" i="2"/>
  <c r="D492" i="2"/>
  <c r="C492" i="2"/>
  <c r="B492" i="2"/>
  <c r="I491" i="2"/>
  <c r="H491" i="2"/>
  <c r="G491" i="2"/>
  <c r="F491" i="2"/>
  <c r="E491" i="2"/>
  <c r="D491" i="2"/>
  <c r="C491" i="2"/>
  <c r="B491" i="2"/>
  <c r="I488" i="2"/>
  <c r="H488" i="2"/>
  <c r="G488" i="2"/>
  <c r="F488" i="2"/>
  <c r="E488" i="2"/>
  <c r="D488" i="2"/>
  <c r="C488" i="2"/>
  <c r="B488" i="2"/>
  <c r="I486" i="2"/>
  <c r="H486" i="2"/>
  <c r="G486" i="2"/>
  <c r="F486" i="2"/>
  <c r="E486" i="2"/>
  <c r="D486" i="2"/>
  <c r="C486" i="2"/>
  <c r="B486" i="2"/>
  <c r="I485" i="2"/>
  <c r="H485" i="2"/>
  <c r="G485" i="2"/>
  <c r="F485" i="2"/>
  <c r="E485" i="2"/>
  <c r="D485" i="2"/>
  <c r="C485" i="2"/>
  <c r="B485" i="2"/>
  <c r="I484" i="2"/>
  <c r="H484" i="2"/>
  <c r="G484" i="2"/>
  <c r="F484" i="2"/>
  <c r="E484" i="2"/>
  <c r="D484" i="2"/>
  <c r="C484" i="2"/>
  <c r="B484" i="2"/>
  <c r="I481" i="2"/>
  <c r="H481" i="2"/>
  <c r="G481" i="2"/>
  <c r="F481" i="2"/>
  <c r="E481" i="2"/>
  <c r="D481" i="2"/>
  <c r="C481" i="2"/>
  <c r="B481" i="2"/>
  <c r="I480" i="2"/>
  <c r="H480" i="2"/>
  <c r="G480" i="2"/>
  <c r="F480" i="2"/>
  <c r="E480" i="2"/>
  <c r="D480" i="2"/>
  <c r="C480" i="2"/>
  <c r="B480" i="2"/>
  <c r="I479" i="2"/>
  <c r="H479" i="2"/>
  <c r="G479" i="2"/>
  <c r="F479" i="2"/>
  <c r="E479" i="2"/>
  <c r="D479" i="2"/>
  <c r="C479" i="2"/>
  <c r="B479" i="2"/>
  <c r="I478" i="2"/>
  <c r="H478" i="2"/>
  <c r="G478" i="2"/>
  <c r="F478" i="2"/>
  <c r="E478" i="2"/>
  <c r="D478" i="2"/>
  <c r="C478" i="2"/>
  <c r="B478" i="2"/>
  <c r="I477" i="2"/>
  <c r="H477" i="2"/>
  <c r="G477" i="2"/>
  <c r="F477" i="2"/>
  <c r="E477" i="2"/>
  <c r="D477" i="2"/>
  <c r="C477" i="2"/>
  <c r="B477" i="2"/>
  <c r="I474" i="2"/>
  <c r="H474" i="2"/>
  <c r="G474" i="2"/>
  <c r="F474" i="2"/>
  <c r="E474" i="2"/>
  <c r="D474" i="2"/>
  <c r="C474" i="2"/>
  <c r="B474" i="2"/>
  <c r="I473" i="2"/>
  <c r="H473" i="2"/>
  <c r="G473" i="2"/>
  <c r="F473" i="2"/>
  <c r="E473" i="2"/>
  <c r="D473" i="2"/>
  <c r="C473" i="2"/>
  <c r="B473" i="2"/>
  <c r="I472" i="2"/>
  <c r="H472" i="2"/>
  <c r="G472" i="2"/>
  <c r="F472" i="2"/>
  <c r="E472" i="2"/>
  <c r="D472" i="2"/>
  <c r="C472" i="2"/>
  <c r="B472" i="2"/>
  <c r="I471" i="2"/>
  <c r="H471" i="2"/>
  <c r="G471" i="2"/>
  <c r="F471" i="2"/>
  <c r="E471" i="2"/>
  <c r="D471" i="2"/>
  <c r="C471" i="2"/>
  <c r="B471" i="2"/>
  <c r="I470" i="2"/>
  <c r="H470" i="2"/>
  <c r="G470" i="2"/>
  <c r="F470" i="2"/>
  <c r="E470" i="2"/>
  <c r="D470" i="2"/>
  <c r="C470" i="2"/>
  <c r="B470" i="2"/>
  <c r="I467" i="2"/>
  <c r="H467" i="2"/>
  <c r="G467" i="2"/>
  <c r="F467" i="2"/>
  <c r="E467" i="2"/>
  <c r="D467" i="2"/>
  <c r="C467" i="2"/>
  <c r="B467" i="2"/>
  <c r="I466" i="2"/>
  <c r="H466" i="2"/>
  <c r="G466" i="2"/>
  <c r="F466" i="2"/>
  <c r="E466" i="2"/>
  <c r="D466" i="2"/>
  <c r="C466" i="2"/>
  <c r="B466" i="2"/>
  <c r="I465" i="2"/>
  <c r="H465" i="2"/>
  <c r="G465" i="2"/>
  <c r="F465" i="2"/>
  <c r="E465" i="2"/>
  <c r="D465" i="2"/>
  <c r="C465" i="2"/>
  <c r="B465" i="2"/>
  <c r="I464" i="2"/>
  <c r="H464" i="2"/>
  <c r="G464" i="2"/>
  <c r="F464" i="2"/>
  <c r="E464" i="2"/>
  <c r="D464" i="2"/>
  <c r="C464" i="2"/>
  <c r="B464" i="2"/>
  <c r="I463" i="2"/>
  <c r="H463" i="2"/>
  <c r="G463" i="2"/>
  <c r="F463" i="2"/>
  <c r="E463" i="2"/>
  <c r="D463" i="2"/>
  <c r="C463" i="2"/>
  <c r="B463" i="2"/>
  <c r="I460" i="2"/>
  <c r="H460" i="2"/>
  <c r="G460" i="2"/>
  <c r="F460" i="2"/>
  <c r="E460" i="2"/>
  <c r="D460" i="2"/>
  <c r="C460" i="2"/>
  <c r="B460" i="2"/>
  <c r="I459" i="2"/>
  <c r="H459" i="2"/>
  <c r="G459" i="2"/>
  <c r="F459" i="2"/>
  <c r="E459" i="2"/>
  <c r="D459" i="2"/>
  <c r="C459" i="2"/>
  <c r="B459" i="2"/>
  <c r="I458" i="2"/>
  <c r="H458" i="2"/>
  <c r="G458" i="2"/>
  <c r="F458" i="2"/>
  <c r="E458" i="2"/>
  <c r="D458" i="2"/>
  <c r="C458" i="2"/>
  <c r="B458" i="2"/>
  <c r="I457" i="2"/>
  <c r="H457" i="2"/>
  <c r="G457" i="2"/>
  <c r="F457" i="2"/>
  <c r="E457" i="2"/>
  <c r="D457" i="2"/>
  <c r="C457" i="2"/>
  <c r="B457" i="2"/>
  <c r="I453" i="2"/>
  <c r="H453" i="2"/>
  <c r="G453" i="2"/>
  <c r="F453" i="2"/>
  <c r="E453" i="2"/>
  <c r="D453" i="2"/>
  <c r="C453" i="2"/>
  <c r="B453" i="2"/>
  <c r="I452" i="2"/>
  <c r="H452" i="2"/>
  <c r="G452" i="2"/>
  <c r="F452" i="2"/>
  <c r="E452" i="2"/>
  <c r="D452" i="2"/>
  <c r="C452" i="2"/>
  <c r="B452" i="2"/>
  <c r="I450" i="2"/>
  <c r="H450" i="2"/>
  <c r="G450" i="2"/>
  <c r="F450" i="2"/>
  <c r="E450" i="2"/>
  <c r="D450" i="2"/>
  <c r="C450" i="2"/>
  <c r="B450" i="2"/>
  <c r="I449" i="2"/>
  <c r="H449" i="2"/>
  <c r="G449" i="2"/>
  <c r="F449" i="2"/>
  <c r="E449" i="2"/>
  <c r="D449" i="2"/>
  <c r="C449" i="2"/>
  <c r="B449" i="2"/>
  <c r="I446" i="2"/>
  <c r="H446" i="2"/>
  <c r="G446" i="2"/>
  <c r="F446" i="2"/>
  <c r="E446" i="2"/>
  <c r="D446" i="2"/>
  <c r="C446" i="2"/>
  <c r="B446" i="2"/>
  <c r="I445" i="2"/>
  <c r="H445" i="2"/>
  <c r="G445" i="2"/>
  <c r="F445" i="2"/>
  <c r="E445" i="2"/>
  <c r="D445" i="2"/>
  <c r="C445" i="2"/>
  <c r="B445" i="2"/>
  <c r="I444" i="2"/>
  <c r="H444" i="2"/>
  <c r="G444" i="2"/>
  <c r="F444" i="2"/>
  <c r="E444" i="2"/>
  <c r="D444" i="2"/>
  <c r="C444" i="2"/>
  <c r="B444" i="2"/>
  <c r="I443" i="2"/>
  <c r="H443" i="2"/>
  <c r="G443" i="2"/>
  <c r="F443" i="2"/>
  <c r="E443" i="2"/>
  <c r="D443" i="2"/>
  <c r="C443" i="2"/>
  <c r="B443" i="2"/>
  <c r="I442" i="2"/>
  <c r="H442" i="2"/>
  <c r="G442" i="2"/>
  <c r="F442" i="2"/>
  <c r="E442" i="2"/>
  <c r="D442" i="2"/>
  <c r="C442" i="2"/>
  <c r="B442" i="2"/>
  <c r="I439" i="2"/>
  <c r="H439" i="2"/>
  <c r="G439" i="2"/>
  <c r="F439" i="2"/>
  <c r="E439" i="2"/>
  <c r="D439" i="2"/>
  <c r="C439" i="2"/>
  <c r="B439" i="2"/>
  <c r="I438" i="2"/>
  <c r="H438" i="2"/>
  <c r="G438" i="2"/>
  <c r="F438" i="2"/>
  <c r="E438" i="2"/>
  <c r="D438" i="2"/>
  <c r="C438" i="2"/>
  <c r="B438" i="2"/>
  <c r="I437" i="2"/>
  <c r="H437" i="2"/>
  <c r="G437" i="2"/>
  <c r="F437" i="2"/>
  <c r="E437" i="2"/>
  <c r="D437" i="2"/>
  <c r="C437" i="2"/>
  <c r="B437" i="2"/>
  <c r="I436" i="2"/>
  <c r="H436" i="2"/>
  <c r="G436" i="2"/>
  <c r="F436" i="2"/>
  <c r="E436" i="2"/>
  <c r="D436" i="2"/>
  <c r="C436" i="2"/>
  <c r="B436" i="2"/>
  <c r="I435" i="2"/>
  <c r="H435" i="2"/>
  <c r="G435" i="2"/>
  <c r="F435" i="2"/>
  <c r="E435" i="2"/>
  <c r="D435" i="2"/>
  <c r="C435" i="2"/>
  <c r="B435" i="2"/>
  <c r="I432" i="2"/>
  <c r="H432" i="2"/>
  <c r="G432" i="2"/>
  <c r="F432" i="2"/>
  <c r="E432" i="2"/>
  <c r="D432" i="2"/>
  <c r="C432" i="2"/>
  <c r="B432" i="2"/>
  <c r="I431" i="2"/>
  <c r="H431" i="2"/>
  <c r="G431" i="2"/>
  <c r="F431" i="2"/>
  <c r="E431" i="2"/>
  <c r="D431" i="2"/>
  <c r="C431" i="2"/>
  <c r="B431" i="2"/>
  <c r="I430" i="2"/>
  <c r="H430" i="2"/>
  <c r="G430" i="2"/>
  <c r="F430" i="2"/>
  <c r="E430" i="2"/>
  <c r="D430" i="2"/>
  <c r="C430" i="2"/>
  <c r="B430" i="2"/>
  <c r="I429" i="2"/>
  <c r="H429" i="2"/>
  <c r="G429" i="2"/>
  <c r="F429" i="2"/>
  <c r="E429" i="2"/>
  <c r="D429" i="2"/>
  <c r="C429" i="2"/>
  <c r="B429" i="2"/>
  <c r="I428" i="2"/>
  <c r="H428" i="2"/>
  <c r="G428" i="2"/>
  <c r="F428" i="2"/>
  <c r="E428" i="2"/>
  <c r="D428" i="2"/>
  <c r="C428" i="2"/>
  <c r="B428" i="2"/>
  <c r="I425" i="2"/>
  <c r="H425" i="2"/>
  <c r="G425" i="2"/>
  <c r="F425" i="2"/>
  <c r="E425" i="2"/>
  <c r="D425" i="2"/>
  <c r="C425" i="2"/>
  <c r="B425" i="2"/>
  <c r="I424" i="2"/>
  <c r="H424" i="2"/>
  <c r="G424" i="2"/>
  <c r="F424" i="2"/>
  <c r="E424" i="2"/>
  <c r="D424" i="2"/>
  <c r="C424" i="2"/>
  <c r="B424" i="2"/>
  <c r="I423" i="2"/>
  <c r="H423" i="2"/>
  <c r="G423" i="2"/>
  <c r="F423" i="2"/>
  <c r="E423" i="2"/>
  <c r="D423" i="2"/>
  <c r="C423" i="2"/>
  <c r="B423" i="2"/>
  <c r="I422" i="2"/>
  <c r="H422" i="2"/>
  <c r="G422" i="2"/>
  <c r="F422" i="2"/>
  <c r="E422" i="2"/>
  <c r="D422" i="2"/>
  <c r="C422" i="2"/>
  <c r="B422" i="2"/>
  <c r="I421" i="2"/>
  <c r="H421" i="2"/>
  <c r="G421" i="2"/>
  <c r="F421" i="2"/>
  <c r="E421" i="2"/>
  <c r="D421" i="2"/>
  <c r="C421" i="2"/>
  <c r="B421" i="2"/>
  <c r="I418" i="2"/>
  <c r="H418" i="2"/>
  <c r="G418" i="2"/>
  <c r="F418" i="2"/>
  <c r="E418" i="2"/>
  <c r="D418" i="2"/>
  <c r="C418" i="2"/>
  <c r="B418" i="2"/>
  <c r="I417" i="2"/>
  <c r="H417" i="2"/>
  <c r="G417" i="2"/>
  <c r="F417" i="2"/>
  <c r="E417" i="2"/>
  <c r="D417" i="2"/>
  <c r="C417" i="2"/>
  <c r="B417" i="2"/>
  <c r="I416" i="2"/>
  <c r="H416" i="2"/>
  <c r="G416" i="2"/>
  <c r="F416" i="2"/>
  <c r="E416" i="2"/>
  <c r="D416" i="2"/>
  <c r="C416" i="2"/>
  <c r="B416" i="2"/>
  <c r="I415" i="2"/>
  <c r="H415" i="2"/>
  <c r="G415" i="2"/>
  <c r="F415" i="2"/>
  <c r="E415" i="2"/>
  <c r="D415" i="2"/>
  <c r="C415" i="2"/>
  <c r="B415" i="2"/>
  <c r="I414" i="2"/>
  <c r="H414" i="2"/>
  <c r="G414" i="2"/>
  <c r="F414" i="2"/>
  <c r="E414" i="2"/>
  <c r="D414" i="2"/>
  <c r="C414" i="2"/>
  <c r="B414" i="2"/>
  <c r="I411" i="2"/>
  <c r="H411" i="2"/>
  <c r="G411" i="2"/>
  <c r="F411" i="2"/>
  <c r="E411" i="2"/>
  <c r="D411" i="2"/>
  <c r="C411" i="2"/>
  <c r="B411" i="2"/>
  <c r="I410" i="2"/>
  <c r="H410" i="2"/>
  <c r="G410" i="2"/>
  <c r="F410" i="2"/>
  <c r="E410" i="2"/>
  <c r="D410" i="2"/>
  <c r="C410" i="2"/>
  <c r="B410" i="2"/>
  <c r="I409" i="2"/>
  <c r="H409" i="2"/>
  <c r="G409" i="2"/>
  <c r="F409" i="2"/>
  <c r="E409" i="2"/>
  <c r="D409" i="2"/>
  <c r="C409" i="2"/>
  <c r="B409" i="2"/>
  <c r="I408" i="2"/>
  <c r="H408" i="2"/>
  <c r="G408" i="2"/>
  <c r="F408" i="2"/>
  <c r="E408" i="2"/>
  <c r="D408" i="2"/>
  <c r="C408" i="2"/>
  <c r="B408" i="2"/>
  <c r="I407" i="2"/>
  <c r="H407" i="2"/>
  <c r="G407" i="2"/>
  <c r="F407" i="2"/>
  <c r="E407" i="2"/>
  <c r="D407" i="2"/>
  <c r="C407" i="2"/>
  <c r="B407" i="2"/>
  <c r="I404" i="2"/>
  <c r="H404" i="2"/>
  <c r="G404" i="2"/>
  <c r="F404" i="2"/>
  <c r="E404" i="2"/>
  <c r="D404" i="2"/>
  <c r="C404" i="2"/>
  <c r="B404" i="2"/>
  <c r="I403" i="2"/>
  <c r="H403" i="2"/>
  <c r="G403" i="2"/>
  <c r="F403" i="2"/>
  <c r="E403" i="2"/>
  <c r="D403" i="2"/>
  <c r="C403" i="2"/>
  <c r="B403" i="2"/>
  <c r="I402" i="2"/>
  <c r="H402" i="2"/>
  <c r="G402" i="2"/>
  <c r="F402" i="2"/>
  <c r="E402" i="2"/>
  <c r="D402" i="2"/>
  <c r="C402" i="2"/>
  <c r="B402" i="2"/>
  <c r="I401" i="2"/>
  <c r="H401" i="2"/>
  <c r="G401" i="2"/>
  <c r="F401" i="2"/>
  <c r="E401" i="2"/>
  <c r="D401" i="2"/>
  <c r="C401" i="2"/>
  <c r="B401" i="2"/>
  <c r="I400" i="2"/>
  <c r="H400" i="2"/>
  <c r="G400" i="2"/>
  <c r="F400" i="2"/>
  <c r="E400" i="2"/>
  <c r="D400" i="2"/>
  <c r="C400" i="2"/>
  <c r="B400" i="2"/>
  <c r="I397" i="2"/>
  <c r="H397" i="2"/>
  <c r="G397" i="2"/>
  <c r="F397" i="2"/>
  <c r="E397" i="2"/>
  <c r="D397" i="2"/>
  <c r="C397" i="2"/>
  <c r="B397" i="2"/>
  <c r="I396" i="2"/>
  <c r="H396" i="2"/>
  <c r="G396" i="2"/>
  <c r="F396" i="2"/>
  <c r="E396" i="2"/>
  <c r="D396" i="2"/>
  <c r="C396" i="2"/>
  <c r="B396" i="2"/>
  <c r="I395" i="2"/>
  <c r="H395" i="2"/>
  <c r="G395" i="2"/>
  <c r="F395" i="2"/>
  <c r="E395" i="2"/>
  <c r="D395" i="2"/>
  <c r="C395" i="2"/>
  <c r="B395" i="2"/>
  <c r="I394" i="2"/>
  <c r="H394" i="2"/>
  <c r="G394" i="2"/>
  <c r="F394" i="2"/>
  <c r="E394" i="2"/>
  <c r="D394" i="2"/>
  <c r="C394" i="2"/>
  <c r="B394" i="2"/>
  <c r="I393" i="2"/>
  <c r="H393" i="2"/>
  <c r="G393" i="2"/>
  <c r="F393" i="2"/>
  <c r="E393" i="2"/>
  <c r="D393" i="2"/>
  <c r="C393" i="2"/>
  <c r="B393" i="2"/>
  <c r="I389" i="2"/>
  <c r="H389" i="2"/>
  <c r="G389" i="2"/>
  <c r="F389" i="2"/>
  <c r="E389" i="2"/>
  <c r="D389" i="2"/>
  <c r="C389" i="2"/>
  <c r="B389" i="2"/>
  <c r="I388" i="2"/>
  <c r="H388" i="2"/>
  <c r="G388" i="2"/>
  <c r="F388" i="2"/>
  <c r="E388" i="2"/>
  <c r="D388" i="2"/>
  <c r="C388" i="2"/>
  <c r="B388" i="2"/>
  <c r="I387" i="2"/>
  <c r="H387" i="2"/>
  <c r="G387" i="2"/>
  <c r="F387" i="2"/>
  <c r="E387" i="2"/>
  <c r="D387" i="2"/>
  <c r="C387" i="2"/>
  <c r="B387" i="2"/>
  <c r="I386" i="2"/>
  <c r="H386" i="2"/>
  <c r="G386" i="2"/>
  <c r="F386" i="2"/>
  <c r="E386" i="2"/>
  <c r="D386" i="2"/>
  <c r="C386" i="2"/>
  <c r="B386" i="2"/>
  <c r="I383" i="2"/>
  <c r="H383" i="2"/>
  <c r="G383" i="2"/>
  <c r="F383" i="2"/>
  <c r="E383" i="2"/>
  <c r="D383" i="2"/>
  <c r="C383" i="2"/>
  <c r="B383" i="2"/>
  <c r="I382" i="2"/>
  <c r="H382" i="2"/>
  <c r="G382" i="2"/>
  <c r="F382" i="2"/>
  <c r="E382" i="2"/>
  <c r="D382" i="2"/>
  <c r="C382" i="2"/>
  <c r="B382" i="2"/>
  <c r="I381" i="2"/>
  <c r="H381" i="2"/>
  <c r="G381" i="2"/>
  <c r="F381" i="2"/>
  <c r="E381" i="2"/>
  <c r="D381" i="2"/>
  <c r="C381" i="2"/>
  <c r="B381" i="2"/>
  <c r="I380" i="2"/>
  <c r="H380" i="2"/>
  <c r="G380" i="2"/>
  <c r="F380" i="2"/>
  <c r="E380" i="2"/>
  <c r="D380" i="2"/>
  <c r="C380" i="2"/>
  <c r="B380" i="2"/>
  <c r="I379" i="2"/>
  <c r="H379" i="2"/>
  <c r="G379" i="2"/>
  <c r="F379" i="2"/>
  <c r="E379" i="2"/>
  <c r="D379" i="2"/>
  <c r="C379" i="2"/>
  <c r="B379" i="2"/>
  <c r="I376" i="2"/>
  <c r="H376" i="2"/>
  <c r="G376" i="2"/>
  <c r="F376" i="2"/>
  <c r="E376" i="2"/>
  <c r="D376" i="2"/>
  <c r="C376" i="2"/>
  <c r="B376" i="2"/>
  <c r="I375" i="2"/>
  <c r="H375" i="2"/>
  <c r="G375" i="2"/>
  <c r="F375" i="2"/>
  <c r="E375" i="2"/>
  <c r="D375" i="2"/>
  <c r="C375" i="2"/>
  <c r="B375" i="2"/>
  <c r="I374" i="2"/>
  <c r="H374" i="2"/>
  <c r="G374" i="2"/>
  <c r="F374" i="2"/>
  <c r="E374" i="2"/>
  <c r="D374" i="2"/>
  <c r="C374" i="2"/>
  <c r="B374" i="2"/>
  <c r="I373" i="2"/>
  <c r="H373" i="2"/>
  <c r="G373" i="2"/>
  <c r="F373" i="2"/>
  <c r="E373" i="2"/>
  <c r="D373" i="2"/>
  <c r="C373" i="2"/>
  <c r="B373" i="2"/>
  <c r="I372" i="2"/>
  <c r="H372" i="2"/>
  <c r="G372" i="2"/>
  <c r="F372" i="2"/>
  <c r="E372" i="2"/>
  <c r="D372" i="2"/>
  <c r="C372" i="2"/>
  <c r="B372" i="2"/>
  <c r="I369" i="2"/>
  <c r="H369" i="2"/>
  <c r="G369" i="2"/>
  <c r="F369" i="2"/>
  <c r="E369" i="2"/>
  <c r="D369" i="2"/>
  <c r="C369" i="2"/>
  <c r="B369" i="2"/>
  <c r="I368" i="2"/>
  <c r="H368" i="2"/>
  <c r="G368" i="2"/>
  <c r="F368" i="2"/>
  <c r="E368" i="2"/>
  <c r="D368" i="2"/>
  <c r="C368" i="2"/>
  <c r="B368" i="2"/>
  <c r="I362" i="2"/>
  <c r="H362" i="2"/>
  <c r="G362" i="2"/>
  <c r="F362" i="2"/>
  <c r="E362" i="2"/>
  <c r="D362" i="2"/>
  <c r="C362" i="2"/>
  <c r="B362" i="2"/>
  <c r="I361" i="2"/>
  <c r="H361" i="2"/>
  <c r="G361" i="2"/>
  <c r="F361" i="2"/>
  <c r="E361" i="2"/>
  <c r="D361" i="2"/>
  <c r="C361" i="2"/>
  <c r="B361" i="2"/>
  <c r="I360" i="2"/>
  <c r="H360" i="2"/>
  <c r="G360" i="2"/>
  <c r="F360" i="2"/>
  <c r="E360" i="2"/>
  <c r="D360" i="2"/>
  <c r="C360" i="2"/>
  <c r="B360" i="2"/>
  <c r="I359" i="2"/>
  <c r="H359" i="2"/>
  <c r="G359" i="2"/>
  <c r="F359" i="2"/>
  <c r="E359" i="2"/>
  <c r="D359" i="2"/>
  <c r="C359" i="2"/>
  <c r="B359" i="2"/>
  <c r="I358" i="2"/>
  <c r="H358" i="2"/>
  <c r="G358" i="2"/>
  <c r="F358" i="2"/>
  <c r="E358" i="2"/>
  <c r="D358" i="2"/>
  <c r="C358" i="2"/>
  <c r="B358" i="2"/>
  <c r="I355" i="2"/>
  <c r="H355" i="2"/>
  <c r="G355" i="2"/>
  <c r="F355" i="2"/>
  <c r="E355" i="2"/>
  <c r="D355" i="2"/>
  <c r="C355" i="2"/>
  <c r="B355" i="2"/>
  <c r="I354" i="2"/>
  <c r="H354" i="2"/>
  <c r="G354" i="2"/>
  <c r="F354" i="2"/>
  <c r="E354" i="2"/>
  <c r="D354" i="2"/>
  <c r="C354" i="2"/>
  <c r="B354" i="2"/>
  <c r="I353" i="2"/>
  <c r="H353" i="2"/>
  <c r="G353" i="2"/>
  <c r="F353" i="2"/>
  <c r="E353" i="2"/>
  <c r="D353" i="2"/>
  <c r="C353" i="2"/>
  <c r="B353" i="2"/>
  <c r="I352" i="2"/>
  <c r="H352" i="2"/>
  <c r="G352" i="2"/>
  <c r="F352" i="2"/>
  <c r="E352" i="2"/>
  <c r="D352" i="2"/>
  <c r="C352" i="2"/>
  <c r="B352" i="2"/>
  <c r="I351" i="2"/>
  <c r="H351" i="2"/>
  <c r="G351" i="2"/>
  <c r="F351" i="2"/>
  <c r="E351" i="2"/>
  <c r="D351" i="2"/>
  <c r="C351" i="2"/>
  <c r="B351" i="2"/>
  <c r="I348" i="2"/>
  <c r="H348" i="2"/>
  <c r="G348" i="2"/>
  <c r="F348" i="2"/>
  <c r="E348" i="2"/>
  <c r="D348" i="2"/>
  <c r="C348" i="2"/>
  <c r="B348" i="2"/>
  <c r="I347" i="2"/>
  <c r="H347" i="2"/>
  <c r="G347" i="2"/>
  <c r="F347" i="2"/>
  <c r="E347" i="2"/>
  <c r="D347" i="2"/>
  <c r="C347" i="2"/>
  <c r="B347" i="2"/>
  <c r="I346" i="2"/>
  <c r="H346" i="2"/>
  <c r="G346" i="2"/>
  <c r="F346" i="2"/>
  <c r="E346" i="2"/>
  <c r="D346" i="2"/>
  <c r="C346" i="2"/>
  <c r="B346" i="2"/>
  <c r="I341" i="2"/>
  <c r="H341" i="2"/>
  <c r="G341" i="2"/>
  <c r="F341" i="2"/>
  <c r="E341" i="2"/>
  <c r="D341" i="2"/>
  <c r="C341" i="2"/>
  <c r="B341" i="2"/>
  <c r="I340" i="2"/>
  <c r="H340" i="2"/>
  <c r="G340" i="2"/>
  <c r="F340" i="2"/>
  <c r="E340" i="2"/>
  <c r="D340" i="2"/>
  <c r="C340" i="2"/>
  <c r="B340" i="2"/>
  <c r="I339" i="2"/>
  <c r="H339" i="2"/>
  <c r="G339" i="2"/>
  <c r="F339" i="2"/>
  <c r="E339" i="2"/>
  <c r="D339" i="2"/>
  <c r="C339" i="2"/>
  <c r="B339" i="2"/>
  <c r="I338" i="2"/>
  <c r="H338" i="2"/>
  <c r="G338" i="2"/>
  <c r="F338" i="2"/>
  <c r="E338" i="2"/>
  <c r="D338" i="2"/>
  <c r="C338" i="2"/>
  <c r="B338" i="2"/>
  <c r="I337" i="2"/>
  <c r="H337" i="2"/>
  <c r="G337" i="2"/>
  <c r="F337" i="2"/>
  <c r="E337" i="2"/>
  <c r="D337" i="2"/>
  <c r="C337" i="2"/>
  <c r="B337" i="2"/>
  <c r="I334" i="2"/>
  <c r="H334" i="2"/>
  <c r="G334" i="2"/>
  <c r="F334" i="2"/>
  <c r="E334" i="2"/>
  <c r="D334" i="2"/>
  <c r="C334" i="2"/>
  <c r="B334" i="2"/>
  <c r="I333" i="2"/>
  <c r="H333" i="2"/>
  <c r="G333" i="2"/>
  <c r="F333" i="2"/>
  <c r="E333" i="2"/>
  <c r="D333" i="2"/>
  <c r="C333" i="2"/>
  <c r="B333" i="2"/>
  <c r="I332" i="2"/>
  <c r="H332" i="2"/>
  <c r="G332" i="2"/>
  <c r="F332" i="2"/>
  <c r="E332" i="2"/>
  <c r="D332" i="2"/>
  <c r="C332" i="2"/>
  <c r="B332" i="2"/>
  <c r="I330" i="2"/>
  <c r="H330" i="2"/>
  <c r="G330" i="2"/>
  <c r="F330" i="2"/>
  <c r="E330" i="2"/>
  <c r="D330" i="2"/>
  <c r="C330" i="2"/>
  <c r="B330" i="2"/>
  <c r="I327" i="2"/>
  <c r="H327" i="2"/>
  <c r="G327" i="2"/>
  <c r="F327" i="2"/>
  <c r="E327" i="2"/>
  <c r="D327" i="2"/>
  <c r="C327" i="2"/>
  <c r="B327" i="2"/>
  <c r="I326" i="2"/>
  <c r="H326" i="2"/>
  <c r="G326" i="2"/>
  <c r="F326" i="2"/>
  <c r="E326" i="2"/>
  <c r="D326" i="2"/>
  <c r="C326" i="2"/>
  <c r="B326" i="2"/>
  <c r="I325" i="2"/>
  <c r="H325" i="2"/>
  <c r="G325" i="2"/>
  <c r="F325" i="2"/>
  <c r="E325" i="2"/>
  <c r="D325" i="2"/>
  <c r="C325" i="2"/>
  <c r="B325" i="2"/>
  <c r="I323" i="2"/>
  <c r="H323" i="2"/>
  <c r="G323" i="2"/>
  <c r="F323" i="2"/>
  <c r="E323" i="2"/>
  <c r="D323" i="2"/>
  <c r="C323" i="2"/>
  <c r="B323" i="2"/>
  <c r="I320" i="2"/>
  <c r="H320" i="2"/>
  <c r="G320" i="2"/>
  <c r="F320" i="2"/>
  <c r="E320" i="2"/>
  <c r="D320" i="2"/>
  <c r="C320" i="2"/>
  <c r="B320" i="2"/>
  <c r="I319" i="2"/>
  <c r="H319" i="2"/>
  <c r="G319" i="2"/>
  <c r="F319" i="2"/>
  <c r="E319" i="2"/>
  <c r="D319" i="2"/>
  <c r="C319" i="2"/>
  <c r="B319" i="2"/>
  <c r="I318" i="2"/>
  <c r="H318" i="2"/>
  <c r="G318" i="2"/>
  <c r="F318" i="2"/>
  <c r="E318" i="2"/>
  <c r="D318" i="2"/>
  <c r="C318" i="2"/>
  <c r="B318" i="2"/>
  <c r="I317" i="2"/>
  <c r="H317" i="2"/>
  <c r="G317" i="2"/>
  <c r="F317" i="2"/>
  <c r="E317" i="2"/>
  <c r="D317" i="2"/>
  <c r="C317" i="2"/>
  <c r="B317" i="2"/>
  <c r="I316" i="2"/>
  <c r="H316" i="2"/>
  <c r="G316" i="2"/>
  <c r="F316" i="2"/>
  <c r="E316" i="2"/>
  <c r="D316" i="2"/>
  <c r="C316" i="2"/>
  <c r="B316" i="2"/>
  <c r="I313" i="2"/>
  <c r="H313" i="2"/>
  <c r="G313" i="2"/>
  <c r="F313" i="2"/>
  <c r="E313" i="2"/>
  <c r="D313" i="2"/>
  <c r="C313" i="2"/>
  <c r="B313" i="2"/>
  <c r="I312" i="2"/>
  <c r="H312" i="2"/>
  <c r="G312" i="2"/>
  <c r="F312" i="2"/>
  <c r="E312" i="2"/>
  <c r="D312" i="2"/>
  <c r="C312" i="2"/>
  <c r="B312" i="2"/>
  <c r="I311" i="2"/>
  <c r="H311" i="2"/>
  <c r="G311" i="2"/>
  <c r="F311" i="2"/>
  <c r="E311" i="2"/>
  <c r="D311" i="2"/>
  <c r="C311" i="2"/>
  <c r="B311" i="2"/>
  <c r="I310" i="2"/>
  <c r="H310" i="2"/>
  <c r="G310" i="2"/>
  <c r="F310" i="2"/>
  <c r="E310" i="2"/>
  <c r="D310" i="2"/>
  <c r="C310" i="2"/>
  <c r="B310" i="2"/>
  <c r="I309" i="2"/>
  <c r="H309" i="2"/>
  <c r="G309" i="2"/>
  <c r="F309" i="2"/>
  <c r="E309" i="2"/>
  <c r="D309" i="2"/>
  <c r="C309" i="2"/>
  <c r="B309" i="2"/>
  <c r="I306" i="2"/>
  <c r="H306" i="2"/>
  <c r="G306" i="2"/>
  <c r="F306" i="2"/>
  <c r="E306" i="2"/>
  <c r="D306" i="2"/>
  <c r="C306" i="2"/>
  <c r="B306" i="2"/>
  <c r="I305" i="2"/>
  <c r="H305" i="2"/>
  <c r="G305" i="2"/>
  <c r="F305" i="2"/>
  <c r="E305" i="2"/>
  <c r="D305" i="2"/>
  <c r="C305" i="2"/>
  <c r="B305" i="2"/>
  <c r="I304" i="2"/>
  <c r="H304" i="2"/>
  <c r="G304" i="2"/>
  <c r="F304" i="2"/>
  <c r="E304" i="2"/>
  <c r="D304" i="2"/>
  <c r="C304" i="2"/>
  <c r="B304" i="2"/>
  <c r="I303" i="2"/>
  <c r="H303" i="2"/>
  <c r="G303" i="2"/>
  <c r="F303" i="2"/>
  <c r="E303" i="2"/>
  <c r="D303" i="2"/>
  <c r="C303" i="2"/>
  <c r="B303" i="2"/>
  <c r="I302" i="2"/>
  <c r="H302" i="2"/>
  <c r="G302" i="2"/>
  <c r="F302" i="2"/>
  <c r="E302" i="2"/>
  <c r="D302" i="2"/>
  <c r="C302" i="2"/>
  <c r="B302" i="2"/>
  <c r="I299" i="2"/>
  <c r="H299" i="2"/>
  <c r="G299" i="2"/>
  <c r="F299" i="2"/>
  <c r="E299" i="2"/>
  <c r="D299" i="2"/>
  <c r="C299" i="2"/>
  <c r="B299" i="2"/>
  <c r="I298" i="2"/>
  <c r="H298" i="2"/>
  <c r="G298" i="2"/>
  <c r="F298" i="2"/>
  <c r="E298" i="2"/>
  <c r="D298" i="2"/>
  <c r="C298" i="2"/>
  <c r="B298" i="2"/>
  <c r="I297" i="2"/>
  <c r="H297" i="2"/>
  <c r="G297" i="2"/>
  <c r="F297" i="2"/>
  <c r="E297" i="2"/>
  <c r="D297" i="2"/>
  <c r="C297" i="2"/>
  <c r="B297" i="2"/>
  <c r="I296" i="2"/>
  <c r="H296" i="2"/>
  <c r="G296" i="2"/>
  <c r="F296" i="2"/>
  <c r="E296" i="2"/>
  <c r="D296" i="2"/>
  <c r="C296" i="2"/>
  <c r="B296" i="2"/>
  <c r="I295" i="2"/>
  <c r="H295" i="2"/>
  <c r="G295" i="2"/>
  <c r="F295" i="2"/>
  <c r="E295" i="2"/>
  <c r="D295" i="2"/>
  <c r="C295" i="2"/>
  <c r="B295" i="2"/>
  <c r="I292" i="2"/>
  <c r="H292" i="2"/>
  <c r="G292" i="2"/>
  <c r="F292" i="2"/>
  <c r="E292" i="2"/>
  <c r="D292" i="2"/>
  <c r="C292" i="2"/>
  <c r="B292" i="2"/>
  <c r="I291" i="2"/>
  <c r="H291" i="2"/>
  <c r="G291" i="2"/>
  <c r="F291" i="2"/>
  <c r="E291" i="2"/>
  <c r="D291" i="2"/>
  <c r="C291" i="2"/>
  <c r="B291" i="2"/>
  <c r="I290" i="2"/>
  <c r="H290" i="2"/>
  <c r="G290" i="2"/>
  <c r="F290" i="2"/>
  <c r="E290" i="2"/>
  <c r="D290" i="2"/>
  <c r="C290" i="2"/>
  <c r="B290" i="2"/>
  <c r="I289" i="2"/>
  <c r="H289" i="2"/>
  <c r="G289" i="2"/>
  <c r="F289" i="2"/>
  <c r="E289" i="2"/>
  <c r="D289" i="2"/>
  <c r="C289" i="2"/>
  <c r="B289" i="2"/>
  <c r="I288" i="2"/>
  <c r="H288" i="2"/>
  <c r="G288" i="2"/>
  <c r="F288" i="2"/>
  <c r="E288" i="2"/>
  <c r="D288" i="2"/>
  <c r="C288" i="2"/>
  <c r="B288" i="2"/>
  <c r="I278" i="2"/>
  <c r="H278" i="2"/>
  <c r="G278" i="2"/>
  <c r="F278" i="2"/>
  <c r="E278" i="2"/>
  <c r="D278" i="2"/>
  <c r="C278" i="2"/>
  <c r="B278" i="2"/>
  <c r="I277" i="2"/>
  <c r="H277" i="2"/>
  <c r="G277" i="2"/>
  <c r="F277" i="2"/>
  <c r="E277" i="2"/>
  <c r="D277" i="2"/>
  <c r="C277" i="2"/>
  <c r="B277" i="2"/>
  <c r="I276" i="2"/>
  <c r="H276" i="2"/>
  <c r="G276" i="2"/>
  <c r="F276" i="2"/>
  <c r="E276" i="2"/>
  <c r="D276" i="2"/>
  <c r="C276" i="2"/>
  <c r="B276" i="2"/>
  <c r="I275" i="2"/>
  <c r="H275" i="2"/>
  <c r="G275" i="2"/>
  <c r="F275" i="2"/>
  <c r="E275" i="2"/>
  <c r="D275" i="2"/>
  <c r="C275" i="2"/>
  <c r="B275" i="2"/>
  <c r="I274" i="2"/>
  <c r="H274" i="2"/>
  <c r="G274" i="2"/>
  <c r="F274" i="2"/>
  <c r="E274" i="2"/>
  <c r="D274" i="2"/>
  <c r="C274" i="2"/>
  <c r="B274" i="2"/>
  <c r="I271" i="2"/>
  <c r="H271" i="2"/>
  <c r="G271" i="2"/>
  <c r="F271" i="2"/>
  <c r="E271" i="2"/>
  <c r="D271" i="2"/>
  <c r="C271" i="2"/>
  <c r="B271" i="2"/>
  <c r="I270" i="2"/>
  <c r="H270" i="2"/>
  <c r="G270" i="2"/>
  <c r="F270" i="2"/>
  <c r="E270" i="2"/>
  <c r="D270" i="2"/>
  <c r="C270" i="2"/>
  <c r="B270" i="2"/>
  <c r="I269" i="2"/>
  <c r="H269" i="2"/>
  <c r="G269" i="2"/>
  <c r="F269" i="2"/>
  <c r="E269" i="2"/>
  <c r="D269" i="2"/>
  <c r="C269" i="2"/>
  <c r="B269" i="2"/>
  <c r="I268" i="2"/>
  <c r="H268" i="2"/>
  <c r="G268" i="2"/>
  <c r="F268" i="2"/>
  <c r="E268" i="2"/>
  <c r="D268" i="2"/>
  <c r="C268" i="2"/>
  <c r="B268" i="2"/>
  <c r="I267" i="2"/>
  <c r="H267" i="2"/>
  <c r="G267" i="2"/>
  <c r="F267" i="2"/>
  <c r="E267" i="2"/>
  <c r="D267" i="2"/>
  <c r="C267" i="2"/>
  <c r="B267" i="2"/>
  <c r="I264" i="2"/>
  <c r="H264" i="2"/>
  <c r="G264" i="2"/>
  <c r="F264" i="2"/>
  <c r="E264" i="2"/>
  <c r="D264" i="2"/>
  <c r="C264" i="2"/>
  <c r="B264" i="2"/>
  <c r="I263" i="2"/>
  <c r="H263" i="2"/>
  <c r="G263" i="2"/>
  <c r="F263" i="2"/>
  <c r="E263" i="2"/>
  <c r="D263" i="2"/>
  <c r="C263" i="2"/>
  <c r="B263" i="2"/>
  <c r="I262" i="2"/>
  <c r="H262" i="2"/>
  <c r="G262" i="2"/>
  <c r="F262" i="2"/>
  <c r="E262" i="2"/>
  <c r="D262" i="2"/>
  <c r="C262" i="2"/>
  <c r="B262" i="2"/>
  <c r="I261" i="2"/>
  <c r="H261" i="2"/>
  <c r="G261" i="2"/>
  <c r="F261" i="2"/>
  <c r="E261" i="2"/>
  <c r="D261" i="2"/>
  <c r="C261" i="2"/>
  <c r="B261" i="2"/>
  <c r="I260" i="2"/>
  <c r="H260" i="2"/>
  <c r="G260" i="2"/>
  <c r="F260" i="2"/>
  <c r="E260" i="2"/>
  <c r="D260" i="2"/>
  <c r="C260" i="2"/>
  <c r="B260" i="2"/>
  <c r="I257" i="2"/>
  <c r="H257" i="2"/>
  <c r="G257" i="2"/>
  <c r="F257" i="2"/>
  <c r="E257" i="2"/>
  <c r="D257" i="2"/>
  <c r="C257" i="2"/>
  <c r="B257" i="2"/>
  <c r="I256" i="2"/>
  <c r="H256" i="2"/>
  <c r="G256" i="2"/>
  <c r="F256" i="2"/>
  <c r="E256" i="2"/>
  <c r="D256" i="2"/>
  <c r="C256" i="2"/>
  <c r="B256" i="2"/>
  <c r="I255" i="2"/>
  <c r="H255" i="2"/>
  <c r="G255" i="2"/>
  <c r="F255" i="2"/>
  <c r="E255" i="2"/>
  <c r="D255" i="2"/>
  <c r="C255" i="2"/>
  <c r="B255" i="2"/>
  <c r="I254" i="2"/>
  <c r="H254" i="2"/>
  <c r="G254" i="2"/>
  <c r="F254" i="2"/>
  <c r="E254" i="2"/>
  <c r="D254" i="2"/>
  <c r="C254" i="2"/>
  <c r="B254" i="2"/>
  <c r="I253" i="2"/>
  <c r="H253" i="2"/>
  <c r="G253" i="2"/>
  <c r="F253" i="2"/>
  <c r="E253" i="2"/>
  <c r="D253" i="2"/>
  <c r="C253" i="2"/>
  <c r="B253" i="2"/>
  <c r="I250" i="2"/>
  <c r="H250" i="2"/>
  <c r="G250" i="2"/>
  <c r="F250" i="2"/>
  <c r="E250" i="2"/>
  <c r="D250" i="2"/>
  <c r="C250" i="2"/>
  <c r="B250" i="2"/>
  <c r="I249" i="2"/>
  <c r="H249" i="2"/>
  <c r="G249" i="2"/>
  <c r="F249" i="2"/>
  <c r="E249" i="2"/>
  <c r="D249" i="2"/>
  <c r="C249" i="2"/>
  <c r="B249" i="2"/>
  <c r="I248" i="2"/>
  <c r="H248" i="2"/>
  <c r="G248" i="2"/>
  <c r="F248" i="2"/>
  <c r="E248" i="2"/>
  <c r="D248" i="2"/>
  <c r="C248" i="2"/>
  <c r="B248" i="2"/>
  <c r="I246" i="2"/>
  <c r="H246" i="2"/>
  <c r="G246" i="2"/>
  <c r="F246" i="2"/>
  <c r="E246" i="2"/>
  <c r="D246" i="2"/>
  <c r="C246" i="2"/>
  <c r="B246" i="2"/>
  <c r="I243" i="2"/>
  <c r="H243" i="2"/>
  <c r="G243" i="2"/>
  <c r="F243" i="2"/>
  <c r="E243" i="2"/>
  <c r="D243" i="2"/>
  <c r="C243" i="2"/>
  <c r="B243" i="2"/>
  <c r="I242" i="2"/>
  <c r="H242" i="2"/>
  <c r="G242" i="2"/>
  <c r="F242" i="2"/>
  <c r="E242" i="2"/>
  <c r="D242" i="2"/>
  <c r="C242" i="2"/>
  <c r="B242" i="2"/>
  <c r="I240" i="2"/>
  <c r="H240" i="2"/>
  <c r="G240" i="2"/>
  <c r="F240" i="2"/>
  <c r="E240" i="2"/>
  <c r="D240" i="2"/>
  <c r="C240" i="2"/>
  <c r="B240" i="2"/>
  <c r="I239" i="2"/>
  <c r="H239" i="2"/>
  <c r="G239" i="2"/>
  <c r="F239" i="2"/>
  <c r="E239" i="2"/>
  <c r="D239" i="2"/>
  <c r="C239" i="2"/>
  <c r="B239" i="2"/>
  <c r="I236" i="2"/>
  <c r="H236" i="2"/>
  <c r="G236" i="2"/>
  <c r="F236" i="2"/>
  <c r="E236" i="2"/>
  <c r="D236" i="2"/>
  <c r="C236" i="2"/>
  <c r="B236" i="2"/>
  <c r="I235" i="2"/>
  <c r="H235" i="2"/>
  <c r="G235" i="2"/>
  <c r="F235" i="2"/>
  <c r="E235" i="2"/>
  <c r="D235" i="2"/>
  <c r="C235" i="2"/>
  <c r="B235" i="2"/>
  <c r="I229" i="2"/>
  <c r="H229" i="2"/>
  <c r="G229" i="2"/>
  <c r="F229" i="2"/>
  <c r="E229" i="2"/>
  <c r="D229" i="2"/>
  <c r="C229" i="2"/>
  <c r="B229" i="2"/>
  <c r="I228" i="2"/>
  <c r="H228" i="2"/>
  <c r="G228" i="2"/>
  <c r="F228" i="2"/>
  <c r="E228" i="2"/>
  <c r="D228" i="2"/>
  <c r="C228" i="2"/>
  <c r="B228" i="2"/>
  <c r="I227" i="2"/>
  <c r="H227" i="2"/>
  <c r="G227" i="2"/>
  <c r="F227" i="2"/>
  <c r="E227" i="2"/>
  <c r="D227" i="2"/>
  <c r="C227" i="2"/>
  <c r="B227" i="2"/>
  <c r="I226" i="2"/>
  <c r="H226" i="2"/>
  <c r="G226" i="2"/>
  <c r="F226" i="2"/>
  <c r="E226" i="2"/>
  <c r="D226" i="2"/>
  <c r="C226" i="2"/>
  <c r="B226" i="2"/>
  <c r="I225" i="2"/>
  <c r="H225" i="2"/>
  <c r="G225" i="2"/>
  <c r="F225" i="2"/>
  <c r="E225" i="2"/>
  <c r="D225" i="2"/>
  <c r="C225" i="2"/>
  <c r="B225" i="2"/>
  <c r="I222" i="2"/>
  <c r="H222" i="2"/>
  <c r="G222" i="2"/>
  <c r="F222" i="2"/>
  <c r="E222" i="2"/>
  <c r="D222" i="2"/>
  <c r="C222" i="2"/>
  <c r="B222" i="2"/>
  <c r="I221" i="2"/>
  <c r="H221" i="2"/>
  <c r="G221" i="2"/>
  <c r="F221" i="2"/>
  <c r="E221" i="2"/>
  <c r="D221" i="2"/>
  <c r="C221" i="2"/>
  <c r="B221" i="2"/>
  <c r="I220" i="2"/>
  <c r="H220" i="2"/>
  <c r="G220" i="2"/>
  <c r="F220" i="2"/>
  <c r="E220" i="2"/>
  <c r="D220" i="2"/>
  <c r="C220" i="2"/>
  <c r="B220" i="2"/>
  <c r="I219" i="2"/>
  <c r="H219" i="2"/>
  <c r="G219" i="2"/>
  <c r="F219" i="2"/>
  <c r="E219" i="2"/>
  <c r="D219" i="2"/>
  <c r="C219" i="2"/>
  <c r="B219" i="2"/>
  <c r="I218" i="2"/>
  <c r="H218" i="2"/>
  <c r="G218" i="2"/>
  <c r="F218" i="2"/>
  <c r="E218" i="2"/>
  <c r="D218" i="2"/>
  <c r="C218" i="2"/>
  <c r="B218" i="2"/>
  <c r="I215" i="2"/>
  <c r="H215" i="2"/>
  <c r="G215" i="2"/>
  <c r="F215" i="2"/>
  <c r="E215" i="2"/>
  <c r="D215" i="2"/>
  <c r="C215" i="2"/>
  <c r="B215" i="2"/>
  <c r="I214" i="2"/>
  <c r="H214" i="2"/>
  <c r="G214" i="2"/>
  <c r="F214" i="2"/>
  <c r="E214" i="2"/>
  <c r="D214" i="2"/>
  <c r="C214" i="2"/>
  <c r="B214" i="2"/>
  <c r="I213" i="2"/>
  <c r="H213" i="2"/>
  <c r="G213" i="2"/>
  <c r="F213" i="2"/>
  <c r="E213" i="2"/>
  <c r="D213" i="2"/>
  <c r="C213" i="2"/>
  <c r="B213" i="2"/>
  <c r="I212" i="2"/>
  <c r="H212" i="2"/>
  <c r="G212" i="2"/>
  <c r="F212" i="2"/>
  <c r="E212" i="2"/>
  <c r="D212" i="2"/>
  <c r="C212" i="2"/>
  <c r="B212" i="2"/>
  <c r="I211" i="2"/>
  <c r="H211" i="2"/>
  <c r="G211" i="2"/>
  <c r="F211" i="2"/>
  <c r="E211" i="2"/>
  <c r="D211" i="2"/>
  <c r="C211" i="2"/>
  <c r="B211" i="2"/>
  <c r="I208" i="2"/>
  <c r="H208" i="2"/>
  <c r="G208" i="2"/>
  <c r="F208" i="2"/>
  <c r="E208" i="2"/>
  <c r="D208" i="2"/>
  <c r="C208" i="2"/>
  <c r="B208" i="2"/>
  <c r="I207" i="2"/>
  <c r="H207" i="2"/>
  <c r="G207" i="2"/>
  <c r="F207" i="2"/>
  <c r="E207" i="2"/>
  <c r="D207" i="2"/>
  <c r="C207" i="2"/>
  <c r="B207" i="2"/>
  <c r="I206" i="2"/>
  <c r="H206" i="2"/>
  <c r="G206" i="2"/>
  <c r="F206" i="2"/>
  <c r="E206" i="2"/>
  <c r="D206" i="2"/>
  <c r="C206" i="2"/>
  <c r="B206" i="2"/>
  <c r="I205" i="2"/>
  <c r="H205" i="2"/>
  <c r="G205" i="2"/>
  <c r="F205" i="2"/>
  <c r="E205" i="2"/>
  <c r="D205" i="2"/>
  <c r="C205" i="2"/>
  <c r="B205" i="2"/>
  <c r="I204" i="2"/>
  <c r="H204" i="2"/>
  <c r="G204" i="2"/>
  <c r="F204" i="2"/>
  <c r="E204" i="2"/>
  <c r="D204" i="2"/>
  <c r="C204" i="2"/>
  <c r="B204" i="2"/>
  <c r="I201" i="2"/>
  <c r="H201" i="2"/>
  <c r="G201" i="2"/>
  <c r="F201" i="2"/>
  <c r="E201" i="2"/>
  <c r="D201" i="2"/>
  <c r="C201" i="2"/>
  <c r="B201" i="2"/>
  <c r="I200" i="2"/>
  <c r="H200" i="2"/>
  <c r="G200" i="2"/>
  <c r="F200" i="2"/>
  <c r="E200" i="2"/>
  <c r="D200" i="2"/>
  <c r="C200" i="2"/>
  <c r="B200" i="2"/>
  <c r="I199" i="2"/>
  <c r="H199" i="2"/>
  <c r="G199" i="2"/>
  <c r="F199" i="2"/>
  <c r="E199" i="2"/>
  <c r="D199" i="2"/>
  <c r="C199" i="2"/>
  <c r="B199" i="2"/>
  <c r="I198" i="2"/>
  <c r="H198" i="2"/>
  <c r="G198" i="2"/>
  <c r="F198" i="2"/>
  <c r="E198" i="2"/>
  <c r="D198" i="2"/>
  <c r="C198" i="2"/>
  <c r="B198" i="2"/>
  <c r="I197" i="2"/>
  <c r="H197" i="2"/>
  <c r="G197" i="2"/>
  <c r="F197" i="2"/>
  <c r="E197" i="2"/>
  <c r="D197" i="2"/>
  <c r="C197" i="2"/>
  <c r="B197" i="2"/>
  <c r="I194" i="2"/>
  <c r="H194" i="2"/>
  <c r="G194" i="2"/>
  <c r="F194" i="2"/>
  <c r="E194" i="2"/>
  <c r="D194" i="2"/>
  <c r="C194" i="2"/>
  <c r="B194" i="2"/>
  <c r="I193" i="2"/>
  <c r="H193" i="2"/>
  <c r="G193" i="2"/>
  <c r="F193" i="2"/>
  <c r="E193" i="2"/>
  <c r="D193" i="2"/>
  <c r="C193" i="2"/>
  <c r="B193" i="2"/>
  <c r="I191" i="2"/>
  <c r="H191" i="2"/>
  <c r="G191" i="2"/>
  <c r="F191" i="2"/>
  <c r="E191" i="2"/>
  <c r="D191" i="2"/>
  <c r="C191" i="2"/>
  <c r="B191" i="2"/>
  <c r="I190" i="2"/>
  <c r="H190" i="2"/>
  <c r="G190" i="2"/>
  <c r="F190" i="2"/>
  <c r="E190" i="2"/>
  <c r="D190" i="2"/>
  <c r="C190" i="2"/>
  <c r="B190" i="2"/>
  <c r="I187" i="2"/>
  <c r="H187" i="2"/>
  <c r="G187" i="2"/>
  <c r="F187" i="2"/>
  <c r="E187" i="2"/>
  <c r="D187" i="2"/>
  <c r="C187" i="2"/>
  <c r="B187" i="2"/>
  <c r="I186" i="2"/>
  <c r="H186" i="2"/>
  <c r="G186" i="2"/>
  <c r="F186" i="2"/>
  <c r="E186" i="2"/>
  <c r="D186" i="2"/>
  <c r="C186" i="2"/>
  <c r="B186" i="2"/>
  <c r="I185" i="2"/>
  <c r="H185" i="2"/>
  <c r="G185" i="2"/>
  <c r="F185" i="2"/>
  <c r="E185" i="2"/>
  <c r="D185" i="2"/>
  <c r="C185" i="2"/>
  <c r="B185" i="2"/>
  <c r="I184" i="2"/>
  <c r="H184" i="2"/>
  <c r="G184" i="2"/>
  <c r="F184" i="2"/>
  <c r="E184" i="2"/>
  <c r="D184" i="2"/>
  <c r="C184" i="2"/>
  <c r="B184" i="2"/>
  <c r="I183" i="2"/>
  <c r="H183" i="2"/>
  <c r="G183" i="2"/>
  <c r="F183" i="2"/>
  <c r="E183" i="2"/>
  <c r="D183" i="2"/>
  <c r="C183" i="2"/>
  <c r="B183" i="2"/>
  <c r="I180" i="2"/>
  <c r="H180" i="2"/>
  <c r="G180" i="2"/>
  <c r="F180" i="2"/>
  <c r="E180" i="2"/>
  <c r="D180" i="2"/>
  <c r="C180" i="2"/>
  <c r="B180" i="2"/>
  <c r="I179" i="2"/>
  <c r="H179" i="2"/>
  <c r="G179" i="2"/>
  <c r="F179" i="2"/>
  <c r="E179" i="2"/>
  <c r="D179" i="2"/>
  <c r="C179" i="2"/>
  <c r="B179" i="2"/>
  <c r="I178" i="2"/>
  <c r="H178" i="2"/>
  <c r="G178" i="2"/>
  <c r="F178" i="2"/>
  <c r="E178" i="2"/>
  <c r="D178" i="2"/>
  <c r="C178" i="2"/>
  <c r="B178" i="2"/>
  <c r="I177" i="2"/>
  <c r="H177" i="2"/>
  <c r="G177" i="2"/>
  <c r="F177" i="2"/>
  <c r="E177" i="2"/>
  <c r="D177" i="2"/>
  <c r="C177" i="2"/>
  <c r="B177" i="2"/>
  <c r="I176" i="2"/>
  <c r="H176" i="2"/>
  <c r="G176" i="2"/>
  <c r="F176" i="2"/>
  <c r="E176" i="2"/>
  <c r="D176" i="2"/>
  <c r="C176" i="2"/>
  <c r="B176" i="2"/>
  <c r="I173" i="2"/>
  <c r="H173" i="2"/>
  <c r="G173" i="2"/>
  <c r="F173" i="2"/>
  <c r="E173" i="2"/>
  <c r="D173" i="2"/>
  <c r="C173" i="2"/>
  <c r="B173" i="2"/>
  <c r="I172" i="2"/>
  <c r="H172" i="2"/>
  <c r="G172" i="2"/>
  <c r="F172" i="2"/>
  <c r="E172" i="2"/>
  <c r="D172" i="2"/>
  <c r="C172" i="2"/>
  <c r="B172" i="2"/>
  <c r="I171" i="2"/>
  <c r="H171" i="2"/>
  <c r="G171" i="2"/>
  <c r="F171" i="2"/>
  <c r="E171" i="2"/>
  <c r="D171" i="2"/>
  <c r="C171" i="2"/>
  <c r="B171" i="2"/>
  <c r="I170" i="2"/>
  <c r="H170" i="2"/>
  <c r="G170" i="2"/>
  <c r="F170" i="2"/>
  <c r="E170" i="2"/>
  <c r="D170" i="2"/>
  <c r="C170" i="2"/>
  <c r="B170" i="2"/>
  <c r="I169" i="2"/>
  <c r="H169" i="2"/>
  <c r="G169" i="2"/>
  <c r="F169" i="2"/>
  <c r="E169" i="2"/>
  <c r="D169" i="2"/>
  <c r="C169" i="2"/>
  <c r="B169" i="2"/>
  <c r="I166" i="2"/>
  <c r="H166" i="2"/>
  <c r="G166" i="2"/>
  <c r="F166" i="2"/>
  <c r="E166" i="2"/>
  <c r="D166" i="2"/>
  <c r="C166" i="2"/>
  <c r="B166" i="2"/>
  <c r="I165" i="2"/>
  <c r="H165" i="2"/>
  <c r="G165" i="2"/>
  <c r="F165" i="2"/>
  <c r="E165" i="2"/>
  <c r="D165" i="2"/>
  <c r="C165" i="2"/>
  <c r="B165" i="2"/>
  <c r="I164" i="2"/>
  <c r="H164" i="2"/>
  <c r="G164" i="2"/>
  <c r="F164" i="2"/>
  <c r="E164" i="2"/>
  <c r="D164" i="2"/>
  <c r="C164" i="2"/>
  <c r="B164" i="2"/>
  <c r="I163" i="2"/>
  <c r="H163" i="2"/>
  <c r="G163" i="2"/>
  <c r="F163" i="2"/>
  <c r="E163" i="2"/>
  <c r="D163" i="2"/>
  <c r="C163" i="2"/>
  <c r="B163" i="2"/>
  <c r="I162" i="2"/>
  <c r="H162" i="2"/>
  <c r="G162" i="2"/>
  <c r="F162" i="2"/>
  <c r="E162" i="2"/>
  <c r="D162" i="2"/>
  <c r="C162" i="2"/>
  <c r="B162" i="2"/>
  <c r="I159" i="2"/>
  <c r="H159" i="2"/>
  <c r="G159" i="2"/>
  <c r="F159" i="2"/>
  <c r="E159" i="2"/>
  <c r="D159" i="2"/>
  <c r="C159" i="2"/>
  <c r="B159" i="2"/>
  <c r="I158" i="2"/>
  <c r="H158" i="2"/>
  <c r="G158" i="2"/>
  <c r="F158" i="2"/>
  <c r="E158" i="2"/>
  <c r="D158" i="2"/>
  <c r="C158" i="2"/>
  <c r="B158" i="2"/>
  <c r="I157" i="2"/>
  <c r="H157" i="2"/>
  <c r="G157" i="2"/>
  <c r="F157" i="2"/>
  <c r="E157" i="2"/>
  <c r="D157" i="2"/>
  <c r="C157" i="2"/>
  <c r="B157" i="2"/>
  <c r="I156" i="2"/>
  <c r="H156" i="2"/>
  <c r="G156" i="2"/>
  <c r="F156" i="2"/>
  <c r="E156" i="2"/>
  <c r="D156" i="2"/>
  <c r="C156" i="2"/>
  <c r="B156" i="2"/>
  <c r="I155" i="2"/>
  <c r="H155" i="2"/>
  <c r="G155" i="2"/>
  <c r="F155" i="2"/>
  <c r="E155" i="2"/>
  <c r="D155" i="2"/>
  <c r="C155" i="2"/>
  <c r="B155" i="2"/>
  <c r="I152" i="2"/>
  <c r="H152" i="2"/>
  <c r="G152" i="2"/>
  <c r="F152" i="2"/>
  <c r="E152" i="2"/>
  <c r="D152" i="2"/>
  <c r="C152" i="2"/>
  <c r="B152" i="2"/>
  <c r="I151" i="2"/>
  <c r="H151" i="2"/>
  <c r="G151" i="2"/>
  <c r="F151" i="2"/>
  <c r="E151" i="2"/>
  <c r="D151" i="2"/>
  <c r="C151" i="2"/>
  <c r="B151" i="2"/>
  <c r="I150" i="2"/>
  <c r="H150" i="2"/>
  <c r="G150" i="2"/>
  <c r="F150" i="2"/>
  <c r="E150" i="2"/>
  <c r="D150" i="2"/>
  <c r="C150" i="2"/>
  <c r="B150" i="2"/>
  <c r="I149" i="2"/>
  <c r="H149" i="2"/>
  <c r="G149" i="2"/>
  <c r="F149" i="2"/>
  <c r="E149" i="2"/>
  <c r="D149" i="2"/>
  <c r="C149" i="2"/>
  <c r="B149" i="2"/>
  <c r="I148" i="2"/>
  <c r="H148" i="2"/>
  <c r="G148" i="2"/>
  <c r="F148" i="2"/>
  <c r="E148" i="2"/>
  <c r="D148" i="2"/>
  <c r="C148" i="2"/>
  <c r="B148" i="2"/>
  <c r="I145" i="2"/>
  <c r="H145" i="2"/>
  <c r="G145" i="2"/>
  <c r="F145" i="2"/>
  <c r="E145" i="2"/>
  <c r="D145" i="2"/>
  <c r="C145" i="2"/>
  <c r="B145" i="2"/>
  <c r="I144" i="2"/>
  <c r="H144" i="2"/>
  <c r="G144" i="2"/>
  <c r="F144" i="2"/>
  <c r="E144" i="2"/>
  <c r="D144" i="2"/>
  <c r="C144" i="2"/>
  <c r="B144" i="2"/>
  <c r="I143" i="2"/>
  <c r="H143" i="2"/>
  <c r="G143" i="2"/>
  <c r="F143" i="2"/>
  <c r="E143" i="2"/>
  <c r="D143" i="2"/>
  <c r="C143" i="2"/>
  <c r="B143" i="2"/>
  <c r="I142" i="2"/>
  <c r="H142" i="2"/>
  <c r="G142" i="2"/>
  <c r="F142" i="2"/>
  <c r="E142" i="2"/>
  <c r="D142" i="2"/>
  <c r="C142" i="2"/>
  <c r="B142" i="2"/>
  <c r="I141" i="2"/>
  <c r="H141" i="2"/>
  <c r="G141" i="2"/>
  <c r="F141" i="2"/>
  <c r="E141" i="2"/>
  <c r="D141" i="2"/>
  <c r="C141" i="2"/>
  <c r="B141" i="2"/>
  <c r="I138" i="2"/>
  <c r="H138" i="2"/>
  <c r="G138" i="2"/>
  <c r="F138" i="2"/>
  <c r="E138" i="2"/>
  <c r="D138" i="2"/>
  <c r="C138" i="2"/>
  <c r="B138" i="2"/>
  <c r="I137" i="2"/>
  <c r="H137" i="2"/>
  <c r="G137" i="2"/>
  <c r="F137" i="2"/>
  <c r="E137" i="2"/>
  <c r="D137" i="2"/>
  <c r="C137" i="2"/>
  <c r="B137" i="2"/>
  <c r="I136" i="2"/>
  <c r="H136" i="2"/>
  <c r="G136" i="2"/>
  <c r="F136" i="2"/>
  <c r="E136" i="2"/>
  <c r="D136" i="2"/>
  <c r="C136" i="2"/>
  <c r="B136" i="2"/>
  <c r="I135" i="2"/>
  <c r="H135" i="2"/>
  <c r="G135" i="2"/>
  <c r="F135" i="2"/>
  <c r="E135" i="2"/>
  <c r="D135" i="2"/>
  <c r="C135" i="2"/>
  <c r="B135" i="2"/>
  <c r="I134" i="2"/>
  <c r="H134" i="2"/>
  <c r="G134" i="2"/>
  <c r="F134" i="2"/>
  <c r="E134" i="2"/>
  <c r="D134" i="2"/>
  <c r="C134" i="2"/>
  <c r="B134" i="2"/>
  <c r="I131" i="2"/>
  <c r="H131" i="2"/>
  <c r="G131" i="2"/>
  <c r="F131" i="2"/>
  <c r="E131" i="2"/>
  <c r="D131" i="2"/>
  <c r="C131" i="2"/>
  <c r="B131" i="2"/>
  <c r="I130" i="2"/>
  <c r="H130" i="2"/>
  <c r="G130" i="2"/>
  <c r="F130" i="2"/>
  <c r="E130" i="2"/>
  <c r="D130" i="2"/>
  <c r="C130" i="2"/>
  <c r="B130" i="2"/>
  <c r="I128" i="2"/>
  <c r="H128" i="2"/>
  <c r="G128" i="2"/>
  <c r="F128" i="2"/>
  <c r="E128" i="2"/>
  <c r="D128" i="2"/>
  <c r="C128" i="2"/>
  <c r="B128" i="2"/>
  <c r="I127" i="2"/>
  <c r="H127" i="2"/>
  <c r="G127" i="2"/>
  <c r="F127" i="2"/>
  <c r="E127" i="2"/>
  <c r="D127" i="2"/>
  <c r="C127" i="2"/>
  <c r="B127" i="2"/>
  <c r="I124" i="2"/>
  <c r="H124" i="2"/>
  <c r="G124" i="2"/>
  <c r="F124" i="2"/>
  <c r="E124" i="2"/>
  <c r="D124" i="2"/>
  <c r="C124" i="2"/>
  <c r="B124" i="2"/>
  <c r="I123" i="2"/>
  <c r="H123" i="2"/>
  <c r="G123" i="2"/>
  <c r="F123" i="2"/>
  <c r="E123" i="2"/>
  <c r="D123" i="2"/>
  <c r="C123" i="2"/>
  <c r="B123" i="2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I115" i="2"/>
  <c r="H115" i="2"/>
  <c r="G115" i="2"/>
  <c r="F115" i="2"/>
  <c r="E115" i="2"/>
  <c r="D115" i="2"/>
  <c r="C115" i="2"/>
  <c r="B115" i="2"/>
  <c r="I114" i="2"/>
  <c r="H114" i="2"/>
  <c r="G114" i="2"/>
  <c r="F114" i="2"/>
  <c r="E114" i="2"/>
  <c r="D114" i="2"/>
  <c r="C114" i="2"/>
  <c r="B114" i="2"/>
  <c r="I113" i="2"/>
  <c r="H113" i="2"/>
  <c r="G113" i="2"/>
  <c r="F113" i="2"/>
  <c r="E113" i="2"/>
  <c r="D113" i="2"/>
  <c r="C113" i="2"/>
  <c r="B113" i="2"/>
  <c r="I110" i="2"/>
  <c r="H110" i="2"/>
  <c r="G110" i="2"/>
  <c r="F110" i="2"/>
  <c r="E110" i="2"/>
  <c r="D110" i="2"/>
  <c r="C110" i="2"/>
  <c r="B110" i="2"/>
  <c r="I109" i="2"/>
  <c r="H109" i="2"/>
  <c r="G109" i="2"/>
  <c r="F109" i="2"/>
  <c r="E109" i="2"/>
  <c r="D109" i="2"/>
  <c r="C109" i="2"/>
  <c r="B109" i="2"/>
  <c r="I108" i="2"/>
  <c r="H108" i="2"/>
  <c r="G108" i="2"/>
  <c r="F108" i="2"/>
  <c r="E108" i="2"/>
  <c r="D108" i="2"/>
  <c r="C108" i="2"/>
  <c r="B108" i="2"/>
  <c r="I106" i="2"/>
  <c r="H106" i="2"/>
  <c r="G106" i="2"/>
  <c r="F106" i="2"/>
  <c r="E106" i="2"/>
  <c r="D106" i="2"/>
  <c r="C106" i="2"/>
  <c r="B106" i="2"/>
  <c r="I103" i="2"/>
  <c r="H103" i="2"/>
  <c r="G103" i="2"/>
  <c r="F103" i="2"/>
  <c r="E103" i="2"/>
  <c r="D103" i="2"/>
  <c r="C103" i="2"/>
  <c r="B103" i="2"/>
  <c r="I102" i="2"/>
  <c r="H102" i="2"/>
  <c r="G102" i="2"/>
  <c r="F102" i="2"/>
  <c r="E102" i="2"/>
  <c r="D102" i="2"/>
  <c r="C102" i="2"/>
  <c r="B102" i="2"/>
  <c r="I101" i="2"/>
  <c r="H101" i="2"/>
  <c r="G101" i="2"/>
  <c r="F101" i="2"/>
  <c r="E101" i="2"/>
  <c r="D101" i="2"/>
  <c r="C101" i="2"/>
  <c r="B101" i="2"/>
  <c r="I100" i="2"/>
  <c r="H100" i="2"/>
  <c r="G100" i="2"/>
  <c r="F100" i="2"/>
  <c r="E100" i="2"/>
  <c r="D100" i="2"/>
  <c r="C100" i="2"/>
  <c r="B100" i="2"/>
  <c r="I99" i="2"/>
  <c r="H99" i="2"/>
  <c r="G99" i="2"/>
  <c r="F99" i="2"/>
  <c r="E99" i="2"/>
  <c r="D99" i="2"/>
  <c r="C99" i="2"/>
  <c r="B99" i="2"/>
  <c r="I96" i="2"/>
  <c r="H96" i="2"/>
  <c r="G96" i="2"/>
  <c r="F96" i="2"/>
  <c r="E96" i="2"/>
  <c r="D96" i="2"/>
  <c r="C96" i="2"/>
  <c r="B96" i="2"/>
  <c r="I95" i="2"/>
  <c r="H95" i="2"/>
  <c r="G95" i="2"/>
  <c r="F95" i="2"/>
  <c r="E95" i="2"/>
  <c r="D95" i="2"/>
  <c r="C95" i="2"/>
  <c r="B95" i="2"/>
  <c r="I94" i="2"/>
  <c r="H94" i="2"/>
  <c r="G94" i="2"/>
  <c r="F94" i="2"/>
  <c r="E94" i="2"/>
  <c r="D94" i="2"/>
  <c r="C94" i="2"/>
  <c r="B94" i="2"/>
  <c r="I93" i="2"/>
  <c r="H93" i="2"/>
  <c r="G93" i="2"/>
  <c r="F93" i="2"/>
  <c r="E93" i="2"/>
  <c r="D93" i="2"/>
  <c r="C93" i="2"/>
  <c r="B93" i="2"/>
  <c r="I89" i="2"/>
  <c r="H89" i="2"/>
  <c r="G89" i="2"/>
  <c r="F89" i="2"/>
  <c r="E89" i="2"/>
  <c r="D89" i="2"/>
  <c r="C89" i="2"/>
  <c r="B89" i="2"/>
  <c r="I88" i="2"/>
  <c r="H88" i="2"/>
  <c r="G88" i="2"/>
  <c r="F88" i="2"/>
  <c r="E88" i="2"/>
  <c r="D88" i="2"/>
  <c r="C88" i="2"/>
  <c r="B88" i="2"/>
  <c r="I87" i="2"/>
  <c r="H87" i="2"/>
  <c r="G87" i="2"/>
  <c r="F87" i="2"/>
  <c r="E87" i="2"/>
  <c r="D87" i="2"/>
  <c r="C87" i="2"/>
  <c r="B87" i="2"/>
  <c r="I85" i="2"/>
  <c r="H85" i="2"/>
  <c r="G85" i="2"/>
  <c r="F85" i="2"/>
  <c r="E85" i="2"/>
  <c r="D85" i="2"/>
  <c r="C85" i="2"/>
  <c r="B85" i="2"/>
  <c r="I82" i="2"/>
  <c r="H82" i="2"/>
  <c r="G82" i="2"/>
  <c r="F82" i="2"/>
  <c r="E82" i="2"/>
  <c r="D82" i="2"/>
  <c r="C82" i="2"/>
  <c r="B82" i="2"/>
  <c r="I81" i="2"/>
  <c r="H81" i="2"/>
  <c r="G81" i="2"/>
  <c r="F81" i="2"/>
  <c r="E81" i="2"/>
  <c r="D81" i="2"/>
  <c r="C81" i="2"/>
  <c r="B81" i="2"/>
  <c r="I80" i="2"/>
  <c r="H80" i="2"/>
  <c r="G80" i="2"/>
  <c r="F80" i="2"/>
  <c r="E80" i="2"/>
  <c r="D80" i="2"/>
  <c r="C80" i="2"/>
  <c r="B80" i="2"/>
  <c r="I79" i="2"/>
  <c r="H79" i="2"/>
  <c r="G79" i="2"/>
  <c r="F79" i="2"/>
  <c r="E79" i="2"/>
  <c r="D79" i="2"/>
  <c r="C79" i="2"/>
  <c r="B79" i="2"/>
  <c r="I78" i="2"/>
  <c r="H78" i="2"/>
  <c r="G78" i="2"/>
  <c r="F78" i="2"/>
  <c r="E78" i="2"/>
  <c r="D78" i="2"/>
  <c r="C78" i="2"/>
  <c r="B78" i="2"/>
  <c r="I75" i="2"/>
  <c r="H75" i="2"/>
  <c r="G75" i="2"/>
  <c r="F75" i="2"/>
  <c r="E75" i="2"/>
  <c r="D75" i="2"/>
  <c r="C75" i="2"/>
  <c r="B75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H59" i="2"/>
  <c r="G59" i="2"/>
  <c r="F59" i="2"/>
  <c r="E59" i="2"/>
  <c r="D59" i="2"/>
  <c r="C59" i="2"/>
  <c r="B59" i="2"/>
  <c r="I58" i="2"/>
  <c r="H58" i="2"/>
  <c r="G58" i="2"/>
  <c r="F58" i="2"/>
  <c r="E58" i="2"/>
  <c r="D58" i="2"/>
  <c r="C58" i="2"/>
  <c r="B58" i="2"/>
  <c r="I57" i="2"/>
  <c r="H57" i="2"/>
  <c r="G57" i="2"/>
  <c r="F57" i="2"/>
  <c r="E57" i="2"/>
  <c r="D57" i="2"/>
  <c r="C57" i="2"/>
  <c r="B57" i="2"/>
  <c r="I54" i="2"/>
  <c r="H54" i="2"/>
  <c r="G54" i="2"/>
  <c r="F54" i="2"/>
  <c r="E54" i="2"/>
  <c r="D54" i="2"/>
  <c r="C54" i="2"/>
  <c r="B54" i="2"/>
  <c r="I53" i="2"/>
  <c r="H53" i="2"/>
  <c r="G53" i="2"/>
  <c r="F53" i="2"/>
  <c r="E53" i="2"/>
  <c r="D53" i="2"/>
  <c r="C53" i="2"/>
  <c r="B53" i="2"/>
  <c r="I52" i="2"/>
  <c r="H52" i="2"/>
  <c r="G52" i="2"/>
  <c r="F52" i="2"/>
  <c r="E52" i="2"/>
  <c r="D52" i="2"/>
  <c r="C52" i="2"/>
  <c r="B52" i="2"/>
  <c r="I51" i="2"/>
  <c r="H51" i="2"/>
  <c r="G51" i="2"/>
  <c r="F51" i="2"/>
  <c r="E51" i="2"/>
  <c r="D51" i="2"/>
  <c r="C51" i="2"/>
  <c r="B51" i="2"/>
  <c r="I50" i="2"/>
  <c r="H50" i="2"/>
  <c r="G50" i="2"/>
  <c r="F50" i="2"/>
  <c r="E50" i="2"/>
  <c r="D50" i="2"/>
  <c r="C50" i="2"/>
  <c r="B50" i="2"/>
  <c r="I47" i="2"/>
  <c r="H47" i="2"/>
  <c r="G47" i="2"/>
  <c r="F47" i="2"/>
  <c r="E47" i="2"/>
  <c r="D47" i="2"/>
  <c r="C47" i="2"/>
  <c r="B47" i="2"/>
  <c r="I46" i="2"/>
  <c r="H46" i="2"/>
  <c r="G46" i="2"/>
  <c r="F46" i="2"/>
  <c r="E46" i="2"/>
  <c r="D46" i="2"/>
  <c r="C46" i="2"/>
  <c r="B46" i="2"/>
  <c r="I45" i="2"/>
  <c r="H45" i="2"/>
  <c r="G45" i="2"/>
  <c r="F45" i="2"/>
  <c r="E45" i="2"/>
  <c r="D45" i="2"/>
  <c r="C45" i="2"/>
  <c r="B45" i="2"/>
  <c r="I44" i="2"/>
  <c r="H44" i="2"/>
  <c r="G44" i="2"/>
  <c r="F44" i="2"/>
  <c r="E44" i="2"/>
  <c r="D44" i="2"/>
  <c r="C44" i="2"/>
  <c r="B44" i="2"/>
  <c r="I43" i="2"/>
  <c r="H43" i="2"/>
  <c r="G43" i="2"/>
  <c r="F43" i="2"/>
  <c r="E43" i="2"/>
  <c r="D43" i="2"/>
  <c r="C43" i="2"/>
  <c r="B43" i="2"/>
  <c r="I40" i="2"/>
  <c r="H40" i="2"/>
  <c r="G40" i="2"/>
  <c r="F40" i="2"/>
  <c r="E40" i="2"/>
  <c r="D40" i="2"/>
  <c r="C40" i="2"/>
  <c r="B40" i="2"/>
  <c r="I39" i="2"/>
  <c r="H39" i="2"/>
  <c r="G39" i="2"/>
  <c r="F39" i="2"/>
  <c r="E39" i="2"/>
  <c r="D39" i="2"/>
  <c r="C39" i="2"/>
  <c r="B39" i="2"/>
  <c r="I38" i="2"/>
  <c r="H38" i="2"/>
  <c r="G38" i="2"/>
  <c r="F38" i="2"/>
  <c r="E38" i="2"/>
  <c r="D38" i="2"/>
  <c r="C38" i="2"/>
  <c r="B38" i="2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I31" i="2"/>
  <c r="H31" i="2"/>
  <c r="G31" i="2"/>
  <c r="F31" i="2"/>
  <c r="E31" i="2"/>
  <c r="D31" i="2"/>
  <c r="C31" i="2"/>
  <c r="B31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I26" i="2"/>
  <c r="H26" i="2"/>
  <c r="G26" i="2"/>
  <c r="F26" i="2"/>
  <c r="E26" i="2"/>
  <c r="D26" i="2"/>
  <c r="C26" i="2"/>
  <c r="B26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<sst xmlns="http://schemas.openxmlformats.org/spreadsheetml/2006/main" count="9" uniqueCount="9">
  <si>
    <t>date</t>
  </si>
  <si>
    <t>매우잘함</t>
  </si>
  <si>
    <t>잘하는편</t>
  </si>
  <si>
    <t>잘못하는편</t>
  </si>
  <si>
    <t>매우잘못함</t>
  </si>
  <si>
    <t>잘한다</t>
  </si>
  <si>
    <t>잘못한다</t>
  </si>
  <si>
    <t>모름무응답</t>
  </si>
  <si>
    <t>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</si>
</sst>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846"/>
  <sheetViews>
    <sheetView tabSelected="1" topLeftCell="A698" workbookViewId="0">
      <selection activeCell="I707" sqref="I707"/>
    </sheetView>
  </sheetViews>
  <sheetFormatPr defaultColWidth="14.44140625" defaultRowHeight="15.75" customHeight="1" x14ac:dyDescent="0.25"/>
  <sheetData>
    <row r="1" spans="1:9" ht="15.75" customHeight="1" x14ac:dyDescent="0.3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</row>
    <row r="2" spans="1:9" ht="15.75" customHeight="1" x14ac:dyDescent="0.3">
      <c r="A2" s="5">
        <v>43137</v>
      </c>
      <c r="B2" s="1">
        <f ca="1">IFERROR(__xludf.DUMMYFUNCTION("""COMPUTED_VALUE"""),38.7)</f>
        <v>38.700000000000003</v>
      </c>
      <c r="C2" s="1">
        <f ca="1">IFERROR(__xludf.DUMMYFUNCTION("""COMPUTED_VALUE"""),22)</f>
        <v>22</v>
      </c>
      <c r="D2" s="1">
        <f ca="1">IFERROR(__xludf.DUMMYFUNCTION("""COMPUTED_VALUE"""),13.6)</f>
        <v>13.6</v>
      </c>
      <c r="E2" s="1">
        <f ca="1">IFERROR(__xludf.DUMMYFUNCTION("""COMPUTED_VALUE"""),21.5)</f>
        <v>21.5</v>
      </c>
      <c r="F2" s="1">
        <f ca="1">IFERROR(__xludf.DUMMYFUNCTION("""COMPUTED_VALUE"""),60.7)</f>
        <v>60.7</v>
      </c>
      <c r="G2" s="1">
        <f ca="1">IFERROR(__xludf.DUMMYFUNCTION("""COMPUTED_VALUE"""),35.2)</f>
        <v>35.200000000000003</v>
      </c>
      <c r="H2" s="1">
        <f ca="1">IFERROR(__xludf.DUMMYFUNCTION("""COMPUTED_VALUE"""),4.1)</f>
        <v>4.0999999999999996</v>
      </c>
      <c r="I2" s="1">
        <f ca="1">IFERROR(__xludf.DUMMYFUNCTION("""COMPUTED_VALUE"""),100)</f>
        <v>100</v>
      </c>
    </row>
    <row r="3" spans="1:9" ht="15.75" customHeight="1" x14ac:dyDescent="0.3">
      <c r="A3" s="5">
        <v>43138</v>
      </c>
      <c r="B3" s="1">
        <f ca="1">IFERROR(__xludf.DUMMYFUNCTION("""COMPUTED_VALUE"""),40.4)</f>
        <v>40.4</v>
      </c>
      <c r="C3" s="1">
        <f ca="1">IFERROR(__xludf.DUMMYFUNCTION("""COMPUTED_VALUE"""),23)</f>
        <v>23</v>
      </c>
      <c r="D3" s="1">
        <f ca="1">IFERROR(__xludf.DUMMYFUNCTION("""COMPUTED_VALUE"""),13)</f>
        <v>13</v>
      </c>
      <c r="E3" s="1">
        <f ca="1">IFERROR(__xludf.DUMMYFUNCTION("""COMPUTED_VALUE"""),18.3)</f>
        <v>18.3</v>
      </c>
      <c r="F3" s="1">
        <f ca="1">IFERROR(__xludf.DUMMYFUNCTION("""COMPUTED_VALUE"""),63.4)</f>
        <v>63.4</v>
      </c>
      <c r="G3" s="1">
        <f ca="1">IFERROR(__xludf.DUMMYFUNCTION("""COMPUTED_VALUE"""),31.3)</f>
        <v>31.3</v>
      </c>
      <c r="H3" s="1">
        <f ca="1">IFERROR(__xludf.DUMMYFUNCTION("""COMPUTED_VALUE"""),5.4)</f>
        <v>5.4</v>
      </c>
      <c r="I3" s="1">
        <f ca="1">IFERROR(__xludf.DUMMYFUNCTION("""COMPUTED_VALUE"""),100)</f>
        <v>100</v>
      </c>
    </row>
    <row r="4" spans="1:9" ht="15.75" customHeight="1" x14ac:dyDescent="0.3">
      <c r="A4" s="5">
        <v>43139</v>
      </c>
      <c r="B4" s="1">
        <f ca="1">IFERROR(__xludf.DUMMYFUNCTION("""COMPUTED_VALUE"""),43.3)</f>
        <v>43.3</v>
      </c>
      <c r="C4" s="1">
        <f ca="1">IFERROR(__xludf.DUMMYFUNCTION("""COMPUTED_VALUE"""),22.6)</f>
        <v>22.6</v>
      </c>
      <c r="D4" s="1">
        <f ca="1">IFERROR(__xludf.DUMMYFUNCTION("""COMPUTED_VALUE"""),12.8)</f>
        <v>12.8</v>
      </c>
      <c r="E4" s="1">
        <f ca="1">IFERROR(__xludf.DUMMYFUNCTION("""COMPUTED_VALUE"""),16.6)</f>
        <v>16.600000000000001</v>
      </c>
      <c r="F4" s="1">
        <f ca="1">IFERROR(__xludf.DUMMYFUNCTION("""COMPUTED_VALUE"""),65.9)</f>
        <v>65.900000000000006</v>
      </c>
      <c r="G4" s="1">
        <f ca="1">IFERROR(__xludf.DUMMYFUNCTION("""COMPUTED_VALUE"""),29.4)</f>
        <v>29.4</v>
      </c>
      <c r="H4" s="1">
        <f ca="1">IFERROR(__xludf.DUMMYFUNCTION("""COMPUTED_VALUE"""),4.7)</f>
        <v>4.7</v>
      </c>
      <c r="I4" s="1">
        <f ca="1">IFERROR(__xludf.DUMMYFUNCTION("""COMPUTED_VALUE"""),100)</f>
        <v>100</v>
      </c>
    </row>
    <row r="5" spans="1:9" ht="15.75" customHeight="1" x14ac:dyDescent="0.3">
      <c r="A5" s="5">
        <v>43140</v>
      </c>
      <c r="B5" s="1">
        <f ca="1">IFERROR(__xludf.DUMMYFUNCTION("""COMPUTED_VALUE"""),43.8)</f>
        <v>43.8</v>
      </c>
      <c r="C5" s="1">
        <f ca="1">IFERROR(__xludf.DUMMYFUNCTION("""COMPUTED_VALUE"""),20.4)</f>
        <v>20.399999999999999</v>
      </c>
      <c r="D5" s="1">
        <f ca="1">IFERROR(__xludf.DUMMYFUNCTION("""COMPUTED_VALUE"""),13.7)</f>
        <v>13.7</v>
      </c>
      <c r="E5" s="1">
        <f ca="1">IFERROR(__xludf.DUMMYFUNCTION("""COMPUTED_VALUE"""),18.1)</f>
        <v>18.100000000000001</v>
      </c>
      <c r="F5" s="1">
        <f ca="1">IFERROR(__xludf.DUMMYFUNCTION("""COMPUTED_VALUE"""),64.3)</f>
        <v>64.3</v>
      </c>
      <c r="G5" s="1">
        <f ca="1">IFERROR(__xludf.DUMMYFUNCTION("""COMPUTED_VALUE"""),31.7)</f>
        <v>31.7</v>
      </c>
      <c r="H5" s="1">
        <f ca="1">IFERROR(__xludf.DUMMYFUNCTION("""COMPUTED_VALUE"""),4)</f>
        <v>4</v>
      </c>
      <c r="I5" s="1">
        <f ca="1">IFERROR(__xludf.DUMMYFUNCTION("""COMPUTED_VALUE"""),100)</f>
        <v>100</v>
      </c>
    </row>
    <row r="6" spans="1:9" ht="15.75" customHeight="1" x14ac:dyDescent="0.3">
      <c r="A6" s="5">
        <v>43141</v>
      </c>
    </row>
    <row r="7" spans="1:9" ht="15.75" customHeight="1" x14ac:dyDescent="0.3">
      <c r="A7" s="5">
        <v>43142</v>
      </c>
    </row>
    <row r="8" spans="1:9" ht="15.75" customHeight="1" x14ac:dyDescent="0.3">
      <c r="A8" s="5">
        <v>43143</v>
      </c>
      <c r="B8" s="1">
        <f ca="1">IFERROR(__xludf.DUMMYFUNCTION("""COMPUTED_VALUE"""),42.7)</f>
        <v>42.7</v>
      </c>
      <c r="C8" s="1">
        <f ca="1">IFERROR(__xludf.DUMMYFUNCTION("""COMPUTED_VALUE"""),20.3)</f>
        <v>20.3</v>
      </c>
      <c r="D8" s="1">
        <f ca="1">IFERROR(__xludf.DUMMYFUNCTION("""COMPUTED_VALUE"""),13.8)</f>
        <v>13.8</v>
      </c>
      <c r="E8" s="1">
        <f ca="1">IFERROR(__xludf.DUMMYFUNCTION("""COMPUTED_VALUE"""),18)</f>
        <v>18</v>
      </c>
      <c r="F8" s="1">
        <f ca="1">IFERROR(__xludf.DUMMYFUNCTION("""COMPUTED_VALUE"""),63)</f>
        <v>63</v>
      </c>
      <c r="G8" s="1">
        <f ca="1">IFERROR(__xludf.DUMMYFUNCTION("""COMPUTED_VALUE"""),31.8)</f>
        <v>31.8</v>
      </c>
      <c r="H8" s="1">
        <f ca="1">IFERROR(__xludf.DUMMYFUNCTION("""COMPUTED_VALUE"""),5.3)</f>
        <v>5.3</v>
      </c>
      <c r="I8" s="1">
        <f ca="1">IFERROR(__xludf.DUMMYFUNCTION("""COMPUTED_VALUE"""),100)</f>
        <v>100</v>
      </c>
    </row>
    <row r="9" spans="1:9" ht="15.75" customHeight="1" x14ac:dyDescent="0.3">
      <c r="A9" s="5">
        <v>43144</v>
      </c>
      <c r="B9" s="1">
        <f ca="1">IFERROR(__xludf.DUMMYFUNCTION("""COMPUTED_VALUE"""),43.6)</f>
        <v>43.6</v>
      </c>
      <c r="C9" s="1">
        <f ca="1">IFERROR(__xludf.DUMMYFUNCTION("""COMPUTED_VALUE"""),19.2)</f>
        <v>19.2</v>
      </c>
      <c r="D9" s="1">
        <f ca="1">IFERROR(__xludf.DUMMYFUNCTION("""COMPUTED_VALUE"""),13.6)</f>
        <v>13.6</v>
      </c>
      <c r="E9" s="1">
        <f ca="1">IFERROR(__xludf.DUMMYFUNCTION("""COMPUTED_VALUE"""),18.7)</f>
        <v>18.7</v>
      </c>
      <c r="F9" s="1">
        <f ca="1">IFERROR(__xludf.DUMMYFUNCTION("""COMPUTED_VALUE"""),62.8)</f>
        <v>62.8</v>
      </c>
      <c r="G9" s="1">
        <f ca="1">IFERROR(__xludf.DUMMYFUNCTION("""COMPUTED_VALUE"""),32.3)</f>
        <v>32.299999999999997</v>
      </c>
      <c r="H9" s="1">
        <f ca="1">IFERROR(__xludf.DUMMYFUNCTION("""COMPUTED_VALUE"""),4.9)</f>
        <v>4.9000000000000004</v>
      </c>
      <c r="I9" s="1">
        <f ca="1">IFERROR(__xludf.DUMMYFUNCTION("""COMPUTED_VALUE"""),100)</f>
        <v>100</v>
      </c>
    </row>
    <row r="10" spans="1:9" ht="15.75" customHeight="1" x14ac:dyDescent="0.3">
      <c r="A10" s="5">
        <v>43145</v>
      </c>
      <c r="B10" s="1">
        <f ca="1">IFERROR(__xludf.DUMMYFUNCTION("""COMPUTED_VALUE"""),44.7)</f>
        <v>44.7</v>
      </c>
      <c r="C10" s="1">
        <f ca="1">IFERROR(__xludf.DUMMYFUNCTION("""COMPUTED_VALUE"""),18.9)</f>
        <v>18.899999999999999</v>
      </c>
      <c r="D10" s="1">
        <f ca="1">IFERROR(__xludf.DUMMYFUNCTION("""COMPUTED_VALUE"""),11.8)</f>
        <v>11.8</v>
      </c>
      <c r="E10" s="1">
        <f ca="1">IFERROR(__xludf.DUMMYFUNCTION("""COMPUTED_VALUE"""),19.4)</f>
        <v>19.399999999999999</v>
      </c>
      <c r="F10" s="1">
        <f ca="1">IFERROR(__xludf.DUMMYFUNCTION("""COMPUTED_VALUE"""),63.6)</f>
        <v>63.6</v>
      </c>
      <c r="G10" s="1">
        <f ca="1">IFERROR(__xludf.DUMMYFUNCTION("""COMPUTED_VALUE"""),31.2)</f>
        <v>31.2</v>
      </c>
      <c r="H10" s="1">
        <f ca="1">IFERROR(__xludf.DUMMYFUNCTION("""COMPUTED_VALUE"""),5.2)</f>
        <v>5.2</v>
      </c>
      <c r="I10" s="1">
        <f ca="1">IFERROR(__xludf.DUMMYFUNCTION("""COMPUTED_VALUE"""),100)</f>
        <v>100</v>
      </c>
    </row>
    <row r="11" spans="1:9" ht="15.75" customHeight="1" x14ac:dyDescent="0.3">
      <c r="A11" s="5">
        <v>43146</v>
      </c>
    </row>
    <row r="12" spans="1:9" ht="15.75" customHeight="1" x14ac:dyDescent="0.3">
      <c r="A12" s="5">
        <v>43147</v>
      </c>
    </row>
    <row r="13" spans="1:9" ht="15.75" customHeight="1" x14ac:dyDescent="0.3">
      <c r="A13" s="5">
        <v>43148</v>
      </c>
    </row>
    <row r="14" spans="1:9" ht="15.75" customHeight="1" x14ac:dyDescent="0.3">
      <c r="A14" s="5">
        <v>43149</v>
      </c>
    </row>
    <row r="15" spans="1:9" ht="15.75" customHeight="1" x14ac:dyDescent="0.3">
      <c r="A15" s="5">
        <v>43150</v>
      </c>
      <c r="B15" s="1">
        <f ca="1">IFERROR(__xludf.DUMMYFUNCTION("""COMPUTED_VALUE"""),42.6)</f>
        <v>42.6</v>
      </c>
      <c r="C15" s="1">
        <f ca="1">IFERROR(__xludf.DUMMYFUNCTION("""COMPUTED_VALUE"""),21.5)</f>
        <v>21.5</v>
      </c>
      <c r="D15" s="1">
        <f ca="1">IFERROR(__xludf.DUMMYFUNCTION("""COMPUTED_VALUE"""),11.3)</f>
        <v>11.3</v>
      </c>
      <c r="E15" s="1">
        <f ca="1">IFERROR(__xludf.DUMMYFUNCTION("""COMPUTED_VALUE"""),18.1)</f>
        <v>18.100000000000001</v>
      </c>
      <c r="F15" s="1">
        <f ca="1">IFERROR(__xludf.DUMMYFUNCTION("""COMPUTED_VALUE"""),64)</f>
        <v>64</v>
      </c>
      <c r="G15" s="1">
        <f ca="1">IFERROR(__xludf.DUMMYFUNCTION("""COMPUTED_VALUE"""),29.5)</f>
        <v>29.5</v>
      </c>
      <c r="H15" s="1">
        <f ca="1">IFERROR(__xludf.DUMMYFUNCTION("""COMPUTED_VALUE"""),6.5)</f>
        <v>6.5</v>
      </c>
      <c r="I15" s="1">
        <f ca="1">IFERROR(__xludf.DUMMYFUNCTION("""COMPUTED_VALUE"""),100)</f>
        <v>100</v>
      </c>
    </row>
    <row r="16" spans="1:9" ht="15.75" customHeight="1" x14ac:dyDescent="0.3">
      <c r="A16" s="5">
        <v>43151</v>
      </c>
      <c r="B16" s="1">
        <f ca="1">IFERROR(__xludf.DUMMYFUNCTION("""COMPUTED_VALUE"""),41.5)</f>
        <v>41.5</v>
      </c>
      <c r="C16" s="1">
        <f ca="1">IFERROR(__xludf.DUMMYFUNCTION("""COMPUTED_VALUE"""),24.8)</f>
        <v>24.8</v>
      </c>
      <c r="D16" s="1">
        <f ca="1">IFERROR(__xludf.DUMMYFUNCTION("""COMPUTED_VALUE"""),12.2)</f>
        <v>12.2</v>
      </c>
      <c r="E16" s="1">
        <f ca="1">IFERROR(__xludf.DUMMYFUNCTION("""COMPUTED_VALUE"""),15.8)</f>
        <v>15.8</v>
      </c>
      <c r="F16" s="1">
        <f ca="1">IFERROR(__xludf.DUMMYFUNCTION("""COMPUTED_VALUE"""),66.4)</f>
        <v>66.400000000000006</v>
      </c>
      <c r="G16" s="1">
        <f ca="1">IFERROR(__xludf.DUMMYFUNCTION("""COMPUTED_VALUE"""),28)</f>
        <v>28</v>
      </c>
      <c r="H16" s="1">
        <f ca="1">IFERROR(__xludf.DUMMYFUNCTION("""COMPUTED_VALUE"""),5.6)</f>
        <v>5.6</v>
      </c>
      <c r="I16" s="1">
        <f ca="1">IFERROR(__xludf.DUMMYFUNCTION("""COMPUTED_VALUE"""),100)</f>
        <v>100</v>
      </c>
    </row>
    <row r="17" spans="1:9" ht="15.75" customHeight="1" x14ac:dyDescent="0.3">
      <c r="A17" s="5">
        <v>43152</v>
      </c>
      <c r="B17" s="1">
        <f ca="1">IFERROR(__xludf.DUMMYFUNCTION("""COMPUTED_VALUE"""),43.7)</f>
        <v>43.7</v>
      </c>
      <c r="C17" s="1">
        <f ca="1">IFERROR(__xludf.DUMMYFUNCTION("""COMPUTED_VALUE"""),23.4)</f>
        <v>23.4</v>
      </c>
      <c r="D17" s="1">
        <f ca="1">IFERROR(__xludf.DUMMYFUNCTION("""COMPUTED_VALUE"""),10.1)</f>
        <v>10.1</v>
      </c>
      <c r="E17" s="1">
        <f ca="1">IFERROR(__xludf.DUMMYFUNCTION("""COMPUTED_VALUE"""),18.7)</f>
        <v>18.7</v>
      </c>
      <c r="F17" s="1">
        <f ca="1">IFERROR(__xludf.DUMMYFUNCTION("""COMPUTED_VALUE"""),67.1)</f>
        <v>67.099999999999994</v>
      </c>
      <c r="G17" s="1">
        <f ca="1">IFERROR(__xludf.DUMMYFUNCTION("""COMPUTED_VALUE"""),28.8)</f>
        <v>28.8</v>
      </c>
      <c r="H17" s="1">
        <f ca="1">IFERROR(__xludf.DUMMYFUNCTION("""COMPUTED_VALUE"""),4.1)</f>
        <v>4.0999999999999996</v>
      </c>
      <c r="I17" s="1">
        <f ca="1">IFERROR(__xludf.DUMMYFUNCTION("""COMPUTED_VALUE"""),100)</f>
        <v>100</v>
      </c>
    </row>
    <row r="18" spans="1:9" ht="15.75" customHeight="1" x14ac:dyDescent="0.3">
      <c r="A18" s="5">
        <v>43153</v>
      </c>
      <c r="B18" s="1">
        <f ca="1">IFERROR(__xludf.DUMMYFUNCTION("""COMPUTED_VALUE"""),41)</f>
        <v>41</v>
      </c>
      <c r="C18" s="1">
        <f ca="1">IFERROR(__xludf.DUMMYFUNCTION("""COMPUTED_VALUE"""),24.4)</f>
        <v>24.4</v>
      </c>
      <c r="D18" s="1">
        <f ca="1">IFERROR(__xludf.DUMMYFUNCTION("""COMPUTED_VALUE"""),9.2)</f>
        <v>9.1999999999999993</v>
      </c>
      <c r="E18" s="1">
        <f ca="1">IFERROR(__xludf.DUMMYFUNCTION("""COMPUTED_VALUE"""),20.3)</f>
        <v>20.3</v>
      </c>
      <c r="F18" s="1">
        <f ca="1">IFERROR(__xludf.DUMMYFUNCTION("""COMPUTED_VALUE"""),65.4)</f>
        <v>65.400000000000006</v>
      </c>
      <c r="G18" s="1">
        <f ca="1">IFERROR(__xludf.DUMMYFUNCTION("""COMPUTED_VALUE"""),29.6)</f>
        <v>29.6</v>
      </c>
      <c r="H18" s="1">
        <f ca="1">IFERROR(__xludf.DUMMYFUNCTION("""COMPUTED_VALUE"""),5)</f>
        <v>5</v>
      </c>
      <c r="I18" s="1">
        <f ca="1">IFERROR(__xludf.DUMMYFUNCTION("""COMPUTED_VALUE"""),100)</f>
        <v>100</v>
      </c>
    </row>
    <row r="19" spans="1:9" ht="15.75" customHeight="1" x14ac:dyDescent="0.3">
      <c r="A19" s="5">
        <v>43154</v>
      </c>
      <c r="B19" s="1">
        <f ca="1">IFERROR(__xludf.DUMMYFUNCTION("""COMPUTED_VALUE"""),40.1)</f>
        <v>40.1</v>
      </c>
      <c r="C19" s="1">
        <f ca="1">IFERROR(__xludf.DUMMYFUNCTION("""COMPUTED_VALUE"""),24.7)</f>
        <v>24.7</v>
      </c>
      <c r="D19" s="1">
        <f ca="1">IFERROR(__xludf.DUMMYFUNCTION("""COMPUTED_VALUE"""),10.9)</f>
        <v>10.9</v>
      </c>
      <c r="E19" s="1">
        <f ca="1">IFERROR(__xludf.DUMMYFUNCTION("""COMPUTED_VALUE"""),18)</f>
        <v>18</v>
      </c>
      <c r="F19" s="1">
        <f ca="1">IFERROR(__xludf.DUMMYFUNCTION("""COMPUTED_VALUE"""),64.8)</f>
        <v>64.8</v>
      </c>
      <c r="G19" s="1">
        <f ca="1">IFERROR(__xludf.DUMMYFUNCTION("""COMPUTED_VALUE"""),28.9)</f>
        <v>28.9</v>
      </c>
      <c r="H19" s="1">
        <f ca="1">IFERROR(__xludf.DUMMYFUNCTION("""COMPUTED_VALUE"""),6.2)</f>
        <v>6.2</v>
      </c>
      <c r="I19" s="1">
        <f ca="1">IFERROR(__xludf.DUMMYFUNCTION("""COMPUTED_VALUE"""),100)</f>
        <v>100</v>
      </c>
    </row>
    <row r="20" spans="1:9" ht="15.75" customHeight="1" x14ac:dyDescent="0.3">
      <c r="A20" s="5">
        <v>43155</v>
      </c>
    </row>
    <row r="21" spans="1:9" ht="15.75" customHeight="1" x14ac:dyDescent="0.3">
      <c r="A21" s="5">
        <v>43156</v>
      </c>
    </row>
    <row r="22" spans="1:9" ht="15.75" customHeight="1" x14ac:dyDescent="0.3">
      <c r="A22" s="5">
        <v>43157</v>
      </c>
      <c r="B22" s="1">
        <f ca="1">IFERROR(__xludf.DUMMYFUNCTION("""COMPUTED_VALUE"""),44.3)</f>
        <v>44.3</v>
      </c>
      <c r="C22" s="1">
        <f ca="1">IFERROR(__xludf.DUMMYFUNCTION("""COMPUTED_VALUE"""),23.9)</f>
        <v>23.9</v>
      </c>
      <c r="D22" s="1">
        <f ca="1">IFERROR(__xludf.DUMMYFUNCTION("""COMPUTED_VALUE"""),11.3)</f>
        <v>11.3</v>
      </c>
      <c r="E22" s="1">
        <f ca="1">IFERROR(__xludf.DUMMYFUNCTION("""COMPUTED_VALUE"""),15.8)</f>
        <v>15.8</v>
      </c>
      <c r="F22" s="1">
        <f ca="1">IFERROR(__xludf.DUMMYFUNCTION("""COMPUTED_VALUE"""),68.2)</f>
        <v>68.2</v>
      </c>
      <c r="G22" s="1">
        <f ca="1">IFERROR(__xludf.DUMMYFUNCTION("""COMPUTED_VALUE"""),27.1)</f>
        <v>27.1</v>
      </c>
      <c r="H22" s="1">
        <f ca="1">IFERROR(__xludf.DUMMYFUNCTION("""COMPUTED_VALUE"""),4.7)</f>
        <v>4.7</v>
      </c>
      <c r="I22" s="1">
        <f ca="1">IFERROR(__xludf.DUMMYFUNCTION("""COMPUTED_VALUE"""),100)</f>
        <v>100</v>
      </c>
    </row>
    <row r="23" spans="1:9" ht="15.75" customHeight="1" x14ac:dyDescent="0.3">
      <c r="A23" s="5">
        <v>43158</v>
      </c>
      <c r="B23" s="1">
        <f ca="1">IFERROR(__xludf.DUMMYFUNCTION("""COMPUTED_VALUE"""),44.1)</f>
        <v>44.1</v>
      </c>
      <c r="C23" s="1">
        <f ca="1">IFERROR(__xludf.DUMMYFUNCTION("""COMPUTED_VALUE"""),24)</f>
        <v>24</v>
      </c>
      <c r="D23" s="1">
        <f ca="1">IFERROR(__xludf.DUMMYFUNCTION("""COMPUTED_VALUE"""),11.9)</f>
        <v>11.9</v>
      </c>
      <c r="E23" s="1">
        <f ca="1">IFERROR(__xludf.DUMMYFUNCTION("""COMPUTED_VALUE"""),16.4)</f>
        <v>16.399999999999999</v>
      </c>
      <c r="F23" s="1">
        <f ca="1">IFERROR(__xludf.DUMMYFUNCTION("""COMPUTED_VALUE"""),68.1)</f>
        <v>68.099999999999994</v>
      </c>
      <c r="G23" s="1">
        <f ca="1">IFERROR(__xludf.DUMMYFUNCTION("""COMPUTED_VALUE"""),28.3)</f>
        <v>28.3</v>
      </c>
      <c r="H23" s="1">
        <f ca="1">IFERROR(__xludf.DUMMYFUNCTION("""COMPUTED_VALUE"""),3.6)</f>
        <v>3.6</v>
      </c>
      <c r="I23" s="1">
        <f ca="1">IFERROR(__xludf.DUMMYFUNCTION("""COMPUTED_VALUE"""),100)</f>
        <v>100</v>
      </c>
    </row>
    <row r="24" spans="1:9" ht="15.75" customHeight="1" x14ac:dyDescent="0.3">
      <c r="A24" s="5">
        <v>43159</v>
      </c>
      <c r="B24" s="1">
        <f ca="1">IFERROR(__xludf.DUMMYFUNCTION("""COMPUTED_VALUE"""),40.7)</f>
        <v>40.700000000000003</v>
      </c>
      <c r="C24" s="1">
        <f ca="1">IFERROR(__xludf.DUMMYFUNCTION("""COMPUTED_VALUE"""),21.9)</f>
        <v>21.9</v>
      </c>
      <c r="D24" s="1">
        <f ca="1">IFERROR(__xludf.DUMMYFUNCTION("""COMPUTED_VALUE"""),12.6)</f>
        <v>12.6</v>
      </c>
      <c r="E24" s="1">
        <f ca="1">IFERROR(__xludf.DUMMYFUNCTION("""COMPUTED_VALUE"""),20.9)</f>
        <v>20.9</v>
      </c>
      <c r="F24" s="1">
        <f ca="1">IFERROR(__xludf.DUMMYFUNCTION("""COMPUTED_VALUE"""),62.7)</f>
        <v>62.7</v>
      </c>
      <c r="G24" s="1">
        <f ca="1">IFERROR(__xludf.DUMMYFUNCTION("""COMPUTED_VALUE"""),33.4)</f>
        <v>33.4</v>
      </c>
      <c r="H24" s="1">
        <f ca="1">IFERROR(__xludf.DUMMYFUNCTION("""COMPUTED_VALUE"""),3.9)</f>
        <v>3.9</v>
      </c>
      <c r="I24" s="1">
        <f ca="1">IFERROR(__xludf.DUMMYFUNCTION("""COMPUTED_VALUE"""),100)</f>
        <v>100</v>
      </c>
    </row>
    <row r="25" spans="1:9" ht="15.75" customHeight="1" x14ac:dyDescent="0.3">
      <c r="A25" s="5">
        <v>43160</v>
      </c>
      <c r="B25" s="1"/>
      <c r="C25" s="1"/>
      <c r="D25" s="1"/>
      <c r="E25" s="1"/>
      <c r="F25" s="1"/>
    </row>
    <row r="26" spans="1:9" ht="14.4" x14ac:dyDescent="0.3">
      <c r="A26" s="5">
        <v>43161</v>
      </c>
      <c r="B26" s="1">
        <f ca="1">IFERROR(__xludf.DUMMYFUNCTION("""COMPUTED_VALUE"""),41.4)</f>
        <v>41.4</v>
      </c>
      <c r="C26" s="1">
        <f ca="1">IFERROR(__xludf.DUMMYFUNCTION("""COMPUTED_VALUE"""),23.5)</f>
        <v>23.5</v>
      </c>
      <c r="D26" s="1">
        <f ca="1">IFERROR(__xludf.DUMMYFUNCTION("""COMPUTED_VALUE"""),10.1)</f>
        <v>10.1</v>
      </c>
      <c r="E26" s="1">
        <f ca="1">IFERROR(__xludf.DUMMYFUNCTION("""COMPUTED_VALUE"""),20.1)</f>
        <v>20.100000000000001</v>
      </c>
      <c r="F26" s="1">
        <f ca="1">IFERROR(__xludf.DUMMYFUNCTION("""COMPUTED_VALUE"""),64.9)</f>
        <v>64.900000000000006</v>
      </c>
      <c r="G26" s="1">
        <f ca="1">IFERROR(__xludf.DUMMYFUNCTION("""COMPUTED_VALUE"""),30.2)</f>
        <v>30.2</v>
      </c>
      <c r="H26" s="1">
        <f ca="1">IFERROR(__xludf.DUMMYFUNCTION("""COMPUTED_VALUE"""),4.8)</f>
        <v>4.8</v>
      </c>
      <c r="I26" s="1">
        <f ca="1">IFERROR(__xludf.DUMMYFUNCTION("""COMPUTED_VALUE"""),100)</f>
        <v>100</v>
      </c>
    </row>
    <row r="27" spans="1:9" ht="14.4" x14ac:dyDescent="0.3">
      <c r="A27" s="5">
        <v>43162</v>
      </c>
    </row>
    <row r="28" spans="1:9" ht="14.4" x14ac:dyDescent="0.3">
      <c r="A28" s="5">
        <v>43163</v>
      </c>
    </row>
    <row r="29" spans="1:9" ht="14.4" x14ac:dyDescent="0.3">
      <c r="A29" s="5">
        <v>43164</v>
      </c>
      <c r="B29" s="1">
        <f ca="1">IFERROR(__xludf.DUMMYFUNCTION("""COMPUTED_VALUE"""),43.3)</f>
        <v>43.3</v>
      </c>
      <c r="C29" s="1">
        <f ca="1">IFERROR(__xludf.DUMMYFUNCTION("""COMPUTED_VALUE"""),23.2)</f>
        <v>23.2</v>
      </c>
      <c r="D29" s="1">
        <f ca="1">IFERROR(__xludf.DUMMYFUNCTION("""COMPUTED_VALUE"""),11.7)</f>
        <v>11.7</v>
      </c>
      <c r="E29" s="1">
        <f ca="1">IFERROR(__xludf.DUMMYFUNCTION("""COMPUTED_VALUE"""),17.1)</f>
        <v>17.100000000000001</v>
      </c>
      <c r="F29" s="1">
        <f ca="1">IFERROR(__xludf.DUMMYFUNCTION("""COMPUTED_VALUE"""),66.5)</f>
        <v>66.5</v>
      </c>
      <c r="G29" s="1">
        <f ca="1">IFERROR(__xludf.DUMMYFUNCTION("""COMPUTED_VALUE"""),28.8)</f>
        <v>28.8</v>
      </c>
      <c r="H29" s="1">
        <f ca="1">IFERROR(__xludf.DUMMYFUNCTION("""COMPUTED_VALUE"""),4.7)</f>
        <v>4.7</v>
      </c>
      <c r="I29" s="1">
        <f ca="1">IFERROR(__xludf.DUMMYFUNCTION("""COMPUTED_VALUE"""),100)</f>
        <v>100</v>
      </c>
    </row>
    <row r="30" spans="1:9" ht="14.4" x14ac:dyDescent="0.3">
      <c r="A30" s="5">
        <v>43165</v>
      </c>
      <c r="B30" s="1">
        <f ca="1">IFERROR(__xludf.DUMMYFUNCTION("""COMPUTED_VALUE"""),42)</f>
        <v>42</v>
      </c>
      <c r="C30" s="1">
        <f ca="1">IFERROR(__xludf.DUMMYFUNCTION("""COMPUTED_VALUE"""),21.9)</f>
        <v>21.9</v>
      </c>
      <c r="D30" s="1">
        <f ca="1">IFERROR(__xludf.DUMMYFUNCTION("""COMPUTED_VALUE"""),14.6)</f>
        <v>14.6</v>
      </c>
      <c r="E30" s="1">
        <f ca="1">IFERROR(__xludf.DUMMYFUNCTION("""COMPUTED_VALUE"""),17.1)</f>
        <v>17.100000000000001</v>
      </c>
      <c r="F30" s="1">
        <f ca="1">IFERROR(__xludf.DUMMYFUNCTION("""COMPUTED_VALUE"""),63.9)</f>
        <v>63.9</v>
      </c>
      <c r="G30" s="1">
        <f ca="1">IFERROR(__xludf.DUMMYFUNCTION("""COMPUTED_VALUE"""),31.7)</f>
        <v>31.7</v>
      </c>
      <c r="H30" s="1">
        <f ca="1">IFERROR(__xludf.DUMMYFUNCTION("""COMPUTED_VALUE"""),4.4)</f>
        <v>4.4000000000000004</v>
      </c>
      <c r="I30" s="1">
        <f ca="1">IFERROR(__xludf.DUMMYFUNCTION("""COMPUTED_VALUE"""),100)</f>
        <v>100</v>
      </c>
    </row>
    <row r="31" spans="1:9" ht="14.4" x14ac:dyDescent="0.3">
      <c r="A31" s="5">
        <v>43166</v>
      </c>
      <c r="B31" s="1">
        <f ca="1">IFERROR(__xludf.DUMMYFUNCTION("""COMPUTED_VALUE"""),44.6)</f>
        <v>44.6</v>
      </c>
      <c r="C31" s="1">
        <f ca="1">IFERROR(__xludf.DUMMYFUNCTION("""COMPUTED_VALUE"""),22.1)</f>
        <v>22.1</v>
      </c>
      <c r="D31" s="1">
        <f ca="1">IFERROR(__xludf.DUMMYFUNCTION("""COMPUTED_VALUE"""),12.5)</f>
        <v>12.5</v>
      </c>
      <c r="E31" s="1">
        <f ca="1">IFERROR(__xludf.DUMMYFUNCTION("""COMPUTED_VALUE"""),15.4)</f>
        <v>15.4</v>
      </c>
      <c r="F31" s="1">
        <f ca="1">IFERROR(__xludf.DUMMYFUNCTION("""COMPUTED_VALUE"""),66.7)</f>
        <v>66.7</v>
      </c>
      <c r="G31" s="1">
        <f ca="1">IFERROR(__xludf.DUMMYFUNCTION("""COMPUTED_VALUE"""),27.9)</f>
        <v>27.9</v>
      </c>
      <c r="H31" s="1">
        <f ca="1">IFERROR(__xludf.DUMMYFUNCTION("""COMPUTED_VALUE"""),5.4)</f>
        <v>5.4</v>
      </c>
      <c r="I31" s="1">
        <f ca="1">IFERROR(__xludf.DUMMYFUNCTION("""COMPUTED_VALUE"""),100)</f>
        <v>100</v>
      </c>
    </row>
    <row r="32" spans="1:9" ht="14.4" x14ac:dyDescent="0.3">
      <c r="A32" s="5">
        <v>43167</v>
      </c>
      <c r="B32" s="1">
        <f ca="1">IFERROR(__xludf.DUMMYFUNCTION("""COMPUTED_VALUE"""),47.3)</f>
        <v>47.3</v>
      </c>
      <c r="C32" s="1">
        <f ca="1">IFERROR(__xludf.DUMMYFUNCTION("""COMPUTED_VALUE"""),20)</f>
        <v>20</v>
      </c>
      <c r="D32" s="1">
        <f ca="1">IFERROR(__xludf.DUMMYFUNCTION("""COMPUTED_VALUE"""),11.9)</f>
        <v>11.9</v>
      </c>
      <c r="E32" s="1">
        <f ca="1">IFERROR(__xludf.DUMMYFUNCTION("""COMPUTED_VALUE"""),14.1)</f>
        <v>14.1</v>
      </c>
      <c r="F32" s="1">
        <f ca="1">IFERROR(__xludf.DUMMYFUNCTION("""COMPUTED_VALUE"""),67.3)</f>
        <v>67.3</v>
      </c>
      <c r="G32" s="1">
        <f ca="1">IFERROR(__xludf.DUMMYFUNCTION("""COMPUTED_VALUE"""),26)</f>
        <v>26</v>
      </c>
      <c r="H32" s="1">
        <f ca="1">IFERROR(__xludf.DUMMYFUNCTION("""COMPUTED_VALUE"""),6.7)</f>
        <v>6.7</v>
      </c>
      <c r="I32" s="1">
        <f ca="1">IFERROR(__xludf.DUMMYFUNCTION("""COMPUTED_VALUE"""),100)</f>
        <v>100</v>
      </c>
    </row>
    <row r="33" spans="1:9" ht="14.4" x14ac:dyDescent="0.3">
      <c r="A33" s="5">
        <v>43168</v>
      </c>
      <c r="B33" s="1">
        <f ca="1">IFERROR(__xludf.DUMMYFUNCTION("""COMPUTED_VALUE"""),46.5)</f>
        <v>46.5</v>
      </c>
      <c r="C33" s="1">
        <f ca="1">IFERROR(__xludf.DUMMYFUNCTION("""COMPUTED_VALUE"""),19.6)</f>
        <v>19.600000000000001</v>
      </c>
      <c r="D33" s="1">
        <f ca="1">IFERROR(__xludf.DUMMYFUNCTION("""COMPUTED_VALUE"""),11.2)</f>
        <v>11.2</v>
      </c>
      <c r="E33" s="1">
        <f ca="1">IFERROR(__xludf.DUMMYFUNCTION("""COMPUTED_VALUE"""),15.3)</f>
        <v>15.3</v>
      </c>
      <c r="F33" s="1">
        <f ca="1">IFERROR(__xludf.DUMMYFUNCTION("""COMPUTED_VALUE"""),66.1)</f>
        <v>66.099999999999994</v>
      </c>
      <c r="G33" s="1">
        <f ca="1">IFERROR(__xludf.DUMMYFUNCTION("""COMPUTED_VALUE"""),26.5)</f>
        <v>26.5</v>
      </c>
      <c r="H33" s="1">
        <f ca="1">IFERROR(__xludf.DUMMYFUNCTION("""COMPUTED_VALUE"""),7.4)</f>
        <v>7.4</v>
      </c>
      <c r="I33" s="1">
        <f ca="1">IFERROR(__xludf.DUMMYFUNCTION("""COMPUTED_VALUE"""),100)</f>
        <v>100</v>
      </c>
    </row>
    <row r="34" spans="1:9" ht="14.4" x14ac:dyDescent="0.3">
      <c r="A34" s="5">
        <v>43169</v>
      </c>
      <c r="B34" s="1"/>
      <c r="C34" s="1"/>
      <c r="D34" s="1"/>
      <c r="E34" s="1"/>
      <c r="F34" s="1"/>
    </row>
    <row r="35" spans="1:9" ht="14.4" x14ac:dyDescent="0.3">
      <c r="A35" s="5">
        <v>43170</v>
      </c>
      <c r="B35" s="1"/>
      <c r="C35" s="1"/>
      <c r="D35" s="1"/>
      <c r="E35" s="1"/>
      <c r="F35" s="1"/>
    </row>
    <row r="36" spans="1:9" ht="14.4" x14ac:dyDescent="0.3">
      <c r="A36" s="5">
        <v>43171</v>
      </c>
      <c r="B36" s="1">
        <f ca="1">IFERROR(__xludf.DUMMYFUNCTION("""COMPUTED_VALUE"""),45.9)</f>
        <v>45.9</v>
      </c>
      <c r="C36" s="1">
        <f ca="1">IFERROR(__xludf.DUMMYFUNCTION("""COMPUTED_VALUE"""),22)</f>
        <v>22</v>
      </c>
      <c r="D36" s="1">
        <f ca="1">IFERROR(__xludf.DUMMYFUNCTION("""COMPUTED_VALUE"""),10.6)</f>
        <v>10.6</v>
      </c>
      <c r="E36" s="1">
        <f ca="1">IFERROR(__xludf.DUMMYFUNCTION("""COMPUTED_VALUE"""),13.9)</f>
        <v>13.9</v>
      </c>
      <c r="F36" s="1">
        <f ca="1">IFERROR(__xludf.DUMMYFUNCTION("""COMPUTED_VALUE"""),67.9)</f>
        <v>67.900000000000006</v>
      </c>
      <c r="G36" s="1">
        <f ca="1">IFERROR(__xludf.DUMMYFUNCTION("""COMPUTED_VALUE"""),24.4)</f>
        <v>24.4</v>
      </c>
      <c r="H36" s="1">
        <f ca="1">IFERROR(__xludf.DUMMYFUNCTION("""COMPUTED_VALUE"""),7.7)</f>
        <v>7.7</v>
      </c>
      <c r="I36" s="1">
        <f ca="1">IFERROR(__xludf.DUMMYFUNCTION("""COMPUTED_VALUE"""),100)</f>
        <v>100</v>
      </c>
    </row>
    <row r="37" spans="1:9" ht="14.4" x14ac:dyDescent="0.3">
      <c r="A37" s="5">
        <v>43172</v>
      </c>
      <c r="B37" s="1">
        <f ca="1">IFERROR(__xludf.DUMMYFUNCTION("""COMPUTED_VALUE"""),48.3)</f>
        <v>48.3</v>
      </c>
      <c r="C37" s="1">
        <f ca="1">IFERROR(__xludf.DUMMYFUNCTION("""COMPUTED_VALUE"""),21.4)</f>
        <v>21.4</v>
      </c>
      <c r="D37" s="1">
        <f ca="1">IFERROR(__xludf.DUMMYFUNCTION("""COMPUTED_VALUE"""),10.3)</f>
        <v>10.3</v>
      </c>
      <c r="E37" s="1">
        <f ca="1">IFERROR(__xludf.DUMMYFUNCTION("""COMPUTED_VALUE"""),13.9)</f>
        <v>13.9</v>
      </c>
      <c r="F37" s="1">
        <f ca="1">IFERROR(__xludf.DUMMYFUNCTION("""COMPUTED_VALUE"""),69.7)</f>
        <v>69.7</v>
      </c>
      <c r="G37" s="1">
        <f ca="1">IFERROR(__xludf.DUMMYFUNCTION("""COMPUTED_VALUE"""),24.2)</f>
        <v>24.2</v>
      </c>
      <c r="H37" s="1">
        <f ca="1">IFERROR(__xludf.DUMMYFUNCTION("""COMPUTED_VALUE"""),6.1)</f>
        <v>6.1</v>
      </c>
      <c r="I37" s="1">
        <f ca="1">IFERROR(__xludf.DUMMYFUNCTION("""COMPUTED_VALUE"""),100)</f>
        <v>100</v>
      </c>
    </row>
    <row r="38" spans="1:9" ht="14.4" x14ac:dyDescent="0.3">
      <c r="A38" s="5">
        <v>43173</v>
      </c>
      <c r="B38" s="1">
        <f ca="1">IFERROR(__xludf.DUMMYFUNCTION("""COMPUTED_VALUE"""),51)</f>
        <v>51</v>
      </c>
      <c r="C38" s="1">
        <f ca="1">IFERROR(__xludf.DUMMYFUNCTION("""COMPUTED_VALUE"""),18.2)</f>
        <v>18.2</v>
      </c>
      <c r="D38" s="1">
        <f ca="1">IFERROR(__xludf.DUMMYFUNCTION("""COMPUTED_VALUE"""),9)</f>
        <v>9</v>
      </c>
      <c r="E38" s="1">
        <f ca="1">IFERROR(__xludf.DUMMYFUNCTION("""COMPUTED_VALUE"""),15.5)</f>
        <v>15.5</v>
      </c>
      <c r="F38" s="1">
        <f ca="1">IFERROR(__xludf.DUMMYFUNCTION("""COMPUTED_VALUE"""),69.2)</f>
        <v>69.2</v>
      </c>
      <c r="G38" s="1">
        <f ca="1">IFERROR(__xludf.DUMMYFUNCTION("""COMPUTED_VALUE"""),24.5)</f>
        <v>24.5</v>
      </c>
      <c r="H38" s="1">
        <f ca="1">IFERROR(__xludf.DUMMYFUNCTION("""COMPUTED_VALUE"""),6.3)</f>
        <v>6.3</v>
      </c>
      <c r="I38" s="1">
        <f ca="1">IFERROR(__xludf.DUMMYFUNCTION("""COMPUTED_VALUE"""),100)</f>
        <v>100</v>
      </c>
    </row>
    <row r="39" spans="1:9" ht="14.4" x14ac:dyDescent="0.3">
      <c r="A39" s="5">
        <v>43174</v>
      </c>
      <c r="B39" s="1">
        <f ca="1">IFERROR(__xludf.DUMMYFUNCTION("""COMPUTED_VALUE"""),49.6)</f>
        <v>49.6</v>
      </c>
      <c r="C39" s="1">
        <f ca="1">IFERROR(__xludf.DUMMYFUNCTION("""COMPUTED_VALUE"""),18.3)</f>
        <v>18.3</v>
      </c>
      <c r="D39" s="1">
        <f ca="1">IFERROR(__xludf.DUMMYFUNCTION("""COMPUTED_VALUE"""),10.6)</f>
        <v>10.6</v>
      </c>
      <c r="E39" s="1">
        <f ca="1">IFERROR(__xludf.DUMMYFUNCTION("""COMPUTED_VALUE"""),13.8)</f>
        <v>13.8</v>
      </c>
      <c r="F39" s="1">
        <f ca="1">IFERROR(__xludf.DUMMYFUNCTION("""COMPUTED_VALUE"""),67.9)</f>
        <v>67.900000000000006</v>
      </c>
      <c r="G39" s="1">
        <f ca="1">IFERROR(__xludf.DUMMYFUNCTION("""COMPUTED_VALUE"""),24.4)</f>
        <v>24.4</v>
      </c>
      <c r="H39" s="1">
        <f ca="1">IFERROR(__xludf.DUMMYFUNCTION("""COMPUTED_VALUE"""),7.7)</f>
        <v>7.7</v>
      </c>
      <c r="I39" s="1">
        <f ca="1">IFERROR(__xludf.DUMMYFUNCTION("""COMPUTED_VALUE"""),100)</f>
        <v>100</v>
      </c>
    </row>
    <row r="40" spans="1:9" ht="14.4" x14ac:dyDescent="0.3">
      <c r="A40" s="5">
        <v>43175</v>
      </c>
      <c r="B40" s="1">
        <f ca="1">IFERROR(__xludf.DUMMYFUNCTION("""COMPUTED_VALUE"""),48.8)</f>
        <v>48.8</v>
      </c>
      <c r="C40" s="1">
        <f ca="1">IFERROR(__xludf.DUMMYFUNCTION("""COMPUTED_VALUE"""),21.3)</f>
        <v>21.3</v>
      </c>
      <c r="D40" s="1">
        <f ca="1">IFERROR(__xludf.DUMMYFUNCTION("""COMPUTED_VALUE"""),11.5)</f>
        <v>11.5</v>
      </c>
      <c r="E40" s="1">
        <f ca="1">IFERROR(__xludf.DUMMYFUNCTION("""COMPUTED_VALUE"""),12)</f>
        <v>12</v>
      </c>
      <c r="F40" s="1">
        <f ca="1">IFERROR(__xludf.DUMMYFUNCTION("""COMPUTED_VALUE"""),70.1)</f>
        <v>70.099999999999994</v>
      </c>
      <c r="G40" s="1">
        <f ca="1">IFERROR(__xludf.DUMMYFUNCTION("""COMPUTED_VALUE"""),23.5)</f>
        <v>23.5</v>
      </c>
      <c r="H40" s="1">
        <f ca="1">IFERROR(__xludf.DUMMYFUNCTION("""COMPUTED_VALUE"""),6.4)</f>
        <v>6.4</v>
      </c>
      <c r="I40" s="1">
        <f ca="1">IFERROR(__xludf.DUMMYFUNCTION("""COMPUTED_VALUE"""),100)</f>
        <v>100</v>
      </c>
    </row>
    <row r="41" spans="1:9" ht="14.4" x14ac:dyDescent="0.3">
      <c r="A41" s="5">
        <v>43176</v>
      </c>
      <c r="B41" s="1"/>
      <c r="C41" s="1"/>
      <c r="D41" s="1"/>
      <c r="E41" s="1"/>
      <c r="F41" s="1"/>
    </row>
    <row r="42" spans="1:9" ht="14.4" x14ac:dyDescent="0.3">
      <c r="A42" s="5">
        <v>43177</v>
      </c>
      <c r="B42" s="1"/>
      <c r="C42" s="1"/>
      <c r="D42" s="1"/>
      <c r="E42" s="1"/>
      <c r="F42" s="1"/>
    </row>
    <row r="43" spans="1:9" ht="14.4" x14ac:dyDescent="0.3">
      <c r="A43" s="5">
        <v>43178</v>
      </c>
      <c r="B43" s="1">
        <f ca="1">IFERROR(__xludf.DUMMYFUNCTION("""COMPUTED_VALUE"""),48.3)</f>
        <v>48.3</v>
      </c>
      <c r="C43" s="1">
        <f ca="1">IFERROR(__xludf.DUMMYFUNCTION("""COMPUTED_VALUE"""),22.6)</f>
        <v>22.6</v>
      </c>
      <c r="D43" s="1">
        <f ca="1">IFERROR(__xludf.DUMMYFUNCTION("""COMPUTED_VALUE"""),10.5)</f>
        <v>10.5</v>
      </c>
      <c r="E43" s="1">
        <f ca="1">IFERROR(__xludf.DUMMYFUNCTION("""COMPUTED_VALUE"""),13.4)</f>
        <v>13.4</v>
      </c>
      <c r="F43" s="1">
        <f ca="1">IFERROR(__xludf.DUMMYFUNCTION("""COMPUTED_VALUE"""),70.9)</f>
        <v>70.900000000000006</v>
      </c>
      <c r="G43" s="1">
        <f ca="1">IFERROR(__xludf.DUMMYFUNCTION("""COMPUTED_VALUE"""),23.9)</f>
        <v>23.9</v>
      </c>
      <c r="H43" s="1">
        <f ca="1">IFERROR(__xludf.DUMMYFUNCTION("""COMPUTED_VALUE"""),5.2)</f>
        <v>5.2</v>
      </c>
      <c r="I43" s="1">
        <f ca="1">IFERROR(__xludf.DUMMYFUNCTION("""COMPUTED_VALUE"""),100)</f>
        <v>100</v>
      </c>
    </row>
    <row r="44" spans="1:9" ht="14.4" x14ac:dyDescent="0.3">
      <c r="A44" s="5">
        <v>43179</v>
      </c>
      <c r="B44" s="1">
        <f ca="1">IFERROR(__xludf.DUMMYFUNCTION("""COMPUTED_VALUE"""),48.7)</f>
        <v>48.7</v>
      </c>
      <c r="C44" s="1">
        <f ca="1">IFERROR(__xludf.DUMMYFUNCTION("""COMPUTED_VALUE"""),21.7)</f>
        <v>21.7</v>
      </c>
      <c r="D44" s="1">
        <f ca="1">IFERROR(__xludf.DUMMYFUNCTION("""COMPUTED_VALUE"""),10.4)</f>
        <v>10.4</v>
      </c>
      <c r="E44" s="1">
        <f ca="1">IFERROR(__xludf.DUMMYFUNCTION("""COMPUTED_VALUE"""),14.7)</f>
        <v>14.7</v>
      </c>
      <c r="F44" s="1">
        <f ca="1">IFERROR(__xludf.DUMMYFUNCTION("""COMPUTED_VALUE"""),70.4)</f>
        <v>70.400000000000006</v>
      </c>
      <c r="G44" s="1">
        <f ca="1">IFERROR(__xludf.DUMMYFUNCTION("""COMPUTED_VALUE"""),25.2)</f>
        <v>25.2</v>
      </c>
      <c r="H44" s="1">
        <f ca="1">IFERROR(__xludf.DUMMYFUNCTION("""COMPUTED_VALUE"""),4.4)</f>
        <v>4.4000000000000004</v>
      </c>
      <c r="I44" s="1">
        <f ca="1">IFERROR(__xludf.DUMMYFUNCTION("""COMPUTED_VALUE"""),100)</f>
        <v>100</v>
      </c>
    </row>
    <row r="45" spans="1:9" ht="14.4" x14ac:dyDescent="0.3">
      <c r="A45" s="5">
        <v>43180</v>
      </c>
      <c r="B45" s="1">
        <f ca="1">IFERROR(__xludf.DUMMYFUNCTION("""COMPUTED_VALUE"""),49.7)</f>
        <v>49.7</v>
      </c>
      <c r="C45" s="1">
        <f ca="1">IFERROR(__xludf.DUMMYFUNCTION("""COMPUTED_VALUE"""),19.6)</f>
        <v>19.600000000000001</v>
      </c>
      <c r="D45" s="1">
        <f ca="1">IFERROR(__xludf.DUMMYFUNCTION("""COMPUTED_VALUE"""),9.6)</f>
        <v>9.6</v>
      </c>
      <c r="E45" s="1">
        <f ca="1">IFERROR(__xludf.DUMMYFUNCTION("""COMPUTED_VALUE"""),17)</f>
        <v>17</v>
      </c>
      <c r="F45" s="1">
        <f ca="1">IFERROR(__xludf.DUMMYFUNCTION("""COMPUTED_VALUE"""),69.3)</f>
        <v>69.3</v>
      </c>
      <c r="G45" s="1">
        <f ca="1">IFERROR(__xludf.DUMMYFUNCTION("""COMPUTED_VALUE"""),26.7)</f>
        <v>26.7</v>
      </c>
      <c r="H45" s="1">
        <f ca="1">IFERROR(__xludf.DUMMYFUNCTION("""COMPUTED_VALUE"""),4)</f>
        <v>4</v>
      </c>
      <c r="I45" s="1">
        <f ca="1">IFERROR(__xludf.DUMMYFUNCTION("""COMPUTED_VALUE"""),100)</f>
        <v>100</v>
      </c>
    </row>
    <row r="46" spans="1:9" ht="14.4" x14ac:dyDescent="0.3">
      <c r="A46" s="5">
        <v>43181</v>
      </c>
      <c r="B46" s="1">
        <f ca="1">IFERROR(__xludf.DUMMYFUNCTION("""COMPUTED_VALUE"""),50.6)</f>
        <v>50.6</v>
      </c>
      <c r="C46" s="1">
        <f ca="1">IFERROR(__xludf.DUMMYFUNCTION("""COMPUTED_VALUE"""),17.5)</f>
        <v>17.5</v>
      </c>
      <c r="D46" s="1">
        <f ca="1">IFERROR(__xludf.DUMMYFUNCTION("""COMPUTED_VALUE"""),10.6)</f>
        <v>10.6</v>
      </c>
      <c r="E46" s="1">
        <f ca="1">IFERROR(__xludf.DUMMYFUNCTION("""COMPUTED_VALUE"""),17.9)</f>
        <v>17.899999999999999</v>
      </c>
      <c r="F46" s="1">
        <f ca="1">IFERROR(__xludf.DUMMYFUNCTION("""COMPUTED_VALUE"""),68.1)</f>
        <v>68.099999999999994</v>
      </c>
      <c r="G46" s="1">
        <f ca="1">IFERROR(__xludf.DUMMYFUNCTION("""COMPUTED_VALUE"""),28.5)</f>
        <v>28.5</v>
      </c>
      <c r="H46" s="1">
        <f ca="1">IFERROR(__xludf.DUMMYFUNCTION("""COMPUTED_VALUE"""),3.4)</f>
        <v>3.4</v>
      </c>
      <c r="I46" s="1">
        <f ca="1">IFERROR(__xludf.DUMMYFUNCTION("""COMPUTED_VALUE"""),100)</f>
        <v>100</v>
      </c>
    </row>
    <row r="47" spans="1:9" ht="14.4" x14ac:dyDescent="0.3">
      <c r="A47" s="5">
        <v>43182</v>
      </c>
      <c r="B47" s="1">
        <f ca="1">IFERROR(__xludf.DUMMYFUNCTION("""COMPUTED_VALUE"""),50.2)</f>
        <v>50.2</v>
      </c>
      <c r="C47" s="1">
        <f ca="1">IFERROR(__xludf.DUMMYFUNCTION("""COMPUTED_VALUE"""),18.6)</f>
        <v>18.600000000000001</v>
      </c>
      <c r="D47" s="1">
        <f ca="1">IFERROR(__xludf.DUMMYFUNCTION("""COMPUTED_VALUE"""),11.4)</f>
        <v>11.4</v>
      </c>
      <c r="E47" s="1">
        <f ca="1">IFERROR(__xludf.DUMMYFUNCTION("""COMPUTED_VALUE"""),15.4)</f>
        <v>15.4</v>
      </c>
      <c r="F47" s="1">
        <f ca="1">IFERROR(__xludf.DUMMYFUNCTION("""COMPUTED_VALUE"""),68.8)</f>
        <v>68.8</v>
      </c>
      <c r="G47" s="1">
        <f ca="1">IFERROR(__xludf.DUMMYFUNCTION("""COMPUTED_VALUE"""),26.8)</f>
        <v>26.8</v>
      </c>
      <c r="H47" s="1">
        <f ca="1">IFERROR(__xludf.DUMMYFUNCTION("""COMPUTED_VALUE"""),4.3)</f>
        <v>4.3</v>
      </c>
      <c r="I47" s="1">
        <f ca="1">IFERROR(__xludf.DUMMYFUNCTION("""COMPUTED_VALUE"""),100)</f>
        <v>100</v>
      </c>
    </row>
    <row r="48" spans="1:9" ht="14.4" x14ac:dyDescent="0.3">
      <c r="A48" s="5">
        <v>43183</v>
      </c>
      <c r="B48" s="1"/>
      <c r="C48" s="1"/>
      <c r="D48" s="1"/>
      <c r="E48" s="1"/>
      <c r="F48" s="1"/>
    </row>
    <row r="49" spans="1:9" ht="14.4" x14ac:dyDescent="0.3">
      <c r="A49" s="5">
        <v>43184</v>
      </c>
    </row>
    <row r="50" spans="1:9" ht="14.4" x14ac:dyDescent="0.3">
      <c r="A50" s="5">
        <v>43185</v>
      </c>
      <c r="B50" s="1">
        <f ca="1">IFERROR(__xludf.DUMMYFUNCTION("""COMPUTED_VALUE"""),48.2)</f>
        <v>48.2</v>
      </c>
      <c r="C50" s="1">
        <f ca="1">IFERROR(__xludf.DUMMYFUNCTION("""COMPUTED_VALUE"""),21)</f>
        <v>21</v>
      </c>
      <c r="D50" s="1">
        <f ca="1">IFERROR(__xludf.DUMMYFUNCTION("""COMPUTED_VALUE"""),10.5)</f>
        <v>10.5</v>
      </c>
      <c r="E50" s="1">
        <f ca="1">IFERROR(__xludf.DUMMYFUNCTION("""COMPUTED_VALUE"""),14.7)</f>
        <v>14.7</v>
      </c>
      <c r="F50" s="1">
        <f ca="1">IFERROR(__xludf.DUMMYFUNCTION("""COMPUTED_VALUE"""),69.3)</f>
        <v>69.3</v>
      </c>
      <c r="G50" s="1">
        <f ca="1">IFERROR(__xludf.DUMMYFUNCTION("""COMPUTED_VALUE"""),25.2)</f>
        <v>25.2</v>
      </c>
      <c r="H50" s="1">
        <f ca="1">IFERROR(__xludf.DUMMYFUNCTION("""COMPUTED_VALUE"""),5.5)</f>
        <v>5.5</v>
      </c>
      <c r="I50" s="1">
        <f ca="1">IFERROR(__xludf.DUMMYFUNCTION("""COMPUTED_VALUE"""),100)</f>
        <v>100</v>
      </c>
    </row>
    <row r="51" spans="1:9" ht="14.4" x14ac:dyDescent="0.3">
      <c r="A51" s="5">
        <v>43186</v>
      </c>
      <c r="B51" s="1">
        <f ca="1">IFERROR(__xludf.DUMMYFUNCTION("""COMPUTED_VALUE"""),48.6)</f>
        <v>48.6</v>
      </c>
      <c r="C51" s="1">
        <f ca="1">IFERROR(__xludf.DUMMYFUNCTION("""COMPUTED_VALUE"""),21.4)</f>
        <v>21.4</v>
      </c>
      <c r="D51" s="1">
        <f ca="1">IFERROR(__xludf.DUMMYFUNCTION("""COMPUTED_VALUE"""),11.6)</f>
        <v>11.6</v>
      </c>
      <c r="E51" s="1">
        <f ca="1">IFERROR(__xludf.DUMMYFUNCTION("""COMPUTED_VALUE"""),13.9)</f>
        <v>13.9</v>
      </c>
      <c r="F51" s="1">
        <f ca="1">IFERROR(__xludf.DUMMYFUNCTION("""COMPUTED_VALUE"""),70)</f>
        <v>70</v>
      </c>
      <c r="G51" s="1">
        <f ca="1">IFERROR(__xludf.DUMMYFUNCTION("""COMPUTED_VALUE"""),25.5)</f>
        <v>25.5</v>
      </c>
      <c r="H51" s="1">
        <f ca="1">IFERROR(__xludf.DUMMYFUNCTION("""COMPUTED_VALUE"""),4.5)</f>
        <v>4.5</v>
      </c>
      <c r="I51" s="1">
        <f ca="1">IFERROR(__xludf.DUMMYFUNCTION("""COMPUTED_VALUE"""),100)</f>
        <v>100</v>
      </c>
    </row>
    <row r="52" spans="1:9" ht="14.4" x14ac:dyDescent="0.3">
      <c r="A52" s="5">
        <v>43187</v>
      </c>
      <c r="B52" s="1">
        <f ca="1">IFERROR(__xludf.DUMMYFUNCTION("""COMPUTED_VALUE"""),49.7)</f>
        <v>49.7</v>
      </c>
      <c r="C52" s="1">
        <f ca="1">IFERROR(__xludf.DUMMYFUNCTION("""COMPUTED_VALUE"""),20)</f>
        <v>20</v>
      </c>
      <c r="D52" s="1">
        <f ca="1">IFERROR(__xludf.DUMMYFUNCTION("""COMPUTED_VALUE"""),12.1)</f>
        <v>12.1</v>
      </c>
      <c r="E52" s="1">
        <f ca="1">IFERROR(__xludf.DUMMYFUNCTION("""COMPUTED_VALUE"""),13.4)</f>
        <v>13.4</v>
      </c>
      <c r="F52" s="1">
        <f ca="1">IFERROR(__xludf.DUMMYFUNCTION("""COMPUTED_VALUE"""),69.7)</f>
        <v>69.7</v>
      </c>
      <c r="G52" s="1">
        <f ca="1">IFERROR(__xludf.DUMMYFUNCTION("""COMPUTED_VALUE"""),25.5)</f>
        <v>25.5</v>
      </c>
      <c r="H52" s="1">
        <f ca="1">IFERROR(__xludf.DUMMYFUNCTION("""COMPUTED_VALUE"""),4.8)</f>
        <v>4.8</v>
      </c>
      <c r="I52" s="1">
        <f ca="1">IFERROR(__xludf.DUMMYFUNCTION("""COMPUTED_VALUE"""),100)</f>
        <v>100</v>
      </c>
    </row>
    <row r="53" spans="1:9" ht="14.4" x14ac:dyDescent="0.3">
      <c r="A53" s="5">
        <v>43188</v>
      </c>
      <c r="B53" s="1">
        <f ca="1">IFERROR(__xludf.DUMMYFUNCTION("""COMPUTED_VALUE"""),48)</f>
        <v>48</v>
      </c>
      <c r="C53" s="1">
        <f ca="1">IFERROR(__xludf.DUMMYFUNCTION("""COMPUTED_VALUE"""),21.1)</f>
        <v>21.1</v>
      </c>
      <c r="D53" s="1">
        <f ca="1">IFERROR(__xludf.DUMMYFUNCTION("""COMPUTED_VALUE"""),11)</f>
        <v>11</v>
      </c>
      <c r="E53" s="1">
        <f ca="1">IFERROR(__xludf.DUMMYFUNCTION("""COMPUTED_VALUE"""),14.7)</f>
        <v>14.7</v>
      </c>
      <c r="F53" s="1">
        <f ca="1">IFERROR(__xludf.DUMMYFUNCTION("""COMPUTED_VALUE"""),69.1)</f>
        <v>69.099999999999994</v>
      </c>
      <c r="G53" s="1">
        <f ca="1">IFERROR(__xludf.DUMMYFUNCTION("""COMPUTED_VALUE"""),25.7)</f>
        <v>25.7</v>
      </c>
      <c r="H53" s="1">
        <f ca="1">IFERROR(__xludf.DUMMYFUNCTION("""COMPUTED_VALUE"""),5.2)</f>
        <v>5.2</v>
      </c>
      <c r="I53" s="1">
        <f ca="1">IFERROR(__xludf.DUMMYFUNCTION("""COMPUTED_VALUE"""),100)</f>
        <v>100</v>
      </c>
    </row>
    <row r="54" spans="1:9" ht="14.4" x14ac:dyDescent="0.3">
      <c r="A54" s="5">
        <v>43189</v>
      </c>
      <c r="B54" s="1">
        <f ca="1">IFERROR(__xludf.DUMMYFUNCTION("""COMPUTED_VALUE"""),47.5)</f>
        <v>47.5</v>
      </c>
      <c r="C54" s="1">
        <f ca="1">IFERROR(__xludf.DUMMYFUNCTION("""COMPUTED_VALUE"""),21.4)</f>
        <v>21.4</v>
      </c>
      <c r="D54" s="1">
        <f ca="1">IFERROR(__xludf.DUMMYFUNCTION("""COMPUTED_VALUE"""),10.4)</f>
        <v>10.4</v>
      </c>
      <c r="E54" s="1">
        <f ca="1">IFERROR(__xludf.DUMMYFUNCTION("""COMPUTED_VALUE"""),15.8)</f>
        <v>15.8</v>
      </c>
      <c r="F54" s="1">
        <f ca="1">IFERROR(__xludf.DUMMYFUNCTION("""COMPUTED_VALUE"""),68.9)</f>
        <v>68.900000000000006</v>
      </c>
      <c r="G54" s="1">
        <f ca="1">IFERROR(__xludf.DUMMYFUNCTION("""COMPUTED_VALUE"""),26.2)</f>
        <v>26.2</v>
      </c>
      <c r="H54" s="1">
        <f ca="1">IFERROR(__xludf.DUMMYFUNCTION("""COMPUTED_VALUE"""),4.9)</f>
        <v>4.9000000000000004</v>
      </c>
      <c r="I54" s="1">
        <f ca="1">IFERROR(__xludf.DUMMYFUNCTION("""COMPUTED_VALUE"""),100)</f>
        <v>100</v>
      </c>
    </row>
    <row r="55" spans="1:9" ht="14.4" x14ac:dyDescent="0.3">
      <c r="A55" s="5">
        <v>43190</v>
      </c>
    </row>
    <row r="56" spans="1:9" ht="14.4" x14ac:dyDescent="0.3">
      <c r="A56" s="5">
        <v>43191</v>
      </c>
      <c r="B56" s="1"/>
      <c r="C56" s="1"/>
      <c r="D56" s="1"/>
      <c r="E56" s="1"/>
      <c r="F56" s="1"/>
    </row>
    <row r="57" spans="1:9" ht="14.4" x14ac:dyDescent="0.3">
      <c r="A57" s="5">
        <v>43192</v>
      </c>
      <c r="B57" s="1">
        <f ca="1">IFERROR(__xludf.DUMMYFUNCTION("""COMPUTED_VALUE"""),49.5)</f>
        <v>49.5</v>
      </c>
      <c r="C57" s="1">
        <f ca="1">IFERROR(__xludf.DUMMYFUNCTION("""COMPUTED_VALUE"""),19.6)</f>
        <v>19.600000000000001</v>
      </c>
      <c r="D57" s="1">
        <f ca="1">IFERROR(__xludf.DUMMYFUNCTION("""COMPUTED_VALUE"""),11.3)</f>
        <v>11.3</v>
      </c>
      <c r="E57" s="1">
        <f ca="1">IFERROR(__xludf.DUMMYFUNCTION("""COMPUTED_VALUE"""),14.3)</f>
        <v>14.3</v>
      </c>
      <c r="F57" s="1">
        <f ca="1">IFERROR(__xludf.DUMMYFUNCTION("""COMPUTED_VALUE"""),69.2)</f>
        <v>69.2</v>
      </c>
      <c r="G57" s="1">
        <f ca="1">IFERROR(__xludf.DUMMYFUNCTION("""COMPUTED_VALUE"""),25.6)</f>
        <v>25.6</v>
      </c>
      <c r="H57" s="1">
        <f ca="1">IFERROR(__xludf.DUMMYFUNCTION("""COMPUTED_VALUE"""),5.2)</f>
        <v>5.2</v>
      </c>
      <c r="I57" s="1">
        <f ca="1">IFERROR(__xludf.DUMMYFUNCTION("""COMPUTED_VALUE"""),100)</f>
        <v>100</v>
      </c>
    </row>
    <row r="58" spans="1:9" ht="14.4" x14ac:dyDescent="0.3">
      <c r="A58" s="5">
        <v>43193</v>
      </c>
      <c r="B58" s="1">
        <f ca="1">IFERROR(__xludf.DUMMYFUNCTION("""COMPUTED_VALUE"""),48.7)</f>
        <v>48.7</v>
      </c>
      <c r="C58" s="1">
        <f ca="1">IFERROR(__xludf.DUMMYFUNCTION("""COMPUTED_VALUE"""),20.5)</f>
        <v>20.5</v>
      </c>
      <c r="D58" s="1">
        <f ca="1">IFERROR(__xludf.DUMMYFUNCTION("""COMPUTED_VALUE"""),11.3)</f>
        <v>11.3</v>
      </c>
      <c r="E58" s="1">
        <f ca="1">IFERROR(__xludf.DUMMYFUNCTION("""COMPUTED_VALUE"""),12.9)</f>
        <v>12.9</v>
      </c>
      <c r="F58" s="1">
        <f ca="1">IFERROR(__xludf.DUMMYFUNCTION("""COMPUTED_VALUE"""),69.2)</f>
        <v>69.2</v>
      </c>
      <c r="G58" s="1">
        <f ca="1">IFERROR(__xludf.DUMMYFUNCTION("""COMPUTED_VALUE"""),24.2)</f>
        <v>24.2</v>
      </c>
      <c r="H58" s="1">
        <f ca="1">IFERROR(__xludf.DUMMYFUNCTION("""COMPUTED_VALUE"""),6.7)</f>
        <v>6.7</v>
      </c>
      <c r="I58" s="1">
        <f ca="1">IFERROR(__xludf.DUMMYFUNCTION("""COMPUTED_VALUE"""),100)</f>
        <v>100</v>
      </c>
    </row>
    <row r="59" spans="1:9" ht="14.4" x14ac:dyDescent="0.3">
      <c r="A59" s="5">
        <v>43194</v>
      </c>
      <c r="B59" s="1">
        <f ca="1">IFERROR(__xludf.DUMMYFUNCTION("""COMPUTED_VALUE"""),48.4)</f>
        <v>48.4</v>
      </c>
      <c r="C59" s="1">
        <f ca="1">IFERROR(__xludf.DUMMYFUNCTION("""COMPUTED_VALUE"""),21.1)</f>
        <v>21.1</v>
      </c>
      <c r="D59" s="1">
        <f ca="1">IFERROR(__xludf.DUMMYFUNCTION("""COMPUTED_VALUE"""),11.4)</f>
        <v>11.4</v>
      </c>
      <c r="E59" s="1">
        <f ca="1">IFERROR(__xludf.DUMMYFUNCTION("""COMPUTED_VALUE"""),13.2)</f>
        <v>13.2</v>
      </c>
      <c r="F59" s="1">
        <f ca="1">IFERROR(__xludf.DUMMYFUNCTION("""COMPUTED_VALUE"""),69.5)</f>
        <v>69.5</v>
      </c>
      <c r="G59" s="1">
        <f ca="1">IFERROR(__xludf.DUMMYFUNCTION("""COMPUTED_VALUE"""),24.6)</f>
        <v>24.6</v>
      </c>
      <c r="H59" s="1">
        <f ca="1">IFERROR(__xludf.DUMMYFUNCTION("""COMPUTED_VALUE"""),6)</f>
        <v>6</v>
      </c>
      <c r="I59" s="1">
        <f ca="1">IFERROR(__xludf.DUMMYFUNCTION("""COMPUTED_VALUE"""),100)</f>
        <v>100</v>
      </c>
    </row>
    <row r="60" spans="1:9" ht="14.4" x14ac:dyDescent="0.3">
      <c r="A60" s="5">
        <v>43195</v>
      </c>
      <c r="B60" s="1">
        <f ca="1">IFERROR(__xludf.DUMMYFUNCTION("""COMPUTED_VALUE"""),44.5)</f>
        <v>44.5</v>
      </c>
      <c r="C60" s="1">
        <f ca="1">IFERROR(__xludf.DUMMYFUNCTION("""COMPUTED_VALUE"""),22.8)</f>
        <v>22.8</v>
      </c>
      <c r="D60" s="1">
        <f ca="1">IFERROR(__xludf.DUMMYFUNCTION("""COMPUTED_VALUE"""),13.1)</f>
        <v>13.1</v>
      </c>
      <c r="E60" s="1">
        <f ca="1">IFERROR(__xludf.DUMMYFUNCTION("""COMPUTED_VALUE"""),13.8)</f>
        <v>13.8</v>
      </c>
      <c r="F60" s="1">
        <f ca="1">IFERROR(__xludf.DUMMYFUNCTION("""COMPUTED_VALUE"""),67.3)</f>
        <v>67.3</v>
      </c>
      <c r="G60" s="1">
        <f ca="1">IFERROR(__xludf.DUMMYFUNCTION("""COMPUTED_VALUE"""),26.9)</f>
        <v>26.9</v>
      </c>
      <c r="H60" s="1">
        <f ca="1">IFERROR(__xludf.DUMMYFUNCTION("""COMPUTED_VALUE"""),5.8)</f>
        <v>5.8</v>
      </c>
      <c r="I60" s="1">
        <f ca="1">IFERROR(__xludf.DUMMYFUNCTION("""COMPUTED_VALUE"""),100)</f>
        <v>100</v>
      </c>
    </row>
    <row r="61" spans="1:9" ht="14.4" x14ac:dyDescent="0.3">
      <c r="A61" s="5">
        <v>43196</v>
      </c>
      <c r="B61" s="1">
        <f ca="1">IFERROR(__xludf.DUMMYFUNCTION("""COMPUTED_VALUE"""),43.9)</f>
        <v>43.9</v>
      </c>
      <c r="C61" s="1">
        <f ca="1">IFERROR(__xludf.DUMMYFUNCTION("""COMPUTED_VALUE"""),22.3)</f>
        <v>22.3</v>
      </c>
      <c r="D61" s="1">
        <f ca="1">IFERROR(__xludf.DUMMYFUNCTION("""COMPUTED_VALUE"""),12)</f>
        <v>12</v>
      </c>
      <c r="E61" s="1">
        <f ca="1">IFERROR(__xludf.DUMMYFUNCTION("""COMPUTED_VALUE"""),15)</f>
        <v>15</v>
      </c>
      <c r="F61" s="1">
        <f ca="1">IFERROR(__xludf.DUMMYFUNCTION("""COMPUTED_VALUE"""),66.2)</f>
        <v>66.2</v>
      </c>
      <c r="G61" s="1">
        <f ca="1">IFERROR(__xludf.DUMMYFUNCTION("""COMPUTED_VALUE"""),27)</f>
        <v>27</v>
      </c>
      <c r="H61" s="1">
        <f ca="1">IFERROR(__xludf.DUMMYFUNCTION("""COMPUTED_VALUE"""),6.8)</f>
        <v>6.8</v>
      </c>
      <c r="I61" s="1">
        <f ca="1">IFERROR(__xludf.DUMMYFUNCTION("""COMPUTED_VALUE"""),100)</f>
        <v>100</v>
      </c>
    </row>
    <row r="62" spans="1:9" ht="14.4" x14ac:dyDescent="0.3">
      <c r="A62" s="5">
        <v>43197</v>
      </c>
      <c r="B62" s="1"/>
      <c r="C62" s="1"/>
      <c r="D62" s="1"/>
      <c r="E62" s="1"/>
      <c r="F62" s="1"/>
    </row>
    <row r="63" spans="1:9" ht="14.4" x14ac:dyDescent="0.3">
      <c r="A63" s="5">
        <v>43198</v>
      </c>
      <c r="B63" s="1"/>
      <c r="C63" s="1"/>
      <c r="D63" s="1"/>
      <c r="E63" s="1"/>
      <c r="F63" s="1"/>
    </row>
    <row r="64" spans="1:9" ht="14.4" x14ac:dyDescent="0.3">
      <c r="A64" s="5">
        <v>43199</v>
      </c>
      <c r="B64" s="1">
        <f ca="1">IFERROR(__xludf.DUMMYFUNCTION("""COMPUTED_VALUE"""),46.4)</f>
        <v>46.4</v>
      </c>
      <c r="C64" s="1">
        <f ca="1">IFERROR(__xludf.DUMMYFUNCTION("""COMPUTED_VALUE"""),21.5)</f>
        <v>21.5</v>
      </c>
      <c r="D64" s="1">
        <f ca="1">IFERROR(__xludf.DUMMYFUNCTION("""COMPUTED_VALUE"""),11.3)</f>
        <v>11.3</v>
      </c>
      <c r="E64" s="1">
        <f ca="1">IFERROR(__xludf.DUMMYFUNCTION("""COMPUTED_VALUE"""),14.5)</f>
        <v>14.5</v>
      </c>
      <c r="F64" s="1">
        <f ca="1">IFERROR(__xludf.DUMMYFUNCTION("""COMPUTED_VALUE"""),67.9)</f>
        <v>67.900000000000006</v>
      </c>
      <c r="G64" s="1">
        <f ca="1">IFERROR(__xludf.DUMMYFUNCTION("""COMPUTED_VALUE"""),25.8)</f>
        <v>25.8</v>
      </c>
      <c r="H64" s="1">
        <f ca="1">IFERROR(__xludf.DUMMYFUNCTION("""COMPUTED_VALUE"""),6.3)</f>
        <v>6.3</v>
      </c>
      <c r="I64" s="1">
        <f ca="1">IFERROR(__xludf.DUMMYFUNCTION("""COMPUTED_VALUE"""),100)</f>
        <v>100</v>
      </c>
    </row>
    <row r="65" spans="1:9" ht="14.4" x14ac:dyDescent="0.3">
      <c r="A65" s="5">
        <v>43200</v>
      </c>
      <c r="B65" s="1">
        <f ca="1">IFERROR(__xludf.DUMMYFUNCTION("""COMPUTED_VALUE"""),43.4)</f>
        <v>43.4</v>
      </c>
      <c r="C65" s="1">
        <f ca="1">IFERROR(__xludf.DUMMYFUNCTION("""COMPUTED_VALUE"""),23.1)</f>
        <v>23.1</v>
      </c>
      <c r="D65" s="1">
        <f ca="1">IFERROR(__xludf.DUMMYFUNCTION("""COMPUTED_VALUE"""),12.2)</f>
        <v>12.2</v>
      </c>
      <c r="E65" s="1">
        <f ca="1">IFERROR(__xludf.DUMMYFUNCTION("""COMPUTED_VALUE"""),14.7)</f>
        <v>14.7</v>
      </c>
      <c r="F65" s="1">
        <f ca="1">IFERROR(__xludf.DUMMYFUNCTION("""COMPUTED_VALUE"""),66.5)</f>
        <v>66.5</v>
      </c>
      <c r="G65" s="1">
        <f ca="1">IFERROR(__xludf.DUMMYFUNCTION("""COMPUTED_VALUE"""),26.9)</f>
        <v>26.9</v>
      </c>
      <c r="H65" s="1">
        <f ca="1">IFERROR(__xludf.DUMMYFUNCTION("""COMPUTED_VALUE"""),6.6)</f>
        <v>6.6</v>
      </c>
      <c r="I65" s="1">
        <f ca="1">IFERROR(__xludf.DUMMYFUNCTION("""COMPUTED_VALUE"""),100)</f>
        <v>100</v>
      </c>
    </row>
    <row r="66" spans="1:9" ht="14.4" x14ac:dyDescent="0.3">
      <c r="A66" s="5">
        <v>43201</v>
      </c>
      <c r="B66" s="1">
        <f ca="1">IFERROR(__xludf.DUMMYFUNCTION("""COMPUTED_VALUE"""),40.8)</f>
        <v>40.799999999999997</v>
      </c>
      <c r="C66" s="1">
        <f ca="1">IFERROR(__xludf.DUMMYFUNCTION("""COMPUTED_VALUE"""),24.4)</f>
        <v>24.4</v>
      </c>
      <c r="D66" s="1">
        <f ca="1">IFERROR(__xludf.DUMMYFUNCTION("""COMPUTED_VALUE"""),12)</f>
        <v>12</v>
      </c>
      <c r="E66" s="1">
        <f ca="1">IFERROR(__xludf.DUMMYFUNCTION("""COMPUTED_VALUE"""),16.3)</f>
        <v>16.3</v>
      </c>
      <c r="F66" s="1">
        <f ca="1">IFERROR(__xludf.DUMMYFUNCTION("""COMPUTED_VALUE"""),65.2)</f>
        <v>65.2</v>
      </c>
      <c r="G66" s="1">
        <f ca="1">IFERROR(__xludf.DUMMYFUNCTION("""COMPUTED_VALUE"""),28.3)</f>
        <v>28.3</v>
      </c>
      <c r="H66" s="1">
        <f ca="1">IFERROR(__xludf.DUMMYFUNCTION("""COMPUTED_VALUE"""),6.6)</f>
        <v>6.6</v>
      </c>
      <c r="I66" s="1">
        <f ca="1">IFERROR(__xludf.DUMMYFUNCTION("""COMPUTED_VALUE"""),100)</f>
        <v>100</v>
      </c>
    </row>
    <row r="67" spans="1:9" ht="14.4" x14ac:dyDescent="0.3">
      <c r="A67" s="5">
        <v>43202</v>
      </c>
      <c r="B67" s="1">
        <f ca="1">IFERROR(__xludf.DUMMYFUNCTION("""COMPUTED_VALUE"""),41)</f>
        <v>41</v>
      </c>
      <c r="C67" s="1">
        <f ca="1">IFERROR(__xludf.DUMMYFUNCTION("""COMPUTED_VALUE"""),25.9)</f>
        <v>25.9</v>
      </c>
      <c r="D67" s="1">
        <f ca="1">IFERROR(__xludf.DUMMYFUNCTION("""COMPUTED_VALUE"""),11.7)</f>
        <v>11.7</v>
      </c>
      <c r="E67" s="1">
        <f ca="1">IFERROR(__xludf.DUMMYFUNCTION("""COMPUTED_VALUE"""),16.3)</f>
        <v>16.3</v>
      </c>
      <c r="F67" s="1">
        <f ca="1">IFERROR(__xludf.DUMMYFUNCTION("""COMPUTED_VALUE"""),66.9)</f>
        <v>66.900000000000006</v>
      </c>
      <c r="G67" s="1">
        <f ca="1">IFERROR(__xludf.DUMMYFUNCTION("""COMPUTED_VALUE"""),28)</f>
        <v>28</v>
      </c>
      <c r="H67" s="1">
        <f ca="1">IFERROR(__xludf.DUMMYFUNCTION("""COMPUTED_VALUE"""),5.1)</f>
        <v>5.0999999999999996</v>
      </c>
      <c r="I67" s="1">
        <f ca="1">IFERROR(__xludf.DUMMYFUNCTION("""COMPUTED_VALUE"""),100)</f>
        <v>100</v>
      </c>
    </row>
    <row r="68" spans="1:9" ht="14.4" x14ac:dyDescent="0.3">
      <c r="A68" s="5">
        <v>43203</v>
      </c>
      <c r="B68" s="1">
        <f ca="1">IFERROR(__xludf.DUMMYFUNCTION("""COMPUTED_VALUE"""),43.6)</f>
        <v>43.6</v>
      </c>
      <c r="C68" s="1">
        <f ca="1">IFERROR(__xludf.DUMMYFUNCTION("""COMPUTED_VALUE"""),23.9)</f>
        <v>23.9</v>
      </c>
      <c r="D68" s="1">
        <f ca="1">IFERROR(__xludf.DUMMYFUNCTION("""COMPUTED_VALUE"""),10.9)</f>
        <v>10.9</v>
      </c>
      <c r="E68" s="1">
        <f ca="1">IFERROR(__xludf.DUMMYFUNCTION("""COMPUTED_VALUE"""),15)</f>
        <v>15</v>
      </c>
      <c r="F68" s="1">
        <f ca="1">IFERROR(__xludf.DUMMYFUNCTION("""COMPUTED_VALUE"""),67.5)</f>
        <v>67.5</v>
      </c>
      <c r="G68" s="1">
        <f ca="1">IFERROR(__xludf.DUMMYFUNCTION("""COMPUTED_VALUE"""),25.9)</f>
        <v>25.9</v>
      </c>
      <c r="H68" s="1">
        <f ca="1">IFERROR(__xludf.DUMMYFUNCTION("""COMPUTED_VALUE"""),6.6)</f>
        <v>6.6</v>
      </c>
      <c r="I68" s="1">
        <f ca="1">IFERROR(__xludf.DUMMYFUNCTION("""COMPUTED_VALUE"""),100)</f>
        <v>100</v>
      </c>
    </row>
    <row r="69" spans="1:9" ht="14.4" x14ac:dyDescent="0.3">
      <c r="A69" s="5">
        <v>43204</v>
      </c>
      <c r="B69" s="1"/>
      <c r="C69" s="1"/>
      <c r="D69" s="1"/>
      <c r="E69" s="1"/>
      <c r="F69" s="1"/>
    </row>
    <row r="70" spans="1:9" ht="14.4" x14ac:dyDescent="0.3">
      <c r="A70" s="5">
        <v>43205</v>
      </c>
      <c r="B70" s="1"/>
      <c r="C70" s="1"/>
      <c r="D70" s="1"/>
      <c r="E70" s="1"/>
      <c r="F70" s="1"/>
    </row>
    <row r="71" spans="1:9" ht="14.4" x14ac:dyDescent="0.3">
      <c r="A71" s="5">
        <v>43206</v>
      </c>
      <c r="B71" s="1">
        <f ca="1">IFERROR(__xludf.DUMMYFUNCTION("""COMPUTED_VALUE"""),44.5)</f>
        <v>44.5</v>
      </c>
      <c r="C71" s="1">
        <f ca="1">IFERROR(__xludf.DUMMYFUNCTION("""COMPUTED_VALUE"""),21.8)</f>
        <v>21.8</v>
      </c>
      <c r="D71" s="1">
        <f ca="1">IFERROR(__xludf.DUMMYFUNCTION("""COMPUTED_VALUE"""),12)</f>
        <v>12</v>
      </c>
      <c r="E71" s="1">
        <f ca="1">IFERROR(__xludf.DUMMYFUNCTION("""COMPUTED_VALUE"""),15.3)</f>
        <v>15.3</v>
      </c>
      <c r="F71" s="1">
        <f ca="1">IFERROR(__xludf.DUMMYFUNCTION("""COMPUTED_VALUE"""),66.3)</f>
        <v>66.3</v>
      </c>
      <c r="G71" s="1">
        <f ca="1">IFERROR(__xludf.DUMMYFUNCTION("""COMPUTED_VALUE"""),27.3)</f>
        <v>27.3</v>
      </c>
      <c r="H71" s="1">
        <f ca="1">IFERROR(__xludf.DUMMYFUNCTION("""COMPUTED_VALUE"""),6.4)</f>
        <v>6.4</v>
      </c>
      <c r="I71" s="1">
        <f ca="1">IFERROR(__xludf.DUMMYFUNCTION("""COMPUTED_VALUE"""),100)</f>
        <v>100</v>
      </c>
    </row>
    <row r="72" spans="1:9" ht="14.4" x14ac:dyDescent="0.3">
      <c r="A72" s="5">
        <v>43207</v>
      </c>
      <c r="B72" s="1">
        <f ca="1">IFERROR(__xludf.DUMMYFUNCTION("""COMPUTED_VALUE"""),42.6)</f>
        <v>42.6</v>
      </c>
      <c r="C72" s="1">
        <f ca="1">IFERROR(__xludf.DUMMYFUNCTION("""COMPUTED_VALUE"""),23.1)</f>
        <v>23.1</v>
      </c>
      <c r="D72" s="1">
        <f ca="1">IFERROR(__xludf.DUMMYFUNCTION("""COMPUTED_VALUE"""),14.5)</f>
        <v>14.5</v>
      </c>
      <c r="E72" s="1">
        <f ca="1">IFERROR(__xludf.DUMMYFUNCTION("""COMPUTED_VALUE"""),15.7)</f>
        <v>15.7</v>
      </c>
      <c r="F72" s="1">
        <f ca="1">IFERROR(__xludf.DUMMYFUNCTION("""COMPUTED_VALUE"""),65.7)</f>
        <v>65.7</v>
      </c>
      <c r="G72" s="1">
        <f ca="1">IFERROR(__xludf.DUMMYFUNCTION("""COMPUTED_VALUE"""),30.2)</f>
        <v>30.2</v>
      </c>
      <c r="H72" s="1">
        <f ca="1">IFERROR(__xludf.DUMMYFUNCTION("""COMPUTED_VALUE"""),4)</f>
        <v>4</v>
      </c>
      <c r="I72" s="1">
        <f ca="1">IFERROR(__xludf.DUMMYFUNCTION("""COMPUTED_VALUE"""),100)</f>
        <v>100</v>
      </c>
    </row>
    <row r="73" spans="1:9" ht="14.4" x14ac:dyDescent="0.3">
      <c r="A73" s="5">
        <v>43208</v>
      </c>
      <c r="B73" s="1">
        <f ca="1">IFERROR(__xludf.DUMMYFUNCTION("""COMPUTED_VALUE"""),44.7)</f>
        <v>44.7</v>
      </c>
      <c r="C73" s="1">
        <f ca="1">IFERROR(__xludf.DUMMYFUNCTION("""COMPUTED_VALUE"""),23.9)</f>
        <v>23.9</v>
      </c>
      <c r="D73" s="1">
        <f ca="1">IFERROR(__xludf.DUMMYFUNCTION("""COMPUTED_VALUE"""),12.3)</f>
        <v>12.3</v>
      </c>
      <c r="E73" s="1">
        <f ca="1">IFERROR(__xludf.DUMMYFUNCTION("""COMPUTED_VALUE"""),14)</f>
        <v>14</v>
      </c>
      <c r="F73" s="1">
        <f ca="1">IFERROR(__xludf.DUMMYFUNCTION("""COMPUTED_VALUE"""),68.7)</f>
        <v>68.7</v>
      </c>
      <c r="G73" s="1">
        <f ca="1">IFERROR(__xludf.DUMMYFUNCTION("""COMPUTED_VALUE"""),26.3)</f>
        <v>26.3</v>
      </c>
      <c r="H73" s="1">
        <f ca="1">IFERROR(__xludf.DUMMYFUNCTION("""COMPUTED_VALUE"""),5)</f>
        <v>5</v>
      </c>
      <c r="I73" s="1">
        <f ca="1">IFERROR(__xludf.DUMMYFUNCTION("""COMPUTED_VALUE"""),100)</f>
        <v>100</v>
      </c>
    </row>
    <row r="74" spans="1:9" ht="14.4" x14ac:dyDescent="0.3">
      <c r="A74" s="5">
        <v>43209</v>
      </c>
      <c r="B74" s="1">
        <f ca="1">IFERROR(__xludf.DUMMYFUNCTION("""COMPUTED_VALUE"""),44.4)</f>
        <v>44.4</v>
      </c>
      <c r="C74" s="1">
        <f ca="1">IFERROR(__xludf.DUMMYFUNCTION("""COMPUTED_VALUE"""),23.7)</f>
        <v>23.7</v>
      </c>
      <c r="D74" s="1">
        <f ca="1">IFERROR(__xludf.DUMMYFUNCTION("""COMPUTED_VALUE"""),11.4)</f>
        <v>11.4</v>
      </c>
      <c r="E74" s="1">
        <f ca="1">IFERROR(__xludf.DUMMYFUNCTION("""COMPUTED_VALUE"""),15.3)</f>
        <v>15.3</v>
      </c>
      <c r="F74" s="1">
        <f ca="1">IFERROR(__xludf.DUMMYFUNCTION("""COMPUTED_VALUE"""),68.1)</f>
        <v>68.099999999999994</v>
      </c>
      <c r="G74" s="1">
        <f ca="1">IFERROR(__xludf.DUMMYFUNCTION("""COMPUTED_VALUE"""),26.7)</f>
        <v>26.7</v>
      </c>
      <c r="H74" s="1">
        <f ca="1">IFERROR(__xludf.DUMMYFUNCTION("""COMPUTED_VALUE"""),5.2)</f>
        <v>5.2</v>
      </c>
      <c r="I74" s="1">
        <f ca="1">IFERROR(__xludf.DUMMYFUNCTION("""COMPUTED_VALUE"""),100)</f>
        <v>100</v>
      </c>
    </row>
    <row r="75" spans="1:9" ht="14.4" x14ac:dyDescent="0.3">
      <c r="A75" s="5">
        <v>43210</v>
      </c>
      <c r="B75" s="1">
        <f ca="1">IFERROR(__xludf.DUMMYFUNCTION("""COMPUTED_VALUE"""),46.1)</f>
        <v>46.1</v>
      </c>
      <c r="C75" s="1">
        <f ca="1">IFERROR(__xludf.DUMMYFUNCTION("""COMPUTED_VALUE"""),21.9)</f>
        <v>21.9</v>
      </c>
      <c r="D75" s="1">
        <f ca="1">IFERROR(__xludf.DUMMYFUNCTION("""COMPUTED_VALUE"""),12.9)</f>
        <v>12.9</v>
      </c>
      <c r="E75" s="1">
        <f ca="1">IFERROR(__xludf.DUMMYFUNCTION("""COMPUTED_VALUE"""),14.7)</f>
        <v>14.7</v>
      </c>
      <c r="F75" s="1">
        <f ca="1">IFERROR(__xludf.DUMMYFUNCTION("""COMPUTED_VALUE"""),68)</f>
        <v>68</v>
      </c>
      <c r="G75" s="1">
        <f ca="1">IFERROR(__xludf.DUMMYFUNCTION("""COMPUTED_VALUE"""),27.6)</f>
        <v>27.6</v>
      </c>
      <c r="H75" s="1">
        <f ca="1">IFERROR(__xludf.DUMMYFUNCTION("""COMPUTED_VALUE"""),4.4)</f>
        <v>4.4000000000000004</v>
      </c>
      <c r="I75" s="1">
        <f ca="1">IFERROR(__xludf.DUMMYFUNCTION("""COMPUTED_VALUE"""),100)</f>
        <v>100</v>
      </c>
    </row>
    <row r="76" spans="1:9" ht="14.4" x14ac:dyDescent="0.3">
      <c r="A76" s="5">
        <v>43211</v>
      </c>
      <c r="B76" s="1"/>
      <c r="C76" s="1"/>
      <c r="D76" s="1"/>
      <c r="E76" s="1"/>
      <c r="F76" s="1"/>
    </row>
    <row r="77" spans="1:9" ht="14.4" x14ac:dyDescent="0.3">
      <c r="A77" s="5">
        <v>43212</v>
      </c>
      <c r="B77" s="1"/>
      <c r="C77" s="1"/>
      <c r="D77" s="1"/>
      <c r="E77" s="1"/>
      <c r="F77" s="1"/>
    </row>
    <row r="78" spans="1:9" ht="14.4" x14ac:dyDescent="0.3">
      <c r="A78" s="5">
        <v>43213</v>
      </c>
      <c r="B78" s="1">
        <f ca="1">IFERROR(__xludf.DUMMYFUNCTION("""COMPUTED_VALUE"""),49.3)</f>
        <v>49.3</v>
      </c>
      <c r="C78" s="1">
        <f ca="1">IFERROR(__xludf.DUMMYFUNCTION("""COMPUTED_VALUE"""),21.6)</f>
        <v>21.6</v>
      </c>
      <c r="D78" s="1">
        <f ca="1">IFERROR(__xludf.DUMMYFUNCTION("""COMPUTED_VALUE"""),11)</f>
        <v>11</v>
      </c>
      <c r="E78" s="1">
        <f ca="1">IFERROR(__xludf.DUMMYFUNCTION("""COMPUTED_VALUE"""),13.4)</f>
        <v>13.4</v>
      </c>
      <c r="F78" s="1">
        <f ca="1">IFERROR(__xludf.DUMMYFUNCTION("""COMPUTED_VALUE"""),70.9)</f>
        <v>70.900000000000006</v>
      </c>
      <c r="G78" s="1">
        <f ca="1">IFERROR(__xludf.DUMMYFUNCTION("""COMPUTED_VALUE"""),24.5)</f>
        <v>24.5</v>
      </c>
      <c r="H78" s="1">
        <f ca="1">IFERROR(__xludf.DUMMYFUNCTION("""COMPUTED_VALUE"""),4.7)</f>
        <v>4.7</v>
      </c>
      <c r="I78" s="1">
        <f ca="1">IFERROR(__xludf.DUMMYFUNCTION("""COMPUTED_VALUE"""),100)</f>
        <v>100</v>
      </c>
    </row>
    <row r="79" spans="1:9" ht="14.4" x14ac:dyDescent="0.3">
      <c r="A79" s="5">
        <v>43214</v>
      </c>
      <c r="B79" s="1">
        <f ca="1">IFERROR(__xludf.DUMMYFUNCTION("""COMPUTED_VALUE"""),48.9)</f>
        <v>48.9</v>
      </c>
      <c r="C79" s="1">
        <f ca="1">IFERROR(__xludf.DUMMYFUNCTION("""COMPUTED_VALUE"""),21.7)</f>
        <v>21.7</v>
      </c>
      <c r="D79" s="1">
        <f ca="1">IFERROR(__xludf.DUMMYFUNCTION("""COMPUTED_VALUE"""),10.4)</f>
        <v>10.4</v>
      </c>
      <c r="E79" s="1">
        <f ca="1">IFERROR(__xludf.DUMMYFUNCTION("""COMPUTED_VALUE"""),13.2)</f>
        <v>13.2</v>
      </c>
      <c r="F79" s="1">
        <f ca="1">IFERROR(__xludf.DUMMYFUNCTION("""COMPUTED_VALUE"""),70.7)</f>
        <v>70.7</v>
      </c>
      <c r="G79" s="1">
        <f ca="1">IFERROR(__xludf.DUMMYFUNCTION("""COMPUTED_VALUE"""),23.6)</f>
        <v>23.6</v>
      </c>
      <c r="H79" s="1">
        <f ca="1">IFERROR(__xludf.DUMMYFUNCTION("""COMPUTED_VALUE"""),5.7)</f>
        <v>5.7</v>
      </c>
      <c r="I79" s="1">
        <f ca="1">IFERROR(__xludf.DUMMYFUNCTION("""COMPUTED_VALUE"""),100)</f>
        <v>100</v>
      </c>
    </row>
    <row r="80" spans="1:9" ht="14.4" x14ac:dyDescent="0.3">
      <c r="A80" s="5">
        <v>43215</v>
      </c>
      <c r="B80" s="1">
        <f ca="1">IFERROR(__xludf.DUMMYFUNCTION("""COMPUTED_VALUE"""),48.7)</f>
        <v>48.7</v>
      </c>
      <c r="C80" s="1">
        <f ca="1">IFERROR(__xludf.DUMMYFUNCTION("""COMPUTED_VALUE"""),20)</f>
        <v>20</v>
      </c>
      <c r="D80" s="1">
        <f ca="1">IFERROR(__xludf.DUMMYFUNCTION("""COMPUTED_VALUE"""),12.3)</f>
        <v>12.3</v>
      </c>
      <c r="E80" s="1">
        <f ca="1">IFERROR(__xludf.DUMMYFUNCTION("""COMPUTED_VALUE"""),12.6)</f>
        <v>12.6</v>
      </c>
      <c r="F80" s="1">
        <f ca="1">IFERROR(__xludf.DUMMYFUNCTION("""COMPUTED_VALUE"""),68.7)</f>
        <v>68.7</v>
      </c>
      <c r="G80" s="1">
        <f ca="1">IFERROR(__xludf.DUMMYFUNCTION("""COMPUTED_VALUE"""),24.9)</f>
        <v>24.9</v>
      </c>
      <c r="H80" s="1">
        <f ca="1">IFERROR(__xludf.DUMMYFUNCTION("""COMPUTED_VALUE"""),6.4)</f>
        <v>6.4</v>
      </c>
      <c r="I80" s="1">
        <f ca="1">IFERROR(__xludf.DUMMYFUNCTION("""COMPUTED_VALUE"""),100)</f>
        <v>100</v>
      </c>
    </row>
    <row r="81" spans="1:9" ht="14.4" x14ac:dyDescent="0.3">
      <c r="A81" s="5">
        <v>43216</v>
      </c>
      <c r="B81" s="1">
        <f ca="1">IFERROR(__xludf.DUMMYFUNCTION("""COMPUTED_VALUE"""),47.5)</f>
        <v>47.5</v>
      </c>
      <c r="C81" s="1">
        <f ca="1">IFERROR(__xludf.DUMMYFUNCTION("""COMPUTED_VALUE"""),20.5)</f>
        <v>20.5</v>
      </c>
      <c r="D81" s="1">
        <f ca="1">IFERROR(__xludf.DUMMYFUNCTION("""COMPUTED_VALUE"""),13.2)</f>
        <v>13.2</v>
      </c>
      <c r="E81" s="1">
        <f ca="1">IFERROR(__xludf.DUMMYFUNCTION("""COMPUTED_VALUE"""),13.4)</f>
        <v>13.4</v>
      </c>
      <c r="F81" s="1">
        <f ca="1">IFERROR(__xludf.DUMMYFUNCTION("""COMPUTED_VALUE"""),67.9)</f>
        <v>67.900000000000006</v>
      </c>
      <c r="G81" s="1">
        <f ca="1">IFERROR(__xludf.DUMMYFUNCTION("""COMPUTED_VALUE"""),26.7)</f>
        <v>26.7</v>
      </c>
      <c r="H81" s="1">
        <f ca="1">IFERROR(__xludf.DUMMYFUNCTION("""COMPUTED_VALUE"""),5.4)</f>
        <v>5.4</v>
      </c>
      <c r="I81" s="1">
        <f ca="1">IFERROR(__xludf.DUMMYFUNCTION("""COMPUTED_VALUE"""),100)</f>
        <v>100</v>
      </c>
    </row>
    <row r="82" spans="1:9" ht="14.4" x14ac:dyDescent="0.3">
      <c r="A82" s="5">
        <v>43217</v>
      </c>
      <c r="B82" s="1">
        <f ca="1">IFERROR(__xludf.DUMMYFUNCTION("""COMPUTED_VALUE"""),51.4)</f>
        <v>51.4</v>
      </c>
      <c r="C82" s="1">
        <f ca="1">IFERROR(__xludf.DUMMYFUNCTION("""COMPUTED_VALUE"""),19.6)</f>
        <v>19.600000000000001</v>
      </c>
      <c r="D82" s="1">
        <f ca="1">IFERROR(__xludf.DUMMYFUNCTION("""COMPUTED_VALUE"""),10.7)</f>
        <v>10.7</v>
      </c>
      <c r="E82" s="1">
        <f ca="1">IFERROR(__xludf.DUMMYFUNCTION("""COMPUTED_VALUE"""),14.3)</f>
        <v>14.3</v>
      </c>
      <c r="F82" s="1">
        <f ca="1">IFERROR(__xludf.DUMMYFUNCTION("""COMPUTED_VALUE"""),71)</f>
        <v>71</v>
      </c>
      <c r="G82" s="1">
        <f ca="1">IFERROR(__xludf.DUMMYFUNCTION("""COMPUTED_VALUE"""),25)</f>
        <v>25</v>
      </c>
      <c r="H82" s="1">
        <f ca="1">IFERROR(__xludf.DUMMYFUNCTION("""COMPUTED_VALUE"""),4)</f>
        <v>4</v>
      </c>
      <c r="I82" s="1">
        <f ca="1">IFERROR(__xludf.DUMMYFUNCTION("""COMPUTED_VALUE"""),100)</f>
        <v>100</v>
      </c>
    </row>
    <row r="83" spans="1:9" ht="14.4" x14ac:dyDescent="0.3">
      <c r="A83" s="5">
        <v>43218</v>
      </c>
      <c r="B83" s="1"/>
      <c r="C83" s="1"/>
      <c r="D83" s="1"/>
      <c r="E83" s="1"/>
      <c r="F83" s="1"/>
    </row>
    <row r="84" spans="1:9" ht="14.4" x14ac:dyDescent="0.3">
      <c r="A84" s="5">
        <v>43219</v>
      </c>
      <c r="B84" s="1"/>
      <c r="C84" s="1"/>
      <c r="D84" s="1"/>
      <c r="E84" s="1"/>
      <c r="F84" s="1"/>
    </row>
    <row r="85" spans="1:9" ht="14.4" x14ac:dyDescent="0.3">
      <c r="A85" s="5">
        <v>43220</v>
      </c>
      <c r="B85" s="1">
        <f ca="1">IFERROR(__xludf.DUMMYFUNCTION("""COMPUTED_VALUE"""),55.6)</f>
        <v>55.6</v>
      </c>
      <c r="C85" s="1">
        <f ca="1">IFERROR(__xludf.DUMMYFUNCTION("""COMPUTED_VALUE"""),20.7)</f>
        <v>20.7</v>
      </c>
      <c r="D85" s="1">
        <f ca="1">IFERROR(__xludf.DUMMYFUNCTION("""COMPUTED_VALUE"""),7.8)</f>
        <v>7.8</v>
      </c>
      <c r="E85" s="1">
        <f ca="1">IFERROR(__xludf.DUMMYFUNCTION("""COMPUTED_VALUE"""),10.6)</f>
        <v>10.6</v>
      </c>
      <c r="F85" s="1">
        <f ca="1">IFERROR(__xludf.DUMMYFUNCTION("""COMPUTED_VALUE"""),76.3)</f>
        <v>76.3</v>
      </c>
      <c r="G85" s="1">
        <f ca="1">IFERROR(__xludf.DUMMYFUNCTION("""COMPUTED_VALUE"""),18.4)</f>
        <v>18.399999999999999</v>
      </c>
      <c r="H85" s="1">
        <f ca="1">IFERROR(__xludf.DUMMYFUNCTION("""COMPUTED_VALUE"""),5.3)</f>
        <v>5.3</v>
      </c>
      <c r="I85" s="1">
        <f ca="1">IFERROR(__xludf.DUMMYFUNCTION("""COMPUTED_VALUE"""),100)</f>
        <v>100</v>
      </c>
    </row>
    <row r="86" spans="1:9" ht="14.4" x14ac:dyDescent="0.3">
      <c r="A86" s="5">
        <v>43221</v>
      </c>
    </row>
    <row r="87" spans="1:9" ht="14.4" x14ac:dyDescent="0.3">
      <c r="A87" s="5">
        <v>43222</v>
      </c>
      <c r="B87" s="1">
        <f ca="1">IFERROR(__xludf.DUMMYFUNCTION("""COMPUTED_VALUE"""),55.6)</f>
        <v>55.6</v>
      </c>
      <c r="C87" s="1">
        <f ca="1">IFERROR(__xludf.DUMMYFUNCTION("""COMPUTED_VALUE"""),22.7)</f>
        <v>22.7</v>
      </c>
      <c r="D87" s="1">
        <f ca="1">IFERROR(__xludf.DUMMYFUNCTION("""COMPUTED_VALUE"""),7.4)</f>
        <v>7.4</v>
      </c>
      <c r="E87" s="1">
        <f ca="1">IFERROR(__xludf.DUMMYFUNCTION("""COMPUTED_VALUE"""),8.1)</f>
        <v>8.1</v>
      </c>
      <c r="F87" s="1">
        <f ca="1">IFERROR(__xludf.DUMMYFUNCTION("""COMPUTED_VALUE"""),78.3)</f>
        <v>78.3</v>
      </c>
      <c r="G87" s="1">
        <f ca="1">IFERROR(__xludf.DUMMYFUNCTION("""COMPUTED_VALUE"""),15.5)</f>
        <v>15.5</v>
      </c>
      <c r="H87" s="1">
        <f ca="1">IFERROR(__xludf.DUMMYFUNCTION("""COMPUTED_VALUE"""),6.2)</f>
        <v>6.2</v>
      </c>
      <c r="I87" s="1">
        <f ca="1">IFERROR(__xludf.DUMMYFUNCTION("""COMPUTED_VALUE"""),100)</f>
        <v>100</v>
      </c>
    </row>
    <row r="88" spans="1:9" ht="14.4" x14ac:dyDescent="0.3">
      <c r="A88" s="5">
        <v>43223</v>
      </c>
      <c r="B88" s="1">
        <f ca="1">IFERROR(__xludf.DUMMYFUNCTION("""COMPUTED_VALUE"""),55.8)</f>
        <v>55.8</v>
      </c>
      <c r="C88" s="1">
        <f ca="1">IFERROR(__xludf.DUMMYFUNCTION("""COMPUTED_VALUE"""),21.2)</f>
        <v>21.2</v>
      </c>
      <c r="D88" s="1">
        <f ca="1">IFERROR(__xludf.DUMMYFUNCTION("""COMPUTED_VALUE"""),7.1)</f>
        <v>7.1</v>
      </c>
      <c r="E88" s="1">
        <f ca="1">IFERROR(__xludf.DUMMYFUNCTION("""COMPUTED_VALUE"""),9.8)</f>
        <v>9.8000000000000007</v>
      </c>
      <c r="F88" s="1">
        <f ca="1">IFERROR(__xludf.DUMMYFUNCTION("""COMPUTED_VALUE"""),77)</f>
        <v>77</v>
      </c>
      <c r="G88" s="1">
        <f ca="1">IFERROR(__xludf.DUMMYFUNCTION("""COMPUTED_VALUE"""),17)</f>
        <v>17</v>
      </c>
      <c r="H88" s="1">
        <f ca="1">IFERROR(__xludf.DUMMYFUNCTION("""COMPUTED_VALUE"""),6)</f>
        <v>6</v>
      </c>
      <c r="I88" s="1">
        <f ca="1">IFERROR(__xludf.DUMMYFUNCTION("""COMPUTED_VALUE"""),100)</f>
        <v>100</v>
      </c>
    </row>
    <row r="89" spans="1:9" ht="14.4" x14ac:dyDescent="0.3">
      <c r="A89" s="5">
        <v>43224</v>
      </c>
      <c r="B89" s="1">
        <f ca="1">IFERROR(__xludf.DUMMYFUNCTION("""COMPUTED_VALUE"""),55.9)</f>
        <v>55.9</v>
      </c>
      <c r="C89" s="1">
        <f ca="1">IFERROR(__xludf.DUMMYFUNCTION("""COMPUTED_VALUE"""),20.7)</f>
        <v>20.7</v>
      </c>
      <c r="D89" s="1">
        <f ca="1">IFERROR(__xludf.DUMMYFUNCTION("""COMPUTED_VALUE"""),7.5)</f>
        <v>7.5</v>
      </c>
      <c r="E89" s="1">
        <f ca="1">IFERROR(__xludf.DUMMYFUNCTION("""COMPUTED_VALUE"""),8.7)</f>
        <v>8.6999999999999993</v>
      </c>
      <c r="F89" s="1">
        <f ca="1">IFERROR(__xludf.DUMMYFUNCTION("""COMPUTED_VALUE"""),76.6)</f>
        <v>76.599999999999994</v>
      </c>
      <c r="G89" s="1">
        <f ca="1">IFERROR(__xludf.DUMMYFUNCTION("""COMPUTED_VALUE"""),16.3)</f>
        <v>16.3</v>
      </c>
      <c r="H89" s="1">
        <f ca="1">IFERROR(__xludf.DUMMYFUNCTION("""COMPUTED_VALUE"""),7.1)</f>
        <v>7.1</v>
      </c>
      <c r="I89" s="1">
        <f ca="1">IFERROR(__xludf.DUMMYFUNCTION("""COMPUTED_VALUE"""),100)</f>
        <v>100</v>
      </c>
    </row>
    <row r="90" spans="1:9" ht="14.4" x14ac:dyDescent="0.3">
      <c r="A90" s="5">
        <v>43225</v>
      </c>
      <c r="B90" s="1"/>
      <c r="C90" s="1"/>
      <c r="D90" s="1"/>
      <c r="E90" s="1"/>
      <c r="F90" s="1"/>
    </row>
    <row r="91" spans="1:9" ht="14.4" x14ac:dyDescent="0.3">
      <c r="A91" s="5">
        <v>43226</v>
      </c>
      <c r="B91" s="1"/>
      <c r="C91" s="1"/>
      <c r="D91" s="1"/>
      <c r="E91" s="1"/>
      <c r="F91" s="1"/>
    </row>
    <row r="92" spans="1:9" ht="14.4" x14ac:dyDescent="0.3">
      <c r="A92" s="5">
        <v>43227</v>
      </c>
      <c r="B92" s="1"/>
      <c r="C92" s="1"/>
      <c r="D92" s="1"/>
      <c r="E92" s="1"/>
      <c r="F92" s="1"/>
    </row>
    <row r="93" spans="1:9" ht="14.4" x14ac:dyDescent="0.3">
      <c r="A93" s="5">
        <v>43228</v>
      </c>
      <c r="B93" s="1">
        <f ca="1">IFERROR(__xludf.DUMMYFUNCTION("""COMPUTED_VALUE"""),55.7)</f>
        <v>55.7</v>
      </c>
      <c r="C93" s="1">
        <f ca="1">IFERROR(__xludf.DUMMYFUNCTION("""COMPUTED_VALUE"""),23.3)</f>
        <v>23.3</v>
      </c>
      <c r="D93" s="1">
        <f ca="1">IFERROR(__xludf.DUMMYFUNCTION("""COMPUTED_VALUE"""),6.5)</f>
        <v>6.5</v>
      </c>
      <c r="E93" s="1">
        <f ca="1">IFERROR(__xludf.DUMMYFUNCTION("""COMPUTED_VALUE"""),8.4)</f>
        <v>8.4</v>
      </c>
      <c r="F93" s="1">
        <f ca="1">IFERROR(__xludf.DUMMYFUNCTION("""COMPUTED_VALUE"""),78.9)</f>
        <v>78.900000000000006</v>
      </c>
      <c r="G93" s="1">
        <f ca="1">IFERROR(__xludf.DUMMYFUNCTION("""COMPUTED_VALUE"""),14.9)</f>
        <v>14.9</v>
      </c>
      <c r="H93" s="1">
        <f ca="1">IFERROR(__xludf.DUMMYFUNCTION("""COMPUTED_VALUE"""),6.2)</f>
        <v>6.2</v>
      </c>
      <c r="I93" s="1">
        <f ca="1">IFERROR(__xludf.DUMMYFUNCTION("""COMPUTED_VALUE"""),100)</f>
        <v>100</v>
      </c>
    </row>
    <row r="94" spans="1:9" ht="14.4" x14ac:dyDescent="0.3">
      <c r="A94" s="5">
        <v>43229</v>
      </c>
      <c r="B94" s="1">
        <f ca="1">IFERROR(__xludf.DUMMYFUNCTION("""COMPUTED_VALUE"""),52.9)</f>
        <v>52.9</v>
      </c>
      <c r="C94" s="1">
        <f ca="1">IFERROR(__xludf.DUMMYFUNCTION("""COMPUTED_VALUE"""),23.2)</f>
        <v>23.2</v>
      </c>
      <c r="D94" s="1">
        <f ca="1">IFERROR(__xludf.DUMMYFUNCTION("""COMPUTED_VALUE"""),7.4)</f>
        <v>7.4</v>
      </c>
      <c r="E94" s="1">
        <f ca="1">IFERROR(__xludf.DUMMYFUNCTION("""COMPUTED_VALUE"""),9.7)</f>
        <v>9.6999999999999993</v>
      </c>
      <c r="F94" s="1">
        <f ca="1">IFERROR(__xludf.DUMMYFUNCTION("""COMPUTED_VALUE"""),76.1)</f>
        <v>76.099999999999994</v>
      </c>
      <c r="G94" s="1">
        <f ca="1">IFERROR(__xludf.DUMMYFUNCTION("""COMPUTED_VALUE"""),17.1)</f>
        <v>17.100000000000001</v>
      </c>
      <c r="H94" s="1">
        <f ca="1">IFERROR(__xludf.DUMMYFUNCTION("""COMPUTED_VALUE"""),6.8)</f>
        <v>6.8</v>
      </c>
      <c r="I94" s="1">
        <f ca="1">IFERROR(__xludf.DUMMYFUNCTION("""COMPUTED_VALUE"""),100)</f>
        <v>100</v>
      </c>
    </row>
    <row r="95" spans="1:9" ht="14.4" x14ac:dyDescent="0.3">
      <c r="A95" s="5">
        <v>43230</v>
      </c>
      <c r="B95" s="1">
        <f ca="1">IFERROR(__xludf.DUMMYFUNCTION("""COMPUTED_VALUE"""),51.2)</f>
        <v>51.2</v>
      </c>
      <c r="C95" s="1">
        <f ca="1">IFERROR(__xludf.DUMMYFUNCTION("""COMPUTED_VALUE"""),21.6)</f>
        <v>21.6</v>
      </c>
      <c r="D95" s="1">
        <f ca="1">IFERROR(__xludf.DUMMYFUNCTION("""COMPUTED_VALUE"""),10.1)</f>
        <v>10.1</v>
      </c>
      <c r="E95" s="1">
        <f ca="1">IFERROR(__xludf.DUMMYFUNCTION("""COMPUTED_VALUE"""),9.9)</f>
        <v>9.9</v>
      </c>
      <c r="F95" s="1">
        <f ca="1">IFERROR(__xludf.DUMMYFUNCTION("""COMPUTED_VALUE"""),72.8)</f>
        <v>72.8</v>
      </c>
      <c r="G95" s="1">
        <f ca="1">IFERROR(__xludf.DUMMYFUNCTION("""COMPUTED_VALUE"""),20)</f>
        <v>20</v>
      </c>
      <c r="H95" s="1">
        <f ca="1">IFERROR(__xludf.DUMMYFUNCTION("""COMPUTED_VALUE"""),7.2)</f>
        <v>7.2</v>
      </c>
      <c r="I95" s="1">
        <f ca="1">IFERROR(__xludf.DUMMYFUNCTION("""COMPUTED_VALUE"""),100)</f>
        <v>100</v>
      </c>
    </row>
    <row r="96" spans="1:9" ht="14.4" x14ac:dyDescent="0.3">
      <c r="A96" s="5">
        <v>43231</v>
      </c>
      <c r="B96" s="1">
        <f ca="1">IFERROR(__xludf.DUMMYFUNCTION("""COMPUTED_VALUE"""),53)</f>
        <v>53</v>
      </c>
      <c r="C96" s="1">
        <f ca="1">IFERROR(__xludf.DUMMYFUNCTION("""COMPUTED_VALUE"""),23.4)</f>
        <v>23.4</v>
      </c>
      <c r="D96" s="1">
        <f ca="1">IFERROR(__xludf.DUMMYFUNCTION("""COMPUTED_VALUE"""),9.3)</f>
        <v>9.3000000000000007</v>
      </c>
      <c r="E96" s="1">
        <f ca="1">IFERROR(__xludf.DUMMYFUNCTION("""COMPUTED_VALUE"""),9)</f>
        <v>9</v>
      </c>
      <c r="F96" s="1">
        <f ca="1">IFERROR(__xludf.DUMMYFUNCTION("""COMPUTED_VALUE"""),76.4)</f>
        <v>76.400000000000006</v>
      </c>
      <c r="G96" s="1">
        <f ca="1">IFERROR(__xludf.DUMMYFUNCTION("""COMPUTED_VALUE"""),18.3)</f>
        <v>18.3</v>
      </c>
      <c r="H96" s="1">
        <f ca="1">IFERROR(__xludf.DUMMYFUNCTION("""COMPUTED_VALUE"""),5.3)</f>
        <v>5.3</v>
      </c>
      <c r="I96" s="1">
        <f ca="1">IFERROR(__xludf.DUMMYFUNCTION("""COMPUTED_VALUE"""),100)</f>
        <v>100</v>
      </c>
    </row>
    <row r="97" spans="1:9" ht="14.4" x14ac:dyDescent="0.3">
      <c r="A97" s="5">
        <v>43232</v>
      </c>
    </row>
    <row r="98" spans="1:9" ht="14.4" x14ac:dyDescent="0.3">
      <c r="A98" s="5">
        <v>43233</v>
      </c>
    </row>
    <row r="99" spans="1:9" ht="14.4" x14ac:dyDescent="0.3">
      <c r="A99" s="5">
        <v>43234</v>
      </c>
      <c r="B99" s="1">
        <f ca="1">IFERROR(__xludf.DUMMYFUNCTION("""COMPUTED_VALUE"""),50.6)</f>
        <v>50.6</v>
      </c>
      <c r="C99" s="1">
        <f ca="1">IFERROR(__xludf.DUMMYFUNCTION("""COMPUTED_VALUE"""),23.9)</f>
        <v>23.9</v>
      </c>
      <c r="D99" s="1">
        <f ca="1">IFERROR(__xludf.DUMMYFUNCTION("""COMPUTED_VALUE"""),10.4)</f>
        <v>10.4</v>
      </c>
      <c r="E99" s="1">
        <f ca="1">IFERROR(__xludf.DUMMYFUNCTION("""COMPUTED_VALUE"""),10.5)</f>
        <v>10.5</v>
      </c>
      <c r="F99" s="1">
        <f ca="1">IFERROR(__xludf.DUMMYFUNCTION("""COMPUTED_VALUE"""),74.4)</f>
        <v>74.400000000000006</v>
      </c>
      <c r="G99" s="1">
        <f ca="1">IFERROR(__xludf.DUMMYFUNCTION("""COMPUTED_VALUE"""),20.9)</f>
        <v>20.9</v>
      </c>
      <c r="H99" s="1">
        <f ca="1">IFERROR(__xludf.DUMMYFUNCTION("""COMPUTED_VALUE"""),4.7)</f>
        <v>4.7</v>
      </c>
      <c r="I99" s="1">
        <f ca="1">IFERROR(__xludf.DUMMYFUNCTION("""COMPUTED_VALUE"""),100)</f>
        <v>100</v>
      </c>
    </row>
    <row r="100" spans="1:9" ht="14.4" x14ac:dyDescent="0.3">
      <c r="A100" s="5">
        <v>43235</v>
      </c>
      <c r="B100" s="1">
        <f ca="1">IFERROR(__xludf.DUMMYFUNCTION("""COMPUTED_VALUE"""),49.9)</f>
        <v>49.9</v>
      </c>
      <c r="C100" s="1">
        <f ca="1">IFERROR(__xludf.DUMMYFUNCTION("""COMPUTED_VALUE"""),24.9)</f>
        <v>24.9</v>
      </c>
      <c r="D100" s="1">
        <f ca="1">IFERROR(__xludf.DUMMYFUNCTION("""COMPUTED_VALUE"""),9.9)</f>
        <v>9.9</v>
      </c>
      <c r="E100" s="1">
        <f ca="1">IFERROR(__xludf.DUMMYFUNCTION("""COMPUTED_VALUE"""),10.7)</f>
        <v>10.7</v>
      </c>
      <c r="F100" s="1">
        <f ca="1">IFERROR(__xludf.DUMMYFUNCTION("""COMPUTED_VALUE"""),74.8)</f>
        <v>74.8</v>
      </c>
      <c r="G100" s="1">
        <f ca="1">IFERROR(__xludf.DUMMYFUNCTION("""COMPUTED_VALUE"""),20.7)</f>
        <v>20.7</v>
      </c>
      <c r="H100" s="1">
        <f ca="1">IFERROR(__xludf.DUMMYFUNCTION("""COMPUTED_VALUE"""),4.5)</f>
        <v>4.5</v>
      </c>
      <c r="I100" s="1">
        <f ca="1">IFERROR(__xludf.DUMMYFUNCTION("""COMPUTED_VALUE"""),100)</f>
        <v>100</v>
      </c>
    </row>
    <row r="101" spans="1:9" ht="14.4" x14ac:dyDescent="0.3">
      <c r="A101" s="5">
        <v>43236</v>
      </c>
      <c r="B101" s="1">
        <f ca="1">IFERROR(__xludf.DUMMYFUNCTION("""COMPUTED_VALUE"""),51.8)</f>
        <v>51.8</v>
      </c>
      <c r="C101" s="1">
        <f ca="1">IFERROR(__xludf.DUMMYFUNCTION("""COMPUTED_VALUE"""),24.2)</f>
        <v>24.2</v>
      </c>
      <c r="D101" s="1">
        <f ca="1">IFERROR(__xludf.DUMMYFUNCTION("""COMPUTED_VALUE"""),9.1)</f>
        <v>9.1</v>
      </c>
      <c r="E101" s="1">
        <f ca="1">IFERROR(__xludf.DUMMYFUNCTION("""COMPUTED_VALUE"""),10)</f>
        <v>10</v>
      </c>
      <c r="F101" s="1">
        <f ca="1">IFERROR(__xludf.DUMMYFUNCTION("""COMPUTED_VALUE"""),76)</f>
        <v>76</v>
      </c>
      <c r="G101" s="1">
        <f ca="1">IFERROR(__xludf.DUMMYFUNCTION("""COMPUTED_VALUE"""),19.1)</f>
        <v>19.100000000000001</v>
      </c>
      <c r="H101" s="1">
        <f ca="1">IFERROR(__xludf.DUMMYFUNCTION("""COMPUTED_VALUE"""),4.9)</f>
        <v>4.9000000000000004</v>
      </c>
      <c r="I101" s="1">
        <f ca="1">IFERROR(__xludf.DUMMYFUNCTION("""COMPUTED_VALUE"""),100)</f>
        <v>100</v>
      </c>
    </row>
    <row r="102" spans="1:9" ht="14.4" x14ac:dyDescent="0.3">
      <c r="A102" s="5">
        <v>43237</v>
      </c>
      <c r="B102" s="1">
        <f ca="1">IFERROR(__xludf.DUMMYFUNCTION("""COMPUTED_VALUE"""),48.9)</f>
        <v>48.9</v>
      </c>
      <c r="C102" s="1">
        <f ca="1">IFERROR(__xludf.DUMMYFUNCTION("""COMPUTED_VALUE"""),24.5)</f>
        <v>24.5</v>
      </c>
      <c r="D102" s="1">
        <f ca="1">IFERROR(__xludf.DUMMYFUNCTION("""COMPUTED_VALUE"""),11.2)</f>
        <v>11.2</v>
      </c>
      <c r="E102" s="1">
        <f ca="1">IFERROR(__xludf.DUMMYFUNCTION("""COMPUTED_VALUE"""),10.7)</f>
        <v>10.7</v>
      </c>
      <c r="F102" s="1">
        <f ca="1">IFERROR(__xludf.DUMMYFUNCTION("""COMPUTED_VALUE"""),73.4)</f>
        <v>73.400000000000006</v>
      </c>
      <c r="G102" s="1">
        <f ca="1">IFERROR(__xludf.DUMMYFUNCTION("""COMPUTED_VALUE"""),21.9)</f>
        <v>21.9</v>
      </c>
      <c r="H102" s="1">
        <f ca="1">IFERROR(__xludf.DUMMYFUNCTION("""COMPUTED_VALUE"""),4.7)</f>
        <v>4.7</v>
      </c>
      <c r="I102" s="1">
        <f ca="1">IFERROR(__xludf.DUMMYFUNCTION("""COMPUTED_VALUE"""),100)</f>
        <v>100</v>
      </c>
    </row>
    <row r="103" spans="1:9" ht="14.4" x14ac:dyDescent="0.3">
      <c r="A103" s="5">
        <v>43238</v>
      </c>
      <c r="B103" s="1">
        <f ca="1">IFERROR(__xludf.DUMMYFUNCTION("""COMPUTED_VALUE"""),50.2)</f>
        <v>50.2</v>
      </c>
      <c r="C103" s="1">
        <f ca="1">IFERROR(__xludf.DUMMYFUNCTION("""COMPUTED_VALUE"""),25.1)</f>
        <v>25.1</v>
      </c>
      <c r="D103" s="1">
        <f ca="1">IFERROR(__xludf.DUMMYFUNCTION("""COMPUTED_VALUE"""),9.5)</f>
        <v>9.5</v>
      </c>
      <c r="E103" s="1">
        <f ca="1">IFERROR(__xludf.DUMMYFUNCTION("""COMPUTED_VALUE"""),11.2)</f>
        <v>11.2</v>
      </c>
      <c r="F103" s="1">
        <f ca="1">IFERROR(__xludf.DUMMYFUNCTION("""COMPUTED_VALUE"""),75.3)</f>
        <v>75.3</v>
      </c>
      <c r="G103" s="1">
        <f ca="1">IFERROR(__xludf.DUMMYFUNCTION("""COMPUTED_VALUE"""),20.6)</f>
        <v>20.6</v>
      </c>
      <c r="H103" s="1">
        <f ca="1">IFERROR(__xludf.DUMMYFUNCTION("""COMPUTED_VALUE"""),4)</f>
        <v>4</v>
      </c>
      <c r="I103" s="1">
        <f ca="1">IFERROR(__xludf.DUMMYFUNCTION("""COMPUTED_VALUE"""),100)</f>
        <v>100</v>
      </c>
    </row>
    <row r="104" spans="1:9" ht="14.4" x14ac:dyDescent="0.3">
      <c r="A104" s="5">
        <v>43239</v>
      </c>
    </row>
    <row r="105" spans="1:9" ht="14.4" x14ac:dyDescent="0.3">
      <c r="A105" s="5">
        <v>43240</v>
      </c>
    </row>
    <row r="106" spans="1:9" ht="14.4" x14ac:dyDescent="0.3">
      <c r="A106" s="5">
        <v>43241</v>
      </c>
      <c r="B106" s="1">
        <f ca="1">IFERROR(__xludf.DUMMYFUNCTION("""COMPUTED_VALUE"""),51.6)</f>
        <v>51.6</v>
      </c>
      <c r="C106" s="1">
        <f ca="1">IFERROR(__xludf.DUMMYFUNCTION("""COMPUTED_VALUE"""),22.3)</f>
        <v>22.3</v>
      </c>
      <c r="D106" s="1">
        <f ca="1">IFERROR(__xludf.DUMMYFUNCTION("""COMPUTED_VALUE"""),8.1)</f>
        <v>8.1</v>
      </c>
      <c r="E106" s="1">
        <f ca="1">IFERROR(__xludf.DUMMYFUNCTION("""COMPUTED_VALUE"""),12.7)</f>
        <v>12.7</v>
      </c>
      <c r="F106" s="1">
        <f ca="1">IFERROR(__xludf.DUMMYFUNCTION("""COMPUTED_VALUE"""),73.9)</f>
        <v>73.900000000000006</v>
      </c>
      <c r="G106" s="1">
        <f ca="1">IFERROR(__xludf.DUMMYFUNCTION("""COMPUTED_VALUE"""),20.7)</f>
        <v>20.7</v>
      </c>
      <c r="H106" s="1">
        <f ca="1">IFERROR(__xludf.DUMMYFUNCTION("""COMPUTED_VALUE"""),5.4)</f>
        <v>5.4</v>
      </c>
      <c r="I106" s="1">
        <f ca="1">IFERROR(__xludf.DUMMYFUNCTION("""COMPUTED_VALUE"""),100)</f>
        <v>100</v>
      </c>
    </row>
    <row r="107" spans="1:9" ht="14.4" x14ac:dyDescent="0.3">
      <c r="A107" s="5">
        <v>43242</v>
      </c>
    </row>
    <row r="108" spans="1:9" ht="14.4" x14ac:dyDescent="0.3">
      <c r="A108" s="5">
        <v>43243</v>
      </c>
      <c r="B108" s="1">
        <f ca="1">IFERROR(__xludf.DUMMYFUNCTION("""COMPUTED_VALUE"""),50.8)</f>
        <v>50.8</v>
      </c>
      <c r="C108" s="1">
        <f ca="1">IFERROR(__xludf.DUMMYFUNCTION("""COMPUTED_VALUE"""),21.4)</f>
        <v>21.4</v>
      </c>
      <c r="D108" s="1">
        <f ca="1">IFERROR(__xludf.DUMMYFUNCTION("""COMPUTED_VALUE"""),9)</f>
        <v>9</v>
      </c>
      <c r="E108" s="1">
        <f ca="1">IFERROR(__xludf.DUMMYFUNCTION("""COMPUTED_VALUE"""),13.8)</f>
        <v>13.8</v>
      </c>
      <c r="F108" s="1">
        <f ca="1">IFERROR(__xludf.DUMMYFUNCTION("""COMPUTED_VALUE"""),72.2)</f>
        <v>72.2</v>
      </c>
      <c r="G108" s="1">
        <f ca="1">IFERROR(__xludf.DUMMYFUNCTION("""COMPUTED_VALUE"""),22.8)</f>
        <v>22.8</v>
      </c>
      <c r="H108" s="1">
        <f ca="1">IFERROR(__xludf.DUMMYFUNCTION("""COMPUTED_VALUE"""),5)</f>
        <v>5</v>
      </c>
      <c r="I108" s="1">
        <f ca="1">IFERROR(__xludf.DUMMYFUNCTION("""COMPUTED_VALUE"""),100)</f>
        <v>100</v>
      </c>
    </row>
    <row r="109" spans="1:9" ht="14.4" x14ac:dyDescent="0.3">
      <c r="A109" s="5">
        <v>43244</v>
      </c>
      <c r="B109" s="1">
        <f ca="1">IFERROR(__xludf.DUMMYFUNCTION("""COMPUTED_VALUE"""),50.6)</f>
        <v>50.6</v>
      </c>
      <c r="C109" s="1">
        <f ca="1">IFERROR(__xludf.DUMMYFUNCTION("""COMPUTED_VALUE"""),23.9)</f>
        <v>23.9</v>
      </c>
      <c r="D109" s="1">
        <f ca="1">IFERROR(__xludf.DUMMYFUNCTION("""COMPUTED_VALUE"""),9.6)</f>
        <v>9.6</v>
      </c>
      <c r="E109" s="1">
        <f ca="1">IFERROR(__xludf.DUMMYFUNCTION("""COMPUTED_VALUE"""),12)</f>
        <v>12</v>
      </c>
      <c r="F109" s="1">
        <f ca="1">IFERROR(__xludf.DUMMYFUNCTION("""COMPUTED_VALUE"""),74.5)</f>
        <v>74.5</v>
      </c>
      <c r="G109" s="1">
        <f ca="1">IFERROR(__xludf.DUMMYFUNCTION("""COMPUTED_VALUE"""),21.6)</f>
        <v>21.6</v>
      </c>
      <c r="H109" s="1">
        <f ca="1">IFERROR(__xludf.DUMMYFUNCTION("""COMPUTED_VALUE"""),3.9)</f>
        <v>3.9</v>
      </c>
      <c r="I109" s="1">
        <f ca="1">IFERROR(__xludf.DUMMYFUNCTION("""COMPUTED_VALUE"""),100)</f>
        <v>100</v>
      </c>
    </row>
    <row r="110" spans="1:9" ht="14.4" x14ac:dyDescent="0.3">
      <c r="A110" s="5">
        <v>43245</v>
      </c>
      <c r="B110" s="1">
        <f ca="1">IFERROR(__xludf.DUMMYFUNCTION("""COMPUTED_VALUE"""),47.6)</f>
        <v>47.6</v>
      </c>
      <c r="C110" s="1">
        <f ca="1">IFERROR(__xludf.DUMMYFUNCTION("""COMPUTED_VALUE"""),25.2)</f>
        <v>25.2</v>
      </c>
      <c r="D110" s="1">
        <f ca="1">IFERROR(__xludf.DUMMYFUNCTION("""COMPUTED_VALUE"""),11.5)</f>
        <v>11.5</v>
      </c>
      <c r="E110" s="1">
        <f ca="1">IFERROR(__xludf.DUMMYFUNCTION("""COMPUTED_VALUE"""),11)</f>
        <v>11</v>
      </c>
      <c r="F110" s="1">
        <f ca="1">IFERROR(__xludf.DUMMYFUNCTION("""COMPUTED_VALUE"""),72.8)</f>
        <v>72.8</v>
      </c>
      <c r="G110" s="1">
        <f ca="1">IFERROR(__xludf.DUMMYFUNCTION("""COMPUTED_VALUE"""),22.5)</f>
        <v>22.5</v>
      </c>
      <c r="H110" s="1">
        <f ca="1">IFERROR(__xludf.DUMMYFUNCTION("""COMPUTED_VALUE"""),4.7)</f>
        <v>4.7</v>
      </c>
      <c r="I110" s="1">
        <f ca="1">IFERROR(__xludf.DUMMYFUNCTION("""COMPUTED_VALUE"""),100)</f>
        <v>100</v>
      </c>
    </row>
    <row r="111" spans="1:9" ht="14.4" x14ac:dyDescent="0.3">
      <c r="A111" s="5">
        <v>43246</v>
      </c>
    </row>
    <row r="112" spans="1:9" ht="14.4" x14ac:dyDescent="0.3">
      <c r="A112" s="5">
        <v>43247</v>
      </c>
    </row>
    <row r="113" spans="1:9" ht="14.4" x14ac:dyDescent="0.3">
      <c r="A113" s="5">
        <v>43248</v>
      </c>
      <c r="B113" s="1">
        <f ca="1">IFERROR(__xludf.DUMMYFUNCTION("""COMPUTED_VALUE"""),50.3)</f>
        <v>50.3</v>
      </c>
      <c r="C113" s="1">
        <f ca="1">IFERROR(__xludf.DUMMYFUNCTION("""COMPUTED_VALUE"""),21.7)</f>
        <v>21.7</v>
      </c>
      <c r="D113" s="1">
        <f ca="1">IFERROR(__xludf.DUMMYFUNCTION("""COMPUTED_VALUE"""),11.9)</f>
        <v>11.9</v>
      </c>
      <c r="E113" s="1">
        <f ca="1">IFERROR(__xludf.DUMMYFUNCTION("""COMPUTED_VALUE"""),10.5)</f>
        <v>10.5</v>
      </c>
      <c r="F113" s="1">
        <f ca="1">IFERROR(__xludf.DUMMYFUNCTION("""COMPUTED_VALUE"""),71.9)</f>
        <v>71.900000000000006</v>
      </c>
      <c r="G113" s="1">
        <f ca="1">IFERROR(__xludf.DUMMYFUNCTION("""COMPUTED_VALUE"""),22.4)</f>
        <v>22.4</v>
      </c>
      <c r="H113" s="1">
        <f ca="1">IFERROR(__xludf.DUMMYFUNCTION("""COMPUTED_VALUE"""),5.7)</f>
        <v>5.7</v>
      </c>
      <c r="I113" s="1">
        <f ca="1">IFERROR(__xludf.DUMMYFUNCTION("""COMPUTED_VALUE"""),100)</f>
        <v>100</v>
      </c>
    </row>
    <row r="114" spans="1:9" ht="14.4" x14ac:dyDescent="0.3">
      <c r="A114" s="5">
        <v>43249</v>
      </c>
      <c r="B114" s="1">
        <f ca="1">IFERROR(__xludf.DUMMYFUNCTION("""COMPUTED_VALUE"""),48.7)</f>
        <v>48.7</v>
      </c>
      <c r="C114" s="1">
        <f ca="1">IFERROR(__xludf.DUMMYFUNCTION("""COMPUTED_VALUE"""),23)</f>
        <v>23</v>
      </c>
      <c r="D114" s="1">
        <f ca="1">IFERROR(__xludf.DUMMYFUNCTION("""COMPUTED_VALUE"""),11)</f>
        <v>11</v>
      </c>
      <c r="E114" s="1">
        <f ca="1">IFERROR(__xludf.DUMMYFUNCTION("""COMPUTED_VALUE"""),10.3)</f>
        <v>10.3</v>
      </c>
      <c r="F114" s="1">
        <f ca="1">IFERROR(__xludf.DUMMYFUNCTION("""COMPUTED_VALUE"""),71.7)</f>
        <v>71.7</v>
      </c>
      <c r="G114" s="1">
        <f ca="1">IFERROR(__xludf.DUMMYFUNCTION("""COMPUTED_VALUE"""),21.3)</f>
        <v>21.3</v>
      </c>
      <c r="H114" s="1">
        <f ca="1">IFERROR(__xludf.DUMMYFUNCTION("""COMPUTED_VALUE"""),6.9)</f>
        <v>6.9</v>
      </c>
      <c r="I114" s="1">
        <f ca="1">IFERROR(__xludf.DUMMYFUNCTION("""COMPUTED_VALUE"""),100)</f>
        <v>100</v>
      </c>
    </row>
    <row r="115" spans="1:9" ht="14.4" x14ac:dyDescent="0.3">
      <c r="A115" s="5">
        <v>43250</v>
      </c>
      <c r="B115" s="1">
        <f ca="1">IFERROR(__xludf.DUMMYFUNCTION("""COMPUTED_VALUE"""),46.4)</f>
        <v>46.4</v>
      </c>
      <c r="C115" s="1">
        <f ca="1">IFERROR(__xludf.DUMMYFUNCTION("""COMPUTED_VALUE"""),24.6)</f>
        <v>24.6</v>
      </c>
      <c r="D115" s="1">
        <f ca="1">IFERROR(__xludf.DUMMYFUNCTION("""COMPUTED_VALUE"""),10.6)</f>
        <v>10.6</v>
      </c>
      <c r="E115" s="1">
        <f ca="1">IFERROR(__xludf.DUMMYFUNCTION("""COMPUTED_VALUE"""),11.5)</f>
        <v>11.5</v>
      </c>
      <c r="F115" s="1">
        <f ca="1">IFERROR(__xludf.DUMMYFUNCTION("""COMPUTED_VALUE"""),71.1)</f>
        <v>71.099999999999994</v>
      </c>
      <c r="G115" s="1">
        <f ca="1">IFERROR(__xludf.DUMMYFUNCTION("""COMPUTED_VALUE"""),22.1)</f>
        <v>22.1</v>
      </c>
      <c r="H115" s="1">
        <f ca="1">IFERROR(__xludf.DUMMYFUNCTION("""COMPUTED_VALUE"""),6.8)</f>
        <v>6.8</v>
      </c>
      <c r="I115" s="1">
        <f ca="1">IFERROR(__xludf.DUMMYFUNCTION("""COMPUTED_VALUE"""),100)</f>
        <v>100</v>
      </c>
    </row>
    <row r="116" spans="1:9" ht="14.4" x14ac:dyDescent="0.3">
      <c r="A116" s="5">
        <v>43251</v>
      </c>
      <c r="B116" s="1">
        <f ca="1">IFERROR(__xludf.DUMMYFUNCTION("""COMPUTED_VALUE"""),48.1)</f>
        <v>48.1</v>
      </c>
      <c r="C116" s="1">
        <f ca="1">IFERROR(__xludf.DUMMYFUNCTION("""COMPUTED_VALUE"""),22.6)</f>
        <v>22.6</v>
      </c>
      <c r="D116" s="1">
        <f ca="1">IFERROR(__xludf.DUMMYFUNCTION("""COMPUTED_VALUE"""),10.8)</f>
        <v>10.8</v>
      </c>
      <c r="E116" s="1">
        <f ca="1">IFERROR(__xludf.DUMMYFUNCTION("""COMPUTED_VALUE"""),12.1)</f>
        <v>12.1</v>
      </c>
      <c r="F116" s="1">
        <f ca="1">IFERROR(__xludf.DUMMYFUNCTION("""COMPUTED_VALUE"""),70.6)</f>
        <v>70.599999999999994</v>
      </c>
      <c r="G116" s="1">
        <f ca="1">IFERROR(__xludf.DUMMYFUNCTION("""COMPUTED_VALUE"""),22.9)</f>
        <v>22.9</v>
      </c>
      <c r="H116" s="1">
        <f ca="1">IFERROR(__xludf.DUMMYFUNCTION("""COMPUTED_VALUE"""),6.5)</f>
        <v>6.5</v>
      </c>
      <c r="I116" s="1">
        <f ca="1">IFERROR(__xludf.DUMMYFUNCTION("""COMPUTED_VALUE"""),100)</f>
        <v>100</v>
      </c>
    </row>
    <row r="117" spans="1:9" ht="14.4" x14ac:dyDescent="0.3">
      <c r="A117" s="5">
        <v>43252</v>
      </c>
      <c r="B117" s="1">
        <f ca="1">IFERROR(__xludf.DUMMYFUNCTION("""COMPUTED_VALUE"""),49.4)</f>
        <v>49.4</v>
      </c>
      <c r="C117" s="1">
        <f ca="1">IFERROR(__xludf.DUMMYFUNCTION("""COMPUTED_VALUE"""),21.5)</f>
        <v>21.5</v>
      </c>
      <c r="D117" s="1">
        <f ca="1">IFERROR(__xludf.DUMMYFUNCTION("""COMPUTED_VALUE"""),11.5)</f>
        <v>11.5</v>
      </c>
      <c r="E117" s="1">
        <f ca="1">IFERROR(__xludf.DUMMYFUNCTION("""COMPUTED_VALUE"""),11.1)</f>
        <v>11.1</v>
      </c>
      <c r="F117" s="1">
        <f ca="1">IFERROR(__xludf.DUMMYFUNCTION("""COMPUTED_VALUE"""),70.9)</f>
        <v>70.900000000000006</v>
      </c>
      <c r="G117" s="1">
        <f ca="1">IFERROR(__xludf.DUMMYFUNCTION("""COMPUTED_VALUE"""),22.6)</f>
        <v>22.6</v>
      </c>
      <c r="H117" s="1">
        <f ca="1">IFERROR(__xludf.DUMMYFUNCTION("""COMPUTED_VALUE"""),6.5)</f>
        <v>6.5</v>
      </c>
      <c r="I117" s="1">
        <f ca="1">IFERROR(__xludf.DUMMYFUNCTION("""COMPUTED_VALUE"""),100)</f>
        <v>100</v>
      </c>
    </row>
    <row r="118" spans="1:9" ht="14.4" x14ac:dyDescent="0.3">
      <c r="A118" s="5">
        <v>43253</v>
      </c>
    </row>
    <row r="119" spans="1:9" ht="14.4" x14ac:dyDescent="0.3">
      <c r="A119" s="5">
        <v>43254</v>
      </c>
    </row>
    <row r="120" spans="1:9" ht="14.4" x14ac:dyDescent="0.3">
      <c r="A120" s="5">
        <v>43255</v>
      </c>
      <c r="B120" s="1">
        <f ca="1">IFERROR(__xludf.DUMMYFUNCTION("""COMPUTED_VALUE"""),49.4)</f>
        <v>49.4</v>
      </c>
      <c r="C120" s="1">
        <f ca="1">IFERROR(__xludf.DUMMYFUNCTION("""COMPUTED_VALUE"""),22.8)</f>
        <v>22.8</v>
      </c>
      <c r="D120" s="1">
        <f ca="1">IFERROR(__xludf.DUMMYFUNCTION("""COMPUTED_VALUE"""),10)</f>
        <v>10</v>
      </c>
      <c r="E120" s="1">
        <f ca="1">IFERROR(__xludf.DUMMYFUNCTION("""COMPUTED_VALUE"""),11.3)</f>
        <v>11.3</v>
      </c>
      <c r="F120" s="1">
        <f ca="1">IFERROR(__xludf.DUMMYFUNCTION("""COMPUTED_VALUE"""),72.2)</f>
        <v>72.2</v>
      </c>
      <c r="G120" s="1">
        <f ca="1">IFERROR(__xludf.DUMMYFUNCTION("""COMPUTED_VALUE"""),21.3)</f>
        <v>21.3</v>
      </c>
      <c r="H120" s="1">
        <f ca="1">IFERROR(__xludf.DUMMYFUNCTION("""COMPUTED_VALUE"""),6.4)</f>
        <v>6.4</v>
      </c>
      <c r="I120" s="1">
        <f ca="1">IFERROR(__xludf.DUMMYFUNCTION("""COMPUTED_VALUE"""),100)</f>
        <v>100</v>
      </c>
    </row>
    <row r="121" spans="1:9" ht="14.4" x14ac:dyDescent="0.3">
      <c r="A121" s="5">
        <v>43256</v>
      </c>
      <c r="B121" s="1">
        <f ca="1">IFERROR(__xludf.DUMMYFUNCTION("""COMPUTED_VALUE"""),46.9)</f>
        <v>46.9</v>
      </c>
      <c r="C121" s="1">
        <f ca="1">IFERROR(__xludf.DUMMYFUNCTION("""COMPUTED_VALUE"""),24.7)</f>
        <v>24.7</v>
      </c>
      <c r="D121" s="1">
        <f ca="1">IFERROR(__xludf.DUMMYFUNCTION("""COMPUTED_VALUE"""),10.2)</f>
        <v>10.199999999999999</v>
      </c>
      <c r="E121" s="1">
        <f ca="1">IFERROR(__xludf.DUMMYFUNCTION("""COMPUTED_VALUE"""),12.5)</f>
        <v>12.5</v>
      </c>
      <c r="F121" s="1">
        <f ca="1">IFERROR(__xludf.DUMMYFUNCTION("""COMPUTED_VALUE"""),71.6)</f>
        <v>71.599999999999994</v>
      </c>
      <c r="G121" s="1">
        <f ca="1">IFERROR(__xludf.DUMMYFUNCTION("""COMPUTED_VALUE"""),22.7)</f>
        <v>22.7</v>
      </c>
      <c r="H121" s="1">
        <f ca="1">IFERROR(__xludf.DUMMYFUNCTION("""COMPUTED_VALUE"""),5.8)</f>
        <v>5.8</v>
      </c>
      <c r="I121" s="1">
        <f ca="1">IFERROR(__xludf.DUMMYFUNCTION("""COMPUTED_VALUE"""),100)</f>
        <v>100</v>
      </c>
    </row>
    <row r="122" spans="1:9" ht="14.4" x14ac:dyDescent="0.3">
      <c r="A122" s="5">
        <v>43257</v>
      </c>
    </row>
    <row r="123" spans="1:9" ht="14.4" x14ac:dyDescent="0.3">
      <c r="A123" s="5">
        <v>43258</v>
      </c>
      <c r="B123" s="1">
        <f ca="1">IFERROR(__xludf.DUMMYFUNCTION("""COMPUTED_VALUE"""),47.3)</f>
        <v>47.3</v>
      </c>
      <c r="C123" s="1">
        <f ca="1">IFERROR(__xludf.DUMMYFUNCTION("""COMPUTED_VALUE"""),23.5)</f>
        <v>23.5</v>
      </c>
      <c r="D123" s="1">
        <f ca="1">IFERROR(__xludf.DUMMYFUNCTION("""COMPUTED_VALUE"""),10.7)</f>
        <v>10.7</v>
      </c>
      <c r="E123" s="1">
        <f ca="1">IFERROR(__xludf.DUMMYFUNCTION("""COMPUTED_VALUE"""),12)</f>
        <v>12</v>
      </c>
      <c r="F123" s="1">
        <f ca="1">IFERROR(__xludf.DUMMYFUNCTION("""COMPUTED_VALUE"""),70.8)</f>
        <v>70.8</v>
      </c>
      <c r="G123" s="1">
        <f ca="1">IFERROR(__xludf.DUMMYFUNCTION("""COMPUTED_VALUE"""),22.7)</f>
        <v>22.7</v>
      </c>
      <c r="H123" s="1">
        <f ca="1">IFERROR(__xludf.DUMMYFUNCTION("""COMPUTED_VALUE"""),6.5)</f>
        <v>6.5</v>
      </c>
      <c r="I123" s="1">
        <f ca="1">IFERROR(__xludf.DUMMYFUNCTION("""COMPUTED_VALUE"""),100)</f>
        <v>100</v>
      </c>
    </row>
    <row r="124" spans="1:9" ht="14.4" x14ac:dyDescent="0.3">
      <c r="A124" s="5">
        <v>43259</v>
      </c>
      <c r="B124" s="1">
        <f ca="1">IFERROR(__xludf.DUMMYFUNCTION("""COMPUTED_VALUE"""),48.5)</f>
        <v>48.5</v>
      </c>
      <c r="C124" s="1">
        <f ca="1">IFERROR(__xludf.DUMMYFUNCTION("""COMPUTED_VALUE"""),24.5)</f>
        <v>24.5</v>
      </c>
      <c r="D124" s="1">
        <f ca="1">IFERROR(__xludf.DUMMYFUNCTION("""COMPUTED_VALUE"""),9.3)</f>
        <v>9.3000000000000007</v>
      </c>
      <c r="E124" s="1">
        <f ca="1">IFERROR(__xludf.DUMMYFUNCTION("""COMPUTED_VALUE"""),10.7)</f>
        <v>10.7</v>
      </c>
      <c r="F124" s="1">
        <f ca="1">IFERROR(__xludf.DUMMYFUNCTION("""COMPUTED_VALUE"""),73)</f>
        <v>73</v>
      </c>
      <c r="G124" s="1">
        <f ca="1">IFERROR(__xludf.DUMMYFUNCTION("""COMPUTED_VALUE"""),20)</f>
        <v>20</v>
      </c>
      <c r="H124" s="1">
        <f ca="1">IFERROR(__xludf.DUMMYFUNCTION("""COMPUTED_VALUE"""),7)</f>
        <v>7</v>
      </c>
      <c r="I124" s="1">
        <f ca="1">IFERROR(__xludf.DUMMYFUNCTION("""COMPUTED_VALUE"""),100)</f>
        <v>100</v>
      </c>
    </row>
    <row r="125" spans="1:9" ht="14.4" x14ac:dyDescent="0.3">
      <c r="A125" s="5">
        <v>43260</v>
      </c>
    </row>
    <row r="126" spans="1:9" ht="14.4" x14ac:dyDescent="0.3">
      <c r="A126" s="5">
        <v>43261</v>
      </c>
    </row>
    <row r="127" spans="1:9" ht="14.4" x14ac:dyDescent="0.3">
      <c r="A127" s="5">
        <v>43262</v>
      </c>
      <c r="B127" s="1">
        <f ca="1">IFERROR(__xludf.DUMMYFUNCTION("""COMPUTED_VALUE"""),50.8)</f>
        <v>50.8</v>
      </c>
      <c r="C127" s="1">
        <f ca="1">IFERROR(__xludf.DUMMYFUNCTION("""COMPUTED_VALUE"""),24.7)</f>
        <v>24.7</v>
      </c>
      <c r="D127" s="1">
        <f ca="1">IFERROR(__xludf.DUMMYFUNCTION("""COMPUTED_VALUE"""),8.3)</f>
        <v>8.3000000000000007</v>
      </c>
      <c r="E127" s="1">
        <f ca="1">IFERROR(__xludf.DUMMYFUNCTION("""COMPUTED_VALUE"""),10.5)</f>
        <v>10.5</v>
      </c>
      <c r="F127" s="1">
        <f ca="1">IFERROR(__xludf.DUMMYFUNCTION("""COMPUTED_VALUE"""),75.5)</f>
        <v>75.5</v>
      </c>
      <c r="G127" s="1">
        <f ca="1">IFERROR(__xludf.DUMMYFUNCTION("""COMPUTED_VALUE"""),18.8)</f>
        <v>18.8</v>
      </c>
      <c r="H127" s="1">
        <f ca="1">IFERROR(__xludf.DUMMYFUNCTION("""COMPUTED_VALUE"""),5.8)</f>
        <v>5.8</v>
      </c>
      <c r="I127" s="1">
        <f ca="1">IFERROR(__xludf.DUMMYFUNCTION("""COMPUTED_VALUE"""),100)</f>
        <v>100</v>
      </c>
    </row>
    <row r="128" spans="1:9" ht="14.4" x14ac:dyDescent="0.3">
      <c r="A128" s="5">
        <v>43263</v>
      </c>
      <c r="B128" s="1">
        <f ca="1">IFERROR(__xludf.DUMMYFUNCTION("""COMPUTED_VALUE"""),51.7)</f>
        <v>51.7</v>
      </c>
      <c r="C128" s="1">
        <f ca="1">IFERROR(__xludf.DUMMYFUNCTION("""COMPUTED_VALUE"""),23.4)</f>
        <v>23.4</v>
      </c>
      <c r="D128" s="1">
        <f ca="1">IFERROR(__xludf.DUMMYFUNCTION("""COMPUTED_VALUE"""),8.8)</f>
        <v>8.8000000000000007</v>
      </c>
      <c r="E128" s="1">
        <f ca="1">IFERROR(__xludf.DUMMYFUNCTION("""COMPUTED_VALUE"""),11.8)</f>
        <v>11.8</v>
      </c>
      <c r="F128" s="1">
        <f ca="1">IFERROR(__xludf.DUMMYFUNCTION("""COMPUTED_VALUE"""),75.1)</f>
        <v>75.099999999999994</v>
      </c>
      <c r="G128" s="1">
        <f ca="1">IFERROR(__xludf.DUMMYFUNCTION("""COMPUTED_VALUE"""),20.6)</f>
        <v>20.6</v>
      </c>
      <c r="H128" s="1">
        <f ca="1">IFERROR(__xludf.DUMMYFUNCTION("""COMPUTED_VALUE"""),4.3)</f>
        <v>4.3</v>
      </c>
      <c r="I128" s="1">
        <f ca="1">IFERROR(__xludf.DUMMYFUNCTION("""COMPUTED_VALUE"""),100)</f>
        <v>100</v>
      </c>
    </row>
    <row r="129" spans="1:9" ht="14.4" x14ac:dyDescent="0.3">
      <c r="A129" s="5">
        <v>43264</v>
      </c>
    </row>
    <row r="130" spans="1:9" ht="14.4" x14ac:dyDescent="0.3">
      <c r="A130" s="5">
        <v>43265</v>
      </c>
      <c r="B130" s="1">
        <f ca="1">IFERROR(__xludf.DUMMYFUNCTION("""COMPUTED_VALUE"""),49.4)</f>
        <v>49.4</v>
      </c>
      <c r="C130" s="1">
        <f ca="1">IFERROR(__xludf.DUMMYFUNCTION("""COMPUTED_VALUE"""),26.2)</f>
        <v>26.2</v>
      </c>
      <c r="D130" s="1">
        <f ca="1">IFERROR(__xludf.DUMMYFUNCTION("""COMPUTED_VALUE"""),9.6)</f>
        <v>9.6</v>
      </c>
      <c r="E130" s="1">
        <f ca="1">IFERROR(__xludf.DUMMYFUNCTION("""COMPUTED_VALUE"""),9.5)</f>
        <v>9.5</v>
      </c>
      <c r="F130" s="1">
        <f ca="1">IFERROR(__xludf.DUMMYFUNCTION("""COMPUTED_VALUE"""),75.6)</f>
        <v>75.599999999999994</v>
      </c>
      <c r="G130" s="1">
        <f ca="1">IFERROR(__xludf.DUMMYFUNCTION("""COMPUTED_VALUE"""),19.1)</f>
        <v>19.100000000000001</v>
      </c>
      <c r="H130" s="1">
        <f ca="1">IFERROR(__xludf.DUMMYFUNCTION("""COMPUTED_VALUE"""),5.3)</f>
        <v>5.3</v>
      </c>
      <c r="I130" s="1">
        <f ca="1">IFERROR(__xludf.DUMMYFUNCTION("""COMPUTED_VALUE"""),100)</f>
        <v>100</v>
      </c>
    </row>
    <row r="131" spans="1:9" ht="14.4" x14ac:dyDescent="0.3">
      <c r="A131" s="5">
        <v>43266</v>
      </c>
      <c r="B131" s="1">
        <f ca="1">IFERROR(__xludf.DUMMYFUNCTION("""COMPUTED_VALUE"""),49.2)</f>
        <v>49.2</v>
      </c>
      <c r="C131" s="1">
        <f ca="1">IFERROR(__xludf.DUMMYFUNCTION("""COMPUTED_VALUE"""),27.5)</f>
        <v>27.5</v>
      </c>
      <c r="D131" s="1">
        <f ca="1">IFERROR(__xludf.DUMMYFUNCTION("""COMPUTED_VALUE"""),8.3)</f>
        <v>8.3000000000000007</v>
      </c>
      <c r="E131" s="1">
        <f ca="1">IFERROR(__xludf.DUMMYFUNCTION("""COMPUTED_VALUE"""),9)</f>
        <v>9</v>
      </c>
      <c r="F131" s="1">
        <f ca="1">IFERROR(__xludf.DUMMYFUNCTION("""COMPUTED_VALUE"""),76.7)</f>
        <v>76.7</v>
      </c>
      <c r="G131" s="1">
        <f ca="1">IFERROR(__xludf.DUMMYFUNCTION("""COMPUTED_VALUE"""),17.4)</f>
        <v>17.399999999999999</v>
      </c>
      <c r="H131" s="1">
        <f ca="1">IFERROR(__xludf.DUMMYFUNCTION("""COMPUTED_VALUE"""),5.9)</f>
        <v>5.9</v>
      </c>
      <c r="I131" s="1">
        <f ca="1">IFERROR(__xludf.DUMMYFUNCTION("""COMPUTED_VALUE"""),100)</f>
        <v>100</v>
      </c>
    </row>
    <row r="132" spans="1:9" ht="14.4" x14ac:dyDescent="0.3">
      <c r="A132" s="5">
        <v>43267</v>
      </c>
    </row>
    <row r="133" spans="1:9" ht="14.4" x14ac:dyDescent="0.3">
      <c r="A133" s="5">
        <v>43268</v>
      </c>
    </row>
    <row r="134" spans="1:9" ht="14.4" x14ac:dyDescent="0.3">
      <c r="A134" s="5">
        <v>43269</v>
      </c>
      <c r="B134" s="1">
        <f ca="1">IFERROR(__xludf.DUMMYFUNCTION("""COMPUTED_VALUE"""),49.8)</f>
        <v>49.8</v>
      </c>
      <c r="C134" s="1">
        <f ca="1">IFERROR(__xludf.DUMMYFUNCTION("""COMPUTED_VALUE"""),25.6)</f>
        <v>25.6</v>
      </c>
      <c r="D134" s="1">
        <f ca="1">IFERROR(__xludf.DUMMYFUNCTION("""COMPUTED_VALUE"""),8.5)</f>
        <v>8.5</v>
      </c>
      <c r="E134" s="1">
        <f ca="1">IFERROR(__xludf.DUMMYFUNCTION("""COMPUTED_VALUE"""),10)</f>
        <v>10</v>
      </c>
      <c r="F134" s="1">
        <f ca="1">IFERROR(__xludf.DUMMYFUNCTION("""COMPUTED_VALUE"""),75.4)</f>
        <v>75.400000000000006</v>
      </c>
      <c r="G134" s="1">
        <f ca="1">IFERROR(__xludf.DUMMYFUNCTION("""COMPUTED_VALUE"""),18.4)</f>
        <v>18.399999999999999</v>
      </c>
      <c r="H134" s="1">
        <f ca="1">IFERROR(__xludf.DUMMYFUNCTION("""COMPUTED_VALUE"""),6.1)</f>
        <v>6.1</v>
      </c>
      <c r="I134" s="1">
        <f ca="1">IFERROR(__xludf.DUMMYFUNCTION("""COMPUTED_VALUE"""),100)</f>
        <v>100</v>
      </c>
    </row>
    <row r="135" spans="1:9" ht="14.4" x14ac:dyDescent="0.3">
      <c r="A135" s="5">
        <v>43270</v>
      </c>
      <c r="B135" s="1">
        <f ca="1">IFERROR(__xludf.DUMMYFUNCTION("""COMPUTED_VALUE"""),48.8)</f>
        <v>48.8</v>
      </c>
      <c r="C135" s="1">
        <f ca="1">IFERROR(__xludf.DUMMYFUNCTION("""COMPUTED_VALUE"""),26.8)</f>
        <v>26.8</v>
      </c>
      <c r="D135" s="1">
        <f ca="1">IFERROR(__xludf.DUMMYFUNCTION("""COMPUTED_VALUE"""),9)</f>
        <v>9</v>
      </c>
      <c r="E135" s="1">
        <f ca="1">IFERROR(__xludf.DUMMYFUNCTION("""COMPUTED_VALUE"""),9.3)</f>
        <v>9.3000000000000007</v>
      </c>
      <c r="F135" s="1">
        <f ca="1">IFERROR(__xludf.DUMMYFUNCTION("""COMPUTED_VALUE"""),75.6)</f>
        <v>75.599999999999994</v>
      </c>
      <c r="G135" s="1">
        <f ca="1">IFERROR(__xludf.DUMMYFUNCTION("""COMPUTED_VALUE"""),18.3)</f>
        <v>18.3</v>
      </c>
      <c r="H135" s="1">
        <f ca="1">IFERROR(__xludf.DUMMYFUNCTION("""COMPUTED_VALUE"""),6.1)</f>
        <v>6.1</v>
      </c>
      <c r="I135" s="1">
        <f ca="1">IFERROR(__xludf.DUMMYFUNCTION("""COMPUTED_VALUE"""),100)</f>
        <v>100</v>
      </c>
    </row>
    <row r="136" spans="1:9" ht="14.4" x14ac:dyDescent="0.3">
      <c r="A136" s="5">
        <v>43271</v>
      </c>
      <c r="B136" s="1">
        <f ca="1">IFERROR(__xludf.DUMMYFUNCTION("""COMPUTED_VALUE"""),45.8)</f>
        <v>45.8</v>
      </c>
      <c r="C136" s="1">
        <f ca="1">IFERROR(__xludf.DUMMYFUNCTION("""COMPUTED_VALUE"""),28.1)</f>
        <v>28.1</v>
      </c>
      <c r="D136" s="1">
        <f ca="1">IFERROR(__xludf.DUMMYFUNCTION("""COMPUTED_VALUE"""),9.4)</f>
        <v>9.4</v>
      </c>
      <c r="E136" s="1">
        <f ca="1">IFERROR(__xludf.DUMMYFUNCTION("""COMPUTED_VALUE"""),10.8)</f>
        <v>10.8</v>
      </c>
      <c r="F136" s="1">
        <f ca="1">IFERROR(__xludf.DUMMYFUNCTION("""COMPUTED_VALUE"""),73.9)</f>
        <v>73.900000000000006</v>
      </c>
      <c r="G136" s="1">
        <f ca="1">IFERROR(__xludf.DUMMYFUNCTION("""COMPUTED_VALUE"""),20.2)</f>
        <v>20.2</v>
      </c>
      <c r="H136" s="1">
        <f ca="1">IFERROR(__xludf.DUMMYFUNCTION("""COMPUTED_VALUE"""),5.9)</f>
        <v>5.9</v>
      </c>
      <c r="I136" s="1">
        <f ca="1">IFERROR(__xludf.DUMMYFUNCTION("""COMPUTED_VALUE"""),100)</f>
        <v>100</v>
      </c>
    </row>
    <row r="137" spans="1:9" ht="14.4" x14ac:dyDescent="0.3">
      <c r="A137" s="5">
        <v>43272</v>
      </c>
      <c r="B137" s="1">
        <f ca="1">IFERROR(__xludf.DUMMYFUNCTION("""COMPUTED_VALUE"""),45.8)</f>
        <v>45.8</v>
      </c>
      <c r="C137" s="1">
        <f ca="1">IFERROR(__xludf.DUMMYFUNCTION("""COMPUTED_VALUE"""),26.8)</f>
        <v>26.8</v>
      </c>
      <c r="D137" s="1">
        <f ca="1">IFERROR(__xludf.DUMMYFUNCTION("""COMPUTED_VALUE"""),9.7)</f>
        <v>9.6999999999999993</v>
      </c>
      <c r="E137" s="1">
        <f ca="1">IFERROR(__xludf.DUMMYFUNCTION("""COMPUTED_VALUE"""),11.8)</f>
        <v>11.8</v>
      </c>
      <c r="F137" s="1">
        <f ca="1">IFERROR(__xludf.DUMMYFUNCTION("""COMPUTED_VALUE"""),72.6)</f>
        <v>72.599999999999994</v>
      </c>
      <c r="G137" s="1">
        <f ca="1">IFERROR(__xludf.DUMMYFUNCTION("""COMPUTED_VALUE"""),21.5)</f>
        <v>21.5</v>
      </c>
      <c r="H137" s="1">
        <f ca="1">IFERROR(__xludf.DUMMYFUNCTION("""COMPUTED_VALUE"""),5.9)</f>
        <v>5.9</v>
      </c>
      <c r="I137" s="1">
        <f ca="1">IFERROR(__xludf.DUMMYFUNCTION("""COMPUTED_VALUE"""),100)</f>
        <v>100</v>
      </c>
    </row>
    <row r="138" spans="1:9" ht="14.4" x14ac:dyDescent="0.3">
      <c r="A138" s="5">
        <v>43273</v>
      </c>
      <c r="B138" s="1">
        <f ca="1">IFERROR(__xludf.DUMMYFUNCTION("""COMPUTED_VALUE"""),51.5)</f>
        <v>51.5</v>
      </c>
      <c r="C138" s="1">
        <f ca="1">IFERROR(__xludf.DUMMYFUNCTION("""COMPUTED_VALUE"""),26)</f>
        <v>26</v>
      </c>
      <c r="D138" s="1">
        <f ca="1">IFERROR(__xludf.DUMMYFUNCTION("""COMPUTED_VALUE"""),7.7)</f>
        <v>7.7</v>
      </c>
      <c r="E138" s="1">
        <f ca="1">IFERROR(__xludf.DUMMYFUNCTION("""COMPUTED_VALUE"""),10.6)</f>
        <v>10.6</v>
      </c>
      <c r="F138" s="1">
        <f ca="1">IFERROR(__xludf.DUMMYFUNCTION("""COMPUTED_VALUE"""),77.5)</f>
        <v>77.5</v>
      </c>
      <c r="G138" s="1">
        <f ca="1">IFERROR(__xludf.DUMMYFUNCTION("""COMPUTED_VALUE"""),18.3)</f>
        <v>18.3</v>
      </c>
      <c r="H138" s="1">
        <f ca="1">IFERROR(__xludf.DUMMYFUNCTION("""COMPUTED_VALUE"""),4.2)</f>
        <v>4.2</v>
      </c>
      <c r="I138" s="1">
        <f ca="1">IFERROR(__xludf.DUMMYFUNCTION("""COMPUTED_VALUE"""),100)</f>
        <v>100</v>
      </c>
    </row>
    <row r="139" spans="1:9" ht="14.4" x14ac:dyDescent="0.3">
      <c r="A139" s="5">
        <v>43274</v>
      </c>
    </row>
    <row r="140" spans="1:9" ht="14.4" x14ac:dyDescent="0.3">
      <c r="A140" s="5">
        <v>43275</v>
      </c>
    </row>
    <row r="141" spans="1:9" ht="14.4" x14ac:dyDescent="0.3">
      <c r="A141" s="5">
        <v>43276</v>
      </c>
      <c r="B141" s="1">
        <f ca="1">IFERROR(__xludf.DUMMYFUNCTION("""COMPUTED_VALUE"""),49.7)</f>
        <v>49.7</v>
      </c>
      <c r="C141" s="1">
        <f ca="1">IFERROR(__xludf.DUMMYFUNCTION("""COMPUTED_VALUE"""),26.4)</f>
        <v>26.4</v>
      </c>
      <c r="D141" s="1">
        <f ca="1">IFERROR(__xludf.DUMMYFUNCTION("""COMPUTED_VALUE"""),8.1)</f>
        <v>8.1</v>
      </c>
      <c r="E141" s="1">
        <f ca="1">IFERROR(__xludf.DUMMYFUNCTION("""COMPUTED_VALUE"""),10.5)</f>
        <v>10.5</v>
      </c>
      <c r="F141" s="1">
        <f ca="1">IFERROR(__xludf.DUMMYFUNCTION("""COMPUTED_VALUE"""),76)</f>
        <v>76</v>
      </c>
      <c r="G141" s="1">
        <f ca="1">IFERROR(__xludf.DUMMYFUNCTION("""COMPUTED_VALUE"""),18.6)</f>
        <v>18.600000000000001</v>
      </c>
      <c r="H141" s="1">
        <f ca="1">IFERROR(__xludf.DUMMYFUNCTION("""COMPUTED_VALUE"""),5.4)</f>
        <v>5.4</v>
      </c>
      <c r="I141" s="1">
        <f ca="1">IFERROR(__xludf.DUMMYFUNCTION("""COMPUTED_VALUE"""),100)</f>
        <v>100</v>
      </c>
    </row>
    <row r="142" spans="1:9" ht="14.4" x14ac:dyDescent="0.3">
      <c r="A142" s="5">
        <v>43277</v>
      </c>
      <c r="B142" s="1">
        <f ca="1">IFERROR(__xludf.DUMMYFUNCTION("""COMPUTED_VALUE"""),44.9)</f>
        <v>44.9</v>
      </c>
      <c r="C142" s="1">
        <f ca="1">IFERROR(__xludf.DUMMYFUNCTION("""COMPUTED_VALUE"""),26.3)</f>
        <v>26.3</v>
      </c>
      <c r="D142" s="1">
        <f ca="1">IFERROR(__xludf.DUMMYFUNCTION("""COMPUTED_VALUE"""),10.4)</f>
        <v>10.4</v>
      </c>
      <c r="E142" s="1">
        <f ca="1">IFERROR(__xludf.DUMMYFUNCTION("""COMPUTED_VALUE"""),11.4)</f>
        <v>11.4</v>
      </c>
      <c r="F142" s="1">
        <f ca="1">IFERROR(__xludf.DUMMYFUNCTION("""COMPUTED_VALUE"""),71.2)</f>
        <v>71.2</v>
      </c>
      <c r="G142" s="1">
        <f ca="1">IFERROR(__xludf.DUMMYFUNCTION("""COMPUTED_VALUE"""),21.8)</f>
        <v>21.8</v>
      </c>
      <c r="H142" s="1">
        <f ca="1">IFERROR(__xludf.DUMMYFUNCTION("""COMPUTED_VALUE"""),7)</f>
        <v>7</v>
      </c>
      <c r="I142" s="1">
        <f ca="1">IFERROR(__xludf.DUMMYFUNCTION("""COMPUTED_VALUE"""),100)</f>
        <v>100</v>
      </c>
    </row>
    <row r="143" spans="1:9" ht="14.4" x14ac:dyDescent="0.3">
      <c r="A143" s="5">
        <v>43278</v>
      </c>
      <c r="B143" s="1">
        <f ca="1">IFERROR(__xludf.DUMMYFUNCTION("""COMPUTED_VALUE"""),43.6)</f>
        <v>43.6</v>
      </c>
      <c r="C143" s="1">
        <f ca="1">IFERROR(__xludf.DUMMYFUNCTION("""COMPUTED_VALUE"""),26.4)</f>
        <v>26.4</v>
      </c>
      <c r="D143" s="1">
        <f ca="1">IFERROR(__xludf.DUMMYFUNCTION("""COMPUTED_VALUE"""),11)</f>
        <v>11</v>
      </c>
      <c r="E143" s="1">
        <f ca="1">IFERROR(__xludf.DUMMYFUNCTION("""COMPUTED_VALUE"""),12.4)</f>
        <v>12.4</v>
      </c>
      <c r="F143" s="1">
        <f ca="1">IFERROR(__xludf.DUMMYFUNCTION("""COMPUTED_VALUE"""),70.1)</f>
        <v>70.099999999999994</v>
      </c>
      <c r="G143" s="1">
        <f ca="1">IFERROR(__xludf.DUMMYFUNCTION("""COMPUTED_VALUE"""),23.4)</f>
        <v>23.4</v>
      </c>
      <c r="H143" s="1">
        <f ca="1">IFERROR(__xludf.DUMMYFUNCTION("""COMPUTED_VALUE"""),6.5)</f>
        <v>6.5</v>
      </c>
      <c r="I143" s="1">
        <f ca="1">IFERROR(__xludf.DUMMYFUNCTION("""COMPUTED_VALUE"""),100)</f>
        <v>100</v>
      </c>
    </row>
    <row r="144" spans="1:9" ht="14.4" x14ac:dyDescent="0.3">
      <c r="A144" s="5">
        <v>43279</v>
      </c>
      <c r="B144" s="1">
        <f ca="1">IFERROR(__xludf.DUMMYFUNCTION("""COMPUTED_VALUE"""),44.2)</f>
        <v>44.2</v>
      </c>
      <c r="C144" s="1">
        <f ca="1">IFERROR(__xludf.DUMMYFUNCTION("""COMPUTED_VALUE"""),26.6)</f>
        <v>26.6</v>
      </c>
      <c r="D144" s="1">
        <f ca="1">IFERROR(__xludf.DUMMYFUNCTION("""COMPUTED_VALUE"""),10)</f>
        <v>10</v>
      </c>
      <c r="E144" s="1">
        <f ca="1">IFERROR(__xludf.DUMMYFUNCTION("""COMPUTED_VALUE"""),13)</f>
        <v>13</v>
      </c>
      <c r="F144" s="1">
        <f ca="1">IFERROR(__xludf.DUMMYFUNCTION("""COMPUTED_VALUE"""),70.8)</f>
        <v>70.8</v>
      </c>
      <c r="G144" s="1">
        <f ca="1">IFERROR(__xludf.DUMMYFUNCTION("""COMPUTED_VALUE"""),22.9)</f>
        <v>22.9</v>
      </c>
      <c r="H144" s="1">
        <f ca="1">IFERROR(__xludf.DUMMYFUNCTION("""COMPUTED_VALUE"""),6.3)</f>
        <v>6.3</v>
      </c>
      <c r="I144" s="1">
        <f ca="1">IFERROR(__xludf.DUMMYFUNCTION("""COMPUTED_VALUE"""),100)</f>
        <v>100</v>
      </c>
    </row>
    <row r="145" spans="1:9" ht="14.4" x14ac:dyDescent="0.3">
      <c r="A145" s="5">
        <v>43280</v>
      </c>
      <c r="B145" s="1">
        <f ca="1">IFERROR(__xludf.DUMMYFUNCTION("""COMPUTED_VALUE"""),45.7)</f>
        <v>45.7</v>
      </c>
      <c r="C145" s="1">
        <f ca="1">IFERROR(__xludf.DUMMYFUNCTION("""COMPUTED_VALUE"""),27.3)</f>
        <v>27.3</v>
      </c>
      <c r="D145" s="1">
        <f ca="1">IFERROR(__xludf.DUMMYFUNCTION("""COMPUTED_VALUE"""),10.3)</f>
        <v>10.3</v>
      </c>
      <c r="E145" s="1">
        <f ca="1">IFERROR(__xludf.DUMMYFUNCTION("""COMPUTED_VALUE"""),11.8)</f>
        <v>11.8</v>
      </c>
      <c r="F145" s="1">
        <f ca="1">IFERROR(__xludf.DUMMYFUNCTION("""COMPUTED_VALUE"""),73)</f>
        <v>73</v>
      </c>
      <c r="G145" s="1">
        <f ca="1">IFERROR(__xludf.DUMMYFUNCTION("""COMPUTED_VALUE"""),22.1)</f>
        <v>22.1</v>
      </c>
      <c r="H145" s="1">
        <f ca="1">IFERROR(__xludf.DUMMYFUNCTION("""COMPUTED_VALUE"""),4.8)</f>
        <v>4.8</v>
      </c>
      <c r="I145" s="1">
        <f ca="1">IFERROR(__xludf.DUMMYFUNCTION("""COMPUTED_VALUE"""),100)</f>
        <v>100</v>
      </c>
    </row>
    <row r="146" spans="1:9" ht="14.4" x14ac:dyDescent="0.3">
      <c r="A146" s="5">
        <v>43281</v>
      </c>
    </row>
    <row r="147" spans="1:9" ht="14.4" x14ac:dyDescent="0.3">
      <c r="A147" s="5">
        <v>43282</v>
      </c>
    </row>
    <row r="148" spans="1:9" ht="14.4" x14ac:dyDescent="0.3">
      <c r="A148" s="5">
        <v>43283</v>
      </c>
      <c r="B148" s="1">
        <f ca="1">IFERROR(__xludf.DUMMYFUNCTION("""COMPUTED_VALUE"""),43)</f>
        <v>43</v>
      </c>
      <c r="C148" s="1">
        <f ca="1">IFERROR(__xludf.DUMMYFUNCTION("""COMPUTED_VALUE"""),27.5)</f>
        <v>27.5</v>
      </c>
      <c r="D148" s="1">
        <f ca="1">IFERROR(__xludf.DUMMYFUNCTION("""COMPUTED_VALUE"""),11.5)</f>
        <v>11.5</v>
      </c>
      <c r="E148" s="1">
        <f ca="1">IFERROR(__xludf.DUMMYFUNCTION("""COMPUTED_VALUE"""),13.5)</f>
        <v>13.5</v>
      </c>
      <c r="F148" s="1">
        <f ca="1">IFERROR(__xludf.DUMMYFUNCTION("""COMPUTED_VALUE"""),70.5)</f>
        <v>70.5</v>
      </c>
      <c r="G148" s="1">
        <f ca="1">IFERROR(__xludf.DUMMYFUNCTION("""COMPUTED_VALUE"""),25)</f>
        <v>25</v>
      </c>
      <c r="H148" s="1">
        <f ca="1">IFERROR(__xludf.DUMMYFUNCTION("""COMPUTED_VALUE"""),4.5)</f>
        <v>4.5</v>
      </c>
      <c r="I148" s="1">
        <f ca="1">IFERROR(__xludf.DUMMYFUNCTION("""COMPUTED_VALUE"""),100)</f>
        <v>100</v>
      </c>
    </row>
    <row r="149" spans="1:9" ht="14.4" x14ac:dyDescent="0.3">
      <c r="A149" s="5">
        <v>43284</v>
      </c>
      <c r="B149" s="1">
        <f ca="1">IFERROR(__xludf.DUMMYFUNCTION("""COMPUTED_VALUE"""),43.1)</f>
        <v>43.1</v>
      </c>
      <c r="C149" s="1">
        <f ca="1">IFERROR(__xludf.DUMMYFUNCTION("""COMPUTED_VALUE"""),25.8)</f>
        <v>25.8</v>
      </c>
      <c r="D149" s="1">
        <f ca="1">IFERROR(__xludf.DUMMYFUNCTION("""COMPUTED_VALUE"""),11.5)</f>
        <v>11.5</v>
      </c>
      <c r="E149" s="1">
        <f ca="1">IFERROR(__xludf.DUMMYFUNCTION("""COMPUTED_VALUE"""),14)</f>
        <v>14</v>
      </c>
      <c r="F149" s="1">
        <f ca="1">IFERROR(__xludf.DUMMYFUNCTION("""COMPUTED_VALUE"""),68.9)</f>
        <v>68.900000000000006</v>
      </c>
      <c r="G149" s="1">
        <f ca="1">IFERROR(__xludf.DUMMYFUNCTION("""COMPUTED_VALUE"""),25.5)</f>
        <v>25.5</v>
      </c>
      <c r="H149" s="1">
        <f ca="1">IFERROR(__xludf.DUMMYFUNCTION("""COMPUTED_VALUE"""),5.6)</f>
        <v>5.6</v>
      </c>
      <c r="I149" s="1">
        <f ca="1">IFERROR(__xludf.DUMMYFUNCTION("""COMPUTED_VALUE"""),100)</f>
        <v>100</v>
      </c>
    </row>
    <row r="150" spans="1:9" ht="14.4" x14ac:dyDescent="0.3">
      <c r="A150" s="5">
        <v>43285</v>
      </c>
      <c r="B150" s="1">
        <f ca="1">IFERROR(__xludf.DUMMYFUNCTION("""COMPUTED_VALUE"""),44)</f>
        <v>44</v>
      </c>
      <c r="C150" s="1">
        <f ca="1">IFERROR(__xludf.DUMMYFUNCTION("""COMPUTED_VALUE"""),25.7)</f>
        <v>25.7</v>
      </c>
      <c r="D150" s="1">
        <f ca="1">IFERROR(__xludf.DUMMYFUNCTION("""COMPUTED_VALUE"""),11.8)</f>
        <v>11.8</v>
      </c>
      <c r="E150" s="1">
        <f ca="1">IFERROR(__xludf.DUMMYFUNCTION("""COMPUTED_VALUE"""),12.9)</f>
        <v>12.9</v>
      </c>
      <c r="F150" s="1">
        <f ca="1">IFERROR(__xludf.DUMMYFUNCTION("""COMPUTED_VALUE"""),69.7)</f>
        <v>69.7</v>
      </c>
      <c r="G150" s="1">
        <f ca="1">IFERROR(__xludf.DUMMYFUNCTION("""COMPUTED_VALUE"""),24.7)</f>
        <v>24.7</v>
      </c>
      <c r="H150" s="1">
        <f ca="1">IFERROR(__xludf.DUMMYFUNCTION("""COMPUTED_VALUE"""),5.7)</f>
        <v>5.7</v>
      </c>
      <c r="I150" s="1">
        <f ca="1">IFERROR(__xludf.DUMMYFUNCTION("""COMPUTED_VALUE"""),100)</f>
        <v>100</v>
      </c>
    </row>
    <row r="151" spans="1:9" ht="14.4" x14ac:dyDescent="0.3">
      <c r="A151" s="5">
        <v>43286</v>
      </c>
      <c r="B151" s="1">
        <f ca="1">IFERROR(__xludf.DUMMYFUNCTION("""COMPUTED_VALUE"""),41.3)</f>
        <v>41.3</v>
      </c>
      <c r="C151" s="1">
        <f ca="1">IFERROR(__xludf.DUMMYFUNCTION("""COMPUTED_VALUE"""),28.1)</f>
        <v>28.1</v>
      </c>
      <c r="D151" s="1">
        <f ca="1">IFERROR(__xludf.DUMMYFUNCTION("""COMPUTED_VALUE"""),9.7)</f>
        <v>9.6999999999999993</v>
      </c>
      <c r="E151" s="1">
        <f ca="1">IFERROR(__xludf.DUMMYFUNCTION("""COMPUTED_VALUE"""),14.2)</f>
        <v>14.2</v>
      </c>
      <c r="F151" s="1">
        <f ca="1">IFERROR(__xludf.DUMMYFUNCTION("""COMPUTED_VALUE"""),69.4)</f>
        <v>69.400000000000006</v>
      </c>
      <c r="G151" s="1">
        <f ca="1">IFERROR(__xludf.DUMMYFUNCTION("""COMPUTED_VALUE"""),24)</f>
        <v>24</v>
      </c>
      <c r="H151" s="1">
        <f ca="1">IFERROR(__xludf.DUMMYFUNCTION("""COMPUTED_VALUE"""),6.6)</f>
        <v>6.6</v>
      </c>
      <c r="I151" s="1">
        <f ca="1">IFERROR(__xludf.DUMMYFUNCTION("""COMPUTED_VALUE"""),100)</f>
        <v>100</v>
      </c>
    </row>
    <row r="152" spans="1:9" ht="14.4" x14ac:dyDescent="0.3">
      <c r="A152" s="5">
        <v>43287</v>
      </c>
      <c r="B152" s="1">
        <f ca="1">IFERROR(__xludf.DUMMYFUNCTION("""COMPUTED_VALUE"""),41.7)</f>
        <v>41.7</v>
      </c>
      <c r="C152" s="1">
        <f ca="1">IFERROR(__xludf.DUMMYFUNCTION("""COMPUTED_VALUE"""),28.4)</f>
        <v>28.4</v>
      </c>
      <c r="D152" s="1">
        <f ca="1">IFERROR(__xludf.DUMMYFUNCTION("""COMPUTED_VALUE"""),9.5)</f>
        <v>9.5</v>
      </c>
      <c r="E152" s="1">
        <f ca="1">IFERROR(__xludf.DUMMYFUNCTION("""COMPUTED_VALUE"""),14.4)</f>
        <v>14.4</v>
      </c>
      <c r="F152" s="1">
        <f ca="1">IFERROR(__xludf.DUMMYFUNCTION("""COMPUTED_VALUE"""),70.1)</f>
        <v>70.099999999999994</v>
      </c>
      <c r="G152" s="1">
        <f ca="1">IFERROR(__xludf.DUMMYFUNCTION("""COMPUTED_VALUE"""),23.9)</f>
        <v>23.9</v>
      </c>
      <c r="H152" s="1">
        <f ca="1">IFERROR(__xludf.DUMMYFUNCTION("""COMPUTED_VALUE"""),6.1)</f>
        <v>6.1</v>
      </c>
      <c r="I152" s="1">
        <f ca="1">IFERROR(__xludf.DUMMYFUNCTION("""COMPUTED_VALUE"""),100)</f>
        <v>100</v>
      </c>
    </row>
    <row r="153" spans="1:9" ht="14.4" x14ac:dyDescent="0.3">
      <c r="A153" s="5">
        <v>43288</v>
      </c>
    </row>
    <row r="154" spans="1:9" ht="14.4" x14ac:dyDescent="0.3">
      <c r="A154" s="5">
        <v>43289</v>
      </c>
    </row>
    <row r="155" spans="1:9" ht="14.4" x14ac:dyDescent="0.3">
      <c r="A155" s="5">
        <v>43290</v>
      </c>
      <c r="B155" s="1">
        <f ca="1">IFERROR(__xludf.DUMMYFUNCTION("""COMPUTED_VALUE"""),40.5)</f>
        <v>40.5</v>
      </c>
      <c r="C155" s="1">
        <f ca="1">IFERROR(__xludf.DUMMYFUNCTION("""COMPUTED_VALUE"""),29)</f>
        <v>29</v>
      </c>
      <c r="D155" s="1">
        <f ca="1">IFERROR(__xludf.DUMMYFUNCTION("""COMPUTED_VALUE"""),11.9)</f>
        <v>11.9</v>
      </c>
      <c r="E155" s="1">
        <f ca="1">IFERROR(__xludf.DUMMYFUNCTION("""COMPUTED_VALUE"""),12.9)</f>
        <v>12.9</v>
      </c>
      <c r="F155" s="1">
        <f ca="1">IFERROR(__xludf.DUMMYFUNCTION("""COMPUTED_VALUE"""),69.5)</f>
        <v>69.5</v>
      </c>
      <c r="G155" s="1">
        <f ca="1">IFERROR(__xludf.DUMMYFUNCTION("""COMPUTED_VALUE"""),24.8)</f>
        <v>24.8</v>
      </c>
      <c r="H155" s="1">
        <f ca="1">IFERROR(__xludf.DUMMYFUNCTION("""COMPUTED_VALUE"""),5.6)</f>
        <v>5.6</v>
      </c>
      <c r="I155" s="1">
        <f ca="1">IFERROR(__xludf.DUMMYFUNCTION("""COMPUTED_VALUE"""),100)</f>
        <v>100</v>
      </c>
    </row>
    <row r="156" spans="1:9" ht="14.4" x14ac:dyDescent="0.3">
      <c r="A156" s="5">
        <v>43291</v>
      </c>
      <c r="B156" s="1">
        <f ca="1">IFERROR(__xludf.DUMMYFUNCTION("""COMPUTED_VALUE"""),37.9)</f>
        <v>37.9</v>
      </c>
      <c r="C156" s="1">
        <f ca="1">IFERROR(__xludf.DUMMYFUNCTION("""COMPUTED_VALUE"""),29)</f>
        <v>29</v>
      </c>
      <c r="D156" s="1">
        <f ca="1">IFERROR(__xludf.DUMMYFUNCTION("""COMPUTED_VALUE"""),13.7)</f>
        <v>13.7</v>
      </c>
      <c r="E156" s="1">
        <f ca="1">IFERROR(__xludf.DUMMYFUNCTION("""COMPUTED_VALUE"""),13)</f>
        <v>13</v>
      </c>
      <c r="F156" s="1">
        <f ca="1">IFERROR(__xludf.DUMMYFUNCTION("""COMPUTED_VALUE"""),66.9)</f>
        <v>66.900000000000006</v>
      </c>
      <c r="G156" s="1">
        <f ca="1">IFERROR(__xludf.DUMMYFUNCTION("""COMPUTED_VALUE"""),26.8)</f>
        <v>26.8</v>
      </c>
      <c r="H156" s="1">
        <f ca="1">IFERROR(__xludf.DUMMYFUNCTION("""COMPUTED_VALUE"""),6.3)</f>
        <v>6.3</v>
      </c>
      <c r="I156" s="1">
        <f ca="1">IFERROR(__xludf.DUMMYFUNCTION("""COMPUTED_VALUE"""),100)</f>
        <v>100</v>
      </c>
    </row>
    <row r="157" spans="1:9" ht="14.4" x14ac:dyDescent="0.3">
      <c r="A157" s="5">
        <v>43292</v>
      </c>
      <c r="B157" s="1">
        <f ca="1">IFERROR(__xludf.DUMMYFUNCTION("""COMPUTED_VALUE"""),41.1)</f>
        <v>41.1</v>
      </c>
      <c r="C157" s="1">
        <f ca="1">IFERROR(__xludf.DUMMYFUNCTION("""COMPUTED_VALUE"""),26.4)</f>
        <v>26.4</v>
      </c>
      <c r="D157" s="1">
        <f ca="1">IFERROR(__xludf.DUMMYFUNCTION("""COMPUTED_VALUE"""),13.1)</f>
        <v>13.1</v>
      </c>
      <c r="E157" s="1">
        <f ca="1">IFERROR(__xludf.DUMMYFUNCTION("""COMPUTED_VALUE"""),14.6)</f>
        <v>14.6</v>
      </c>
      <c r="F157" s="1">
        <f ca="1">IFERROR(__xludf.DUMMYFUNCTION("""COMPUTED_VALUE"""),67.6)</f>
        <v>67.599999999999994</v>
      </c>
      <c r="G157" s="1">
        <f ca="1">IFERROR(__xludf.DUMMYFUNCTION("""COMPUTED_VALUE"""),27.7)</f>
        <v>27.7</v>
      </c>
      <c r="H157" s="1">
        <f ca="1">IFERROR(__xludf.DUMMYFUNCTION("""COMPUTED_VALUE"""),4.7)</f>
        <v>4.7</v>
      </c>
      <c r="I157" s="1">
        <f ca="1">IFERROR(__xludf.DUMMYFUNCTION("""COMPUTED_VALUE"""),100)</f>
        <v>100</v>
      </c>
    </row>
    <row r="158" spans="1:9" ht="14.4" x14ac:dyDescent="0.3">
      <c r="A158" s="5">
        <v>43293</v>
      </c>
      <c r="B158" s="1">
        <f ca="1">IFERROR(__xludf.DUMMYFUNCTION("""COMPUTED_VALUE"""),43.9)</f>
        <v>43.9</v>
      </c>
      <c r="C158" s="1">
        <f ca="1">IFERROR(__xludf.DUMMYFUNCTION("""COMPUTED_VALUE"""),25.6)</f>
        <v>25.6</v>
      </c>
      <c r="D158" s="1">
        <f ca="1">IFERROR(__xludf.DUMMYFUNCTION("""COMPUTED_VALUE"""),11.7)</f>
        <v>11.7</v>
      </c>
      <c r="E158" s="1">
        <f ca="1">IFERROR(__xludf.DUMMYFUNCTION("""COMPUTED_VALUE"""),14.4)</f>
        <v>14.4</v>
      </c>
      <c r="F158" s="1">
        <f ca="1">IFERROR(__xludf.DUMMYFUNCTION("""COMPUTED_VALUE"""),69.4)</f>
        <v>69.400000000000006</v>
      </c>
      <c r="G158" s="1">
        <f ca="1">IFERROR(__xludf.DUMMYFUNCTION("""COMPUTED_VALUE"""),26.2)</f>
        <v>26.2</v>
      </c>
      <c r="H158" s="1">
        <f ca="1">IFERROR(__xludf.DUMMYFUNCTION("""COMPUTED_VALUE"""),4.4)</f>
        <v>4.4000000000000004</v>
      </c>
      <c r="I158" s="1">
        <f ca="1">IFERROR(__xludf.DUMMYFUNCTION("""COMPUTED_VALUE"""),100)</f>
        <v>100</v>
      </c>
    </row>
    <row r="159" spans="1:9" ht="14.4" x14ac:dyDescent="0.3">
      <c r="A159" s="5">
        <v>43294</v>
      </c>
      <c r="B159" s="1">
        <f ca="1">IFERROR(__xludf.DUMMYFUNCTION("""COMPUTED_VALUE"""),41.3)</f>
        <v>41.3</v>
      </c>
      <c r="C159" s="1">
        <f ca="1">IFERROR(__xludf.DUMMYFUNCTION("""COMPUTED_VALUE"""),26.9)</f>
        <v>26.9</v>
      </c>
      <c r="D159" s="1">
        <f ca="1">IFERROR(__xludf.DUMMYFUNCTION("""COMPUTED_VALUE"""),11)</f>
        <v>11</v>
      </c>
      <c r="E159" s="1">
        <f ca="1">IFERROR(__xludf.DUMMYFUNCTION("""COMPUTED_VALUE"""),14.5)</f>
        <v>14.5</v>
      </c>
      <c r="F159" s="1">
        <f ca="1">IFERROR(__xludf.DUMMYFUNCTION("""COMPUTED_VALUE"""),68.1)</f>
        <v>68.099999999999994</v>
      </c>
      <c r="G159" s="1">
        <f ca="1">IFERROR(__xludf.DUMMYFUNCTION("""COMPUTED_VALUE"""),25.5)</f>
        <v>25.5</v>
      </c>
      <c r="H159" s="1">
        <f ca="1">IFERROR(__xludf.DUMMYFUNCTION("""COMPUTED_VALUE"""),6.3)</f>
        <v>6.3</v>
      </c>
      <c r="I159" s="1">
        <f ca="1">IFERROR(__xludf.DUMMYFUNCTION("""COMPUTED_VALUE"""),100)</f>
        <v>100</v>
      </c>
    </row>
    <row r="160" spans="1:9" ht="14.4" x14ac:dyDescent="0.3">
      <c r="A160" s="5">
        <v>43295</v>
      </c>
    </row>
    <row r="161" spans="1:9" ht="14.4" x14ac:dyDescent="0.3">
      <c r="A161" s="5">
        <v>43296</v>
      </c>
    </row>
    <row r="162" spans="1:9" ht="14.4" x14ac:dyDescent="0.3">
      <c r="A162" s="5">
        <v>43297</v>
      </c>
      <c r="B162" s="1">
        <f ca="1">IFERROR(__xludf.DUMMYFUNCTION("""COMPUTED_VALUE"""),36.4)</f>
        <v>36.4</v>
      </c>
      <c r="C162" s="1">
        <f ca="1">IFERROR(__xludf.DUMMYFUNCTION("""COMPUTED_VALUE"""),27.4)</f>
        <v>27.4</v>
      </c>
      <c r="D162" s="1">
        <f ca="1">IFERROR(__xludf.DUMMYFUNCTION("""COMPUTED_VALUE"""),13.6)</f>
        <v>13.6</v>
      </c>
      <c r="E162" s="1">
        <f ca="1">IFERROR(__xludf.DUMMYFUNCTION("""COMPUTED_VALUE"""),14.3)</f>
        <v>14.3</v>
      </c>
      <c r="F162" s="1">
        <f ca="1">IFERROR(__xludf.DUMMYFUNCTION("""COMPUTED_VALUE"""),63.8)</f>
        <v>63.8</v>
      </c>
      <c r="G162" s="1">
        <f ca="1">IFERROR(__xludf.DUMMYFUNCTION("""COMPUTED_VALUE"""),27.9)</f>
        <v>27.9</v>
      </c>
      <c r="H162" s="1">
        <f ca="1">IFERROR(__xludf.DUMMYFUNCTION("""COMPUTED_VALUE"""),8.3)</f>
        <v>8.3000000000000007</v>
      </c>
      <c r="I162" s="1">
        <f ca="1">IFERROR(__xludf.DUMMYFUNCTION("""COMPUTED_VALUE"""),100)</f>
        <v>100</v>
      </c>
    </row>
    <row r="163" spans="1:9" ht="14.4" x14ac:dyDescent="0.3">
      <c r="A163" s="5">
        <v>43298</v>
      </c>
      <c r="B163" s="1">
        <f ca="1">IFERROR(__xludf.DUMMYFUNCTION("""COMPUTED_VALUE"""),33.5)</f>
        <v>33.5</v>
      </c>
      <c r="C163" s="1">
        <f ca="1">IFERROR(__xludf.DUMMYFUNCTION("""COMPUTED_VALUE"""),28.6)</f>
        <v>28.6</v>
      </c>
      <c r="D163" s="1">
        <f ca="1">IFERROR(__xludf.DUMMYFUNCTION("""COMPUTED_VALUE"""),15.5)</f>
        <v>15.5</v>
      </c>
      <c r="E163" s="1">
        <f ca="1">IFERROR(__xludf.DUMMYFUNCTION("""COMPUTED_VALUE"""),15.2)</f>
        <v>15.2</v>
      </c>
      <c r="F163" s="1">
        <f ca="1">IFERROR(__xludf.DUMMYFUNCTION("""COMPUTED_VALUE"""),62.1)</f>
        <v>62.1</v>
      </c>
      <c r="G163" s="1">
        <f ca="1">IFERROR(__xludf.DUMMYFUNCTION("""COMPUTED_VALUE"""),30.7)</f>
        <v>30.7</v>
      </c>
      <c r="H163" s="1">
        <f ca="1">IFERROR(__xludf.DUMMYFUNCTION("""COMPUTED_VALUE"""),7.2)</f>
        <v>7.2</v>
      </c>
      <c r="I163" s="1">
        <f ca="1">IFERROR(__xludf.DUMMYFUNCTION("""COMPUTED_VALUE"""),100)</f>
        <v>100</v>
      </c>
    </row>
    <row r="164" spans="1:9" ht="14.4" x14ac:dyDescent="0.3">
      <c r="A164" s="5">
        <v>43299</v>
      </c>
      <c r="B164" s="1">
        <f ca="1">IFERROR(__xludf.DUMMYFUNCTION("""COMPUTED_VALUE"""),34.4)</f>
        <v>34.4</v>
      </c>
      <c r="C164" s="1">
        <f ca="1">IFERROR(__xludf.DUMMYFUNCTION("""COMPUTED_VALUE"""),28.1)</f>
        <v>28.1</v>
      </c>
      <c r="D164" s="1">
        <f ca="1">IFERROR(__xludf.DUMMYFUNCTION("""COMPUTED_VALUE"""),15.1)</f>
        <v>15.1</v>
      </c>
      <c r="E164" s="1">
        <f ca="1">IFERROR(__xludf.DUMMYFUNCTION("""COMPUTED_VALUE"""),17.9)</f>
        <v>17.899999999999999</v>
      </c>
      <c r="F164" s="1">
        <f ca="1">IFERROR(__xludf.DUMMYFUNCTION("""COMPUTED_VALUE"""),62.5)</f>
        <v>62.5</v>
      </c>
      <c r="G164" s="1">
        <f ca="1">IFERROR(__xludf.DUMMYFUNCTION("""COMPUTED_VALUE"""),33)</f>
        <v>33</v>
      </c>
      <c r="H164" s="1">
        <f ca="1">IFERROR(__xludf.DUMMYFUNCTION("""COMPUTED_VALUE"""),4.5)</f>
        <v>4.5</v>
      </c>
      <c r="I164" s="1">
        <f ca="1">IFERROR(__xludf.DUMMYFUNCTION("""COMPUTED_VALUE"""),100)</f>
        <v>100</v>
      </c>
    </row>
    <row r="165" spans="1:9" ht="14.4" x14ac:dyDescent="0.3">
      <c r="A165" s="5">
        <v>43300</v>
      </c>
      <c r="B165" s="1">
        <f ca="1">IFERROR(__xludf.DUMMYFUNCTION("""COMPUTED_VALUE"""),35.1)</f>
        <v>35.1</v>
      </c>
      <c r="C165" s="1">
        <f ca="1">IFERROR(__xludf.DUMMYFUNCTION("""COMPUTED_VALUE"""),27)</f>
        <v>27</v>
      </c>
      <c r="D165" s="1">
        <f ca="1">IFERROR(__xludf.DUMMYFUNCTION("""COMPUTED_VALUE"""),15)</f>
        <v>15</v>
      </c>
      <c r="E165" s="1">
        <f ca="1">IFERROR(__xludf.DUMMYFUNCTION("""COMPUTED_VALUE"""),17.8)</f>
        <v>17.8</v>
      </c>
      <c r="F165" s="1">
        <f ca="1">IFERROR(__xludf.DUMMYFUNCTION("""COMPUTED_VALUE"""),62.1)</f>
        <v>62.1</v>
      </c>
      <c r="G165" s="1">
        <f ca="1">IFERROR(__xludf.DUMMYFUNCTION("""COMPUTED_VALUE"""),32.8)</f>
        <v>32.799999999999997</v>
      </c>
      <c r="H165" s="1">
        <f ca="1">IFERROR(__xludf.DUMMYFUNCTION("""COMPUTED_VALUE"""),5.1)</f>
        <v>5.0999999999999996</v>
      </c>
      <c r="I165" s="1">
        <f ca="1">IFERROR(__xludf.DUMMYFUNCTION("""COMPUTED_VALUE"""),100)</f>
        <v>100</v>
      </c>
    </row>
    <row r="166" spans="1:9" ht="14.4" x14ac:dyDescent="0.3">
      <c r="A166" s="5">
        <v>43301</v>
      </c>
      <c r="B166" s="1">
        <f ca="1">IFERROR(__xludf.DUMMYFUNCTION("""COMPUTED_VALUE"""),36.8)</f>
        <v>36.799999999999997</v>
      </c>
      <c r="C166" s="1">
        <f ca="1">IFERROR(__xludf.DUMMYFUNCTION("""COMPUTED_VALUE"""),27.7)</f>
        <v>27.7</v>
      </c>
      <c r="D166" s="1">
        <f ca="1">IFERROR(__xludf.DUMMYFUNCTION("""COMPUTED_VALUE"""),13.9)</f>
        <v>13.9</v>
      </c>
      <c r="E166" s="1">
        <f ca="1">IFERROR(__xludf.DUMMYFUNCTION("""COMPUTED_VALUE"""),16.1)</f>
        <v>16.100000000000001</v>
      </c>
      <c r="F166" s="1">
        <f ca="1">IFERROR(__xludf.DUMMYFUNCTION("""COMPUTED_VALUE"""),64.5)</f>
        <v>64.5</v>
      </c>
      <c r="G166" s="1">
        <f ca="1">IFERROR(__xludf.DUMMYFUNCTION("""COMPUTED_VALUE"""),30)</f>
        <v>30</v>
      </c>
      <c r="H166" s="1">
        <f ca="1">IFERROR(__xludf.DUMMYFUNCTION("""COMPUTED_VALUE"""),5.5)</f>
        <v>5.5</v>
      </c>
      <c r="I166" s="1">
        <f ca="1">IFERROR(__xludf.DUMMYFUNCTION("""COMPUTED_VALUE"""),100)</f>
        <v>100</v>
      </c>
    </row>
    <row r="167" spans="1:9" ht="14.4" x14ac:dyDescent="0.3">
      <c r="A167" s="5">
        <v>43302</v>
      </c>
    </row>
    <row r="168" spans="1:9" ht="14.4" x14ac:dyDescent="0.3">
      <c r="A168" s="5">
        <v>43303</v>
      </c>
    </row>
    <row r="169" spans="1:9" ht="14.4" x14ac:dyDescent="0.3">
      <c r="A169" s="5">
        <v>43304</v>
      </c>
      <c r="B169" s="1">
        <f ca="1">IFERROR(__xludf.DUMMYFUNCTION("""COMPUTED_VALUE"""),36.4)</f>
        <v>36.4</v>
      </c>
      <c r="C169" s="1">
        <f ca="1">IFERROR(__xludf.DUMMYFUNCTION("""COMPUTED_VALUE"""),28)</f>
        <v>28</v>
      </c>
      <c r="D169" s="1">
        <f ca="1">IFERROR(__xludf.DUMMYFUNCTION("""COMPUTED_VALUE"""),13.7)</f>
        <v>13.7</v>
      </c>
      <c r="E169" s="1">
        <f ca="1">IFERROR(__xludf.DUMMYFUNCTION("""COMPUTED_VALUE"""),17.3)</f>
        <v>17.3</v>
      </c>
      <c r="F169" s="1">
        <f ca="1">IFERROR(__xludf.DUMMYFUNCTION("""COMPUTED_VALUE"""),64.4)</f>
        <v>64.400000000000006</v>
      </c>
      <c r="G169" s="1">
        <f ca="1">IFERROR(__xludf.DUMMYFUNCTION("""COMPUTED_VALUE"""),31)</f>
        <v>31</v>
      </c>
      <c r="H169" s="1">
        <f ca="1">IFERROR(__xludf.DUMMYFUNCTION("""COMPUTED_VALUE"""),4.6)</f>
        <v>4.5999999999999996</v>
      </c>
      <c r="I169" s="1">
        <f ca="1">IFERROR(__xludf.DUMMYFUNCTION("""COMPUTED_VALUE"""),100)</f>
        <v>100</v>
      </c>
    </row>
    <row r="170" spans="1:9" ht="14.4" x14ac:dyDescent="0.3">
      <c r="A170" s="5">
        <v>43305</v>
      </c>
      <c r="B170" s="1">
        <f ca="1">IFERROR(__xludf.DUMMYFUNCTION("""COMPUTED_VALUE"""),35.1)</f>
        <v>35.1</v>
      </c>
      <c r="C170" s="1">
        <f ca="1">IFERROR(__xludf.DUMMYFUNCTION("""COMPUTED_VALUE"""),28.4)</f>
        <v>28.4</v>
      </c>
      <c r="D170" s="1">
        <f ca="1">IFERROR(__xludf.DUMMYFUNCTION("""COMPUTED_VALUE"""),13.8)</f>
        <v>13.8</v>
      </c>
      <c r="E170" s="1">
        <f ca="1">IFERROR(__xludf.DUMMYFUNCTION("""COMPUTED_VALUE"""),16.6)</f>
        <v>16.600000000000001</v>
      </c>
      <c r="F170" s="1">
        <f ca="1">IFERROR(__xludf.DUMMYFUNCTION("""COMPUTED_VALUE"""),63.5)</f>
        <v>63.5</v>
      </c>
      <c r="G170" s="1">
        <f ca="1">IFERROR(__xludf.DUMMYFUNCTION("""COMPUTED_VALUE"""),30.4)</f>
        <v>30.4</v>
      </c>
      <c r="H170" s="1">
        <f ca="1">IFERROR(__xludf.DUMMYFUNCTION("""COMPUTED_VALUE"""),6.1)</f>
        <v>6.1</v>
      </c>
      <c r="I170" s="1">
        <f ca="1">IFERROR(__xludf.DUMMYFUNCTION("""COMPUTED_VALUE"""),100)</f>
        <v>100</v>
      </c>
    </row>
    <row r="171" spans="1:9" ht="14.4" x14ac:dyDescent="0.3">
      <c r="A171" s="5">
        <v>43306</v>
      </c>
      <c r="B171" s="1">
        <f ca="1">IFERROR(__xludf.DUMMYFUNCTION("""COMPUTED_VALUE"""),35)</f>
        <v>35</v>
      </c>
      <c r="C171" s="1">
        <f ca="1">IFERROR(__xludf.DUMMYFUNCTION("""COMPUTED_VALUE"""),26.4)</f>
        <v>26.4</v>
      </c>
      <c r="D171" s="1">
        <f ca="1">IFERROR(__xludf.DUMMYFUNCTION("""COMPUTED_VALUE"""),16.3)</f>
        <v>16.3</v>
      </c>
      <c r="E171" s="1">
        <f ca="1">IFERROR(__xludf.DUMMYFUNCTION("""COMPUTED_VALUE"""),16.8)</f>
        <v>16.8</v>
      </c>
      <c r="F171" s="1">
        <f ca="1">IFERROR(__xludf.DUMMYFUNCTION("""COMPUTED_VALUE"""),61.4)</f>
        <v>61.4</v>
      </c>
      <c r="G171" s="1">
        <f ca="1">IFERROR(__xludf.DUMMYFUNCTION("""COMPUTED_VALUE"""),33.1)</f>
        <v>33.1</v>
      </c>
      <c r="H171" s="1">
        <f ca="1">IFERROR(__xludf.DUMMYFUNCTION("""COMPUTED_VALUE"""),5.5)</f>
        <v>5.5</v>
      </c>
      <c r="I171" s="1">
        <f ca="1">IFERROR(__xludf.DUMMYFUNCTION("""COMPUTED_VALUE"""),100)</f>
        <v>100</v>
      </c>
    </row>
    <row r="172" spans="1:9" ht="14.4" x14ac:dyDescent="0.3">
      <c r="A172" s="5">
        <v>43307</v>
      </c>
      <c r="B172" s="1">
        <f ca="1">IFERROR(__xludf.DUMMYFUNCTION("""COMPUTED_VALUE"""),34.7)</f>
        <v>34.700000000000003</v>
      </c>
      <c r="C172" s="1">
        <f ca="1">IFERROR(__xludf.DUMMYFUNCTION("""COMPUTED_VALUE"""),25.4)</f>
        <v>25.4</v>
      </c>
      <c r="D172" s="1">
        <f ca="1">IFERROR(__xludf.DUMMYFUNCTION("""COMPUTED_VALUE"""),17)</f>
        <v>17</v>
      </c>
      <c r="E172" s="1">
        <f ca="1">IFERROR(__xludf.DUMMYFUNCTION("""COMPUTED_VALUE"""),18.4)</f>
        <v>18.399999999999999</v>
      </c>
      <c r="F172" s="1">
        <f ca="1">IFERROR(__xludf.DUMMYFUNCTION("""COMPUTED_VALUE"""),60.1)</f>
        <v>60.1</v>
      </c>
      <c r="G172" s="1">
        <f ca="1">IFERROR(__xludf.DUMMYFUNCTION("""COMPUTED_VALUE"""),35.4)</f>
        <v>35.4</v>
      </c>
      <c r="H172" s="1">
        <f ca="1">IFERROR(__xludf.DUMMYFUNCTION("""COMPUTED_VALUE"""),4.5)</f>
        <v>4.5</v>
      </c>
      <c r="I172" s="1">
        <f ca="1">IFERROR(__xludf.DUMMYFUNCTION("""COMPUTED_VALUE"""),100)</f>
        <v>100</v>
      </c>
    </row>
    <row r="173" spans="1:9" ht="14.4" x14ac:dyDescent="0.3">
      <c r="A173" s="5">
        <v>43308</v>
      </c>
      <c r="B173" s="1">
        <f ca="1">IFERROR(__xludf.DUMMYFUNCTION("""COMPUTED_VALUE"""),35.1)</f>
        <v>35.1</v>
      </c>
      <c r="C173" s="1">
        <f ca="1">IFERROR(__xludf.DUMMYFUNCTION("""COMPUTED_VALUE"""),24.7)</f>
        <v>24.7</v>
      </c>
      <c r="D173" s="1">
        <f ca="1">IFERROR(__xludf.DUMMYFUNCTION("""COMPUTED_VALUE"""),16.6)</f>
        <v>16.600000000000001</v>
      </c>
      <c r="E173" s="1">
        <f ca="1">IFERROR(__xludf.DUMMYFUNCTION("""COMPUTED_VALUE"""),17.5)</f>
        <v>17.5</v>
      </c>
      <c r="F173" s="1">
        <f ca="1">IFERROR(__xludf.DUMMYFUNCTION("""COMPUTED_VALUE"""),59.8)</f>
        <v>59.8</v>
      </c>
      <c r="G173" s="1">
        <f ca="1">IFERROR(__xludf.DUMMYFUNCTION("""COMPUTED_VALUE"""),34.1)</f>
        <v>34.1</v>
      </c>
      <c r="H173" s="1">
        <f ca="1">IFERROR(__xludf.DUMMYFUNCTION("""COMPUTED_VALUE"""),6.1)</f>
        <v>6.1</v>
      </c>
      <c r="I173" s="1">
        <f ca="1">IFERROR(__xludf.DUMMYFUNCTION("""COMPUTED_VALUE"""),100)</f>
        <v>100</v>
      </c>
    </row>
    <row r="174" spans="1:9" ht="14.4" x14ac:dyDescent="0.3">
      <c r="A174" s="5">
        <v>43309</v>
      </c>
    </row>
    <row r="175" spans="1:9" ht="14.4" x14ac:dyDescent="0.3">
      <c r="A175" s="5">
        <v>43310</v>
      </c>
    </row>
    <row r="176" spans="1:9" ht="14.4" x14ac:dyDescent="0.3">
      <c r="A176" s="5">
        <v>43311</v>
      </c>
      <c r="B176" s="1">
        <f ca="1">IFERROR(__xludf.DUMMYFUNCTION("""COMPUTED_VALUE"""),35.6)</f>
        <v>35.6</v>
      </c>
      <c r="C176" s="1">
        <f ca="1">IFERROR(__xludf.DUMMYFUNCTION("""COMPUTED_VALUE"""),23.2)</f>
        <v>23.2</v>
      </c>
      <c r="D176" s="1">
        <f ca="1">IFERROR(__xludf.DUMMYFUNCTION("""COMPUTED_VALUE"""),16.8)</f>
        <v>16.8</v>
      </c>
      <c r="E176" s="1">
        <f ca="1">IFERROR(__xludf.DUMMYFUNCTION("""COMPUTED_VALUE"""),16.5)</f>
        <v>16.5</v>
      </c>
      <c r="F176" s="1">
        <f ca="1">IFERROR(__xludf.DUMMYFUNCTION("""COMPUTED_VALUE"""),58.8)</f>
        <v>58.8</v>
      </c>
      <c r="G176" s="1">
        <f ca="1">IFERROR(__xludf.DUMMYFUNCTION("""COMPUTED_VALUE"""),33.3)</f>
        <v>33.299999999999997</v>
      </c>
      <c r="H176" s="1">
        <f ca="1">IFERROR(__xludf.DUMMYFUNCTION("""COMPUTED_VALUE"""),7.9)</f>
        <v>7.9</v>
      </c>
      <c r="I176" s="1">
        <f ca="1">IFERROR(__xludf.DUMMYFUNCTION("""COMPUTED_VALUE"""),100)</f>
        <v>100</v>
      </c>
    </row>
    <row r="177" spans="1:9" ht="14.4" x14ac:dyDescent="0.3">
      <c r="A177" s="5">
        <v>43312</v>
      </c>
      <c r="B177" s="1">
        <f ca="1">IFERROR(__xludf.DUMMYFUNCTION("""COMPUTED_VALUE"""),36.2)</f>
        <v>36.200000000000003</v>
      </c>
      <c r="C177" s="1">
        <f ca="1">IFERROR(__xludf.DUMMYFUNCTION("""COMPUTED_VALUE"""),25.3)</f>
        <v>25.3</v>
      </c>
      <c r="D177" s="1">
        <f ca="1">IFERROR(__xludf.DUMMYFUNCTION("""COMPUTED_VALUE"""),15)</f>
        <v>15</v>
      </c>
      <c r="E177" s="1">
        <f ca="1">IFERROR(__xludf.DUMMYFUNCTION("""COMPUTED_VALUE"""),17)</f>
        <v>17</v>
      </c>
      <c r="F177" s="1">
        <f ca="1">IFERROR(__xludf.DUMMYFUNCTION("""COMPUTED_VALUE"""),61.5)</f>
        <v>61.5</v>
      </c>
      <c r="G177" s="1">
        <f ca="1">IFERROR(__xludf.DUMMYFUNCTION("""COMPUTED_VALUE"""),32)</f>
        <v>32</v>
      </c>
      <c r="H177" s="1">
        <f ca="1">IFERROR(__xludf.DUMMYFUNCTION("""COMPUTED_VALUE"""),6.5)</f>
        <v>6.5</v>
      </c>
      <c r="I177" s="1">
        <f ca="1">IFERROR(__xludf.DUMMYFUNCTION("""COMPUTED_VALUE"""),100)</f>
        <v>100</v>
      </c>
    </row>
    <row r="178" spans="1:9" ht="14.4" x14ac:dyDescent="0.3">
      <c r="A178" s="5">
        <v>43313</v>
      </c>
      <c r="B178" s="1">
        <f ca="1">IFERROR(__xludf.DUMMYFUNCTION("""COMPUTED_VALUE"""),35.3)</f>
        <v>35.299999999999997</v>
      </c>
      <c r="C178" s="1">
        <f ca="1">IFERROR(__xludf.DUMMYFUNCTION("""COMPUTED_VALUE"""),28.3)</f>
        <v>28.3</v>
      </c>
      <c r="D178" s="1">
        <f ca="1">IFERROR(__xludf.DUMMYFUNCTION("""COMPUTED_VALUE"""),13.7)</f>
        <v>13.7</v>
      </c>
      <c r="E178" s="1">
        <f ca="1">IFERROR(__xludf.DUMMYFUNCTION("""COMPUTED_VALUE"""),17.5)</f>
        <v>17.5</v>
      </c>
      <c r="F178" s="1">
        <f ca="1">IFERROR(__xludf.DUMMYFUNCTION("""COMPUTED_VALUE"""),63.6)</f>
        <v>63.6</v>
      </c>
      <c r="G178" s="1">
        <f ca="1">IFERROR(__xludf.DUMMYFUNCTION("""COMPUTED_VALUE"""),31.2)</f>
        <v>31.2</v>
      </c>
      <c r="H178" s="1">
        <f ca="1">IFERROR(__xludf.DUMMYFUNCTION("""COMPUTED_VALUE"""),5.2)</f>
        <v>5.2</v>
      </c>
      <c r="I178" s="1">
        <f ca="1">IFERROR(__xludf.DUMMYFUNCTION("""COMPUTED_VALUE"""),100)</f>
        <v>100</v>
      </c>
    </row>
    <row r="179" spans="1:9" ht="14.4" x14ac:dyDescent="0.3">
      <c r="A179" s="5">
        <v>43314</v>
      </c>
      <c r="B179" s="1">
        <f ca="1">IFERROR(__xludf.DUMMYFUNCTION("""COMPUTED_VALUE"""),35)</f>
        <v>35</v>
      </c>
      <c r="C179" s="1">
        <f ca="1">IFERROR(__xludf.DUMMYFUNCTION("""COMPUTED_VALUE"""),28.1)</f>
        <v>28.1</v>
      </c>
      <c r="D179" s="1">
        <f ca="1">IFERROR(__xludf.DUMMYFUNCTION("""COMPUTED_VALUE"""),13.6)</f>
        <v>13.6</v>
      </c>
      <c r="E179" s="1">
        <f ca="1">IFERROR(__xludf.DUMMYFUNCTION("""COMPUTED_VALUE"""),16.3)</f>
        <v>16.3</v>
      </c>
      <c r="F179" s="1">
        <f ca="1">IFERROR(__xludf.DUMMYFUNCTION("""COMPUTED_VALUE"""),63.1)</f>
        <v>63.1</v>
      </c>
      <c r="G179" s="1">
        <f ca="1">IFERROR(__xludf.DUMMYFUNCTION("""COMPUTED_VALUE"""),29.9)</f>
        <v>29.9</v>
      </c>
      <c r="H179" s="1">
        <f ca="1">IFERROR(__xludf.DUMMYFUNCTION("""COMPUTED_VALUE"""),7)</f>
        <v>7</v>
      </c>
      <c r="I179" s="1">
        <f ca="1">IFERROR(__xludf.DUMMYFUNCTION("""COMPUTED_VALUE"""),100)</f>
        <v>100</v>
      </c>
    </row>
    <row r="180" spans="1:9" ht="14.4" x14ac:dyDescent="0.3">
      <c r="A180" s="5">
        <v>43315</v>
      </c>
      <c r="B180" s="1">
        <f ca="1">IFERROR(__xludf.DUMMYFUNCTION("""COMPUTED_VALUE"""),35.6)</f>
        <v>35.6</v>
      </c>
      <c r="C180" s="1">
        <f ca="1">IFERROR(__xludf.DUMMYFUNCTION("""COMPUTED_VALUE"""),29.4)</f>
        <v>29.4</v>
      </c>
      <c r="D180" s="1">
        <f ca="1">IFERROR(__xludf.DUMMYFUNCTION("""COMPUTED_VALUE"""),14.2)</f>
        <v>14.2</v>
      </c>
      <c r="E180" s="1">
        <f ca="1">IFERROR(__xludf.DUMMYFUNCTION("""COMPUTED_VALUE"""),14.9)</f>
        <v>14.9</v>
      </c>
      <c r="F180" s="1">
        <f ca="1">IFERROR(__xludf.DUMMYFUNCTION("""COMPUTED_VALUE"""),65)</f>
        <v>65</v>
      </c>
      <c r="G180" s="1">
        <f ca="1">IFERROR(__xludf.DUMMYFUNCTION("""COMPUTED_VALUE"""),29.1)</f>
        <v>29.1</v>
      </c>
      <c r="H180" s="1">
        <f ca="1">IFERROR(__xludf.DUMMYFUNCTION("""COMPUTED_VALUE"""),5.9)</f>
        <v>5.9</v>
      </c>
      <c r="I180" s="1">
        <f ca="1">IFERROR(__xludf.DUMMYFUNCTION("""COMPUTED_VALUE"""),100)</f>
        <v>100</v>
      </c>
    </row>
    <row r="181" spans="1:9" ht="14.4" x14ac:dyDescent="0.3">
      <c r="A181" s="5">
        <v>43316</v>
      </c>
    </row>
    <row r="182" spans="1:9" ht="14.4" x14ac:dyDescent="0.3">
      <c r="A182" s="5">
        <v>43317</v>
      </c>
    </row>
    <row r="183" spans="1:9" ht="14.4" x14ac:dyDescent="0.3">
      <c r="A183" s="5">
        <v>43318</v>
      </c>
      <c r="B183" s="1">
        <f ca="1">IFERROR(__xludf.DUMMYFUNCTION("""COMPUTED_VALUE"""),33.3)</f>
        <v>33.299999999999997</v>
      </c>
      <c r="C183" s="1">
        <f ca="1">IFERROR(__xludf.DUMMYFUNCTION("""COMPUTED_VALUE"""),29.9)</f>
        <v>29.9</v>
      </c>
      <c r="D183" s="1">
        <f ca="1">IFERROR(__xludf.DUMMYFUNCTION("""COMPUTED_VALUE"""),15)</f>
        <v>15</v>
      </c>
      <c r="E183" s="1">
        <f ca="1">IFERROR(__xludf.DUMMYFUNCTION("""COMPUTED_VALUE"""),16.6)</f>
        <v>16.600000000000001</v>
      </c>
      <c r="F183" s="1">
        <f ca="1">IFERROR(__xludf.DUMMYFUNCTION("""COMPUTED_VALUE"""),63.2)</f>
        <v>63.2</v>
      </c>
      <c r="G183" s="1">
        <f ca="1">IFERROR(__xludf.DUMMYFUNCTION("""COMPUTED_VALUE"""),31.6)</f>
        <v>31.6</v>
      </c>
      <c r="H183" s="1">
        <f ca="1">IFERROR(__xludf.DUMMYFUNCTION("""COMPUTED_VALUE"""),5.2)</f>
        <v>5.2</v>
      </c>
      <c r="I183" s="1">
        <f ca="1">IFERROR(__xludf.DUMMYFUNCTION("""COMPUTED_VALUE"""),100)</f>
        <v>100</v>
      </c>
    </row>
    <row r="184" spans="1:9" ht="14.4" x14ac:dyDescent="0.3">
      <c r="A184" s="5">
        <v>43319</v>
      </c>
      <c r="B184" s="1">
        <f ca="1">IFERROR(__xludf.DUMMYFUNCTION("""COMPUTED_VALUE"""),31.3)</f>
        <v>31.3</v>
      </c>
      <c r="C184" s="1">
        <f ca="1">IFERROR(__xludf.DUMMYFUNCTION("""COMPUTED_VALUE"""),27.4)</f>
        <v>27.4</v>
      </c>
      <c r="D184" s="1">
        <f ca="1">IFERROR(__xludf.DUMMYFUNCTION("""COMPUTED_VALUE"""),15.6)</f>
        <v>15.6</v>
      </c>
      <c r="E184" s="1">
        <f ca="1">IFERROR(__xludf.DUMMYFUNCTION("""COMPUTED_VALUE"""),19.6)</f>
        <v>19.600000000000001</v>
      </c>
      <c r="F184" s="1">
        <f ca="1">IFERROR(__xludf.DUMMYFUNCTION("""COMPUTED_VALUE"""),58.7)</f>
        <v>58.7</v>
      </c>
      <c r="G184" s="1">
        <f ca="1">IFERROR(__xludf.DUMMYFUNCTION("""COMPUTED_VALUE"""),35.2)</f>
        <v>35.200000000000003</v>
      </c>
      <c r="H184" s="1">
        <f ca="1">IFERROR(__xludf.DUMMYFUNCTION("""COMPUTED_VALUE"""),6.1)</f>
        <v>6.1</v>
      </c>
      <c r="I184" s="1">
        <f ca="1">IFERROR(__xludf.DUMMYFUNCTION("""COMPUTED_VALUE"""),100)</f>
        <v>100</v>
      </c>
    </row>
    <row r="185" spans="1:9" ht="14.4" x14ac:dyDescent="0.3">
      <c r="A185" s="5">
        <v>43320</v>
      </c>
      <c r="B185" s="1">
        <f ca="1">IFERROR(__xludf.DUMMYFUNCTION("""COMPUTED_VALUE"""),31.7)</f>
        <v>31.7</v>
      </c>
      <c r="C185" s="1">
        <f ca="1">IFERROR(__xludf.DUMMYFUNCTION("""COMPUTED_VALUE"""),25.6)</f>
        <v>25.6</v>
      </c>
      <c r="D185" s="1">
        <f ca="1">IFERROR(__xludf.DUMMYFUNCTION("""COMPUTED_VALUE"""),15)</f>
        <v>15</v>
      </c>
      <c r="E185" s="1">
        <f ca="1">IFERROR(__xludf.DUMMYFUNCTION("""COMPUTED_VALUE"""),21.2)</f>
        <v>21.2</v>
      </c>
      <c r="F185" s="1">
        <f ca="1">IFERROR(__xludf.DUMMYFUNCTION("""COMPUTED_VALUE"""),57.3)</f>
        <v>57.3</v>
      </c>
      <c r="G185" s="1">
        <f ca="1">IFERROR(__xludf.DUMMYFUNCTION("""COMPUTED_VALUE"""),36.2)</f>
        <v>36.200000000000003</v>
      </c>
      <c r="H185" s="1">
        <f ca="1">IFERROR(__xludf.DUMMYFUNCTION("""COMPUTED_VALUE"""),6.5)</f>
        <v>6.5</v>
      </c>
      <c r="I185" s="1">
        <f ca="1">IFERROR(__xludf.DUMMYFUNCTION("""COMPUTED_VALUE"""),100)</f>
        <v>100</v>
      </c>
    </row>
    <row r="186" spans="1:9" ht="14.4" x14ac:dyDescent="0.3">
      <c r="A186" s="5">
        <v>43321</v>
      </c>
      <c r="B186" s="1">
        <f ca="1">IFERROR(__xludf.DUMMYFUNCTION("""COMPUTED_VALUE"""),32.4)</f>
        <v>32.4</v>
      </c>
      <c r="C186" s="1">
        <f ca="1">IFERROR(__xludf.DUMMYFUNCTION("""COMPUTED_VALUE"""),25.1)</f>
        <v>25.1</v>
      </c>
      <c r="D186" s="1">
        <f ca="1">IFERROR(__xludf.DUMMYFUNCTION("""COMPUTED_VALUE"""),13.7)</f>
        <v>13.7</v>
      </c>
      <c r="E186" s="1">
        <f ca="1">IFERROR(__xludf.DUMMYFUNCTION("""COMPUTED_VALUE"""),23)</f>
        <v>23</v>
      </c>
      <c r="F186" s="1">
        <f ca="1">IFERROR(__xludf.DUMMYFUNCTION("""COMPUTED_VALUE"""),57.5)</f>
        <v>57.5</v>
      </c>
      <c r="G186" s="1">
        <f ca="1">IFERROR(__xludf.DUMMYFUNCTION("""COMPUTED_VALUE"""),36.7)</f>
        <v>36.700000000000003</v>
      </c>
      <c r="H186" s="1">
        <f ca="1">IFERROR(__xludf.DUMMYFUNCTION("""COMPUTED_VALUE"""),5.8)</f>
        <v>5.8</v>
      </c>
      <c r="I186" s="1">
        <f ca="1">IFERROR(__xludf.DUMMYFUNCTION("""COMPUTED_VALUE"""),100)</f>
        <v>100</v>
      </c>
    </row>
    <row r="187" spans="1:9" ht="14.4" x14ac:dyDescent="0.3">
      <c r="A187" s="5">
        <v>43322</v>
      </c>
      <c r="B187" s="1">
        <f ca="1">IFERROR(__xludf.DUMMYFUNCTION("""COMPUTED_VALUE"""),33.4)</f>
        <v>33.4</v>
      </c>
      <c r="C187" s="1">
        <f ca="1">IFERROR(__xludf.DUMMYFUNCTION("""COMPUTED_VALUE"""),25)</f>
        <v>25</v>
      </c>
      <c r="D187" s="1">
        <f ca="1">IFERROR(__xludf.DUMMYFUNCTION("""COMPUTED_VALUE"""),14.6)</f>
        <v>14.6</v>
      </c>
      <c r="E187" s="1">
        <f ca="1">IFERROR(__xludf.DUMMYFUNCTION("""COMPUTED_VALUE"""),23)</f>
        <v>23</v>
      </c>
      <c r="F187" s="1">
        <f ca="1">IFERROR(__xludf.DUMMYFUNCTION("""COMPUTED_VALUE"""),58.4)</f>
        <v>58.4</v>
      </c>
      <c r="G187" s="1">
        <f ca="1">IFERROR(__xludf.DUMMYFUNCTION("""COMPUTED_VALUE"""),37.6)</f>
        <v>37.6</v>
      </c>
      <c r="H187" s="1">
        <f ca="1">IFERROR(__xludf.DUMMYFUNCTION("""COMPUTED_VALUE"""),4)</f>
        <v>4</v>
      </c>
      <c r="I187" s="1">
        <f ca="1">IFERROR(__xludf.DUMMYFUNCTION("""COMPUTED_VALUE"""),100)</f>
        <v>100</v>
      </c>
    </row>
    <row r="188" spans="1:9" ht="14.4" x14ac:dyDescent="0.3">
      <c r="A188" s="5">
        <v>43323</v>
      </c>
    </row>
    <row r="189" spans="1:9" ht="14.4" x14ac:dyDescent="0.3">
      <c r="A189" s="5">
        <v>43324</v>
      </c>
    </row>
    <row r="190" spans="1:9" ht="14.4" x14ac:dyDescent="0.3">
      <c r="A190" s="5">
        <v>43325</v>
      </c>
      <c r="B190" s="1">
        <f ca="1">IFERROR(__xludf.DUMMYFUNCTION("""COMPUTED_VALUE"""),30.2)</f>
        <v>30.2</v>
      </c>
      <c r="C190" s="1">
        <f ca="1">IFERROR(__xludf.DUMMYFUNCTION("""COMPUTED_VALUE"""),27.9)</f>
        <v>27.9</v>
      </c>
      <c r="D190" s="1">
        <f ca="1">IFERROR(__xludf.DUMMYFUNCTION("""COMPUTED_VALUE"""),15.6)</f>
        <v>15.6</v>
      </c>
      <c r="E190" s="1">
        <f ca="1">IFERROR(__xludf.DUMMYFUNCTION("""COMPUTED_VALUE"""),22.9)</f>
        <v>22.9</v>
      </c>
      <c r="F190" s="1">
        <f ca="1">IFERROR(__xludf.DUMMYFUNCTION("""COMPUTED_VALUE"""),58.1)</f>
        <v>58.1</v>
      </c>
      <c r="G190" s="1">
        <f ca="1">IFERROR(__xludf.DUMMYFUNCTION("""COMPUTED_VALUE"""),38.5)</f>
        <v>38.5</v>
      </c>
      <c r="H190" s="1">
        <f ca="1">IFERROR(__xludf.DUMMYFUNCTION("""COMPUTED_VALUE"""),3.4)</f>
        <v>3.4</v>
      </c>
      <c r="I190" s="1">
        <f ca="1">IFERROR(__xludf.DUMMYFUNCTION("""COMPUTED_VALUE"""),100)</f>
        <v>100</v>
      </c>
    </row>
    <row r="191" spans="1:9" ht="14.4" x14ac:dyDescent="0.3">
      <c r="A191" s="5">
        <v>43326</v>
      </c>
      <c r="B191" s="1">
        <f ca="1">IFERROR(__xludf.DUMMYFUNCTION("""COMPUTED_VALUE"""),27.3)</f>
        <v>27.3</v>
      </c>
      <c r="C191" s="1">
        <f ca="1">IFERROR(__xludf.DUMMYFUNCTION("""COMPUTED_VALUE"""),28.3)</f>
        <v>28.3</v>
      </c>
      <c r="D191" s="1">
        <f ca="1">IFERROR(__xludf.DUMMYFUNCTION("""COMPUTED_VALUE"""),17)</f>
        <v>17</v>
      </c>
      <c r="E191" s="1">
        <f ca="1">IFERROR(__xludf.DUMMYFUNCTION("""COMPUTED_VALUE"""),22.1)</f>
        <v>22.1</v>
      </c>
      <c r="F191" s="1">
        <f ca="1">IFERROR(__xludf.DUMMYFUNCTION("""COMPUTED_VALUE"""),55.6)</f>
        <v>55.6</v>
      </c>
      <c r="G191" s="1">
        <f ca="1">IFERROR(__xludf.DUMMYFUNCTION("""COMPUTED_VALUE"""),39.1)</f>
        <v>39.1</v>
      </c>
      <c r="H191" s="1">
        <f ca="1">IFERROR(__xludf.DUMMYFUNCTION("""COMPUTED_VALUE"""),5.3)</f>
        <v>5.3</v>
      </c>
      <c r="I191" s="1">
        <f ca="1">IFERROR(__xludf.DUMMYFUNCTION("""COMPUTED_VALUE"""),100)</f>
        <v>100</v>
      </c>
    </row>
    <row r="192" spans="1:9" ht="14.4" x14ac:dyDescent="0.3">
      <c r="A192" s="5">
        <v>43327</v>
      </c>
    </row>
    <row r="193" spans="1:9" ht="14.4" x14ac:dyDescent="0.3">
      <c r="A193" s="5">
        <v>43328</v>
      </c>
      <c r="B193" s="1">
        <f ca="1">IFERROR(__xludf.DUMMYFUNCTION("""COMPUTED_VALUE"""),29.6)</f>
        <v>29.6</v>
      </c>
      <c r="C193" s="1">
        <f ca="1">IFERROR(__xludf.DUMMYFUNCTION("""COMPUTED_VALUE"""),24.5)</f>
        <v>24.5</v>
      </c>
      <c r="D193" s="1">
        <f ca="1">IFERROR(__xludf.DUMMYFUNCTION("""COMPUTED_VALUE"""),19.2)</f>
        <v>19.2</v>
      </c>
      <c r="E193" s="1">
        <f ca="1">IFERROR(__xludf.DUMMYFUNCTION("""COMPUTED_VALUE"""),20.3)</f>
        <v>20.3</v>
      </c>
      <c r="F193" s="1">
        <f ca="1">IFERROR(__xludf.DUMMYFUNCTION("""COMPUTED_VALUE"""),54.1)</f>
        <v>54.1</v>
      </c>
      <c r="G193" s="1">
        <f ca="1">IFERROR(__xludf.DUMMYFUNCTION("""COMPUTED_VALUE"""),39.5)</f>
        <v>39.5</v>
      </c>
      <c r="H193" s="1">
        <f ca="1">IFERROR(__xludf.DUMMYFUNCTION("""COMPUTED_VALUE"""),6.4)</f>
        <v>6.4</v>
      </c>
      <c r="I193" s="1">
        <f ca="1">IFERROR(__xludf.DUMMYFUNCTION("""COMPUTED_VALUE"""),100)</f>
        <v>100</v>
      </c>
    </row>
    <row r="194" spans="1:9" ht="14.4" x14ac:dyDescent="0.3">
      <c r="A194" s="5">
        <v>43329</v>
      </c>
      <c r="B194" s="1">
        <f ca="1">IFERROR(__xludf.DUMMYFUNCTION("""COMPUTED_VALUE"""),29.3)</f>
        <v>29.3</v>
      </c>
      <c r="C194" s="1">
        <f ca="1">IFERROR(__xludf.DUMMYFUNCTION("""COMPUTED_VALUE"""),27.8)</f>
        <v>27.8</v>
      </c>
      <c r="D194" s="1">
        <f ca="1">IFERROR(__xludf.DUMMYFUNCTION("""COMPUTED_VALUE"""),17.7)</f>
        <v>17.7</v>
      </c>
      <c r="E194" s="1">
        <f ca="1">IFERROR(__xludf.DUMMYFUNCTION("""COMPUTED_VALUE"""),20.2)</f>
        <v>20.2</v>
      </c>
      <c r="F194" s="1">
        <f ca="1">IFERROR(__xludf.DUMMYFUNCTION("""COMPUTED_VALUE"""),57.1)</f>
        <v>57.1</v>
      </c>
      <c r="G194" s="1">
        <f ca="1">IFERROR(__xludf.DUMMYFUNCTION("""COMPUTED_VALUE"""),37.9)</f>
        <v>37.9</v>
      </c>
      <c r="H194" s="1">
        <f ca="1">IFERROR(__xludf.DUMMYFUNCTION("""COMPUTED_VALUE"""),5)</f>
        <v>5</v>
      </c>
      <c r="I194" s="1">
        <f ca="1">IFERROR(__xludf.DUMMYFUNCTION("""COMPUTED_VALUE"""),100)</f>
        <v>100</v>
      </c>
    </row>
    <row r="195" spans="1:9" ht="14.4" x14ac:dyDescent="0.3">
      <c r="A195" s="5">
        <v>43330</v>
      </c>
    </row>
    <row r="196" spans="1:9" ht="14.4" x14ac:dyDescent="0.3">
      <c r="A196" s="5">
        <v>43331</v>
      </c>
    </row>
    <row r="197" spans="1:9" ht="14.4" x14ac:dyDescent="0.3">
      <c r="A197" s="5">
        <v>43332</v>
      </c>
      <c r="B197" s="1">
        <f ca="1">IFERROR(__xludf.DUMMYFUNCTION("""COMPUTED_VALUE"""),27.6)</f>
        <v>27.6</v>
      </c>
      <c r="C197" s="1">
        <f ca="1">IFERROR(__xludf.DUMMYFUNCTION("""COMPUTED_VALUE"""),28.7)</f>
        <v>28.7</v>
      </c>
      <c r="D197" s="1">
        <f ca="1">IFERROR(__xludf.DUMMYFUNCTION("""COMPUTED_VALUE"""),16.9)</f>
        <v>16.899999999999999</v>
      </c>
      <c r="E197" s="1">
        <f ca="1">IFERROR(__xludf.DUMMYFUNCTION("""COMPUTED_VALUE"""),21.6)</f>
        <v>21.6</v>
      </c>
      <c r="F197" s="1">
        <f ca="1">IFERROR(__xludf.DUMMYFUNCTION("""COMPUTED_VALUE"""),56.3)</f>
        <v>56.3</v>
      </c>
      <c r="G197" s="1">
        <f ca="1">IFERROR(__xludf.DUMMYFUNCTION("""COMPUTED_VALUE"""),38.5)</f>
        <v>38.5</v>
      </c>
      <c r="H197" s="1">
        <f ca="1">IFERROR(__xludf.DUMMYFUNCTION("""COMPUTED_VALUE"""),5.2)</f>
        <v>5.2</v>
      </c>
      <c r="I197" s="1">
        <f ca="1">IFERROR(__xludf.DUMMYFUNCTION("""COMPUTED_VALUE"""),100)</f>
        <v>100</v>
      </c>
    </row>
    <row r="198" spans="1:9" ht="14.4" x14ac:dyDescent="0.3">
      <c r="A198" s="5">
        <v>43333</v>
      </c>
      <c r="B198" s="1">
        <f ca="1">IFERROR(__xludf.DUMMYFUNCTION("""COMPUTED_VALUE"""),28.3)</f>
        <v>28.3</v>
      </c>
      <c r="C198" s="1">
        <f ca="1">IFERROR(__xludf.DUMMYFUNCTION("""COMPUTED_VALUE"""),24.1)</f>
        <v>24.1</v>
      </c>
      <c r="D198" s="1">
        <f ca="1">IFERROR(__xludf.DUMMYFUNCTION("""COMPUTED_VALUE"""),18)</f>
        <v>18</v>
      </c>
      <c r="E198" s="1">
        <f ca="1">IFERROR(__xludf.DUMMYFUNCTION("""COMPUTED_VALUE"""),23.2)</f>
        <v>23.2</v>
      </c>
      <c r="F198" s="1">
        <f ca="1">IFERROR(__xludf.DUMMYFUNCTION("""COMPUTED_VALUE"""),52.4)</f>
        <v>52.4</v>
      </c>
      <c r="G198" s="1">
        <f ca="1">IFERROR(__xludf.DUMMYFUNCTION("""COMPUTED_VALUE"""),41.2)</f>
        <v>41.2</v>
      </c>
      <c r="H198" s="1">
        <f ca="1">IFERROR(__xludf.DUMMYFUNCTION("""COMPUTED_VALUE"""),6.4)</f>
        <v>6.4</v>
      </c>
      <c r="I198" s="1">
        <f ca="1">IFERROR(__xludf.DUMMYFUNCTION("""COMPUTED_VALUE"""),100)</f>
        <v>100</v>
      </c>
    </row>
    <row r="199" spans="1:9" ht="14.4" x14ac:dyDescent="0.3">
      <c r="A199" s="5">
        <v>43334</v>
      </c>
      <c r="B199" s="1">
        <f ca="1">IFERROR(__xludf.DUMMYFUNCTION("""COMPUTED_VALUE"""),30)</f>
        <v>30</v>
      </c>
      <c r="C199" s="1">
        <f ca="1">IFERROR(__xludf.DUMMYFUNCTION("""COMPUTED_VALUE"""),26.6)</f>
        <v>26.6</v>
      </c>
      <c r="D199" s="1">
        <f ca="1">IFERROR(__xludf.DUMMYFUNCTION("""COMPUTED_VALUE"""),14.9)</f>
        <v>14.9</v>
      </c>
      <c r="E199" s="1">
        <f ca="1">IFERROR(__xludf.DUMMYFUNCTION("""COMPUTED_VALUE"""),22.7)</f>
        <v>22.7</v>
      </c>
      <c r="F199" s="1">
        <f ca="1">IFERROR(__xludf.DUMMYFUNCTION("""COMPUTED_VALUE"""),56.6)</f>
        <v>56.6</v>
      </c>
      <c r="G199" s="1">
        <f ca="1">IFERROR(__xludf.DUMMYFUNCTION("""COMPUTED_VALUE"""),37.6)</f>
        <v>37.6</v>
      </c>
      <c r="H199" s="1">
        <f ca="1">IFERROR(__xludf.DUMMYFUNCTION("""COMPUTED_VALUE"""),5.8)</f>
        <v>5.8</v>
      </c>
      <c r="I199" s="1">
        <f ca="1">IFERROR(__xludf.DUMMYFUNCTION("""COMPUTED_VALUE"""),100)</f>
        <v>100</v>
      </c>
    </row>
    <row r="200" spans="1:9" ht="14.4" x14ac:dyDescent="0.3">
      <c r="A200" s="5">
        <v>43335</v>
      </c>
      <c r="B200" s="1">
        <f ca="1">IFERROR(__xludf.DUMMYFUNCTION("""COMPUTED_VALUE"""),26.5)</f>
        <v>26.5</v>
      </c>
      <c r="C200" s="1">
        <f ca="1">IFERROR(__xludf.DUMMYFUNCTION("""COMPUTED_VALUE"""),32.6)</f>
        <v>32.6</v>
      </c>
      <c r="D200" s="1">
        <f ca="1">IFERROR(__xludf.DUMMYFUNCTION("""COMPUTED_VALUE"""),15.8)</f>
        <v>15.8</v>
      </c>
      <c r="E200" s="1">
        <f ca="1">IFERROR(__xludf.DUMMYFUNCTION("""COMPUTED_VALUE"""),19.2)</f>
        <v>19.2</v>
      </c>
      <c r="F200" s="1">
        <f ca="1">IFERROR(__xludf.DUMMYFUNCTION("""COMPUTED_VALUE"""),59.1)</f>
        <v>59.1</v>
      </c>
      <c r="G200" s="1">
        <f ca="1">IFERROR(__xludf.DUMMYFUNCTION("""COMPUTED_VALUE"""),35)</f>
        <v>35</v>
      </c>
      <c r="H200" s="1">
        <f ca="1">IFERROR(__xludf.DUMMYFUNCTION("""COMPUTED_VALUE"""),5.9)</f>
        <v>5.9</v>
      </c>
      <c r="I200" s="1">
        <f ca="1">IFERROR(__xludf.DUMMYFUNCTION("""COMPUTED_VALUE"""),100)</f>
        <v>100</v>
      </c>
    </row>
    <row r="201" spans="1:9" ht="14.4" x14ac:dyDescent="0.3">
      <c r="A201" s="5">
        <v>43336</v>
      </c>
      <c r="B201" s="1">
        <f ca="1">IFERROR(__xludf.DUMMYFUNCTION("""COMPUTED_VALUE"""),26.8)</f>
        <v>26.8</v>
      </c>
      <c r="C201" s="1">
        <f ca="1">IFERROR(__xludf.DUMMYFUNCTION("""COMPUTED_VALUE"""),30.1)</f>
        <v>30.1</v>
      </c>
      <c r="D201" s="1">
        <f ca="1">IFERROR(__xludf.DUMMYFUNCTION("""COMPUTED_VALUE"""),17.2)</f>
        <v>17.2</v>
      </c>
      <c r="E201" s="1">
        <f ca="1">IFERROR(__xludf.DUMMYFUNCTION("""COMPUTED_VALUE"""),19.6)</f>
        <v>19.600000000000001</v>
      </c>
      <c r="F201" s="1">
        <f ca="1">IFERROR(__xludf.DUMMYFUNCTION("""COMPUTED_VALUE"""),57)</f>
        <v>57</v>
      </c>
      <c r="G201" s="1">
        <f ca="1">IFERROR(__xludf.DUMMYFUNCTION("""COMPUTED_VALUE"""),36.8)</f>
        <v>36.799999999999997</v>
      </c>
      <c r="H201" s="1">
        <f ca="1">IFERROR(__xludf.DUMMYFUNCTION("""COMPUTED_VALUE"""),6.2)</f>
        <v>6.2</v>
      </c>
      <c r="I201" s="1">
        <f ca="1">IFERROR(__xludf.DUMMYFUNCTION("""COMPUTED_VALUE"""),100)</f>
        <v>100</v>
      </c>
    </row>
    <row r="202" spans="1:9" ht="14.4" x14ac:dyDescent="0.3">
      <c r="A202" s="5">
        <v>43337</v>
      </c>
    </row>
    <row r="203" spans="1:9" ht="14.4" x14ac:dyDescent="0.3">
      <c r="A203" s="5">
        <v>43338</v>
      </c>
    </row>
    <row r="204" spans="1:9" ht="14.4" x14ac:dyDescent="0.3">
      <c r="A204" s="5">
        <v>43339</v>
      </c>
      <c r="B204" s="1">
        <f ca="1">IFERROR(__xludf.DUMMYFUNCTION("""COMPUTED_VALUE"""),29.5)</f>
        <v>29.5</v>
      </c>
      <c r="C204" s="1">
        <f ca="1">IFERROR(__xludf.DUMMYFUNCTION("""COMPUTED_VALUE"""),26.6)</f>
        <v>26.6</v>
      </c>
      <c r="D204" s="1">
        <f ca="1">IFERROR(__xludf.DUMMYFUNCTION("""COMPUTED_VALUE"""),16.1)</f>
        <v>16.100000000000001</v>
      </c>
      <c r="E204" s="1">
        <f ca="1">IFERROR(__xludf.DUMMYFUNCTION("""COMPUTED_VALUE"""),23.1)</f>
        <v>23.1</v>
      </c>
      <c r="F204" s="1">
        <f ca="1">IFERROR(__xludf.DUMMYFUNCTION("""COMPUTED_VALUE"""),56.1)</f>
        <v>56.1</v>
      </c>
      <c r="G204" s="1">
        <f ca="1">IFERROR(__xludf.DUMMYFUNCTION("""COMPUTED_VALUE"""),39.2)</f>
        <v>39.200000000000003</v>
      </c>
      <c r="H204" s="1">
        <f ca="1">IFERROR(__xludf.DUMMYFUNCTION("""COMPUTED_VALUE"""),4.7)</f>
        <v>4.7</v>
      </c>
      <c r="I204" s="1">
        <f ca="1">IFERROR(__xludf.DUMMYFUNCTION("""COMPUTED_VALUE"""),100)</f>
        <v>100</v>
      </c>
    </row>
    <row r="205" spans="1:9" ht="14.4" x14ac:dyDescent="0.3">
      <c r="A205" s="5">
        <v>43340</v>
      </c>
      <c r="B205" s="1">
        <f ca="1">IFERROR(__xludf.DUMMYFUNCTION("""COMPUTED_VALUE"""),27.4)</f>
        <v>27.4</v>
      </c>
      <c r="C205" s="1">
        <f ca="1">IFERROR(__xludf.DUMMYFUNCTION("""COMPUTED_VALUE"""),27.9)</f>
        <v>27.9</v>
      </c>
      <c r="D205" s="1">
        <f ca="1">IFERROR(__xludf.DUMMYFUNCTION("""COMPUTED_VALUE"""),17.8)</f>
        <v>17.8</v>
      </c>
      <c r="E205" s="1">
        <f ca="1">IFERROR(__xludf.DUMMYFUNCTION("""COMPUTED_VALUE"""),23.4)</f>
        <v>23.4</v>
      </c>
      <c r="F205" s="1">
        <f ca="1">IFERROR(__xludf.DUMMYFUNCTION("""COMPUTED_VALUE"""),55.3)</f>
        <v>55.3</v>
      </c>
      <c r="G205" s="1">
        <f ca="1">IFERROR(__xludf.DUMMYFUNCTION("""COMPUTED_VALUE"""),41.2)</f>
        <v>41.2</v>
      </c>
      <c r="H205" s="1">
        <f ca="1">IFERROR(__xludf.DUMMYFUNCTION("""COMPUTED_VALUE"""),3.5)</f>
        <v>3.5</v>
      </c>
      <c r="I205" s="1">
        <f ca="1">IFERROR(__xludf.DUMMYFUNCTION("""COMPUTED_VALUE"""),100)</f>
        <v>100</v>
      </c>
    </row>
    <row r="206" spans="1:9" ht="14.4" x14ac:dyDescent="0.3">
      <c r="A206" s="5">
        <v>43341</v>
      </c>
      <c r="B206" s="1">
        <f ca="1">IFERROR(__xludf.DUMMYFUNCTION("""COMPUTED_VALUE"""),27.6)</f>
        <v>27.6</v>
      </c>
      <c r="C206" s="1">
        <f ca="1">IFERROR(__xludf.DUMMYFUNCTION("""COMPUTED_VALUE"""),28.5)</f>
        <v>28.5</v>
      </c>
      <c r="D206" s="1">
        <f ca="1">IFERROR(__xludf.DUMMYFUNCTION("""COMPUTED_VALUE"""),16.5)</f>
        <v>16.5</v>
      </c>
      <c r="E206" s="1">
        <f ca="1">IFERROR(__xludf.DUMMYFUNCTION("""COMPUTED_VALUE"""),22.2)</f>
        <v>22.2</v>
      </c>
      <c r="F206" s="1">
        <f ca="1">IFERROR(__xludf.DUMMYFUNCTION("""COMPUTED_VALUE"""),56.1)</f>
        <v>56.1</v>
      </c>
      <c r="G206" s="1">
        <f ca="1">IFERROR(__xludf.DUMMYFUNCTION("""COMPUTED_VALUE"""),38.7)</f>
        <v>38.700000000000003</v>
      </c>
      <c r="H206" s="1">
        <f ca="1">IFERROR(__xludf.DUMMYFUNCTION("""COMPUTED_VALUE"""),5.2)</f>
        <v>5.2</v>
      </c>
      <c r="I206" s="1">
        <f ca="1">IFERROR(__xludf.DUMMYFUNCTION("""COMPUTED_VALUE"""),100)</f>
        <v>100</v>
      </c>
    </row>
    <row r="207" spans="1:9" ht="14.4" x14ac:dyDescent="0.3">
      <c r="A207" s="5">
        <v>43342</v>
      </c>
      <c r="B207" s="1">
        <f ca="1">IFERROR(__xludf.DUMMYFUNCTION("""COMPUTED_VALUE"""),27.2)</f>
        <v>27.2</v>
      </c>
      <c r="C207" s="1">
        <f ca="1">IFERROR(__xludf.DUMMYFUNCTION("""COMPUTED_VALUE"""),27.8)</f>
        <v>27.8</v>
      </c>
      <c r="D207" s="1">
        <f ca="1">IFERROR(__xludf.DUMMYFUNCTION("""COMPUTED_VALUE"""),15.4)</f>
        <v>15.4</v>
      </c>
      <c r="E207" s="1">
        <f ca="1">IFERROR(__xludf.DUMMYFUNCTION("""COMPUTED_VALUE"""),23.6)</f>
        <v>23.6</v>
      </c>
      <c r="F207" s="1">
        <f ca="1">IFERROR(__xludf.DUMMYFUNCTION("""COMPUTED_VALUE"""),55)</f>
        <v>55</v>
      </c>
      <c r="G207" s="1">
        <f ca="1">IFERROR(__xludf.DUMMYFUNCTION("""COMPUTED_VALUE"""),39)</f>
        <v>39</v>
      </c>
      <c r="H207" s="1">
        <f ca="1">IFERROR(__xludf.DUMMYFUNCTION("""COMPUTED_VALUE"""),6)</f>
        <v>6</v>
      </c>
      <c r="I207" s="1">
        <f ca="1">IFERROR(__xludf.DUMMYFUNCTION("""COMPUTED_VALUE"""),100)</f>
        <v>100</v>
      </c>
    </row>
    <row r="208" spans="1:9" ht="14.4" x14ac:dyDescent="0.3">
      <c r="A208" s="5">
        <v>43343</v>
      </c>
      <c r="B208" s="1">
        <f ca="1">IFERROR(__xludf.DUMMYFUNCTION("""COMPUTED_VALUE"""),28.2)</f>
        <v>28.2</v>
      </c>
      <c r="C208" s="1">
        <f ca="1">IFERROR(__xludf.DUMMYFUNCTION("""COMPUTED_VALUE"""),26.1)</f>
        <v>26.1</v>
      </c>
      <c r="D208" s="1">
        <f ca="1">IFERROR(__xludf.DUMMYFUNCTION("""COMPUTED_VALUE"""),16.8)</f>
        <v>16.8</v>
      </c>
      <c r="E208" s="1">
        <f ca="1">IFERROR(__xludf.DUMMYFUNCTION("""COMPUTED_VALUE"""),23.8)</f>
        <v>23.8</v>
      </c>
      <c r="F208" s="1">
        <f ca="1">IFERROR(__xludf.DUMMYFUNCTION("""COMPUTED_VALUE"""),54.3)</f>
        <v>54.3</v>
      </c>
      <c r="G208" s="1">
        <f ca="1">IFERROR(__xludf.DUMMYFUNCTION("""COMPUTED_VALUE"""),40.6)</f>
        <v>40.6</v>
      </c>
      <c r="H208" s="1">
        <f ca="1">IFERROR(__xludf.DUMMYFUNCTION("""COMPUTED_VALUE"""),5.1)</f>
        <v>5.0999999999999996</v>
      </c>
      <c r="I208" s="1">
        <f ca="1">IFERROR(__xludf.DUMMYFUNCTION("""COMPUTED_VALUE"""),100)</f>
        <v>100</v>
      </c>
    </row>
    <row r="209" spans="1:9" ht="14.4" x14ac:dyDescent="0.3">
      <c r="A209" s="5">
        <v>43344</v>
      </c>
    </row>
    <row r="210" spans="1:9" ht="14.4" x14ac:dyDescent="0.3">
      <c r="A210" s="5">
        <v>43345</v>
      </c>
    </row>
    <row r="211" spans="1:9" ht="14.4" x14ac:dyDescent="0.3">
      <c r="A211" s="5">
        <v>43346</v>
      </c>
      <c r="B211" s="1">
        <f ca="1">IFERROR(__xludf.DUMMYFUNCTION("""COMPUTED_VALUE"""),26.1)</f>
        <v>26.1</v>
      </c>
      <c r="C211" s="1">
        <f ca="1">IFERROR(__xludf.DUMMYFUNCTION("""COMPUTED_VALUE"""),28.1)</f>
        <v>28.1</v>
      </c>
      <c r="D211" s="1">
        <f ca="1">IFERROR(__xludf.DUMMYFUNCTION("""COMPUTED_VALUE"""),18.3)</f>
        <v>18.3</v>
      </c>
      <c r="E211" s="1">
        <f ca="1">IFERROR(__xludf.DUMMYFUNCTION("""COMPUTED_VALUE"""),21.3)</f>
        <v>21.3</v>
      </c>
      <c r="F211" s="1">
        <f ca="1">IFERROR(__xludf.DUMMYFUNCTION("""COMPUTED_VALUE"""),54.2)</f>
        <v>54.2</v>
      </c>
      <c r="G211" s="1">
        <f ca="1">IFERROR(__xludf.DUMMYFUNCTION("""COMPUTED_VALUE"""),39.6)</f>
        <v>39.6</v>
      </c>
      <c r="H211" s="1">
        <f ca="1">IFERROR(__xludf.DUMMYFUNCTION("""COMPUTED_VALUE"""),6.2)</f>
        <v>6.2</v>
      </c>
      <c r="I211" s="1">
        <f ca="1">IFERROR(__xludf.DUMMYFUNCTION("""COMPUTED_VALUE"""),100)</f>
        <v>100</v>
      </c>
    </row>
    <row r="212" spans="1:9" ht="14.4" x14ac:dyDescent="0.3">
      <c r="A212" s="5">
        <v>43347</v>
      </c>
      <c r="B212" s="1">
        <f ca="1">IFERROR(__xludf.DUMMYFUNCTION("""COMPUTED_VALUE"""),24.6)</f>
        <v>24.6</v>
      </c>
      <c r="C212" s="1">
        <f ca="1">IFERROR(__xludf.DUMMYFUNCTION("""COMPUTED_VALUE"""),27.7)</f>
        <v>27.7</v>
      </c>
      <c r="D212" s="1">
        <f ca="1">IFERROR(__xludf.DUMMYFUNCTION("""COMPUTED_VALUE"""),20)</f>
        <v>20</v>
      </c>
      <c r="E212" s="1">
        <f ca="1">IFERROR(__xludf.DUMMYFUNCTION("""COMPUTED_VALUE"""),21.5)</f>
        <v>21.5</v>
      </c>
      <c r="F212" s="1">
        <f ca="1">IFERROR(__xludf.DUMMYFUNCTION("""COMPUTED_VALUE"""),52.3)</f>
        <v>52.3</v>
      </c>
      <c r="G212" s="1">
        <f ca="1">IFERROR(__xludf.DUMMYFUNCTION("""COMPUTED_VALUE"""),41.5)</f>
        <v>41.5</v>
      </c>
      <c r="H212" s="1">
        <f ca="1">IFERROR(__xludf.DUMMYFUNCTION("""COMPUTED_VALUE"""),6.2)</f>
        <v>6.2</v>
      </c>
      <c r="I212" s="1">
        <f ca="1">IFERROR(__xludf.DUMMYFUNCTION("""COMPUTED_VALUE"""),100)</f>
        <v>100</v>
      </c>
    </row>
    <row r="213" spans="1:9" ht="14.4" x14ac:dyDescent="0.3">
      <c r="A213" s="5">
        <v>43348</v>
      </c>
      <c r="B213" s="1">
        <f ca="1">IFERROR(__xludf.DUMMYFUNCTION("""COMPUTED_VALUE"""),27)</f>
        <v>27</v>
      </c>
      <c r="C213" s="1">
        <f ca="1">IFERROR(__xludf.DUMMYFUNCTION("""COMPUTED_VALUE"""),25.8)</f>
        <v>25.8</v>
      </c>
      <c r="D213" s="1">
        <f ca="1">IFERROR(__xludf.DUMMYFUNCTION("""COMPUTED_VALUE"""),20.3)</f>
        <v>20.3</v>
      </c>
      <c r="E213" s="1">
        <f ca="1">IFERROR(__xludf.DUMMYFUNCTION("""COMPUTED_VALUE"""),21.3)</f>
        <v>21.3</v>
      </c>
      <c r="F213" s="1">
        <f ca="1">IFERROR(__xludf.DUMMYFUNCTION("""COMPUTED_VALUE"""),52.8)</f>
        <v>52.8</v>
      </c>
      <c r="G213" s="1">
        <f ca="1">IFERROR(__xludf.DUMMYFUNCTION("""COMPUTED_VALUE"""),41.6)</f>
        <v>41.6</v>
      </c>
      <c r="H213" s="1">
        <f ca="1">IFERROR(__xludf.DUMMYFUNCTION("""COMPUTED_VALUE"""),5.6)</f>
        <v>5.6</v>
      </c>
      <c r="I213" s="1">
        <f ca="1">IFERROR(__xludf.DUMMYFUNCTION("""COMPUTED_VALUE"""),100)</f>
        <v>100</v>
      </c>
    </row>
    <row r="214" spans="1:9" ht="14.4" x14ac:dyDescent="0.3">
      <c r="A214" s="5">
        <v>43349</v>
      </c>
      <c r="B214" s="1">
        <f ca="1">IFERROR(__xludf.DUMMYFUNCTION("""COMPUTED_VALUE"""),25.1)</f>
        <v>25.1</v>
      </c>
      <c r="C214" s="1">
        <f ca="1">IFERROR(__xludf.DUMMYFUNCTION("""COMPUTED_VALUE"""),27.7)</f>
        <v>27.7</v>
      </c>
      <c r="D214" s="1">
        <f ca="1">IFERROR(__xludf.DUMMYFUNCTION("""COMPUTED_VALUE"""),16.9)</f>
        <v>16.899999999999999</v>
      </c>
      <c r="E214" s="1">
        <f ca="1">IFERROR(__xludf.DUMMYFUNCTION("""COMPUTED_VALUE"""),23.8)</f>
        <v>23.8</v>
      </c>
      <c r="F214" s="1">
        <f ca="1">IFERROR(__xludf.DUMMYFUNCTION("""COMPUTED_VALUE"""),52.8)</f>
        <v>52.8</v>
      </c>
      <c r="G214" s="1">
        <f ca="1">IFERROR(__xludf.DUMMYFUNCTION("""COMPUTED_VALUE"""),40.7)</f>
        <v>40.700000000000003</v>
      </c>
      <c r="H214" s="1">
        <f ca="1">IFERROR(__xludf.DUMMYFUNCTION("""COMPUTED_VALUE"""),6.5)</f>
        <v>6.5</v>
      </c>
      <c r="I214" s="1">
        <f ca="1">IFERROR(__xludf.DUMMYFUNCTION("""COMPUTED_VALUE"""),100)</f>
        <v>100</v>
      </c>
    </row>
    <row r="215" spans="1:9" ht="14.4" x14ac:dyDescent="0.3">
      <c r="A215" s="5">
        <v>43350</v>
      </c>
      <c r="B215" s="1">
        <f ca="1">IFERROR(__xludf.DUMMYFUNCTION("""COMPUTED_VALUE"""),27)</f>
        <v>27</v>
      </c>
      <c r="C215" s="1">
        <f ca="1">IFERROR(__xludf.DUMMYFUNCTION("""COMPUTED_VALUE"""),27.6)</f>
        <v>27.6</v>
      </c>
      <c r="D215" s="1">
        <f ca="1">IFERROR(__xludf.DUMMYFUNCTION("""COMPUTED_VALUE"""),12.5)</f>
        <v>12.5</v>
      </c>
      <c r="E215" s="1">
        <f ca="1">IFERROR(__xludf.DUMMYFUNCTION("""COMPUTED_VALUE"""),27.3)</f>
        <v>27.3</v>
      </c>
      <c r="F215" s="1">
        <f ca="1">IFERROR(__xludf.DUMMYFUNCTION("""COMPUTED_VALUE"""),54.6)</f>
        <v>54.6</v>
      </c>
      <c r="G215" s="1">
        <f ca="1">IFERROR(__xludf.DUMMYFUNCTION("""COMPUTED_VALUE"""),39.8)</f>
        <v>39.799999999999997</v>
      </c>
      <c r="H215" s="1">
        <f ca="1">IFERROR(__xludf.DUMMYFUNCTION("""COMPUTED_VALUE"""),5.6)</f>
        <v>5.6</v>
      </c>
      <c r="I215" s="1">
        <f ca="1">IFERROR(__xludf.DUMMYFUNCTION("""COMPUTED_VALUE"""),100)</f>
        <v>100</v>
      </c>
    </row>
    <row r="216" spans="1:9" ht="14.4" x14ac:dyDescent="0.3">
      <c r="A216" s="5">
        <v>43351</v>
      </c>
    </row>
    <row r="217" spans="1:9" ht="14.4" x14ac:dyDescent="0.3">
      <c r="A217" s="5">
        <v>43352</v>
      </c>
    </row>
    <row r="218" spans="1:9" ht="14.4" x14ac:dyDescent="0.3">
      <c r="A218" s="5">
        <v>43353</v>
      </c>
      <c r="B218" s="1">
        <f ca="1">IFERROR(__xludf.DUMMYFUNCTION("""COMPUTED_VALUE"""),27)</f>
        <v>27</v>
      </c>
      <c r="C218" s="1">
        <f ca="1">IFERROR(__xludf.DUMMYFUNCTION("""COMPUTED_VALUE"""),26.2)</f>
        <v>26.2</v>
      </c>
      <c r="D218" s="1">
        <f ca="1">IFERROR(__xludf.DUMMYFUNCTION("""COMPUTED_VALUE"""),13.6)</f>
        <v>13.6</v>
      </c>
      <c r="E218" s="1">
        <f ca="1">IFERROR(__xludf.DUMMYFUNCTION("""COMPUTED_VALUE"""),27.3)</f>
        <v>27.3</v>
      </c>
      <c r="F218" s="1">
        <f ca="1">IFERROR(__xludf.DUMMYFUNCTION("""COMPUTED_VALUE"""),53.2)</f>
        <v>53.2</v>
      </c>
      <c r="G218" s="1">
        <f ca="1">IFERROR(__xludf.DUMMYFUNCTION("""COMPUTED_VALUE"""),40.9)</f>
        <v>40.9</v>
      </c>
      <c r="H218" s="1">
        <f ca="1">IFERROR(__xludf.DUMMYFUNCTION("""COMPUTED_VALUE"""),5.9)</f>
        <v>5.9</v>
      </c>
      <c r="I218" s="1">
        <f ca="1">IFERROR(__xludf.DUMMYFUNCTION("""COMPUTED_VALUE"""),100)</f>
        <v>100</v>
      </c>
    </row>
    <row r="219" spans="1:9" ht="14.4" x14ac:dyDescent="0.3">
      <c r="A219" s="5">
        <v>43354</v>
      </c>
      <c r="B219" s="1">
        <f ca="1">IFERROR(__xludf.DUMMYFUNCTION("""COMPUTED_VALUE"""),26.4)</f>
        <v>26.4</v>
      </c>
      <c r="C219" s="1">
        <f ca="1">IFERROR(__xludf.DUMMYFUNCTION("""COMPUTED_VALUE"""),26.1)</f>
        <v>26.1</v>
      </c>
      <c r="D219" s="1">
        <f ca="1">IFERROR(__xludf.DUMMYFUNCTION("""COMPUTED_VALUE"""),16.6)</f>
        <v>16.600000000000001</v>
      </c>
      <c r="E219" s="1">
        <f ca="1">IFERROR(__xludf.DUMMYFUNCTION("""COMPUTED_VALUE"""),24.9)</f>
        <v>24.9</v>
      </c>
      <c r="F219" s="1">
        <f ca="1">IFERROR(__xludf.DUMMYFUNCTION("""COMPUTED_VALUE"""),52.5)</f>
        <v>52.5</v>
      </c>
      <c r="G219" s="1">
        <f ca="1">IFERROR(__xludf.DUMMYFUNCTION("""COMPUTED_VALUE"""),41.5)</f>
        <v>41.5</v>
      </c>
      <c r="H219" s="1">
        <f ca="1">IFERROR(__xludf.DUMMYFUNCTION("""COMPUTED_VALUE"""),6)</f>
        <v>6</v>
      </c>
      <c r="I219" s="1">
        <f ca="1">IFERROR(__xludf.DUMMYFUNCTION("""COMPUTED_VALUE"""),100)</f>
        <v>100</v>
      </c>
    </row>
    <row r="220" spans="1:9" ht="14.4" x14ac:dyDescent="0.3">
      <c r="A220" s="5">
        <v>43355</v>
      </c>
      <c r="B220" s="1">
        <f ca="1">IFERROR(__xludf.DUMMYFUNCTION("""COMPUTED_VALUE"""),29.7)</f>
        <v>29.7</v>
      </c>
      <c r="C220" s="1">
        <f ca="1">IFERROR(__xludf.DUMMYFUNCTION("""COMPUTED_VALUE"""),26.3)</f>
        <v>26.3</v>
      </c>
      <c r="D220" s="1">
        <f ca="1">IFERROR(__xludf.DUMMYFUNCTION("""COMPUTED_VALUE"""),16.2)</f>
        <v>16.2</v>
      </c>
      <c r="E220" s="1">
        <f ca="1">IFERROR(__xludf.DUMMYFUNCTION("""COMPUTED_VALUE"""),22.9)</f>
        <v>22.9</v>
      </c>
      <c r="F220" s="1">
        <f ca="1">IFERROR(__xludf.DUMMYFUNCTION("""COMPUTED_VALUE"""),56)</f>
        <v>56</v>
      </c>
      <c r="G220" s="1">
        <f ca="1">IFERROR(__xludf.DUMMYFUNCTION("""COMPUTED_VALUE"""),39.1)</f>
        <v>39.1</v>
      </c>
      <c r="H220" s="1">
        <f ca="1">IFERROR(__xludf.DUMMYFUNCTION("""COMPUTED_VALUE"""),4.9)</f>
        <v>4.9000000000000004</v>
      </c>
      <c r="I220" s="1">
        <f ca="1">IFERROR(__xludf.DUMMYFUNCTION("""COMPUTED_VALUE"""),100)</f>
        <v>100</v>
      </c>
    </row>
    <row r="221" spans="1:9" ht="14.4" x14ac:dyDescent="0.3">
      <c r="A221" s="5">
        <v>43356</v>
      </c>
      <c r="B221" s="1">
        <f ca="1">IFERROR(__xludf.DUMMYFUNCTION("""COMPUTED_VALUE"""),29.4)</f>
        <v>29.4</v>
      </c>
      <c r="C221" s="1">
        <f ca="1">IFERROR(__xludf.DUMMYFUNCTION("""COMPUTED_VALUE"""),25.5)</f>
        <v>25.5</v>
      </c>
      <c r="D221" s="1">
        <f ca="1">IFERROR(__xludf.DUMMYFUNCTION("""COMPUTED_VALUE"""),14.4)</f>
        <v>14.4</v>
      </c>
      <c r="E221" s="1">
        <f ca="1">IFERROR(__xludf.DUMMYFUNCTION("""COMPUTED_VALUE"""),25.8)</f>
        <v>25.8</v>
      </c>
      <c r="F221" s="1">
        <f ca="1">IFERROR(__xludf.DUMMYFUNCTION("""COMPUTED_VALUE"""),54.9)</f>
        <v>54.9</v>
      </c>
      <c r="G221" s="1">
        <f ca="1">IFERROR(__xludf.DUMMYFUNCTION("""COMPUTED_VALUE"""),40.2)</f>
        <v>40.200000000000003</v>
      </c>
      <c r="H221" s="1">
        <f ca="1">IFERROR(__xludf.DUMMYFUNCTION("""COMPUTED_VALUE"""),4.9)</f>
        <v>4.9000000000000004</v>
      </c>
      <c r="I221" s="1">
        <f ca="1">IFERROR(__xludf.DUMMYFUNCTION("""COMPUTED_VALUE"""),100)</f>
        <v>100</v>
      </c>
    </row>
    <row r="222" spans="1:9" ht="14.4" x14ac:dyDescent="0.3">
      <c r="A222" s="5">
        <v>43357</v>
      </c>
      <c r="B222" s="1">
        <f ca="1">IFERROR(__xludf.DUMMYFUNCTION("""COMPUTED_VALUE"""),27.1)</f>
        <v>27.1</v>
      </c>
      <c r="C222" s="1">
        <f ca="1">IFERROR(__xludf.DUMMYFUNCTION("""COMPUTED_VALUE"""),25.1)</f>
        <v>25.1</v>
      </c>
      <c r="D222" s="1">
        <f ca="1">IFERROR(__xludf.DUMMYFUNCTION("""COMPUTED_VALUE"""),13.7)</f>
        <v>13.7</v>
      </c>
      <c r="E222" s="1">
        <f ca="1">IFERROR(__xludf.DUMMYFUNCTION("""COMPUTED_VALUE"""),29.8)</f>
        <v>29.8</v>
      </c>
      <c r="F222" s="1">
        <f ca="1">IFERROR(__xludf.DUMMYFUNCTION("""COMPUTED_VALUE"""),52.2)</f>
        <v>52.2</v>
      </c>
      <c r="G222" s="1">
        <f ca="1">IFERROR(__xludf.DUMMYFUNCTION("""COMPUTED_VALUE"""),43.5)</f>
        <v>43.5</v>
      </c>
      <c r="H222" s="1">
        <f ca="1">IFERROR(__xludf.DUMMYFUNCTION("""COMPUTED_VALUE"""),4.3)</f>
        <v>4.3</v>
      </c>
      <c r="I222" s="1">
        <f ca="1">IFERROR(__xludf.DUMMYFUNCTION("""COMPUTED_VALUE"""),100)</f>
        <v>100</v>
      </c>
    </row>
    <row r="223" spans="1:9" ht="14.4" x14ac:dyDescent="0.3">
      <c r="A223" s="5">
        <v>43358</v>
      </c>
    </row>
    <row r="224" spans="1:9" ht="14.4" x14ac:dyDescent="0.3">
      <c r="A224" s="5">
        <v>43359</v>
      </c>
    </row>
    <row r="225" spans="1:9" ht="14.4" x14ac:dyDescent="0.3">
      <c r="A225" s="5">
        <v>43360</v>
      </c>
      <c r="B225" s="1">
        <f ca="1">IFERROR(__xludf.DUMMYFUNCTION("""COMPUTED_VALUE"""),26.1)</f>
        <v>26.1</v>
      </c>
      <c r="C225" s="1">
        <f ca="1">IFERROR(__xludf.DUMMYFUNCTION("""COMPUTED_VALUE"""),26.9)</f>
        <v>26.9</v>
      </c>
      <c r="D225" s="1">
        <f ca="1">IFERROR(__xludf.DUMMYFUNCTION("""COMPUTED_VALUE"""),15.1)</f>
        <v>15.1</v>
      </c>
      <c r="E225" s="1">
        <f ca="1">IFERROR(__xludf.DUMMYFUNCTION("""COMPUTED_VALUE"""),26.5)</f>
        <v>26.5</v>
      </c>
      <c r="F225" s="1">
        <f ca="1">IFERROR(__xludf.DUMMYFUNCTION("""COMPUTED_VALUE"""),53)</f>
        <v>53</v>
      </c>
      <c r="G225" s="1">
        <f ca="1">IFERROR(__xludf.DUMMYFUNCTION("""COMPUTED_VALUE"""),41.6)</f>
        <v>41.6</v>
      </c>
      <c r="H225" s="1">
        <f ca="1">IFERROR(__xludf.DUMMYFUNCTION("""COMPUTED_VALUE"""),5.4)</f>
        <v>5.4</v>
      </c>
      <c r="I225" s="1">
        <f ca="1">IFERROR(__xludf.DUMMYFUNCTION("""COMPUTED_VALUE"""),100)</f>
        <v>100</v>
      </c>
    </row>
    <row r="226" spans="1:9" ht="14.4" x14ac:dyDescent="0.3">
      <c r="A226" s="5">
        <v>43361</v>
      </c>
      <c r="B226" s="1">
        <f ca="1">IFERROR(__xludf.DUMMYFUNCTION("""COMPUTED_VALUE"""),30.6)</f>
        <v>30.6</v>
      </c>
      <c r="C226" s="1">
        <f ca="1">IFERROR(__xludf.DUMMYFUNCTION("""COMPUTED_VALUE"""),27.1)</f>
        <v>27.1</v>
      </c>
      <c r="D226" s="1">
        <f ca="1">IFERROR(__xludf.DUMMYFUNCTION("""COMPUTED_VALUE"""),15.6)</f>
        <v>15.6</v>
      </c>
      <c r="E226" s="1">
        <f ca="1">IFERROR(__xludf.DUMMYFUNCTION("""COMPUTED_VALUE"""),19.8)</f>
        <v>19.8</v>
      </c>
      <c r="F226" s="1">
        <f ca="1">IFERROR(__xludf.DUMMYFUNCTION("""COMPUTED_VALUE"""),57.7)</f>
        <v>57.7</v>
      </c>
      <c r="G226" s="1">
        <f ca="1">IFERROR(__xludf.DUMMYFUNCTION("""COMPUTED_VALUE"""),35.4)</f>
        <v>35.4</v>
      </c>
      <c r="H226" s="1">
        <f ca="1">IFERROR(__xludf.DUMMYFUNCTION("""COMPUTED_VALUE"""),6.9)</f>
        <v>6.9</v>
      </c>
      <c r="I226" s="1">
        <f ca="1">IFERROR(__xludf.DUMMYFUNCTION("""COMPUTED_VALUE"""),100)</f>
        <v>100</v>
      </c>
    </row>
    <row r="227" spans="1:9" ht="14.4" x14ac:dyDescent="0.3">
      <c r="A227" s="5">
        <v>43362</v>
      </c>
      <c r="B227" s="1">
        <f ca="1">IFERROR(__xludf.DUMMYFUNCTION("""COMPUTED_VALUE"""),35.8)</f>
        <v>35.799999999999997</v>
      </c>
      <c r="C227" s="1">
        <f ca="1">IFERROR(__xludf.DUMMYFUNCTION("""COMPUTED_VALUE"""),25.6)</f>
        <v>25.6</v>
      </c>
      <c r="D227" s="1">
        <f ca="1">IFERROR(__xludf.DUMMYFUNCTION("""COMPUTED_VALUE"""),13.6)</f>
        <v>13.6</v>
      </c>
      <c r="E227" s="1">
        <f ca="1">IFERROR(__xludf.DUMMYFUNCTION("""COMPUTED_VALUE"""),18.1)</f>
        <v>18.100000000000001</v>
      </c>
      <c r="F227" s="1">
        <f ca="1">IFERROR(__xludf.DUMMYFUNCTION("""COMPUTED_VALUE"""),61.4)</f>
        <v>61.4</v>
      </c>
      <c r="G227" s="1">
        <f ca="1">IFERROR(__xludf.DUMMYFUNCTION("""COMPUTED_VALUE"""),31.7)</f>
        <v>31.7</v>
      </c>
      <c r="H227" s="1">
        <f ca="1">IFERROR(__xludf.DUMMYFUNCTION("""COMPUTED_VALUE"""),6.9)</f>
        <v>6.9</v>
      </c>
      <c r="I227" s="1">
        <f ca="1">IFERROR(__xludf.DUMMYFUNCTION("""COMPUTED_VALUE"""),100)</f>
        <v>100</v>
      </c>
    </row>
    <row r="228" spans="1:9" ht="14.4" x14ac:dyDescent="0.3">
      <c r="A228" s="5">
        <v>43363</v>
      </c>
      <c r="B228" s="1">
        <f ca="1">IFERROR(__xludf.DUMMYFUNCTION("""COMPUTED_VALUE"""),39.1)</f>
        <v>39.1</v>
      </c>
      <c r="C228" s="1">
        <f ca="1">IFERROR(__xludf.DUMMYFUNCTION("""COMPUTED_VALUE"""),24.3)</f>
        <v>24.3</v>
      </c>
      <c r="D228" s="1">
        <f ca="1">IFERROR(__xludf.DUMMYFUNCTION("""COMPUTED_VALUE"""),12.5)</f>
        <v>12.5</v>
      </c>
      <c r="E228" s="1">
        <f ca="1">IFERROR(__xludf.DUMMYFUNCTION("""COMPUTED_VALUE"""),19)</f>
        <v>19</v>
      </c>
      <c r="F228" s="1">
        <f ca="1">IFERROR(__xludf.DUMMYFUNCTION("""COMPUTED_VALUE"""),63.4)</f>
        <v>63.4</v>
      </c>
      <c r="G228" s="1">
        <f ca="1">IFERROR(__xludf.DUMMYFUNCTION("""COMPUTED_VALUE"""),31.5)</f>
        <v>31.5</v>
      </c>
      <c r="H228" s="1">
        <f ca="1">IFERROR(__xludf.DUMMYFUNCTION("""COMPUTED_VALUE"""),5.1)</f>
        <v>5.0999999999999996</v>
      </c>
      <c r="I228" s="1">
        <f ca="1">IFERROR(__xludf.DUMMYFUNCTION("""COMPUTED_VALUE"""),100)</f>
        <v>100</v>
      </c>
    </row>
    <row r="229" spans="1:9" ht="14.4" x14ac:dyDescent="0.3">
      <c r="A229" s="5">
        <v>43364</v>
      </c>
      <c r="B229" s="1">
        <f ca="1">IFERROR(__xludf.DUMMYFUNCTION("""COMPUTED_VALUE"""),39.7)</f>
        <v>39.700000000000003</v>
      </c>
      <c r="C229" s="1">
        <f ca="1">IFERROR(__xludf.DUMMYFUNCTION("""COMPUTED_VALUE"""),26)</f>
        <v>26</v>
      </c>
      <c r="D229" s="1">
        <f ca="1">IFERROR(__xludf.DUMMYFUNCTION("""COMPUTED_VALUE"""),12.5)</f>
        <v>12.5</v>
      </c>
      <c r="E229" s="1">
        <f ca="1">IFERROR(__xludf.DUMMYFUNCTION("""COMPUTED_VALUE"""),17.7)</f>
        <v>17.7</v>
      </c>
      <c r="F229" s="1">
        <f ca="1">IFERROR(__xludf.DUMMYFUNCTION("""COMPUTED_VALUE"""),65.7)</f>
        <v>65.7</v>
      </c>
      <c r="G229" s="1">
        <f ca="1">IFERROR(__xludf.DUMMYFUNCTION("""COMPUTED_VALUE"""),30.2)</f>
        <v>30.2</v>
      </c>
      <c r="H229" s="1">
        <f ca="1">IFERROR(__xludf.DUMMYFUNCTION("""COMPUTED_VALUE"""),4.1)</f>
        <v>4.0999999999999996</v>
      </c>
      <c r="I229" s="1">
        <f ca="1">IFERROR(__xludf.DUMMYFUNCTION("""COMPUTED_VALUE"""),100)</f>
        <v>100</v>
      </c>
    </row>
    <row r="230" spans="1:9" ht="14.4" x14ac:dyDescent="0.3">
      <c r="A230" s="5">
        <v>43365</v>
      </c>
    </row>
    <row r="231" spans="1:9" ht="14.4" x14ac:dyDescent="0.3">
      <c r="A231" s="5">
        <v>43366</v>
      </c>
    </row>
    <row r="232" spans="1:9" ht="14.4" x14ac:dyDescent="0.3">
      <c r="A232" s="5">
        <v>43367</v>
      </c>
    </row>
    <row r="233" spans="1:9" ht="14.4" x14ac:dyDescent="0.3">
      <c r="A233" s="5">
        <v>43368</v>
      </c>
    </row>
    <row r="234" spans="1:9" ht="14.4" x14ac:dyDescent="0.3">
      <c r="A234" s="5">
        <v>43369</v>
      </c>
    </row>
    <row r="235" spans="1:9" ht="14.4" x14ac:dyDescent="0.3">
      <c r="A235" s="5">
        <v>43370</v>
      </c>
      <c r="B235" s="1">
        <f ca="1">IFERROR(__xludf.DUMMYFUNCTION("""COMPUTED_VALUE"""),40)</f>
        <v>40</v>
      </c>
      <c r="C235" s="1">
        <f ca="1">IFERROR(__xludf.DUMMYFUNCTION("""COMPUTED_VALUE"""),27.5)</f>
        <v>27.5</v>
      </c>
      <c r="D235" s="1">
        <f ca="1">IFERROR(__xludf.DUMMYFUNCTION("""COMPUTED_VALUE"""),12.3)</f>
        <v>12.3</v>
      </c>
      <c r="E235" s="1">
        <f ca="1">IFERROR(__xludf.DUMMYFUNCTION("""COMPUTED_VALUE"""),15.4)</f>
        <v>15.4</v>
      </c>
      <c r="F235" s="1">
        <f ca="1">IFERROR(__xludf.DUMMYFUNCTION("""COMPUTED_VALUE"""),67.5)</f>
        <v>67.5</v>
      </c>
      <c r="G235" s="1">
        <f ca="1">IFERROR(__xludf.DUMMYFUNCTION("""COMPUTED_VALUE"""),27.7)</f>
        <v>27.7</v>
      </c>
      <c r="H235" s="1">
        <f ca="1">IFERROR(__xludf.DUMMYFUNCTION("""COMPUTED_VALUE"""),4.8)</f>
        <v>4.8</v>
      </c>
      <c r="I235" s="1">
        <f ca="1">IFERROR(__xludf.DUMMYFUNCTION("""COMPUTED_VALUE"""),100)</f>
        <v>100</v>
      </c>
    </row>
    <row r="236" spans="1:9" ht="14.4" x14ac:dyDescent="0.3">
      <c r="A236" s="5">
        <v>43371</v>
      </c>
      <c r="B236" s="1">
        <f ca="1">IFERROR(__xludf.DUMMYFUNCTION("""COMPUTED_VALUE"""),39.8)</f>
        <v>39.799999999999997</v>
      </c>
      <c r="C236" s="1">
        <f ca="1">IFERROR(__xludf.DUMMYFUNCTION("""COMPUTED_VALUE"""),25.5)</f>
        <v>25.5</v>
      </c>
      <c r="D236" s="1">
        <f ca="1">IFERROR(__xludf.DUMMYFUNCTION("""COMPUTED_VALUE"""),13.7)</f>
        <v>13.7</v>
      </c>
      <c r="E236" s="1">
        <f ca="1">IFERROR(__xludf.DUMMYFUNCTION("""COMPUTED_VALUE"""),16.6)</f>
        <v>16.600000000000001</v>
      </c>
      <c r="F236" s="1">
        <f ca="1">IFERROR(__xludf.DUMMYFUNCTION("""COMPUTED_VALUE"""),65.3)</f>
        <v>65.3</v>
      </c>
      <c r="G236" s="1">
        <f ca="1">IFERROR(__xludf.DUMMYFUNCTION("""COMPUTED_VALUE"""),30.3)</f>
        <v>30.3</v>
      </c>
      <c r="H236" s="1">
        <f ca="1">IFERROR(__xludf.DUMMYFUNCTION("""COMPUTED_VALUE"""),4.4)</f>
        <v>4.4000000000000004</v>
      </c>
      <c r="I236" s="1">
        <f ca="1">IFERROR(__xludf.DUMMYFUNCTION("""COMPUTED_VALUE"""),100)</f>
        <v>100</v>
      </c>
    </row>
    <row r="237" spans="1:9" ht="14.4" x14ac:dyDescent="0.3">
      <c r="A237" s="5">
        <v>43372</v>
      </c>
    </row>
    <row r="238" spans="1:9" ht="14.4" x14ac:dyDescent="0.3">
      <c r="A238" s="5">
        <v>43373</v>
      </c>
    </row>
    <row r="239" spans="1:9" ht="14.4" x14ac:dyDescent="0.3">
      <c r="A239" s="5">
        <v>43374</v>
      </c>
      <c r="B239" s="1">
        <f ca="1">IFERROR(__xludf.DUMMYFUNCTION("""COMPUTED_VALUE"""),41.4)</f>
        <v>41.4</v>
      </c>
      <c r="C239" s="1">
        <f ca="1">IFERROR(__xludf.DUMMYFUNCTION("""COMPUTED_VALUE"""),23.2)</f>
        <v>23.2</v>
      </c>
      <c r="D239" s="1">
        <f ca="1">IFERROR(__xludf.DUMMYFUNCTION("""COMPUTED_VALUE"""),12.2)</f>
        <v>12.2</v>
      </c>
      <c r="E239" s="1">
        <f ca="1">IFERROR(__xludf.DUMMYFUNCTION("""COMPUTED_VALUE"""),19.2)</f>
        <v>19.2</v>
      </c>
      <c r="F239" s="1">
        <f ca="1">IFERROR(__xludf.DUMMYFUNCTION("""COMPUTED_VALUE"""),64.6)</f>
        <v>64.599999999999994</v>
      </c>
      <c r="G239" s="1">
        <f ca="1">IFERROR(__xludf.DUMMYFUNCTION("""COMPUTED_VALUE"""),31.4)</f>
        <v>31.4</v>
      </c>
      <c r="H239" s="1">
        <f ca="1">IFERROR(__xludf.DUMMYFUNCTION("""COMPUTED_VALUE"""),4)</f>
        <v>4</v>
      </c>
      <c r="I239" s="1">
        <f ca="1">IFERROR(__xludf.DUMMYFUNCTION("""COMPUTED_VALUE"""),100)</f>
        <v>100</v>
      </c>
    </row>
    <row r="240" spans="1:9" ht="14.4" x14ac:dyDescent="0.3">
      <c r="A240" s="5">
        <v>43375</v>
      </c>
      <c r="B240" s="1">
        <f ca="1">IFERROR(__xludf.DUMMYFUNCTION("""COMPUTED_VALUE"""),40.3)</f>
        <v>40.299999999999997</v>
      </c>
      <c r="C240" s="1">
        <f ca="1">IFERROR(__xludf.DUMMYFUNCTION("""COMPUTED_VALUE"""),24.3)</f>
        <v>24.3</v>
      </c>
      <c r="D240" s="1">
        <f ca="1">IFERROR(__xludf.DUMMYFUNCTION("""COMPUTED_VALUE"""),9.9)</f>
        <v>9.9</v>
      </c>
      <c r="E240" s="1">
        <f ca="1">IFERROR(__xludf.DUMMYFUNCTION("""COMPUTED_VALUE"""),20)</f>
        <v>20</v>
      </c>
      <c r="F240" s="1">
        <f ca="1">IFERROR(__xludf.DUMMYFUNCTION("""COMPUTED_VALUE"""),64.6)</f>
        <v>64.599999999999994</v>
      </c>
      <c r="G240" s="1">
        <f ca="1">IFERROR(__xludf.DUMMYFUNCTION("""COMPUTED_VALUE"""),29.9)</f>
        <v>29.9</v>
      </c>
      <c r="H240" s="1">
        <f ca="1">IFERROR(__xludf.DUMMYFUNCTION("""COMPUTED_VALUE"""),5.5)</f>
        <v>5.5</v>
      </c>
      <c r="I240" s="1">
        <f ca="1">IFERROR(__xludf.DUMMYFUNCTION("""COMPUTED_VALUE"""),100)</f>
        <v>100</v>
      </c>
    </row>
    <row r="241" spans="1:9" ht="14.4" x14ac:dyDescent="0.3">
      <c r="A241" s="5">
        <v>43376</v>
      </c>
    </row>
    <row r="242" spans="1:9" ht="14.4" x14ac:dyDescent="0.3">
      <c r="A242" s="5">
        <v>43377</v>
      </c>
      <c r="B242" s="1">
        <f ca="1">IFERROR(__xludf.DUMMYFUNCTION("""COMPUTED_VALUE"""),35.3)</f>
        <v>35.299999999999997</v>
      </c>
      <c r="C242" s="1">
        <f ca="1">IFERROR(__xludf.DUMMYFUNCTION("""COMPUTED_VALUE"""),26.3)</f>
        <v>26.3</v>
      </c>
      <c r="D242" s="1">
        <f ca="1">IFERROR(__xludf.DUMMYFUNCTION("""COMPUTED_VALUE"""),12.2)</f>
        <v>12.2</v>
      </c>
      <c r="E242" s="1">
        <f ca="1">IFERROR(__xludf.DUMMYFUNCTION("""COMPUTED_VALUE"""),19.3)</f>
        <v>19.3</v>
      </c>
      <c r="F242" s="1">
        <f ca="1">IFERROR(__xludf.DUMMYFUNCTION("""COMPUTED_VALUE"""),61.6)</f>
        <v>61.6</v>
      </c>
      <c r="G242" s="1">
        <f ca="1">IFERROR(__xludf.DUMMYFUNCTION("""COMPUTED_VALUE"""),31.5)</f>
        <v>31.5</v>
      </c>
      <c r="H242" s="1">
        <f ca="1">IFERROR(__xludf.DUMMYFUNCTION("""COMPUTED_VALUE"""),6.9)</f>
        <v>6.9</v>
      </c>
      <c r="I242" s="1">
        <f ca="1">IFERROR(__xludf.DUMMYFUNCTION("""COMPUTED_VALUE"""),100)</f>
        <v>100</v>
      </c>
    </row>
    <row r="243" spans="1:9" ht="14.4" x14ac:dyDescent="0.3">
      <c r="A243" s="5">
        <v>43378</v>
      </c>
      <c r="B243" s="1">
        <f ca="1">IFERROR(__xludf.DUMMYFUNCTION("""COMPUTED_VALUE"""),36.7)</f>
        <v>36.700000000000003</v>
      </c>
      <c r="C243" s="1">
        <f ca="1">IFERROR(__xludf.DUMMYFUNCTION("""COMPUTED_VALUE"""),24)</f>
        <v>24</v>
      </c>
      <c r="D243" s="1">
        <f ca="1">IFERROR(__xludf.DUMMYFUNCTION("""COMPUTED_VALUE"""),15.2)</f>
        <v>15.2</v>
      </c>
      <c r="E243" s="1">
        <f ca="1">IFERROR(__xludf.DUMMYFUNCTION("""COMPUTED_VALUE"""),18)</f>
        <v>18</v>
      </c>
      <c r="F243" s="1">
        <f ca="1">IFERROR(__xludf.DUMMYFUNCTION("""COMPUTED_VALUE"""),60.7)</f>
        <v>60.7</v>
      </c>
      <c r="G243" s="1">
        <f ca="1">IFERROR(__xludf.DUMMYFUNCTION("""COMPUTED_VALUE"""),33.2)</f>
        <v>33.200000000000003</v>
      </c>
      <c r="H243" s="1">
        <f ca="1">IFERROR(__xludf.DUMMYFUNCTION("""COMPUTED_VALUE"""),6.1)</f>
        <v>6.1</v>
      </c>
      <c r="I243" s="1">
        <f ca="1">IFERROR(__xludf.DUMMYFUNCTION("""COMPUTED_VALUE"""),100)</f>
        <v>100</v>
      </c>
    </row>
    <row r="244" spans="1:9" ht="14.4" x14ac:dyDescent="0.3">
      <c r="A244" s="5">
        <v>43379</v>
      </c>
    </row>
    <row r="245" spans="1:9" ht="14.4" x14ac:dyDescent="0.3">
      <c r="A245" s="5">
        <v>43380</v>
      </c>
    </row>
    <row r="246" spans="1:9" ht="14.4" x14ac:dyDescent="0.3">
      <c r="A246" s="5">
        <v>43381</v>
      </c>
      <c r="B246" s="1">
        <f ca="1">IFERROR(__xludf.DUMMYFUNCTION("""COMPUTED_VALUE"""),38.3)</f>
        <v>38.299999999999997</v>
      </c>
      <c r="C246" s="1">
        <f ca="1">IFERROR(__xludf.DUMMYFUNCTION("""COMPUTED_VALUE"""),23.3)</f>
        <v>23.3</v>
      </c>
      <c r="D246" s="1">
        <f ca="1">IFERROR(__xludf.DUMMYFUNCTION("""COMPUTED_VALUE"""),15.2)</f>
        <v>15.2</v>
      </c>
      <c r="E246" s="1">
        <f ca="1">IFERROR(__xludf.DUMMYFUNCTION("""COMPUTED_VALUE"""),18.3)</f>
        <v>18.3</v>
      </c>
      <c r="F246" s="1">
        <f ca="1">IFERROR(__xludf.DUMMYFUNCTION("""COMPUTED_VALUE"""),61.6)</f>
        <v>61.6</v>
      </c>
      <c r="G246" s="1">
        <f ca="1">IFERROR(__xludf.DUMMYFUNCTION("""COMPUTED_VALUE"""),33.5)</f>
        <v>33.5</v>
      </c>
      <c r="H246" s="1">
        <f ca="1">IFERROR(__xludf.DUMMYFUNCTION("""COMPUTED_VALUE"""),4.9)</f>
        <v>4.9000000000000004</v>
      </c>
      <c r="I246" s="1">
        <f ca="1">IFERROR(__xludf.DUMMYFUNCTION("""COMPUTED_VALUE"""),100)</f>
        <v>100</v>
      </c>
    </row>
    <row r="247" spans="1:9" ht="14.4" x14ac:dyDescent="0.3">
      <c r="A247" s="5">
        <v>43382</v>
      </c>
    </row>
    <row r="248" spans="1:9" ht="14.4" x14ac:dyDescent="0.3">
      <c r="A248" s="5">
        <v>43383</v>
      </c>
      <c r="B248" s="1">
        <f ca="1">IFERROR(__xludf.DUMMYFUNCTION("""COMPUTED_VALUE"""),36.6)</f>
        <v>36.6</v>
      </c>
      <c r="C248" s="1">
        <f ca="1">IFERROR(__xludf.DUMMYFUNCTION("""COMPUTED_VALUE"""),26.3)</f>
        <v>26.3</v>
      </c>
      <c r="D248" s="1">
        <f ca="1">IFERROR(__xludf.DUMMYFUNCTION("""COMPUTED_VALUE"""),15.4)</f>
        <v>15.4</v>
      </c>
      <c r="E248" s="1">
        <f ca="1">IFERROR(__xludf.DUMMYFUNCTION("""COMPUTED_VALUE"""),15.8)</f>
        <v>15.8</v>
      </c>
      <c r="F248" s="1">
        <f ca="1">IFERROR(__xludf.DUMMYFUNCTION("""COMPUTED_VALUE"""),62.9)</f>
        <v>62.9</v>
      </c>
      <c r="G248" s="1">
        <f ca="1">IFERROR(__xludf.DUMMYFUNCTION("""COMPUTED_VALUE"""),31.2)</f>
        <v>31.2</v>
      </c>
      <c r="H248" s="1">
        <f ca="1">IFERROR(__xludf.DUMMYFUNCTION("""COMPUTED_VALUE"""),5.9)</f>
        <v>5.9</v>
      </c>
      <c r="I248" s="1">
        <f ca="1">IFERROR(__xludf.DUMMYFUNCTION("""COMPUTED_VALUE"""),100)</f>
        <v>100</v>
      </c>
    </row>
    <row r="249" spans="1:9" ht="14.4" x14ac:dyDescent="0.3">
      <c r="A249" s="5">
        <v>43384</v>
      </c>
      <c r="B249" s="1">
        <f ca="1">IFERROR(__xludf.DUMMYFUNCTION("""COMPUTED_VALUE"""),36.2)</f>
        <v>36.200000000000003</v>
      </c>
      <c r="C249" s="1">
        <f ca="1">IFERROR(__xludf.DUMMYFUNCTION("""COMPUTED_VALUE"""),26.7)</f>
        <v>26.7</v>
      </c>
      <c r="D249" s="1">
        <f ca="1">IFERROR(__xludf.DUMMYFUNCTION("""COMPUTED_VALUE"""),15.7)</f>
        <v>15.7</v>
      </c>
      <c r="E249" s="1">
        <f ca="1">IFERROR(__xludf.DUMMYFUNCTION("""COMPUTED_VALUE"""),14.4)</f>
        <v>14.4</v>
      </c>
      <c r="F249" s="1">
        <f ca="1">IFERROR(__xludf.DUMMYFUNCTION("""COMPUTED_VALUE"""),62.9)</f>
        <v>62.9</v>
      </c>
      <c r="G249" s="1">
        <f ca="1">IFERROR(__xludf.DUMMYFUNCTION("""COMPUTED_VALUE"""),30.1)</f>
        <v>30.1</v>
      </c>
      <c r="H249" s="1">
        <f ca="1">IFERROR(__xludf.DUMMYFUNCTION("""COMPUTED_VALUE"""),7)</f>
        <v>7</v>
      </c>
      <c r="I249" s="1">
        <f ca="1">IFERROR(__xludf.DUMMYFUNCTION("""COMPUTED_VALUE"""),100)</f>
        <v>100</v>
      </c>
    </row>
    <row r="250" spans="1:9" ht="14.4" x14ac:dyDescent="0.3">
      <c r="A250" s="5">
        <v>43385</v>
      </c>
      <c r="B250" s="1">
        <f ca="1">IFERROR(__xludf.DUMMYFUNCTION("""COMPUTED_VALUE"""),34.3)</f>
        <v>34.299999999999997</v>
      </c>
      <c r="C250" s="1">
        <f ca="1">IFERROR(__xludf.DUMMYFUNCTION("""COMPUTED_VALUE"""),26.6)</f>
        <v>26.6</v>
      </c>
      <c r="D250" s="1">
        <f ca="1">IFERROR(__xludf.DUMMYFUNCTION("""COMPUTED_VALUE"""),13.9)</f>
        <v>13.9</v>
      </c>
      <c r="E250" s="1">
        <f ca="1">IFERROR(__xludf.DUMMYFUNCTION("""COMPUTED_VALUE"""),17.7)</f>
        <v>17.7</v>
      </c>
      <c r="F250" s="1">
        <f ca="1">IFERROR(__xludf.DUMMYFUNCTION("""COMPUTED_VALUE"""),60.9)</f>
        <v>60.9</v>
      </c>
      <c r="G250" s="1">
        <f ca="1">IFERROR(__xludf.DUMMYFUNCTION("""COMPUTED_VALUE"""),31.6)</f>
        <v>31.6</v>
      </c>
      <c r="H250" s="1">
        <f ca="1">IFERROR(__xludf.DUMMYFUNCTION("""COMPUTED_VALUE"""),7.5)</f>
        <v>7.5</v>
      </c>
      <c r="I250" s="1">
        <f ca="1">IFERROR(__xludf.DUMMYFUNCTION("""COMPUTED_VALUE"""),100)</f>
        <v>100</v>
      </c>
    </row>
    <row r="251" spans="1:9" ht="14.4" x14ac:dyDescent="0.3">
      <c r="A251" s="5">
        <v>43386</v>
      </c>
    </row>
    <row r="252" spans="1:9" ht="14.4" x14ac:dyDescent="0.3">
      <c r="A252" s="5">
        <v>43387</v>
      </c>
    </row>
    <row r="253" spans="1:9" ht="14.4" x14ac:dyDescent="0.3">
      <c r="A253" s="5">
        <v>43388</v>
      </c>
      <c r="B253" s="1">
        <f ca="1">IFERROR(__xludf.DUMMYFUNCTION("""COMPUTED_VALUE"""),34.9)</f>
        <v>34.9</v>
      </c>
      <c r="C253" s="1">
        <f ca="1">IFERROR(__xludf.DUMMYFUNCTION("""COMPUTED_VALUE"""),26.4)</f>
        <v>26.4</v>
      </c>
      <c r="D253" s="1">
        <f ca="1">IFERROR(__xludf.DUMMYFUNCTION("""COMPUTED_VALUE"""),13.2)</f>
        <v>13.2</v>
      </c>
      <c r="E253" s="1">
        <f ca="1">IFERROR(__xludf.DUMMYFUNCTION("""COMPUTED_VALUE"""),19)</f>
        <v>19</v>
      </c>
      <c r="F253" s="1">
        <f ca="1">IFERROR(__xludf.DUMMYFUNCTION("""COMPUTED_VALUE"""),61.3)</f>
        <v>61.3</v>
      </c>
      <c r="G253" s="1">
        <f ca="1">IFERROR(__xludf.DUMMYFUNCTION("""COMPUTED_VALUE"""),32.2)</f>
        <v>32.200000000000003</v>
      </c>
      <c r="H253" s="1">
        <f ca="1">IFERROR(__xludf.DUMMYFUNCTION("""COMPUTED_VALUE"""),6.5)</f>
        <v>6.5</v>
      </c>
      <c r="I253" s="1">
        <f ca="1">IFERROR(__xludf.DUMMYFUNCTION("""COMPUTED_VALUE"""),100)</f>
        <v>100</v>
      </c>
    </row>
    <row r="254" spans="1:9" ht="14.4" x14ac:dyDescent="0.3">
      <c r="A254" s="5">
        <v>43389</v>
      </c>
      <c r="B254" s="1">
        <f ca="1">IFERROR(__xludf.DUMMYFUNCTION("""COMPUTED_VALUE"""),35.9)</f>
        <v>35.9</v>
      </c>
      <c r="C254" s="1">
        <f ca="1">IFERROR(__xludf.DUMMYFUNCTION("""COMPUTED_VALUE"""),25.2)</f>
        <v>25.2</v>
      </c>
      <c r="D254" s="1">
        <f ca="1">IFERROR(__xludf.DUMMYFUNCTION("""COMPUTED_VALUE"""),13.1)</f>
        <v>13.1</v>
      </c>
      <c r="E254" s="1">
        <f ca="1">IFERROR(__xludf.DUMMYFUNCTION("""COMPUTED_VALUE"""),19.4)</f>
        <v>19.399999999999999</v>
      </c>
      <c r="F254" s="1">
        <f ca="1">IFERROR(__xludf.DUMMYFUNCTION("""COMPUTED_VALUE"""),61.1)</f>
        <v>61.1</v>
      </c>
      <c r="G254" s="1">
        <f ca="1">IFERROR(__xludf.DUMMYFUNCTION("""COMPUTED_VALUE"""),32.5)</f>
        <v>32.5</v>
      </c>
      <c r="H254" s="1">
        <f ca="1">IFERROR(__xludf.DUMMYFUNCTION("""COMPUTED_VALUE"""),6.4)</f>
        <v>6.4</v>
      </c>
      <c r="I254" s="1">
        <f ca="1">IFERROR(__xludf.DUMMYFUNCTION("""COMPUTED_VALUE"""),100)</f>
        <v>100</v>
      </c>
    </row>
    <row r="255" spans="1:9" ht="14.4" x14ac:dyDescent="0.3">
      <c r="A255" s="5">
        <v>43390</v>
      </c>
      <c r="B255" s="1">
        <f ca="1">IFERROR(__xludf.DUMMYFUNCTION("""COMPUTED_VALUE"""),34.4)</f>
        <v>34.4</v>
      </c>
      <c r="C255" s="1">
        <f ca="1">IFERROR(__xludf.DUMMYFUNCTION("""COMPUTED_VALUE"""),25.6)</f>
        <v>25.6</v>
      </c>
      <c r="D255" s="1">
        <f ca="1">IFERROR(__xludf.DUMMYFUNCTION("""COMPUTED_VALUE"""),13.1)</f>
        <v>13.1</v>
      </c>
      <c r="E255" s="1">
        <f ca="1">IFERROR(__xludf.DUMMYFUNCTION("""COMPUTED_VALUE"""),19.8)</f>
        <v>19.8</v>
      </c>
      <c r="F255" s="1">
        <f ca="1">IFERROR(__xludf.DUMMYFUNCTION("""COMPUTED_VALUE"""),60)</f>
        <v>60</v>
      </c>
      <c r="G255" s="1">
        <f ca="1">IFERROR(__xludf.DUMMYFUNCTION("""COMPUTED_VALUE"""),32.9)</f>
        <v>32.9</v>
      </c>
      <c r="H255" s="1">
        <f ca="1">IFERROR(__xludf.DUMMYFUNCTION("""COMPUTED_VALUE"""),7.1)</f>
        <v>7.1</v>
      </c>
      <c r="I255" s="1">
        <f ca="1">IFERROR(__xludf.DUMMYFUNCTION("""COMPUTED_VALUE"""),100)</f>
        <v>100</v>
      </c>
    </row>
    <row r="256" spans="1:9" ht="14.4" x14ac:dyDescent="0.3">
      <c r="A256" s="5">
        <v>43391</v>
      </c>
      <c r="B256" s="1">
        <f ca="1">IFERROR(__xludf.DUMMYFUNCTION("""COMPUTED_VALUE"""),33.5)</f>
        <v>33.5</v>
      </c>
      <c r="C256" s="1">
        <f ca="1">IFERROR(__xludf.DUMMYFUNCTION("""COMPUTED_VALUE"""),25.1)</f>
        <v>25.1</v>
      </c>
      <c r="D256" s="1">
        <f ca="1">IFERROR(__xludf.DUMMYFUNCTION("""COMPUTED_VALUE"""),13.5)</f>
        <v>13.5</v>
      </c>
      <c r="E256" s="1">
        <f ca="1">IFERROR(__xludf.DUMMYFUNCTION("""COMPUTED_VALUE"""),20.8)</f>
        <v>20.8</v>
      </c>
      <c r="F256" s="1">
        <f ca="1">IFERROR(__xludf.DUMMYFUNCTION("""COMPUTED_VALUE"""),58.6)</f>
        <v>58.6</v>
      </c>
      <c r="G256" s="1">
        <f ca="1">IFERROR(__xludf.DUMMYFUNCTION("""COMPUTED_VALUE"""),34.3)</f>
        <v>34.299999999999997</v>
      </c>
      <c r="H256" s="1">
        <f ca="1">IFERROR(__xludf.DUMMYFUNCTION("""COMPUTED_VALUE"""),7.1)</f>
        <v>7.1</v>
      </c>
      <c r="I256" s="1">
        <f ca="1">IFERROR(__xludf.DUMMYFUNCTION("""COMPUTED_VALUE"""),100)</f>
        <v>100</v>
      </c>
    </row>
    <row r="257" spans="1:9" ht="14.4" x14ac:dyDescent="0.3">
      <c r="A257" s="5">
        <v>43392</v>
      </c>
      <c r="B257" s="1">
        <f ca="1">IFERROR(__xludf.DUMMYFUNCTION("""COMPUTED_VALUE"""),34.2)</f>
        <v>34.200000000000003</v>
      </c>
      <c r="C257" s="1">
        <f ca="1">IFERROR(__xludf.DUMMYFUNCTION("""COMPUTED_VALUE"""),25.5)</f>
        <v>25.5</v>
      </c>
      <c r="D257" s="1">
        <f ca="1">IFERROR(__xludf.DUMMYFUNCTION("""COMPUTED_VALUE"""),12.8)</f>
        <v>12.8</v>
      </c>
      <c r="E257" s="1">
        <f ca="1">IFERROR(__xludf.DUMMYFUNCTION("""COMPUTED_VALUE"""),20.6)</f>
        <v>20.6</v>
      </c>
      <c r="F257" s="1">
        <f ca="1">IFERROR(__xludf.DUMMYFUNCTION("""COMPUTED_VALUE"""),59.7)</f>
        <v>59.7</v>
      </c>
      <c r="G257" s="1">
        <f ca="1">IFERROR(__xludf.DUMMYFUNCTION("""COMPUTED_VALUE"""),33.4)</f>
        <v>33.4</v>
      </c>
      <c r="H257" s="1">
        <f ca="1">IFERROR(__xludf.DUMMYFUNCTION("""COMPUTED_VALUE"""),6.9)</f>
        <v>6.9</v>
      </c>
      <c r="I257" s="1">
        <f ca="1">IFERROR(__xludf.DUMMYFUNCTION("""COMPUTED_VALUE"""),100)</f>
        <v>100</v>
      </c>
    </row>
    <row r="258" spans="1:9" ht="14.4" x14ac:dyDescent="0.3">
      <c r="A258" s="5">
        <v>43393</v>
      </c>
    </row>
    <row r="259" spans="1:9" ht="14.4" x14ac:dyDescent="0.3">
      <c r="A259" s="5">
        <v>43394</v>
      </c>
    </row>
    <row r="260" spans="1:9" ht="14.4" x14ac:dyDescent="0.3">
      <c r="A260" s="5">
        <v>43395</v>
      </c>
      <c r="B260" s="1">
        <f ca="1">IFERROR(__xludf.DUMMYFUNCTION("""COMPUTED_VALUE"""),33.4)</f>
        <v>33.4</v>
      </c>
      <c r="C260" s="1">
        <f ca="1">IFERROR(__xludf.DUMMYFUNCTION("""COMPUTED_VALUE"""),28)</f>
        <v>28</v>
      </c>
      <c r="D260" s="1">
        <f ca="1">IFERROR(__xludf.DUMMYFUNCTION("""COMPUTED_VALUE"""),11.8)</f>
        <v>11.8</v>
      </c>
      <c r="E260" s="1">
        <f ca="1">IFERROR(__xludf.DUMMYFUNCTION("""COMPUTED_VALUE"""),21.2)</f>
        <v>21.2</v>
      </c>
      <c r="F260" s="1">
        <f ca="1">IFERROR(__xludf.DUMMYFUNCTION("""COMPUTED_VALUE"""),61.4)</f>
        <v>61.4</v>
      </c>
      <c r="G260" s="1">
        <f ca="1">IFERROR(__xludf.DUMMYFUNCTION("""COMPUTED_VALUE"""),33)</f>
        <v>33</v>
      </c>
      <c r="H260" s="1">
        <f ca="1">IFERROR(__xludf.DUMMYFUNCTION("""COMPUTED_VALUE"""),5.6)</f>
        <v>5.6</v>
      </c>
      <c r="I260" s="1">
        <f ca="1">IFERROR(__xludf.DUMMYFUNCTION("""COMPUTED_VALUE"""),100)</f>
        <v>100</v>
      </c>
    </row>
    <row r="261" spans="1:9" ht="14.4" x14ac:dyDescent="0.3">
      <c r="A261" s="5">
        <v>43396</v>
      </c>
      <c r="B261" s="1">
        <f ca="1">IFERROR(__xludf.DUMMYFUNCTION("""COMPUTED_VALUE"""),30.6)</f>
        <v>30.6</v>
      </c>
      <c r="C261" s="1">
        <f ca="1">IFERROR(__xludf.DUMMYFUNCTION("""COMPUTED_VALUE"""),26.5)</f>
        <v>26.5</v>
      </c>
      <c r="D261" s="1">
        <f ca="1">IFERROR(__xludf.DUMMYFUNCTION("""COMPUTED_VALUE"""),14.2)</f>
        <v>14.2</v>
      </c>
      <c r="E261" s="1">
        <f ca="1">IFERROR(__xludf.DUMMYFUNCTION("""COMPUTED_VALUE"""),22.5)</f>
        <v>22.5</v>
      </c>
      <c r="F261" s="1">
        <f ca="1">IFERROR(__xludf.DUMMYFUNCTION("""COMPUTED_VALUE"""),57.1)</f>
        <v>57.1</v>
      </c>
      <c r="G261" s="1">
        <f ca="1">IFERROR(__xludf.DUMMYFUNCTION("""COMPUTED_VALUE"""),36.7)</f>
        <v>36.700000000000003</v>
      </c>
      <c r="H261" s="1">
        <f ca="1">IFERROR(__xludf.DUMMYFUNCTION("""COMPUTED_VALUE"""),6.2)</f>
        <v>6.2</v>
      </c>
      <c r="I261" s="1">
        <f ca="1">IFERROR(__xludf.DUMMYFUNCTION("""COMPUTED_VALUE"""),100)</f>
        <v>100</v>
      </c>
    </row>
    <row r="262" spans="1:9" ht="14.4" x14ac:dyDescent="0.3">
      <c r="A262" s="5">
        <v>43397</v>
      </c>
      <c r="B262" s="1">
        <f ca="1">IFERROR(__xludf.DUMMYFUNCTION("""COMPUTED_VALUE"""),32.5)</f>
        <v>32.5</v>
      </c>
      <c r="C262" s="1">
        <f ca="1">IFERROR(__xludf.DUMMYFUNCTION("""COMPUTED_VALUE"""),26.4)</f>
        <v>26.4</v>
      </c>
      <c r="D262" s="1">
        <f ca="1">IFERROR(__xludf.DUMMYFUNCTION("""COMPUTED_VALUE"""),13.5)</f>
        <v>13.5</v>
      </c>
      <c r="E262" s="1">
        <f ca="1">IFERROR(__xludf.DUMMYFUNCTION("""COMPUTED_VALUE"""),21.8)</f>
        <v>21.8</v>
      </c>
      <c r="F262" s="1">
        <f ca="1">IFERROR(__xludf.DUMMYFUNCTION("""COMPUTED_VALUE"""),58.9)</f>
        <v>58.9</v>
      </c>
      <c r="G262" s="1">
        <f ca="1">IFERROR(__xludf.DUMMYFUNCTION("""COMPUTED_VALUE"""),35.3)</f>
        <v>35.299999999999997</v>
      </c>
      <c r="H262" s="1">
        <f ca="1">IFERROR(__xludf.DUMMYFUNCTION("""COMPUTED_VALUE"""),5.8)</f>
        <v>5.8</v>
      </c>
      <c r="I262" s="1">
        <f ca="1">IFERROR(__xludf.DUMMYFUNCTION("""COMPUTED_VALUE"""),100)</f>
        <v>100</v>
      </c>
    </row>
    <row r="263" spans="1:9" ht="14.4" x14ac:dyDescent="0.3">
      <c r="A263" s="5">
        <v>43398</v>
      </c>
      <c r="B263" s="1">
        <f ca="1">IFERROR(__xludf.DUMMYFUNCTION("""COMPUTED_VALUE"""),34.7)</f>
        <v>34.700000000000003</v>
      </c>
      <c r="C263" s="1">
        <f ca="1">IFERROR(__xludf.DUMMYFUNCTION("""COMPUTED_VALUE"""),28.2)</f>
        <v>28.2</v>
      </c>
      <c r="D263" s="1">
        <f ca="1">IFERROR(__xludf.DUMMYFUNCTION("""COMPUTED_VALUE"""),12.1)</f>
        <v>12.1</v>
      </c>
      <c r="E263" s="1">
        <f ca="1">IFERROR(__xludf.DUMMYFUNCTION("""COMPUTED_VALUE"""),20.3)</f>
        <v>20.3</v>
      </c>
      <c r="F263" s="1">
        <f ca="1">IFERROR(__xludf.DUMMYFUNCTION("""COMPUTED_VALUE"""),62.9)</f>
        <v>62.9</v>
      </c>
      <c r="G263" s="1">
        <f ca="1">IFERROR(__xludf.DUMMYFUNCTION("""COMPUTED_VALUE"""),32.4)</f>
        <v>32.4</v>
      </c>
      <c r="H263" s="1">
        <f ca="1">IFERROR(__xludf.DUMMYFUNCTION("""COMPUTED_VALUE"""),4.7)</f>
        <v>4.7</v>
      </c>
      <c r="I263" s="1">
        <f ca="1">IFERROR(__xludf.DUMMYFUNCTION("""COMPUTED_VALUE"""),100)</f>
        <v>100</v>
      </c>
    </row>
    <row r="264" spans="1:9" ht="14.4" x14ac:dyDescent="0.3">
      <c r="A264" s="5">
        <v>43399</v>
      </c>
      <c r="B264" s="1">
        <f ca="1">IFERROR(__xludf.DUMMYFUNCTION("""COMPUTED_VALUE"""),33.6)</f>
        <v>33.6</v>
      </c>
      <c r="C264" s="1">
        <f ca="1">IFERROR(__xludf.DUMMYFUNCTION("""COMPUTED_VALUE"""),24.2)</f>
        <v>24.2</v>
      </c>
      <c r="D264" s="1">
        <f ca="1">IFERROR(__xludf.DUMMYFUNCTION("""COMPUTED_VALUE"""),14.4)</f>
        <v>14.4</v>
      </c>
      <c r="E264" s="1">
        <f ca="1">IFERROR(__xludf.DUMMYFUNCTION("""COMPUTED_VALUE"""),21.9)</f>
        <v>21.9</v>
      </c>
      <c r="F264" s="1">
        <f ca="1">IFERROR(__xludf.DUMMYFUNCTION("""COMPUTED_VALUE"""),57.8)</f>
        <v>57.8</v>
      </c>
      <c r="G264" s="1">
        <f ca="1">IFERROR(__xludf.DUMMYFUNCTION("""COMPUTED_VALUE"""),36.3)</f>
        <v>36.299999999999997</v>
      </c>
      <c r="H264" s="1">
        <f ca="1">IFERROR(__xludf.DUMMYFUNCTION("""COMPUTED_VALUE"""),5.9)</f>
        <v>5.9</v>
      </c>
      <c r="I264" s="1">
        <f ca="1">IFERROR(__xludf.DUMMYFUNCTION("""COMPUTED_VALUE"""),100)</f>
        <v>100</v>
      </c>
    </row>
    <row r="265" spans="1:9" ht="14.4" x14ac:dyDescent="0.3">
      <c r="A265" s="5">
        <v>43400</v>
      </c>
    </row>
    <row r="266" spans="1:9" ht="14.4" x14ac:dyDescent="0.3">
      <c r="A266" s="5">
        <v>43401</v>
      </c>
    </row>
    <row r="267" spans="1:9" ht="14.4" x14ac:dyDescent="0.3">
      <c r="A267" s="5">
        <v>43402</v>
      </c>
      <c r="B267" s="1">
        <f ca="1">IFERROR(__xludf.DUMMYFUNCTION("""COMPUTED_VALUE"""),31.3)</f>
        <v>31.3</v>
      </c>
      <c r="C267" s="1">
        <f ca="1">IFERROR(__xludf.DUMMYFUNCTION("""COMPUTED_VALUE"""),23.4)</f>
        <v>23.4</v>
      </c>
      <c r="D267" s="1">
        <f ca="1">IFERROR(__xludf.DUMMYFUNCTION("""COMPUTED_VALUE"""),15.6)</f>
        <v>15.6</v>
      </c>
      <c r="E267" s="1">
        <f ca="1">IFERROR(__xludf.DUMMYFUNCTION("""COMPUTED_VALUE"""),23.4)</f>
        <v>23.4</v>
      </c>
      <c r="F267" s="1">
        <f ca="1">IFERROR(__xludf.DUMMYFUNCTION("""COMPUTED_VALUE"""),54.7)</f>
        <v>54.7</v>
      </c>
      <c r="G267" s="1">
        <f ca="1">IFERROR(__xludf.DUMMYFUNCTION("""COMPUTED_VALUE"""),39)</f>
        <v>39</v>
      </c>
      <c r="H267" s="1">
        <f ca="1">IFERROR(__xludf.DUMMYFUNCTION("""COMPUTED_VALUE"""),6.3)</f>
        <v>6.3</v>
      </c>
      <c r="I267" s="1">
        <f ca="1">IFERROR(__xludf.DUMMYFUNCTION("""COMPUTED_VALUE"""),100)</f>
        <v>100</v>
      </c>
    </row>
    <row r="268" spans="1:9" ht="14.4" x14ac:dyDescent="0.3">
      <c r="A268" s="5">
        <v>43403</v>
      </c>
      <c r="B268" s="1">
        <f ca="1">IFERROR(__xludf.DUMMYFUNCTION("""COMPUTED_VALUE"""),30.2)</f>
        <v>30.2</v>
      </c>
      <c r="C268" s="1">
        <f ca="1">IFERROR(__xludf.DUMMYFUNCTION("""COMPUTED_VALUE"""),26.1)</f>
        <v>26.1</v>
      </c>
      <c r="D268" s="1">
        <f ca="1">IFERROR(__xludf.DUMMYFUNCTION("""COMPUTED_VALUE"""),16)</f>
        <v>16</v>
      </c>
      <c r="E268" s="1">
        <f ca="1">IFERROR(__xludf.DUMMYFUNCTION("""COMPUTED_VALUE"""),22)</f>
        <v>22</v>
      </c>
      <c r="F268" s="1">
        <f ca="1">IFERROR(__xludf.DUMMYFUNCTION("""COMPUTED_VALUE"""),56.3)</f>
        <v>56.3</v>
      </c>
      <c r="G268" s="1">
        <f ca="1">IFERROR(__xludf.DUMMYFUNCTION("""COMPUTED_VALUE"""),38)</f>
        <v>38</v>
      </c>
      <c r="H268" s="1">
        <f ca="1">IFERROR(__xludf.DUMMYFUNCTION("""COMPUTED_VALUE"""),5.7)</f>
        <v>5.7</v>
      </c>
      <c r="I268" s="1">
        <f ca="1">IFERROR(__xludf.DUMMYFUNCTION("""COMPUTED_VALUE"""),100)</f>
        <v>100</v>
      </c>
    </row>
    <row r="269" spans="1:9" ht="14.4" x14ac:dyDescent="0.3">
      <c r="A269" s="5">
        <v>43404</v>
      </c>
      <c r="B269" s="1">
        <f ca="1">IFERROR(__xludf.DUMMYFUNCTION("""COMPUTED_VALUE"""),28)</f>
        <v>28</v>
      </c>
      <c r="C269" s="1">
        <f ca="1">IFERROR(__xludf.DUMMYFUNCTION("""COMPUTED_VALUE"""),27.3)</f>
        <v>27.3</v>
      </c>
      <c r="D269" s="1">
        <f ca="1">IFERROR(__xludf.DUMMYFUNCTION("""COMPUTED_VALUE"""),16.8)</f>
        <v>16.8</v>
      </c>
      <c r="E269" s="1">
        <f ca="1">IFERROR(__xludf.DUMMYFUNCTION("""COMPUTED_VALUE"""),22.5)</f>
        <v>22.5</v>
      </c>
      <c r="F269" s="1">
        <f ca="1">IFERROR(__xludf.DUMMYFUNCTION("""COMPUTED_VALUE"""),55.3)</f>
        <v>55.3</v>
      </c>
      <c r="G269" s="1">
        <f ca="1">IFERROR(__xludf.DUMMYFUNCTION("""COMPUTED_VALUE"""),39.3)</f>
        <v>39.299999999999997</v>
      </c>
      <c r="H269" s="1">
        <f ca="1">IFERROR(__xludf.DUMMYFUNCTION("""COMPUTED_VALUE"""),5.4)</f>
        <v>5.4</v>
      </c>
      <c r="I269" s="1">
        <f ca="1">IFERROR(__xludf.DUMMYFUNCTION("""COMPUTED_VALUE"""),100)</f>
        <v>100</v>
      </c>
    </row>
    <row r="270" spans="1:9" ht="14.4" x14ac:dyDescent="0.3">
      <c r="A270" s="5">
        <v>43405</v>
      </c>
      <c r="B270" s="1">
        <f ca="1">IFERROR(__xludf.DUMMYFUNCTION("""COMPUTED_VALUE"""),29.4)</f>
        <v>29.4</v>
      </c>
      <c r="C270" s="1">
        <f ca="1">IFERROR(__xludf.DUMMYFUNCTION("""COMPUTED_VALUE"""),25.2)</f>
        <v>25.2</v>
      </c>
      <c r="D270" s="1">
        <f ca="1">IFERROR(__xludf.DUMMYFUNCTION("""COMPUTED_VALUE"""),16.6)</f>
        <v>16.600000000000001</v>
      </c>
      <c r="E270" s="1">
        <f ca="1">IFERROR(__xludf.DUMMYFUNCTION("""COMPUTED_VALUE"""),24)</f>
        <v>24</v>
      </c>
      <c r="F270" s="1">
        <f ca="1">IFERROR(__xludf.DUMMYFUNCTION("""COMPUTED_VALUE"""),54.6)</f>
        <v>54.6</v>
      </c>
      <c r="G270" s="1">
        <f ca="1">IFERROR(__xludf.DUMMYFUNCTION("""COMPUTED_VALUE"""),40.6)</f>
        <v>40.6</v>
      </c>
      <c r="H270" s="1">
        <f ca="1">IFERROR(__xludf.DUMMYFUNCTION("""COMPUTED_VALUE"""),4.8)</f>
        <v>4.8</v>
      </c>
      <c r="I270" s="1">
        <f ca="1">IFERROR(__xludf.DUMMYFUNCTION("""COMPUTED_VALUE"""),100)</f>
        <v>100</v>
      </c>
    </row>
    <row r="271" spans="1:9" ht="14.4" x14ac:dyDescent="0.3">
      <c r="A271" s="5">
        <v>43406</v>
      </c>
      <c r="B271" s="1">
        <f ca="1">IFERROR(__xludf.DUMMYFUNCTION("""COMPUTED_VALUE"""),32.9)</f>
        <v>32.9</v>
      </c>
      <c r="C271" s="1">
        <f ca="1">IFERROR(__xludf.DUMMYFUNCTION("""COMPUTED_VALUE"""),23)</f>
        <v>23</v>
      </c>
      <c r="D271" s="1">
        <f ca="1">IFERROR(__xludf.DUMMYFUNCTION("""COMPUTED_VALUE"""),15.6)</f>
        <v>15.6</v>
      </c>
      <c r="E271" s="1">
        <f ca="1">IFERROR(__xludf.DUMMYFUNCTION("""COMPUTED_VALUE"""),23.8)</f>
        <v>23.8</v>
      </c>
      <c r="F271" s="1">
        <f ca="1">IFERROR(__xludf.DUMMYFUNCTION("""COMPUTED_VALUE"""),55.9)</f>
        <v>55.9</v>
      </c>
      <c r="G271" s="1">
        <f ca="1">IFERROR(__xludf.DUMMYFUNCTION("""COMPUTED_VALUE"""),39.4)</f>
        <v>39.4</v>
      </c>
      <c r="H271" s="1">
        <f ca="1">IFERROR(__xludf.DUMMYFUNCTION("""COMPUTED_VALUE"""),4.7)</f>
        <v>4.7</v>
      </c>
      <c r="I271" s="1">
        <f ca="1">IFERROR(__xludf.DUMMYFUNCTION("""COMPUTED_VALUE"""),100)</f>
        <v>100</v>
      </c>
    </row>
    <row r="272" spans="1:9" ht="14.4" x14ac:dyDescent="0.3">
      <c r="A272" s="5">
        <v>43407</v>
      </c>
    </row>
    <row r="273" spans="1:9" ht="14.4" x14ac:dyDescent="0.3">
      <c r="A273" s="5">
        <v>43408</v>
      </c>
    </row>
    <row r="274" spans="1:9" ht="14.4" x14ac:dyDescent="0.3">
      <c r="A274" s="5">
        <v>43409</v>
      </c>
      <c r="B274" s="1">
        <f ca="1">IFERROR(__xludf.DUMMYFUNCTION("""COMPUTED_VALUE"""),31.8)</f>
        <v>31.8</v>
      </c>
      <c r="C274" s="1">
        <f ca="1">IFERROR(__xludf.DUMMYFUNCTION("""COMPUTED_VALUE"""),24.8)</f>
        <v>24.8</v>
      </c>
      <c r="D274" s="1">
        <f ca="1">IFERROR(__xludf.DUMMYFUNCTION("""COMPUTED_VALUE"""),14.7)</f>
        <v>14.7</v>
      </c>
      <c r="E274" s="1">
        <f ca="1">IFERROR(__xludf.DUMMYFUNCTION("""COMPUTED_VALUE"""),23.3)</f>
        <v>23.3</v>
      </c>
      <c r="F274" s="1">
        <f ca="1">IFERROR(__xludf.DUMMYFUNCTION("""COMPUTED_VALUE"""),56.6)</f>
        <v>56.6</v>
      </c>
      <c r="G274" s="1">
        <f ca="1">IFERROR(__xludf.DUMMYFUNCTION("""COMPUTED_VALUE"""),38)</f>
        <v>38</v>
      </c>
      <c r="H274" s="1">
        <f ca="1">IFERROR(__xludf.DUMMYFUNCTION("""COMPUTED_VALUE"""),5.4)</f>
        <v>5.4</v>
      </c>
      <c r="I274" s="1">
        <f ca="1">IFERROR(__xludf.DUMMYFUNCTION("""COMPUTED_VALUE"""),100)</f>
        <v>100</v>
      </c>
    </row>
    <row r="275" spans="1:9" ht="14.4" x14ac:dyDescent="0.3">
      <c r="A275" s="5">
        <v>43410</v>
      </c>
      <c r="B275" s="1">
        <f ca="1">IFERROR(__xludf.DUMMYFUNCTION("""COMPUTED_VALUE"""),29.7)</f>
        <v>29.7</v>
      </c>
      <c r="C275" s="1">
        <f ca="1">IFERROR(__xludf.DUMMYFUNCTION("""COMPUTED_VALUE"""),26.2)</f>
        <v>26.2</v>
      </c>
      <c r="D275" s="1">
        <f ca="1">IFERROR(__xludf.DUMMYFUNCTION("""COMPUTED_VALUE"""),15.5)</f>
        <v>15.5</v>
      </c>
      <c r="E275" s="1">
        <f ca="1">IFERROR(__xludf.DUMMYFUNCTION("""COMPUTED_VALUE"""),23.1)</f>
        <v>23.1</v>
      </c>
      <c r="F275" s="1">
        <f ca="1">IFERROR(__xludf.DUMMYFUNCTION("""COMPUTED_VALUE"""),55.9)</f>
        <v>55.9</v>
      </c>
      <c r="G275" s="1">
        <f ca="1">IFERROR(__xludf.DUMMYFUNCTION("""COMPUTED_VALUE"""),38.6)</f>
        <v>38.6</v>
      </c>
      <c r="H275" s="1">
        <f ca="1">IFERROR(__xludf.DUMMYFUNCTION("""COMPUTED_VALUE"""),5.5)</f>
        <v>5.5</v>
      </c>
      <c r="I275" s="1">
        <f ca="1">IFERROR(__xludf.DUMMYFUNCTION("""COMPUTED_VALUE"""),100)</f>
        <v>100</v>
      </c>
    </row>
    <row r="276" spans="1:9" ht="14.4" x14ac:dyDescent="0.3">
      <c r="A276" s="5">
        <v>43411</v>
      </c>
      <c r="B276" s="1">
        <f ca="1">IFERROR(__xludf.DUMMYFUNCTION("""COMPUTED_VALUE"""),27.3)</f>
        <v>27.3</v>
      </c>
      <c r="C276" s="1">
        <f ca="1">IFERROR(__xludf.DUMMYFUNCTION("""COMPUTED_VALUE"""),27)</f>
        <v>27</v>
      </c>
      <c r="D276" s="1">
        <f ca="1">IFERROR(__xludf.DUMMYFUNCTION("""COMPUTED_VALUE"""),15.8)</f>
        <v>15.8</v>
      </c>
      <c r="E276" s="1">
        <f ca="1">IFERROR(__xludf.DUMMYFUNCTION("""COMPUTED_VALUE"""),23.5)</f>
        <v>23.5</v>
      </c>
      <c r="F276" s="1">
        <f ca="1">IFERROR(__xludf.DUMMYFUNCTION("""COMPUTED_VALUE"""),54.3)</f>
        <v>54.3</v>
      </c>
      <c r="G276" s="1">
        <f ca="1">IFERROR(__xludf.DUMMYFUNCTION("""COMPUTED_VALUE"""),39.3)</f>
        <v>39.299999999999997</v>
      </c>
      <c r="H276" s="1">
        <f ca="1">IFERROR(__xludf.DUMMYFUNCTION("""COMPUTED_VALUE"""),6.4)</f>
        <v>6.4</v>
      </c>
      <c r="I276" s="1">
        <f ca="1">IFERROR(__xludf.DUMMYFUNCTION("""COMPUTED_VALUE"""),100)</f>
        <v>100</v>
      </c>
    </row>
    <row r="277" spans="1:9" ht="14.4" x14ac:dyDescent="0.3">
      <c r="A277" s="5">
        <v>43412</v>
      </c>
      <c r="B277" s="1">
        <f ca="1">IFERROR(__xludf.DUMMYFUNCTION("""COMPUTED_VALUE"""),27.7)</f>
        <v>27.7</v>
      </c>
      <c r="C277" s="1">
        <f ca="1">IFERROR(__xludf.DUMMYFUNCTION("""COMPUTED_VALUE"""),28.4)</f>
        <v>28.4</v>
      </c>
      <c r="D277" s="1">
        <f ca="1">IFERROR(__xludf.DUMMYFUNCTION("""COMPUTED_VALUE"""),14.1)</f>
        <v>14.1</v>
      </c>
      <c r="E277" s="1">
        <f ca="1">IFERROR(__xludf.DUMMYFUNCTION("""COMPUTED_VALUE"""),22.9)</f>
        <v>22.9</v>
      </c>
      <c r="F277" s="1">
        <f ca="1">IFERROR(__xludf.DUMMYFUNCTION("""COMPUTED_VALUE"""),56.1)</f>
        <v>56.1</v>
      </c>
      <c r="G277" s="1">
        <f ca="1">IFERROR(__xludf.DUMMYFUNCTION("""COMPUTED_VALUE"""),37)</f>
        <v>37</v>
      </c>
      <c r="H277" s="1">
        <f ca="1">IFERROR(__xludf.DUMMYFUNCTION("""COMPUTED_VALUE"""),6.9)</f>
        <v>6.9</v>
      </c>
      <c r="I277" s="1">
        <f ca="1">IFERROR(__xludf.DUMMYFUNCTION("""COMPUTED_VALUE"""),100)</f>
        <v>100</v>
      </c>
    </row>
    <row r="278" spans="1:9" ht="14.4" x14ac:dyDescent="0.3">
      <c r="A278" s="5">
        <v>43413</v>
      </c>
      <c r="B278" s="1">
        <f ca="1">IFERROR(__xludf.DUMMYFUNCTION("""COMPUTED_VALUE"""),28)</f>
        <v>28</v>
      </c>
      <c r="C278" s="1">
        <f ca="1">IFERROR(__xludf.DUMMYFUNCTION("""COMPUTED_VALUE"""),27.7)</f>
        <v>27.7</v>
      </c>
      <c r="D278" s="1">
        <f ca="1">IFERROR(__xludf.DUMMYFUNCTION("""COMPUTED_VALUE"""),15.7)</f>
        <v>15.7</v>
      </c>
      <c r="E278" s="1">
        <f ca="1">IFERROR(__xludf.DUMMYFUNCTION("""COMPUTED_VALUE"""),21.8)</f>
        <v>21.8</v>
      </c>
      <c r="F278" s="1">
        <f ca="1">IFERROR(__xludf.DUMMYFUNCTION("""COMPUTED_VALUE"""),55.7)</f>
        <v>55.7</v>
      </c>
      <c r="G278" s="1">
        <f ca="1">IFERROR(__xludf.DUMMYFUNCTION("""COMPUTED_VALUE"""),37.5)</f>
        <v>37.5</v>
      </c>
      <c r="H278" s="1">
        <f ca="1">IFERROR(__xludf.DUMMYFUNCTION("""COMPUTED_VALUE"""),6.8)</f>
        <v>6.8</v>
      </c>
      <c r="I278" s="1">
        <f ca="1">IFERROR(__xludf.DUMMYFUNCTION("""COMPUTED_VALUE"""),100)</f>
        <v>100</v>
      </c>
    </row>
    <row r="279" spans="1:9" ht="14.4" x14ac:dyDescent="0.3">
      <c r="A279" s="5">
        <v>43414</v>
      </c>
    </row>
    <row r="280" spans="1:9" ht="14.4" x14ac:dyDescent="0.3">
      <c r="A280" s="5">
        <v>43415</v>
      </c>
    </row>
    <row r="281" spans="1:9" ht="14.4" x14ac:dyDescent="0.3">
      <c r="A281" s="5">
        <v>43416</v>
      </c>
    </row>
    <row r="282" spans="1:9" ht="14.4" x14ac:dyDescent="0.3">
      <c r="A282" s="5">
        <v>43417</v>
      </c>
    </row>
    <row r="283" spans="1:9" ht="14.4" x14ac:dyDescent="0.3">
      <c r="A283" s="5">
        <v>43418</v>
      </c>
    </row>
    <row r="284" spans="1:9" ht="14.4" x14ac:dyDescent="0.3">
      <c r="A284" s="5">
        <v>43419</v>
      </c>
    </row>
    <row r="285" spans="1:9" ht="14.4" x14ac:dyDescent="0.3">
      <c r="A285" s="5">
        <v>43420</v>
      </c>
    </row>
    <row r="286" spans="1:9" ht="14.4" x14ac:dyDescent="0.3">
      <c r="A286" s="5">
        <v>43421</v>
      </c>
    </row>
    <row r="287" spans="1:9" ht="14.4" x14ac:dyDescent="0.3">
      <c r="A287" s="5">
        <v>43422</v>
      </c>
    </row>
    <row r="288" spans="1:9" ht="14.4" x14ac:dyDescent="0.3">
      <c r="A288" s="5">
        <v>43423</v>
      </c>
      <c r="B288" s="1">
        <f ca="1">IFERROR(__xludf.DUMMYFUNCTION("""COMPUTED_VALUE"""),26.5)</f>
        <v>26.5</v>
      </c>
      <c r="C288" s="1">
        <f ca="1">IFERROR(__xludf.DUMMYFUNCTION("""COMPUTED_VALUE"""),26.3)</f>
        <v>26.3</v>
      </c>
      <c r="D288" s="1">
        <f ca="1">IFERROR(__xludf.DUMMYFUNCTION("""COMPUTED_VALUE"""),15.9)</f>
        <v>15.9</v>
      </c>
      <c r="E288" s="1">
        <f ca="1">IFERROR(__xludf.DUMMYFUNCTION("""COMPUTED_VALUE"""),25)</f>
        <v>25</v>
      </c>
      <c r="F288" s="1">
        <f ca="1">IFERROR(__xludf.DUMMYFUNCTION("""COMPUTED_VALUE"""),52.8)</f>
        <v>52.8</v>
      </c>
      <c r="G288" s="1">
        <f ca="1">IFERROR(__xludf.DUMMYFUNCTION("""COMPUTED_VALUE"""),40.9)</f>
        <v>40.9</v>
      </c>
      <c r="H288" s="1">
        <f ca="1">IFERROR(__xludf.DUMMYFUNCTION("""COMPUTED_VALUE"""),6.3)</f>
        <v>6.3</v>
      </c>
      <c r="I288" s="1">
        <f ca="1">IFERROR(__xludf.DUMMYFUNCTION("""COMPUTED_VALUE"""),100)</f>
        <v>100</v>
      </c>
    </row>
    <row r="289" spans="1:9" ht="14.4" x14ac:dyDescent="0.3">
      <c r="A289" s="5">
        <v>43424</v>
      </c>
      <c r="B289" s="1">
        <f ca="1">IFERROR(__xludf.DUMMYFUNCTION("""COMPUTED_VALUE"""),26.5)</f>
        <v>26.5</v>
      </c>
      <c r="C289" s="1">
        <f ca="1">IFERROR(__xludf.DUMMYFUNCTION("""COMPUTED_VALUE"""),27.6)</f>
        <v>27.6</v>
      </c>
      <c r="D289" s="1">
        <f ca="1">IFERROR(__xludf.DUMMYFUNCTION("""COMPUTED_VALUE"""),15.9)</f>
        <v>15.9</v>
      </c>
      <c r="E289" s="1">
        <f ca="1">IFERROR(__xludf.DUMMYFUNCTION("""COMPUTED_VALUE"""),24.5)</f>
        <v>24.5</v>
      </c>
      <c r="F289" s="1">
        <f ca="1">IFERROR(__xludf.DUMMYFUNCTION("""COMPUTED_VALUE"""),54.1)</f>
        <v>54.1</v>
      </c>
      <c r="G289" s="1">
        <f ca="1">IFERROR(__xludf.DUMMYFUNCTION("""COMPUTED_VALUE"""),40.4)</f>
        <v>40.4</v>
      </c>
      <c r="H289" s="1">
        <f ca="1">IFERROR(__xludf.DUMMYFUNCTION("""COMPUTED_VALUE"""),5.5)</f>
        <v>5.5</v>
      </c>
      <c r="I289" s="1">
        <f ca="1">IFERROR(__xludf.DUMMYFUNCTION("""COMPUTED_VALUE"""),100)</f>
        <v>100</v>
      </c>
    </row>
    <row r="290" spans="1:9" ht="14.4" x14ac:dyDescent="0.3">
      <c r="A290" s="5">
        <v>43425</v>
      </c>
      <c r="B290" s="1">
        <f ca="1">IFERROR(__xludf.DUMMYFUNCTION("""COMPUTED_VALUE"""),26.3)</f>
        <v>26.3</v>
      </c>
      <c r="C290" s="1">
        <f ca="1">IFERROR(__xludf.DUMMYFUNCTION("""COMPUTED_VALUE"""),26.7)</f>
        <v>26.7</v>
      </c>
      <c r="D290" s="1">
        <f ca="1">IFERROR(__xludf.DUMMYFUNCTION("""COMPUTED_VALUE"""),15.8)</f>
        <v>15.8</v>
      </c>
      <c r="E290" s="1">
        <f ca="1">IFERROR(__xludf.DUMMYFUNCTION("""COMPUTED_VALUE"""),26.1)</f>
        <v>26.1</v>
      </c>
      <c r="F290" s="1">
        <f ca="1">IFERROR(__xludf.DUMMYFUNCTION("""COMPUTED_VALUE"""),53)</f>
        <v>53</v>
      </c>
      <c r="G290" s="1">
        <f ca="1">IFERROR(__xludf.DUMMYFUNCTION("""COMPUTED_VALUE"""),41.9)</f>
        <v>41.9</v>
      </c>
      <c r="H290" s="1">
        <f ca="1">IFERROR(__xludf.DUMMYFUNCTION("""COMPUTED_VALUE"""),5.1)</f>
        <v>5.0999999999999996</v>
      </c>
      <c r="I290" s="1">
        <f ca="1">IFERROR(__xludf.DUMMYFUNCTION("""COMPUTED_VALUE"""),100)</f>
        <v>100</v>
      </c>
    </row>
    <row r="291" spans="1:9" ht="14.4" x14ac:dyDescent="0.3">
      <c r="A291" s="5">
        <v>43426</v>
      </c>
      <c r="B291" s="1">
        <f ca="1">IFERROR(__xludf.DUMMYFUNCTION("""COMPUTED_VALUE"""),25.5)</f>
        <v>25.5</v>
      </c>
      <c r="C291" s="1">
        <f ca="1">IFERROR(__xludf.DUMMYFUNCTION("""COMPUTED_VALUE"""),25.4)</f>
        <v>25.4</v>
      </c>
      <c r="D291" s="1">
        <f ca="1">IFERROR(__xludf.DUMMYFUNCTION("""COMPUTED_VALUE"""),16.7)</f>
        <v>16.7</v>
      </c>
      <c r="E291" s="1">
        <f ca="1">IFERROR(__xludf.DUMMYFUNCTION("""COMPUTED_VALUE"""),26.9)</f>
        <v>26.9</v>
      </c>
      <c r="F291" s="1">
        <f ca="1">IFERROR(__xludf.DUMMYFUNCTION("""COMPUTED_VALUE"""),50.9)</f>
        <v>50.9</v>
      </c>
      <c r="G291" s="1">
        <f ca="1">IFERROR(__xludf.DUMMYFUNCTION("""COMPUTED_VALUE"""),43.6)</f>
        <v>43.6</v>
      </c>
      <c r="H291" s="1">
        <f ca="1">IFERROR(__xludf.DUMMYFUNCTION("""COMPUTED_VALUE"""),5.5)</f>
        <v>5.5</v>
      </c>
      <c r="I291" s="1">
        <f ca="1">IFERROR(__xludf.DUMMYFUNCTION("""COMPUTED_VALUE"""),100)</f>
        <v>100</v>
      </c>
    </row>
    <row r="292" spans="1:9" ht="14.4" x14ac:dyDescent="0.3">
      <c r="A292" s="5">
        <v>43427</v>
      </c>
      <c r="B292" s="1">
        <f ca="1">IFERROR(__xludf.DUMMYFUNCTION("""COMPUTED_VALUE"""),27.9)</f>
        <v>27.9</v>
      </c>
      <c r="C292" s="1">
        <f ca="1">IFERROR(__xludf.DUMMYFUNCTION("""COMPUTED_VALUE"""),23.4)</f>
        <v>23.4</v>
      </c>
      <c r="D292" s="1">
        <f ca="1">IFERROR(__xludf.DUMMYFUNCTION("""COMPUTED_VALUE"""),14.5)</f>
        <v>14.5</v>
      </c>
      <c r="E292" s="1">
        <f ca="1">IFERROR(__xludf.DUMMYFUNCTION("""COMPUTED_VALUE"""),28.7)</f>
        <v>28.7</v>
      </c>
      <c r="F292" s="1">
        <f ca="1">IFERROR(__xludf.DUMMYFUNCTION("""COMPUTED_VALUE"""),51.3)</f>
        <v>51.3</v>
      </c>
      <c r="G292" s="1">
        <f ca="1">IFERROR(__xludf.DUMMYFUNCTION("""COMPUTED_VALUE"""),43.2)</f>
        <v>43.2</v>
      </c>
      <c r="H292" s="1">
        <f ca="1">IFERROR(__xludf.DUMMYFUNCTION("""COMPUTED_VALUE"""),5.5)</f>
        <v>5.5</v>
      </c>
      <c r="I292" s="1">
        <f ca="1">IFERROR(__xludf.DUMMYFUNCTION("""COMPUTED_VALUE"""),100)</f>
        <v>100</v>
      </c>
    </row>
    <row r="293" spans="1:9" ht="14.4" x14ac:dyDescent="0.3">
      <c r="A293" s="5">
        <v>43428</v>
      </c>
    </row>
    <row r="294" spans="1:9" ht="14.4" x14ac:dyDescent="0.3">
      <c r="A294" s="5">
        <v>43429</v>
      </c>
    </row>
    <row r="295" spans="1:9" ht="14.4" x14ac:dyDescent="0.3">
      <c r="A295" s="5">
        <v>43430</v>
      </c>
      <c r="B295" s="1">
        <f ca="1">IFERROR(__xludf.DUMMYFUNCTION("""COMPUTED_VALUE"""),26.3)</f>
        <v>26.3</v>
      </c>
      <c r="C295" s="1">
        <f ca="1">IFERROR(__xludf.DUMMYFUNCTION("""COMPUTED_VALUE"""),23.4)</f>
        <v>23.4</v>
      </c>
      <c r="D295" s="1">
        <f ca="1">IFERROR(__xludf.DUMMYFUNCTION("""COMPUTED_VALUE"""),13)</f>
        <v>13</v>
      </c>
      <c r="E295" s="1">
        <f ca="1">IFERROR(__xludf.DUMMYFUNCTION("""COMPUTED_VALUE"""),31.6)</f>
        <v>31.6</v>
      </c>
      <c r="F295" s="1">
        <f ca="1">IFERROR(__xludf.DUMMYFUNCTION("""COMPUTED_VALUE"""),49.7)</f>
        <v>49.7</v>
      </c>
      <c r="G295" s="1">
        <f ca="1">IFERROR(__xludf.DUMMYFUNCTION("""COMPUTED_VALUE"""),44.6)</f>
        <v>44.6</v>
      </c>
      <c r="H295" s="1">
        <f ca="1">IFERROR(__xludf.DUMMYFUNCTION("""COMPUTED_VALUE"""),5.7)</f>
        <v>5.7</v>
      </c>
      <c r="I295" s="1">
        <f ca="1">IFERROR(__xludf.DUMMYFUNCTION("""COMPUTED_VALUE"""),100)</f>
        <v>100</v>
      </c>
    </row>
    <row r="296" spans="1:9" ht="14.4" x14ac:dyDescent="0.3">
      <c r="A296" s="5">
        <v>43431</v>
      </c>
      <c r="B296" s="1">
        <f ca="1">IFERROR(__xludf.DUMMYFUNCTION("""COMPUTED_VALUE"""),25.6)</f>
        <v>25.6</v>
      </c>
      <c r="C296" s="1">
        <f ca="1">IFERROR(__xludf.DUMMYFUNCTION("""COMPUTED_VALUE"""),22.4)</f>
        <v>22.4</v>
      </c>
      <c r="D296" s="1">
        <f ca="1">IFERROR(__xludf.DUMMYFUNCTION("""COMPUTED_VALUE"""),15.5)</f>
        <v>15.5</v>
      </c>
      <c r="E296" s="1">
        <f ca="1">IFERROR(__xludf.DUMMYFUNCTION("""COMPUTED_VALUE"""),31)</f>
        <v>31</v>
      </c>
      <c r="F296" s="1">
        <f ca="1">IFERROR(__xludf.DUMMYFUNCTION("""COMPUTED_VALUE"""),48)</f>
        <v>48</v>
      </c>
      <c r="G296" s="1">
        <f ca="1">IFERROR(__xludf.DUMMYFUNCTION("""COMPUTED_VALUE"""),46.5)</f>
        <v>46.5</v>
      </c>
      <c r="H296" s="1">
        <f ca="1">IFERROR(__xludf.DUMMYFUNCTION("""COMPUTED_VALUE"""),5.5)</f>
        <v>5.5</v>
      </c>
      <c r="I296" s="1">
        <f ca="1">IFERROR(__xludf.DUMMYFUNCTION("""COMPUTED_VALUE"""),100)</f>
        <v>100</v>
      </c>
    </row>
    <row r="297" spans="1:9" ht="14.4" x14ac:dyDescent="0.3">
      <c r="A297" s="5">
        <v>43432</v>
      </c>
      <c r="B297" s="1">
        <f ca="1">IFERROR(__xludf.DUMMYFUNCTION("""COMPUTED_VALUE"""),25.2)</f>
        <v>25.2</v>
      </c>
      <c r="C297" s="1">
        <f ca="1">IFERROR(__xludf.DUMMYFUNCTION("""COMPUTED_VALUE"""),23.2)</f>
        <v>23.2</v>
      </c>
      <c r="D297" s="1">
        <f ca="1">IFERROR(__xludf.DUMMYFUNCTION("""COMPUTED_VALUE"""),17.3)</f>
        <v>17.3</v>
      </c>
      <c r="E297" s="1">
        <f ca="1">IFERROR(__xludf.DUMMYFUNCTION("""COMPUTED_VALUE"""),29.1)</f>
        <v>29.1</v>
      </c>
      <c r="F297" s="1">
        <f ca="1">IFERROR(__xludf.DUMMYFUNCTION("""COMPUTED_VALUE"""),48.4)</f>
        <v>48.4</v>
      </c>
      <c r="G297" s="1">
        <f ca="1">IFERROR(__xludf.DUMMYFUNCTION("""COMPUTED_VALUE"""),46.4)</f>
        <v>46.4</v>
      </c>
      <c r="H297" s="1">
        <f ca="1">IFERROR(__xludf.DUMMYFUNCTION("""COMPUTED_VALUE"""),5.2)</f>
        <v>5.2</v>
      </c>
      <c r="I297" s="1">
        <f ca="1">IFERROR(__xludf.DUMMYFUNCTION("""COMPUTED_VALUE"""),100)</f>
        <v>100</v>
      </c>
    </row>
    <row r="298" spans="1:9" ht="14.4" x14ac:dyDescent="0.3">
      <c r="A298" s="5">
        <v>43433</v>
      </c>
      <c r="B298" s="1">
        <f ca="1">IFERROR(__xludf.DUMMYFUNCTION("""COMPUTED_VALUE"""),23.1)</f>
        <v>23.1</v>
      </c>
      <c r="C298" s="1">
        <f ca="1">IFERROR(__xludf.DUMMYFUNCTION("""COMPUTED_VALUE"""),26.3)</f>
        <v>26.3</v>
      </c>
      <c r="D298" s="1">
        <f ca="1">IFERROR(__xludf.DUMMYFUNCTION("""COMPUTED_VALUE"""),16.7)</f>
        <v>16.7</v>
      </c>
      <c r="E298" s="1">
        <f ca="1">IFERROR(__xludf.DUMMYFUNCTION("""COMPUTED_VALUE"""),29.7)</f>
        <v>29.7</v>
      </c>
      <c r="F298" s="1">
        <f ca="1">IFERROR(__xludf.DUMMYFUNCTION("""COMPUTED_VALUE"""),49.4)</f>
        <v>49.4</v>
      </c>
      <c r="G298" s="1">
        <f ca="1">IFERROR(__xludf.DUMMYFUNCTION("""COMPUTED_VALUE"""),46.4)</f>
        <v>46.4</v>
      </c>
      <c r="H298" s="1">
        <f ca="1">IFERROR(__xludf.DUMMYFUNCTION("""COMPUTED_VALUE"""),4.2)</f>
        <v>4.2</v>
      </c>
      <c r="I298" s="1">
        <f ca="1">IFERROR(__xludf.DUMMYFUNCTION("""COMPUTED_VALUE"""),100)</f>
        <v>100</v>
      </c>
    </row>
    <row r="299" spans="1:9" ht="14.4" x14ac:dyDescent="0.3">
      <c r="A299" s="5">
        <v>43434</v>
      </c>
      <c r="B299" s="1">
        <f ca="1">IFERROR(__xludf.DUMMYFUNCTION("""COMPUTED_VALUE"""),22.4)</f>
        <v>22.4</v>
      </c>
      <c r="C299" s="1">
        <f ca="1">IFERROR(__xludf.DUMMYFUNCTION("""COMPUTED_VALUE"""),25.7)</f>
        <v>25.7</v>
      </c>
      <c r="D299" s="1">
        <f ca="1">IFERROR(__xludf.DUMMYFUNCTION("""COMPUTED_VALUE"""),16.4)</f>
        <v>16.399999999999999</v>
      </c>
      <c r="E299" s="1">
        <f ca="1">IFERROR(__xludf.DUMMYFUNCTION("""COMPUTED_VALUE"""),31.3)</f>
        <v>31.3</v>
      </c>
      <c r="F299" s="1">
        <f ca="1">IFERROR(__xludf.DUMMYFUNCTION("""COMPUTED_VALUE"""),48.1)</f>
        <v>48.1</v>
      </c>
      <c r="G299" s="1">
        <f ca="1">IFERROR(__xludf.DUMMYFUNCTION("""COMPUTED_VALUE"""),47.7)</f>
        <v>47.7</v>
      </c>
      <c r="H299" s="1">
        <f ca="1">IFERROR(__xludf.DUMMYFUNCTION("""COMPUTED_VALUE"""),4.2)</f>
        <v>4.2</v>
      </c>
      <c r="I299" s="1">
        <f ca="1">IFERROR(__xludf.DUMMYFUNCTION("""COMPUTED_VALUE"""),100)</f>
        <v>100</v>
      </c>
    </row>
    <row r="300" spans="1:9" ht="14.4" x14ac:dyDescent="0.3">
      <c r="A300" s="5">
        <v>43435</v>
      </c>
    </row>
    <row r="301" spans="1:9" ht="14.4" x14ac:dyDescent="0.3">
      <c r="A301" s="5">
        <v>43436</v>
      </c>
    </row>
    <row r="302" spans="1:9" ht="14.4" x14ac:dyDescent="0.3">
      <c r="A302" s="5">
        <v>43437</v>
      </c>
      <c r="B302" s="1">
        <f ca="1">IFERROR(__xludf.DUMMYFUNCTION("""COMPUTED_VALUE"""),23.1)</f>
        <v>23.1</v>
      </c>
      <c r="C302" s="1">
        <f ca="1">IFERROR(__xludf.DUMMYFUNCTION("""COMPUTED_VALUE"""),25.8)</f>
        <v>25.8</v>
      </c>
      <c r="D302" s="1">
        <f ca="1">IFERROR(__xludf.DUMMYFUNCTION("""COMPUTED_VALUE"""),16.6)</f>
        <v>16.600000000000001</v>
      </c>
      <c r="E302" s="1">
        <f ca="1">IFERROR(__xludf.DUMMYFUNCTION("""COMPUTED_VALUE"""),28.9)</f>
        <v>28.9</v>
      </c>
      <c r="F302" s="1">
        <f ca="1">IFERROR(__xludf.DUMMYFUNCTION("""COMPUTED_VALUE"""),48.9)</f>
        <v>48.9</v>
      </c>
      <c r="G302" s="1">
        <f ca="1">IFERROR(__xludf.DUMMYFUNCTION("""COMPUTED_VALUE"""),45.5)</f>
        <v>45.5</v>
      </c>
      <c r="H302" s="1">
        <f ca="1">IFERROR(__xludf.DUMMYFUNCTION("""COMPUTED_VALUE"""),5.6)</f>
        <v>5.6</v>
      </c>
      <c r="I302" s="1">
        <f ca="1">IFERROR(__xludf.DUMMYFUNCTION("""COMPUTED_VALUE"""),100)</f>
        <v>100</v>
      </c>
    </row>
    <row r="303" spans="1:9" ht="14.4" x14ac:dyDescent="0.3">
      <c r="A303" s="5">
        <v>43438</v>
      </c>
      <c r="B303" s="1">
        <f ca="1">IFERROR(__xludf.DUMMYFUNCTION("""COMPUTED_VALUE"""),26.2)</f>
        <v>26.2</v>
      </c>
      <c r="C303" s="1">
        <f ca="1">IFERROR(__xludf.DUMMYFUNCTION("""COMPUTED_VALUE"""),23.5)</f>
        <v>23.5</v>
      </c>
      <c r="D303" s="1">
        <f ca="1">IFERROR(__xludf.DUMMYFUNCTION("""COMPUTED_VALUE"""),16.8)</f>
        <v>16.8</v>
      </c>
      <c r="E303" s="1">
        <f ca="1">IFERROR(__xludf.DUMMYFUNCTION("""COMPUTED_VALUE"""),28)</f>
        <v>28</v>
      </c>
      <c r="F303" s="1">
        <f ca="1">IFERROR(__xludf.DUMMYFUNCTION("""COMPUTED_VALUE"""),49.7)</f>
        <v>49.7</v>
      </c>
      <c r="G303" s="1">
        <f ca="1">IFERROR(__xludf.DUMMYFUNCTION("""COMPUTED_VALUE"""),44.8)</f>
        <v>44.8</v>
      </c>
      <c r="H303" s="1">
        <f ca="1">IFERROR(__xludf.DUMMYFUNCTION("""COMPUTED_VALUE"""),5.5)</f>
        <v>5.5</v>
      </c>
      <c r="I303" s="1">
        <f ca="1">IFERROR(__xludf.DUMMYFUNCTION("""COMPUTED_VALUE"""),100)</f>
        <v>100</v>
      </c>
    </row>
    <row r="304" spans="1:9" ht="14.4" x14ac:dyDescent="0.3">
      <c r="A304" s="5">
        <v>43439</v>
      </c>
      <c r="B304" s="1">
        <f ca="1">IFERROR(__xludf.DUMMYFUNCTION("""COMPUTED_VALUE"""),26.1)</f>
        <v>26.1</v>
      </c>
      <c r="C304" s="1">
        <f ca="1">IFERROR(__xludf.DUMMYFUNCTION("""COMPUTED_VALUE"""),23.7)</f>
        <v>23.7</v>
      </c>
      <c r="D304" s="1">
        <f ca="1">IFERROR(__xludf.DUMMYFUNCTION("""COMPUTED_VALUE"""),17.1)</f>
        <v>17.100000000000001</v>
      </c>
      <c r="E304" s="1">
        <f ca="1">IFERROR(__xludf.DUMMYFUNCTION("""COMPUTED_VALUE"""),28.3)</f>
        <v>28.3</v>
      </c>
      <c r="F304" s="1">
        <f ca="1">IFERROR(__xludf.DUMMYFUNCTION("""COMPUTED_VALUE"""),49.8)</f>
        <v>49.8</v>
      </c>
      <c r="G304" s="1">
        <f ca="1">IFERROR(__xludf.DUMMYFUNCTION("""COMPUTED_VALUE"""),45.4)</f>
        <v>45.4</v>
      </c>
      <c r="H304" s="1">
        <f ca="1">IFERROR(__xludf.DUMMYFUNCTION("""COMPUTED_VALUE"""),4.8)</f>
        <v>4.8</v>
      </c>
      <c r="I304" s="1">
        <f ca="1">IFERROR(__xludf.DUMMYFUNCTION("""COMPUTED_VALUE"""),100)</f>
        <v>100</v>
      </c>
    </row>
    <row r="305" spans="1:9" ht="14.4" x14ac:dyDescent="0.3">
      <c r="A305" s="5">
        <v>43440</v>
      </c>
      <c r="B305" s="1">
        <f ca="1">IFERROR(__xludf.DUMMYFUNCTION("""COMPUTED_VALUE"""),24.7)</f>
        <v>24.7</v>
      </c>
      <c r="C305" s="1">
        <f ca="1">IFERROR(__xludf.DUMMYFUNCTION("""COMPUTED_VALUE"""),25.7)</f>
        <v>25.7</v>
      </c>
      <c r="D305" s="1">
        <f ca="1">IFERROR(__xludf.DUMMYFUNCTION("""COMPUTED_VALUE"""),16.4)</f>
        <v>16.399999999999999</v>
      </c>
      <c r="E305" s="1">
        <f ca="1">IFERROR(__xludf.DUMMYFUNCTION("""COMPUTED_VALUE"""),27.8)</f>
        <v>27.8</v>
      </c>
      <c r="F305" s="1">
        <f ca="1">IFERROR(__xludf.DUMMYFUNCTION("""COMPUTED_VALUE"""),50.4)</f>
        <v>50.4</v>
      </c>
      <c r="G305" s="1">
        <f ca="1">IFERROR(__xludf.DUMMYFUNCTION("""COMPUTED_VALUE"""),44.2)</f>
        <v>44.2</v>
      </c>
      <c r="H305" s="1">
        <f ca="1">IFERROR(__xludf.DUMMYFUNCTION("""COMPUTED_VALUE"""),5.4)</f>
        <v>5.4</v>
      </c>
      <c r="I305" s="1">
        <f ca="1">IFERROR(__xludf.DUMMYFUNCTION("""COMPUTED_VALUE"""),100)</f>
        <v>100</v>
      </c>
    </row>
    <row r="306" spans="1:9" ht="14.4" x14ac:dyDescent="0.3">
      <c r="A306" s="5">
        <v>43441</v>
      </c>
      <c r="B306" s="1">
        <f ca="1">IFERROR(__xludf.DUMMYFUNCTION("""COMPUTED_VALUE"""),24.7)</f>
        <v>24.7</v>
      </c>
      <c r="C306" s="1">
        <f ca="1">IFERROR(__xludf.DUMMYFUNCTION("""COMPUTED_VALUE"""),24)</f>
        <v>24</v>
      </c>
      <c r="D306" s="1">
        <f ca="1">IFERROR(__xludf.DUMMYFUNCTION("""COMPUTED_VALUE"""),17.2)</f>
        <v>17.2</v>
      </c>
      <c r="E306" s="1">
        <f ca="1">IFERROR(__xludf.DUMMYFUNCTION("""COMPUTED_VALUE"""),28.5)</f>
        <v>28.5</v>
      </c>
      <c r="F306" s="1">
        <f ca="1">IFERROR(__xludf.DUMMYFUNCTION("""COMPUTED_VALUE"""),48.7)</f>
        <v>48.7</v>
      </c>
      <c r="G306" s="1">
        <f ca="1">IFERROR(__xludf.DUMMYFUNCTION("""COMPUTED_VALUE"""),45.7)</f>
        <v>45.7</v>
      </c>
      <c r="H306" s="1">
        <f ca="1">IFERROR(__xludf.DUMMYFUNCTION("""COMPUTED_VALUE"""),5.6)</f>
        <v>5.6</v>
      </c>
      <c r="I306" s="1">
        <f ca="1">IFERROR(__xludf.DUMMYFUNCTION("""COMPUTED_VALUE"""),100)</f>
        <v>100</v>
      </c>
    </row>
    <row r="307" spans="1:9" ht="14.4" x14ac:dyDescent="0.3">
      <c r="A307" s="5">
        <v>43442</v>
      </c>
    </row>
    <row r="308" spans="1:9" ht="14.4" x14ac:dyDescent="0.3">
      <c r="A308" s="5">
        <v>43443</v>
      </c>
    </row>
    <row r="309" spans="1:9" ht="14.4" x14ac:dyDescent="0.3">
      <c r="A309" s="5">
        <v>43444</v>
      </c>
      <c r="B309" s="1">
        <f ca="1">IFERROR(__xludf.DUMMYFUNCTION("""COMPUTED_VALUE"""),24.7)</f>
        <v>24.7</v>
      </c>
      <c r="C309" s="1">
        <f ca="1">IFERROR(__xludf.DUMMYFUNCTION("""COMPUTED_VALUE"""),23.1)</f>
        <v>23.1</v>
      </c>
      <c r="D309" s="1">
        <f ca="1">IFERROR(__xludf.DUMMYFUNCTION("""COMPUTED_VALUE"""),18.5)</f>
        <v>18.5</v>
      </c>
      <c r="E309" s="1">
        <f ca="1">IFERROR(__xludf.DUMMYFUNCTION("""COMPUTED_VALUE"""),28.7)</f>
        <v>28.7</v>
      </c>
      <c r="F309" s="1">
        <f ca="1">IFERROR(__xludf.DUMMYFUNCTION("""COMPUTED_VALUE"""),47.8)</f>
        <v>47.8</v>
      </c>
      <c r="G309" s="1">
        <f ca="1">IFERROR(__xludf.DUMMYFUNCTION("""COMPUTED_VALUE"""),47.2)</f>
        <v>47.2</v>
      </c>
      <c r="H309" s="1">
        <f ca="1">IFERROR(__xludf.DUMMYFUNCTION("""COMPUTED_VALUE"""),5)</f>
        <v>5</v>
      </c>
      <c r="I309" s="1">
        <f ca="1">IFERROR(__xludf.DUMMYFUNCTION("""COMPUTED_VALUE"""),100)</f>
        <v>100</v>
      </c>
    </row>
    <row r="310" spans="1:9" ht="14.4" x14ac:dyDescent="0.3">
      <c r="A310" s="5">
        <v>43445</v>
      </c>
      <c r="B310" s="1">
        <f ca="1">IFERROR(__xludf.DUMMYFUNCTION("""COMPUTED_VALUE"""),24.9)</f>
        <v>24.9</v>
      </c>
      <c r="C310" s="1">
        <f ca="1">IFERROR(__xludf.DUMMYFUNCTION("""COMPUTED_VALUE"""),22.4)</f>
        <v>22.4</v>
      </c>
      <c r="D310" s="1">
        <f ca="1">IFERROR(__xludf.DUMMYFUNCTION("""COMPUTED_VALUE"""),18.3)</f>
        <v>18.3</v>
      </c>
      <c r="E310" s="1">
        <f ca="1">IFERROR(__xludf.DUMMYFUNCTION("""COMPUTED_VALUE"""),29)</f>
        <v>29</v>
      </c>
      <c r="F310" s="1">
        <f ca="1">IFERROR(__xludf.DUMMYFUNCTION("""COMPUTED_VALUE"""),47.3)</f>
        <v>47.3</v>
      </c>
      <c r="G310" s="1">
        <f ca="1">IFERROR(__xludf.DUMMYFUNCTION("""COMPUTED_VALUE"""),47.3)</f>
        <v>47.3</v>
      </c>
      <c r="H310" s="1">
        <f ca="1">IFERROR(__xludf.DUMMYFUNCTION("""COMPUTED_VALUE"""),5.4)</f>
        <v>5.4</v>
      </c>
      <c r="I310" s="1">
        <f ca="1">IFERROR(__xludf.DUMMYFUNCTION("""COMPUTED_VALUE"""),100)</f>
        <v>100</v>
      </c>
    </row>
    <row r="311" spans="1:9" ht="14.4" x14ac:dyDescent="0.3">
      <c r="A311" s="5">
        <v>43446</v>
      </c>
      <c r="B311" s="1">
        <f ca="1">IFERROR(__xludf.DUMMYFUNCTION("""COMPUTED_VALUE"""),22.9)</f>
        <v>22.9</v>
      </c>
      <c r="C311" s="1">
        <f ca="1">IFERROR(__xludf.DUMMYFUNCTION("""COMPUTED_VALUE"""),25.1)</f>
        <v>25.1</v>
      </c>
      <c r="D311" s="1">
        <f ca="1">IFERROR(__xludf.DUMMYFUNCTION("""COMPUTED_VALUE"""),18)</f>
        <v>18</v>
      </c>
      <c r="E311" s="1">
        <f ca="1">IFERROR(__xludf.DUMMYFUNCTION("""COMPUTED_VALUE"""),29.2)</f>
        <v>29.2</v>
      </c>
      <c r="F311" s="1">
        <f ca="1">IFERROR(__xludf.DUMMYFUNCTION("""COMPUTED_VALUE"""),48)</f>
        <v>48</v>
      </c>
      <c r="G311" s="1">
        <f ca="1">IFERROR(__xludf.DUMMYFUNCTION("""COMPUTED_VALUE"""),47.2)</f>
        <v>47.2</v>
      </c>
      <c r="H311" s="1">
        <f ca="1">IFERROR(__xludf.DUMMYFUNCTION("""COMPUTED_VALUE"""),4.8)</f>
        <v>4.8</v>
      </c>
      <c r="I311" s="1">
        <f ca="1">IFERROR(__xludf.DUMMYFUNCTION("""COMPUTED_VALUE"""),100)</f>
        <v>100</v>
      </c>
    </row>
    <row r="312" spans="1:9" ht="14.4" x14ac:dyDescent="0.3">
      <c r="A312" s="5">
        <v>43447</v>
      </c>
      <c r="B312" s="1">
        <f ca="1">IFERROR(__xludf.DUMMYFUNCTION("""COMPUTED_VALUE"""),24)</f>
        <v>24</v>
      </c>
      <c r="C312" s="1">
        <f ca="1">IFERROR(__xludf.DUMMYFUNCTION("""COMPUTED_VALUE"""),25.4)</f>
        <v>25.4</v>
      </c>
      <c r="D312" s="1">
        <f ca="1">IFERROR(__xludf.DUMMYFUNCTION("""COMPUTED_VALUE"""),15.8)</f>
        <v>15.8</v>
      </c>
      <c r="E312" s="1">
        <f ca="1">IFERROR(__xludf.DUMMYFUNCTION("""COMPUTED_VALUE"""),30.3)</f>
        <v>30.3</v>
      </c>
      <c r="F312" s="1">
        <f ca="1">IFERROR(__xludf.DUMMYFUNCTION("""COMPUTED_VALUE"""),49.4)</f>
        <v>49.4</v>
      </c>
      <c r="G312" s="1">
        <f ca="1">IFERROR(__xludf.DUMMYFUNCTION("""COMPUTED_VALUE"""),46.1)</f>
        <v>46.1</v>
      </c>
      <c r="H312" s="1">
        <f ca="1">IFERROR(__xludf.DUMMYFUNCTION("""COMPUTED_VALUE"""),4.5)</f>
        <v>4.5</v>
      </c>
      <c r="I312" s="1">
        <f ca="1">IFERROR(__xludf.DUMMYFUNCTION("""COMPUTED_VALUE"""),100)</f>
        <v>100</v>
      </c>
    </row>
    <row r="313" spans="1:9" ht="14.4" x14ac:dyDescent="0.3">
      <c r="A313" s="5">
        <v>43448</v>
      </c>
      <c r="B313" s="1">
        <f ca="1">IFERROR(__xludf.DUMMYFUNCTION("""COMPUTED_VALUE"""),25)</f>
        <v>25</v>
      </c>
      <c r="C313" s="1">
        <f ca="1">IFERROR(__xludf.DUMMYFUNCTION("""COMPUTED_VALUE"""),24.1)</f>
        <v>24.1</v>
      </c>
      <c r="D313" s="1">
        <f ca="1">IFERROR(__xludf.DUMMYFUNCTION("""COMPUTED_VALUE"""),14.9)</f>
        <v>14.9</v>
      </c>
      <c r="E313" s="1">
        <f ca="1">IFERROR(__xludf.DUMMYFUNCTION("""COMPUTED_VALUE"""),32)</f>
        <v>32</v>
      </c>
      <c r="F313" s="1">
        <f ca="1">IFERROR(__xludf.DUMMYFUNCTION("""COMPUTED_VALUE"""),49.1)</f>
        <v>49.1</v>
      </c>
      <c r="G313" s="1">
        <f ca="1">IFERROR(__xludf.DUMMYFUNCTION("""COMPUTED_VALUE"""),46.9)</f>
        <v>46.9</v>
      </c>
      <c r="H313" s="1">
        <f ca="1">IFERROR(__xludf.DUMMYFUNCTION("""COMPUTED_VALUE"""),4)</f>
        <v>4</v>
      </c>
      <c r="I313" s="1">
        <f ca="1">IFERROR(__xludf.DUMMYFUNCTION("""COMPUTED_VALUE"""),100)</f>
        <v>100</v>
      </c>
    </row>
    <row r="314" spans="1:9" ht="14.4" x14ac:dyDescent="0.3">
      <c r="A314" s="5">
        <v>43449</v>
      </c>
    </row>
    <row r="315" spans="1:9" ht="14.4" x14ac:dyDescent="0.3">
      <c r="A315" s="5">
        <v>43450</v>
      </c>
    </row>
    <row r="316" spans="1:9" ht="14.4" x14ac:dyDescent="0.3">
      <c r="A316" s="5">
        <v>43451</v>
      </c>
      <c r="B316" s="1">
        <f ca="1">IFERROR(__xludf.DUMMYFUNCTION("""COMPUTED_VALUE"""),23.8)</f>
        <v>23.8</v>
      </c>
      <c r="C316" s="1">
        <f ca="1">IFERROR(__xludf.DUMMYFUNCTION("""COMPUTED_VALUE"""),24.3)</f>
        <v>24.3</v>
      </c>
      <c r="D316" s="1">
        <f ca="1">IFERROR(__xludf.DUMMYFUNCTION("""COMPUTED_VALUE"""),16.4)</f>
        <v>16.399999999999999</v>
      </c>
      <c r="E316" s="1">
        <f ca="1">IFERROR(__xludf.DUMMYFUNCTION("""COMPUTED_VALUE"""),30.2)</f>
        <v>30.2</v>
      </c>
      <c r="F316" s="1">
        <f ca="1">IFERROR(__xludf.DUMMYFUNCTION("""COMPUTED_VALUE"""),48.1)</f>
        <v>48.1</v>
      </c>
      <c r="G316" s="1">
        <f ca="1">IFERROR(__xludf.DUMMYFUNCTION("""COMPUTED_VALUE"""),46.6)</f>
        <v>46.6</v>
      </c>
      <c r="H316" s="1">
        <f ca="1">IFERROR(__xludf.DUMMYFUNCTION("""COMPUTED_VALUE"""),5.3)</f>
        <v>5.3</v>
      </c>
      <c r="I316" s="1">
        <f ca="1">IFERROR(__xludf.DUMMYFUNCTION("""COMPUTED_VALUE"""),100)</f>
        <v>100</v>
      </c>
    </row>
    <row r="317" spans="1:9" ht="14.4" x14ac:dyDescent="0.3">
      <c r="A317" s="5">
        <v>43452</v>
      </c>
      <c r="B317" s="1">
        <f ca="1">IFERROR(__xludf.DUMMYFUNCTION("""COMPUTED_VALUE"""),24.6)</f>
        <v>24.6</v>
      </c>
      <c r="C317" s="1">
        <f ca="1">IFERROR(__xludf.DUMMYFUNCTION("""COMPUTED_VALUE"""),22.6)</f>
        <v>22.6</v>
      </c>
      <c r="D317" s="1">
        <f ca="1">IFERROR(__xludf.DUMMYFUNCTION("""COMPUTED_VALUE"""),16)</f>
        <v>16</v>
      </c>
      <c r="E317" s="1">
        <f ca="1">IFERROR(__xludf.DUMMYFUNCTION("""COMPUTED_VALUE"""),31.1)</f>
        <v>31.1</v>
      </c>
      <c r="F317" s="1">
        <f ca="1">IFERROR(__xludf.DUMMYFUNCTION("""COMPUTED_VALUE"""),47.2)</f>
        <v>47.2</v>
      </c>
      <c r="G317" s="1">
        <f ca="1">IFERROR(__xludf.DUMMYFUNCTION("""COMPUTED_VALUE"""),47.1)</f>
        <v>47.1</v>
      </c>
      <c r="H317" s="1">
        <f ca="1">IFERROR(__xludf.DUMMYFUNCTION("""COMPUTED_VALUE"""),5.7)</f>
        <v>5.7</v>
      </c>
      <c r="I317" s="1">
        <f ca="1">IFERROR(__xludf.DUMMYFUNCTION("""COMPUTED_VALUE"""),100)</f>
        <v>100</v>
      </c>
    </row>
    <row r="318" spans="1:9" ht="14.4" x14ac:dyDescent="0.3">
      <c r="A318" s="5">
        <v>43453</v>
      </c>
      <c r="B318" s="1">
        <f ca="1">IFERROR(__xludf.DUMMYFUNCTION("""COMPUTED_VALUE"""),21.6)</f>
        <v>21.6</v>
      </c>
      <c r="C318" s="1">
        <f ca="1">IFERROR(__xludf.DUMMYFUNCTION("""COMPUTED_VALUE"""),24.6)</f>
        <v>24.6</v>
      </c>
      <c r="D318" s="1">
        <f ca="1">IFERROR(__xludf.DUMMYFUNCTION("""COMPUTED_VALUE"""),14.9)</f>
        <v>14.9</v>
      </c>
      <c r="E318" s="1">
        <f ca="1">IFERROR(__xludf.DUMMYFUNCTION("""COMPUTED_VALUE"""),31.4)</f>
        <v>31.4</v>
      </c>
      <c r="F318" s="1">
        <f ca="1">IFERROR(__xludf.DUMMYFUNCTION("""COMPUTED_VALUE"""),46.2)</f>
        <v>46.2</v>
      </c>
      <c r="G318" s="1">
        <f ca="1">IFERROR(__xludf.DUMMYFUNCTION("""COMPUTED_VALUE"""),46.3)</f>
        <v>46.3</v>
      </c>
      <c r="H318" s="1">
        <f ca="1">IFERROR(__xludf.DUMMYFUNCTION("""COMPUTED_VALUE"""),7.5)</f>
        <v>7.5</v>
      </c>
      <c r="I318" s="1">
        <f ca="1">IFERROR(__xludf.DUMMYFUNCTION("""COMPUTED_VALUE"""),100)</f>
        <v>100</v>
      </c>
    </row>
    <row r="319" spans="1:9" ht="14.4" x14ac:dyDescent="0.3">
      <c r="A319" s="5">
        <v>43454</v>
      </c>
      <c r="B319" s="1">
        <f ca="1">IFERROR(__xludf.DUMMYFUNCTION("""COMPUTED_VALUE"""),21.4)</f>
        <v>21.4</v>
      </c>
      <c r="C319" s="1">
        <f ca="1">IFERROR(__xludf.DUMMYFUNCTION("""COMPUTED_VALUE"""),25.4)</f>
        <v>25.4</v>
      </c>
      <c r="D319" s="1">
        <f ca="1">IFERROR(__xludf.DUMMYFUNCTION("""COMPUTED_VALUE"""),14.5)</f>
        <v>14.5</v>
      </c>
      <c r="E319" s="1">
        <f ca="1">IFERROR(__xludf.DUMMYFUNCTION("""COMPUTED_VALUE"""),30.8)</f>
        <v>30.8</v>
      </c>
      <c r="F319" s="1">
        <f ca="1">IFERROR(__xludf.DUMMYFUNCTION("""COMPUTED_VALUE"""),46.8)</f>
        <v>46.8</v>
      </c>
      <c r="G319" s="1">
        <f ca="1">IFERROR(__xludf.DUMMYFUNCTION("""COMPUTED_VALUE"""),45.3)</f>
        <v>45.3</v>
      </c>
      <c r="H319" s="1">
        <f ca="1">IFERROR(__xludf.DUMMYFUNCTION("""COMPUTED_VALUE"""),7.9)</f>
        <v>7.9</v>
      </c>
      <c r="I319" s="1">
        <f ca="1">IFERROR(__xludf.DUMMYFUNCTION("""COMPUTED_VALUE"""),100)</f>
        <v>100</v>
      </c>
    </row>
    <row r="320" spans="1:9" ht="14.4" x14ac:dyDescent="0.3">
      <c r="A320" s="5">
        <v>43455</v>
      </c>
      <c r="B320" s="1">
        <f ca="1">IFERROR(__xludf.DUMMYFUNCTION("""COMPUTED_VALUE"""),23)</f>
        <v>23</v>
      </c>
      <c r="C320" s="1">
        <f ca="1">IFERROR(__xludf.DUMMYFUNCTION("""COMPUTED_VALUE"""),25.1)</f>
        <v>25.1</v>
      </c>
      <c r="D320" s="1">
        <f ca="1">IFERROR(__xludf.DUMMYFUNCTION("""COMPUTED_VALUE"""),15.2)</f>
        <v>15.2</v>
      </c>
      <c r="E320" s="1">
        <f ca="1">IFERROR(__xludf.DUMMYFUNCTION("""COMPUTED_VALUE"""),30.8)</f>
        <v>30.8</v>
      </c>
      <c r="F320" s="1">
        <f ca="1">IFERROR(__xludf.DUMMYFUNCTION("""COMPUTED_VALUE"""),48.1)</f>
        <v>48.1</v>
      </c>
      <c r="G320" s="1">
        <f ca="1">IFERROR(__xludf.DUMMYFUNCTION("""COMPUTED_VALUE"""),46)</f>
        <v>46</v>
      </c>
      <c r="H320" s="1">
        <f ca="1">IFERROR(__xludf.DUMMYFUNCTION("""COMPUTED_VALUE"""),5.9)</f>
        <v>5.9</v>
      </c>
      <c r="I320" s="1">
        <f ca="1">IFERROR(__xludf.DUMMYFUNCTION("""COMPUTED_VALUE"""),100)</f>
        <v>100</v>
      </c>
    </row>
    <row r="321" spans="1:9" ht="14.4" x14ac:dyDescent="0.3">
      <c r="A321" s="5">
        <v>43456</v>
      </c>
    </row>
    <row r="322" spans="1:9" ht="14.4" x14ac:dyDescent="0.3">
      <c r="A322" s="5">
        <v>43457</v>
      </c>
    </row>
    <row r="323" spans="1:9" ht="14.4" x14ac:dyDescent="0.3">
      <c r="A323" s="5">
        <v>43458</v>
      </c>
      <c r="B323" s="1">
        <f ca="1">IFERROR(__xludf.DUMMYFUNCTION("""COMPUTED_VALUE"""),21.2)</f>
        <v>21.2</v>
      </c>
      <c r="C323" s="1">
        <f ca="1">IFERROR(__xludf.DUMMYFUNCTION("""COMPUTED_VALUE"""),24.5)</f>
        <v>24.5</v>
      </c>
      <c r="D323" s="1">
        <f ca="1">IFERROR(__xludf.DUMMYFUNCTION("""COMPUTED_VALUE"""),16)</f>
        <v>16</v>
      </c>
      <c r="E323" s="1">
        <f ca="1">IFERROR(__xludf.DUMMYFUNCTION("""COMPUTED_VALUE"""),32.4)</f>
        <v>32.4</v>
      </c>
      <c r="F323" s="1">
        <f ca="1">IFERROR(__xludf.DUMMYFUNCTION("""COMPUTED_VALUE"""),45.7)</f>
        <v>45.7</v>
      </c>
      <c r="G323" s="1">
        <f ca="1">IFERROR(__xludf.DUMMYFUNCTION("""COMPUTED_VALUE"""),48.4)</f>
        <v>48.4</v>
      </c>
      <c r="H323" s="1">
        <f ca="1">IFERROR(__xludf.DUMMYFUNCTION("""COMPUTED_VALUE"""),5.9)</f>
        <v>5.9</v>
      </c>
      <c r="I323" s="1">
        <f ca="1">IFERROR(__xludf.DUMMYFUNCTION("""COMPUTED_VALUE"""),100)</f>
        <v>100</v>
      </c>
    </row>
    <row r="324" spans="1:9" ht="14.4" x14ac:dyDescent="0.3">
      <c r="A324" s="5">
        <v>43459</v>
      </c>
    </row>
    <row r="325" spans="1:9" ht="14.4" x14ac:dyDescent="0.3">
      <c r="A325" s="5">
        <v>43460</v>
      </c>
      <c r="B325" s="1">
        <f ca="1">IFERROR(__xludf.DUMMYFUNCTION("""COMPUTED_VALUE"""),20.8)</f>
        <v>20.8</v>
      </c>
      <c r="C325" s="1">
        <f ca="1">IFERROR(__xludf.DUMMYFUNCTION("""COMPUTED_VALUE"""),23)</f>
        <v>23</v>
      </c>
      <c r="D325" s="1">
        <f ca="1">IFERROR(__xludf.DUMMYFUNCTION("""COMPUTED_VALUE"""),15.7)</f>
        <v>15.7</v>
      </c>
      <c r="E325" s="1">
        <f ca="1">IFERROR(__xludf.DUMMYFUNCTION("""COMPUTED_VALUE"""),35.9)</f>
        <v>35.9</v>
      </c>
      <c r="F325" s="1">
        <f ca="1">IFERROR(__xludf.DUMMYFUNCTION("""COMPUTED_VALUE"""),43.8)</f>
        <v>43.8</v>
      </c>
      <c r="G325" s="1">
        <f ca="1">IFERROR(__xludf.DUMMYFUNCTION("""COMPUTED_VALUE"""),51.6)</f>
        <v>51.6</v>
      </c>
      <c r="H325" s="1">
        <f ca="1">IFERROR(__xludf.DUMMYFUNCTION("""COMPUTED_VALUE"""),4.6)</f>
        <v>4.5999999999999996</v>
      </c>
      <c r="I325" s="1">
        <f ca="1">IFERROR(__xludf.DUMMYFUNCTION("""COMPUTED_VALUE"""),100)</f>
        <v>100</v>
      </c>
    </row>
    <row r="326" spans="1:9" ht="14.4" x14ac:dyDescent="0.3">
      <c r="A326" s="5">
        <v>43461</v>
      </c>
      <c r="B326" s="1">
        <f ca="1">IFERROR(__xludf.DUMMYFUNCTION("""COMPUTED_VALUE"""),21.8)</f>
        <v>21.8</v>
      </c>
      <c r="C326" s="1">
        <f ca="1">IFERROR(__xludf.DUMMYFUNCTION("""COMPUTED_VALUE"""),25)</f>
        <v>25</v>
      </c>
      <c r="D326" s="1">
        <f ca="1">IFERROR(__xludf.DUMMYFUNCTION("""COMPUTED_VALUE"""),16.6)</f>
        <v>16.600000000000001</v>
      </c>
      <c r="E326" s="1">
        <f ca="1">IFERROR(__xludf.DUMMYFUNCTION("""COMPUTED_VALUE"""),32.6)</f>
        <v>32.6</v>
      </c>
      <c r="F326" s="1">
        <f ca="1">IFERROR(__xludf.DUMMYFUNCTION("""COMPUTED_VALUE"""),46.8)</f>
        <v>46.8</v>
      </c>
      <c r="G326" s="1">
        <f ca="1">IFERROR(__xludf.DUMMYFUNCTION("""COMPUTED_VALUE"""),49.2)</f>
        <v>49.2</v>
      </c>
      <c r="H326" s="1">
        <f ca="1">IFERROR(__xludf.DUMMYFUNCTION("""COMPUTED_VALUE"""),4)</f>
        <v>4</v>
      </c>
      <c r="I326" s="1">
        <f ca="1">IFERROR(__xludf.DUMMYFUNCTION("""COMPUTED_VALUE"""),100)</f>
        <v>100</v>
      </c>
    </row>
    <row r="327" spans="1:9" ht="14.4" x14ac:dyDescent="0.3">
      <c r="A327" s="5">
        <v>43462</v>
      </c>
      <c r="B327" s="1">
        <f ca="1">IFERROR(__xludf.DUMMYFUNCTION("""COMPUTED_VALUE"""),22.4)</f>
        <v>22.4</v>
      </c>
      <c r="C327" s="1">
        <f ca="1">IFERROR(__xludf.DUMMYFUNCTION("""COMPUTED_VALUE"""),25.6)</f>
        <v>25.6</v>
      </c>
      <c r="D327" s="1">
        <f ca="1">IFERROR(__xludf.DUMMYFUNCTION("""COMPUTED_VALUE"""),17)</f>
        <v>17</v>
      </c>
      <c r="E327" s="1">
        <f ca="1">IFERROR(__xludf.DUMMYFUNCTION("""COMPUTED_VALUE"""),30.8)</f>
        <v>30.8</v>
      </c>
      <c r="F327" s="1">
        <f ca="1">IFERROR(__xludf.DUMMYFUNCTION("""COMPUTED_VALUE"""),48)</f>
        <v>48</v>
      </c>
      <c r="G327" s="1">
        <f ca="1">IFERROR(__xludf.DUMMYFUNCTION("""COMPUTED_VALUE"""),47.8)</f>
        <v>47.8</v>
      </c>
      <c r="H327" s="1">
        <f ca="1">IFERROR(__xludf.DUMMYFUNCTION("""COMPUTED_VALUE"""),4.2)</f>
        <v>4.2</v>
      </c>
      <c r="I327" s="1">
        <f ca="1">IFERROR(__xludf.DUMMYFUNCTION("""COMPUTED_VALUE"""),100)</f>
        <v>100</v>
      </c>
    </row>
    <row r="328" spans="1:9" ht="14.4" x14ac:dyDescent="0.3">
      <c r="A328" s="5">
        <v>43463</v>
      </c>
    </row>
    <row r="329" spans="1:9" ht="14.4" x14ac:dyDescent="0.3">
      <c r="A329" s="5">
        <v>43464</v>
      </c>
    </row>
    <row r="330" spans="1:9" ht="14.4" x14ac:dyDescent="0.3">
      <c r="A330" s="5">
        <v>43465</v>
      </c>
      <c r="B330" s="1">
        <f ca="1">IFERROR(__xludf.DUMMYFUNCTION("""COMPUTED_VALUE"""),23.8)</f>
        <v>23.8</v>
      </c>
      <c r="C330" s="1">
        <f ca="1">IFERROR(__xludf.DUMMYFUNCTION("""COMPUTED_VALUE"""),24.3)</f>
        <v>24.3</v>
      </c>
      <c r="D330" s="1">
        <f ca="1">IFERROR(__xludf.DUMMYFUNCTION("""COMPUTED_VALUE"""),16.2)</f>
        <v>16.2</v>
      </c>
      <c r="E330" s="1">
        <f ca="1">IFERROR(__xludf.DUMMYFUNCTION("""COMPUTED_VALUE"""),31.1)</f>
        <v>31.1</v>
      </c>
      <c r="F330" s="1">
        <f ca="1">IFERROR(__xludf.DUMMYFUNCTION("""COMPUTED_VALUE"""),48.1)</f>
        <v>48.1</v>
      </c>
      <c r="G330" s="1">
        <f ca="1">IFERROR(__xludf.DUMMYFUNCTION("""COMPUTED_VALUE"""),47.3)</f>
        <v>47.3</v>
      </c>
      <c r="H330" s="1">
        <f ca="1">IFERROR(__xludf.DUMMYFUNCTION("""COMPUTED_VALUE"""),4.6)</f>
        <v>4.5999999999999996</v>
      </c>
      <c r="I330" s="1">
        <f ca="1">IFERROR(__xludf.DUMMYFUNCTION("""COMPUTED_VALUE"""),100)</f>
        <v>100</v>
      </c>
    </row>
    <row r="331" spans="1:9" ht="14.4" x14ac:dyDescent="0.3">
      <c r="A331" s="5">
        <v>43466</v>
      </c>
    </row>
    <row r="332" spans="1:9" ht="14.4" x14ac:dyDescent="0.3">
      <c r="A332" s="5">
        <v>43467</v>
      </c>
      <c r="B332" s="1">
        <f ca="1">IFERROR(__xludf.DUMMYFUNCTION("""COMPUTED_VALUE"""),24.4)</f>
        <v>24.4</v>
      </c>
      <c r="C332" s="1">
        <f ca="1">IFERROR(__xludf.DUMMYFUNCTION("""COMPUTED_VALUE"""),23.5)</f>
        <v>23.5</v>
      </c>
      <c r="D332" s="1">
        <f ca="1">IFERROR(__xludf.DUMMYFUNCTION("""COMPUTED_VALUE"""),18.2)</f>
        <v>18.2</v>
      </c>
      <c r="E332" s="1">
        <f ca="1">IFERROR(__xludf.DUMMYFUNCTION("""COMPUTED_VALUE"""),28.6)</f>
        <v>28.6</v>
      </c>
      <c r="F332" s="1">
        <f ca="1">IFERROR(__xludf.DUMMYFUNCTION("""COMPUTED_VALUE"""),47.9)</f>
        <v>47.9</v>
      </c>
      <c r="G332" s="1">
        <f ca="1">IFERROR(__xludf.DUMMYFUNCTION("""COMPUTED_VALUE"""),46.8)</f>
        <v>46.8</v>
      </c>
      <c r="H332" s="1">
        <f ca="1">IFERROR(__xludf.DUMMYFUNCTION("""COMPUTED_VALUE"""),5.3)</f>
        <v>5.3</v>
      </c>
      <c r="I332" s="1">
        <f ca="1">IFERROR(__xludf.DUMMYFUNCTION("""COMPUTED_VALUE"""),100)</f>
        <v>100</v>
      </c>
    </row>
    <row r="333" spans="1:9" ht="14.4" x14ac:dyDescent="0.3">
      <c r="A333" s="5">
        <v>43468</v>
      </c>
      <c r="B333" s="1">
        <f ca="1">IFERROR(__xludf.DUMMYFUNCTION("""COMPUTED_VALUE"""),23.2)</f>
        <v>23.2</v>
      </c>
      <c r="C333" s="1">
        <f ca="1">IFERROR(__xludf.DUMMYFUNCTION("""COMPUTED_VALUE"""),22.1)</f>
        <v>22.1</v>
      </c>
      <c r="D333" s="1">
        <f ca="1">IFERROR(__xludf.DUMMYFUNCTION("""COMPUTED_VALUE"""),20.2)</f>
        <v>20.2</v>
      </c>
      <c r="E333" s="1">
        <f ca="1">IFERROR(__xludf.DUMMYFUNCTION("""COMPUTED_VALUE"""),29.7)</f>
        <v>29.7</v>
      </c>
      <c r="F333" s="1">
        <f ca="1">IFERROR(__xludf.DUMMYFUNCTION("""COMPUTED_VALUE"""),45.3)</f>
        <v>45.3</v>
      </c>
      <c r="G333" s="1">
        <f ca="1">IFERROR(__xludf.DUMMYFUNCTION("""COMPUTED_VALUE"""),49.9)</f>
        <v>49.9</v>
      </c>
      <c r="H333" s="1">
        <f ca="1">IFERROR(__xludf.DUMMYFUNCTION("""COMPUTED_VALUE"""),4.8)</f>
        <v>4.8</v>
      </c>
      <c r="I333" s="1">
        <f ca="1">IFERROR(__xludf.DUMMYFUNCTION("""COMPUTED_VALUE"""),100)</f>
        <v>100</v>
      </c>
    </row>
    <row r="334" spans="1:9" ht="14.4" x14ac:dyDescent="0.3">
      <c r="A334" s="5">
        <v>43469</v>
      </c>
      <c r="B334" s="1">
        <f ca="1">IFERROR(__xludf.DUMMYFUNCTION("""COMPUTED_VALUE"""),22.3)</f>
        <v>22.3</v>
      </c>
      <c r="C334" s="1">
        <f ca="1">IFERROR(__xludf.DUMMYFUNCTION("""COMPUTED_VALUE"""),22.5)</f>
        <v>22.5</v>
      </c>
      <c r="D334" s="1">
        <f ca="1">IFERROR(__xludf.DUMMYFUNCTION("""COMPUTED_VALUE"""),19.5)</f>
        <v>19.5</v>
      </c>
      <c r="E334" s="1">
        <f ca="1">IFERROR(__xludf.DUMMYFUNCTION("""COMPUTED_VALUE"""),29.9)</f>
        <v>29.9</v>
      </c>
      <c r="F334" s="1">
        <f ca="1">IFERROR(__xludf.DUMMYFUNCTION("""COMPUTED_VALUE"""),44.8)</f>
        <v>44.8</v>
      </c>
      <c r="G334" s="1">
        <f ca="1">IFERROR(__xludf.DUMMYFUNCTION("""COMPUTED_VALUE"""),49.5)</f>
        <v>49.5</v>
      </c>
      <c r="H334" s="1">
        <f ca="1">IFERROR(__xludf.DUMMYFUNCTION("""COMPUTED_VALUE"""),5.7)</f>
        <v>5.7</v>
      </c>
      <c r="I334" s="1">
        <f ca="1">IFERROR(__xludf.DUMMYFUNCTION("""COMPUTED_VALUE"""),100)</f>
        <v>100</v>
      </c>
    </row>
    <row r="335" spans="1:9" ht="14.4" x14ac:dyDescent="0.3">
      <c r="A335" s="5">
        <v>43470</v>
      </c>
    </row>
    <row r="336" spans="1:9" ht="14.4" x14ac:dyDescent="0.3">
      <c r="A336" s="5">
        <v>43471</v>
      </c>
    </row>
    <row r="337" spans="1:9" ht="14.4" x14ac:dyDescent="0.3">
      <c r="A337" s="5">
        <v>43472</v>
      </c>
      <c r="B337" s="1">
        <f ca="1">IFERROR(__xludf.DUMMYFUNCTION("""COMPUTED_VALUE"""),22.7)</f>
        <v>22.7</v>
      </c>
      <c r="C337" s="1">
        <f ca="1">IFERROR(__xludf.DUMMYFUNCTION("""COMPUTED_VALUE"""),25.6)</f>
        <v>25.6</v>
      </c>
      <c r="D337" s="1">
        <f ca="1">IFERROR(__xludf.DUMMYFUNCTION("""COMPUTED_VALUE"""),16.7)</f>
        <v>16.7</v>
      </c>
      <c r="E337" s="1">
        <f ca="1">IFERROR(__xludf.DUMMYFUNCTION("""COMPUTED_VALUE"""),27.6)</f>
        <v>27.6</v>
      </c>
      <c r="F337" s="1">
        <f ca="1">IFERROR(__xludf.DUMMYFUNCTION("""COMPUTED_VALUE"""),48.3)</f>
        <v>48.3</v>
      </c>
      <c r="G337" s="1">
        <f ca="1">IFERROR(__xludf.DUMMYFUNCTION("""COMPUTED_VALUE"""),44.3)</f>
        <v>44.3</v>
      </c>
      <c r="H337" s="1">
        <f ca="1">IFERROR(__xludf.DUMMYFUNCTION("""COMPUTED_VALUE"""),7.4)</f>
        <v>7.4</v>
      </c>
      <c r="I337" s="1">
        <f ca="1">IFERROR(__xludf.DUMMYFUNCTION("""COMPUTED_VALUE"""),100)</f>
        <v>100</v>
      </c>
    </row>
    <row r="338" spans="1:9" ht="14.4" x14ac:dyDescent="0.3">
      <c r="A338" s="5">
        <v>43473</v>
      </c>
      <c r="B338" s="1">
        <f ca="1">IFERROR(__xludf.DUMMYFUNCTION("""COMPUTED_VALUE"""),22.5)</f>
        <v>22.5</v>
      </c>
      <c r="C338" s="1">
        <f ca="1">IFERROR(__xludf.DUMMYFUNCTION("""COMPUTED_VALUE"""),26.9)</f>
        <v>26.9</v>
      </c>
      <c r="D338" s="1">
        <f ca="1">IFERROR(__xludf.DUMMYFUNCTION("""COMPUTED_VALUE"""),16.2)</f>
        <v>16.2</v>
      </c>
      <c r="E338" s="1">
        <f ca="1">IFERROR(__xludf.DUMMYFUNCTION("""COMPUTED_VALUE"""),28.4)</f>
        <v>28.4</v>
      </c>
      <c r="F338" s="1">
        <f ca="1">IFERROR(__xludf.DUMMYFUNCTION("""COMPUTED_VALUE"""),49.4)</f>
        <v>49.4</v>
      </c>
      <c r="G338" s="1">
        <f ca="1">IFERROR(__xludf.DUMMYFUNCTION("""COMPUTED_VALUE"""),44.6)</f>
        <v>44.6</v>
      </c>
      <c r="H338" s="1">
        <f ca="1">IFERROR(__xludf.DUMMYFUNCTION("""COMPUTED_VALUE"""),6)</f>
        <v>6</v>
      </c>
      <c r="I338" s="1">
        <f ca="1">IFERROR(__xludf.DUMMYFUNCTION("""COMPUTED_VALUE"""),100)</f>
        <v>100</v>
      </c>
    </row>
    <row r="339" spans="1:9" ht="14.4" x14ac:dyDescent="0.3">
      <c r="A339" s="5">
        <v>43474</v>
      </c>
      <c r="B339" s="1">
        <f ca="1">IFERROR(__xludf.DUMMYFUNCTION("""COMPUTED_VALUE"""),21.5)</f>
        <v>21.5</v>
      </c>
      <c r="C339" s="1">
        <f ca="1">IFERROR(__xludf.DUMMYFUNCTION("""COMPUTED_VALUE"""),27.7)</f>
        <v>27.7</v>
      </c>
      <c r="D339" s="1">
        <f ca="1">IFERROR(__xludf.DUMMYFUNCTION("""COMPUTED_VALUE"""),18.3)</f>
        <v>18.3</v>
      </c>
      <c r="E339" s="1">
        <f ca="1">IFERROR(__xludf.DUMMYFUNCTION("""COMPUTED_VALUE"""),27.7)</f>
        <v>27.7</v>
      </c>
      <c r="F339" s="1">
        <f ca="1">IFERROR(__xludf.DUMMYFUNCTION("""COMPUTED_VALUE"""),49.2)</f>
        <v>49.2</v>
      </c>
      <c r="G339" s="1">
        <f ca="1">IFERROR(__xludf.DUMMYFUNCTION("""COMPUTED_VALUE"""),46)</f>
        <v>46</v>
      </c>
      <c r="H339" s="1">
        <f ca="1">IFERROR(__xludf.DUMMYFUNCTION("""COMPUTED_VALUE"""),4.8)</f>
        <v>4.8</v>
      </c>
      <c r="I339" s="1">
        <f ca="1">IFERROR(__xludf.DUMMYFUNCTION("""COMPUTED_VALUE"""),100)</f>
        <v>100</v>
      </c>
    </row>
    <row r="340" spans="1:9" ht="14.4" x14ac:dyDescent="0.3">
      <c r="A340" s="5">
        <v>43475</v>
      </c>
      <c r="B340" s="1">
        <f ca="1">IFERROR(__xludf.DUMMYFUNCTION("""COMPUTED_VALUE"""),22.1)</f>
        <v>22.1</v>
      </c>
      <c r="C340" s="1">
        <f ca="1">IFERROR(__xludf.DUMMYFUNCTION("""COMPUTED_VALUE"""),27.9)</f>
        <v>27.9</v>
      </c>
      <c r="D340" s="1">
        <f ca="1">IFERROR(__xludf.DUMMYFUNCTION("""COMPUTED_VALUE"""),17.2)</f>
        <v>17.2</v>
      </c>
      <c r="E340" s="1">
        <f ca="1">IFERROR(__xludf.DUMMYFUNCTION("""COMPUTED_VALUE"""),27.7)</f>
        <v>27.7</v>
      </c>
      <c r="F340" s="1">
        <f ca="1">IFERROR(__xludf.DUMMYFUNCTION("""COMPUTED_VALUE"""),50)</f>
        <v>50</v>
      </c>
      <c r="G340" s="1">
        <f ca="1">IFERROR(__xludf.DUMMYFUNCTION("""COMPUTED_VALUE"""),44.9)</f>
        <v>44.9</v>
      </c>
      <c r="H340" s="1">
        <f ca="1">IFERROR(__xludf.DUMMYFUNCTION("""COMPUTED_VALUE"""),5.1)</f>
        <v>5.0999999999999996</v>
      </c>
      <c r="I340" s="1">
        <f ca="1">IFERROR(__xludf.DUMMYFUNCTION("""COMPUTED_VALUE"""),100)</f>
        <v>100</v>
      </c>
    </row>
    <row r="341" spans="1:9" ht="14.4" x14ac:dyDescent="0.3">
      <c r="A341" s="5">
        <v>43476</v>
      </c>
      <c r="B341" s="1">
        <f ca="1">IFERROR(__xludf.DUMMYFUNCTION("""COMPUTED_VALUE"""),24)</f>
        <v>24</v>
      </c>
      <c r="C341" s="1">
        <f ca="1">IFERROR(__xludf.DUMMYFUNCTION("""COMPUTED_VALUE"""),24.8)</f>
        <v>24.8</v>
      </c>
      <c r="D341" s="1">
        <f ca="1">IFERROR(__xludf.DUMMYFUNCTION("""COMPUTED_VALUE"""),15.2)</f>
        <v>15.2</v>
      </c>
      <c r="E341" s="1">
        <f ca="1">IFERROR(__xludf.DUMMYFUNCTION("""COMPUTED_VALUE"""),30.5)</f>
        <v>30.5</v>
      </c>
      <c r="F341" s="1">
        <f ca="1">IFERROR(__xludf.DUMMYFUNCTION("""COMPUTED_VALUE"""),48.8)</f>
        <v>48.8</v>
      </c>
      <c r="G341" s="1">
        <f ca="1">IFERROR(__xludf.DUMMYFUNCTION("""COMPUTED_VALUE"""),45.7)</f>
        <v>45.7</v>
      </c>
      <c r="H341" s="1">
        <f ca="1">IFERROR(__xludf.DUMMYFUNCTION("""COMPUTED_VALUE"""),5.5)</f>
        <v>5.5</v>
      </c>
      <c r="I341" s="1">
        <f ca="1">IFERROR(__xludf.DUMMYFUNCTION("""COMPUTED_VALUE"""),100)</f>
        <v>100</v>
      </c>
    </row>
    <row r="342" spans="1:9" ht="14.4" x14ac:dyDescent="0.3">
      <c r="A342" s="5">
        <v>43477</v>
      </c>
    </row>
    <row r="343" spans="1:9" ht="14.4" x14ac:dyDescent="0.3">
      <c r="A343" s="5">
        <v>43478</v>
      </c>
    </row>
    <row r="344" spans="1:9" ht="14.4" x14ac:dyDescent="0.3">
      <c r="A344" s="5">
        <v>43479</v>
      </c>
    </row>
    <row r="345" spans="1:9" ht="14.4" x14ac:dyDescent="0.3">
      <c r="A345" s="5">
        <v>43480</v>
      </c>
    </row>
    <row r="346" spans="1:9" ht="14.4" x14ac:dyDescent="0.3">
      <c r="A346" s="5">
        <v>43481</v>
      </c>
      <c r="B346" s="1">
        <f ca="1">IFERROR(__xludf.DUMMYFUNCTION("""COMPUTED_VALUE"""),25.9)</f>
        <v>25.9</v>
      </c>
      <c r="C346" s="1">
        <f ca="1">IFERROR(__xludf.DUMMYFUNCTION("""COMPUTED_VALUE"""),24.4)</f>
        <v>24.4</v>
      </c>
      <c r="D346" s="1">
        <f ca="1">IFERROR(__xludf.DUMMYFUNCTION("""COMPUTED_VALUE"""),14.8)</f>
        <v>14.8</v>
      </c>
      <c r="E346" s="1">
        <f ca="1">IFERROR(__xludf.DUMMYFUNCTION("""COMPUTED_VALUE"""),30.2)</f>
        <v>30.2</v>
      </c>
      <c r="F346" s="1">
        <f ca="1">IFERROR(__xludf.DUMMYFUNCTION("""COMPUTED_VALUE"""),50.3)</f>
        <v>50.3</v>
      </c>
      <c r="G346" s="1">
        <f ca="1">IFERROR(__xludf.DUMMYFUNCTION("""COMPUTED_VALUE"""),45)</f>
        <v>45</v>
      </c>
      <c r="H346" s="1">
        <f ca="1">IFERROR(__xludf.DUMMYFUNCTION("""COMPUTED_VALUE"""),4.7)</f>
        <v>4.7</v>
      </c>
      <c r="I346" s="1">
        <f ca="1">IFERROR(__xludf.DUMMYFUNCTION("""COMPUTED_VALUE"""),100)</f>
        <v>100</v>
      </c>
    </row>
    <row r="347" spans="1:9" ht="14.4" x14ac:dyDescent="0.3">
      <c r="A347" s="5">
        <v>43482</v>
      </c>
      <c r="B347" s="1">
        <f ca="1">IFERROR(__xludf.DUMMYFUNCTION("""COMPUTED_VALUE"""),26)</f>
        <v>26</v>
      </c>
      <c r="C347" s="1">
        <f ca="1">IFERROR(__xludf.DUMMYFUNCTION("""COMPUTED_VALUE"""),25.7)</f>
        <v>25.7</v>
      </c>
      <c r="D347" s="1">
        <f ca="1">IFERROR(__xludf.DUMMYFUNCTION("""COMPUTED_VALUE"""),13.8)</f>
        <v>13.8</v>
      </c>
      <c r="E347" s="1">
        <f ca="1">IFERROR(__xludf.DUMMYFUNCTION("""COMPUTED_VALUE"""),29.2)</f>
        <v>29.2</v>
      </c>
      <c r="F347" s="1">
        <f ca="1">IFERROR(__xludf.DUMMYFUNCTION("""COMPUTED_VALUE"""),51.7)</f>
        <v>51.7</v>
      </c>
      <c r="G347" s="1">
        <f ca="1">IFERROR(__xludf.DUMMYFUNCTION("""COMPUTED_VALUE"""),43)</f>
        <v>43</v>
      </c>
      <c r="H347" s="1">
        <f ca="1">IFERROR(__xludf.DUMMYFUNCTION("""COMPUTED_VALUE"""),5.3)</f>
        <v>5.3</v>
      </c>
      <c r="I347" s="1">
        <f ca="1">IFERROR(__xludf.DUMMYFUNCTION("""COMPUTED_VALUE"""),100)</f>
        <v>100</v>
      </c>
    </row>
    <row r="348" spans="1:9" ht="14.4" x14ac:dyDescent="0.3">
      <c r="A348" s="5">
        <v>43483</v>
      </c>
      <c r="B348" s="1">
        <f ca="1">IFERROR(__xludf.DUMMYFUNCTION("""COMPUTED_VALUE"""),25.1)</f>
        <v>25.1</v>
      </c>
      <c r="C348" s="1">
        <f ca="1">IFERROR(__xludf.DUMMYFUNCTION("""COMPUTED_VALUE"""),23.7)</f>
        <v>23.7</v>
      </c>
      <c r="D348" s="1">
        <f ca="1">IFERROR(__xludf.DUMMYFUNCTION("""COMPUTED_VALUE"""),17.2)</f>
        <v>17.2</v>
      </c>
      <c r="E348" s="1">
        <f ca="1">IFERROR(__xludf.DUMMYFUNCTION("""COMPUTED_VALUE"""),28.3)</f>
        <v>28.3</v>
      </c>
      <c r="F348" s="1">
        <f ca="1">IFERROR(__xludf.DUMMYFUNCTION("""COMPUTED_VALUE"""),48.8)</f>
        <v>48.8</v>
      </c>
      <c r="G348" s="1">
        <f ca="1">IFERROR(__xludf.DUMMYFUNCTION("""COMPUTED_VALUE"""),45.5)</f>
        <v>45.5</v>
      </c>
      <c r="H348" s="1">
        <f ca="1">IFERROR(__xludf.DUMMYFUNCTION("""COMPUTED_VALUE"""),5.7)</f>
        <v>5.7</v>
      </c>
      <c r="I348" s="1">
        <f ca="1">IFERROR(__xludf.DUMMYFUNCTION("""COMPUTED_VALUE"""),100)</f>
        <v>100</v>
      </c>
    </row>
    <row r="349" spans="1:9" ht="14.4" x14ac:dyDescent="0.3">
      <c r="A349" s="5">
        <v>43484</v>
      </c>
    </row>
    <row r="350" spans="1:9" ht="14.4" x14ac:dyDescent="0.3">
      <c r="A350" s="5">
        <v>43485</v>
      </c>
    </row>
    <row r="351" spans="1:9" ht="14.4" x14ac:dyDescent="0.3">
      <c r="A351" s="5">
        <v>43486</v>
      </c>
      <c r="B351" s="1">
        <f ca="1">IFERROR(__xludf.DUMMYFUNCTION("""COMPUTED_VALUE"""),24.2)</f>
        <v>24.2</v>
      </c>
      <c r="C351" s="1">
        <f ca="1">IFERROR(__xludf.DUMMYFUNCTION("""COMPUTED_VALUE"""),22.8)</f>
        <v>22.8</v>
      </c>
      <c r="D351" s="1">
        <f ca="1">IFERROR(__xludf.DUMMYFUNCTION("""COMPUTED_VALUE"""),19.8)</f>
        <v>19.8</v>
      </c>
      <c r="E351" s="1">
        <f ca="1">IFERROR(__xludf.DUMMYFUNCTION("""COMPUTED_VALUE"""),27)</f>
        <v>27</v>
      </c>
      <c r="F351" s="1">
        <f ca="1">IFERROR(__xludf.DUMMYFUNCTION("""COMPUTED_VALUE"""),47)</f>
        <v>47</v>
      </c>
      <c r="G351" s="1">
        <f ca="1">IFERROR(__xludf.DUMMYFUNCTION("""COMPUTED_VALUE"""),46.8)</f>
        <v>46.8</v>
      </c>
      <c r="H351" s="1">
        <f ca="1">IFERROR(__xludf.DUMMYFUNCTION("""COMPUTED_VALUE"""),6.2)</f>
        <v>6.2</v>
      </c>
      <c r="I351" s="1">
        <f ca="1">IFERROR(__xludf.DUMMYFUNCTION("""COMPUTED_VALUE"""),100)</f>
        <v>100</v>
      </c>
    </row>
    <row r="352" spans="1:9" ht="14.4" x14ac:dyDescent="0.3">
      <c r="A352" s="5">
        <v>43487</v>
      </c>
      <c r="B352" s="1">
        <f ca="1">IFERROR(__xludf.DUMMYFUNCTION("""COMPUTED_VALUE"""),22.7)</f>
        <v>22.7</v>
      </c>
      <c r="C352" s="1">
        <f ca="1">IFERROR(__xludf.DUMMYFUNCTION("""COMPUTED_VALUE"""),24.7)</f>
        <v>24.7</v>
      </c>
      <c r="D352" s="1">
        <f ca="1">IFERROR(__xludf.DUMMYFUNCTION("""COMPUTED_VALUE"""),17.4)</f>
        <v>17.399999999999999</v>
      </c>
      <c r="E352" s="1">
        <f ca="1">IFERROR(__xludf.DUMMYFUNCTION("""COMPUTED_VALUE"""),27.9)</f>
        <v>27.9</v>
      </c>
      <c r="F352" s="1">
        <f ca="1">IFERROR(__xludf.DUMMYFUNCTION("""COMPUTED_VALUE"""),47.4)</f>
        <v>47.4</v>
      </c>
      <c r="G352" s="1">
        <f ca="1">IFERROR(__xludf.DUMMYFUNCTION("""COMPUTED_VALUE"""),45.3)</f>
        <v>45.3</v>
      </c>
      <c r="H352" s="1">
        <f ca="1">IFERROR(__xludf.DUMMYFUNCTION("""COMPUTED_VALUE"""),7.3)</f>
        <v>7.3</v>
      </c>
      <c r="I352" s="1">
        <f ca="1">IFERROR(__xludf.DUMMYFUNCTION("""COMPUTED_VALUE"""),100)</f>
        <v>100</v>
      </c>
    </row>
    <row r="353" spans="1:9" ht="14.4" x14ac:dyDescent="0.3">
      <c r="A353" s="5">
        <v>43488</v>
      </c>
      <c r="B353" s="1">
        <f ca="1">IFERROR(__xludf.DUMMYFUNCTION("""COMPUTED_VALUE"""),22.1)</f>
        <v>22.1</v>
      </c>
      <c r="C353" s="1">
        <f ca="1">IFERROR(__xludf.DUMMYFUNCTION("""COMPUTED_VALUE"""),25.8)</f>
        <v>25.8</v>
      </c>
      <c r="D353" s="1">
        <f ca="1">IFERROR(__xludf.DUMMYFUNCTION("""COMPUTED_VALUE"""),16.5)</f>
        <v>16.5</v>
      </c>
      <c r="E353" s="1">
        <f ca="1">IFERROR(__xludf.DUMMYFUNCTION("""COMPUTED_VALUE"""),28)</f>
        <v>28</v>
      </c>
      <c r="F353" s="1">
        <f ca="1">IFERROR(__xludf.DUMMYFUNCTION("""COMPUTED_VALUE"""),47.9)</f>
        <v>47.9</v>
      </c>
      <c r="G353" s="1">
        <f ca="1">IFERROR(__xludf.DUMMYFUNCTION("""COMPUTED_VALUE"""),44.5)</f>
        <v>44.5</v>
      </c>
      <c r="H353" s="1">
        <f ca="1">IFERROR(__xludf.DUMMYFUNCTION("""COMPUTED_VALUE"""),7.6)</f>
        <v>7.6</v>
      </c>
      <c r="I353" s="1">
        <f ca="1">IFERROR(__xludf.DUMMYFUNCTION("""COMPUTED_VALUE"""),100)</f>
        <v>100</v>
      </c>
    </row>
    <row r="354" spans="1:9" ht="14.4" x14ac:dyDescent="0.3">
      <c r="A354" s="5">
        <v>43489</v>
      </c>
      <c r="B354" s="1">
        <f ca="1">IFERROR(__xludf.DUMMYFUNCTION("""COMPUTED_VALUE"""),21.8)</f>
        <v>21.8</v>
      </c>
      <c r="C354" s="1">
        <f ca="1">IFERROR(__xludf.DUMMYFUNCTION("""COMPUTED_VALUE"""),25.8)</f>
        <v>25.8</v>
      </c>
      <c r="D354" s="1">
        <f ca="1">IFERROR(__xludf.DUMMYFUNCTION("""COMPUTED_VALUE"""),17.3)</f>
        <v>17.3</v>
      </c>
      <c r="E354" s="1">
        <f ca="1">IFERROR(__xludf.DUMMYFUNCTION("""COMPUTED_VALUE"""),28.6)</f>
        <v>28.6</v>
      </c>
      <c r="F354" s="1">
        <f ca="1">IFERROR(__xludf.DUMMYFUNCTION("""COMPUTED_VALUE"""),47.6)</f>
        <v>47.6</v>
      </c>
      <c r="G354" s="1">
        <f ca="1">IFERROR(__xludf.DUMMYFUNCTION("""COMPUTED_VALUE"""),45.9)</f>
        <v>45.9</v>
      </c>
      <c r="H354" s="1">
        <f ca="1">IFERROR(__xludf.DUMMYFUNCTION("""COMPUTED_VALUE"""),6.5)</f>
        <v>6.5</v>
      </c>
      <c r="I354" s="1">
        <f ca="1">IFERROR(__xludf.DUMMYFUNCTION("""COMPUTED_VALUE"""),100)</f>
        <v>100</v>
      </c>
    </row>
    <row r="355" spans="1:9" ht="14.4" x14ac:dyDescent="0.3">
      <c r="A355" s="5">
        <v>43490</v>
      </c>
      <c r="B355" s="1">
        <f ca="1">IFERROR(__xludf.DUMMYFUNCTION("""COMPUTED_VALUE"""),23.5)</f>
        <v>23.5</v>
      </c>
      <c r="C355" s="1">
        <f ca="1">IFERROR(__xludf.DUMMYFUNCTION("""COMPUTED_VALUE"""),24)</f>
        <v>24</v>
      </c>
      <c r="D355" s="1">
        <f ca="1">IFERROR(__xludf.DUMMYFUNCTION("""COMPUTED_VALUE"""),16)</f>
        <v>16</v>
      </c>
      <c r="E355" s="1">
        <f ca="1">IFERROR(__xludf.DUMMYFUNCTION("""COMPUTED_VALUE"""),30.8)</f>
        <v>30.8</v>
      </c>
      <c r="F355" s="1">
        <f ca="1">IFERROR(__xludf.DUMMYFUNCTION("""COMPUTED_VALUE"""),47.5)</f>
        <v>47.5</v>
      </c>
      <c r="G355" s="1">
        <f ca="1">IFERROR(__xludf.DUMMYFUNCTION("""COMPUTED_VALUE"""),46.8)</f>
        <v>46.8</v>
      </c>
      <c r="H355" s="1">
        <f ca="1">IFERROR(__xludf.DUMMYFUNCTION("""COMPUTED_VALUE"""),5.7)</f>
        <v>5.7</v>
      </c>
      <c r="I355" s="1">
        <f ca="1">IFERROR(__xludf.DUMMYFUNCTION("""COMPUTED_VALUE"""),100)</f>
        <v>100</v>
      </c>
    </row>
    <row r="356" spans="1:9" ht="14.4" x14ac:dyDescent="0.3">
      <c r="A356" s="5">
        <v>43491</v>
      </c>
    </row>
    <row r="357" spans="1:9" ht="14.4" x14ac:dyDescent="0.3">
      <c r="A357" s="5">
        <v>43492</v>
      </c>
    </row>
    <row r="358" spans="1:9" ht="14.4" x14ac:dyDescent="0.3">
      <c r="A358" s="5">
        <v>43493</v>
      </c>
      <c r="B358" s="1">
        <f ca="1">IFERROR(__xludf.DUMMYFUNCTION("""COMPUTED_VALUE"""),25.4)</f>
        <v>25.4</v>
      </c>
      <c r="C358" s="1">
        <f ca="1">IFERROR(__xludf.DUMMYFUNCTION("""COMPUTED_VALUE"""),23)</f>
        <v>23</v>
      </c>
      <c r="D358" s="1">
        <f ca="1">IFERROR(__xludf.DUMMYFUNCTION("""COMPUTED_VALUE"""),15.4)</f>
        <v>15.4</v>
      </c>
      <c r="E358" s="1">
        <f ca="1">IFERROR(__xludf.DUMMYFUNCTION("""COMPUTED_VALUE"""),30.2)</f>
        <v>30.2</v>
      </c>
      <c r="F358" s="1">
        <f ca="1">IFERROR(__xludf.DUMMYFUNCTION("""COMPUTED_VALUE"""),48.4)</f>
        <v>48.4</v>
      </c>
      <c r="G358" s="1">
        <f ca="1">IFERROR(__xludf.DUMMYFUNCTION("""COMPUTED_VALUE"""),45.6)</f>
        <v>45.6</v>
      </c>
      <c r="H358" s="1">
        <f ca="1">IFERROR(__xludf.DUMMYFUNCTION("""COMPUTED_VALUE"""),6)</f>
        <v>6</v>
      </c>
      <c r="I358" s="1">
        <f ca="1">IFERROR(__xludf.DUMMYFUNCTION("""COMPUTED_VALUE"""),100)</f>
        <v>100</v>
      </c>
    </row>
    <row r="359" spans="1:9" ht="14.4" x14ac:dyDescent="0.3">
      <c r="A359" s="5">
        <v>43494</v>
      </c>
      <c r="B359" s="1">
        <f ca="1">IFERROR(__xludf.DUMMYFUNCTION("""COMPUTED_VALUE"""),25.7)</f>
        <v>25.7</v>
      </c>
      <c r="C359" s="1">
        <f ca="1">IFERROR(__xludf.DUMMYFUNCTION("""COMPUTED_VALUE"""),24.2)</f>
        <v>24.2</v>
      </c>
      <c r="D359" s="1">
        <f ca="1">IFERROR(__xludf.DUMMYFUNCTION("""COMPUTED_VALUE"""),15.1)</f>
        <v>15.1</v>
      </c>
      <c r="E359" s="1">
        <f ca="1">IFERROR(__xludf.DUMMYFUNCTION("""COMPUTED_VALUE"""),30.2)</f>
        <v>30.2</v>
      </c>
      <c r="F359" s="1">
        <f ca="1">IFERROR(__xludf.DUMMYFUNCTION("""COMPUTED_VALUE"""),49.9)</f>
        <v>49.9</v>
      </c>
      <c r="G359" s="1">
        <f ca="1">IFERROR(__xludf.DUMMYFUNCTION("""COMPUTED_VALUE"""),45.3)</f>
        <v>45.3</v>
      </c>
      <c r="H359" s="1">
        <f ca="1">IFERROR(__xludf.DUMMYFUNCTION("""COMPUTED_VALUE"""),4.8)</f>
        <v>4.8</v>
      </c>
      <c r="I359" s="1">
        <f ca="1">IFERROR(__xludf.DUMMYFUNCTION("""COMPUTED_VALUE"""),100)</f>
        <v>100</v>
      </c>
    </row>
    <row r="360" spans="1:9" ht="14.4" x14ac:dyDescent="0.3">
      <c r="A360" s="5">
        <v>43495</v>
      </c>
      <c r="B360" s="1">
        <f ca="1">IFERROR(__xludf.DUMMYFUNCTION("""COMPUTED_VALUE"""),22.1)</f>
        <v>22.1</v>
      </c>
      <c r="C360" s="1">
        <f ca="1">IFERROR(__xludf.DUMMYFUNCTION("""COMPUTED_VALUE"""),24.9)</f>
        <v>24.9</v>
      </c>
      <c r="D360" s="1">
        <f ca="1">IFERROR(__xludf.DUMMYFUNCTION("""COMPUTED_VALUE"""),15.3)</f>
        <v>15.3</v>
      </c>
      <c r="E360" s="1">
        <f ca="1">IFERROR(__xludf.DUMMYFUNCTION("""COMPUTED_VALUE"""),33)</f>
        <v>33</v>
      </c>
      <c r="F360" s="1">
        <f ca="1">IFERROR(__xludf.DUMMYFUNCTION("""COMPUTED_VALUE"""),47)</f>
        <v>47</v>
      </c>
      <c r="G360" s="1">
        <f ca="1">IFERROR(__xludf.DUMMYFUNCTION("""COMPUTED_VALUE"""),48.3)</f>
        <v>48.3</v>
      </c>
      <c r="H360" s="1">
        <f ca="1">IFERROR(__xludf.DUMMYFUNCTION("""COMPUTED_VALUE"""),4.7)</f>
        <v>4.7</v>
      </c>
      <c r="I360" s="1">
        <f ca="1">IFERROR(__xludf.DUMMYFUNCTION("""COMPUTED_VALUE"""),100)</f>
        <v>100</v>
      </c>
    </row>
    <row r="361" spans="1:9" ht="14.4" x14ac:dyDescent="0.3">
      <c r="A361" s="5">
        <v>43496</v>
      </c>
      <c r="B361" s="1">
        <f ca="1">IFERROR(__xludf.DUMMYFUNCTION("""COMPUTED_VALUE"""),21.8)</f>
        <v>21.8</v>
      </c>
      <c r="C361" s="1">
        <f ca="1">IFERROR(__xludf.DUMMYFUNCTION("""COMPUTED_VALUE"""),25.3)</f>
        <v>25.3</v>
      </c>
      <c r="D361" s="1">
        <f ca="1">IFERROR(__xludf.DUMMYFUNCTION("""COMPUTED_VALUE"""),16.5)</f>
        <v>16.5</v>
      </c>
      <c r="E361" s="1">
        <f ca="1">IFERROR(__xludf.DUMMYFUNCTION("""COMPUTED_VALUE"""),29.8)</f>
        <v>29.8</v>
      </c>
      <c r="F361" s="1">
        <f ca="1">IFERROR(__xludf.DUMMYFUNCTION("""COMPUTED_VALUE"""),47.1)</f>
        <v>47.1</v>
      </c>
      <c r="G361" s="1">
        <f ca="1">IFERROR(__xludf.DUMMYFUNCTION("""COMPUTED_VALUE"""),46.3)</f>
        <v>46.3</v>
      </c>
      <c r="H361" s="1">
        <f ca="1">IFERROR(__xludf.DUMMYFUNCTION("""COMPUTED_VALUE"""),6.6)</f>
        <v>6.6</v>
      </c>
      <c r="I361" s="1">
        <f ca="1">IFERROR(__xludf.DUMMYFUNCTION("""COMPUTED_VALUE"""),100)</f>
        <v>100</v>
      </c>
    </row>
    <row r="362" spans="1:9" ht="14.4" x14ac:dyDescent="0.3">
      <c r="A362" s="5">
        <v>43497</v>
      </c>
      <c r="B362" s="1">
        <f ca="1">IFERROR(__xludf.DUMMYFUNCTION("""COMPUTED_VALUE"""),22.8)</f>
        <v>22.8</v>
      </c>
      <c r="C362" s="1">
        <f ca="1">IFERROR(__xludf.DUMMYFUNCTION("""COMPUTED_VALUE"""),27.7)</f>
        <v>27.7</v>
      </c>
      <c r="D362" s="1">
        <f ca="1">IFERROR(__xludf.DUMMYFUNCTION("""COMPUTED_VALUE"""),17.3)</f>
        <v>17.3</v>
      </c>
      <c r="E362" s="1">
        <f ca="1">IFERROR(__xludf.DUMMYFUNCTION("""COMPUTED_VALUE"""),26.2)</f>
        <v>26.2</v>
      </c>
      <c r="F362" s="1">
        <f ca="1">IFERROR(__xludf.DUMMYFUNCTION("""COMPUTED_VALUE"""),50.5)</f>
        <v>50.5</v>
      </c>
      <c r="G362" s="1">
        <f ca="1">IFERROR(__xludf.DUMMYFUNCTION("""COMPUTED_VALUE"""),43.5)</f>
        <v>43.5</v>
      </c>
      <c r="H362" s="1">
        <f ca="1">IFERROR(__xludf.DUMMYFUNCTION("""COMPUTED_VALUE"""),6)</f>
        <v>6</v>
      </c>
      <c r="I362" s="1">
        <f ca="1">IFERROR(__xludf.DUMMYFUNCTION("""COMPUTED_VALUE"""),100)</f>
        <v>100</v>
      </c>
    </row>
    <row r="363" spans="1:9" ht="14.4" x14ac:dyDescent="0.3">
      <c r="A363" s="5">
        <v>43498</v>
      </c>
    </row>
    <row r="364" spans="1:9" ht="14.4" x14ac:dyDescent="0.3">
      <c r="A364" s="5">
        <v>43499</v>
      </c>
    </row>
    <row r="365" spans="1:9" ht="14.4" x14ac:dyDescent="0.3">
      <c r="A365" s="5">
        <v>43500</v>
      </c>
    </row>
    <row r="366" spans="1:9" ht="14.4" x14ac:dyDescent="0.3">
      <c r="A366" s="5">
        <v>43501</v>
      </c>
    </row>
    <row r="367" spans="1:9" ht="14.4" x14ac:dyDescent="0.3">
      <c r="A367" s="5">
        <v>43502</v>
      </c>
    </row>
    <row r="368" spans="1:9" ht="14.4" x14ac:dyDescent="0.3">
      <c r="A368" s="5">
        <v>43503</v>
      </c>
      <c r="B368" s="1">
        <f ca="1">IFERROR(__xludf.DUMMYFUNCTION("""COMPUTED_VALUE"""),25.1)</f>
        <v>25.1</v>
      </c>
      <c r="C368" s="1">
        <f ca="1">IFERROR(__xludf.DUMMYFUNCTION("""COMPUTED_VALUE"""),24.2)</f>
        <v>24.2</v>
      </c>
      <c r="D368" s="1">
        <f ca="1">IFERROR(__xludf.DUMMYFUNCTION("""COMPUTED_VALUE"""),17.1)</f>
        <v>17.100000000000001</v>
      </c>
      <c r="E368" s="1">
        <f ca="1">IFERROR(__xludf.DUMMYFUNCTION("""COMPUTED_VALUE"""),28.4)</f>
        <v>28.4</v>
      </c>
      <c r="F368" s="1">
        <f ca="1">IFERROR(__xludf.DUMMYFUNCTION("""COMPUTED_VALUE"""),49.3)</f>
        <v>49.3</v>
      </c>
      <c r="G368" s="1">
        <f ca="1">IFERROR(__xludf.DUMMYFUNCTION("""COMPUTED_VALUE"""),45.5)</f>
        <v>45.5</v>
      </c>
      <c r="H368" s="1">
        <f ca="1">IFERROR(__xludf.DUMMYFUNCTION("""COMPUTED_VALUE"""),5.2)</f>
        <v>5.2</v>
      </c>
      <c r="I368" s="1">
        <f ca="1">IFERROR(__xludf.DUMMYFUNCTION("""COMPUTED_VALUE"""),100)</f>
        <v>100</v>
      </c>
    </row>
    <row r="369" spans="1:9" ht="14.4" x14ac:dyDescent="0.3">
      <c r="A369" s="5">
        <v>43504</v>
      </c>
      <c r="B369" s="1">
        <f ca="1">IFERROR(__xludf.DUMMYFUNCTION("""COMPUTED_VALUE"""),26.4)</f>
        <v>26.4</v>
      </c>
      <c r="C369" s="1">
        <f ca="1">IFERROR(__xludf.DUMMYFUNCTION("""COMPUTED_VALUE"""),24)</f>
        <v>24</v>
      </c>
      <c r="D369" s="1">
        <f ca="1">IFERROR(__xludf.DUMMYFUNCTION("""COMPUTED_VALUE"""),17.2)</f>
        <v>17.2</v>
      </c>
      <c r="E369" s="1">
        <f ca="1">IFERROR(__xludf.DUMMYFUNCTION("""COMPUTED_VALUE"""),28.2)</f>
        <v>28.2</v>
      </c>
      <c r="F369" s="1">
        <f ca="1">IFERROR(__xludf.DUMMYFUNCTION("""COMPUTED_VALUE"""),50.4)</f>
        <v>50.4</v>
      </c>
      <c r="G369" s="1">
        <f ca="1">IFERROR(__xludf.DUMMYFUNCTION("""COMPUTED_VALUE"""),45.4)</f>
        <v>45.4</v>
      </c>
      <c r="H369" s="1">
        <f ca="1">IFERROR(__xludf.DUMMYFUNCTION("""COMPUTED_VALUE"""),4.2)</f>
        <v>4.2</v>
      </c>
      <c r="I369" s="1">
        <f ca="1">IFERROR(__xludf.DUMMYFUNCTION("""COMPUTED_VALUE"""),100)</f>
        <v>100</v>
      </c>
    </row>
    <row r="370" spans="1:9" ht="14.4" x14ac:dyDescent="0.3">
      <c r="A370" s="5">
        <v>43505</v>
      </c>
    </row>
    <row r="371" spans="1:9" ht="14.4" x14ac:dyDescent="0.3">
      <c r="A371" s="5">
        <v>43506</v>
      </c>
    </row>
    <row r="372" spans="1:9" ht="14.4" x14ac:dyDescent="0.3">
      <c r="A372" s="5">
        <v>43507</v>
      </c>
      <c r="B372" s="1">
        <f ca="1">IFERROR(__xludf.DUMMYFUNCTION("""COMPUTED_VALUE"""),25.5)</f>
        <v>25.5</v>
      </c>
      <c r="C372" s="1">
        <f ca="1">IFERROR(__xludf.DUMMYFUNCTION("""COMPUTED_VALUE"""),22.7)</f>
        <v>22.7</v>
      </c>
      <c r="D372" s="1">
        <f ca="1">IFERROR(__xludf.DUMMYFUNCTION("""COMPUTED_VALUE"""),17.5)</f>
        <v>17.5</v>
      </c>
      <c r="E372" s="1">
        <f ca="1">IFERROR(__xludf.DUMMYFUNCTION("""COMPUTED_VALUE"""),29.4)</f>
        <v>29.4</v>
      </c>
      <c r="F372" s="1">
        <f ca="1">IFERROR(__xludf.DUMMYFUNCTION("""COMPUTED_VALUE"""),48.2)</f>
        <v>48.2</v>
      </c>
      <c r="G372" s="1">
        <f ca="1">IFERROR(__xludf.DUMMYFUNCTION("""COMPUTED_VALUE"""),46.9)</f>
        <v>46.9</v>
      </c>
      <c r="H372" s="1">
        <f ca="1">IFERROR(__xludf.DUMMYFUNCTION("""COMPUTED_VALUE"""),4.9)</f>
        <v>4.9000000000000004</v>
      </c>
      <c r="I372" s="1">
        <f ca="1">IFERROR(__xludf.DUMMYFUNCTION("""COMPUTED_VALUE"""),100)</f>
        <v>100</v>
      </c>
    </row>
    <row r="373" spans="1:9" ht="14.4" x14ac:dyDescent="0.3">
      <c r="A373" s="5">
        <v>43508</v>
      </c>
      <c r="B373" s="1">
        <f ca="1">IFERROR(__xludf.DUMMYFUNCTION("""COMPUTED_VALUE"""),24.3)</f>
        <v>24.3</v>
      </c>
      <c r="C373" s="1">
        <f ca="1">IFERROR(__xludf.DUMMYFUNCTION("""COMPUTED_VALUE"""),25.8)</f>
        <v>25.8</v>
      </c>
      <c r="D373" s="1">
        <f ca="1">IFERROR(__xludf.DUMMYFUNCTION("""COMPUTED_VALUE"""),16)</f>
        <v>16</v>
      </c>
      <c r="E373" s="1">
        <f ca="1">IFERROR(__xludf.DUMMYFUNCTION("""COMPUTED_VALUE"""),28.3)</f>
        <v>28.3</v>
      </c>
      <c r="F373" s="1">
        <f ca="1">IFERROR(__xludf.DUMMYFUNCTION("""COMPUTED_VALUE"""),50.1)</f>
        <v>50.1</v>
      </c>
      <c r="G373" s="1">
        <f ca="1">IFERROR(__xludf.DUMMYFUNCTION("""COMPUTED_VALUE"""),44.3)</f>
        <v>44.3</v>
      </c>
      <c r="H373" s="1">
        <f ca="1">IFERROR(__xludf.DUMMYFUNCTION("""COMPUTED_VALUE"""),5.6)</f>
        <v>5.6</v>
      </c>
      <c r="I373" s="1">
        <f ca="1">IFERROR(__xludf.DUMMYFUNCTION("""COMPUTED_VALUE"""),100)</f>
        <v>100</v>
      </c>
    </row>
    <row r="374" spans="1:9" ht="14.4" x14ac:dyDescent="0.3">
      <c r="A374" s="5">
        <v>43509</v>
      </c>
      <c r="B374" s="1">
        <f ca="1">IFERROR(__xludf.DUMMYFUNCTION("""COMPUTED_VALUE"""),23.5)</f>
        <v>23.5</v>
      </c>
      <c r="C374" s="1">
        <f ca="1">IFERROR(__xludf.DUMMYFUNCTION("""COMPUTED_VALUE"""),28.4)</f>
        <v>28.4</v>
      </c>
      <c r="D374" s="1">
        <f ca="1">IFERROR(__xludf.DUMMYFUNCTION("""COMPUTED_VALUE"""),15.4)</f>
        <v>15.4</v>
      </c>
      <c r="E374" s="1">
        <f ca="1">IFERROR(__xludf.DUMMYFUNCTION("""COMPUTED_VALUE"""),27.3)</f>
        <v>27.3</v>
      </c>
      <c r="F374" s="1">
        <f ca="1">IFERROR(__xludf.DUMMYFUNCTION("""COMPUTED_VALUE"""),51.9)</f>
        <v>51.9</v>
      </c>
      <c r="G374" s="1">
        <f ca="1">IFERROR(__xludf.DUMMYFUNCTION("""COMPUTED_VALUE"""),42.7)</f>
        <v>42.7</v>
      </c>
      <c r="H374" s="1">
        <f ca="1">IFERROR(__xludf.DUMMYFUNCTION("""COMPUTED_VALUE"""),5.4)</f>
        <v>5.4</v>
      </c>
      <c r="I374" s="1">
        <f ca="1">IFERROR(__xludf.DUMMYFUNCTION("""COMPUTED_VALUE"""),100)</f>
        <v>100</v>
      </c>
    </row>
    <row r="375" spans="1:9" ht="14.4" x14ac:dyDescent="0.3">
      <c r="A375" s="5">
        <v>43510</v>
      </c>
      <c r="B375" s="1">
        <f ca="1">IFERROR(__xludf.DUMMYFUNCTION("""COMPUTED_VALUE"""),22.5)</f>
        <v>22.5</v>
      </c>
      <c r="C375" s="1">
        <f ca="1">IFERROR(__xludf.DUMMYFUNCTION("""COMPUTED_VALUE"""),27)</f>
        <v>27</v>
      </c>
      <c r="D375" s="1">
        <f ca="1">IFERROR(__xludf.DUMMYFUNCTION("""COMPUTED_VALUE"""),16.7)</f>
        <v>16.7</v>
      </c>
      <c r="E375" s="1">
        <f ca="1">IFERROR(__xludf.DUMMYFUNCTION("""COMPUTED_VALUE"""),27.4)</f>
        <v>27.4</v>
      </c>
      <c r="F375" s="1">
        <f ca="1">IFERROR(__xludf.DUMMYFUNCTION("""COMPUTED_VALUE"""),49.5)</f>
        <v>49.5</v>
      </c>
      <c r="G375" s="1">
        <f ca="1">IFERROR(__xludf.DUMMYFUNCTION("""COMPUTED_VALUE"""),44.1)</f>
        <v>44.1</v>
      </c>
      <c r="H375" s="1">
        <f ca="1">IFERROR(__xludf.DUMMYFUNCTION("""COMPUTED_VALUE"""),6.4)</f>
        <v>6.4</v>
      </c>
      <c r="I375" s="1">
        <f ca="1">IFERROR(__xludf.DUMMYFUNCTION("""COMPUTED_VALUE"""),100)</f>
        <v>100</v>
      </c>
    </row>
    <row r="376" spans="1:9" ht="14.4" x14ac:dyDescent="0.3">
      <c r="A376" s="5">
        <v>43511</v>
      </c>
      <c r="B376" s="1">
        <f ca="1">IFERROR(__xludf.DUMMYFUNCTION("""COMPUTED_VALUE"""),24)</f>
        <v>24</v>
      </c>
      <c r="C376" s="1">
        <f ca="1">IFERROR(__xludf.DUMMYFUNCTION("""COMPUTED_VALUE"""),26)</f>
        <v>26</v>
      </c>
      <c r="D376" s="1">
        <f ca="1">IFERROR(__xludf.DUMMYFUNCTION("""COMPUTED_VALUE"""),16.8)</f>
        <v>16.8</v>
      </c>
      <c r="E376" s="1">
        <f ca="1">IFERROR(__xludf.DUMMYFUNCTION("""COMPUTED_VALUE"""),26.2)</f>
        <v>26.2</v>
      </c>
      <c r="F376" s="1">
        <f ca="1">IFERROR(__xludf.DUMMYFUNCTION("""COMPUTED_VALUE"""),50)</f>
        <v>50</v>
      </c>
      <c r="G376" s="1">
        <f ca="1">IFERROR(__xludf.DUMMYFUNCTION("""COMPUTED_VALUE"""),43)</f>
        <v>43</v>
      </c>
      <c r="H376" s="1">
        <f ca="1">IFERROR(__xludf.DUMMYFUNCTION("""COMPUTED_VALUE"""),7)</f>
        <v>7</v>
      </c>
      <c r="I376" s="1">
        <f ca="1">IFERROR(__xludf.DUMMYFUNCTION("""COMPUTED_VALUE"""),100)</f>
        <v>100</v>
      </c>
    </row>
    <row r="377" spans="1:9" ht="14.4" x14ac:dyDescent="0.3">
      <c r="A377" s="5">
        <v>43512</v>
      </c>
    </row>
    <row r="378" spans="1:9" ht="14.4" x14ac:dyDescent="0.3">
      <c r="A378" s="5">
        <v>43513</v>
      </c>
    </row>
    <row r="379" spans="1:9" ht="14.4" x14ac:dyDescent="0.3">
      <c r="A379" s="5">
        <v>43514</v>
      </c>
      <c r="B379" s="1">
        <f ca="1">IFERROR(__xludf.DUMMYFUNCTION("""COMPUTED_VALUE"""),25.7)</f>
        <v>25.7</v>
      </c>
      <c r="C379" s="1">
        <f ca="1">IFERROR(__xludf.DUMMYFUNCTION("""COMPUTED_VALUE"""),22.5)</f>
        <v>22.5</v>
      </c>
      <c r="D379" s="1">
        <f ca="1">IFERROR(__xludf.DUMMYFUNCTION("""COMPUTED_VALUE"""),17.8)</f>
        <v>17.8</v>
      </c>
      <c r="E379" s="1">
        <f ca="1">IFERROR(__xludf.DUMMYFUNCTION("""COMPUTED_VALUE"""),27.7)</f>
        <v>27.7</v>
      </c>
      <c r="F379" s="1">
        <f ca="1">IFERROR(__xludf.DUMMYFUNCTION("""COMPUTED_VALUE"""),48.2)</f>
        <v>48.2</v>
      </c>
      <c r="G379" s="1">
        <f ca="1">IFERROR(__xludf.DUMMYFUNCTION("""COMPUTED_VALUE"""),45.5)</f>
        <v>45.5</v>
      </c>
      <c r="H379" s="1">
        <f ca="1">IFERROR(__xludf.DUMMYFUNCTION("""COMPUTED_VALUE"""),6.3)</f>
        <v>6.3</v>
      </c>
      <c r="I379" s="1">
        <f ca="1">IFERROR(__xludf.DUMMYFUNCTION("""COMPUTED_VALUE"""),100)</f>
        <v>100</v>
      </c>
    </row>
    <row r="380" spans="1:9" ht="14.4" x14ac:dyDescent="0.3">
      <c r="A380" s="5">
        <v>43515</v>
      </c>
      <c r="B380" s="1">
        <f ca="1">IFERROR(__xludf.DUMMYFUNCTION("""COMPUTED_VALUE"""),26.7)</f>
        <v>26.7</v>
      </c>
      <c r="C380" s="1">
        <f ca="1">IFERROR(__xludf.DUMMYFUNCTION("""COMPUTED_VALUE"""),22.5)</f>
        <v>22.5</v>
      </c>
      <c r="D380" s="1">
        <f ca="1">IFERROR(__xludf.DUMMYFUNCTION("""COMPUTED_VALUE"""),19)</f>
        <v>19</v>
      </c>
      <c r="E380" s="1">
        <f ca="1">IFERROR(__xludf.DUMMYFUNCTION("""COMPUTED_VALUE"""),25.6)</f>
        <v>25.6</v>
      </c>
      <c r="F380" s="1">
        <f ca="1">IFERROR(__xludf.DUMMYFUNCTION("""COMPUTED_VALUE"""),49.2)</f>
        <v>49.2</v>
      </c>
      <c r="G380" s="1">
        <f ca="1">IFERROR(__xludf.DUMMYFUNCTION("""COMPUTED_VALUE"""),44.6)</f>
        <v>44.6</v>
      </c>
      <c r="H380" s="1">
        <f ca="1">IFERROR(__xludf.DUMMYFUNCTION("""COMPUTED_VALUE"""),6.2)</f>
        <v>6.2</v>
      </c>
      <c r="I380" s="1">
        <f ca="1">IFERROR(__xludf.DUMMYFUNCTION("""COMPUTED_VALUE"""),100)</f>
        <v>100</v>
      </c>
    </row>
    <row r="381" spans="1:9" ht="14.4" x14ac:dyDescent="0.3">
      <c r="A381" s="5">
        <v>43516</v>
      </c>
      <c r="B381" s="1">
        <f ca="1">IFERROR(__xludf.DUMMYFUNCTION("""COMPUTED_VALUE"""),25.2)</f>
        <v>25.2</v>
      </c>
      <c r="C381" s="1">
        <f ca="1">IFERROR(__xludf.DUMMYFUNCTION("""COMPUTED_VALUE"""),26.4)</f>
        <v>26.4</v>
      </c>
      <c r="D381" s="1">
        <f ca="1">IFERROR(__xludf.DUMMYFUNCTION("""COMPUTED_VALUE"""),18.2)</f>
        <v>18.2</v>
      </c>
      <c r="E381" s="1">
        <f ca="1">IFERROR(__xludf.DUMMYFUNCTION("""COMPUTED_VALUE"""),24.5)</f>
        <v>24.5</v>
      </c>
      <c r="F381" s="1">
        <f ca="1">IFERROR(__xludf.DUMMYFUNCTION("""COMPUTED_VALUE"""),51.6)</f>
        <v>51.6</v>
      </c>
      <c r="G381" s="1">
        <f ca="1">IFERROR(__xludf.DUMMYFUNCTION("""COMPUTED_VALUE"""),42.7)</f>
        <v>42.7</v>
      </c>
      <c r="H381" s="1">
        <f ca="1">IFERROR(__xludf.DUMMYFUNCTION("""COMPUTED_VALUE"""),5.7)</f>
        <v>5.7</v>
      </c>
      <c r="I381" s="1">
        <f ca="1">IFERROR(__xludf.DUMMYFUNCTION("""COMPUTED_VALUE"""),100)</f>
        <v>100</v>
      </c>
    </row>
    <row r="382" spans="1:9" ht="14.4" x14ac:dyDescent="0.3">
      <c r="A382" s="5">
        <v>43517</v>
      </c>
      <c r="B382" s="1">
        <f ca="1">IFERROR(__xludf.DUMMYFUNCTION("""COMPUTED_VALUE"""),25.4)</f>
        <v>25.4</v>
      </c>
      <c r="C382" s="1">
        <f ca="1">IFERROR(__xludf.DUMMYFUNCTION("""COMPUTED_VALUE"""),28.1)</f>
        <v>28.1</v>
      </c>
      <c r="D382" s="1">
        <f ca="1">IFERROR(__xludf.DUMMYFUNCTION("""COMPUTED_VALUE"""),15.4)</f>
        <v>15.4</v>
      </c>
      <c r="E382" s="1">
        <f ca="1">IFERROR(__xludf.DUMMYFUNCTION("""COMPUTED_VALUE"""),26.2)</f>
        <v>26.2</v>
      </c>
      <c r="F382" s="1">
        <f ca="1">IFERROR(__xludf.DUMMYFUNCTION("""COMPUTED_VALUE"""),53.5)</f>
        <v>53.5</v>
      </c>
      <c r="G382" s="1">
        <f ca="1">IFERROR(__xludf.DUMMYFUNCTION("""COMPUTED_VALUE"""),41.6)</f>
        <v>41.6</v>
      </c>
      <c r="H382" s="1">
        <f ca="1">IFERROR(__xludf.DUMMYFUNCTION("""COMPUTED_VALUE"""),4.9)</f>
        <v>4.9000000000000004</v>
      </c>
      <c r="I382" s="1">
        <f ca="1">IFERROR(__xludf.DUMMYFUNCTION("""COMPUTED_VALUE"""),100)</f>
        <v>100</v>
      </c>
    </row>
    <row r="383" spans="1:9" ht="14.4" x14ac:dyDescent="0.3">
      <c r="A383" s="5">
        <v>43518</v>
      </c>
      <c r="B383" s="1">
        <f ca="1">IFERROR(__xludf.DUMMYFUNCTION("""COMPUTED_VALUE"""),27.1)</f>
        <v>27.1</v>
      </c>
      <c r="C383" s="1">
        <f ca="1">IFERROR(__xludf.DUMMYFUNCTION("""COMPUTED_VALUE"""),25.5)</f>
        <v>25.5</v>
      </c>
      <c r="D383" s="1">
        <f ca="1">IFERROR(__xludf.DUMMYFUNCTION("""COMPUTED_VALUE"""),14.6)</f>
        <v>14.6</v>
      </c>
      <c r="E383" s="1">
        <f ca="1">IFERROR(__xludf.DUMMYFUNCTION("""COMPUTED_VALUE"""),29)</f>
        <v>29</v>
      </c>
      <c r="F383" s="1">
        <f ca="1">IFERROR(__xludf.DUMMYFUNCTION("""COMPUTED_VALUE"""),52.6)</f>
        <v>52.6</v>
      </c>
      <c r="G383" s="1">
        <f ca="1">IFERROR(__xludf.DUMMYFUNCTION("""COMPUTED_VALUE"""),43.6)</f>
        <v>43.6</v>
      </c>
      <c r="H383" s="1">
        <f ca="1">IFERROR(__xludf.DUMMYFUNCTION("""COMPUTED_VALUE"""),3.8)</f>
        <v>3.8</v>
      </c>
      <c r="I383" s="1">
        <f ca="1">IFERROR(__xludf.DUMMYFUNCTION("""COMPUTED_VALUE"""),100)</f>
        <v>100</v>
      </c>
    </row>
    <row r="384" spans="1:9" ht="14.4" x14ac:dyDescent="0.3">
      <c r="A384" s="5">
        <v>43519</v>
      </c>
    </row>
    <row r="385" spans="1:9" ht="14.4" x14ac:dyDescent="0.3">
      <c r="A385" s="5">
        <v>43520</v>
      </c>
    </row>
    <row r="386" spans="1:9" ht="14.4" x14ac:dyDescent="0.3">
      <c r="A386" s="5">
        <v>43521</v>
      </c>
      <c r="B386" s="1">
        <f ca="1">IFERROR(__xludf.DUMMYFUNCTION("""COMPUTED_VALUE"""),26.8)</f>
        <v>26.8</v>
      </c>
      <c r="C386" s="1">
        <f ca="1">IFERROR(__xludf.DUMMYFUNCTION("""COMPUTED_VALUE"""),23.4)</f>
        <v>23.4</v>
      </c>
      <c r="D386" s="1">
        <f ca="1">IFERROR(__xludf.DUMMYFUNCTION("""COMPUTED_VALUE"""),15.5)</f>
        <v>15.5</v>
      </c>
      <c r="E386" s="1">
        <f ca="1">IFERROR(__xludf.DUMMYFUNCTION("""COMPUTED_VALUE"""),30.9)</f>
        <v>30.9</v>
      </c>
      <c r="F386" s="1">
        <f ca="1">IFERROR(__xludf.DUMMYFUNCTION("""COMPUTED_VALUE"""),50.2)</f>
        <v>50.2</v>
      </c>
      <c r="G386" s="1">
        <f ca="1">IFERROR(__xludf.DUMMYFUNCTION("""COMPUTED_VALUE"""),46.4)</f>
        <v>46.4</v>
      </c>
      <c r="H386" s="1">
        <f ca="1">IFERROR(__xludf.DUMMYFUNCTION("""COMPUTED_VALUE"""),3.4)</f>
        <v>3.4</v>
      </c>
      <c r="I386" s="1">
        <f ca="1">IFERROR(__xludf.DUMMYFUNCTION("""COMPUTED_VALUE"""),100)</f>
        <v>100</v>
      </c>
    </row>
    <row r="387" spans="1:9" ht="14.4" x14ac:dyDescent="0.3">
      <c r="A387" s="5">
        <v>43522</v>
      </c>
      <c r="B387" s="1">
        <f ca="1">IFERROR(__xludf.DUMMYFUNCTION("""COMPUTED_VALUE"""),25.9)</f>
        <v>25.9</v>
      </c>
      <c r="C387" s="1">
        <f ca="1">IFERROR(__xludf.DUMMYFUNCTION("""COMPUTED_VALUE"""),22.8)</f>
        <v>22.8</v>
      </c>
      <c r="D387" s="1">
        <f ca="1">IFERROR(__xludf.DUMMYFUNCTION("""COMPUTED_VALUE"""),16.1)</f>
        <v>16.100000000000001</v>
      </c>
      <c r="E387" s="1">
        <f ca="1">IFERROR(__xludf.DUMMYFUNCTION("""COMPUTED_VALUE"""),29.3)</f>
        <v>29.3</v>
      </c>
      <c r="F387" s="1">
        <f ca="1">IFERROR(__xludf.DUMMYFUNCTION("""COMPUTED_VALUE"""),48.7)</f>
        <v>48.7</v>
      </c>
      <c r="G387" s="1">
        <f ca="1">IFERROR(__xludf.DUMMYFUNCTION("""COMPUTED_VALUE"""),45.4)</f>
        <v>45.4</v>
      </c>
      <c r="H387" s="1">
        <f ca="1">IFERROR(__xludf.DUMMYFUNCTION("""COMPUTED_VALUE"""),5.9)</f>
        <v>5.9</v>
      </c>
      <c r="I387" s="1">
        <f ca="1">IFERROR(__xludf.DUMMYFUNCTION("""COMPUTED_VALUE"""),100)</f>
        <v>100</v>
      </c>
    </row>
    <row r="388" spans="1:9" ht="14.4" x14ac:dyDescent="0.3">
      <c r="A388" s="5">
        <v>43523</v>
      </c>
      <c r="B388" s="1">
        <f ca="1">IFERROR(__xludf.DUMMYFUNCTION("""COMPUTED_VALUE"""),26.2)</f>
        <v>26.2</v>
      </c>
      <c r="C388" s="1">
        <f ca="1">IFERROR(__xludf.DUMMYFUNCTION("""COMPUTED_VALUE"""),23.5)</f>
        <v>23.5</v>
      </c>
      <c r="D388" s="1">
        <f ca="1">IFERROR(__xludf.DUMMYFUNCTION("""COMPUTED_VALUE"""),14.7)</f>
        <v>14.7</v>
      </c>
      <c r="E388" s="1">
        <f ca="1">IFERROR(__xludf.DUMMYFUNCTION("""COMPUTED_VALUE"""),28.9)</f>
        <v>28.9</v>
      </c>
      <c r="F388" s="1">
        <f ca="1">IFERROR(__xludf.DUMMYFUNCTION("""COMPUTED_VALUE"""),49.7)</f>
        <v>49.7</v>
      </c>
      <c r="G388" s="1">
        <f ca="1">IFERROR(__xludf.DUMMYFUNCTION("""COMPUTED_VALUE"""),43.6)</f>
        <v>43.6</v>
      </c>
      <c r="H388" s="1">
        <f ca="1">IFERROR(__xludf.DUMMYFUNCTION("""COMPUTED_VALUE"""),6.7)</f>
        <v>6.7</v>
      </c>
      <c r="I388" s="1">
        <f ca="1">IFERROR(__xludf.DUMMYFUNCTION("""COMPUTED_VALUE"""),100)</f>
        <v>100</v>
      </c>
    </row>
    <row r="389" spans="1:9" ht="14.4" x14ac:dyDescent="0.3">
      <c r="A389" s="5">
        <v>43524</v>
      </c>
      <c r="B389" s="1">
        <f ca="1">IFERROR(__xludf.DUMMYFUNCTION("""COMPUTED_VALUE"""),24.7)</f>
        <v>24.7</v>
      </c>
      <c r="C389" s="1">
        <f ca="1">IFERROR(__xludf.DUMMYFUNCTION("""COMPUTED_VALUE"""),25.4)</f>
        <v>25.4</v>
      </c>
      <c r="D389" s="1">
        <f ca="1">IFERROR(__xludf.DUMMYFUNCTION("""COMPUTED_VALUE"""),14.2)</f>
        <v>14.2</v>
      </c>
      <c r="E389" s="1">
        <f ca="1">IFERROR(__xludf.DUMMYFUNCTION("""COMPUTED_VALUE"""),29.2)</f>
        <v>29.2</v>
      </c>
      <c r="F389" s="1">
        <f ca="1">IFERROR(__xludf.DUMMYFUNCTION("""COMPUTED_VALUE"""),50.1)</f>
        <v>50.1</v>
      </c>
      <c r="G389" s="1">
        <f ca="1">IFERROR(__xludf.DUMMYFUNCTION("""COMPUTED_VALUE"""),43.4)</f>
        <v>43.4</v>
      </c>
      <c r="H389" s="1">
        <f ca="1">IFERROR(__xludf.DUMMYFUNCTION("""COMPUTED_VALUE"""),6.5)</f>
        <v>6.5</v>
      </c>
      <c r="I389" s="1">
        <f ca="1">IFERROR(__xludf.DUMMYFUNCTION("""COMPUTED_VALUE"""),100)</f>
        <v>100</v>
      </c>
    </row>
    <row r="390" spans="1:9" ht="14.4" x14ac:dyDescent="0.3">
      <c r="A390" s="5">
        <v>43525</v>
      </c>
    </row>
    <row r="391" spans="1:9" ht="14.4" x14ac:dyDescent="0.3">
      <c r="A391" s="5">
        <v>43526</v>
      </c>
    </row>
    <row r="392" spans="1:9" ht="14.4" x14ac:dyDescent="0.3">
      <c r="A392" s="5">
        <v>43527</v>
      </c>
    </row>
    <row r="393" spans="1:9" ht="14.4" x14ac:dyDescent="0.3">
      <c r="A393" s="5">
        <v>43528</v>
      </c>
      <c r="B393" s="1">
        <f ca="1">IFERROR(__xludf.DUMMYFUNCTION("""COMPUTED_VALUE"""),22.6)</f>
        <v>22.6</v>
      </c>
      <c r="C393" s="1">
        <f ca="1">IFERROR(__xludf.DUMMYFUNCTION("""COMPUTED_VALUE"""),25.9)</f>
        <v>25.9</v>
      </c>
      <c r="D393" s="1">
        <f ca="1">IFERROR(__xludf.DUMMYFUNCTION("""COMPUTED_VALUE"""),17.7)</f>
        <v>17.7</v>
      </c>
      <c r="E393" s="1">
        <f ca="1">IFERROR(__xludf.DUMMYFUNCTION("""COMPUTED_VALUE"""),28.4)</f>
        <v>28.4</v>
      </c>
      <c r="F393" s="1">
        <f ca="1">IFERROR(__xludf.DUMMYFUNCTION("""COMPUTED_VALUE"""),48.5)</f>
        <v>48.5</v>
      </c>
      <c r="G393" s="1">
        <f ca="1">IFERROR(__xludf.DUMMYFUNCTION("""COMPUTED_VALUE"""),46.1)</f>
        <v>46.1</v>
      </c>
      <c r="H393" s="1">
        <f ca="1">IFERROR(__xludf.DUMMYFUNCTION("""COMPUTED_VALUE"""),5.4)</f>
        <v>5.4</v>
      </c>
      <c r="I393" s="1">
        <f ca="1">IFERROR(__xludf.DUMMYFUNCTION("""COMPUTED_VALUE"""),100)</f>
        <v>100</v>
      </c>
    </row>
    <row r="394" spans="1:9" ht="14.4" x14ac:dyDescent="0.3">
      <c r="A394" s="5">
        <v>43529</v>
      </c>
      <c r="B394" s="1">
        <f ca="1">IFERROR(__xludf.DUMMYFUNCTION("""COMPUTED_VALUE"""),23.9)</f>
        <v>23.9</v>
      </c>
      <c r="C394" s="1">
        <f ca="1">IFERROR(__xludf.DUMMYFUNCTION("""COMPUTED_VALUE"""),24.5)</f>
        <v>24.5</v>
      </c>
      <c r="D394" s="1">
        <f ca="1">IFERROR(__xludf.DUMMYFUNCTION("""COMPUTED_VALUE"""),17.4)</f>
        <v>17.399999999999999</v>
      </c>
      <c r="E394" s="1">
        <f ca="1">IFERROR(__xludf.DUMMYFUNCTION("""COMPUTED_VALUE"""),28.6)</f>
        <v>28.6</v>
      </c>
      <c r="F394" s="1">
        <f ca="1">IFERROR(__xludf.DUMMYFUNCTION("""COMPUTED_VALUE"""),48.4)</f>
        <v>48.4</v>
      </c>
      <c r="G394" s="1">
        <f ca="1">IFERROR(__xludf.DUMMYFUNCTION("""COMPUTED_VALUE"""),46)</f>
        <v>46</v>
      </c>
      <c r="H394" s="1">
        <f ca="1">IFERROR(__xludf.DUMMYFUNCTION("""COMPUTED_VALUE"""),5.6)</f>
        <v>5.6</v>
      </c>
      <c r="I394" s="1">
        <f ca="1">IFERROR(__xludf.DUMMYFUNCTION("""COMPUTED_VALUE"""),100)</f>
        <v>100</v>
      </c>
    </row>
    <row r="395" spans="1:9" ht="14.4" x14ac:dyDescent="0.3">
      <c r="A395" s="5">
        <v>43530</v>
      </c>
      <c r="B395" s="1">
        <f ca="1">IFERROR(__xludf.DUMMYFUNCTION("""COMPUTED_VALUE"""),24.1)</f>
        <v>24.1</v>
      </c>
      <c r="C395" s="1">
        <f ca="1">IFERROR(__xludf.DUMMYFUNCTION("""COMPUTED_VALUE"""),22)</f>
        <v>22</v>
      </c>
      <c r="D395" s="1">
        <f ca="1">IFERROR(__xludf.DUMMYFUNCTION("""COMPUTED_VALUE"""),15.9)</f>
        <v>15.9</v>
      </c>
      <c r="E395" s="1">
        <f ca="1">IFERROR(__xludf.DUMMYFUNCTION("""COMPUTED_VALUE"""),30.3)</f>
        <v>30.3</v>
      </c>
      <c r="F395" s="1">
        <f ca="1">IFERROR(__xludf.DUMMYFUNCTION("""COMPUTED_VALUE"""),46.1)</f>
        <v>46.1</v>
      </c>
      <c r="G395" s="1">
        <f ca="1">IFERROR(__xludf.DUMMYFUNCTION("""COMPUTED_VALUE"""),46.2)</f>
        <v>46.2</v>
      </c>
      <c r="H395" s="1">
        <f ca="1">IFERROR(__xludf.DUMMYFUNCTION("""COMPUTED_VALUE"""),7.6)</f>
        <v>7.6</v>
      </c>
      <c r="I395" s="1">
        <f ca="1">IFERROR(__xludf.DUMMYFUNCTION("""COMPUTED_VALUE"""),100)</f>
        <v>100</v>
      </c>
    </row>
    <row r="396" spans="1:9" ht="14.4" x14ac:dyDescent="0.3">
      <c r="A396" s="5">
        <v>43531</v>
      </c>
      <c r="B396" s="1">
        <f ca="1">IFERROR(__xludf.DUMMYFUNCTION("""COMPUTED_VALUE"""),23.4)</f>
        <v>23.4</v>
      </c>
      <c r="C396" s="1">
        <f ca="1">IFERROR(__xludf.DUMMYFUNCTION("""COMPUTED_VALUE"""),20.8)</f>
        <v>20.8</v>
      </c>
      <c r="D396" s="1">
        <f ca="1">IFERROR(__xludf.DUMMYFUNCTION("""COMPUTED_VALUE"""),16.4)</f>
        <v>16.399999999999999</v>
      </c>
      <c r="E396" s="1">
        <f ca="1">IFERROR(__xludf.DUMMYFUNCTION("""COMPUTED_VALUE"""),32)</f>
        <v>32</v>
      </c>
      <c r="F396" s="1">
        <f ca="1">IFERROR(__xludf.DUMMYFUNCTION("""COMPUTED_VALUE"""),44.2)</f>
        <v>44.2</v>
      </c>
      <c r="G396" s="1">
        <f ca="1">IFERROR(__xludf.DUMMYFUNCTION("""COMPUTED_VALUE"""),48.4)</f>
        <v>48.4</v>
      </c>
      <c r="H396" s="1">
        <f ca="1">IFERROR(__xludf.DUMMYFUNCTION("""COMPUTED_VALUE"""),7.4)</f>
        <v>7.4</v>
      </c>
      <c r="I396" s="1">
        <f ca="1">IFERROR(__xludf.DUMMYFUNCTION("""COMPUTED_VALUE"""),100)</f>
        <v>100</v>
      </c>
    </row>
    <row r="397" spans="1:9" ht="14.4" x14ac:dyDescent="0.3">
      <c r="A397" s="5">
        <v>43532</v>
      </c>
      <c r="B397" s="1">
        <f ca="1">IFERROR(__xludf.DUMMYFUNCTION("""COMPUTED_VALUE"""),21.8)</f>
        <v>21.8</v>
      </c>
      <c r="C397" s="1">
        <f ca="1">IFERROR(__xludf.DUMMYFUNCTION("""COMPUTED_VALUE"""),22.9)</f>
        <v>22.9</v>
      </c>
      <c r="D397" s="1">
        <f ca="1">IFERROR(__xludf.DUMMYFUNCTION("""COMPUTED_VALUE"""),15.5)</f>
        <v>15.5</v>
      </c>
      <c r="E397" s="1">
        <f ca="1">IFERROR(__xludf.DUMMYFUNCTION("""COMPUTED_VALUE"""),31.8)</f>
        <v>31.8</v>
      </c>
      <c r="F397" s="1">
        <f ca="1">IFERROR(__xludf.DUMMYFUNCTION("""COMPUTED_VALUE"""),44.7)</f>
        <v>44.7</v>
      </c>
      <c r="G397" s="1">
        <f ca="1">IFERROR(__xludf.DUMMYFUNCTION("""COMPUTED_VALUE"""),47.3)</f>
        <v>47.3</v>
      </c>
      <c r="H397" s="1">
        <f ca="1">IFERROR(__xludf.DUMMYFUNCTION("""COMPUTED_VALUE"""),8)</f>
        <v>8</v>
      </c>
      <c r="I397" s="1">
        <f ca="1">IFERROR(__xludf.DUMMYFUNCTION("""COMPUTED_VALUE"""),100)</f>
        <v>100</v>
      </c>
    </row>
    <row r="398" spans="1:9" ht="14.4" x14ac:dyDescent="0.3">
      <c r="A398" s="5">
        <v>43533</v>
      </c>
    </row>
    <row r="399" spans="1:9" ht="14.4" x14ac:dyDescent="0.3">
      <c r="A399" s="5">
        <v>43534</v>
      </c>
    </row>
    <row r="400" spans="1:9" ht="14.4" x14ac:dyDescent="0.3">
      <c r="A400" s="5">
        <v>43535</v>
      </c>
      <c r="B400" s="1">
        <f ca="1">IFERROR(__xludf.DUMMYFUNCTION("""COMPUTED_VALUE"""),21.3)</f>
        <v>21.3</v>
      </c>
      <c r="C400" s="1">
        <f ca="1">IFERROR(__xludf.DUMMYFUNCTION("""COMPUTED_VALUE"""),23.2)</f>
        <v>23.2</v>
      </c>
      <c r="D400" s="1">
        <f ca="1">IFERROR(__xludf.DUMMYFUNCTION("""COMPUTED_VALUE"""),15.9)</f>
        <v>15.9</v>
      </c>
      <c r="E400" s="1">
        <f ca="1">IFERROR(__xludf.DUMMYFUNCTION("""COMPUTED_VALUE"""),32.4)</f>
        <v>32.4</v>
      </c>
      <c r="F400" s="1">
        <f ca="1">IFERROR(__xludf.DUMMYFUNCTION("""COMPUTED_VALUE"""),44.5)</f>
        <v>44.5</v>
      </c>
      <c r="G400" s="1">
        <f ca="1">IFERROR(__xludf.DUMMYFUNCTION("""COMPUTED_VALUE"""),48.3)</f>
        <v>48.3</v>
      </c>
      <c r="H400" s="1">
        <f ca="1">IFERROR(__xludf.DUMMYFUNCTION("""COMPUTED_VALUE"""),7.2)</f>
        <v>7.2</v>
      </c>
      <c r="I400" s="1">
        <f ca="1">IFERROR(__xludf.DUMMYFUNCTION("""COMPUTED_VALUE"""),100)</f>
        <v>100</v>
      </c>
    </row>
    <row r="401" spans="1:9" ht="14.4" x14ac:dyDescent="0.3">
      <c r="A401" s="5">
        <v>43536</v>
      </c>
      <c r="B401" s="1">
        <f ca="1">IFERROR(__xludf.DUMMYFUNCTION("""COMPUTED_VALUE"""),24.4)</f>
        <v>24.4</v>
      </c>
      <c r="C401" s="1">
        <f ca="1">IFERROR(__xludf.DUMMYFUNCTION("""COMPUTED_VALUE"""),20.4)</f>
        <v>20.399999999999999</v>
      </c>
      <c r="D401" s="1">
        <f ca="1">IFERROR(__xludf.DUMMYFUNCTION("""COMPUTED_VALUE"""),17.5)</f>
        <v>17.5</v>
      </c>
      <c r="E401" s="1">
        <f ca="1">IFERROR(__xludf.DUMMYFUNCTION("""COMPUTED_VALUE"""),32.8)</f>
        <v>32.799999999999997</v>
      </c>
      <c r="F401" s="1">
        <f ca="1">IFERROR(__xludf.DUMMYFUNCTION("""COMPUTED_VALUE"""),44.8)</f>
        <v>44.8</v>
      </c>
      <c r="G401" s="1">
        <f ca="1">IFERROR(__xludf.DUMMYFUNCTION("""COMPUTED_VALUE"""),50.3)</f>
        <v>50.3</v>
      </c>
      <c r="H401" s="1">
        <f ca="1">IFERROR(__xludf.DUMMYFUNCTION("""COMPUTED_VALUE"""),4.9)</f>
        <v>4.9000000000000004</v>
      </c>
      <c r="I401" s="1">
        <f ca="1">IFERROR(__xludf.DUMMYFUNCTION("""COMPUTED_VALUE"""),100)</f>
        <v>100</v>
      </c>
    </row>
    <row r="402" spans="1:9" ht="14.4" x14ac:dyDescent="0.3">
      <c r="A402" s="5">
        <v>43537</v>
      </c>
      <c r="B402" s="1">
        <f ca="1">IFERROR(__xludf.DUMMYFUNCTION("""COMPUTED_VALUE"""),23.7)</f>
        <v>23.7</v>
      </c>
      <c r="C402" s="1">
        <f ca="1">IFERROR(__xludf.DUMMYFUNCTION("""COMPUTED_VALUE"""),22.3)</f>
        <v>22.3</v>
      </c>
      <c r="D402" s="1">
        <f ca="1">IFERROR(__xludf.DUMMYFUNCTION("""COMPUTED_VALUE"""),17.4)</f>
        <v>17.399999999999999</v>
      </c>
      <c r="E402" s="1">
        <f ca="1">IFERROR(__xludf.DUMMYFUNCTION("""COMPUTED_VALUE"""),32.1)</f>
        <v>32.1</v>
      </c>
      <c r="F402" s="1">
        <f ca="1">IFERROR(__xludf.DUMMYFUNCTION("""COMPUTED_VALUE"""),46)</f>
        <v>46</v>
      </c>
      <c r="G402" s="1">
        <f ca="1">IFERROR(__xludf.DUMMYFUNCTION("""COMPUTED_VALUE"""),49.5)</f>
        <v>49.5</v>
      </c>
      <c r="H402" s="1">
        <f ca="1">IFERROR(__xludf.DUMMYFUNCTION("""COMPUTED_VALUE"""),4.5)</f>
        <v>4.5</v>
      </c>
      <c r="I402" s="1">
        <f ca="1">IFERROR(__xludf.DUMMYFUNCTION("""COMPUTED_VALUE"""),100)</f>
        <v>100</v>
      </c>
    </row>
    <row r="403" spans="1:9" ht="14.4" x14ac:dyDescent="0.3">
      <c r="A403" s="5">
        <v>43538</v>
      </c>
      <c r="B403" s="1">
        <f ca="1">IFERROR(__xludf.DUMMYFUNCTION("""COMPUTED_VALUE"""),20.9)</f>
        <v>20.9</v>
      </c>
      <c r="C403" s="1">
        <f ca="1">IFERROR(__xludf.DUMMYFUNCTION("""COMPUTED_VALUE"""),23.6)</f>
        <v>23.6</v>
      </c>
      <c r="D403" s="1">
        <f ca="1">IFERROR(__xludf.DUMMYFUNCTION("""COMPUTED_VALUE"""),16.4)</f>
        <v>16.399999999999999</v>
      </c>
      <c r="E403" s="1">
        <f ca="1">IFERROR(__xludf.DUMMYFUNCTION("""COMPUTED_VALUE"""),33.8)</f>
        <v>33.799999999999997</v>
      </c>
      <c r="F403" s="1">
        <f ca="1">IFERROR(__xludf.DUMMYFUNCTION("""COMPUTED_VALUE"""),44.5)</f>
        <v>44.5</v>
      </c>
      <c r="G403" s="1">
        <f ca="1">IFERROR(__xludf.DUMMYFUNCTION("""COMPUTED_VALUE"""),50.2)</f>
        <v>50.2</v>
      </c>
      <c r="H403" s="1">
        <f ca="1">IFERROR(__xludf.DUMMYFUNCTION("""COMPUTED_VALUE"""),5.3)</f>
        <v>5.3</v>
      </c>
      <c r="I403" s="1">
        <f ca="1">IFERROR(__xludf.DUMMYFUNCTION("""COMPUTED_VALUE"""),100)</f>
        <v>100</v>
      </c>
    </row>
    <row r="404" spans="1:9" ht="14.4" x14ac:dyDescent="0.3">
      <c r="A404" s="5">
        <v>43539</v>
      </c>
      <c r="B404" s="1">
        <f ca="1">IFERROR(__xludf.DUMMYFUNCTION("""COMPUTED_VALUE"""),22)</f>
        <v>22</v>
      </c>
      <c r="C404" s="1">
        <f ca="1">IFERROR(__xludf.DUMMYFUNCTION("""COMPUTED_VALUE"""),22.7)</f>
        <v>22.7</v>
      </c>
      <c r="D404" s="1">
        <f ca="1">IFERROR(__xludf.DUMMYFUNCTION("""COMPUTED_VALUE"""),15.7)</f>
        <v>15.7</v>
      </c>
      <c r="E404" s="1">
        <f ca="1">IFERROR(__xludf.DUMMYFUNCTION("""COMPUTED_VALUE"""),33.6)</f>
        <v>33.6</v>
      </c>
      <c r="F404" s="1">
        <f ca="1">IFERROR(__xludf.DUMMYFUNCTION("""COMPUTED_VALUE"""),44.7)</f>
        <v>44.7</v>
      </c>
      <c r="G404" s="1">
        <f ca="1">IFERROR(__xludf.DUMMYFUNCTION("""COMPUTED_VALUE"""),49.3)</f>
        <v>49.3</v>
      </c>
      <c r="H404" s="1">
        <f ca="1">IFERROR(__xludf.DUMMYFUNCTION("""COMPUTED_VALUE"""),6)</f>
        <v>6</v>
      </c>
      <c r="I404" s="1">
        <f ca="1">IFERROR(__xludf.DUMMYFUNCTION("""COMPUTED_VALUE"""),100)</f>
        <v>100</v>
      </c>
    </row>
    <row r="405" spans="1:9" ht="14.4" x14ac:dyDescent="0.3">
      <c r="A405" s="5">
        <v>43540</v>
      </c>
    </row>
    <row r="406" spans="1:9" ht="14.4" x14ac:dyDescent="0.3">
      <c r="A406" s="5">
        <v>43541</v>
      </c>
    </row>
    <row r="407" spans="1:9" ht="14.4" x14ac:dyDescent="0.3">
      <c r="A407" s="5">
        <v>43542</v>
      </c>
      <c r="B407" s="1">
        <f ca="1">IFERROR(__xludf.DUMMYFUNCTION("""COMPUTED_VALUE"""),23.7)</f>
        <v>23.7</v>
      </c>
      <c r="C407" s="1">
        <f ca="1">IFERROR(__xludf.DUMMYFUNCTION("""COMPUTED_VALUE"""),22)</f>
        <v>22</v>
      </c>
      <c r="D407" s="1">
        <f ca="1">IFERROR(__xludf.DUMMYFUNCTION("""COMPUTED_VALUE"""),16.5)</f>
        <v>16.5</v>
      </c>
      <c r="E407" s="1">
        <f ca="1">IFERROR(__xludf.DUMMYFUNCTION("""COMPUTED_VALUE"""),31.5)</f>
        <v>31.5</v>
      </c>
      <c r="F407" s="1">
        <f ca="1">IFERROR(__xludf.DUMMYFUNCTION("""COMPUTED_VALUE"""),45.7)</f>
        <v>45.7</v>
      </c>
      <c r="G407" s="1">
        <f ca="1">IFERROR(__xludf.DUMMYFUNCTION("""COMPUTED_VALUE"""),48)</f>
        <v>48</v>
      </c>
      <c r="H407" s="1">
        <f ca="1">IFERROR(__xludf.DUMMYFUNCTION("""COMPUTED_VALUE"""),6.3)</f>
        <v>6.3</v>
      </c>
      <c r="I407" s="1">
        <f ca="1">IFERROR(__xludf.DUMMYFUNCTION("""COMPUTED_VALUE"""),100)</f>
        <v>100</v>
      </c>
    </row>
    <row r="408" spans="1:9" ht="14.4" x14ac:dyDescent="0.3">
      <c r="A408" s="5">
        <v>43543</v>
      </c>
      <c r="B408" s="1">
        <f ca="1">IFERROR(__xludf.DUMMYFUNCTION("""COMPUTED_VALUE"""),25.4)</f>
        <v>25.4</v>
      </c>
      <c r="C408" s="1">
        <f ca="1">IFERROR(__xludf.DUMMYFUNCTION("""COMPUTED_VALUE"""),22.3)</f>
        <v>22.3</v>
      </c>
      <c r="D408" s="1">
        <f ca="1">IFERROR(__xludf.DUMMYFUNCTION("""COMPUTED_VALUE"""),15.5)</f>
        <v>15.5</v>
      </c>
      <c r="E408" s="1">
        <f ca="1">IFERROR(__xludf.DUMMYFUNCTION("""COMPUTED_VALUE"""),30.3)</f>
        <v>30.3</v>
      </c>
      <c r="F408" s="1">
        <f ca="1">IFERROR(__xludf.DUMMYFUNCTION("""COMPUTED_VALUE"""),47.7)</f>
        <v>47.7</v>
      </c>
      <c r="G408" s="1">
        <f ca="1">IFERROR(__xludf.DUMMYFUNCTION("""COMPUTED_VALUE"""),45.8)</f>
        <v>45.8</v>
      </c>
      <c r="H408" s="1">
        <f ca="1">IFERROR(__xludf.DUMMYFUNCTION("""COMPUTED_VALUE"""),6.5)</f>
        <v>6.5</v>
      </c>
      <c r="I408" s="1">
        <f ca="1">IFERROR(__xludf.DUMMYFUNCTION("""COMPUTED_VALUE"""),100)</f>
        <v>100</v>
      </c>
    </row>
    <row r="409" spans="1:9" ht="14.4" x14ac:dyDescent="0.3">
      <c r="A409" s="5">
        <v>43544</v>
      </c>
      <c r="B409" s="1">
        <f ca="1">IFERROR(__xludf.DUMMYFUNCTION("""COMPUTED_VALUE"""),25.1)</f>
        <v>25.1</v>
      </c>
      <c r="C409" s="1">
        <f ca="1">IFERROR(__xludf.DUMMYFUNCTION("""COMPUTED_VALUE"""),24)</f>
        <v>24</v>
      </c>
      <c r="D409" s="1">
        <f ca="1">IFERROR(__xludf.DUMMYFUNCTION("""COMPUTED_VALUE"""),14.2)</f>
        <v>14.2</v>
      </c>
      <c r="E409" s="1">
        <f ca="1">IFERROR(__xludf.DUMMYFUNCTION("""COMPUTED_VALUE"""),31.5)</f>
        <v>31.5</v>
      </c>
      <c r="F409" s="1">
        <f ca="1">IFERROR(__xludf.DUMMYFUNCTION("""COMPUTED_VALUE"""),49.1)</f>
        <v>49.1</v>
      </c>
      <c r="G409" s="1">
        <f ca="1">IFERROR(__xludf.DUMMYFUNCTION("""COMPUTED_VALUE"""),45.7)</f>
        <v>45.7</v>
      </c>
      <c r="H409" s="1">
        <f ca="1">IFERROR(__xludf.DUMMYFUNCTION("""COMPUTED_VALUE"""),5.2)</f>
        <v>5.2</v>
      </c>
      <c r="I409" s="1">
        <f ca="1">IFERROR(__xludf.DUMMYFUNCTION("""COMPUTED_VALUE"""),100)</f>
        <v>100</v>
      </c>
    </row>
    <row r="410" spans="1:9" ht="14.4" x14ac:dyDescent="0.3">
      <c r="A410" s="5">
        <v>43545</v>
      </c>
      <c r="B410" s="1">
        <f ca="1">IFERROR(__xludf.DUMMYFUNCTION("""COMPUTED_VALUE"""),24)</f>
        <v>24</v>
      </c>
      <c r="C410" s="1">
        <f ca="1">IFERROR(__xludf.DUMMYFUNCTION("""COMPUTED_VALUE"""),22.8)</f>
        <v>22.8</v>
      </c>
      <c r="D410" s="1">
        <f ca="1">IFERROR(__xludf.DUMMYFUNCTION("""COMPUTED_VALUE"""),14.8)</f>
        <v>14.8</v>
      </c>
      <c r="E410" s="1">
        <f ca="1">IFERROR(__xludf.DUMMYFUNCTION("""COMPUTED_VALUE"""),33.6)</f>
        <v>33.6</v>
      </c>
      <c r="F410" s="1">
        <f ca="1">IFERROR(__xludf.DUMMYFUNCTION("""COMPUTED_VALUE"""),46.8)</f>
        <v>46.8</v>
      </c>
      <c r="G410" s="1">
        <f ca="1">IFERROR(__xludf.DUMMYFUNCTION("""COMPUTED_VALUE"""),48.4)</f>
        <v>48.4</v>
      </c>
      <c r="H410" s="1">
        <f ca="1">IFERROR(__xludf.DUMMYFUNCTION("""COMPUTED_VALUE"""),4.8)</f>
        <v>4.8</v>
      </c>
      <c r="I410" s="1">
        <f ca="1">IFERROR(__xludf.DUMMYFUNCTION("""COMPUTED_VALUE"""),100)</f>
        <v>100</v>
      </c>
    </row>
    <row r="411" spans="1:9" ht="14.4" x14ac:dyDescent="0.3">
      <c r="A411" s="5">
        <v>43546</v>
      </c>
      <c r="B411" s="1">
        <f ca="1">IFERROR(__xludf.DUMMYFUNCTION("""COMPUTED_VALUE"""),24.5)</f>
        <v>24.5</v>
      </c>
      <c r="C411" s="1">
        <f ca="1">IFERROR(__xludf.DUMMYFUNCTION("""COMPUTED_VALUE"""),21.3)</f>
        <v>21.3</v>
      </c>
      <c r="D411" s="1">
        <f ca="1">IFERROR(__xludf.DUMMYFUNCTION("""COMPUTED_VALUE"""),17.1)</f>
        <v>17.100000000000001</v>
      </c>
      <c r="E411" s="1">
        <f ca="1">IFERROR(__xludf.DUMMYFUNCTION("""COMPUTED_VALUE"""),31)</f>
        <v>31</v>
      </c>
      <c r="F411" s="1">
        <f ca="1">IFERROR(__xludf.DUMMYFUNCTION("""COMPUTED_VALUE"""),45.8)</f>
        <v>45.8</v>
      </c>
      <c r="G411" s="1">
        <f ca="1">IFERROR(__xludf.DUMMYFUNCTION("""COMPUTED_VALUE"""),48.1)</f>
        <v>48.1</v>
      </c>
      <c r="H411" s="1">
        <f ca="1">IFERROR(__xludf.DUMMYFUNCTION("""COMPUTED_VALUE"""),6.1)</f>
        <v>6.1</v>
      </c>
      <c r="I411" s="1">
        <f ca="1">IFERROR(__xludf.DUMMYFUNCTION("""COMPUTED_VALUE"""),100)</f>
        <v>100</v>
      </c>
    </row>
    <row r="412" spans="1:9" ht="14.4" x14ac:dyDescent="0.3">
      <c r="A412" s="5">
        <v>43547</v>
      </c>
    </row>
    <row r="413" spans="1:9" ht="14.4" x14ac:dyDescent="0.3">
      <c r="A413" s="5">
        <v>43548</v>
      </c>
    </row>
    <row r="414" spans="1:9" ht="14.4" x14ac:dyDescent="0.3">
      <c r="A414" s="5">
        <v>43549</v>
      </c>
      <c r="B414" s="1">
        <f ca="1">IFERROR(__xludf.DUMMYFUNCTION("""COMPUTED_VALUE"""),24.7)</f>
        <v>24.7</v>
      </c>
      <c r="C414" s="1">
        <f ca="1">IFERROR(__xludf.DUMMYFUNCTION("""COMPUTED_VALUE"""),21.7)</f>
        <v>21.7</v>
      </c>
      <c r="D414" s="1">
        <f ca="1">IFERROR(__xludf.DUMMYFUNCTION("""COMPUTED_VALUE"""),18.6)</f>
        <v>18.600000000000001</v>
      </c>
      <c r="E414" s="1">
        <f ca="1">IFERROR(__xludf.DUMMYFUNCTION("""COMPUTED_VALUE"""),28.8)</f>
        <v>28.8</v>
      </c>
      <c r="F414" s="1">
        <f ca="1">IFERROR(__xludf.DUMMYFUNCTION("""COMPUTED_VALUE"""),46.4)</f>
        <v>46.4</v>
      </c>
      <c r="G414" s="1">
        <f ca="1">IFERROR(__xludf.DUMMYFUNCTION("""COMPUTED_VALUE"""),47.4)</f>
        <v>47.4</v>
      </c>
      <c r="H414" s="1">
        <f ca="1">IFERROR(__xludf.DUMMYFUNCTION("""COMPUTED_VALUE"""),6.2)</f>
        <v>6.2</v>
      </c>
      <c r="I414" s="1">
        <f ca="1">IFERROR(__xludf.DUMMYFUNCTION("""COMPUTED_VALUE"""),100)</f>
        <v>100</v>
      </c>
    </row>
    <row r="415" spans="1:9" ht="14.4" x14ac:dyDescent="0.3">
      <c r="A415" s="5">
        <v>43550</v>
      </c>
      <c r="B415" s="1">
        <f ca="1">IFERROR(__xludf.DUMMYFUNCTION("""COMPUTED_VALUE"""),22.7)</f>
        <v>22.7</v>
      </c>
      <c r="C415" s="1">
        <f ca="1">IFERROR(__xludf.DUMMYFUNCTION("""COMPUTED_VALUE"""),23)</f>
        <v>23</v>
      </c>
      <c r="D415" s="1">
        <f ca="1">IFERROR(__xludf.DUMMYFUNCTION("""COMPUTED_VALUE"""),16.5)</f>
        <v>16.5</v>
      </c>
      <c r="E415" s="1">
        <f ca="1">IFERROR(__xludf.DUMMYFUNCTION("""COMPUTED_VALUE"""),32.1)</f>
        <v>32.1</v>
      </c>
      <c r="F415" s="1">
        <f ca="1">IFERROR(__xludf.DUMMYFUNCTION("""COMPUTED_VALUE"""),45.7)</f>
        <v>45.7</v>
      </c>
      <c r="G415" s="1">
        <f ca="1">IFERROR(__xludf.DUMMYFUNCTION("""COMPUTED_VALUE"""),48.6)</f>
        <v>48.6</v>
      </c>
      <c r="H415" s="1">
        <f ca="1">IFERROR(__xludf.DUMMYFUNCTION("""COMPUTED_VALUE"""),5.7)</f>
        <v>5.7</v>
      </c>
      <c r="I415" s="1">
        <f ca="1">IFERROR(__xludf.DUMMYFUNCTION("""COMPUTED_VALUE"""),100)</f>
        <v>100</v>
      </c>
    </row>
    <row r="416" spans="1:9" ht="14.4" x14ac:dyDescent="0.3">
      <c r="A416" s="5">
        <v>43551</v>
      </c>
      <c r="B416" s="1">
        <f ca="1">IFERROR(__xludf.DUMMYFUNCTION("""COMPUTED_VALUE"""),23.2)</f>
        <v>23.2</v>
      </c>
      <c r="C416" s="1">
        <f ca="1">IFERROR(__xludf.DUMMYFUNCTION("""COMPUTED_VALUE"""),23)</f>
        <v>23</v>
      </c>
      <c r="D416" s="1">
        <f ca="1">IFERROR(__xludf.DUMMYFUNCTION("""COMPUTED_VALUE"""),14.7)</f>
        <v>14.7</v>
      </c>
      <c r="E416" s="1">
        <f ca="1">IFERROR(__xludf.DUMMYFUNCTION("""COMPUTED_VALUE"""),33.8)</f>
        <v>33.799999999999997</v>
      </c>
      <c r="F416" s="1">
        <f ca="1">IFERROR(__xludf.DUMMYFUNCTION("""COMPUTED_VALUE"""),46.2)</f>
        <v>46.2</v>
      </c>
      <c r="G416" s="1">
        <f ca="1">IFERROR(__xludf.DUMMYFUNCTION("""COMPUTED_VALUE"""),48.5)</f>
        <v>48.5</v>
      </c>
      <c r="H416" s="1">
        <f ca="1">IFERROR(__xludf.DUMMYFUNCTION("""COMPUTED_VALUE"""),5.3)</f>
        <v>5.3</v>
      </c>
      <c r="I416" s="1">
        <f ca="1">IFERROR(__xludf.DUMMYFUNCTION("""COMPUTED_VALUE"""),100)</f>
        <v>100</v>
      </c>
    </row>
    <row r="417" spans="1:9" ht="14.4" x14ac:dyDescent="0.3">
      <c r="A417" s="5">
        <v>43552</v>
      </c>
      <c r="B417" s="1">
        <f ca="1">IFERROR(__xludf.DUMMYFUNCTION("""COMPUTED_VALUE"""),26.9)</f>
        <v>26.9</v>
      </c>
      <c r="C417" s="1">
        <f ca="1">IFERROR(__xludf.DUMMYFUNCTION("""COMPUTED_VALUE"""),23.1)</f>
        <v>23.1</v>
      </c>
      <c r="D417" s="1">
        <f ca="1">IFERROR(__xludf.DUMMYFUNCTION("""COMPUTED_VALUE"""),13.2)</f>
        <v>13.2</v>
      </c>
      <c r="E417" s="1">
        <f ca="1">IFERROR(__xludf.DUMMYFUNCTION("""COMPUTED_VALUE"""),30.7)</f>
        <v>30.7</v>
      </c>
      <c r="F417" s="1">
        <f ca="1">IFERROR(__xludf.DUMMYFUNCTION("""COMPUTED_VALUE"""),50)</f>
        <v>50</v>
      </c>
      <c r="G417" s="1">
        <f ca="1">IFERROR(__xludf.DUMMYFUNCTION("""COMPUTED_VALUE"""),43.9)</f>
        <v>43.9</v>
      </c>
      <c r="H417" s="1">
        <f ca="1">IFERROR(__xludf.DUMMYFUNCTION("""COMPUTED_VALUE"""),6.1)</f>
        <v>6.1</v>
      </c>
      <c r="I417" s="1">
        <f ca="1">IFERROR(__xludf.DUMMYFUNCTION("""COMPUTED_VALUE"""),100)</f>
        <v>100</v>
      </c>
    </row>
    <row r="418" spans="1:9" ht="14.4" x14ac:dyDescent="0.3">
      <c r="A418" s="5">
        <v>43553</v>
      </c>
      <c r="B418" s="1">
        <f ca="1">IFERROR(__xludf.DUMMYFUNCTION("""COMPUTED_VALUE"""),25.2)</f>
        <v>25.2</v>
      </c>
      <c r="C418" s="1">
        <f ca="1">IFERROR(__xludf.DUMMYFUNCTION("""COMPUTED_VALUE"""),24.6)</f>
        <v>24.6</v>
      </c>
      <c r="D418" s="1">
        <f ca="1">IFERROR(__xludf.DUMMYFUNCTION("""COMPUTED_VALUE"""),13.5)</f>
        <v>13.5</v>
      </c>
      <c r="E418" s="1">
        <f ca="1">IFERROR(__xludf.DUMMYFUNCTION("""COMPUTED_VALUE"""),29.8)</f>
        <v>29.8</v>
      </c>
      <c r="F418" s="1">
        <f ca="1">IFERROR(__xludf.DUMMYFUNCTION("""COMPUTED_VALUE"""),49.8)</f>
        <v>49.8</v>
      </c>
      <c r="G418" s="1">
        <f ca="1">IFERROR(__xludf.DUMMYFUNCTION("""COMPUTED_VALUE"""),43.3)</f>
        <v>43.3</v>
      </c>
      <c r="H418" s="1">
        <f ca="1">IFERROR(__xludf.DUMMYFUNCTION("""COMPUTED_VALUE"""),6.9)</f>
        <v>6.9</v>
      </c>
      <c r="I418" s="1">
        <f ca="1">IFERROR(__xludf.DUMMYFUNCTION("""COMPUTED_VALUE"""),100)</f>
        <v>100</v>
      </c>
    </row>
    <row r="419" spans="1:9" ht="14.4" x14ac:dyDescent="0.3">
      <c r="A419" s="5">
        <v>43554</v>
      </c>
    </row>
    <row r="420" spans="1:9" ht="14.4" x14ac:dyDescent="0.3">
      <c r="A420" s="5">
        <v>43555</v>
      </c>
    </row>
    <row r="421" spans="1:9" ht="14.4" x14ac:dyDescent="0.3">
      <c r="A421" s="5">
        <v>43556</v>
      </c>
      <c r="B421" s="1">
        <f ca="1">IFERROR(__xludf.DUMMYFUNCTION("""COMPUTED_VALUE"""),23.3)</f>
        <v>23.3</v>
      </c>
      <c r="C421" s="1">
        <f ca="1">IFERROR(__xludf.DUMMYFUNCTION("""COMPUTED_VALUE"""),23.1)</f>
        <v>23.1</v>
      </c>
      <c r="D421" s="1">
        <f ca="1">IFERROR(__xludf.DUMMYFUNCTION("""COMPUTED_VALUE"""),14.4)</f>
        <v>14.4</v>
      </c>
      <c r="E421" s="1">
        <f ca="1">IFERROR(__xludf.DUMMYFUNCTION("""COMPUTED_VALUE"""),33)</f>
        <v>33</v>
      </c>
      <c r="F421" s="1">
        <f ca="1">IFERROR(__xludf.DUMMYFUNCTION("""COMPUTED_VALUE"""),46.4)</f>
        <v>46.4</v>
      </c>
      <c r="G421" s="1">
        <f ca="1">IFERROR(__xludf.DUMMYFUNCTION("""COMPUTED_VALUE"""),47.4)</f>
        <v>47.4</v>
      </c>
      <c r="H421" s="1">
        <f ca="1">IFERROR(__xludf.DUMMYFUNCTION("""COMPUTED_VALUE"""),6.2)</f>
        <v>6.2</v>
      </c>
      <c r="I421" s="1">
        <f ca="1">IFERROR(__xludf.DUMMYFUNCTION("""COMPUTED_VALUE"""),100)</f>
        <v>100</v>
      </c>
    </row>
    <row r="422" spans="1:9" ht="14.4" x14ac:dyDescent="0.3">
      <c r="A422" s="5">
        <v>43557</v>
      </c>
      <c r="B422" s="1">
        <f ca="1">IFERROR(__xludf.DUMMYFUNCTION("""COMPUTED_VALUE"""),23.5)</f>
        <v>23.5</v>
      </c>
      <c r="C422" s="1">
        <f ca="1">IFERROR(__xludf.DUMMYFUNCTION("""COMPUTED_VALUE"""),23.1)</f>
        <v>23.1</v>
      </c>
      <c r="D422" s="1">
        <f ca="1">IFERROR(__xludf.DUMMYFUNCTION("""COMPUTED_VALUE"""),14.4)</f>
        <v>14.4</v>
      </c>
      <c r="E422" s="1">
        <f ca="1">IFERROR(__xludf.DUMMYFUNCTION("""COMPUTED_VALUE"""),32.9)</f>
        <v>32.9</v>
      </c>
      <c r="F422" s="1">
        <f ca="1">IFERROR(__xludf.DUMMYFUNCTION("""COMPUTED_VALUE"""),46.6)</f>
        <v>46.6</v>
      </c>
      <c r="G422" s="1">
        <f ca="1">IFERROR(__xludf.DUMMYFUNCTION("""COMPUTED_VALUE"""),47.3)</f>
        <v>47.3</v>
      </c>
      <c r="H422" s="1">
        <f ca="1">IFERROR(__xludf.DUMMYFUNCTION("""COMPUTED_VALUE"""),6.1)</f>
        <v>6.1</v>
      </c>
      <c r="I422" s="1">
        <f ca="1">IFERROR(__xludf.DUMMYFUNCTION("""COMPUTED_VALUE"""),100)</f>
        <v>100</v>
      </c>
    </row>
    <row r="423" spans="1:9" ht="14.4" x14ac:dyDescent="0.3">
      <c r="A423" s="5">
        <v>43558</v>
      </c>
      <c r="B423" s="1">
        <f ca="1">IFERROR(__xludf.DUMMYFUNCTION("""COMPUTED_VALUE"""),23.2)</f>
        <v>23.2</v>
      </c>
      <c r="C423" s="1">
        <f ca="1">IFERROR(__xludf.DUMMYFUNCTION("""COMPUTED_VALUE"""),25)</f>
        <v>25</v>
      </c>
      <c r="D423" s="1">
        <f ca="1">IFERROR(__xludf.DUMMYFUNCTION("""COMPUTED_VALUE"""),14.1)</f>
        <v>14.1</v>
      </c>
      <c r="E423" s="1">
        <f ca="1">IFERROR(__xludf.DUMMYFUNCTION("""COMPUTED_VALUE"""),31.7)</f>
        <v>31.7</v>
      </c>
      <c r="F423" s="1">
        <f ca="1">IFERROR(__xludf.DUMMYFUNCTION("""COMPUTED_VALUE"""),48.2)</f>
        <v>48.2</v>
      </c>
      <c r="G423" s="1">
        <f ca="1">IFERROR(__xludf.DUMMYFUNCTION("""COMPUTED_VALUE"""),45.8)</f>
        <v>45.8</v>
      </c>
      <c r="H423" s="1">
        <f ca="1">IFERROR(__xludf.DUMMYFUNCTION("""COMPUTED_VALUE"""),6)</f>
        <v>6</v>
      </c>
      <c r="I423" s="1">
        <f ca="1">IFERROR(__xludf.DUMMYFUNCTION("""COMPUTED_VALUE"""),100)</f>
        <v>100</v>
      </c>
    </row>
    <row r="424" spans="1:9" ht="14.4" x14ac:dyDescent="0.3">
      <c r="A424" s="5">
        <v>43559</v>
      </c>
      <c r="B424" s="1">
        <f ca="1">IFERROR(__xludf.DUMMYFUNCTION("""COMPUTED_VALUE"""),23.5)</f>
        <v>23.5</v>
      </c>
      <c r="C424" s="1">
        <f ca="1">IFERROR(__xludf.DUMMYFUNCTION("""COMPUTED_VALUE"""),24.4)</f>
        <v>24.4</v>
      </c>
      <c r="D424" s="1">
        <f ca="1">IFERROR(__xludf.DUMMYFUNCTION("""COMPUTED_VALUE"""),15.3)</f>
        <v>15.3</v>
      </c>
      <c r="E424" s="1">
        <f ca="1">IFERROR(__xludf.DUMMYFUNCTION("""COMPUTED_VALUE"""),32.6)</f>
        <v>32.6</v>
      </c>
      <c r="F424" s="1">
        <f ca="1">IFERROR(__xludf.DUMMYFUNCTION("""COMPUTED_VALUE"""),47.9)</f>
        <v>47.9</v>
      </c>
      <c r="G424" s="1">
        <f ca="1">IFERROR(__xludf.DUMMYFUNCTION("""COMPUTED_VALUE"""),47.9)</f>
        <v>47.9</v>
      </c>
      <c r="H424" s="1">
        <f ca="1">IFERROR(__xludf.DUMMYFUNCTION("""COMPUTED_VALUE"""),4.2)</f>
        <v>4.2</v>
      </c>
      <c r="I424" s="1">
        <f ca="1">IFERROR(__xludf.DUMMYFUNCTION("""COMPUTED_VALUE"""),100)</f>
        <v>100</v>
      </c>
    </row>
    <row r="425" spans="1:9" ht="14.4" x14ac:dyDescent="0.3">
      <c r="A425" s="5">
        <v>43560</v>
      </c>
      <c r="B425" s="1">
        <f ca="1">IFERROR(__xludf.DUMMYFUNCTION("""COMPUTED_VALUE"""),23.6)</f>
        <v>23.6</v>
      </c>
      <c r="C425" s="1">
        <f ca="1">IFERROR(__xludf.DUMMYFUNCTION("""COMPUTED_VALUE"""),23.3)</f>
        <v>23.3</v>
      </c>
      <c r="D425" s="1">
        <f ca="1">IFERROR(__xludf.DUMMYFUNCTION("""COMPUTED_VALUE"""),15.9)</f>
        <v>15.9</v>
      </c>
      <c r="E425" s="1">
        <f ca="1">IFERROR(__xludf.DUMMYFUNCTION("""COMPUTED_VALUE"""),33.5)</f>
        <v>33.5</v>
      </c>
      <c r="F425" s="1">
        <f ca="1">IFERROR(__xludf.DUMMYFUNCTION("""COMPUTED_VALUE"""),46.9)</f>
        <v>46.9</v>
      </c>
      <c r="G425" s="1">
        <f ca="1">IFERROR(__xludf.DUMMYFUNCTION("""COMPUTED_VALUE"""),49.4)</f>
        <v>49.4</v>
      </c>
      <c r="H425" s="1">
        <f ca="1">IFERROR(__xludf.DUMMYFUNCTION("""COMPUTED_VALUE"""),3.7)</f>
        <v>3.7</v>
      </c>
      <c r="I425" s="1">
        <f ca="1">IFERROR(__xludf.DUMMYFUNCTION("""COMPUTED_VALUE"""),100)</f>
        <v>100</v>
      </c>
    </row>
    <row r="426" spans="1:9" ht="14.4" x14ac:dyDescent="0.3">
      <c r="A426" s="5">
        <v>43561</v>
      </c>
    </row>
    <row r="427" spans="1:9" ht="14.4" x14ac:dyDescent="0.3">
      <c r="A427" s="5">
        <v>43562</v>
      </c>
    </row>
    <row r="428" spans="1:9" ht="14.4" x14ac:dyDescent="0.3">
      <c r="A428" s="5">
        <v>43563</v>
      </c>
      <c r="B428" s="1">
        <f ca="1">IFERROR(__xludf.DUMMYFUNCTION("""COMPUTED_VALUE"""),25.4)</f>
        <v>25.4</v>
      </c>
      <c r="C428" s="1">
        <f ca="1">IFERROR(__xludf.DUMMYFUNCTION("""COMPUTED_VALUE"""),21.9)</f>
        <v>21.9</v>
      </c>
      <c r="D428" s="1">
        <f ca="1">IFERROR(__xludf.DUMMYFUNCTION("""COMPUTED_VALUE"""),16.3)</f>
        <v>16.3</v>
      </c>
      <c r="E428" s="1">
        <f ca="1">IFERROR(__xludf.DUMMYFUNCTION("""COMPUTED_VALUE"""),32)</f>
        <v>32</v>
      </c>
      <c r="F428" s="1">
        <f ca="1">IFERROR(__xludf.DUMMYFUNCTION("""COMPUTED_VALUE"""),47.3)</f>
        <v>47.3</v>
      </c>
      <c r="G428" s="1">
        <f ca="1">IFERROR(__xludf.DUMMYFUNCTION("""COMPUTED_VALUE"""),48.3)</f>
        <v>48.3</v>
      </c>
      <c r="H428" s="1">
        <f ca="1">IFERROR(__xludf.DUMMYFUNCTION("""COMPUTED_VALUE"""),4.4)</f>
        <v>4.4000000000000004</v>
      </c>
      <c r="I428" s="1">
        <f ca="1">IFERROR(__xludf.DUMMYFUNCTION("""COMPUTED_VALUE"""),100)</f>
        <v>100</v>
      </c>
    </row>
    <row r="429" spans="1:9" ht="14.4" x14ac:dyDescent="0.3">
      <c r="A429" s="5">
        <v>43564</v>
      </c>
      <c r="B429" s="1">
        <f ca="1">IFERROR(__xludf.DUMMYFUNCTION("""COMPUTED_VALUE"""),23.9)</f>
        <v>23.9</v>
      </c>
      <c r="C429" s="1">
        <f ca="1">IFERROR(__xludf.DUMMYFUNCTION("""COMPUTED_VALUE"""),22.7)</f>
        <v>22.7</v>
      </c>
      <c r="D429" s="1">
        <f ca="1">IFERROR(__xludf.DUMMYFUNCTION("""COMPUTED_VALUE"""),16.7)</f>
        <v>16.7</v>
      </c>
      <c r="E429" s="1">
        <f ca="1">IFERROR(__xludf.DUMMYFUNCTION("""COMPUTED_VALUE"""),31.5)</f>
        <v>31.5</v>
      </c>
      <c r="F429" s="1">
        <f ca="1">IFERROR(__xludf.DUMMYFUNCTION("""COMPUTED_VALUE"""),46.6)</f>
        <v>46.6</v>
      </c>
      <c r="G429" s="1">
        <f ca="1">IFERROR(__xludf.DUMMYFUNCTION("""COMPUTED_VALUE"""),48.2)</f>
        <v>48.2</v>
      </c>
      <c r="H429" s="1">
        <f ca="1">IFERROR(__xludf.DUMMYFUNCTION("""COMPUTED_VALUE"""),5.2)</f>
        <v>5.2</v>
      </c>
      <c r="I429" s="1">
        <f ca="1">IFERROR(__xludf.DUMMYFUNCTION("""COMPUTED_VALUE"""),100)</f>
        <v>100</v>
      </c>
    </row>
    <row r="430" spans="1:9" ht="14.4" x14ac:dyDescent="0.3">
      <c r="A430" s="5">
        <v>43565</v>
      </c>
      <c r="B430" s="1">
        <f ca="1">IFERROR(__xludf.DUMMYFUNCTION("""COMPUTED_VALUE"""),24.7)</f>
        <v>24.7</v>
      </c>
      <c r="C430" s="1">
        <f ca="1">IFERROR(__xludf.DUMMYFUNCTION("""COMPUTED_VALUE"""),23.6)</f>
        <v>23.6</v>
      </c>
      <c r="D430" s="1">
        <f ca="1">IFERROR(__xludf.DUMMYFUNCTION("""COMPUTED_VALUE"""),15.1)</f>
        <v>15.1</v>
      </c>
      <c r="E430" s="1">
        <f ca="1">IFERROR(__xludf.DUMMYFUNCTION("""COMPUTED_VALUE"""),31.3)</f>
        <v>31.3</v>
      </c>
      <c r="F430" s="1">
        <f ca="1">IFERROR(__xludf.DUMMYFUNCTION("""COMPUTED_VALUE"""),48.3)</f>
        <v>48.3</v>
      </c>
      <c r="G430" s="1">
        <f ca="1">IFERROR(__xludf.DUMMYFUNCTION("""COMPUTED_VALUE"""),46.4)</f>
        <v>46.4</v>
      </c>
      <c r="H430" s="1">
        <f ca="1">IFERROR(__xludf.DUMMYFUNCTION("""COMPUTED_VALUE"""),5.3)</f>
        <v>5.3</v>
      </c>
      <c r="I430" s="1">
        <f ca="1">IFERROR(__xludf.DUMMYFUNCTION("""COMPUTED_VALUE"""),100)</f>
        <v>100</v>
      </c>
    </row>
    <row r="431" spans="1:9" ht="14.4" x14ac:dyDescent="0.3">
      <c r="A431" s="5">
        <v>43566</v>
      </c>
      <c r="B431" s="1">
        <f ca="1">IFERROR(__xludf.DUMMYFUNCTION("""COMPUTED_VALUE"""),25.8)</f>
        <v>25.8</v>
      </c>
      <c r="C431" s="1">
        <f ca="1">IFERROR(__xludf.DUMMYFUNCTION("""COMPUTED_VALUE"""),22.7)</f>
        <v>22.7</v>
      </c>
      <c r="D431" s="1">
        <f ca="1">IFERROR(__xludf.DUMMYFUNCTION("""COMPUTED_VALUE"""),15.7)</f>
        <v>15.7</v>
      </c>
      <c r="E431" s="1">
        <f ca="1">IFERROR(__xludf.DUMMYFUNCTION("""COMPUTED_VALUE"""),31.2)</f>
        <v>31.2</v>
      </c>
      <c r="F431" s="1">
        <f ca="1">IFERROR(__xludf.DUMMYFUNCTION("""COMPUTED_VALUE"""),48.5)</f>
        <v>48.5</v>
      </c>
      <c r="G431" s="1">
        <f ca="1">IFERROR(__xludf.DUMMYFUNCTION("""COMPUTED_VALUE"""),46.9)</f>
        <v>46.9</v>
      </c>
      <c r="H431" s="1">
        <f ca="1">IFERROR(__xludf.DUMMYFUNCTION("""COMPUTED_VALUE"""),4.6)</f>
        <v>4.5999999999999996</v>
      </c>
      <c r="I431" s="1">
        <f ca="1">IFERROR(__xludf.DUMMYFUNCTION("""COMPUTED_VALUE"""),100)</f>
        <v>100</v>
      </c>
    </row>
    <row r="432" spans="1:9" ht="14.4" x14ac:dyDescent="0.3">
      <c r="A432" s="5">
        <v>43567</v>
      </c>
      <c r="B432" s="1">
        <f ca="1">IFERROR(__xludf.DUMMYFUNCTION("""COMPUTED_VALUE"""),24.9)</f>
        <v>24.9</v>
      </c>
      <c r="C432" s="1">
        <f ca="1">IFERROR(__xludf.DUMMYFUNCTION("""COMPUTED_VALUE"""),23)</f>
        <v>23</v>
      </c>
      <c r="D432" s="1">
        <f ca="1">IFERROR(__xludf.DUMMYFUNCTION("""COMPUTED_VALUE"""),15.1)</f>
        <v>15.1</v>
      </c>
      <c r="E432" s="1">
        <f ca="1">IFERROR(__xludf.DUMMYFUNCTION("""COMPUTED_VALUE"""),31.4)</f>
        <v>31.4</v>
      </c>
      <c r="F432" s="1">
        <f ca="1">IFERROR(__xludf.DUMMYFUNCTION("""COMPUTED_VALUE"""),47.9)</f>
        <v>47.9</v>
      </c>
      <c r="G432" s="1">
        <f ca="1">IFERROR(__xludf.DUMMYFUNCTION("""COMPUTED_VALUE"""),46.5)</f>
        <v>46.5</v>
      </c>
      <c r="H432" s="1">
        <f ca="1">IFERROR(__xludf.DUMMYFUNCTION("""COMPUTED_VALUE"""),5.6)</f>
        <v>5.6</v>
      </c>
      <c r="I432" s="1">
        <f ca="1">IFERROR(__xludf.DUMMYFUNCTION("""COMPUTED_VALUE"""),100)</f>
        <v>100</v>
      </c>
    </row>
    <row r="433" spans="1:9" ht="14.4" x14ac:dyDescent="0.3">
      <c r="A433" s="5">
        <v>43568</v>
      </c>
    </row>
    <row r="434" spans="1:9" ht="14.4" x14ac:dyDescent="0.3">
      <c r="A434" s="5">
        <v>43569</v>
      </c>
    </row>
    <row r="435" spans="1:9" ht="14.4" x14ac:dyDescent="0.3">
      <c r="A435" s="5">
        <v>43570</v>
      </c>
      <c r="B435" s="1">
        <f ca="1">IFERROR(__xludf.DUMMYFUNCTION("""COMPUTED_VALUE"""),23.7)</f>
        <v>23.7</v>
      </c>
      <c r="C435" s="1">
        <f ca="1">IFERROR(__xludf.DUMMYFUNCTION("""COMPUTED_VALUE"""),23.4)</f>
        <v>23.4</v>
      </c>
      <c r="D435" s="1">
        <f ca="1">IFERROR(__xludf.DUMMYFUNCTION("""COMPUTED_VALUE"""),13.7)</f>
        <v>13.7</v>
      </c>
      <c r="E435" s="1">
        <f ca="1">IFERROR(__xludf.DUMMYFUNCTION("""COMPUTED_VALUE"""),32.2)</f>
        <v>32.200000000000003</v>
      </c>
      <c r="F435" s="1">
        <f ca="1">IFERROR(__xludf.DUMMYFUNCTION("""COMPUTED_VALUE"""),47.1)</f>
        <v>47.1</v>
      </c>
      <c r="G435" s="1">
        <f ca="1">IFERROR(__xludf.DUMMYFUNCTION("""COMPUTED_VALUE"""),45.9)</f>
        <v>45.9</v>
      </c>
      <c r="H435" s="1">
        <f ca="1">IFERROR(__xludf.DUMMYFUNCTION("""COMPUTED_VALUE"""),7)</f>
        <v>7</v>
      </c>
      <c r="I435" s="1">
        <f ca="1">IFERROR(__xludf.DUMMYFUNCTION("""COMPUTED_VALUE"""),100)</f>
        <v>100</v>
      </c>
    </row>
    <row r="436" spans="1:9" ht="14.4" x14ac:dyDescent="0.3">
      <c r="A436" s="5">
        <v>43571</v>
      </c>
      <c r="B436" s="1">
        <f ca="1">IFERROR(__xludf.DUMMYFUNCTION("""COMPUTED_VALUE"""),23.1)</f>
        <v>23.1</v>
      </c>
      <c r="C436" s="1">
        <f ca="1">IFERROR(__xludf.DUMMYFUNCTION("""COMPUTED_VALUE"""),23.6)</f>
        <v>23.6</v>
      </c>
      <c r="D436" s="1">
        <f ca="1">IFERROR(__xludf.DUMMYFUNCTION("""COMPUTED_VALUE"""),13.8)</f>
        <v>13.8</v>
      </c>
      <c r="E436" s="1">
        <f ca="1">IFERROR(__xludf.DUMMYFUNCTION("""COMPUTED_VALUE"""),33.5)</f>
        <v>33.5</v>
      </c>
      <c r="F436" s="1">
        <f ca="1">IFERROR(__xludf.DUMMYFUNCTION("""COMPUTED_VALUE"""),46.7)</f>
        <v>46.7</v>
      </c>
      <c r="G436" s="1">
        <f ca="1">IFERROR(__xludf.DUMMYFUNCTION("""COMPUTED_VALUE"""),47.3)</f>
        <v>47.3</v>
      </c>
      <c r="H436" s="1">
        <f ca="1">IFERROR(__xludf.DUMMYFUNCTION("""COMPUTED_VALUE"""),6)</f>
        <v>6</v>
      </c>
      <c r="I436" s="1">
        <f ca="1">IFERROR(__xludf.DUMMYFUNCTION("""COMPUTED_VALUE"""),100)</f>
        <v>100</v>
      </c>
    </row>
    <row r="437" spans="1:9" ht="14.4" x14ac:dyDescent="0.3">
      <c r="A437" s="5">
        <v>43572</v>
      </c>
      <c r="B437" s="1">
        <f ca="1">IFERROR(__xludf.DUMMYFUNCTION("""COMPUTED_VALUE"""),24.9)</f>
        <v>24.9</v>
      </c>
      <c r="C437" s="1">
        <f ca="1">IFERROR(__xludf.DUMMYFUNCTION("""COMPUTED_VALUE"""),24.3)</f>
        <v>24.3</v>
      </c>
      <c r="D437" s="1">
        <f ca="1">IFERROR(__xludf.DUMMYFUNCTION("""COMPUTED_VALUE"""),16)</f>
        <v>16</v>
      </c>
      <c r="E437" s="1">
        <f ca="1">IFERROR(__xludf.DUMMYFUNCTION("""COMPUTED_VALUE"""),29.9)</f>
        <v>29.9</v>
      </c>
      <c r="F437" s="1">
        <f ca="1">IFERROR(__xludf.DUMMYFUNCTION("""COMPUTED_VALUE"""),49.2)</f>
        <v>49.2</v>
      </c>
      <c r="G437" s="1">
        <f ca="1">IFERROR(__xludf.DUMMYFUNCTION("""COMPUTED_VALUE"""),45.9)</f>
        <v>45.9</v>
      </c>
      <c r="H437" s="1">
        <f ca="1">IFERROR(__xludf.DUMMYFUNCTION("""COMPUTED_VALUE"""),4.9)</f>
        <v>4.9000000000000004</v>
      </c>
      <c r="I437" s="1">
        <f ca="1">IFERROR(__xludf.DUMMYFUNCTION("""COMPUTED_VALUE"""),100)</f>
        <v>100</v>
      </c>
    </row>
    <row r="438" spans="1:9" ht="14.4" x14ac:dyDescent="0.3">
      <c r="A438" s="5">
        <v>43573</v>
      </c>
      <c r="B438" s="1">
        <f ca="1">IFERROR(__xludf.DUMMYFUNCTION("""COMPUTED_VALUE"""),25.4)</f>
        <v>25.4</v>
      </c>
      <c r="C438" s="1">
        <f ca="1">IFERROR(__xludf.DUMMYFUNCTION("""COMPUTED_VALUE"""),24.9)</f>
        <v>24.9</v>
      </c>
      <c r="D438" s="1">
        <f ca="1">IFERROR(__xludf.DUMMYFUNCTION("""COMPUTED_VALUE"""),15.7)</f>
        <v>15.7</v>
      </c>
      <c r="E438" s="1">
        <f ca="1">IFERROR(__xludf.DUMMYFUNCTION("""COMPUTED_VALUE"""),28.7)</f>
        <v>28.7</v>
      </c>
      <c r="F438" s="1">
        <f ca="1">IFERROR(__xludf.DUMMYFUNCTION("""COMPUTED_VALUE"""),50.3)</f>
        <v>50.3</v>
      </c>
      <c r="G438" s="1">
        <f ca="1">IFERROR(__xludf.DUMMYFUNCTION("""COMPUTED_VALUE"""),44.4)</f>
        <v>44.4</v>
      </c>
      <c r="H438" s="1">
        <f ca="1">IFERROR(__xludf.DUMMYFUNCTION("""COMPUTED_VALUE"""),5.3)</f>
        <v>5.3</v>
      </c>
      <c r="I438" s="1">
        <f ca="1">IFERROR(__xludf.DUMMYFUNCTION("""COMPUTED_VALUE"""),100)</f>
        <v>100</v>
      </c>
    </row>
    <row r="439" spans="1:9" ht="14.4" x14ac:dyDescent="0.3">
      <c r="A439" s="5">
        <v>43574</v>
      </c>
      <c r="B439" s="1">
        <f ca="1">IFERROR(__xludf.DUMMYFUNCTION("""COMPUTED_VALUE"""),25.7)</f>
        <v>25.7</v>
      </c>
      <c r="C439" s="1">
        <f ca="1">IFERROR(__xludf.DUMMYFUNCTION("""COMPUTED_VALUE"""),23.4)</f>
        <v>23.4</v>
      </c>
      <c r="D439" s="1">
        <f ca="1">IFERROR(__xludf.DUMMYFUNCTION("""COMPUTED_VALUE"""),16.4)</f>
        <v>16.399999999999999</v>
      </c>
      <c r="E439" s="1">
        <f ca="1">IFERROR(__xludf.DUMMYFUNCTION("""COMPUTED_VALUE"""),29)</f>
        <v>29</v>
      </c>
      <c r="F439" s="1">
        <f ca="1">IFERROR(__xludf.DUMMYFUNCTION("""COMPUTED_VALUE"""),49.1)</f>
        <v>49.1</v>
      </c>
      <c r="G439" s="1">
        <f ca="1">IFERROR(__xludf.DUMMYFUNCTION("""COMPUTED_VALUE"""),45.4)</f>
        <v>45.4</v>
      </c>
      <c r="H439" s="1">
        <f ca="1">IFERROR(__xludf.DUMMYFUNCTION("""COMPUTED_VALUE"""),5.5)</f>
        <v>5.5</v>
      </c>
      <c r="I439" s="1">
        <f ca="1">IFERROR(__xludf.DUMMYFUNCTION("""COMPUTED_VALUE"""),100)</f>
        <v>100</v>
      </c>
    </row>
    <row r="440" spans="1:9" ht="14.4" x14ac:dyDescent="0.3">
      <c r="A440" s="5">
        <v>43575</v>
      </c>
    </row>
    <row r="441" spans="1:9" ht="14.4" x14ac:dyDescent="0.3">
      <c r="A441" s="5">
        <v>43576</v>
      </c>
    </row>
    <row r="442" spans="1:9" ht="14.4" x14ac:dyDescent="0.3">
      <c r="A442" s="5">
        <v>43577</v>
      </c>
      <c r="B442" s="1">
        <f ca="1">IFERROR(__xludf.DUMMYFUNCTION("""COMPUTED_VALUE"""),25.5)</f>
        <v>25.5</v>
      </c>
      <c r="C442" s="1">
        <f ca="1">IFERROR(__xludf.DUMMYFUNCTION("""COMPUTED_VALUE"""),20.8)</f>
        <v>20.8</v>
      </c>
      <c r="D442" s="1">
        <f ca="1">IFERROR(__xludf.DUMMYFUNCTION("""COMPUTED_VALUE"""),17.3)</f>
        <v>17.3</v>
      </c>
      <c r="E442" s="1">
        <f ca="1">IFERROR(__xludf.DUMMYFUNCTION("""COMPUTED_VALUE"""),31.3)</f>
        <v>31.3</v>
      </c>
      <c r="F442" s="1">
        <f ca="1">IFERROR(__xludf.DUMMYFUNCTION("""COMPUTED_VALUE"""),46.3)</f>
        <v>46.3</v>
      </c>
      <c r="G442" s="1">
        <f ca="1">IFERROR(__xludf.DUMMYFUNCTION("""COMPUTED_VALUE"""),48.6)</f>
        <v>48.6</v>
      </c>
      <c r="H442" s="1">
        <f ca="1">IFERROR(__xludf.DUMMYFUNCTION("""COMPUTED_VALUE"""),5.1)</f>
        <v>5.0999999999999996</v>
      </c>
      <c r="I442" s="1">
        <f ca="1">IFERROR(__xludf.DUMMYFUNCTION("""COMPUTED_VALUE"""),100)</f>
        <v>100</v>
      </c>
    </row>
    <row r="443" spans="1:9" ht="14.4" x14ac:dyDescent="0.3">
      <c r="A443" s="5">
        <v>43578</v>
      </c>
      <c r="B443" s="1">
        <f ca="1">IFERROR(__xludf.DUMMYFUNCTION("""COMPUTED_VALUE"""),27.2)</f>
        <v>27.2</v>
      </c>
      <c r="C443" s="1">
        <f ca="1">IFERROR(__xludf.DUMMYFUNCTION("""COMPUTED_VALUE"""),18.9)</f>
        <v>18.899999999999999</v>
      </c>
      <c r="D443" s="1">
        <f ca="1">IFERROR(__xludf.DUMMYFUNCTION("""COMPUTED_VALUE"""),14.4)</f>
        <v>14.4</v>
      </c>
      <c r="E443" s="1">
        <f ca="1">IFERROR(__xludf.DUMMYFUNCTION("""COMPUTED_VALUE"""),34.8)</f>
        <v>34.799999999999997</v>
      </c>
      <c r="F443" s="1">
        <f ca="1">IFERROR(__xludf.DUMMYFUNCTION("""COMPUTED_VALUE"""),46.1)</f>
        <v>46.1</v>
      </c>
      <c r="G443" s="1">
        <f ca="1">IFERROR(__xludf.DUMMYFUNCTION("""COMPUTED_VALUE"""),49.2)</f>
        <v>49.2</v>
      </c>
      <c r="H443" s="1">
        <f ca="1">IFERROR(__xludf.DUMMYFUNCTION("""COMPUTED_VALUE"""),4.7)</f>
        <v>4.7</v>
      </c>
      <c r="I443" s="1">
        <f ca="1">IFERROR(__xludf.DUMMYFUNCTION("""COMPUTED_VALUE"""),100)</f>
        <v>100</v>
      </c>
    </row>
    <row r="444" spans="1:9" ht="14.4" x14ac:dyDescent="0.3">
      <c r="A444" s="5">
        <v>43579</v>
      </c>
      <c r="B444" s="1">
        <f ca="1">IFERROR(__xludf.DUMMYFUNCTION("""COMPUTED_VALUE"""),27.2)</f>
        <v>27.2</v>
      </c>
      <c r="C444" s="1">
        <f ca="1">IFERROR(__xludf.DUMMYFUNCTION("""COMPUTED_VALUE"""),21.4)</f>
        <v>21.4</v>
      </c>
      <c r="D444" s="1">
        <f ca="1">IFERROR(__xludf.DUMMYFUNCTION("""COMPUTED_VALUE"""),14)</f>
        <v>14</v>
      </c>
      <c r="E444" s="1">
        <f ca="1">IFERROR(__xludf.DUMMYFUNCTION("""COMPUTED_VALUE"""),33.2)</f>
        <v>33.200000000000003</v>
      </c>
      <c r="F444" s="1">
        <f ca="1">IFERROR(__xludf.DUMMYFUNCTION("""COMPUTED_VALUE"""),48.6)</f>
        <v>48.6</v>
      </c>
      <c r="G444" s="1">
        <f ca="1">IFERROR(__xludf.DUMMYFUNCTION("""COMPUTED_VALUE"""),47.2)</f>
        <v>47.2</v>
      </c>
      <c r="H444" s="1">
        <f ca="1">IFERROR(__xludf.DUMMYFUNCTION("""COMPUTED_VALUE"""),4.2)</f>
        <v>4.2</v>
      </c>
      <c r="I444" s="1">
        <f ca="1">IFERROR(__xludf.DUMMYFUNCTION("""COMPUTED_VALUE"""),100)</f>
        <v>100</v>
      </c>
    </row>
    <row r="445" spans="1:9" ht="14.4" x14ac:dyDescent="0.3">
      <c r="A445" s="5">
        <v>43580</v>
      </c>
      <c r="B445" s="1">
        <f ca="1">IFERROR(__xludf.DUMMYFUNCTION("""COMPUTED_VALUE"""),24.9)</f>
        <v>24.9</v>
      </c>
      <c r="C445" s="1">
        <f ca="1">IFERROR(__xludf.DUMMYFUNCTION("""COMPUTED_VALUE"""),23.1)</f>
        <v>23.1</v>
      </c>
      <c r="D445" s="1">
        <f ca="1">IFERROR(__xludf.DUMMYFUNCTION("""COMPUTED_VALUE"""),15.2)</f>
        <v>15.2</v>
      </c>
      <c r="E445" s="1">
        <f ca="1">IFERROR(__xludf.DUMMYFUNCTION("""COMPUTED_VALUE"""),33)</f>
        <v>33</v>
      </c>
      <c r="F445" s="1">
        <f ca="1">IFERROR(__xludf.DUMMYFUNCTION("""COMPUTED_VALUE"""),48)</f>
        <v>48</v>
      </c>
      <c r="G445" s="1">
        <f ca="1">IFERROR(__xludf.DUMMYFUNCTION("""COMPUTED_VALUE"""),48.2)</f>
        <v>48.2</v>
      </c>
      <c r="H445" s="1">
        <f ca="1">IFERROR(__xludf.DUMMYFUNCTION("""COMPUTED_VALUE"""),3.8)</f>
        <v>3.8</v>
      </c>
      <c r="I445" s="1">
        <f ca="1">IFERROR(__xludf.DUMMYFUNCTION("""COMPUTED_VALUE"""),100)</f>
        <v>100</v>
      </c>
    </row>
    <row r="446" spans="1:9" ht="14.4" x14ac:dyDescent="0.3">
      <c r="A446" s="5">
        <v>43581</v>
      </c>
      <c r="B446" s="1">
        <f ca="1">IFERROR(__xludf.DUMMYFUNCTION("""COMPUTED_VALUE"""),25.6)</f>
        <v>25.6</v>
      </c>
      <c r="C446" s="1">
        <f ca="1">IFERROR(__xludf.DUMMYFUNCTION("""COMPUTED_VALUE"""),21.2)</f>
        <v>21.2</v>
      </c>
      <c r="D446" s="1">
        <f ca="1">IFERROR(__xludf.DUMMYFUNCTION("""COMPUTED_VALUE"""),13.8)</f>
        <v>13.8</v>
      </c>
      <c r="E446" s="1">
        <f ca="1">IFERROR(__xludf.DUMMYFUNCTION("""COMPUTED_VALUE"""),35.1)</f>
        <v>35.1</v>
      </c>
      <c r="F446" s="1">
        <f ca="1">IFERROR(__xludf.DUMMYFUNCTION("""COMPUTED_VALUE"""),46.8)</f>
        <v>46.8</v>
      </c>
      <c r="G446" s="1">
        <f ca="1">IFERROR(__xludf.DUMMYFUNCTION("""COMPUTED_VALUE"""),48.9)</f>
        <v>48.9</v>
      </c>
      <c r="H446" s="1">
        <f ca="1">IFERROR(__xludf.DUMMYFUNCTION("""COMPUTED_VALUE"""),4.3)</f>
        <v>4.3</v>
      </c>
      <c r="I446" s="1">
        <f ca="1">IFERROR(__xludf.DUMMYFUNCTION("""COMPUTED_VALUE"""),100)</f>
        <v>100</v>
      </c>
    </row>
    <row r="447" spans="1:9" ht="14.4" x14ac:dyDescent="0.3">
      <c r="A447" s="5">
        <v>43582</v>
      </c>
    </row>
    <row r="448" spans="1:9" ht="14.4" x14ac:dyDescent="0.3">
      <c r="A448" s="5">
        <v>43583</v>
      </c>
    </row>
    <row r="449" spans="1:9" ht="14.4" x14ac:dyDescent="0.3">
      <c r="A449" s="5">
        <v>43584</v>
      </c>
      <c r="B449" s="1">
        <f ca="1">IFERROR(__xludf.DUMMYFUNCTION("""COMPUTED_VALUE"""),23.9)</f>
        <v>23.9</v>
      </c>
      <c r="C449" s="1">
        <f ca="1">IFERROR(__xludf.DUMMYFUNCTION("""COMPUTED_VALUE"""),23.4)</f>
        <v>23.4</v>
      </c>
      <c r="D449" s="1">
        <f ca="1">IFERROR(__xludf.DUMMYFUNCTION("""COMPUTED_VALUE"""),13.7)</f>
        <v>13.7</v>
      </c>
      <c r="E449" s="1">
        <f ca="1">IFERROR(__xludf.DUMMYFUNCTION("""COMPUTED_VALUE"""),33.9)</f>
        <v>33.9</v>
      </c>
      <c r="F449" s="1">
        <f ca="1">IFERROR(__xludf.DUMMYFUNCTION("""COMPUTED_VALUE"""),47.3)</f>
        <v>47.3</v>
      </c>
      <c r="G449" s="1">
        <f ca="1">IFERROR(__xludf.DUMMYFUNCTION("""COMPUTED_VALUE"""),47.6)</f>
        <v>47.6</v>
      </c>
      <c r="H449" s="1">
        <f ca="1">IFERROR(__xludf.DUMMYFUNCTION("""COMPUTED_VALUE"""),5.1)</f>
        <v>5.0999999999999996</v>
      </c>
      <c r="I449" s="1">
        <f ca="1">IFERROR(__xludf.DUMMYFUNCTION("""COMPUTED_VALUE"""),100)</f>
        <v>100</v>
      </c>
    </row>
    <row r="450" spans="1:9" ht="14.4" x14ac:dyDescent="0.3">
      <c r="A450" s="5">
        <v>43585</v>
      </c>
      <c r="B450" s="1">
        <f ca="1">IFERROR(__xludf.DUMMYFUNCTION("""COMPUTED_VALUE"""),23.6)</f>
        <v>23.6</v>
      </c>
      <c r="C450" s="1">
        <f ca="1">IFERROR(__xludf.DUMMYFUNCTION("""COMPUTED_VALUE"""),24.6)</f>
        <v>24.6</v>
      </c>
      <c r="D450" s="1">
        <f ca="1">IFERROR(__xludf.DUMMYFUNCTION("""COMPUTED_VALUE"""),14.2)</f>
        <v>14.2</v>
      </c>
      <c r="E450" s="1">
        <f ca="1">IFERROR(__xludf.DUMMYFUNCTION("""COMPUTED_VALUE"""),31.9)</f>
        <v>31.9</v>
      </c>
      <c r="F450" s="1">
        <f ca="1">IFERROR(__xludf.DUMMYFUNCTION("""COMPUTED_VALUE"""),48.2)</f>
        <v>48.2</v>
      </c>
      <c r="G450" s="1">
        <f ca="1">IFERROR(__xludf.DUMMYFUNCTION("""COMPUTED_VALUE"""),46.1)</f>
        <v>46.1</v>
      </c>
      <c r="H450" s="1">
        <f ca="1">IFERROR(__xludf.DUMMYFUNCTION("""COMPUTED_VALUE"""),5.7)</f>
        <v>5.7</v>
      </c>
      <c r="I450" s="1">
        <f ca="1">IFERROR(__xludf.DUMMYFUNCTION("""COMPUTED_VALUE"""),100)</f>
        <v>100</v>
      </c>
    </row>
    <row r="451" spans="1:9" ht="14.4" x14ac:dyDescent="0.3">
      <c r="A451" s="5">
        <v>43586</v>
      </c>
    </row>
    <row r="452" spans="1:9" ht="14.4" x14ac:dyDescent="0.3">
      <c r="A452" s="5">
        <v>43587</v>
      </c>
      <c r="B452" s="1">
        <f ca="1">IFERROR(__xludf.DUMMYFUNCTION("""COMPUTED_VALUE"""),26.3)</f>
        <v>26.3</v>
      </c>
      <c r="C452" s="1">
        <f ca="1">IFERROR(__xludf.DUMMYFUNCTION("""COMPUTED_VALUE"""),24.2)</f>
        <v>24.2</v>
      </c>
      <c r="D452" s="1">
        <f ca="1">IFERROR(__xludf.DUMMYFUNCTION("""COMPUTED_VALUE"""),13.9)</f>
        <v>13.9</v>
      </c>
      <c r="E452" s="1">
        <f ca="1">IFERROR(__xludf.DUMMYFUNCTION("""COMPUTED_VALUE"""),30.9)</f>
        <v>30.9</v>
      </c>
      <c r="F452" s="1">
        <f ca="1">IFERROR(__xludf.DUMMYFUNCTION("""COMPUTED_VALUE"""),50.5)</f>
        <v>50.5</v>
      </c>
      <c r="G452" s="1">
        <f ca="1">IFERROR(__xludf.DUMMYFUNCTION("""COMPUTED_VALUE"""),44.8)</f>
        <v>44.8</v>
      </c>
      <c r="H452" s="1">
        <f ca="1">IFERROR(__xludf.DUMMYFUNCTION("""COMPUTED_VALUE"""),4.7)</f>
        <v>4.7</v>
      </c>
      <c r="I452" s="1">
        <f ca="1">IFERROR(__xludf.DUMMYFUNCTION("""COMPUTED_VALUE"""),100)</f>
        <v>100</v>
      </c>
    </row>
    <row r="453" spans="1:9" ht="14.4" x14ac:dyDescent="0.3">
      <c r="A453" s="5">
        <v>43588</v>
      </c>
      <c r="B453" s="1">
        <f ca="1">IFERROR(__xludf.DUMMYFUNCTION("""COMPUTED_VALUE"""),24.7)</f>
        <v>24.7</v>
      </c>
      <c r="C453" s="1">
        <f ca="1">IFERROR(__xludf.DUMMYFUNCTION("""COMPUTED_VALUE"""),25.3)</f>
        <v>25.3</v>
      </c>
      <c r="D453" s="1">
        <f ca="1">IFERROR(__xludf.DUMMYFUNCTION("""COMPUTED_VALUE"""),13.8)</f>
        <v>13.8</v>
      </c>
      <c r="E453" s="1">
        <f ca="1">IFERROR(__xludf.DUMMYFUNCTION("""COMPUTED_VALUE"""),32.1)</f>
        <v>32.1</v>
      </c>
      <c r="F453" s="1">
        <f ca="1">IFERROR(__xludf.DUMMYFUNCTION("""COMPUTED_VALUE"""),50)</f>
        <v>50</v>
      </c>
      <c r="G453" s="1">
        <f ca="1">IFERROR(__xludf.DUMMYFUNCTION("""COMPUTED_VALUE"""),45.9)</f>
        <v>45.9</v>
      </c>
      <c r="H453" s="1">
        <f ca="1">IFERROR(__xludf.DUMMYFUNCTION("""COMPUTED_VALUE"""),4.1)</f>
        <v>4.0999999999999996</v>
      </c>
      <c r="I453" s="1">
        <f ca="1">IFERROR(__xludf.DUMMYFUNCTION("""COMPUTED_VALUE"""),100)</f>
        <v>100</v>
      </c>
    </row>
    <row r="454" spans="1:9" ht="14.4" x14ac:dyDescent="0.3">
      <c r="A454" s="5">
        <v>43589</v>
      </c>
    </row>
    <row r="455" spans="1:9" ht="14.4" x14ac:dyDescent="0.3">
      <c r="A455" s="5">
        <v>43590</v>
      </c>
    </row>
    <row r="456" spans="1:9" ht="14.4" x14ac:dyDescent="0.3">
      <c r="A456" s="5">
        <v>43591</v>
      </c>
    </row>
    <row r="457" spans="1:9" ht="14.4" x14ac:dyDescent="0.3">
      <c r="A457" s="5">
        <v>43592</v>
      </c>
      <c r="B457" s="1">
        <f ca="1">IFERROR(__xludf.DUMMYFUNCTION("""COMPUTED_VALUE"""),23.8)</f>
        <v>23.8</v>
      </c>
      <c r="C457" s="1">
        <f ca="1">IFERROR(__xludf.DUMMYFUNCTION("""COMPUTED_VALUE"""),23.5)</f>
        <v>23.5</v>
      </c>
      <c r="D457" s="1">
        <f ca="1">IFERROR(__xludf.DUMMYFUNCTION("""COMPUTED_VALUE"""),13.1)</f>
        <v>13.1</v>
      </c>
      <c r="E457" s="1">
        <f ca="1">IFERROR(__xludf.DUMMYFUNCTION("""COMPUTED_VALUE"""),34.8)</f>
        <v>34.799999999999997</v>
      </c>
      <c r="F457" s="1">
        <f ca="1">IFERROR(__xludf.DUMMYFUNCTION("""COMPUTED_VALUE"""),47.3)</f>
        <v>47.3</v>
      </c>
      <c r="G457" s="1">
        <f ca="1">IFERROR(__xludf.DUMMYFUNCTION("""COMPUTED_VALUE"""),47.9)</f>
        <v>47.9</v>
      </c>
      <c r="H457" s="1">
        <f ca="1">IFERROR(__xludf.DUMMYFUNCTION("""COMPUTED_VALUE"""),4.8)</f>
        <v>4.8</v>
      </c>
      <c r="I457" s="1">
        <f ca="1">IFERROR(__xludf.DUMMYFUNCTION("""COMPUTED_VALUE"""),100)</f>
        <v>100</v>
      </c>
    </row>
    <row r="458" spans="1:9" ht="14.4" x14ac:dyDescent="0.3">
      <c r="A458" s="5">
        <v>43593</v>
      </c>
      <c r="B458" s="1">
        <f ca="1">IFERROR(__xludf.DUMMYFUNCTION("""COMPUTED_VALUE"""),22.9)</f>
        <v>22.9</v>
      </c>
      <c r="C458" s="1">
        <f ca="1">IFERROR(__xludf.DUMMYFUNCTION("""COMPUTED_VALUE"""),24.4)</f>
        <v>24.4</v>
      </c>
      <c r="D458" s="1">
        <f ca="1">IFERROR(__xludf.DUMMYFUNCTION("""COMPUTED_VALUE"""),12.2)</f>
        <v>12.2</v>
      </c>
      <c r="E458" s="1">
        <f ca="1">IFERROR(__xludf.DUMMYFUNCTION("""COMPUTED_VALUE"""),36.4)</f>
        <v>36.4</v>
      </c>
      <c r="F458" s="1">
        <f ca="1">IFERROR(__xludf.DUMMYFUNCTION("""COMPUTED_VALUE"""),47.3)</f>
        <v>47.3</v>
      </c>
      <c r="G458" s="1">
        <f ca="1">IFERROR(__xludf.DUMMYFUNCTION("""COMPUTED_VALUE"""),48.6)</f>
        <v>48.6</v>
      </c>
      <c r="H458" s="1">
        <f ca="1">IFERROR(__xludf.DUMMYFUNCTION("""COMPUTED_VALUE"""),4.1)</f>
        <v>4.0999999999999996</v>
      </c>
      <c r="I458" s="1">
        <f ca="1">IFERROR(__xludf.DUMMYFUNCTION("""COMPUTED_VALUE"""),100)</f>
        <v>100</v>
      </c>
    </row>
    <row r="459" spans="1:9" ht="14.4" x14ac:dyDescent="0.3">
      <c r="A459" s="5">
        <v>43594</v>
      </c>
      <c r="B459" s="1">
        <f ca="1">IFERROR(__xludf.DUMMYFUNCTION("""COMPUTED_VALUE"""),24.7)</f>
        <v>24.7</v>
      </c>
      <c r="C459" s="1">
        <f ca="1">IFERROR(__xludf.DUMMYFUNCTION("""COMPUTED_VALUE"""),25.9)</f>
        <v>25.9</v>
      </c>
      <c r="D459" s="1">
        <f ca="1">IFERROR(__xludf.DUMMYFUNCTION("""COMPUTED_VALUE"""),10.4)</f>
        <v>10.4</v>
      </c>
      <c r="E459" s="1">
        <f ca="1">IFERROR(__xludf.DUMMYFUNCTION("""COMPUTED_VALUE"""),35.4)</f>
        <v>35.4</v>
      </c>
      <c r="F459" s="1">
        <f ca="1">IFERROR(__xludf.DUMMYFUNCTION("""COMPUTED_VALUE"""),50.6)</f>
        <v>50.6</v>
      </c>
      <c r="G459" s="1">
        <f ca="1">IFERROR(__xludf.DUMMYFUNCTION("""COMPUTED_VALUE"""),45.8)</f>
        <v>45.8</v>
      </c>
      <c r="H459" s="1">
        <f ca="1">IFERROR(__xludf.DUMMYFUNCTION("""COMPUTED_VALUE"""),3.6)</f>
        <v>3.6</v>
      </c>
      <c r="I459" s="1">
        <f ca="1">IFERROR(__xludf.DUMMYFUNCTION("""COMPUTED_VALUE"""),100)</f>
        <v>100</v>
      </c>
    </row>
    <row r="460" spans="1:9" ht="14.4" x14ac:dyDescent="0.3">
      <c r="A460" s="5">
        <v>43595</v>
      </c>
      <c r="B460" s="1">
        <f ca="1">IFERROR(__xludf.DUMMYFUNCTION("""COMPUTED_VALUE"""),26.8)</f>
        <v>26.8</v>
      </c>
      <c r="C460" s="1">
        <f ca="1">IFERROR(__xludf.DUMMYFUNCTION("""COMPUTED_VALUE"""),23.2)</f>
        <v>23.2</v>
      </c>
      <c r="D460" s="1">
        <f ca="1">IFERROR(__xludf.DUMMYFUNCTION("""COMPUTED_VALUE"""),12.4)</f>
        <v>12.4</v>
      </c>
      <c r="E460" s="1">
        <f ca="1">IFERROR(__xludf.DUMMYFUNCTION("""COMPUTED_VALUE"""),32.9)</f>
        <v>32.9</v>
      </c>
      <c r="F460" s="1">
        <f ca="1">IFERROR(__xludf.DUMMYFUNCTION("""COMPUTED_VALUE"""),50)</f>
        <v>50</v>
      </c>
      <c r="G460" s="1">
        <f ca="1">IFERROR(__xludf.DUMMYFUNCTION("""COMPUTED_VALUE"""),45.3)</f>
        <v>45.3</v>
      </c>
      <c r="H460" s="1">
        <f ca="1">IFERROR(__xludf.DUMMYFUNCTION("""COMPUTED_VALUE"""),4.7)</f>
        <v>4.7</v>
      </c>
      <c r="I460" s="1">
        <f ca="1">IFERROR(__xludf.DUMMYFUNCTION("""COMPUTED_VALUE"""),100)</f>
        <v>100</v>
      </c>
    </row>
    <row r="461" spans="1:9" ht="14.4" x14ac:dyDescent="0.3">
      <c r="A461" s="5">
        <v>43596</v>
      </c>
    </row>
    <row r="462" spans="1:9" ht="14.4" x14ac:dyDescent="0.3">
      <c r="A462" s="5">
        <v>43597</v>
      </c>
    </row>
    <row r="463" spans="1:9" ht="14.4" x14ac:dyDescent="0.3">
      <c r="A463" s="5">
        <v>43598</v>
      </c>
      <c r="B463" s="1">
        <f ca="1">IFERROR(__xludf.DUMMYFUNCTION("""COMPUTED_VALUE"""),25.7)</f>
        <v>25.7</v>
      </c>
      <c r="C463" s="1">
        <f ca="1">IFERROR(__xludf.DUMMYFUNCTION("""COMPUTED_VALUE"""),21.8)</f>
        <v>21.8</v>
      </c>
      <c r="D463" s="1">
        <f ca="1">IFERROR(__xludf.DUMMYFUNCTION("""COMPUTED_VALUE"""),14.6)</f>
        <v>14.6</v>
      </c>
      <c r="E463" s="1">
        <f ca="1">IFERROR(__xludf.DUMMYFUNCTION("""COMPUTED_VALUE"""),32.1)</f>
        <v>32.1</v>
      </c>
      <c r="F463" s="1">
        <f ca="1">IFERROR(__xludf.DUMMYFUNCTION("""COMPUTED_VALUE"""),47.5)</f>
        <v>47.5</v>
      </c>
      <c r="G463" s="1">
        <f ca="1">IFERROR(__xludf.DUMMYFUNCTION("""COMPUTED_VALUE"""),46.7)</f>
        <v>46.7</v>
      </c>
      <c r="H463" s="1">
        <f ca="1">IFERROR(__xludf.DUMMYFUNCTION("""COMPUTED_VALUE"""),5.8)</f>
        <v>5.8</v>
      </c>
      <c r="I463" s="1">
        <f ca="1">IFERROR(__xludf.DUMMYFUNCTION("""COMPUTED_VALUE"""),100)</f>
        <v>100</v>
      </c>
    </row>
    <row r="464" spans="1:9" ht="14.4" x14ac:dyDescent="0.3">
      <c r="A464" s="5">
        <v>43599</v>
      </c>
      <c r="B464" s="1">
        <f ca="1">IFERROR(__xludf.DUMMYFUNCTION("""COMPUTED_VALUE"""),24.8)</f>
        <v>24.8</v>
      </c>
      <c r="C464" s="1">
        <f ca="1">IFERROR(__xludf.DUMMYFUNCTION("""COMPUTED_VALUE"""),23.2)</f>
        <v>23.2</v>
      </c>
      <c r="D464" s="1">
        <f ca="1">IFERROR(__xludf.DUMMYFUNCTION("""COMPUTED_VALUE"""),16.2)</f>
        <v>16.2</v>
      </c>
      <c r="E464" s="1">
        <f ca="1">IFERROR(__xludf.DUMMYFUNCTION("""COMPUTED_VALUE"""),30)</f>
        <v>30</v>
      </c>
      <c r="F464" s="1">
        <f ca="1">IFERROR(__xludf.DUMMYFUNCTION("""COMPUTED_VALUE"""),48)</f>
        <v>48</v>
      </c>
      <c r="G464" s="1">
        <f ca="1">IFERROR(__xludf.DUMMYFUNCTION("""COMPUTED_VALUE"""),46.2)</f>
        <v>46.2</v>
      </c>
      <c r="H464" s="1">
        <f ca="1">IFERROR(__xludf.DUMMYFUNCTION("""COMPUTED_VALUE"""),5.8)</f>
        <v>5.8</v>
      </c>
      <c r="I464" s="1">
        <f ca="1">IFERROR(__xludf.DUMMYFUNCTION("""COMPUTED_VALUE"""),100)</f>
        <v>100</v>
      </c>
    </row>
    <row r="465" spans="1:9" ht="14.4" x14ac:dyDescent="0.3">
      <c r="A465" s="5">
        <v>43600</v>
      </c>
      <c r="B465" s="1">
        <f ca="1">IFERROR(__xludf.DUMMYFUNCTION("""COMPUTED_VALUE"""),26.8)</f>
        <v>26.8</v>
      </c>
      <c r="C465" s="1">
        <f ca="1">IFERROR(__xludf.DUMMYFUNCTION("""COMPUTED_VALUE"""),22.9)</f>
        <v>22.9</v>
      </c>
      <c r="D465" s="1">
        <f ca="1">IFERROR(__xludf.DUMMYFUNCTION("""COMPUTED_VALUE"""),16.4)</f>
        <v>16.399999999999999</v>
      </c>
      <c r="E465" s="1">
        <f ca="1">IFERROR(__xludf.DUMMYFUNCTION("""COMPUTED_VALUE"""),29)</f>
        <v>29</v>
      </c>
      <c r="F465" s="1">
        <f ca="1">IFERROR(__xludf.DUMMYFUNCTION("""COMPUTED_VALUE"""),49.7)</f>
        <v>49.7</v>
      </c>
      <c r="G465" s="1">
        <f ca="1">IFERROR(__xludf.DUMMYFUNCTION("""COMPUTED_VALUE"""),45.4)</f>
        <v>45.4</v>
      </c>
      <c r="H465" s="1">
        <f ca="1">IFERROR(__xludf.DUMMYFUNCTION("""COMPUTED_VALUE"""),4.9)</f>
        <v>4.9000000000000004</v>
      </c>
      <c r="I465" s="1">
        <f ca="1">IFERROR(__xludf.DUMMYFUNCTION("""COMPUTED_VALUE"""),100)</f>
        <v>100</v>
      </c>
    </row>
    <row r="466" spans="1:9" ht="14.4" x14ac:dyDescent="0.3">
      <c r="A466" s="5">
        <v>43601</v>
      </c>
      <c r="B466" s="1">
        <f ca="1">IFERROR(__xludf.DUMMYFUNCTION("""COMPUTED_VALUE"""),26.6)</f>
        <v>26.6</v>
      </c>
      <c r="C466" s="1">
        <f ca="1">IFERROR(__xludf.DUMMYFUNCTION("""COMPUTED_VALUE"""),22.7)</f>
        <v>22.7</v>
      </c>
      <c r="D466" s="1">
        <f ca="1">IFERROR(__xludf.DUMMYFUNCTION("""COMPUTED_VALUE"""),15.4)</f>
        <v>15.4</v>
      </c>
      <c r="E466" s="1">
        <f ca="1">IFERROR(__xludf.DUMMYFUNCTION("""COMPUTED_VALUE"""),30.7)</f>
        <v>30.7</v>
      </c>
      <c r="F466" s="1">
        <f ca="1">IFERROR(__xludf.DUMMYFUNCTION("""COMPUTED_VALUE"""),49.3)</f>
        <v>49.3</v>
      </c>
      <c r="G466" s="1">
        <f ca="1">IFERROR(__xludf.DUMMYFUNCTION("""COMPUTED_VALUE"""),46.1)</f>
        <v>46.1</v>
      </c>
      <c r="H466" s="1">
        <f ca="1">IFERROR(__xludf.DUMMYFUNCTION("""COMPUTED_VALUE"""),4.6)</f>
        <v>4.5999999999999996</v>
      </c>
      <c r="I466" s="1">
        <f ca="1">IFERROR(__xludf.DUMMYFUNCTION("""COMPUTED_VALUE"""),100)</f>
        <v>100</v>
      </c>
    </row>
    <row r="467" spans="1:9" ht="14.4" x14ac:dyDescent="0.3">
      <c r="A467" s="5">
        <v>43602</v>
      </c>
      <c r="B467" s="1">
        <f ca="1">IFERROR(__xludf.DUMMYFUNCTION("""COMPUTED_VALUE"""),26.1)</f>
        <v>26.1</v>
      </c>
      <c r="C467" s="1">
        <f ca="1">IFERROR(__xludf.DUMMYFUNCTION("""COMPUTED_VALUE"""),24.1)</f>
        <v>24.1</v>
      </c>
      <c r="D467" s="1">
        <f ca="1">IFERROR(__xludf.DUMMYFUNCTION("""COMPUTED_VALUE"""),13.6)</f>
        <v>13.6</v>
      </c>
      <c r="E467" s="1">
        <f ca="1">IFERROR(__xludf.DUMMYFUNCTION("""COMPUTED_VALUE"""),32.7)</f>
        <v>32.700000000000003</v>
      </c>
      <c r="F467" s="1">
        <f ca="1">IFERROR(__xludf.DUMMYFUNCTION("""COMPUTED_VALUE"""),50.2)</f>
        <v>50.2</v>
      </c>
      <c r="G467" s="1">
        <f ca="1">IFERROR(__xludf.DUMMYFUNCTION("""COMPUTED_VALUE"""),46.3)</f>
        <v>46.3</v>
      </c>
      <c r="H467" s="1">
        <f ca="1">IFERROR(__xludf.DUMMYFUNCTION("""COMPUTED_VALUE"""),3.5)</f>
        <v>3.5</v>
      </c>
      <c r="I467" s="1">
        <f ca="1">IFERROR(__xludf.DUMMYFUNCTION("""COMPUTED_VALUE"""),100)</f>
        <v>100</v>
      </c>
    </row>
    <row r="468" spans="1:9" ht="14.4" x14ac:dyDescent="0.3">
      <c r="A468" s="5">
        <v>43603</v>
      </c>
    </row>
    <row r="469" spans="1:9" ht="14.4" x14ac:dyDescent="0.3">
      <c r="A469" s="5">
        <v>43604</v>
      </c>
    </row>
    <row r="470" spans="1:9" ht="14.4" x14ac:dyDescent="0.3">
      <c r="A470" s="5">
        <v>43605</v>
      </c>
      <c r="B470" s="1">
        <f ca="1">IFERROR(__xludf.DUMMYFUNCTION("""COMPUTED_VALUE"""),27.8)</f>
        <v>27.8</v>
      </c>
      <c r="C470" s="1">
        <f ca="1">IFERROR(__xludf.DUMMYFUNCTION("""COMPUTED_VALUE"""),23.1)</f>
        <v>23.1</v>
      </c>
      <c r="D470" s="1">
        <f ca="1">IFERROR(__xludf.DUMMYFUNCTION("""COMPUTED_VALUE"""),12.7)</f>
        <v>12.7</v>
      </c>
      <c r="E470" s="1">
        <f ca="1">IFERROR(__xludf.DUMMYFUNCTION("""COMPUTED_VALUE"""),33)</f>
        <v>33</v>
      </c>
      <c r="F470" s="1">
        <f ca="1">IFERROR(__xludf.DUMMYFUNCTION("""COMPUTED_VALUE"""),50.8)</f>
        <v>50.8</v>
      </c>
      <c r="G470" s="1">
        <f ca="1">IFERROR(__xludf.DUMMYFUNCTION("""COMPUTED_VALUE"""),45.7)</f>
        <v>45.7</v>
      </c>
      <c r="H470" s="1">
        <f ca="1">IFERROR(__xludf.DUMMYFUNCTION("""COMPUTED_VALUE"""),3.4)</f>
        <v>3.4</v>
      </c>
      <c r="I470" s="1">
        <f ca="1">IFERROR(__xludf.DUMMYFUNCTION("""COMPUTED_VALUE"""),100)</f>
        <v>100</v>
      </c>
    </row>
    <row r="471" spans="1:9" ht="14.4" x14ac:dyDescent="0.3">
      <c r="A471" s="5">
        <v>43606</v>
      </c>
      <c r="B471" s="1">
        <f ca="1">IFERROR(__xludf.DUMMYFUNCTION("""COMPUTED_VALUE"""),27.7)</f>
        <v>27.7</v>
      </c>
      <c r="C471" s="1">
        <f ca="1">IFERROR(__xludf.DUMMYFUNCTION("""COMPUTED_VALUE"""),21.8)</f>
        <v>21.8</v>
      </c>
      <c r="D471" s="1">
        <f ca="1">IFERROR(__xludf.DUMMYFUNCTION("""COMPUTED_VALUE"""),12.8)</f>
        <v>12.8</v>
      </c>
      <c r="E471" s="1">
        <f ca="1">IFERROR(__xludf.DUMMYFUNCTION("""COMPUTED_VALUE"""),32.8)</f>
        <v>32.799999999999997</v>
      </c>
      <c r="F471" s="1">
        <f ca="1">IFERROR(__xludf.DUMMYFUNCTION("""COMPUTED_VALUE"""),49.5)</f>
        <v>49.5</v>
      </c>
      <c r="G471" s="1">
        <f ca="1">IFERROR(__xludf.DUMMYFUNCTION("""COMPUTED_VALUE"""),45.6)</f>
        <v>45.6</v>
      </c>
      <c r="H471" s="1">
        <f ca="1">IFERROR(__xludf.DUMMYFUNCTION("""COMPUTED_VALUE"""),4.9)</f>
        <v>4.9000000000000004</v>
      </c>
      <c r="I471" s="1">
        <f ca="1">IFERROR(__xludf.DUMMYFUNCTION("""COMPUTED_VALUE"""),100)</f>
        <v>100</v>
      </c>
    </row>
    <row r="472" spans="1:9" ht="14.4" x14ac:dyDescent="0.3">
      <c r="A472" s="5">
        <v>43607</v>
      </c>
      <c r="B472" s="1">
        <f ca="1">IFERROR(__xludf.DUMMYFUNCTION("""COMPUTED_VALUE"""),27.8)</f>
        <v>27.8</v>
      </c>
      <c r="C472" s="1">
        <f ca="1">IFERROR(__xludf.DUMMYFUNCTION("""COMPUTED_VALUE"""),22.2)</f>
        <v>22.2</v>
      </c>
      <c r="D472" s="1">
        <f ca="1">IFERROR(__xludf.DUMMYFUNCTION("""COMPUTED_VALUE"""),13.9)</f>
        <v>13.9</v>
      </c>
      <c r="E472" s="1">
        <f ca="1">IFERROR(__xludf.DUMMYFUNCTION("""COMPUTED_VALUE"""),31.6)</f>
        <v>31.6</v>
      </c>
      <c r="F472" s="1">
        <f ca="1">IFERROR(__xludf.DUMMYFUNCTION("""COMPUTED_VALUE"""),50)</f>
        <v>50</v>
      </c>
      <c r="G472" s="1">
        <f ca="1">IFERROR(__xludf.DUMMYFUNCTION("""COMPUTED_VALUE"""),45.5)</f>
        <v>45.5</v>
      </c>
      <c r="H472" s="1">
        <f ca="1">IFERROR(__xludf.DUMMYFUNCTION("""COMPUTED_VALUE"""),4.5)</f>
        <v>4.5</v>
      </c>
      <c r="I472" s="1">
        <f ca="1">IFERROR(__xludf.DUMMYFUNCTION("""COMPUTED_VALUE"""),100)</f>
        <v>100</v>
      </c>
    </row>
    <row r="473" spans="1:9" ht="14.4" x14ac:dyDescent="0.3">
      <c r="A473" s="5">
        <v>43608</v>
      </c>
      <c r="B473" s="1">
        <f ca="1">IFERROR(__xludf.DUMMYFUNCTION("""COMPUTED_VALUE"""),27.8)</f>
        <v>27.8</v>
      </c>
      <c r="C473" s="1">
        <f ca="1">IFERROR(__xludf.DUMMYFUNCTION("""COMPUTED_VALUE"""),22.6)</f>
        <v>22.6</v>
      </c>
      <c r="D473" s="1">
        <f ca="1">IFERROR(__xludf.DUMMYFUNCTION("""COMPUTED_VALUE"""),16.1)</f>
        <v>16.100000000000001</v>
      </c>
      <c r="E473" s="1">
        <f ca="1">IFERROR(__xludf.DUMMYFUNCTION("""COMPUTED_VALUE"""),29.9)</f>
        <v>29.9</v>
      </c>
      <c r="F473" s="1">
        <f ca="1">IFERROR(__xludf.DUMMYFUNCTION("""COMPUTED_VALUE"""),50.4)</f>
        <v>50.4</v>
      </c>
      <c r="G473" s="1">
        <f ca="1">IFERROR(__xludf.DUMMYFUNCTION("""COMPUTED_VALUE"""),46)</f>
        <v>46</v>
      </c>
      <c r="H473" s="1">
        <f ca="1">IFERROR(__xludf.DUMMYFUNCTION("""COMPUTED_VALUE"""),3.6)</f>
        <v>3.6</v>
      </c>
      <c r="I473" s="1">
        <f ca="1">IFERROR(__xludf.DUMMYFUNCTION("""COMPUTED_VALUE"""),100)</f>
        <v>100</v>
      </c>
    </row>
    <row r="474" spans="1:9" ht="14.4" x14ac:dyDescent="0.3">
      <c r="A474" s="5">
        <v>43609</v>
      </c>
      <c r="B474" s="1">
        <f ca="1">IFERROR(__xludf.DUMMYFUNCTION("""COMPUTED_VALUE"""),28.2)</f>
        <v>28.2</v>
      </c>
      <c r="C474" s="1">
        <f ca="1">IFERROR(__xludf.DUMMYFUNCTION("""COMPUTED_VALUE"""),22.1)</f>
        <v>22.1</v>
      </c>
      <c r="D474" s="1">
        <f ca="1">IFERROR(__xludf.DUMMYFUNCTION("""COMPUTED_VALUE"""),14.8)</f>
        <v>14.8</v>
      </c>
      <c r="E474" s="1">
        <f ca="1">IFERROR(__xludf.DUMMYFUNCTION("""COMPUTED_VALUE"""),30.6)</f>
        <v>30.6</v>
      </c>
      <c r="F474" s="1">
        <f ca="1">IFERROR(__xludf.DUMMYFUNCTION("""COMPUTED_VALUE"""),50.3)</f>
        <v>50.3</v>
      </c>
      <c r="G474" s="1">
        <f ca="1">IFERROR(__xludf.DUMMYFUNCTION("""COMPUTED_VALUE"""),45.4)</f>
        <v>45.4</v>
      </c>
      <c r="H474" s="1">
        <f ca="1">IFERROR(__xludf.DUMMYFUNCTION("""COMPUTED_VALUE"""),4.3)</f>
        <v>4.3</v>
      </c>
      <c r="I474" s="1">
        <f ca="1">IFERROR(__xludf.DUMMYFUNCTION("""COMPUTED_VALUE"""),100)</f>
        <v>100</v>
      </c>
    </row>
    <row r="475" spans="1:9" ht="14.4" x14ac:dyDescent="0.3">
      <c r="A475" s="5">
        <v>43610</v>
      </c>
    </row>
    <row r="476" spans="1:9" ht="14.4" x14ac:dyDescent="0.3">
      <c r="A476" s="5">
        <v>43611</v>
      </c>
    </row>
    <row r="477" spans="1:9" ht="14.4" x14ac:dyDescent="0.3">
      <c r="A477" s="5">
        <v>43612</v>
      </c>
      <c r="B477" s="1">
        <f ca="1">IFERROR(__xludf.DUMMYFUNCTION("""COMPUTED_VALUE"""),28)</f>
        <v>28</v>
      </c>
      <c r="C477" s="1">
        <f ca="1">IFERROR(__xludf.DUMMYFUNCTION("""COMPUTED_VALUE"""),22.3)</f>
        <v>22.3</v>
      </c>
      <c r="D477" s="1">
        <f ca="1">IFERROR(__xludf.DUMMYFUNCTION("""COMPUTED_VALUE"""),13.9)</f>
        <v>13.9</v>
      </c>
      <c r="E477" s="1">
        <f ca="1">IFERROR(__xludf.DUMMYFUNCTION("""COMPUTED_VALUE"""),30.2)</f>
        <v>30.2</v>
      </c>
      <c r="F477" s="1">
        <f ca="1">IFERROR(__xludf.DUMMYFUNCTION("""COMPUTED_VALUE"""),50.3)</f>
        <v>50.3</v>
      </c>
      <c r="G477" s="1">
        <f ca="1">IFERROR(__xludf.DUMMYFUNCTION("""COMPUTED_VALUE"""),44.1)</f>
        <v>44.1</v>
      </c>
      <c r="H477" s="1">
        <f ca="1">IFERROR(__xludf.DUMMYFUNCTION("""COMPUTED_VALUE"""),5.6)</f>
        <v>5.6</v>
      </c>
      <c r="I477" s="1">
        <f ca="1">IFERROR(__xludf.DUMMYFUNCTION("""COMPUTED_VALUE"""),100)</f>
        <v>100</v>
      </c>
    </row>
    <row r="478" spans="1:9" ht="14.4" x14ac:dyDescent="0.3">
      <c r="A478" s="5">
        <v>43613</v>
      </c>
      <c r="B478" s="1">
        <f ca="1">IFERROR(__xludf.DUMMYFUNCTION("""COMPUTED_VALUE"""),26.9)</f>
        <v>26.9</v>
      </c>
      <c r="C478" s="1">
        <f ca="1">IFERROR(__xludf.DUMMYFUNCTION("""COMPUTED_VALUE"""),23)</f>
        <v>23</v>
      </c>
      <c r="D478" s="1">
        <f ca="1">IFERROR(__xludf.DUMMYFUNCTION("""COMPUTED_VALUE"""),14.5)</f>
        <v>14.5</v>
      </c>
      <c r="E478" s="1">
        <f ca="1">IFERROR(__xludf.DUMMYFUNCTION("""COMPUTED_VALUE"""),31)</f>
        <v>31</v>
      </c>
      <c r="F478" s="1">
        <f ca="1">IFERROR(__xludf.DUMMYFUNCTION("""COMPUTED_VALUE"""),49.9)</f>
        <v>49.9</v>
      </c>
      <c r="G478" s="1">
        <f ca="1">IFERROR(__xludf.DUMMYFUNCTION("""COMPUTED_VALUE"""),45.5)</f>
        <v>45.5</v>
      </c>
      <c r="H478" s="1">
        <f ca="1">IFERROR(__xludf.DUMMYFUNCTION("""COMPUTED_VALUE"""),4.6)</f>
        <v>4.5999999999999996</v>
      </c>
      <c r="I478" s="1">
        <f ca="1">IFERROR(__xludf.DUMMYFUNCTION("""COMPUTED_VALUE"""),100)</f>
        <v>100</v>
      </c>
    </row>
    <row r="479" spans="1:9" ht="14.4" x14ac:dyDescent="0.3">
      <c r="A479" s="5">
        <v>43614</v>
      </c>
      <c r="B479" s="1">
        <f ca="1">IFERROR(__xludf.DUMMYFUNCTION("""COMPUTED_VALUE"""),25.7)</f>
        <v>25.7</v>
      </c>
      <c r="C479" s="1">
        <f ca="1">IFERROR(__xludf.DUMMYFUNCTION("""COMPUTED_VALUE"""),23.3)</f>
        <v>23.3</v>
      </c>
      <c r="D479" s="1">
        <f ca="1">IFERROR(__xludf.DUMMYFUNCTION("""COMPUTED_VALUE"""),14.1)</f>
        <v>14.1</v>
      </c>
      <c r="E479" s="1">
        <f ca="1">IFERROR(__xludf.DUMMYFUNCTION("""COMPUTED_VALUE"""),32.6)</f>
        <v>32.6</v>
      </c>
      <c r="F479" s="1">
        <f ca="1">IFERROR(__xludf.DUMMYFUNCTION("""COMPUTED_VALUE"""),49)</f>
        <v>49</v>
      </c>
      <c r="G479" s="1">
        <f ca="1">IFERROR(__xludf.DUMMYFUNCTION("""COMPUTED_VALUE"""),46.7)</f>
        <v>46.7</v>
      </c>
      <c r="H479" s="1">
        <f ca="1">IFERROR(__xludf.DUMMYFUNCTION("""COMPUTED_VALUE"""),4.3)</f>
        <v>4.3</v>
      </c>
      <c r="I479" s="1">
        <f ca="1">IFERROR(__xludf.DUMMYFUNCTION("""COMPUTED_VALUE"""),100)</f>
        <v>100</v>
      </c>
    </row>
    <row r="480" spans="1:9" ht="14.4" x14ac:dyDescent="0.3">
      <c r="A480" s="5">
        <v>43615</v>
      </c>
      <c r="B480" s="1">
        <f ca="1">IFERROR(__xludf.DUMMYFUNCTION("""COMPUTED_VALUE"""),24.8)</f>
        <v>24.8</v>
      </c>
      <c r="C480" s="1">
        <f ca="1">IFERROR(__xludf.DUMMYFUNCTION("""COMPUTED_VALUE"""),22.1)</f>
        <v>22.1</v>
      </c>
      <c r="D480" s="1">
        <f ca="1">IFERROR(__xludf.DUMMYFUNCTION("""COMPUTED_VALUE"""),15.6)</f>
        <v>15.6</v>
      </c>
      <c r="E480" s="1">
        <f ca="1">IFERROR(__xludf.DUMMYFUNCTION("""COMPUTED_VALUE"""),32.7)</f>
        <v>32.700000000000003</v>
      </c>
      <c r="F480" s="1">
        <f ca="1">IFERROR(__xludf.DUMMYFUNCTION("""COMPUTED_VALUE"""),46.9)</f>
        <v>46.9</v>
      </c>
      <c r="G480" s="1">
        <f ca="1">IFERROR(__xludf.DUMMYFUNCTION("""COMPUTED_VALUE"""),48.3)</f>
        <v>48.3</v>
      </c>
      <c r="H480" s="1">
        <f ca="1">IFERROR(__xludf.DUMMYFUNCTION("""COMPUTED_VALUE"""),4.8)</f>
        <v>4.8</v>
      </c>
      <c r="I480" s="1">
        <f ca="1">IFERROR(__xludf.DUMMYFUNCTION("""COMPUTED_VALUE"""),100)</f>
        <v>100</v>
      </c>
    </row>
    <row r="481" spans="1:9" ht="14.4" x14ac:dyDescent="0.3">
      <c r="A481" s="5">
        <v>43616</v>
      </c>
      <c r="B481" s="1">
        <f ca="1">IFERROR(__xludf.DUMMYFUNCTION("""COMPUTED_VALUE"""),25.6)</f>
        <v>25.6</v>
      </c>
      <c r="C481" s="1">
        <f ca="1">IFERROR(__xludf.DUMMYFUNCTION("""COMPUTED_VALUE"""),21.1)</f>
        <v>21.1</v>
      </c>
      <c r="D481" s="1">
        <f ca="1">IFERROR(__xludf.DUMMYFUNCTION("""COMPUTED_VALUE"""),16.3)</f>
        <v>16.3</v>
      </c>
      <c r="E481" s="1">
        <f ca="1">IFERROR(__xludf.DUMMYFUNCTION("""COMPUTED_VALUE"""),32.9)</f>
        <v>32.9</v>
      </c>
      <c r="F481" s="1">
        <f ca="1">IFERROR(__xludf.DUMMYFUNCTION("""COMPUTED_VALUE"""),46.7)</f>
        <v>46.7</v>
      </c>
      <c r="G481" s="1">
        <f ca="1">IFERROR(__xludf.DUMMYFUNCTION("""COMPUTED_VALUE"""),49.2)</f>
        <v>49.2</v>
      </c>
      <c r="H481" s="1">
        <f ca="1">IFERROR(__xludf.DUMMYFUNCTION("""COMPUTED_VALUE"""),4.1)</f>
        <v>4.0999999999999996</v>
      </c>
      <c r="I481" s="1">
        <f ca="1">IFERROR(__xludf.DUMMYFUNCTION("""COMPUTED_VALUE"""),100)</f>
        <v>100</v>
      </c>
    </row>
    <row r="482" spans="1:9" ht="14.4" x14ac:dyDescent="0.3">
      <c r="A482" s="5">
        <v>43617</v>
      </c>
    </row>
    <row r="483" spans="1:9" ht="14.4" x14ac:dyDescent="0.3">
      <c r="A483" s="5">
        <v>43618</v>
      </c>
    </row>
    <row r="484" spans="1:9" ht="14.4" x14ac:dyDescent="0.3">
      <c r="A484" s="5">
        <v>43619</v>
      </c>
      <c r="B484" s="1">
        <f ca="1">IFERROR(__xludf.DUMMYFUNCTION("""COMPUTED_VALUE"""),25.6)</f>
        <v>25.6</v>
      </c>
      <c r="C484" s="1">
        <f ca="1">IFERROR(__xludf.DUMMYFUNCTION("""COMPUTED_VALUE"""),21.2)</f>
        <v>21.2</v>
      </c>
      <c r="D484" s="1">
        <f ca="1">IFERROR(__xludf.DUMMYFUNCTION("""COMPUTED_VALUE"""),16.8)</f>
        <v>16.8</v>
      </c>
      <c r="E484" s="1">
        <f ca="1">IFERROR(__xludf.DUMMYFUNCTION("""COMPUTED_VALUE"""),32)</f>
        <v>32</v>
      </c>
      <c r="F484" s="1">
        <f ca="1">IFERROR(__xludf.DUMMYFUNCTION("""COMPUTED_VALUE"""),46.8)</f>
        <v>46.8</v>
      </c>
      <c r="G484" s="1">
        <f ca="1">IFERROR(__xludf.DUMMYFUNCTION("""COMPUTED_VALUE"""),48.8)</f>
        <v>48.8</v>
      </c>
      <c r="H484" s="1">
        <f ca="1">IFERROR(__xludf.DUMMYFUNCTION("""COMPUTED_VALUE"""),4.4)</f>
        <v>4.4000000000000004</v>
      </c>
      <c r="I484" s="1">
        <f ca="1">IFERROR(__xludf.DUMMYFUNCTION("""COMPUTED_VALUE"""),100)</f>
        <v>100</v>
      </c>
    </row>
    <row r="485" spans="1:9" ht="14.4" x14ac:dyDescent="0.3">
      <c r="A485" s="5">
        <v>43620</v>
      </c>
      <c r="B485" s="1">
        <f ca="1">IFERROR(__xludf.DUMMYFUNCTION("""COMPUTED_VALUE"""),26.2)</f>
        <v>26.2</v>
      </c>
      <c r="C485" s="1">
        <f ca="1">IFERROR(__xludf.DUMMYFUNCTION("""COMPUTED_VALUE"""),21.7)</f>
        <v>21.7</v>
      </c>
      <c r="D485" s="1">
        <f ca="1">IFERROR(__xludf.DUMMYFUNCTION("""COMPUTED_VALUE"""),15.6)</f>
        <v>15.6</v>
      </c>
      <c r="E485" s="1">
        <f ca="1">IFERROR(__xludf.DUMMYFUNCTION("""COMPUTED_VALUE"""),31.1)</f>
        <v>31.1</v>
      </c>
      <c r="F485" s="1">
        <f ca="1">IFERROR(__xludf.DUMMYFUNCTION("""COMPUTED_VALUE"""),47.9)</f>
        <v>47.9</v>
      </c>
      <c r="G485" s="1">
        <f ca="1">IFERROR(__xludf.DUMMYFUNCTION("""COMPUTED_VALUE"""),46.7)</f>
        <v>46.7</v>
      </c>
      <c r="H485" s="1">
        <f ca="1">IFERROR(__xludf.DUMMYFUNCTION("""COMPUTED_VALUE"""),5.4)</f>
        <v>5.4</v>
      </c>
      <c r="I485" s="1">
        <f ca="1">IFERROR(__xludf.DUMMYFUNCTION("""COMPUTED_VALUE"""),100)</f>
        <v>100</v>
      </c>
    </row>
    <row r="486" spans="1:9" ht="14.4" x14ac:dyDescent="0.3">
      <c r="A486" s="5">
        <v>43621</v>
      </c>
      <c r="B486" s="1">
        <f ca="1">IFERROR(__xludf.DUMMYFUNCTION("""COMPUTED_VALUE"""),26.4)</f>
        <v>26.4</v>
      </c>
      <c r="C486" s="1">
        <f ca="1">IFERROR(__xludf.DUMMYFUNCTION("""COMPUTED_VALUE"""),23.3)</f>
        <v>23.3</v>
      </c>
      <c r="D486" s="1">
        <f ca="1">IFERROR(__xludf.DUMMYFUNCTION("""COMPUTED_VALUE"""),14.4)</f>
        <v>14.4</v>
      </c>
      <c r="E486" s="1">
        <f ca="1">IFERROR(__xludf.DUMMYFUNCTION("""COMPUTED_VALUE"""),30.5)</f>
        <v>30.5</v>
      </c>
      <c r="F486" s="1">
        <f ca="1">IFERROR(__xludf.DUMMYFUNCTION("""COMPUTED_VALUE"""),49.7)</f>
        <v>49.7</v>
      </c>
      <c r="G486" s="1">
        <f ca="1">IFERROR(__xludf.DUMMYFUNCTION("""COMPUTED_VALUE"""),44.9)</f>
        <v>44.9</v>
      </c>
      <c r="H486" s="1">
        <f ca="1">IFERROR(__xludf.DUMMYFUNCTION("""COMPUTED_VALUE"""),5.4)</f>
        <v>5.4</v>
      </c>
      <c r="I486" s="1">
        <f ca="1">IFERROR(__xludf.DUMMYFUNCTION("""COMPUTED_VALUE"""),100)</f>
        <v>100</v>
      </c>
    </row>
    <row r="487" spans="1:9" ht="14.4" x14ac:dyDescent="0.3">
      <c r="A487" s="5">
        <v>43622</v>
      </c>
    </row>
    <row r="488" spans="1:9" ht="14.4" x14ac:dyDescent="0.3">
      <c r="A488" s="5">
        <v>43623</v>
      </c>
      <c r="B488" s="1">
        <f ca="1">IFERROR(__xludf.DUMMYFUNCTION("""COMPUTED_VALUE"""),25.8)</f>
        <v>25.8</v>
      </c>
      <c r="C488" s="1">
        <f ca="1">IFERROR(__xludf.DUMMYFUNCTION("""COMPUTED_VALUE"""),22.3)</f>
        <v>22.3</v>
      </c>
      <c r="D488" s="1">
        <f ca="1">IFERROR(__xludf.DUMMYFUNCTION("""COMPUTED_VALUE"""),15.4)</f>
        <v>15.4</v>
      </c>
      <c r="E488" s="1">
        <f ca="1">IFERROR(__xludf.DUMMYFUNCTION("""COMPUTED_VALUE"""),31.2)</f>
        <v>31.2</v>
      </c>
      <c r="F488" s="1">
        <f ca="1">IFERROR(__xludf.DUMMYFUNCTION("""COMPUTED_VALUE"""),48.1)</f>
        <v>48.1</v>
      </c>
      <c r="G488" s="1">
        <f ca="1">IFERROR(__xludf.DUMMYFUNCTION("""COMPUTED_VALUE"""),46.6)</f>
        <v>46.6</v>
      </c>
      <c r="H488" s="1">
        <f ca="1">IFERROR(__xludf.DUMMYFUNCTION("""COMPUTED_VALUE"""),5.3)</f>
        <v>5.3</v>
      </c>
      <c r="I488" s="1">
        <f ca="1">IFERROR(__xludf.DUMMYFUNCTION("""COMPUTED_VALUE"""),100)</f>
        <v>100</v>
      </c>
    </row>
    <row r="489" spans="1:9" ht="14.4" x14ac:dyDescent="0.3">
      <c r="A489" s="5">
        <v>43624</v>
      </c>
    </row>
    <row r="490" spans="1:9" ht="14.4" x14ac:dyDescent="0.3">
      <c r="A490" s="5">
        <v>43625</v>
      </c>
    </row>
    <row r="491" spans="1:9" ht="14.4" x14ac:dyDescent="0.3">
      <c r="A491" s="5">
        <v>43626</v>
      </c>
      <c r="B491" s="1">
        <f ca="1">IFERROR(__xludf.DUMMYFUNCTION("""COMPUTED_VALUE"""),26)</f>
        <v>26</v>
      </c>
      <c r="C491" s="1">
        <f ca="1">IFERROR(__xludf.DUMMYFUNCTION("""COMPUTED_VALUE"""),22.9)</f>
        <v>22.9</v>
      </c>
      <c r="D491" s="1">
        <f ca="1">IFERROR(__xludf.DUMMYFUNCTION("""COMPUTED_VALUE"""),13.5)</f>
        <v>13.5</v>
      </c>
      <c r="E491" s="1">
        <f ca="1">IFERROR(__xludf.DUMMYFUNCTION("""COMPUTED_VALUE"""),32.1)</f>
        <v>32.1</v>
      </c>
      <c r="F491" s="1">
        <f ca="1">IFERROR(__xludf.DUMMYFUNCTION("""COMPUTED_VALUE"""),48.9)</f>
        <v>48.9</v>
      </c>
      <c r="G491" s="1">
        <f ca="1">IFERROR(__xludf.DUMMYFUNCTION("""COMPUTED_VALUE"""),45.6)</f>
        <v>45.6</v>
      </c>
      <c r="H491" s="1">
        <f ca="1">IFERROR(__xludf.DUMMYFUNCTION("""COMPUTED_VALUE"""),5.5)</f>
        <v>5.5</v>
      </c>
      <c r="I491" s="1">
        <f ca="1">IFERROR(__xludf.DUMMYFUNCTION("""COMPUTED_VALUE"""),100)</f>
        <v>100</v>
      </c>
    </row>
    <row r="492" spans="1:9" ht="14.4" x14ac:dyDescent="0.3">
      <c r="A492" s="5">
        <v>43627</v>
      </c>
      <c r="B492" s="1">
        <f ca="1">IFERROR(__xludf.DUMMYFUNCTION("""COMPUTED_VALUE"""),25.3)</f>
        <v>25.3</v>
      </c>
      <c r="C492" s="1">
        <f ca="1">IFERROR(__xludf.DUMMYFUNCTION("""COMPUTED_VALUE"""),22.8)</f>
        <v>22.8</v>
      </c>
      <c r="D492" s="1">
        <f ca="1">IFERROR(__xludf.DUMMYFUNCTION("""COMPUTED_VALUE"""),12.2)</f>
        <v>12.2</v>
      </c>
      <c r="E492" s="1">
        <f ca="1">IFERROR(__xludf.DUMMYFUNCTION("""COMPUTED_VALUE"""),34.9)</f>
        <v>34.9</v>
      </c>
      <c r="F492" s="1">
        <f ca="1">IFERROR(__xludf.DUMMYFUNCTION("""COMPUTED_VALUE"""),48.1)</f>
        <v>48.1</v>
      </c>
      <c r="G492" s="1">
        <f ca="1">IFERROR(__xludf.DUMMYFUNCTION("""COMPUTED_VALUE"""),47.1)</f>
        <v>47.1</v>
      </c>
      <c r="H492" s="1">
        <f ca="1">IFERROR(__xludf.DUMMYFUNCTION("""COMPUTED_VALUE"""),4.8)</f>
        <v>4.8</v>
      </c>
      <c r="I492" s="1">
        <f ca="1">IFERROR(__xludf.DUMMYFUNCTION("""COMPUTED_VALUE"""),100)</f>
        <v>100</v>
      </c>
    </row>
    <row r="493" spans="1:9" ht="14.4" x14ac:dyDescent="0.3">
      <c r="A493" s="5">
        <v>43628</v>
      </c>
      <c r="B493" s="1">
        <f ca="1">IFERROR(__xludf.DUMMYFUNCTION("""COMPUTED_VALUE"""),25.4)</f>
        <v>25.4</v>
      </c>
      <c r="C493" s="1">
        <f ca="1">IFERROR(__xludf.DUMMYFUNCTION("""COMPUTED_VALUE"""),22)</f>
        <v>22</v>
      </c>
      <c r="D493" s="1">
        <f ca="1">IFERROR(__xludf.DUMMYFUNCTION("""COMPUTED_VALUE"""),12.9)</f>
        <v>12.9</v>
      </c>
      <c r="E493" s="1">
        <f ca="1">IFERROR(__xludf.DUMMYFUNCTION("""COMPUTED_VALUE"""),33.5)</f>
        <v>33.5</v>
      </c>
      <c r="F493" s="1">
        <f ca="1">IFERROR(__xludf.DUMMYFUNCTION("""COMPUTED_VALUE"""),47.4)</f>
        <v>47.4</v>
      </c>
      <c r="G493" s="1">
        <f ca="1">IFERROR(__xludf.DUMMYFUNCTION("""COMPUTED_VALUE"""),46.4)</f>
        <v>46.4</v>
      </c>
      <c r="H493" s="1">
        <f ca="1">IFERROR(__xludf.DUMMYFUNCTION("""COMPUTED_VALUE"""),6.2)</f>
        <v>6.2</v>
      </c>
      <c r="I493" s="1">
        <f ca="1">IFERROR(__xludf.DUMMYFUNCTION("""COMPUTED_VALUE"""),100)</f>
        <v>100</v>
      </c>
    </row>
    <row r="494" spans="1:9" ht="14.4" x14ac:dyDescent="0.3">
      <c r="A494" s="5">
        <v>43629</v>
      </c>
      <c r="B494" s="1">
        <f ca="1">IFERROR(__xludf.DUMMYFUNCTION("""COMPUTED_VALUE"""),25.8)</f>
        <v>25.8</v>
      </c>
      <c r="C494" s="1">
        <f ca="1">IFERROR(__xludf.DUMMYFUNCTION("""COMPUTED_VALUE"""),23)</f>
        <v>23</v>
      </c>
      <c r="D494" s="1">
        <f ca="1">IFERROR(__xludf.DUMMYFUNCTION("""COMPUTED_VALUE"""),14.6)</f>
        <v>14.6</v>
      </c>
      <c r="E494" s="1">
        <f ca="1">IFERROR(__xludf.DUMMYFUNCTION("""COMPUTED_VALUE"""),30.2)</f>
        <v>30.2</v>
      </c>
      <c r="F494" s="1">
        <f ca="1">IFERROR(__xludf.DUMMYFUNCTION("""COMPUTED_VALUE"""),48.8)</f>
        <v>48.8</v>
      </c>
      <c r="G494" s="1">
        <f ca="1">IFERROR(__xludf.DUMMYFUNCTION("""COMPUTED_VALUE"""),44.8)</f>
        <v>44.8</v>
      </c>
      <c r="H494" s="1">
        <f ca="1">IFERROR(__xludf.DUMMYFUNCTION("""COMPUTED_VALUE"""),6.4)</f>
        <v>6.4</v>
      </c>
      <c r="I494" s="1">
        <f ca="1">IFERROR(__xludf.DUMMYFUNCTION("""COMPUTED_VALUE"""),100)</f>
        <v>100</v>
      </c>
    </row>
    <row r="495" spans="1:9" ht="14.4" x14ac:dyDescent="0.3">
      <c r="A495" s="5">
        <v>43630</v>
      </c>
      <c r="B495" s="1">
        <f ca="1">IFERROR(__xludf.DUMMYFUNCTION("""COMPUTED_VALUE"""),28.9)</f>
        <v>28.9</v>
      </c>
      <c r="C495" s="1">
        <f ca="1">IFERROR(__xludf.DUMMYFUNCTION("""COMPUTED_VALUE"""),22)</f>
        <v>22</v>
      </c>
      <c r="D495" s="1">
        <f ca="1">IFERROR(__xludf.DUMMYFUNCTION("""COMPUTED_VALUE"""),14.5)</f>
        <v>14.5</v>
      </c>
      <c r="E495" s="1">
        <f ca="1">IFERROR(__xludf.DUMMYFUNCTION("""COMPUTED_VALUE"""),30.5)</f>
        <v>30.5</v>
      </c>
      <c r="F495" s="1">
        <f ca="1">IFERROR(__xludf.DUMMYFUNCTION("""COMPUTED_VALUE"""),50.9)</f>
        <v>50.9</v>
      </c>
      <c r="G495" s="1">
        <f ca="1">IFERROR(__xludf.DUMMYFUNCTION("""COMPUTED_VALUE"""),45)</f>
        <v>45</v>
      </c>
      <c r="H495" s="1">
        <f ca="1">IFERROR(__xludf.DUMMYFUNCTION("""COMPUTED_VALUE"""),4.1)</f>
        <v>4.0999999999999996</v>
      </c>
      <c r="I495" s="1">
        <f ca="1">IFERROR(__xludf.DUMMYFUNCTION("""COMPUTED_VALUE"""),100)</f>
        <v>100</v>
      </c>
    </row>
    <row r="496" spans="1:9" ht="14.4" x14ac:dyDescent="0.3">
      <c r="A496" s="5">
        <v>43631</v>
      </c>
    </row>
    <row r="497" spans="1:9" ht="14.4" x14ac:dyDescent="0.3">
      <c r="A497" s="5">
        <v>43632</v>
      </c>
    </row>
    <row r="498" spans="1:9" ht="14.4" x14ac:dyDescent="0.3">
      <c r="A498" s="5">
        <v>43633</v>
      </c>
      <c r="B498" s="1">
        <f ca="1">IFERROR(__xludf.DUMMYFUNCTION("""COMPUTED_VALUE"""),27.8)</f>
        <v>27.8</v>
      </c>
      <c r="C498" s="1">
        <f ca="1">IFERROR(__xludf.DUMMYFUNCTION("""COMPUTED_VALUE"""),22.5)</f>
        <v>22.5</v>
      </c>
      <c r="D498" s="1">
        <f ca="1">IFERROR(__xludf.DUMMYFUNCTION("""COMPUTED_VALUE"""),14.4)</f>
        <v>14.4</v>
      </c>
      <c r="E498" s="1">
        <f ca="1">IFERROR(__xludf.DUMMYFUNCTION("""COMPUTED_VALUE"""),31.9)</f>
        <v>31.9</v>
      </c>
      <c r="F498" s="1">
        <f ca="1">IFERROR(__xludf.DUMMYFUNCTION("""COMPUTED_VALUE"""),50.3)</f>
        <v>50.3</v>
      </c>
      <c r="G498" s="1">
        <f ca="1">IFERROR(__xludf.DUMMYFUNCTION("""COMPUTED_VALUE"""),46.3)</f>
        <v>46.3</v>
      </c>
      <c r="H498" s="1">
        <f ca="1">IFERROR(__xludf.DUMMYFUNCTION("""COMPUTED_VALUE"""),3.4)</f>
        <v>3.4</v>
      </c>
      <c r="I498" s="1">
        <f ca="1">IFERROR(__xludf.DUMMYFUNCTION("""COMPUTED_VALUE"""),100)</f>
        <v>100</v>
      </c>
    </row>
    <row r="499" spans="1:9" ht="14.4" x14ac:dyDescent="0.3">
      <c r="A499" s="5">
        <v>43634</v>
      </c>
      <c r="B499" s="1">
        <f ca="1">IFERROR(__xludf.DUMMYFUNCTION("""COMPUTED_VALUE"""),21.7)</f>
        <v>21.7</v>
      </c>
      <c r="C499" s="1">
        <f ca="1">IFERROR(__xludf.DUMMYFUNCTION("""COMPUTED_VALUE"""),24.2)</f>
        <v>24.2</v>
      </c>
      <c r="D499" s="1">
        <f ca="1">IFERROR(__xludf.DUMMYFUNCTION("""COMPUTED_VALUE"""),15.5)</f>
        <v>15.5</v>
      </c>
      <c r="E499" s="1">
        <f ca="1">IFERROR(__xludf.DUMMYFUNCTION("""COMPUTED_VALUE"""),33.7)</f>
        <v>33.700000000000003</v>
      </c>
      <c r="F499" s="1">
        <f ca="1">IFERROR(__xludf.DUMMYFUNCTION("""COMPUTED_VALUE"""),45.9)</f>
        <v>45.9</v>
      </c>
      <c r="G499" s="1">
        <f ca="1">IFERROR(__xludf.DUMMYFUNCTION("""COMPUTED_VALUE"""),49.2)</f>
        <v>49.2</v>
      </c>
      <c r="H499" s="1">
        <f ca="1">IFERROR(__xludf.DUMMYFUNCTION("""COMPUTED_VALUE"""),4.9)</f>
        <v>4.9000000000000004</v>
      </c>
      <c r="I499" s="1">
        <f ca="1">IFERROR(__xludf.DUMMYFUNCTION("""COMPUTED_VALUE"""),100)</f>
        <v>100</v>
      </c>
    </row>
    <row r="500" spans="1:9" ht="14.4" x14ac:dyDescent="0.3">
      <c r="A500" s="5">
        <v>43635</v>
      </c>
      <c r="B500" s="1">
        <f ca="1">IFERROR(__xludf.DUMMYFUNCTION("""COMPUTED_VALUE"""),20.9)</f>
        <v>20.9</v>
      </c>
      <c r="C500" s="1">
        <f ca="1">IFERROR(__xludf.DUMMYFUNCTION("""COMPUTED_VALUE"""),25.8)</f>
        <v>25.8</v>
      </c>
      <c r="D500" s="1">
        <f ca="1">IFERROR(__xludf.DUMMYFUNCTION("""COMPUTED_VALUE"""),13.6)</f>
        <v>13.6</v>
      </c>
      <c r="E500" s="1">
        <f ca="1">IFERROR(__xludf.DUMMYFUNCTION("""COMPUTED_VALUE"""),32.8)</f>
        <v>32.799999999999997</v>
      </c>
      <c r="F500" s="1">
        <f ca="1">IFERROR(__xludf.DUMMYFUNCTION("""COMPUTED_VALUE"""),46.7)</f>
        <v>46.7</v>
      </c>
      <c r="G500" s="1">
        <f ca="1">IFERROR(__xludf.DUMMYFUNCTION("""COMPUTED_VALUE"""),46.4)</f>
        <v>46.4</v>
      </c>
      <c r="H500" s="1">
        <f ca="1">IFERROR(__xludf.DUMMYFUNCTION("""COMPUTED_VALUE"""),6.9)</f>
        <v>6.9</v>
      </c>
      <c r="I500" s="1">
        <f ca="1">IFERROR(__xludf.DUMMYFUNCTION("""COMPUTED_VALUE"""),100)</f>
        <v>100</v>
      </c>
    </row>
    <row r="501" spans="1:9" ht="14.4" x14ac:dyDescent="0.3">
      <c r="A501" s="5">
        <v>43636</v>
      </c>
      <c r="B501" s="1">
        <f ca="1">IFERROR(__xludf.DUMMYFUNCTION("""COMPUTED_VALUE"""),22.8)</f>
        <v>22.8</v>
      </c>
      <c r="C501" s="1">
        <f ca="1">IFERROR(__xludf.DUMMYFUNCTION("""COMPUTED_VALUE"""),24.5)</f>
        <v>24.5</v>
      </c>
      <c r="D501" s="1">
        <f ca="1">IFERROR(__xludf.DUMMYFUNCTION("""COMPUTED_VALUE"""),12.3)</f>
        <v>12.3</v>
      </c>
      <c r="E501" s="1">
        <f ca="1">IFERROR(__xludf.DUMMYFUNCTION("""COMPUTED_VALUE"""),34.4)</f>
        <v>34.4</v>
      </c>
      <c r="F501" s="1">
        <f ca="1">IFERROR(__xludf.DUMMYFUNCTION("""COMPUTED_VALUE"""),47.3)</f>
        <v>47.3</v>
      </c>
      <c r="G501" s="1">
        <f ca="1">IFERROR(__xludf.DUMMYFUNCTION("""COMPUTED_VALUE"""),46.7)</f>
        <v>46.7</v>
      </c>
      <c r="H501" s="1">
        <f ca="1">IFERROR(__xludf.DUMMYFUNCTION("""COMPUTED_VALUE"""),6)</f>
        <v>6</v>
      </c>
      <c r="I501" s="1">
        <f ca="1">IFERROR(__xludf.DUMMYFUNCTION("""COMPUTED_VALUE"""),100)</f>
        <v>100</v>
      </c>
    </row>
    <row r="502" spans="1:9" ht="14.4" x14ac:dyDescent="0.3">
      <c r="A502" s="5">
        <v>43637</v>
      </c>
      <c r="B502" s="1">
        <f ca="1">IFERROR(__xludf.DUMMYFUNCTION("""COMPUTED_VALUE"""),24.2)</f>
        <v>24.2</v>
      </c>
      <c r="C502" s="1">
        <f ca="1">IFERROR(__xludf.DUMMYFUNCTION("""COMPUTED_VALUE"""),22.4)</f>
        <v>22.4</v>
      </c>
      <c r="D502" s="1">
        <f ca="1">IFERROR(__xludf.DUMMYFUNCTION("""COMPUTED_VALUE"""),13.8)</f>
        <v>13.8</v>
      </c>
      <c r="E502" s="1">
        <f ca="1">IFERROR(__xludf.DUMMYFUNCTION("""COMPUTED_VALUE"""),36)</f>
        <v>36</v>
      </c>
      <c r="F502" s="1">
        <f ca="1">IFERROR(__xludf.DUMMYFUNCTION("""COMPUTED_VALUE"""),46.6)</f>
        <v>46.6</v>
      </c>
      <c r="G502" s="1">
        <f ca="1">IFERROR(__xludf.DUMMYFUNCTION("""COMPUTED_VALUE"""),49.8)</f>
        <v>49.8</v>
      </c>
      <c r="H502" s="1">
        <f ca="1">IFERROR(__xludf.DUMMYFUNCTION("""COMPUTED_VALUE"""),3.6)</f>
        <v>3.6</v>
      </c>
      <c r="I502" s="1">
        <f ca="1">IFERROR(__xludf.DUMMYFUNCTION("""COMPUTED_VALUE"""),100)</f>
        <v>100</v>
      </c>
    </row>
    <row r="503" spans="1:9" ht="14.4" x14ac:dyDescent="0.3">
      <c r="A503" s="5">
        <v>43638</v>
      </c>
    </row>
    <row r="504" spans="1:9" ht="14.4" x14ac:dyDescent="0.3">
      <c r="A504" s="5">
        <v>43639</v>
      </c>
    </row>
    <row r="505" spans="1:9" ht="14.4" x14ac:dyDescent="0.3">
      <c r="A505" s="5">
        <v>43640</v>
      </c>
      <c r="B505" s="1">
        <f ca="1">IFERROR(__xludf.DUMMYFUNCTION("""COMPUTED_VALUE"""),23.6)</f>
        <v>23.6</v>
      </c>
      <c r="C505" s="1">
        <f ca="1">IFERROR(__xludf.DUMMYFUNCTION("""COMPUTED_VALUE"""),23.3)</f>
        <v>23.3</v>
      </c>
      <c r="D505" s="1">
        <f ca="1">IFERROR(__xludf.DUMMYFUNCTION("""COMPUTED_VALUE"""),14.9)</f>
        <v>14.9</v>
      </c>
      <c r="E505" s="1">
        <f ca="1">IFERROR(__xludf.DUMMYFUNCTION("""COMPUTED_VALUE"""),33.9)</f>
        <v>33.9</v>
      </c>
      <c r="F505" s="1">
        <f ca="1">IFERROR(__xludf.DUMMYFUNCTION("""COMPUTED_VALUE"""),46.9)</f>
        <v>46.9</v>
      </c>
      <c r="G505" s="1">
        <f ca="1">IFERROR(__xludf.DUMMYFUNCTION("""COMPUTED_VALUE"""),48.8)</f>
        <v>48.8</v>
      </c>
      <c r="H505" s="1">
        <f ca="1">IFERROR(__xludf.DUMMYFUNCTION("""COMPUTED_VALUE"""),4.3)</f>
        <v>4.3</v>
      </c>
      <c r="I505" s="1">
        <f ca="1">IFERROR(__xludf.DUMMYFUNCTION("""COMPUTED_VALUE"""),100)</f>
        <v>100</v>
      </c>
    </row>
    <row r="506" spans="1:9" ht="14.4" x14ac:dyDescent="0.3">
      <c r="A506" s="5">
        <v>43641</v>
      </c>
      <c r="B506" s="1">
        <f ca="1">IFERROR(__xludf.DUMMYFUNCTION("""COMPUTED_VALUE"""),24.9)</f>
        <v>24.9</v>
      </c>
      <c r="C506" s="1">
        <f ca="1">IFERROR(__xludf.DUMMYFUNCTION("""COMPUTED_VALUE"""),23.2)</f>
        <v>23.2</v>
      </c>
      <c r="D506" s="1">
        <f ca="1">IFERROR(__xludf.DUMMYFUNCTION("""COMPUTED_VALUE"""),14.5)</f>
        <v>14.5</v>
      </c>
      <c r="E506" s="1">
        <f ca="1">IFERROR(__xludf.DUMMYFUNCTION("""COMPUTED_VALUE"""),32.6)</f>
        <v>32.6</v>
      </c>
      <c r="F506" s="1">
        <f ca="1">IFERROR(__xludf.DUMMYFUNCTION("""COMPUTED_VALUE"""),48.1)</f>
        <v>48.1</v>
      </c>
      <c r="G506" s="1">
        <f ca="1">IFERROR(__xludf.DUMMYFUNCTION("""COMPUTED_VALUE"""),47.1)</f>
        <v>47.1</v>
      </c>
      <c r="H506" s="1">
        <f ca="1">IFERROR(__xludf.DUMMYFUNCTION("""COMPUTED_VALUE"""),4.8)</f>
        <v>4.8</v>
      </c>
      <c r="I506" s="1">
        <f ca="1">IFERROR(__xludf.DUMMYFUNCTION("""COMPUTED_VALUE"""),100)</f>
        <v>100</v>
      </c>
    </row>
    <row r="507" spans="1:9" ht="14.4" x14ac:dyDescent="0.3">
      <c r="A507" s="5">
        <v>43642</v>
      </c>
      <c r="B507" s="1">
        <f ca="1">IFERROR(__xludf.DUMMYFUNCTION("""COMPUTED_VALUE"""),25.4)</f>
        <v>25.4</v>
      </c>
      <c r="C507" s="1">
        <f ca="1">IFERROR(__xludf.DUMMYFUNCTION("""COMPUTED_VALUE"""),22.9)</f>
        <v>22.9</v>
      </c>
      <c r="D507" s="1">
        <f ca="1">IFERROR(__xludf.DUMMYFUNCTION("""COMPUTED_VALUE"""),16.1)</f>
        <v>16.100000000000001</v>
      </c>
      <c r="E507" s="1">
        <f ca="1">IFERROR(__xludf.DUMMYFUNCTION("""COMPUTED_VALUE"""),31.9)</f>
        <v>31.9</v>
      </c>
      <c r="F507" s="1">
        <f ca="1">IFERROR(__xludf.DUMMYFUNCTION("""COMPUTED_VALUE"""),48.3)</f>
        <v>48.3</v>
      </c>
      <c r="G507" s="1">
        <f ca="1">IFERROR(__xludf.DUMMYFUNCTION("""COMPUTED_VALUE"""),48)</f>
        <v>48</v>
      </c>
      <c r="H507" s="1">
        <f ca="1">IFERROR(__xludf.DUMMYFUNCTION("""COMPUTED_VALUE"""),3.7)</f>
        <v>3.7</v>
      </c>
      <c r="I507" s="1">
        <f ca="1">IFERROR(__xludf.DUMMYFUNCTION("""COMPUTED_VALUE"""),100)</f>
        <v>100</v>
      </c>
    </row>
    <row r="508" spans="1:9" ht="14.4" x14ac:dyDescent="0.3">
      <c r="A508" s="5">
        <v>43643</v>
      </c>
      <c r="B508" s="1">
        <f ca="1">IFERROR(__xludf.DUMMYFUNCTION("""COMPUTED_VALUE"""),23.4)</f>
        <v>23.4</v>
      </c>
      <c r="C508" s="1">
        <f ca="1">IFERROR(__xludf.DUMMYFUNCTION("""COMPUTED_VALUE"""),22.8)</f>
        <v>22.8</v>
      </c>
      <c r="D508" s="1">
        <f ca="1">IFERROR(__xludf.DUMMYFUNCTION("""COMPUTED_VALUE"""),17.4)</f>
        <v>17.399999999999999</v>
      </c>
      <c r="E508" s="1">
        <f ca="1">IFERROR(__xludf.DUMMYFUNCTION("""COMPUTED_VALUE"""),32.1)</f>
        <v>32.1</v>
      </c>
      <c r="F508" s="1">
        <f ca="1">IFERROR(__xludf.DUMMYFUNCTION("""COMPUTED_VALUE"""),46.2)</f>
        <v>46.2</v>
      </c>
      <c r="G508" s="1">
        <f ca="1">IFERROR(__xludf.DUMMYFUNCTION("""COMPUTED_VALUE"""),49.5)</f>
        <v>49.5</v>
      </c>
      <c r="H508" s="1">
        <f ca="1">IFERROR(__xludf.DUMMYFUNCTION("""COMPUTED_VALUE"""),4.3)</f>
        <v>4.3</v>
      </c>
      <c r="I508" s="1">
        <f ca="1">IFERROR(__xludf.DUMMYFUNCTION("""COMPUTED_VALUE"""),100)</f>
        <v>100</v>
      </c>
    </row>
    <row r="509" spans="1:9" ht="14.4" x14ac:dyDescent="0.3">
      <c r="A509" s="5">
        <v>43644</v>
      </c>
      <c r="B509" s="1">
        <f ca="1">IFERROR(__xludf.DUMMYFUNCTION("""COMPUTED_VALUE"""),25.8)</f>
        <v>25.8</v>
      </c>
      <c r="C509" s="1">
        <f ca="1">IFERROR(__xludf.DUMMYFUNCTION("""COMPUTED_VALUE"""),21.6)</f>
        <v>21.6</v>
      </c>
      <c r="D509" s="1">
        <f ca="1">IFERROR(__xludf.DUMMYFUNCTION("""COMPUTED_VALUE"""),15.6)</f>
        <v>15.6</v>
      </c>
      <c r="E509" s="1">
        <f ca="1">IFERROR(__xludf.DUMMYFUNCTION("""COMPUTED_VALUE"""),31.4)</f>
        <v>31.4</v>
      </c>
      <c r="F509" s="1">
        <f ca="1">IFERROR(__xludf.DUMMYFUNCTION("""COMPUTED_VALUE"""),47.4)</f>
        <v>47.4</v>
      </c>
      <c r="G509" s="1">
        <f ca="1">IFERROR(__xludf.DUMMYFUNCTION("""COMPUTED_VALUE"""),47)</f>
        <v>47</v>
      </c>
      <c r="H509" s="1">
        <f ca="1">IFERROR(__xludf.DUMMYFUNCTION("""COMPUTED_VALUE"""),5.6)</f>
        <v>5.6</v>
      </c>
      <c r="I509" s="1">
        <f ca="1">IFERROR(__xludf.DUMMYFUNCTION("""COMPUTED_VALUE"""),100)</f>
        <v>100</v>
      </c>
    </row>
    <row r="510" spans="1:9" ht="14.4" x14ac:dyDescent="0.3">
      <c r="A510" s="5">
        <v>43645</v>
      </c>
    </row>
    <row r="511" spans="1:9" ht="14.4" x14ac:dyDescent="0.3">
      <c r="A511" s="5">
        <v>43646</v>
      </c>
    </row>
    <row r="512" spans="1:9" ht="14.4" x14ac:dyDescent="0.3">
      <c r="A512" s="5">
        <v>43647</v>
      </c>
      <c r="B512" s="1">
        <f ca="1">IFERROR(__xludf.DUMMYFUNCTION("""COMPUTED_VALUE"""),29.2)</f>
        <v>29.2</v>
      </c>
      <c r="C512" s="1">
        <f ca="1">IFERROR(__xludf.DUMMYFUNCTION("""COMPUTED_VALUE"""),20.4)</f>
        <v>20.399999999999999</v>
      </c>
      <c r="D512" s="1">
        <f ca="1">IFERROR(__xludf.DUMMYFUNCTION("""COMPUTED_VALUE"""),15.7)</f>
        <v>15.7</v>
      </c>
      <c r="E512" s="1">
        <f ca="1">IFERROR(__xludf.DUMMYFUNCTION("""COMPUTED_VALUE"""),29.1)</f>
        <v>29.1</v>
      </c>
      <c r="F512" s="1">
        <f ca="1">IFERROR(__xludf.DUMMYFUNCTION("""COMPUTED_VALUE"""),49.6)</f>
        <v>49.6</v>
      </c>
      <c r="G512" s="1">
        <f ca="1">IFERROR(__xludf.DUMMYFUNCTION("""COMPUTED_VALUE"""),44.8)</f>
        <v>44.8</v>
      </c>
      <c r="H512" s="1">
        <f ca="1">IFERROR(__xludf.DUMMYFUNCTION("""COMPUTED_VALUE"""),5.6)</f>
        <v>5.6</v>
      </c>
      <c r="I512" s="1">
        <f ca="1">IFERROR(__xludf.DUMMYFUNCTION("""COMPUTED_VALUE"""),100)</f>
        <v>100</v>
      </c>
    </row>
    <row r="513" spans="1:9" ht="14.4" x14ac:dyDescent="0.3">
      <c r="A513" s="5">
        <v>43648</v>
      </c>
      <c r="B513" s="1">
        <f ca="1">IFERROR(__xludf.DUMMYFUNCTION("""COMPUTED_VALUE"""),30.5)</f>
        <v>30.5</v>
      </c>
      <c r="C513" s="1">
        <f ca="1">IFERROR(__xludf.DUMMYFUNCTION("""COMPUTED_VALUE"""),21.9)</f>
        <v>21.9</v>
      </c>
      <c r="D513" s="1">
        <f ca="1">IFERROR(__xludf.DUMMYFUNCTION("""COMPUTED_VALUE"""),16)</f>
        <v>16</v>
      </c>
      <c r="E513" s="1">
        <f ca="1">IFERROR(__xludf.DUMMYFUNCTION("""COMPUTED_VALUE"""),26.5)</f>
        <v>26.5</v>
      </c>
      <c r="F513" s="1">
        <f ca="1">IFERROR(__xludf.DUMMYFUNCTION("""COMPUTED_VALUE"""),52.4)</f>
        <v>52.4</v>
      </c>
      <c r="G513" s="1">
        <f ca="1">IFERROR(__xludf.DUMMYFUNCTION("""COMPUTED_VALUE"""),42.5)</f>
        <v>42.5</v>
      </c>
      <c r="H513" s="1">
        <f ca="1">IFERROR(__xludf.DUMMYFUNCTION("""COMPUTED_VALUE"""),5.1)</f>
        <v>5.0999999999999996</v>
      </c>
      <c r="I513" s="1">
        <f ca="1">IFERROR(__xludf.DUMMYFUNCTION("""COMPUTED_VALUE"""),100)</f>
        <v>100</v>
      </c>
    </row>
    <row r="514" spans="1:9" ht="14.4" x14ac:dyDescent="0.3">
      <c r="A514" s="5">
        <v>43649</v>
      </c>
      <c r="B514" s="1">
        <f ca="1">IFERROR(__xludf.DUMMYFUNCTION("""COMPUTED_VALUE"""),30.2)</f>
        <v>30.2</v>
      </c>
      <c r="C514" s="1">
        <f ca="1">IFERROR(__xludf.DUMMYFUNCTION("""COMPUTED_VALUE"""),23.3)</f>
        <v>23.3</v>
      </c>
      <c r="D514" s="1">
        <f ca="1">IFERROR(__xludf.DUMMYFUNCTION("""COMPUTED_VALUE"""),14.5)</f>
        <v>14.5</v>
      </c>
      <c r="E514" s="1">
        <f ca="1">IFERROR(__xludf.DUMMYFUNCTION("""COMPUTED_VALUE"""),26.8)</f>
        <v>26.8</v>
      </c>
      <c r="F514" s="1">
        <f ca="1">IFERROR(__xludf.DUMMYFUNCTION("""COMPUTED_VALUE"""),53.5)</f>
        <v>53.5</v>
      </c>
      <c r="G514" s="1">
        <f ca="1">IFERROR(__xludf.DUMMYFUNCTION("""COMPUTED_VALUE"""),41.3)</f>
        <v>41.3</v>
      </c>
      <c r="H514" s="1">
        <f ca="1">IFERROR(__xludf.DUMMYFUNCTION("""COMPUTED_VALUE"""),5.2)</f>
        <v>5.2</v>
      </c>
      <c r="I514" s="1">
        <f ca="1">IFERROR(__xludf.DUMMYFUNCTION("""COMPUTED_VALUE"""),100)</f>
        <v>100</v>
      </c>
    </row>
    <row r="515" spans="1:9" ht="14.4" x14ac:dyDescent="0.3">
      <c r="A515" s="5">
        <v>43650</v>
      </c>
      <c r="B515" s="1">
        <f ca="1">IFERROR(__xludf.DUMMYFUNCTION("""COMPUTED_VALUE"""),27)</f>
        <v>27</v>
      </c>
      <c r="C515" s="1">
        <f ca="1">IFERROR(__xludf.DUMMYFUNCTION("""COMPUTED_VALUE"""),24.3)</f>
        <v>24.3</v>
      </c>
      <c r="D515" s="1">
        <f ca="1">IFERROR(__xludf.DUMMYFUNCTION("""COMPUTED_VALUE"""),14.6)</f>
        <v>14.6</v>
      </c>
      <c r="E515" s="1">
        <f ca="1">IFERROR(__xludf.DUMMYFUNCTION("""COMPUTED_VALUE"""),28.6)</f>
        <v>28.6</v>
      </c>
      <c r="F515" s="1">
        <f ca="1">IFERROR(__xludf.DUMMYFUNCTION("""COMPUTED_VALUE"""),51.3)</f>
        <v>51.3</v>
      </c>
      <c r="G515" s="1">
        <f ca="1">IFERROR(__xludf.DUMMYFUNCTION("""COMPUTED_VALUE"""),43.2)</f>
        <v>43.2</v>
      </c>
      <c r="H515" s="1">
        <f ca="1">IFERROR(__xludf.DUMMYFUNCTION("""COMPUTED_VALUE"""),5.5)</f>
        <v>5.5</v>
      </c>
      <c r="I515" s="1">
        <f ca="1">IFERROR(__xludf.DUMMYFUNCTION("""COMPUTED_VALUE"""),100)</f>
        <v>100</v>
      </c>
    </row>
    <row r="516" spans="1:9" ht="14.4" x14ac:dyDescent="0.3">
      <c r="A516" s="5">
        <v>43651</v>
      </c>
      <c r="B516" s="1">
        <f ca="1">IFERROR(__xludf.DUMMYFUNCTION("""COMPUTED_VALUE"""),27.9)</f>
        <v>27.9</v>
      </c>
      <c r="C516" s="1">
        <f ca="1">IFERROR(__xludf.DUMMYFUNCTION("""COMPUTED_VALUE"""),21.7)</f>
        <v>21.7</v>
      </c>
      <c r="D516" s="1">
        <f ca="1">IFERROR(__xludf.DUMMYFUNCTION("""COMPUTED_VALUE"""),15.3)</f>
        <v>15.3</v>
      </c>
      <c r="E516" s="1">
        <f ca="1">IFERROR(__xludf.DUMMYFUNCTION("""COMPUTED_VALUE"""),30.5)</f>
        <v>30.5</v>
      </c>
      <c r="F516" s="1">
        <f ca="1">IFERROR(__xludf.DUMMYFUNCTION("""COMPUTED_VALUE"""),49.6)</f>
        <v>49.6</v>
      </c>
      <c r="G516" s="1">
        <f ca="1">IFERROR(__xludf.DUMMYFUNCTION("""COMPUTED_VALUE"""),45.8)</f>
        <v>45.8</v>
      </c>
      <c r="H516" s="1">
        <f ca="1">IFERROR(__xludf.DUMMYFUNCTION("""COMPUTED_VALUE"""),4.6)</f>
        <v>4.5999999999999996</v>
      </c>
      <c r="I516" s="1">
        <f ca="1">IFERROR(__xludf.DUMMYFUNCTION("""COMPUTED_VALUE"""),100)</f>
        <v>100</v>
      </c>
    </row>
    <row r="517" spans="1:9" ht="14.4" x14ac:dyDescent="0.3">
      <c r="A517" s="5">
        <v>43652</v>
      </c>
    </row>
    <row r="518" spans="1:9" ht="14.4" x14ac:dyDescent="0.3">
      <c r="A518" s="5">
        <v>43653</v>
      </c>
    </row>
    <row r="519" spans="1:9" ht="14.4" x14ac:dyDescent="0.3">
      <c r="A519" s="5">
        <v>43654</v>
      </c>
      <c r="B519" s="1">
        <f ca="1">IFERROR(__xludf.DUMMYFUNCTION("""COMPUTED_VALUE"""),26.9)</f>
        <v>26.9</v>
      </c>
      <c r="C519" s="1">
        <f ca="1">IFERROR(__xludf.DUMMYFUNCTION("""COMPUTED_VALUE"""),20.5)</f>
        <v>20.5</v>
      </c>
      <c r="D519" s="1">
        <f ca="1">IFERROR(__xludf.DUMMYFUNCTION("""COMPUTED_VALUE"""),14.3)</f>
        <v>14.3</v>
      </c>
      <c r="E519" s="1">
        <f ca="1">IFERROR(__xludf.DUMMYFUNCTION("""COMPUTED_VALUE"""),32.6)</f>
        <v>32.6</v>
      </c>
      <c r="F519" s="1">
        <f ca="1">IFERROR(__xludf.DUMMYFUNCTION("""COMPUTED_VALUE"""),47.4)</f>
        <v>47.4</v>
      </c>
      <c r="G519" s="1">
        <f ca="1">IFERROR(__xludf.DUMMYFUNCTION("""COMPUTED_VALUE"""),46.9)</f>
        <v>46.9</v>
      </c>
      <c r="H519" s="1">
        <f ca="1">IFERROR(__xludf.DUMMYFUNCTION("""COMPUTED_VALUE"""),5.7)</f>
        <v>5.7</v>
      </c>
      <c r="I519" s="1">
        <f ca="1">IFERROR(__xludf.DUMMYFUNCTION("""COMPUTED_VALUE"""),100)</f>
        <v>100</v>
      </c>
    </row>
    <row r="520" spans="1:9" ht="14.4" x14ac:dyDescent="0.3">
      <c r="A520" s="5">
        <v>43655</v>
      </c>
      <c r="B520" s="1">
        <f ca="1">IFERROR(__xludf.DUMMYFUNCTION("""COMPUTED_VALUE"""),23.8)</f>
        <v>23.8</v>
      </c>
      <c r="C520" s="1">
        <f ca="1">IFERROR(__xludf.DUMMYFUNCTION("""COMPUTED_VALUE"""),21.9)</f>
        <v>21.9</v>
      </c>
      <c r="D520" s="1">
        <f ca="1">IFERROR(__xludf.DUMMYFUNCTION("""COMPUTED_VALUE"""),14.3)</f>
        <v>14.3</v>
      </c>
      <c r="E520" s="1">
        <f ca="1">IFERROR(__xludf.DUMMYFUNCTION("""COMPUTED_VALUE"""),33.8)</f>
        <v>33.799999999999997</v>
      </c>
      <c r="F520" s="1">
        <f ca="1">IFERROR(__xludf.DUMMYFUNCTION("""COMPUTED_VALUE"""),45.7)</f>
        <v>45.7</v>
      </c>
      <c r="G520" s="1">
        <f ca="1">IFERROR(__xludf.DUMMYFUNCTION("""COMPUTED_VALUE"""),48.1)</f>
        <v>48.1</v>
      </c>
      <c r="H520" s="1">
        <f ca="1">IFERROR(__xludf.DUMMYFUNCTION("""COMPUTED_VALUE"""),6.2)</f>
        <v>6.2</v>
      </c>
      <c r="I520" s="1">
        <f ca="1">IFERROR(__xludf.DUMMYFUNCTION("""COMPUTED_VALUE"""),100)</f>
        <v>100</v>
      </c>
    </row>
    <row r="521" spans="1:9" ht="14.4" x14ac:dyDescent="0.3">
      <c r="A521" s="5">
        <v>43656</v>
      </c>
      <c r="B521" s="1">
        <f ca="1">IFERROR(__xludf.DUMMYFUNCTION("""COMPUTED_VALUE"""),26.9)</f>
        <v>26.9</v>
      </c>
      <c r="C521" s="1">
        <f ca="1">IFERROR(__xludf.DUMMYFUNCTION("""COMPUTED_VALUE"""),21.6)</f>
        <v>21.6</v>
      </c>
      <c r="D521" s="1">
        <f ca="1">IFERROR(__xludf.DUMMYFUNCTION("""COMPUTED_VALUE"""),15.4)</f>
        <v>15.4</v>
      </c>
      <c r="E521" s="1">
        <f ca="1">IFERROR(__xludf.DUMMYFUNCTION("""COMPUTED_VALUE"""),32.5)</f>
        <v>32.5</v>
      </c>
      <c r="F521" s="1">
        <f ca="1">IFERROR(__xludf.DUMMYFUNCTION("""COMPUTED_VALUE"""),48.5)</f>
        <v>48.5</v>
      </c>
      <c r="G521" s="1">
        <f ca="1">IFERROR(__xludf.DUMMYFUNCTION("""COMPUTED_VALUE"""),47.9)</f>
        <v>47.9</v>
      </c>
      <c r="H521" s="1">
        <f ca="1">IFERROR(__xludf.DUMMYFUNCTION("""COMPUTED_VALUE"""),3.6)</f>
        <v>3.6</v>
      </c>
      <c r="I521" s="1">
        <f ca="1">IFERROR(__xludf.DUMMYFUNCTION("""COMPUTED_VALUE"""),100)</f>
        <v>100</v>
      </c>
    </row>
    <row r="522" spans="1:9" ht="14.4" x14ac:dyDescent="0.3">
      <c r="A522" s="5">
        <v>43657</v>
      </c>
      <c r="B522" s="1">
        <f ca="1">IFERROR(__xludf.DUMMYFUNCTION("""COMPUTED_VALUE"""),27.1)</f>
        <v>27.1</v>
      </c>
      <c r="C522" s="1">
        <f ca="1">IFERROR(__xludf.DUMMYFUNCTION("""COMPUTED_VALUE"""),23.9)</f>
        <v>23.9</v>
      </c>
      <c r="D522" s="1">
        <f ca="1">IFERROR(__xludf.DUMMYFUNCTION("""COMPUTED_VALUE"""),13.8)</f>
        <v>13.8</v>
      </c>
      <c r="E522" s="1">
        <f ca="1">IFERROR(__xludf.DUMMYFUNCTION("""COMPUTED_VALUE"""),30.8)</f>
        <v>30.8</v>
      </c>
      <c r="F522" s="1">
        <f ca="1">IFERROR(__xludf.DUMMYFUNCTION("""COMPUTED_VALUE"""),51)</f>
        <v>51</v>
      </c>
      <c r="G522" s="1">
        <f ca="1">IFERROR(__xludf.DUMMYFUNCTION("""COMPUTED_VALUE"""),44.6)</f>
        <v>44.6</v>
      </c>
      <c r="H522" s="1">
        <f ca="1">IFERROR(__xludf.DUMMYFUNCTION("""COMPUTED_VALUE"""),4.4)</f>
        <v>4.4000000000000004</v>
      </c>
      <c r="I522" s="1">
        <f ca="1">IFERROR(__xludf.DUMMYFUNCTION("""COMPUTED_VALUE"""),100)</f>
        <v>100</v>
      </c>
    </row>
    <row r="523" spans="1:9" ht="14.4" x14ac:dyDescent="0.3">
      <c r="A523" s="5">
        <v>43658</v>
      </c>
      <c r="B523" s="1">
        <f ca="1">IFERROR(__xludf.DUMMYFUNCTION("""COMPUTED_VALUE"""),27)</f>
        <v>27</v>
      </c>
      <c r="C523" s="1">
        <f ca="1">IFERROR(__xludf.DUMMYFUNCTION("""COMPUTED_VALUE"""),21.1)</f>
        <v>21.1</v>
      </c>
      <c r="D523" s="1">
        <f ca="1">IFERROR(__xludf.DUMMYFUNCTION("""COMPUTED_VALUE"""),12.6)</f>
        <v>12.6</v>
      </c>
      <c r="E523" s="1">
        <f ca="1">IFERROR(__xludf.DUMMYFUNCTION("""COMPUTED_VALUE"""),34.4)</f>
        <v>34.4</v>
      </c>
      <c r="F523" s="1">
        <f ca="1">IFERROR(__xludf.DUMMYFUNCTION("""COMPUTED_VALUE"""),48.1)</f>
        <v>48.1</v>
      </c>
      <c r="G523" s="1">
        <f ca="1">IFERROR(__xludf.DUMMYFUNCTION("""COMPUTED_VALUE"""),47)</f>
        <v>47</v>
      </c>
      <c r="H523" s="1">
        <f ca="1">IFERROR(__xludf.DUMMYFUNCTION("""COMPUTED_VALUE"""),4.9)</f>
        <v>4.9000000000000004</v>
      </c>
      <c r="I523" s="1">
        <f ca="1">IFERROR(__xludf.DUMMYFUNCTION("""COMPUTED_VALUE"""),100)</f>
        <v>100</v>
      </c>
    </row>
    <row r="524" spans="1:9" ht="14.4" x14ac:dyDescent="0.3">
      <c r="A524" s="5">
        <v>43659</v>
      </c>
    </row>
    <row r="525" spans="1:9" ht="14.4" x14ac:dyDescent="0.3">
      <c r="A525" s="5">
        <v>43660</v>
      </c>
    </row>
    <row r="526" spans="1:9" ht="14.4" x14ac:dyDescent="0.3">
      <c r="A526" s="5">
        <v>43661</v>
      </c>
      <c r="B526" s="1">
        <f ca="1">IFERROR(__xludf.DUMMYFUNCTION("""COMPUTED_VALUE"""),27.2)</f>
        <v>27.2</v>
      </c>
      <c r="C526" s="1">
        <f ca="1">IFERROR(__xludf.DUMMYFUNCTION("""COMPUTED_VALUE"""),20.9)</f>
        <v>20.9</v>
      </c>
      <c r="D526" s="1">
        <f ca="1">IFERROR(__xludf.DUMMYFUNCTION("""COMPUTED_VALUE"""),12.8)</f>
        <v>12.8</v>
      </c>
      <c r="E526" s="1">
        <f ca="1">IFERROR(__xludf.DUMMYFUNCTION("""COMPUTED_VALUE"""),34.5)</f>
        <v>34.5</v>
      </c>
      <c r="F526" s="1">
        <f ca="1">IFERROR(__xludf.DUMMYFUNCTION("""COMPUTED_VALUE"""),48.1)</f>
        <v>48.1</v>
      </c>
      <c r="G526" s="1">
        <f ca="1">IFERROR(__xludf.DUMMYFUNCTION("""COMPUTED_VALUE"""),47.3)</f>
        <v>47.3</v>
      </c>
      <c r="H526" s="1">
        <f ca="1">IFERROR(__xludf.DUMMYFUNCTION("""COMPUTED_VALUE"""),4.6)</f>
        <v>4.5999999999999996</v>
      </c>
      <c r="I526" s="1">
        <f ca="1">IFERROR(__xludf.DUMMYFUNCTION("""COMPUTED_VALUE"""),100)</f>
        <v>100</v>
      </c>
    </row>
    <row r="527" spans="1:9" ht="14.4" x14ac:dyDescent="0.3">
      <c r="A527" s="5">
        <v>43662</v>
      </c>
      <c r="B527" s="1">
        <f ca="1">IFERROR(__xludf.DUMMYFUNCTION("""COMPUTED_VALUE"""),29.2)</f>
        <v>29.2</v>
      </c>
      <c r="C527" s="1">
        <f ca="1">IFERROR(__xludf.DUMMYFUNCTION("""COMPUTED_VALUE"""),23.1)</f>
        <v>23.1</v>
      </c>
      <c r="D527" s="1">
        <f ca="1">IFERROR(__xludf.DUMMYFUNCTION("""COMPUTED_VALUE"""),13.2)</f>
        <v>13.2</v>
      </c>
      <c r="E527" s="1">
        <f ca="1">IFERROR(__xludf.DUMMYFUNCTION("""COMPUTED_VALUE"""),29.9)</f>
        <v>29.9</v>
      </c>
      <c r="F527" s="1">
        <f ca="1">IFERROR(__xludf.DUMMYFUNCTION("""COMPUTED_VALUE"""),52.3)</f>
        <v>52.3</v>
      </c>
      <c r="G527" s="1">
        <f ca="1">IFERROR(__xludf.DUMMYFUNCTION("""COMPUTED_VALUE"""),43.1)</f>
        <v>43.1</v>
      </c>
      <c r="H527" s="1">
        <f ca="1">IFERROR(__xludf.DUMMYFUNCTION("""COMPUTED_VALUE"""),4.6)</f>
        <v>4.5999999999999996</v>
      </c>
      <c r="I527" s="1">
        <f ca="1">IFERROR(__xludf.DUMMYFUNCTION("""COMPUTED_VALUE"""),100)</f>
        <v>100</v>
      </c>
    </row>
    <row r="528" spans="1:9" ht="14.4" x14ac:dyDescent="0.3">
      <c r="A528" s="5">
        <v>43663</v>
      </c>
      <c r="B528" s="1">
        <f ca="1">IFERROR(__xludf.DUMMYFUNCTION("""COMPUTED_VALUE"""),29.6)</f>
        <v>29.6</v>
      </c>
      <c r="C528" s="1">
        <f ca="1">IFERROR(__xludf.DUMMYFUNCTION("""COMPUTED_VALUE"""),21)</f>
        <v>21</v>
      </c>
      <c r="D528" s="1">
        <f ca="1">IFERROR(__xludf.DUMMYFUNCTION("""COMPUTED_VALUE"""),13.8)</f>
        <v>13.8</v>
      </c>
      <c r="E528" s="1">
        <f ca="1">IFERROR(__xludf.DUMMYFUNCTION("""COMPUTED_VALUE"""),29.6)</f>
        <v>29.6</v>
      </c>
      <c r="F528" s="1">
        <f ca="1">IFERROR(__xludf.DUMMYFUNCTION("""COMPUTED_VALUE"""),50.6)</f>
        <v>50.6</v>
      </c>
      <c r="G528" s="1">
        <f ca="1">IFERROR(__xludf.DUMMYFUNCTION("""COMPUTED_VALUE"""),43.4)</f>
        <v>43.4</v>
      </c>
      <c r="H528" s="1">
        <f ca="1">IFERROR(__xludf.DUMMYFUNCTION("""COMPUTED_VALUE"""),6)</f>
        <v>6</v>
      </c>
      <c r="I528" s="1">
        <f ca="1">IFERROR(__xludf.DUMMYFUNCTION("""COMPUTED_VALUE"""),100)</f>
        <v>100</v>
      </c>
    </row>
    <row r="529" spans="1:9" ht="14.4" x14ac:dyDescent="0.3">
      <c r="A529" s="5">
        <v>43664</v>
      </c>
      <c r="B529" s="1">
        <f ca="1">IFERROR(__xludf.DUMMYFUNCTION("""COMPUTED_VALUE"""),29.4)</f>
        <v>29.4</v>
      </c>
      <c r="C529" s="1">
        <f ca="1">IFERROR(__xludf.DUMMYFUNCTION("""COMPUTED_VALUE"""),22.4)</f>
        <v>22.4</v>
      </c>
      <c r="D529" s="1">
        <f ca="1">IFERROR(__xludf.DUMMYFUNCTION("""COMPUTED_VALUE"""),12.8)</f>
        <v>12.8</v>
      </c>
      <c r="E529" s="1">
        <f ca="1">IFERROR(__xludf.DUMMYFUNCTION("""COMPUTED_VALUE"""),29.6)</f>
        <v>29.6</v>
      </c>
      <c r="F529" s="1">
        <f ca="1">IFERROR(__xludf.DUMMYFUNCTION("""COMPUTED_VALUE"""),51.8)</f>
        <v>51.8</v>
      </c>
      <c r="G529" s="1">
        <f ca="1">IFERROR(__xludf.DUMMYFUNCTION("""COMPUTED_VALUE"""),42.4)</f>
        <v>42.4</v>
      </c>
      <c r="H529" s="1">
        <f ca="1">IFERROR(__xludf.DUMMYFUNCTION("""COMPUTED_VALUE"""),5.8)</f>
        <v>5.8</v>
      </c>
      <c r="I529" s="1">
        <f ca="1">IFERROR(__xludf.DUMMYFUNCTION("""COMPUTED_VALUE"""),100)</f>
        <v>100</v>
      </c>
    </row>
    <row r="530" spans="1:9" ht="14.4" x14ac:dyDescent="0.3">
      <c r="A530" s="5">
        <v>43665</v>
      </c>
      <c r="B530" s="1">
        <f ca="1">IFERROR(__xludf.DUMMYFUNCTION("""COMPUTED_VALUE"""),31.3)</f>
        <v>31.3</v>
      </c>
      <c r="C530" s="1">
        <f ca="1">IFERROR(__xludf.DUMMYFUNCTION("""COMPUTED_VALUE"""),22.2)</f>
        <v>22.2</v>
      </c>
      <c r="D530" s="1">
        <f ca="1">IFERROR(__xludf.DUMMYFUNCTION("""COMPUTED_VALUE"""),13.8)</f>
        <v>13.8</v>
      </c>
      <c r="E530" s="1">
        <f ca="1">IFERROR(__xludf.DUMMYFUNCTION("""COMPUTED_VALUE"""),28.5)</f>
        <v>28.5</v>
      </c>
      <c r="F530" s="1">
        <f ca="1">IFERROR(__xludf.DUMMYFUNCTION("""COMPUTED_VALUE"""),53.5)</f>
        <v>53.5</v>
      </c>
      <c r="G530" s="1">
        <f ca="1">IFERROR(__xludf.DUMMYFUNCTION("""COMPUTED_VALUE"""),42.3)</f>
        <v>42.3</v>
      </c>
      <c r="H530" s="1">
        <f ca="1">IFERROR(__xludf.DUMMYFUNCTION("""COMPUTED_VALUE"""),4.2)</f>
        <v>4.2</v>
      </c>
      <c r="I530" s="1">
        <f ca="1">IFERROR(__xludf.DUMMYFUNCTION("""COMPUTED_VALUE"""),100)</f>
        <v>100</v>
      </c>
    </row>
    <row r="531" spans="1:9" ht="14.4" x14ac:dyDescent="0.3">
      <c r="A531" s="5">
        <v>43666</v>
      </c>
    </row>
    <row r="532" spans="1:9" ht="14.4" x14ac:dyDescent="0.3">
      <c r="A532" s="5">
        <v>43667</v>
      </c>
    </row>
    <row r="533" spans="1:9" ht="14.4" x14ac:dyDescent="0.3">
      <c r="A533" s="5">
        <v>43668</v>
      </c>
      <c r="B533" s="1">
        <f ca="1">IFERROR(__xludf.DUMMYFUNCTION("""COMPUTED_VALUE"""),31.9)</f>
        <v>31.9</v>
      </c>
      <c r="C533" s="1">
        <f ca="1">IFERROR(__xludf.DUMMYFUNCTION("""COMPUTED_VALUE"""),20.1)</f>
        <v>20.100000000000001</v>
      </c>
      <c r="D533" s="1">
        <f ca="1">IFERROR(__xludf.DUMMYFUNCTION("""COMPUTED_VALUE"""),14.9)</f>
        <v>14.9</v>
      </c>
      <c r="E533" s="1">
        <f ca="1">IFERROR(__xludf.DUMMYFUNCTION("""COMPUTED_VALUE"""),29.1)</f>
        <v>29.1</v>
      </c>
      <c r="F533" s="1">
        <f ca="1">IFERROR(__xludf.DUMMYFUNCTION("""COMPUTED_VALUE"""),52)</f>
        <v>52</v>
      </c>
      <c r="G533" s="1">
        <f ca="1">IFERROR(__xludf.DUMMYFUNCTION("""COMPUTED_VALUE"""),44)</f>
        <v>44</v>
      </c>
      <c r="H533" s="1">
        <f ca="1">IFERROR(__xludf.DUMMYFUNCTION("""COMPUTED_VALUE"""),4)</f>
        <v>4</v>
      </c>
      <c r="I533" s="1">
        <f ca="1">IFERROR(__xludf.DUMMYFUNCTION("""COMPUTED_VALUE"""),100)</f>
        <v>100</v>
      </c>
    </row>
    <row r="534" spans="1:9" ht="14.4" x14ac:dyDescent="0.3">
      <c r="A534" s="5">
        <v>43669</v>
      </c>
      <c r="B534" s="1">
        <f ca="1">IFERROR(__xludf.DUMMYFUNCTION("""COMPUTED_VALUE"""),32.7)</f>
        <v>32.700000000000003</v>
      </c>
      <c r="C534" s="1">
        <f ca="1">IFERROR(__xludf.DUMMYFUNCTION("""COMPUTED_VALUE"""),21.3)</f>
        <v>21.3</v>
      </c>
      <c r="D534" s="1">
        <f ca="1">IFERROR(__xludf.DUMMYFUNCTION("""COMPUTED_VALUE"""),15.9)</f>
        <v>15.9</v>
      </c>
      <c r="E534" s="1">
        <f ca="1">IFERROR(__xludf.DUMMYFUNCTION("""COMPUTED_VALUE"""),26.9)</f>
        <v>26.9</v>
      </c>
      <c r="F534" s="1">
        <f ca="1">IFERROR(__xludf.DUMMYFUNCTION("""COMPUTED_VALUE"""),54)</f>
        <v>54</v>
      </c>
      <c r="G534" s="1">
        <f ca="1">IFERROR(__xludf.DUMMYFUNCTION("""COMPUTED_VALUE"""),42.8)</f>
        <v>42.8</v>
      </c>
      <c r="H534" s="1">
        <f ca="1">IFERROR(__xludf.DUMMYFUNCTION("""COMPUTED_VALUE"""),3.2)</f>
        <v>3.2</v>
      </c>
      <c r="I534" s="1">
        <f ca="1">IFERROR(__xludf.DUMMYFUNCTION("""COMPUTED_VALUE"""),100)</f>
        <v>100</v>
      </c>
    </row>
    <row r="535" spans="1:9" ht="14.4" x14ac:dyDescent="0.3">
      <c r="A535" s="5">
        <v>43670</v>
      </c>
      <c r="B535" s="1">
        <f ca="1">IFERROR(__xludf.DUMMYFUNCTION("""COMPUTED_VALUE"""),31.5)</f>
        <v>31.5</v>
      </c>
      <c r="C535" s="1">
        <f ca="1">IFERROR(__xludf.DUMMYFUNCTION("""COMPUTED_VALUE"""),22.9)</f>
        <v>22.9</v>
      </c>
      <c r="D535" s="1">
        <f ca="1">IFERROR(__xludf.DUMMYFUNCTION("""COMPUTED_VALUE"""),16.2)</f>
        <v>16.2</v>
      </c>
      <c r="E535" s="1">
        <f ca="1">IFERROR(__xludf.DUMMYFUNCTION("""COMPUTED_VALUE"""),25.5)</f>
        <v>25.5</v>
      </c>
      <c r="F535" s="1">
        <f ca="1">IFERROR(__xludf.DUMMYFUNCTION("""COMPUTED_VALUE"""),54.4)</f>
        <v>54.4</v>
      </c>
      <c r="G535" s="1">
        <f ca="1">IFERROR(__xludf.DUMMYFUNCTION("""COMPUTED_VALUE"""),41.7)</f>
        <v>41.7</v>
      </c>
      <c r="H535" s="1">
        <f ca="1">IFERROR(__xludf.DUMMYFUNCTION("""COMPUTED_VALUE"""),3.9)</f>
        <v>3.9</v>
      </c>
      <c r="I535" s="1">
        <f ca="1">IFERROR(__xludf.DUMMYFUNCTION("""COMPUTED_VALUE"""),100)</f>
        <v>100</v>
      </c>
    </row>
    <row r="536" spans="1:9" ht="14.4" x14ac:dyDescent="0.3">
      <c r="A536" s="5">
        <v>43671</v>
      </c>
      <c r="B536" s="1">
        <f ca="1">IFERROR(__xludf.DUMMYFUNCTION("""COMPUTED_VALUE"""),30.2)</f>
        <v>30.2</v>
      </c>
      <c r="C536" s="1">
        <f ca="1">IFERROR(__xludf.DUMMYFUNCTION("""COMPUTED_VALUE"""),22.4)</f>
        <v>22.4</v>
      </c>
      <c r="D536" s="1">
        <f ca="1">IFERROR(__xludf.DUMMYFUNCTION("""COMPUTED_VALUE"""),13.8)</f>
        <v>13.8</v>
      </c>
      <c r="E536" s="1">
        <f ca="1">IFERROR(__xludf.DUMMYFUNCTION("""COMPUTED_VALUE"""),28.8)</f>
        <v>28.8</v>
      </c>
      <c r="F536" s="1">
        <f ca="1">IFERROR(__xludf.DUMMYFUNCTION("""COMPUTED_VALUE"""),52.6)</f>
        <v>52.6</v>
      </c>
      <c r="G536" s="1">
        <f ca="1">IFERROR(__xludf.DUMMYFUNCTION("""COMPUTED_VALUE"""),42.6)</f>
        <v>42.6</v>
      </c>
      <c r="H536" s="1">
        <f ca="1">IFERROR(__xludf.DUMMYFUNCTION("""COMPUTED_VALUE"""),4.8)</f>
        <v>4.8</v>
      </c>
      <c r="I536" s="1">
        <f ca="1">IFERROR(__xludf.DUMMYFUNCTION("""COMPUTED_VALUE"""),100)</f>
        <v>100</v>
      </c>
    </row>
    <row r="537" spans="1:9" ht="14.4" x14ac:dyDescent="0.3">
      <c r="A537" s="5">
        <v>43672</v>
      </c>
      <c r="B537" s="1">
        <f ca="1">IFERROR(__xludf.DUMMYFUNCTION("""COMPUTED_VALUE"""),29.2)</f>
        <v>29.2</v>
      </c>
      <c r="C537" s="1">
        <f ca="1">IFERROR(__xludf.DUMMYFUNCTION("""COMPUTED_VALUE"""),20)</f>
        <v>20</v>
      </c>
      <c r="D537" s="1">
        <f ca="1">IFERROR(__xludf.DUMMYFUNCTION("""COMPUTED_VALUE"""),14.9)</f>
        <v>14.9</v>
      </c>
      <c r="E537" s="1">
        <f ca="1">IFERROR(__xludf.DUMMYFUNCTION("""COMPUTED_VALUE"""),30.9)</f>
        <v>30.9</v>
      </c>
      <c r="F537" s="1">
        <f ca="1">IFERROR(__xludf.DUMMYFUNCTION("""COMPUTED_VALUE"""),49.2)</f>
        <v>49.2</v>
      </c>
      <c r="G537" s="1">
        <f ca="1">IFERROR(__xludf.DUMMYFUNCTION("""COMPUTED_VALUE"""),45.8)</f>
        <v>45.8</v>
      </c>
      <c r="H537" s="1">
        <f ca="1">IFERROR(__xludf.DUMMYFUNCTION("""COMPUTED_VALUE"""),5)</f>
        <v>5</v>
      </c>
      <c r="I537" s="1">
        <f ca="1">IFERROR(__xludf.DUMMYFUNCTION("""COMPUTED_VALUE"""),100)</f>
        <v>100</v>
      </c>
    </row>
    <row r="538" spans="1:9" ht="14.4" x14ac:dyDescent="0.3">
      <c r="A538" s="5">
        <v>43673</v>
      </c>
    </row>
    <row r="539" spans="1:9" ht="14.4" x14ac:dyDescent="0.3">
      <c r="A539" s="5">
        <v>43674</v>
      </c>
    </row>
    <row r="540" spans="1:9" ht="14.4" x14ac:dyDescent="0.3">
      <c r="A540" s="5">
        <v>43675</v>
      </c>
      <c r="B540" s="1">
        <f ca="1">IFERROR(__xludf.DUMMYFUNCTION("""COMPUTED_VALUE"""),28)</f>
        <v>28</v>
      </c>
      <c r="C540" s="1">
        <f ca="1">IFERROR(__xludf.DUMMYFUNCTION("""COMPUTED_VALUE"""),20.7)</f>
        <v>20.7</v>
      </c>
      <c r="D540" s="1">
        <f ca="1">IFERROR(__xludf.DUMMYFUNCTION("""COMPUTED_VALUE"""),14.8)</f>
        <v>14.8</v>
      </c>
      <c r="E540" s="1">
        <f ca="1">IFERROR(__xludf.DUMMYFUNCTION("""COMPUTED_VALUE"""),32.1)</f>
        <v>32.1</v>
      </c>
      <c r="F540" s="1">
        <f ca="1">IFERROR(__xludf.DUMMYFUNCTION("""COMPUTED_VALUE"""),48.7)</f>
        <v>48.7</v>
      </c>
      <c r="G540" s="1">
        <f ca="1">IFERROR(__xludf.DUMMYFUNCTION("""COMPUTED_VALUE"""),46.9)</f>
        <v>46.9</v>
      </c>
      <c r="H540" s="1">
        <f ca="1">IFERROR(__xludf.DUMMYFUNCTION("""COMPUTED_VALUE"""),4.4)</f>
        <v>4.4000000000000004</v>
      </c>
      <c r="I540" s="1">
        <f ca="1">IFERROR(__xludf.DUMMYFUNCTION("""COMPUTED_VALUE"""),100)</f>
        <v>100</v>
      </c>
    </row>
    <row r="541" spans="1:9" ht="14.4" x14ac:dyDescent="0.3">
      <c r="A541" s="5">
        <v>43676</v>
      </c>
      <c r="B541" s="1">
        <f ca="1">IFERROR(__xludf.DUMMYFUNCTION("""COMPUTED_VALUE"""),29)</f>
        <v>29</v>
      </c>
      <c r="C541" s="1">
        <f ca="1">IFERROR(__xludf.DUMMYFUNCTION("""COMPUTED_VALUE"""),20.4)</f>
        <v>20.399999999999999</v>
      </c>
      <c r="D541" s="1">
        <f ca="1">IFERROR(__xludf.DUMMYFUNCTION("""COMPUTED_VALUE"""),13.4)</f>
        <v>13.4</v>
      </c>
      <c r="E541" s="1">
        <f ca="1">IFERROR(__xludf.DUMMYFUNCTION("""COMPUTED_VALUE"""),32.8)</f>
        <v>32.799999999999997</v>
      </c>
      <c r="F541" s="1">
        <f ca="1">IFERROR(__xludf.DUMMYFUNCTION("""COMPUTED_VALUE"""),49.4)</f>
        <v>49.4</v>
      </c>
      <c r="G541" s="1">
        <f ca="1">IFERROR(__xludf.DUMMYFUNCTION("""COMPUTED_VALUE"""),46.2)</f>
        <v>46.2</v>
      </c>
      <c r="H541" s="1">
        <f ca="1">IFERROR(__xludf.DUMMYFUNCTION("""COMPUTED_VALUE"""),4.4)</f>
        <v>4.4000000000000004</v>
      </c>
      <c r="I541" s="1">
        <f ca="1">IFERROR(__xludf.DUMMYFUNCTION("""COMPUTED_VALUE"""),100)</f>
        <v>100</v>
      </c>
    </row>
    <row r="542" spans="1:9" ht="14.4" x14ac:dyDescent="0.3">
      <c r="A542" s="5">
        <v>43677</v>
      </c>
      <c r="B542" s="1">
        <f ca="1">IFERROR(__xludf.DUMMYFUNCTION("""COMPUTED_VALUE"""),27.3)</f>
        <v>27.3</v>
      </c>
      <c r="C542" s="1">
        <f ca="1">IFERROR(__xludf.DUMMYFUNCTION("""COMPUTED_VALUE"""),21.2)</f>
        <v>21.2</v>
      </c>
      <c r="D542" s="1">
        <f ca="1">IFERROR(__xludf.DUMMYFUNCTION("""COMPUTED_VALUE"""),14.7)</f>
        <v>14.7</v>
      </c>
      <c r="E542" s="1">
        <f ca="1">IFERROR(__xludf.DUMMYFUNCTION("""COMPUTED_VALUE"""),32.8)</f>
        <v>32.799999999999997</v>
      </c>
      <c r="F542" s="1">
        <f ca="1">IFERROR(__xludf.DUMMYFUNCTION("""COMPUTED_VALUE"""),48.5)</f>
        <v>48.5</v>
      </c>
      <c r="G542" s="1">
        <f ca="1">IFERROR(__xludf.DUMMYFUNCTION("""COMPUTED_VALUE"""),47.5)</f>
        <v>47.5</v>
      </c>
      <c r="H542" s="1">
        <f ca="1">IFERROR(__xludf.DUMMYFUNCTION("""COMPUTED_VALUE"""),4)</f>
        <v>4</v>
      </c>
      <c r="I542" s="1">
        <f ca="1">IFERROR(__xludf.DUMMYFUNCTION("""COMPUTED_VALUE"""),100)</f>
        <v>100</v>
      </c>
    </row>
    <row r="543" spans="1:9" ht="14.4" x14ac:dyDescent="0.3">
      <c r="A543" s="5">
        <v>43678</v>
      </c>
      <c r="B543" s="1">
        <f ca="1">IFERROR(__xludf.DUMMYFUNCTION("""COMPUTED_VALUE"""),26.6)</f>
        <v>26.6</v>
      </c>
      <c r="C543" s="1">
        <f ca="1">IFERROR(__xludf.DUMMYFUNCTION("""COMPUTED_VALUE"""),24)</f>
        <v>24</v>
      </c>
      <c r="D543" s="1">
        <f ca="1">IFERROR(__xludf.DUMMYFUNCTION("""COMPUTED_VALUE"""),12.7)</f>
        <v>12.7</v>
      </c>
      <c r="E543" s="1">
        <f ca="1">IFERROR(__xludf.DUMMYFUNCTION("""COMPUTED_VALUE"""),31.9)</f>
        <v>31.9</v>
      </c>
      <c r="F543" s="1">
        <f ca="1">IFERROR(__xludf.DUMMYFUNCTION("""COMPUTED_VALUE"""),50.6)</f>
        <v>50.6</v>
      </c>
      <c r="G543" s="1">
        <f ca="1">IFERROR(__xludf.DUMMYFUNCTION("""COMPUTED_VALUE"""),44.6)</f>
        <v>44.6</v>
      </c>
      <c r="H543" s="1">
        <f ca="1">IFERROR(__xludf.DUMMYFUNCTION("""COMPUTED_VALUE"""),4.8)</f>
        <v>4.8</v>
      </c>
      <c r="I543" s="1">
        <f ca="1">IFERROR(__xludf.DUMMYFUNCTION("""COMPUTED_VALUE"""),100)</f>
        <v>100</v>
      </c>
    </row>
    <row r="544" spans="1:9" ht="14.4" x14ac:dyDescent="0.3">
      <c r="A544" s="5">
        <v>43679</v>
      </c>
      <c r="B544" s="1">
        <f ca="1">IFERROR(__xludf.DUMMYFUNCTION("""COMPUTED_VALUE"""),29.8)</f>
        <v>29.8</v>
      </c>
      <c r="C544" s="1">
        <f ca="1">IFERROR(__xludf.DUMMYFUNCTION("""COMPUTED_VALUE"""),21.5)</f>
        <v>21.5</v>
      </c>
      <c r="D544" s="1">
        <f ca="1">IFERROR(__xludf.DUMMYFUNCTION("""COMPUTED_VALUE"""),10.5)</f>
        <v>10.5</v>
      </c>
      <c r="E544" s="1">
        <f ca="1">IFERROR(__xludf.DUMMYFUNCTION("""COMPUTED_VALUE"""),32.6)</f>
        <v>32.6</v>
      </c>
      <c r="F544" s="1">
        <f ca="1">IFERROR(__xludf.DUMMYFUNCTION("""COMPUTED_VALUE"""),51.3)</f>
        <v>51.3</v>
      </c>
      <c r="G544" s="1">
        <f ca="1">IFERROR(__xludf.DUMMYFUNCTION("""COMPUTED_VALUE"""),43.1)</f>
        <v>43.1</v>
      </c>
      <c r="H544" s="1">
        <f ca="1">IFERROR(__xludf.DUMMYFUNCTION("""COMPUTED_VALUE"""),5.6)</f>
        <v>5.6</v>
      </c>
      <c r="I544" s="1">
        <f ca="1">IFERROR(__xludf.DUMMYFUNCTION("""COMPUTED_VALUE"""),100)</f>
        <v>100</v>
      </c>
    </row>
    <row r="545" spans="1:9" ht="14.4" x14ac:dyDescent="0.3">
      <c r="A545" s="5">
        <v>43680</v>
      </c>
    </row>
    <row r="546" spans="1:9" ht="14.4" x14ac:dyDescent="0.3">
      <c r="A546" s="5">
        <v>43681</v>
      </c>
    </row>
    <row r="547" spans="1:9" ht="14.4" x14ac:dyDescent="0.3">
      <c r="A547" s="5">
        <v>43682</v>
      </c>
      <c r="B547" s="1">
        <f ca="1">IFERROR(__xludf.DUMMYFUNCTION("""COMPUTED_VALUE"""),30.8)</f>
        <v>30.8</v>
      </c>
      <c r="C547" s="1">
        <f ca="1">IFERROR(__xludf.DUMMYFUNCTION("""COMPUTED_VALUE"""),19.5)</f>
        <v>19.5</v>
      </c>
      <c r="D547" s="1">
        <f ca="1">IFERROR(__xludf.DUMMYFUNCTION("""COMPUTED_VALUE"""),11.2)</f>
        <v>11.2</v>
      </c>
      <c r="E547" s="1">
        <f ca="1">IFERROR(__xludf.DUMMYFUNCTION("""COMPUTED_VALUE"""),33.9)</f>
        <v>33.9</v>
      </c>
      <c r="F547" s="1">
        <f ca="1">IFERROR(__xludf.DUMMYFUNCTION("""COMPUTED_VALUE"""),50.3)</f>
        <v>50.3</v>
      </c>
      <c r="G547" s="1">
        <f ca="1">IFERROR(__xludf.DUMMYFUNCTION("""COMPUTED_VALUE"""),45.1)</f>
        <v>45.1</v>
      </c>
      <c r="H547" s="1">
        <f ca="1">IFERROR(__xludf.DUMMYFUNCTION("""COMPUTED_VALUE"""),4.6)</f>
        <v>4.5999999999999996</v>
      </c>
      <c r="I547" s="1">
        <f ca="1">IFERROR(__xludf.DUMMYFUNCTION("""COMPUTED_VALUE"""),100)</f>
        <v>100</v>
      </c>
    </row>
    <row r="548" spans="1:9" ht="14.4" x14ac:dyDescent="0.3">
      <c r="A548" s="5">
        <v>43683</v>
      </c>
      <c r="B548" s="1">
        <f ca="1">IFERROR(__xludf.DUMMYFUNCTION("""COMPUTED_VALUE"""),28.8)</f>
        <v>28.8</v>
      </c>
      <c r="C548" s="1">
        <f ca="1">IFERROR(__xludf.DUMMYFUNCTION("""COMPUTED_VALUE"""),21.3)</f>
        <v>21.3</v>
      </c>
      <c r="D548" s="1">
        <f ca="1">IFERROR(__xludf.DUMMYFUNCTION("""COMPUTED_VALUE"""),11.8)</f>
        <v>11.8</v>
      </c>
      <c r="E548" s="1">
        <f ca="1">IFERROR(__xludf.DUMMYFUNCTION("""COMPUTED_VALUE"""),33)</f>
        <v>33</v>
      </c>
      <c r="F548" s="1">
        <f ca="1">IFERROR(__xludf.DUMMYFUNCTION("""COMPUTED_VALUE"""),50.1)</f>
        <v>50.1</v>
      </c>
      <c r="G548" s="1">
        <f ca="1">IFERROR(__xludf.DUMMYFUNCTION("""COMPUTED_VALUE"""),44.8)</f>
        <v>44.8</v>
      </c>
      <c r="H548" s="1">
        <f ca="1">IFERROR(__xludf.DUMMYFUNCTION("""COMPUTED_VALUE"""),5.1)</f>
        <v>5.0999999999999996</v>
      </c>
      <c r="I548" s="1">
        <f ca="1">IFERROR(__xludf.DUMMYFUNCTION("""COMPUTED_VALUE"""),100)</f>
        <v>100</v>
      </c>
    </row>
    <row r="549" spans="1:9" ht="14.4" x14ac:dyDescent="0.3">
      <c r="A549" s="5">
        <v>43684</v>
      </c>
      <c r="B549" s="1">
        <f ca="1">IFERROR(__xludf.DUMMYFUNCTION("""COMPUTED_VALUE"""),28.4)</f>
        <v>28.4</v>
      </c>
      <c r="C549" s="1">
        <f ca="1">IFERROR(__xludf.DUMMYFUNCTION("""COMPUTED_VALUE"""),20.1)</f>
        <v>20.100000000000001</v>
      </c>
      <c r="D549" s="1">
        <f ca="1">IFERROR(__xludf.DUMMYFUNCTION("""COMPUTED_VALUE"""),11.2)</f>
        <v>11.2</v>
      </c>
      <c r="E549" s="1">
        <f ca="1">IFERROR(__xludf.DUMMYFUNCTION("""COMPUTED_VALUE"""),34.7)</f>
        <v>34.700000000000003</v>
      </c>
      <c r="F549" s="1">
        <f ca="1">IFERROR(__xludf.DUMMYFUNCTION("""COMPUTED_VALUE"""),48.5)</f>
        <v>48.5</v>
      </c>
      <c r="G549" s="1">
        <f ca="1">IFERROR(__xludf.DUMMYFUNCTION("""COMPUTED_VALUE"""),45.9)</f>
        <v>45.9</v>
      </c>
      <c r="H549" s="1">
        <f ca="1">IFERROR(__xludf.DUMMYFUNCTION("""COMPUTED_VALUE"""),5.6)</f>
        <v>5.6</v>
      </c>
      <c r="I549" s="1">
        <f ca="1">IFERROR(__xludf.DUMMYFUNCTION("""COMPUTED_VALUE"""),100)</f>
        <v>100</v>
      </c>
    </row>
    <row r="550" spans="1:9" ht="14.4" x14ac:dyDescent="0.3">
      <c r="A550" s="5">
        <v>43685</v>
      </c>
      <c r="B550" s="1">
        <f ca="1">IFERROR(__xludf.DUMMYFUNCTION("""COMPUTED_VALUE"""),29.8)</f>
        <v>29.8</v>
      </c>
      <c r="C550" s="1">
        <f ca="1">IFERROR(__xludf.DUMMYFUNCTION("""COMPUTED_VALUE"""),20.7)</f>
        <v>20.7</v>
      </c>
      <c r="D550" s="1">
        <f ca="1">IFERROR(__xludf.DUMMYFUNCTION("""COMPUTED_VALUE"""),10.5)</f>
        <v>10.5</v>
      </c>
      <c r="E550" s="1">
        <f ca="1">IFERROR(__xludf.DUMMYFUNCTION("""COMPUTED_VALUE"""),34.8)</f>
        <v>34.799999999999997</v>
      </c>
      <c r="F550" s="1">
        <f ca="1">IFERROR(__xludf.DUMMYFUNCTION("""COMPUTED_VALUE"""),50.5)</f>
        <v>50.5</v>
      </c>
      <c r="G550" s="1">
        <f ca="1">IFERROR(__xludf.DUMMYFUNCTION("""COMPUTED_VALUE"""),45.3)</f>
        <v>45.3</v>
      </c>
      <c r="H550" s="1">
        <f ca="1">IFERROR(__xludf.DUMMYFUNCTION("""COMPUTED_VALUE"""),4.2)</f>
        <v>4.2</v>
      </c>
      <c r="I550" s="1">
        <f ca="1">IFERROR(__xludf.DUMMYFUNCTION("""COMPUTED_VALUE"""),100)</f>
        <v>100</v>
      </c>
    </row>
    <row r="551" spans="1:9" ht="14.4" x14ac:dyDescent="0.3">
      <c r="A551" s="5">
        <v>43686</v>
      </c>
      <c r="B551" s="1">
        <f ca="1">IFERROR(__xludf.DUMMYFUNCTION("""COMPUTED_VALUE"""),30.2)</f>
        <v>30.2</v>
      </c>
      <c r="C551" s="1">
        <f ca="1">IFERROR(__xludf.DUMMYFUNCTION("""COMPUTED_VALUE"""),21.5)</f>
        <v>21.5</v>
      </c>
      <c r="D551" s="1">
        <f ca="1">IFERROR(__xludf.DUMMYFUNCTION("""COMPUTED_VALUE"""),12.3)</f>
        <v>12.3</v>
      </c>
      <c r="E551" s="1">
        <f ca="1">IFERROR(__xludf.DUMMYFUNCTION("""COMPUTED_VALUE"""),30.8)</f>
        <v>30.8</v>
      </c>
      <c r="F551" s="1">
        <f ca="1">IFERROR(__xludf.DUMMYFUNCTION("""COMPUTED_VALUE"""),51.7)</f>
        <v>51.7</v>
      </c>
      <c r="G551" s="1">
        <f ca="1">IFERROR(__xludf.DUMMYFUNCTION("""COMPUTED_VALUE"""),43.1)</f>
        <v>43.1</v>
      </c>
      <c r="H551" s="1">
        <f ca="1">IFERROR(__xludf.DUMMYFUNCTION("""COMPUTED_VALUE"""),5.2)</f>
        <v>5.2</v>
      </c>
      <c r="I551" s="1">
        <f ca="1">IFERROR(__xludf.DUMMYFUNCTION("""COMPUTED_VALUE"""),100)</f>
        <v>100</v>
      </c>
    </row>
    <row r="552" spans="1:9" ht="14.4" x14ac:dyDescent="0.3">
      <c r="A552" s="5">
        <v>43687</v>
      </c>
    </row>
    <row r="553" spans="1:9" ht="14.4" x14ac:dyDescent="0.3">
      <c r="A553" s="5">
        <v>43688</v>
      </c>
    </row>
    <row r="554" spans="1:9" ht="14.4" x14ac:dyDescent="0.3">
      <c r="A554" s="5">
        <v>43689</v>
      </c>
      <c r="B554" s="1">
        <f ca="1">IFERROR(__xludf.DUMMYFUNCTION("""COMPUTED_VALUE"""),28.4)</f>
        <v>28.4</v>
      </c>
      <c r="C554" s="1">
        <f ca="1">IFERROR(__xludf.DUMMYFUNCTION("""COMPUTED_VALUE"""),19.4)</f>
        <v>19.399999999999999</v>
      </c>
      <c r="D554" s="1">
        <f ca="1">IFERROR(__xludf.DUMMYFUNCTION("""COMPUTED_VALUE"""),15.3)</f>
        <v>15.3</v>
      </c>
      <c r="E554" s="1">
        <f ca="1">IFERROR(__xludf.DUMMYFUNCTION("""COMPUTED_VALUE"""),31.2)</f>
        <v>31.2</v>
      </c>
      <c r="F554" s="1">
        <f ca="1">IFERROR(__xludf.DUMMYFUNCTION("""COMPUTED_VALUE"""),47.8)</f>
        <v>47.8</v>
      </c>
      <c r="G554" s="1">
        <f ca="1">IFERROR(__xludf.DUMMYFUNCTION("""COMPUTED_VALUE"""),46.5)</f>
        <v>46.5</v>
      </c>
      <c r="H554" s="1">
        <f ca="1">IFERROR(__xludf.DUMMYFUNCTION("""COMPUTED_VALUE"""),5.7)</f>
        <v>5.7</v>
      </c>
      <c r="I554" s="1">
        <f ca="1">IFERROR(__xludf.DUMMYFUNCTION("""COMPUTED_VALUE"""),100)</f>
        <v>100</v>
      </c>
    </row>
    <row r="555" spans="1:9" ht="14.4" x14ac:dyDescent="0.3">
      <c r="A555" s="5">
        <v>43690</v>
      </c>
      <c r="B555" s="1">
        <f ca="1">IFERROR(__xludf.DUMMYFUNCTION("""COMPUTED_VALUE"""),27.8)</f>
        <v>27.8</v>
      </c>
      <c r="C555" s="1">
        <f ca="1">IFERROR(__xludf.DUMMYFUNCTION("""COMPUTED_VALUE"""),20.3)</f>
        <v>20.3</v>
      </c>
      <c r="D555" s="1">
        <f ca="1">IFERROR(__xludf.DUMMYFUNCTION("""COMPUTED_VALUE"""),15)</f>
        <v>15</v>
      </c>
      <c r="E555" s="1">
        <f ca="1">IFERROR(__xludf.DUMMYFUNCTION("""COMPUTED_VALUE"""),32.7)</f>
        <v>32.700000000000003</v>
      </c>
      <c r="F555" s="1">
        <f ca="1">IFERROR(__xludf.DUMMYFUNCTION("""COMPUTED_VALUE"""),48.1)</f>
        <v>48.1</v>
      </c>
      <c r="G555" s="1">
        <f ca="1">IFERROR(__xludf.DUMMYFUNCTION("""COMPUTED_VALUE"""),47.7)</f>
        <v>47.7</v>
      </c>
      <c r="H555" s="1">
        <f ca="1">IFERROR(__xludf.DUMMYFUNCTION("""COMPUTED_VALUE"""),4.2)</f>
        <v>4.2</v>
      </c>
      <c r="I555" s="1">
        <f ca="1">IFERROR(__xludf.DUMMYFUNCTION("""COMPUTED_VALUE"""),100)</f>
        <v>100</v>
      </c>
    </row>
    <row r="556" spans="1:9" ht="14.4" x14ac:dyDescent="0.3">
      <c r="A556" s="5">
        <v>43691</v>
      </c>
      <c r="B556" s="1">
        <f ca="1">IFERROR(__xludf.DUMMYFUNCTION("""COMPUTED_VALUE"""),28.7)</f>
        <v>28.7</v>
      </c>
      <c r="C556" s="1">
        <f ca="1">IFERROR(__xludf.DUMMYFUNCTION("""COMPUTED_VALUE"""),21.3)</f>
        <v>21.3</v>
      </c>
      <c r="D556" s="1">
        <f ca="1">IFERROR(__xludf.DUMMYFUNCTION("""COMPUTED_VALUE"""),13.3)</f>
        <v>13.3</v>
      </c>
      <c r="E556" s="1">
        <f ca="1">IFERROR(__xludf.DUMMYFUNCTION("""COMPUTED_VALUE"""),32.4)</f>
        <v>32.4</v>
      </c>
      <c r="F556" s="1">
        <f ca="1">IFERROR(__xludf.DUMMYFUNCTION("""COMPUTED_VALUE"""),50)</f>
        <v>50</v>
      </c>
      <c r="G556" s="1">
        <f ca="1">IFERROR(__xludf.DUMMYFUNCTION("""COMPUTED_VALUE"""),45.7)</f>
        <v>45.7</v>
      </c>
      <c r="H556" s="1">
        <f ca="1">IFERROR(__xludf.DUMMYFUNCTION("""COMPUTED_VALUE"""),4.3)</f>
        <v>4.3</v>
      </c>
      <c r="I556" s="1">
        <f ca="1">IFERROR(__xludf.DUMMYFUNCTION("""COMPUTED_VALUE"""),100)</f>
        <v>100</v>
      </c>
    </row>
    <row r="557" spans="1:9" ht="14.4" x14ac:dyDescent="0.3">
      <c r="A557" s="5">
        <v>43692</v>
      </c>
    </row>
    <row r="558" spans="1:9" ht="14.4" x14ac:dyDescent="0.3">
      <c r="A558" s="5">
        <v>43693</v>
      </c>
      <c r="B558" s="1">
        <f ca="1">IFERROR(__xludf.DUMMYFUNCTION("""COMPUTED_VALUE"""),27.7)</f>
        <v>27.7</v>
      </c>
      <c r="C558" s="1">
        <f ca="1">IFERROR(__xludf.DUMMYFUNCTION("""COMPUTED_VALUE"""),22.9)</f>
        <v>22.9</v>
      </c>
      <c r="D558" s="1">
        <f ca="1">IFERROR(__xludf.DUMMYFUNCTION("""COMPUTED_VALUE"""),12.5)</f>
        <v>12.5</v>
      </c>
      <c r="E558" s="1">
        <f ca="1">IFERROR(__xludf.DUMMYFUNCTION("""COMPUTED_VALUE"""),32.5)</f>
        <v>32.5</v>
      </c>
      <c r="F558" s="1">
        <f ca="1">IFERROR(__xludf.DUMMYFUNCTION("""COMPUTED_VALUE"""),50.6)</f>
        <v>50.6</v>
      </c>
      <c r="G558" s="1">
        <f ca="1">IFERROR(__xludf.DUMMYFUNCTION("""COMPUTED_VALUE"""),45)</f>
        <v>45</v>
      </c>
      <c r="H558" s="1">
        <f ca="1">IFERROR(__xludf.DUMMYFUNCTION("""COMPUTED_VALUE"""),4.4)</f>
        <v>4.4000000000000004</v>
      </c>
      <c r="I558" s="1">
        <f ca="1">IFERROR(__xludf.DUMMYFUNCTION("""COMPUTED_VALUE"""),100)</f>
        <v>100</v>
      </c>
    </row>
    <row r="559" spans="1:9" ht="14.4" x14ac:dyDescent="0.3">
      <c r="A559" s="5">
        <v>43694</v>
      </c>
    </row>
    <row r="560" spans="1:9" ht="14.4" x14ac:dyDescent="0.3">
      <c r="A560" s="5">
        <v>43695</v>
      </c>
    </row>
    <row r="561" spans="1:9" ht="14.4" x14ac:dyDescent="0.3">
      <c r="A561" s="5">
        <v>43696</v>
      </c>
      <c r="B561" s="1">
        <f ca="1">IFERROR(__xludf.DUMMYFUNCTION("""COMPUTED_VALUE"""),28.4)</f>
        <v>28.4</v>
      </c>
      <c r="C561" s="1">
        <f ca="1">IFERROR(__xludf.DUMMYFUNCTION("""COMPUTED_VALUE"""),21.6)</f>
        <v>21.6</v>
      </c>
      <c r="D561" s="1">
        <f ca="1">IFERROR(__xludf.DUMMYFUNCTION("""COMPUTED_VALUE"""),13.4)</f>
        <v>13.4</v>
      </c>
      <c r="E561" s="1">
        <f ca="1">IFERROR(__xludf.DUMMYFUNCTION("""COMPUTED_VALUE"""),32.5)</f>
        <v>32.5</v>
      </c>
      <c r="F561" s="1">
        <f ca="1">IFERROR(__xludf.DUMMYFUNCTION("""COMPUTED_VALUE"""),50)</f>
        <v>50</v>
      </c>
      <c r="G561" s="1">
        <f ca="1">IFERROR(__xludf.DUMMYFUNCTION("""COMPUTED_VALUE"""),45.9)</f>
        <v>45.9</v>
      </c>
      <c r="H561" s="1">
        <f ca="1">IFERROR(__xludf.DUMMYFUNCTION("""COMPUTED_VALUE"""),4.1)</f>
        <v>4.0999999999999996</v>
      </c>
      <c r="I561" s="1">
        <f ca="1">IFERROR(__xludf.DUMMYFUNCTION("""COMPUTED_VALUE"""),100)</f>
        <v>100</v>
      </c>
    </row>
    <row r="562" spans="1:9" ht="14.4" x14ac:dyDescent="0.3">
      <c r="A562" s="5">
        <v>43697</v>
      </c>
      <c r="B562" s="1">
        <f ca="1">IFERROR(__xludf.DUMMYFUNCTION("""COMPUTED_VALUE"""),27.5)</f>
        <v>27.5</v>
      </c>
      <c r="C562" s="1">
        <f ca="1">IFERROR(__xludf.DUMMYFUNCTION("""COMPUTED_VALUE"""),20.2)</f>
        <v>20.2</v>
      </c>
      <c r="D562" s="1">
        <f ca="1">IFERROR(__xludf.DUMMYFUNCTION("""COMPUTED_VALUE"""),15.3)</f>
        <v>15.3</v>
      </c>
      <c r="E562" s="1">
        <f ca="1">IFERROR(__xludf.DUMMYFUNCTION("""COMPUTED_VALUE"""),32.7)</f>
        <v>32.700000000000003</v>
      </c>
      <c r="F562" s="1">
        <f ca="1">IFERROR(__xludf.DUMMYFUNCTION("""COMPUTED_VALUE"""),47.7)</f>
        <v>47.7</v>
      </c>
      <c r="G562" s="1">
        <f ca="1">IFERROR(__xludf.DUMMYFUNCTION("""COMPUTED_VALUE"""),48)</f>
        <v>48</v>
      </c>
      <c r="H562" s="1">
        <f ca="1">IFERROR(__xludf.DUMMYFUNCTION("""COMPUTED_VALUE"""),4.3)</f>
        <v>4.3</v>
      </c>
      <c r="I562" s="1">
        <f ca="1">IFERROR(__xludf.DUMMYFUNCTION("""COMPUTED_VALUE"""),100)</f>
        <v>100</v>
      </c>
    </row>
    <row r="563" spans="1:9" ht="14.4" x14ac:dyDescent="0.3">
      <c r="A563" s="5">
        <v>43698</v>
      </c>
      <c r="B563" s="1">
        <f ca="1">IFERROR(__xludf.DUMMYFUNCTION("""COMPUTED_VALUE"""),25.9)</f>
        <v>25.9</v>
      </c>
      <c r="C563" s="1">
        <f ca="1">IFERROR(__xludf.DUMMYFUNCTION("""COMPUTED_VALUE"""),20.4)</f>
        <v>20.399999999999999</v>
      </c>
      <c r="D563" s="1">
        <f ca="1">IFERROR(__xludf.DUMMYFUNCTION("""COMPUTED_VALUE"""),15.1)</f>
        <v>15.1</v>
      </c>
      <c r="E563" s="1">
        <f ca="1">IFERROR(__xludf.DUMMYFUNCTION("""COMPUTED_VALUE"""),34.5)</f>
        <v>34.5</v>
      </c>
      <c r="F563" s="1">
        <f ca="1">IFERROR(__xludf.DUMMYFUNCTION("""COMPUTED_VALUE"""),46.3)</f>
        <v>46.3</v>
      </c>
      <c r="G563" s="1">
        <f ca="1">IFERROR(__xludf.DUMMYFUNCTION("""COMPUTED_VALUE"""),49.6)</f>
        <v>49.6</v>
      </c>
      <c r="H563" s="1">
        <f ca="1">IFERROR(__xludf.DUMMYFUNCTION("""COMPUTED_VALUE"""),4.1)</f>
        <v>4.0999999999999996</v>
      </c>
      <c r="I563" s="1">
        <f ca="1">IFERROR(__xludf.DUMMYFUNCTION("""COMPUTED_VALUE"""),100)</f>
        <v>100</v>
      </c>
    </row>
    <row r="564" spans="1:9" ht="14.4" x14ac:dyDescent="0.3">
      <c r="A564" s="5">
        <v>43699</v>
      </c>
      <c r="B564" s="1">
        <f ca="1">IFERROR(__xludf.DUMMYFUNCTION("""COMPUTED_VALUE"""),25.4)</f>
        <v>25.4</v>
      </c>
      <c r="C564" s="1">
        <f ca="1">IFERROR(__xludf.DUMMYFUNCTION("""COMPUTED_VALUE"""),18.8)</f>
        <v>18.8</v>
      </c>
      <c r="D564" s="1">
        <f ca="1">IFERROR(__xludf.DUMMYFUNCTION("""COMPUTED_VALUE"""),13.8)</f>
        <v>13.8</v>
      </c>
      <c r="E564" s="1">
        <f ca="1">IFERROR(__xludf.DUMMYFUNCTION("""COMPUTED_VALUE"""),39)</f>
        <v>39</v>
      </c>
      <c r="F564" s="1">
        <f ca="1">IFERROR(__xludf.DUMMYFUNCTION("""COMPUTED_VALUE"""),44.2)</f>
        <v>44.2</v>
      </c>
      <c r="G564" s="1">
        <f ca="1">IFERROR(__xludf.DUMMYFUNCTION("""COMPUTED_VALUE"""),52.8)</f>
        <v>52.8</v>
      </c>
      <c r="H564" s="1">
        <f ca="1">IFERROR(__xludf.DUMMYFUNCTION("""COMPUTED_VALUE"""),3)</f>
        <v>3</v>
      </c>
      <c r="I564" s="1">
        <f ca="1">IFERROR(__xludf.DUMMYFUNCTION("""COMPUTED_VALUE"""),100)</f>
        <v>100</v>
      </c>
    </row>
    <row r="565" spans="1:9" ht="14.4" x14ac:dyDescent="0.3">
      <c r="A565" s="5">
        <v>43700</v>
      </c>
      <c r="B565" s="1">
        <f ca="1">IFERROR(__xludf.DUMMYFUNCTION("""COMPUTED_VALUE"""),26)</f>
        <v>26</v>
      </c>
      <c r="C565" s="1">
        <f ca="1">IFERROR(__xludf.DUMMYFUNCTION("""COMPUTED_VALUE"""),19.4)</f>
        <v>19.399999999999999</v>
      </c>
      <c r="D565" s="1">
        <f ca="1">IFERROR(__xludf.DUMMYFUNCTION("""COMPUTED_VALUE"""),12.1)</f>
        <v>12.1</v>
      </c>
      <c r="E565" s="1">
        <f ca="1">IFERROR(__xludf.DUMMYFUNCTION("""COMPUTED_VALUE"""),39.9)</f>
        <v>39.9</v>
      </c>
      <c r="F565" s="1">
        <f ca="1">IFERROR(__xludf.DUMMYFUNCTION("""COMPUTED_VALUE"""),45.4)</f>
        <v>45.4</v>
      </c>
      <c r="G565" s="1">
        <f ca="1">IFERROR(__xludf.DUMMYFUNCTION("""COMPUTED_VALUE"""),52)</f>
        <v>52</v>
      </c>
      <c r="H565" s="1">
        <f ca="1">IFERROR(__xludf.DUMMYFUNCTION("""COMPUTED_VALUE"""),2.6)</f>
        <v>2.6</v>
      </c>
      <c r="I565" s="1">
        <f ca="1">IFERROR(__xludf.DUMMYFUNCTION("""COMPUTED_VALUE"""),100)</f>
        <v>100</v>
      </c>
    </row>
    <row r="566" spans="1:9" ht="14.4" x14ac:dyDescent="0.3">
      <c r="A566" s="5">
        <v>43701</v>
      </c>
    </row>
    <row r="567" spans="1:9" ht="14.4" x14ac:dyDescent="0.3">
      <c r="A567" s="5">
        <v>43702</v>
      </c>
    </row>
    <row r="568" spans="1:9" ht="14.4" x14ac:dyDescent="0.3">
      <c r="A568" s="5">
        <v>43703</v>
      </c>
      <c r="B568" s="1">
        <f ca="1">IFERROR(__xludf.DUMMYFUNCTION("""COMPUTED_VALUE"""),26.8)</f>
        <v>26.8</v>
      </c>
      <c r="C568" s="1">
        <f ca="1">IFERROR(__xludf.DUMMYFUNCTION("""COMPUTED_VALUE"""),21.8)</f>
        <v>21.8</v>
      </c>
      <c r="D568" s="1">
        <f ca="1">IFERROR(__xludf.DUMMYFUNCTION("""COMPUTED_VALUE"""),10.9)</f>
        <v>10.9</v>
      </c>
      <c r="E568" s="1">
        <f ca="1">IFERROR(__xludf.DUMMYFUNCTION("""COMPUTED_VALUE"""),37.6)</f>
        <v>37.6</v>
      </c>
      <c r="F568" s="1">
        <f ca="1">IFERROR(__xludf.DUMMYFUNCTION("""COMPUTED_VALUE"""),48.6)</f>
        <v>48.6</v>
      </c>
      <c r="G568" s="1">
        <f ca="1">IFERROR(__xludf.DUMMYFUNCTION("""COMPUTED_VALUE"""),48.5)</f>
        <v>48.5</v>
      </c>
      <c r="H568" s="1">
        <f ca="1">IFERROR(__xludf.DUMMYFUNCTION("""COMPUTED_VALUE"""),2.9)</f>
        <v>2.9</v>
      </c>
      <c r="I568" s="1">
        <f ca="1">IFERROR(__xludf.DUMMYFUNCTION("""COMPUTED_VALUE"""),100)</f>
        <v>100</v>
      </c>
    </row>
    <row r="569" spans="1:9" ht="14.4" x14ac:dyDescent="0.3">
      <c r="A569" s="5">
        <v>43704</v>
      </c>
      <c r="B569" s="1">
        <f ca="1">IFERROR(__xludf.DUMMYFUNCTION("""COMPUTED_VALUE"""),27.1)</f>
        <v>27.1</v>
      </c>
      <c r="C569" s="1">
        <f ca="1">IFERROR(__xludf.DUMMYFUNCTION("""COMPUTED_VALUE"""),20.2)</f>
        <v>20.2</v>
      </c>
      <c r="D569" s="1">
        <f ca="1">IFERROR(__xludf.DUMMYFUNCTION("""COMPUTED_VALUE"""),12)</f>
        <v>12</v>
      </c>
      <c r="E569" s="1">
        <f ca="1">IFERROR(__xludf.DUMMYFUNCTION("""COMPUTED_VALUE"""),37.7)</f>
        <v>37.700000000000003</v>
      </c>
      <c r="F569" s="1">
        <f ca="1">IFERROR(__xludf.DUMMYFUNCTION("""COMPUTED_VALUE"""),47.3)</f>
        <v>47.3</v>
      </c>
      <c r="G569" s="1">
        <f ca="1">IFERROR(__xludf.DUMMYFUNCTION("""COMPUTED_VALUE"""),49.7)</f>
        <v>49.7</v>
      </c>
      <c r="H569" s="1">
        <f ca="1">IFERROR(__xludf.DUMMYFUNCTION("""COMPUTED_VALUE"""),3)</f>
        <v>3</v>
      </c>
      <c r="I569" s="1">
        <f ca="1">IFERROR(__xludf.DUMMYFUNCTION("""COMPUTED_VALUE"""),100)</f>
        <v>100</v>
      </c>
    </row>
    <row r="570" spans="1:9" ht="14.4" x14ac:dyDescent="0.3">
      <c r="A570" s="5">
        <v>43705</v>
      </c>
      <c r="B570" s="1">
        <f ca="1">IFERROR(__xludf.DUMMYFUNCTION("""COMPUTED_VALUE"""),24.7)</f>
        <v>24.7</v>
      </c>
      <c r="C570" s="1">
        <f ca="1">IFERROR(__xludf.DUMMYFUNCTION("""COMPUTED_VALUE"""),18.7)</f>
        <v>18.7</v>
      </c>
      <c r="D570" s="1">
        <f ca="1">IFERROR(__xludf.DUMMYFUNCTION("""COMPUTED_VALUE"""),12.9)</f>
        <v>12.9</v>
      </c>
      <c r="E570" s="1">
        <f ca="1">IFERROR(__xludf.DUMMYFUNCTION("""COMPUTED_VALUE"""),39.7)</f>
        <v>39.700000000000003</v>
      </c>
      <c r="F570" s="1">
        <f ca="1">IFERROR(__xludf.DUMMYFUNCTION("""COMPUTED_VALUE"""),43.4)</f>
        <v>43.4</v>
      </c>
      <c r="G570" s="1">
        <f ca="1">IFERROR(__xludf.DUMMYFUNCTION("""COMPUTED_VALUE"""),52.6)</f>
        <v>52.6</v>
      </c>
      <c r="H570" s="1">
        <f ca="1">IFERROR(__xludf.DUMMYFUNCTION("""COMPUTED_VALUE"""),4)</f>
        <v>4</v>
      </c>
      <c r="I570" s="1">
        <f ca="1">IFERROR(__xludf.DUMMYFUNCTION("""COMPUTED_VALUE"""),100)</f>
        <v>100</v>
      </c>
    </row>
    <row r="571" spans="1:9" ht="14.4" x14ac:dyDescent="0.3">
      <c r="A571" s="5">
        <v>43706</v>
      </c>
      <c r="B571" s="1">
        <f ca="1">IFERROR(__xludf.DUMMYFUNCTION("""COMPUTED_VALUE"""),26.2)</f>
        <v>26.2</v>
      </c>
      <c r="C571" s="1">
        <f ca="1">IFERROR(__xludf.DUMMYFUNCTION("""COMPUTED_VALUE"""),18.5)</f>
        <v>18.5</v>
      </c>
      <c r="D571" s="1">
        <f ca="1">IFERROR(__xludf.DUMMYFUNCTION("""COMPUTED_VALUE"""),12.9)</f>
        <v>12.9</v>
      </c>
      <c r="E571" s="1">
        <f ca="1">IFERROR(__xludf.DUMMYFUNCTION("""COMPUTED_VALUE"""),39.1)</f>
        <v>39.1</v>
      </c>
      <c r="F571" s="1">
        <f ca="1">IFERROR(__xludf.DUMMYFUNCTION("""COMPUTED_VALUE"""),44.7)</f>
        <v>44.7</v>
      </c>
      <c r="G571" s="1">
        <f ca="1">IFERROR(__xludf.DUMMYFUNCTION("""COMPUTED_VALUE"""),52)</f>
        <v>52</v>
      </c>
      <c r="H571" s="1">
        <f ca="1">IFERROR(__xludf.DUMMYFUNCTION("""COMPUTED_VALUE"""),3.3)</f>
        <v>3.3</v>
      </c>
      <c r="I571" s="1">
        <f ca="1">IFERROR(__xludf.DUMMYFUNCTION("""COMPUTED_VALUE"""),100)</f>
        <v>100</v>
      </c>
    </row>
    <row r="572" spans="1:9" ht="14.4" x14ac:dyDescent="0.3">
      <c r="A572" s="5">
        <v>43707</v>
      </c>
      <c r="B572" s="1">
        <f ca="1">IFERROR(__xludf.DUMMYFUNCTION("""COMPUTED_VALUE"""),30.2)</f>
        <v>30.2</v>
      </c>
      <c r="C572" s="1">
        <f ca="1">IFERROR(__xludf.DUMMYFUNCTION("""COMPUTED_VALUE"""),17.5)</f>
        <v>17.5</v>
      </c>
      <c r="D572" s="1">
        <f ca="1">IFERROR(__xludf.DUMMYFUNCTION("""COMPUTED_VALUE"""),11.3)</f>
        <v>11.3</v>
      </c>
      <c r="E572" s="1">
        <f ca="1">IFERROR(__xludf.DUMMYFUNCTION("""COMPUTED_VALUE"""),38.3)</f>
        <v>38.299999999999997</v>
      </c>
      <c r="F572" s="1">
        <f ca="1">IFERROR(__xludf.DUMMYFUNCTION("""COMPUTED_VALUE"""),47.7)</f>
        <v>47.7</v>
      </c>
      <c r="G572" s="1">
        <f ca="1">IFERROR(__xludf.DUMMYFUNCTION("""COMPUTED_VALUE"""),49.6)</f>
        <v>49.6</v>
      </c>
      <c r="H572" s="1">
        <f ca="1">IFERROR(__xludf.DUMMYFUNCTION("""COMPUTED_VALUE"""),2.7)</f>
        <v>2.7</v>
      </c>
      <c r="I572" s="1">
        <f ca="1">IFERROR(__xludf.DUMMYFUNCTION("""COMPUTED_VALUE"""),100)</f>
        <v>100</v>
      </c>
    </row>
    <row r="573" spans="1:9" ht="14.4" x14ac:dyDescent="0.3">
      <c r="A573" s="5">
        <v>43708</v>
      </c>
    </row>
    <row r="574" spans="1:9" ht="14.4" x14ac:dyDescent="0.3">
      <c r="A574" s="5">
        <v>43709</v>
      </c>
    </row>
    <row r="575" spans="1:9" ht="14.4" x14ac:dyDescent="0.3">
      <c r="A575" s="5">
        <v>43710</v>
      </c>
      <c r="B575" s="1">
        <f ca="1">IFERROR(__xludf.DUMMYFUNCTION("""COMPUTED_VALUE"""),29.2)</f>
        <v>29.2</v>
      </c>
      <c r="C575" s="1">
        <f ca="1">IFERROR(__xludf.DUMMYFUNCTION("""COMPUTED_VALUE"""),19.5)</f>
        <v>19.5</v>
      </c>
      <c r="D575" s="1">
        <f ca="1">IFERROR(__xludf.DUMMYFUNCTION("""COMPUTED_VALUE"""),10.9)</f>
        <v>10.9</v>
      </c>
      <c r="E575" s="1">
        <f ca="1">IFERROR(__xludf.DUMMYFUNCTION("""COMPUTED_VALUE"""),36.5)</f>
        <v>36.5</v>
      </c>
      <c r="F575" s="1">
        <f ca="1">IFERROR(__xludf.DUMMYFUNCTION("""COMPUTED_VALUE"""),48.7)</f>
        <v>48.7</v>
      </c>
      <c r="G575" s="1">
        <f ca="1">IFERROR(__xludf.DUMMYFUNCTION("""COMPUTED_VALUE"""),47.4)</f>
        <v>47.4</v>
      </c>
      <c r="H575" s="1">
        <f ca="1">IFERROR(__xludf.DUMMYFUNCTION("""COMPUTED_VALUE"""),3.9)</f>
        <v>3.9</v>
      </c>
      <c r="I575" s="1">
        <f ca="1">IFERROR(__xludf.DUMMYFUNCTION("""COMPUTED_VALUE"""),100)</f>
        <v>100</v>
      </c>
    </row>
    <row r="576" spans="1:9" ht="14.4" x14ac:dyDescent="0.3">
      <c r="A576" s="5">
        <v>43711</v>
      </c>
      <c r="B576" s="1">
        <f ca="1">IFERROR(__xludf.DUMMYFUNCTION("""COMPUTED_VALUE"""),28)</f>
        <v>28</v>
      </c>
      <c r="C576" s="1">
        <f ca="1">IFERROR(__xludf.DUMMYFUNCTION("""COMPUTED_VALUE"""),20.8)</f>
        <v>20.8</v>
      </c>
      <c r="D576" s="1">
        <f ca="1">IFERROR(__xludf.DUMMYFUNCTION("""COMPUTED_VALUE"""),11)</f>
        <v>11</v>
      </c>
      <c r="E576" s="1">
        <f ca="1">IFERROR(__xludf.DUMMYFUNCTION("""COMPUTED_VALUE"""),36.5)</f>
        <v>36.5</v>
      </c>
      <c r="F576" s="1">
        <f ca="1">IFERROR(__xludf.DUMMYFUNCTION("""COMPUTED_VALUE"""),48.8)</f>
        <v>48.8</v>
      </c>
      <c r="G576" s="1">
        <f ca="1">IFERROR(__xludf.DUMMYFUNCTION("""COMPUTED_VALUE"""),47.5)</f>
        <v>47.5</v>
      </c>
      <c r="H576" s="1">
        <f ca="1">IFERROR(__xludf.DUMMYFUNCTION("""COMPUTED_VALUE"""),3.7)</f>
        <v>3.7</v>
      </c>
      <c r="I576" s="1">
        <f ca="1">IFERROR(__xludf.DUMMYFUNCTION("""COMPUTED_VALUE"""),100)</f>
        <v>100</v>
      </c>
    </row>
    <row r="577" spans="1:9" ht="14.4" x14ac:dyDescent="0.3">
      <c r="A577" s="5">
        <v>43712</v>
      </c>
      <c r="B577" s="1">
        <f ca="1">IFERROR(__xludf.DUMMYFUNCTION("""COMPUTED_VALUE"""),27.9)</f>
        <v>27.9</v>
      </c>
      <c r="C577" s="1">
        <f ca="1">IFERROR(__xludf.DUMMYFUNCTION("""COMPUTED_VALUE"""),19.4)</f>
        <v>19.399999999999999</v>
      </c>
      <c r="D577" s="1">
        <f ca="1">IFERROR(__xludf.DUMMYFUNCTION("""COMPUTED_VALUE"""),10.8)</f>
        <v>10.8</v>
      </c>
      <c r="E577" s="1">
        <f ca="1">IFERROR(__xludf.DUMMYFUNCTION("""COMPUTED_VALUE"""),38.2)</f>
        <v>38.200000000000003</v>
      </c>
      <c r="F577" s="1">
        <f ca="1">IFERROR(__xludf.DUMMYFUNCTION("""COMPUTED_VALUE"""),47.3)</f>
        <v>47.3</v>
      </c>
      <c r="G577" s="1">
        <f ca="1">IFERROR(__xludf.DUMMYFUNCTION("""COMPUTED_VALUE"""),49)</f>
        <v>49</v>
      </c>
      <c r="H577" s="1">
        <f ca="1">IFERROR(__xludf.DUMMYFUNCTION("""COMPUTED_VALUE"""),3.7)</f>
        <v>3.7</v>
      </c>
      <c r="I577" s="1">
        <f ca="1">IFERROR(__xludf.DUMMYFUNCTION("""COMPUTED_VALUE"""),100)</f>
        <v>100</v>
      </c>
    </row>
    <row r="578" spans="1:9" ht="14.4" x14ac:dyDescent="0.3">
      <c r="A578" s="5">
        <v>43713</v>
      </c>
      <c r="B578" s="1">
        <f ca="1">IFERROR(__xludf.DUMMYFUNCTION("""COMPUTED_VALUE"""),25.1)</f>
        <v>25.1</v>
      </c>
      <c r="C578" s="1">
        <f ca="1">IFERROR(__xludf.DUMMYFUNCTION("""COMPUTED_VALUE"""),18.8)</f>
        <v>18.8</v>
      </c>
      <c r="D578" s="1">
        <f ca="1">IFERROR(__xludf.DUMMYFUNCTION("""COMPUTED_VALUE"""),11.6)</f>
        <v>11.6</v>
      </c>
      <c r="E578" s="1">
        <f ca="1">IFERROR(__xludf.DUMMYFUNCTION("""COMPUTED_VALUE"""),40.3)</f>
        <v>40.299999999999997</v>
      </c>
      <c r="F578" s="1">
        <f ca="1">IFERROR(__xludf.DUMMYFUNCTION("""COMPUTED_VALUE"""),43.9)</f>
        <v>43.9</v>
      </c>
      <c r="G578" s="1">
        <f ca="1">IFERROR(__xludf.DUMMYFUNCTION("""COMPUTED_VALUE"""),51.9)</f>
        <v>51.9</v>
      </c>
      <c r="H578" s="1">
        <f ca="1">IFERROR(__xludf.DUMMYFUNCTION("""COMPUTED_VALUE"""),4.2)</f>
        <v>4.2</v>
      </c>
      <c r="I578" s="1">
        <f ca="1">IFERROR(__xludf.DUMMYFUNCTION("""COMPUTED_VALUE"""),100)</f>
        <v>100</v>
      </c>
    </row>
    <row r="579" spans="1:9" ht="14.4" x14ac:dyDescent="0.3">
      <c r="A579" s="5">
        <v>43714</v>
      </c>
      <c r="B579" s="1">
        <f ca="1">IFERROR(__xludf.DUMMYFUNCTION("""COMPUTED_VALUE"""),25.1)</f>
        <v>25.1</v>
      </c>
      <c r="C579" s="1">
        <f ca="1">IFERROR(__xludf.DUMMYFUNCTION("""COMPUTED_VALUE"""),19)</f>
        <v>19</v>
      </c>
      <c r="D579" s="1">
        <f ca="1">IFERROR(__xludf.DUMMYFUNCTION("""COMPUTED_VALUE"""),10.7)</f>
        <v>10.7</v>
      </c>
      <c r="E579" s="1">
        <f ca="1">IFERROR(__xludf.DUMMYFUNCTION("""COMPUTED_VALUE"""),41.7)</f>
        <v>41.7</v>
      </c>
      <c r="F579" s="1">
        <f ca="1">IFERROR(__xludf.DUMMYFUNCTION("""COMPUTED_VALUE"""),44.1)</f>
        <v>44.1</v>
      </c>
      <c r="G579" s="1">
        <f ca="1">IFERROR(__xludf.DUMMYFUNCTION("""COMPUTED_VALUE"""),52.4)</f>
        <v>52.4</v>
      </c>
      <c r="H579" s="1">
        <f ca="1">IFERROR(__xludf.DUMMYFUNCTION("""COMPUTED_VALUE"""),3.5)</f>
        <v>3.5</v>
      </c>
      <c r="I579" s="1">
        <f ca="1">IFERROR(__xludf.DUMMYFUNCTION("""COMPUTED_VALUE"""),100)</f>
        <v>100</v>
      </c>
    </row>
    <row r="580" spans="1:9" ht="14.4" x14ac:dyDescent="0.3">
      <c r="A580" s="5">
        <v>43715</v>
      </c>
    </row>
    <row r="581" spans="1:9" ht="14.4" x14ac:dyDescent="0.3">
      <c r="A581" s="5">
        <v>43716</v>
      </c>
    </row>
    <row r="582" spans="1:9" ht="14.4" x14ac:dyDescent="0.3">
      <c r="A582" s="5">
        <v>43717</v>
      </c>
      <c r="B582" s="1">
        <f ca="1">IFERROR(__xludf.DUMMYFUNCTION("""COMPUTED_VALUE"""),27.8)</f>
        <v>27.8</v>
      </c>
      <c r="C582" s="1">
        <f ca="1">IFERROR(__xludf.DUMMYFUNCTION("""COMPUTED_VALUE"""),19.8)</f>
        <v>19.8</v>
      </c>
      <c r="D582" s="1">
        <f ca="1">IFERROR(__xludf.DUMMYFUNCTION("""COMPUTED_VALUE"""),10.6)</f>
        <v>10.6</v>
      </c>
      <c r="E582" s="1">
        <f ca="1">IFERROR(__xludf.DUMMYFUNCTION("""COMPUTED_VALUE"""),38.6)</f>
        <v>38.6</v>
      </c>
      <c r="F582" s="1">
        <f ca="1">IFERROR(__xludf.DUMMYFUNCTION("""COMPUTED_VALUE"""),47.6)</f>
        <v>47.6</v>
      </c>
      <c r="G582" s="1">
        <f ca="1">IFERROR(__xludf.DUMMYFUNCTION("""COMPUTED_VALUE"""),49.2)</f>
        <v>49.2</v>
      </c>
      <c r="H582" s="1">
        <f ca="1">IFERROR(__xludf.DUMMYFUNCTION("""COMPUTED_VALUE"""),3.2)</f>
        <v>3.2</v>
      </c>
      <c r="I582" s="1">
        <f ca="1">IFERROR(__xludf.DUMMYFUNCTION("""COMPUTED_VALUE"""),100)</f>
        <v>100</v>
      </c>
    </row>
    <row r="583" spans="1:9" ht="14.4" x14ac:dyDescent="0.3">
      <c r="A583" s="5">
        <v>43718</v>
      </c>
      <c r="B583" s="1">
        <f ca="1">IFERROR(__xludf.DUMMYFUNCTION("""COMPUTED_VALUE"""),27.9)</f>
        <v>27.9</v>
      </c>
      <c r="C583" s="1">
        <f ca="1">IFERROR(__xludf.DUMMYFUNCTION("""COMPUTED_VALUE"""),20.5)</f>
        <v>20.5</v>
      </c>
      <c r="D583" s="1">
        <f ca="1">IFERROR(__xludf.DUMMYFUNCTION("""COMPUTED_VALUE"""),9.6)</f>
        <v>9.6</v>
      </c>
      <c r="E583" s="1">
        <f ca="1">IFERROR(__xludf.DUMMYFUNCTION("""COMPUTED_VALUE"""),38.7)</f>
        <v>38.700000000000003</v>
      </c>
      <c r="F583" s="1">
        <f ca="1">IFERROR(__xludf.DUMMYFUNCTION("""COMPUTED_VALUE"""),48.4)</f>
        <v>48.4</v>
      </c>
      <c r="G583" s="1">
        <f ca="1">IFERROR(__xludf.DUMMYFUNCTION("""COMPUTED_VALUE"""),48.3)</f>
        <v>48.3</v>
      </c>
      <c r="H583" s="1">
        <f ca="1">IFERROR(__xludf.DUMMYFUNCTION("""COMPUTED_VALUE"""),3.3)</f>
        <v>3.3</v>
      </c>
      <c r="I583" s="1">
        <f ca="1">IFERROR(__xludf.DUMMYFUNCTION("""COMPUTED_VALUE"""),100)</f>
        <v>100</v>
      </c>
    </row>
    <row r="584" spans="1:9" ht="14.4" x14ac:dyDescent="0.3">
      <c r="A584" s="5">
        <v>43719</v>
      </c>
      <c r="B584" s="1">
        <f ca="1">IFERROR(__xludf.DUMMYFUNCTION("""COMPUTED_VALUE"""),28.4)</f>
        <v>28.4</v>
      </c>
      <c r="C584" s="1">
        <f ca="1">IFERROR(__xludf.DUMMYFUNCTION("""COMPUTED_VALUE"""),18)</f>
        <v>18</v>
      </c>
      <c r="D584" s="1">
        <f ca="1">IFERROR(__xludf.DUMMYFUNCTION("""COMPUTED_VALUE"""),9.5)</f>
        <v>9.5</v>
      </c>
      <c r="E584" s="1">
        <f ca="1">IFERROR(__xludf.DUMMYFUNCTION("""COMPUTED_VALUE"""),41.9)</f>
        <v>41.9</v>
      </c>
      <c r="F584" s="1">
        <f ca="1">IFERROR(__xludf.DUMMYFUNCTION("""COMPUTED_VALUE"""),46.4)</f>
        <v>46.4</v>
      </c>
      <c r="G584" s="1">
        <f ca="1">IFERROR(__xludf.DUMMYFUNCTION("""COMPUTED_VALUE"""),51.4)</f>
        <v>51.4</v>
      </c>
      <c r="H584" s="1">
        <f ca="1">IFERROR(__xludf.DUMMYFUNCTION("""COMPUTED_VALUE"""),2.2)</f>
        <v>2.2000000000000002</v>
      </c>
      <c r="I584" s="1">
        <f ca="1">IFERROR(__xludf.DUMMYFUNCTION("""COMPUTED_VALUE"""),100)</f>
        <v>100</v>
      </c>
    </row>
    <row r="585" spans="1:9" ht="14.4" x14ac:dyDescent="0.3">
      <c r="A585" s="5">
        <v>43720</v>
      </c>
    </row>
    <row r="586" spans="1:9" ht="14.4" x14ac:dyDescent="0.3">
      <c r="A586" s="5">
        <v>43721</v>
      </c>
    </row>
    <row r="587" spans="1:9" ht="14.4" x14ac:dyDescent="0.3">
      <c r="A587" s="5">
        <v>43722</v>
      </c>
    </row>
    <row r="588" spans="1:9" ht="14.4" x14ac:dyDescent="0.3">
      <c r="A588" s="5">
        <v>43723</v>
      </c>
    </row>
    <row r="589" spans="1:9" ht="14.4" x14ac:dyDescent="0.3">
      <c r="A589" s="5">
        <v>43724</v>
      </c>
      <c r="B589" s="1">
        <f ca="1">IFERROR(__xludf.DUMMYFUNCTION("""COMPUTED_VALUE"""),25)</f>
        <v>25</v>
      </c>
      <c r="C589" s="1">
        <f ca="1">IFERROR(__xludf.DUMMYFUNCTION("""COMPUTED_VALUE"""),17.3)</f>
        <v>17.3</v>
      </c>
      <c r="D589" s="1">
        <f ca="1">IFERROR(__xludf.DUMMYFUNCTION("""COMPUTED_VALUE"""),12.3)</f>
        <v>12.3</v>
      </c>
      <c r="E589" s="1">
        <f ca="1">IFERROR(__xludf.DUMMYFUNCTION("""COMPUTED_VALUE"""),42.5)</f>
        <v>42.5</v>
      </c>
      <c r="F589" s="1">
        <f ca="1">IFERROR(__xludf.DUMMYFUNCTION("""COMPUTED_VALUE"""),42.3)</f>
        <v>42.3</v>
      </c>
      <c r="G589" s="1">
        <f ca="1">IFERROR(__xludf.DUMMYFUNCTION("""COMPUTED_VALUE"""),54.8)</f>
        <v>54.8</v>
      </c>
      <c r="H589" s="1">
        <f ca="1">IFERROR(__xludf.DUMMYFUNCTION("""COMPUTED_VALUE"""),2.9)</f>
        <v>2.9</v>
      </c>
      <c r="I589" s="1">
        <f ca="1">IFERROR(__xludf.DUMMYFUNCTION("""COMPUTED_VALUE"""),100)</f>
        <v>100</v>
      </c>
    </row>
    <row r="590" spans="1:9" ht="14.4" x14ac:dyDescent="0.3">
      <c r="A590" s="5">
        <v>43725</v>
      </c>
      <c r="B590" s="1">
        <f ca="1">IFERROR(__xludf.DUMMYFUNCTION("""COMPUTED_VALUE"""),26.5)</f>
        <v>26.5</v>
      </c>
      <c r="C590" s="1">
        <f ca="1">IFERROR(__xludf.DUMMYFUNCTION("""COMPUTED_VALUE"""),18.7)</f>
        <v>18.7</v>
      </c>
      <c r="D590" s="1">
        <f ca="1">IFERROR(__xludf.DUMMYFUNCTION("""COMPUTED_VALUE"""),11.7)</f>
        <v>11.7</v>
      </c>
      <c r="E590" s="1">
        <f ca="1">IFERROR(__xludf.DUMMYFUNCTION("""COMPUTED_VALUE"""),39.9)</f>
        <v>39.9</v>
      </c>
      <c r="F590" s="1">
        <f ca="1">IFERROR(__xludf.DUMMYFUNCTION("""COMPUTED_VALUE"""),45.2)</f>
        <v>45.2</v>
      </c>
      <c r="G590" s="1">
        <f ca="1">IFERROR(__xludf.DUMMYFUNCTION("""COMPUTED_VALUE"""),51.6)</f>
        <v>51.6</v>
      </c>
      <c r="H590" s="1">
        <f ca="1">IFERROR(__xludf.DUMMYFUNCTION("""COMPUTED_VALUE"""),3.2)</f>
        <v>3.2</v>
      </c>
      <c r="I590" s="1">
        <f ca="1">IFERROR(__xludf.DUMMYFUNCTION("""COMPUTED_VALUE"""),100)</f>
        <v>100</v>
      </c>
    </row>
    <row r="591" spans="1:9" ht="14.4" x14ac:dyDescent="0.3">
      <c r="A591" s="5">
        <v>43726</v>
      </c>
      <c r="B591" s="1">
        <f ca="1">IFERROR(__xludf.DUMMYFUNCTION("""COMPUTED_VALUE"""),26.8)</f>
        <v>26.8</v>
      </c>
      <c r="C591" s="1">
        <f ca="1">IFERROR(__xludf.DUMMYFUNCTION("""COMPUTED_VALUE"""),17.9)</f>
        <v>17.899999999999999</v>
      </c>
      <c r="D591" s="1">
        <f ca="1">IFERROR(__xludf.DUMMYFUNCTION("""COMPUTED_VALUE"""),11.6)</f>
        <v>11.6</v>
      </c>
      <c r="E591" s="1">
        <f ca="1">IFERROR(__xludf.DUMMYFUNCTION("""COMPUTED_VALUE"""),40.4)</f>
        <v>40.4</v>
      </c>
      <c r="F591" s="1">
        <f ca="1">IFERROR(__xludf.DUMMYFUNCTION("""COMPUTED_VALUE"""),44.7)</f>
        <v>44.7</v>
      </c>
      <c r="G591" s="1">
        <f ca="1">IFERROR(__xludf.DUMMYFUNCTION("""COMPUTED_VALUE"""),52)</f>
        <v>52</v>
      </c>
      <c r="H591" s="1">
        <f ca="1">IFERROR(__xludf.DUMMYFUNCTION("""COMPUTED_VALUE"""),3.3)</f>
        <v>3.3</v>
      </c>
      <c r="I591" s="1">
        <f ca="1">IFERROR(__xludf.DUMMYFUNCTION("""COMPUTED_VALUE"""),100)</f>
        <v>100</v>
      </c>
    </row>
    <row r="592" spans="1:9" ht="14.4" x14ac:dyDescent="0.3">
      <c r="A592" s="5">
        <v>43727</v>
      </c>
      <c r="B592" s="1">
        <f ca="1">IFERROR(__xludf.DUMMYFUNCTION("""COMPUTED_VALUE"""),27.3)</f>
        <v>27.3</v>
      </c>
      <c r="C592" s="1">
        <f ca="1">IFERROR(__xludf.DUMMYFUNCTION("""COMPUTED_VALUE"""),17.4)</f>
        <v>17.399999999999999</v>
      </c>
      <c r="D592" s="1">
        <f ca="1">IFERROR(__xludf.DUMMYFUNCTION("""COMPUTED_VALUE"""),11.6)</f>
        <v>11.6</v>
      </c>
      <c r="E592" s="1">
        <f ca="1">IFERROR(__xludf.DUMMYFUNCTION("""COMPUTED_VALUE"""),40.4)</f>
        <v>40.4</v>
      </c>
      <c r="F592" s="1">
        <f ca="1">IFERROR(__xludf.DUMMYFUNCTION("""COMPUTED_VALUE"""),44.7)</f>
        <v>44.7</v>
      </c>
      <c r="G592" s="1">
        <f ca="1">IFERROR(__xludf.DUMMYFUNCTION("""COMPUTED_VALUE"""),52)</f>
        <v>52</v>
      </c>
      <c r="H592" s="1">
        <f ca="1">IFERROR(__xludf.DUMMYFUNCTION("""COMPUTED_VALUE"""),3.3)</f>
        <v>3.3</v>
      </c>
      <c r="I592" s="1">
        <f ca="1">IFERROR(__xludf.DUMMYFUNCTION("""COMPUTED_VALUE"""),100)</f>
        <v>100</v>
      </c>
    </row>
    <row r="593" spans="1:9" ht="14.4" x14ac:dyDescent="0.3">
      <c r="A593" s="5">
        <v>43728</v>
      </c>
      <c r="B593" s="1">
        <f ca="1">IFERROR(__xludf.DUMMYFUNCTION("""COMPUTED_VALUE"""),27.5)</f>
        <v>27.5</v>
      </c>
      <c r="C593" s="1">
        <f ca="1">IFERROR(__xludf.DUMMYFUNCTION("""COMPUTED_VALUE"""),19.7)</f>
        <v>19.7</v>
      </c>
      <c r="D593" s="1">
        <f ca="1">IFERROR(__xludf.DUMMYFUNCTION("""COMPUTED_VALUE"""),11.3)</f>
        <v>11.3</v>
      </c>
      <c r="E593" s="1">
        <f ca="1">IFERROR(__xludf.DUMMYFUNCTION("""COMPUTED_VALUE"""),39.1)</f>
        <v>39.1</v>
      </c>
      <c r="F593" s="1">
        <f ca="1">IFERROR(__xludf.DUMMYFUNCTION("""COMPUTED_VALUE"""),47.2)</f>
        <v>47.2</v>
      </c>
      <c r="G593" s="1">
        <f ca="1">IFERROR(__xludf.DUMMYFUNCTION("""COMPUTED_VALUE"""),50.4)</f>
        <v>50.4</v>
      </c>
      <c r="H593" s="1">
        <f ca="1">IFERROR(__xludf.DUMMYFUNCTION("""COMPUTED_VALUE"""),2.4)</f>
        <v>2.4</v>
      </c>
      <c r="I593" s="1">
        <f ca="1">IFERROR(__xludf.DUMMYFUNCTION("""COMPUTED_VALUE"""),100)</f>
        <v>100</v>
      </c>
    </row>
    <row r="594" spans="1:9" ht="14.4" x14ac:dyDescent="0.3">
      <c r="A594" s="5">
        <v>43729</v>
      </c>
    </row>
    <row r="595" spans="1:9" ht="14.4" x14ac:dyDescent="0.3">
      <c r="A595" s="5">
        <v>43730</v>
      </c>
    </row>
    <row r="596" spans="1:9" ht="14.4" x14ac:dyDescent="0.3">
      <c r="A596" s="5">
        <v>43731</v>
      </c>
      <c r="B596" s="1">
        <f ca="1">IFERROR(__xludf.DUMMYFUNCTION("""COMPUTED_VALUE"""),29)</f>
        <v>29</v>
      </c>
      <c r="C596" s="1">
        <f ca="1">IFERROR(__xludf.DUMMYFUNCTION("""COMPUTED_VALUE"""),19.4)</f>
        <v>19.399999999999999</v>
      </c>
      <c r="D596" s="1">
        <f ca="1">IFERROR(__xludf.DUMMYFUNCTION("""COMPUTED_VALUE"""),11.2)</f>
        <v>11.2</v>
      </c>
      <c r="E596" s="1">
        <f ca="1">IFERROR(__xludf.DUMMYFUNCTION("""COMPUTED_VALUE"""),38.9)</f>
        <v>38.9</v>
      </c>
      <c r="F596" s="1">
        <f ca="1">IFERROR(__xludf.DUMMYFUNCTION("""COMPUTED_VALUE"""),48.4)</f>
        <v>48.4</v>
      </c>
      <c r="G596" s="1">
        <f ca="1">IFERROR(__xludf.DUMMYFUNCTION("""COMPUTED_VALUE"""),50.1)</f>
        <v>50.1</v>
      </c>
      <c r="H596" s="1">
        <f ca="1">IFERROR(__xludf.DUMMYFUNCTION("""COMPUTED_VALUE"""),1.5)</f>
        <v>1.5</v>
      </c>
      <c r="I596" s="1">
        <f ca="1">IFERROR(__xludf.DUMMYFUNCTION("""COMPUTED_VALUE"""),100)</f>
        <v>100</v>
      </c>
    </row>
    <row r="597" spans="1:9" ht="14.4" x14ac:dyDescent="0.3">
      <c r="A597" s="5">
        <v>43732</v>
      </c>
      <c r="B597" s="1">
        <f ca="1">IFERROR(__xludf.DUMMYFUNCTION("""COMPUTED_VALUE"""),30.7)</f>
        <v>30.7</v>
      </c>
      <c r="C597" s="1">
        <f ca="1">IFERROR(__xludf.DUMMYFUNCTION("""COMPUTED_VALUE"""),19)</f>
        <v>19</v>
      </c>
      <c r="D597" s="1">
        <f ca="1">IFERROR(__xludf.DUMMYFUNCTION("""COMPUTED_VALUE"""),10.7)</f>
        <v>10.7</v>
      </c>
      <c r="E597" s="1">
        <f ca="1">IFERROR(__xludf.DUMMYFUNCTION("""COMPUTED_VALUE"""),37.1)</f>
        <v>37.1</v>
      </c>
      <c r="F597" s="1">
        <f ca="1">IFERROR(__xludf.DUMMYFUNCTION("""COMPUTED_VALUE"""),49.7)</f>
        <v>49.7</v>
      </c>
      <c r="G597" s="1">
        <f ca="1">IFERROR(__xludf.DUMMYFUNCTION("""COMPUTED_VALUE"""),47.8)</f>
        <v>47.8</v>
      </c>
      <c r="H597" s="1">
        <f ca="1">IFERROR(__xludf.DUMMYFUNCTION("""COMPUTED_VALUE"""),2.5)</f>
        <v>2.5</v>
      </c>
      <c r="I597" s="1">
        <f ca="1">IFERROR(__xludf.DUMMYFUNCTION("""COMPUTED_VALUE"""),100)</f>
        <v>100</v>
      </c>
    </row>
    <row r="598" spans="1:9" ht="14.4" x14ac:dyDescent="0.3">
      <c r="A598" s="5">
        <v>43733</v>
      </c>
      <c r="B598" s="1">
        <f ca="1">IFERROR(__xludf.DUMMYFUNCTION("""COMPUTED_VALUE"""),29.8)</f>
        <v>29.8</v>
      </c>
      <c r="C598" s="1">
        <f ca="1">IFERROR(__xludf.DUMMYFUNCTION("""COMPUTED_VALUE"""),17.4)</f>
        <v>17.399999999999999</v>
      </c>
      <c r="D598" s="1">
        <f ca="1">IFERROR(__xludf.DUMMYFUNCTION("""COMPUTED_VALUE"""),12.3)</f>
        <v>12.3</v>
      </c>
      <c r="E598" s="1">
        <f ca="1">IFERROR(__xludf.DUMMYFUNCTION("""COMPUTED_VALUE"""),37.8)</f>
        <v>37.799999999999997</v>
      </c>
      <c r="F598" s="1">
        <f ca="1">IFERROR(__xludf.DUMMYFUNCTION("""COMPUTED_VALUE"""),47.2)</f>
        <v>47.2</v>
      </c>
      <c r="G598" s="1">
        <f ca="1">IFERROR(__xludf.DUMMYFUNCTION("""COMPUTED_VALUE"""),50.1)</f>
        <v>50.1</v>
      </c>
      <c r="H598" s="1">
        <f ca="1">IFERROR(__xludf.DUMMYFUNCTION("""COMPUTED_VALUE"""),2.7)</f>
        <v>2.7</v>
      </c>
      <c r="I598" s="1">
        <f ca="1">IFERROR(__xludf.DUMMYFUNCTION("""COMPUTED_VALUE"""),100)</f>
        <v>100</v>
      </c>
    </row>
    <row r="599" spans="1:9" ht="14.4" x14ac:dyDescent="0.3">
      <c r="A599" s="5">
        <v>43734</v>
      </c>
      <c r="B599" s="1">
        <f ca="1">IFERROR(__xludf.DUMMYFUNCTION("""COMPUTED_VALUE"""),29.8)</f>
        <v>29.8</v>
      </c>
      <c r="C599" s="1">
        <f ca="1">IFERROR(__xludf.DUMMYFUNCTION("""COMPUTED_VALUE"""),17.1)</f>
        <v>17.100000000000001</v>
      </c>
      <c r="D599" s="1">
        <f ca="1">IFERROR(__xludf.DUMMYFUNCTION("""COMPUTED_VALUE"""),12.1)</f>
        <v>12.1</v>
      </c>
      <c r="E599" s="1">
        <f ca="1">IFERROR(__xludf.DUMMYFUNCTION("""COMPUTED_VALUE"""),38.7)</f>
        <v>38.700000000000003</v>
      </c>
      <c r="F599" s="1">
        <f ca="1">IFERROR(__xludf.DUMMYFUNCTION("""COMPUTED_VALUE"""),46.9)</f>
        <v>46.9</v>
      </c>
      <c r="G599" s="1">
        <f ca="1">IFERROR(__xludf.DUMMYFUNCTION("""COMPUTED_VALUE"""),50.8)</f>
        <v>50.8</v>
      </c>
      <c r="H599" s="1">
        <f ca="1">IFERROR(__xludf.DUMMYFUNCTION("""COMPUTED_VALUE"""),2.3)</f>
        <v>2.2999999999999998</v>
      </c>
      <c r="I599" s="1">
        <f ca="1">IFERROR(__xludf.DUMMYFUNCTION("""COMPUTED_VALUE"""),100)</f>
        <v>100</v>
      </c>
    </row>
    <row r="600" spans="1:9" ht="14.4" x14ac:dyDescent="0.3">
      <c r="A600" s="5">
        <v>43735</v>
      </c>
      <c r="B600" s="1">
        <f ca="1">IFERROR(__xludf.DUMMYFUNCTION("""COMPUTED_VALUE"""),28.1)</f>
        <v>28.1</v>
      </c>
      <c r="C600" s="1">
        <f ca="1">IFERROR(__xludf.DUMMYFUNCTION("""COMPUTED_VALUE"""),17.5)</f>
        <v>17.5</v>
      </c>
      <c r="D600" s="1">
        <f ca="1">IFERROR(__xludf.DUMMYFUNCTION("""COMPUTED_VALUE"""),10.4)</f>
        <v>10.4</v>
      </c>
      <c r="E600" s="1">
        <f ca="1">IFERROR(__xludf.DUMMYFUNCTION("""COMPUTED_VALUE"""),41.4)</f>
        <v>41.4</v>
      </c>
      <c r="F600" s="1">
        <f ca="1">IFERROR(__xludf.DUMMYFUNCTION("""COMPUTED_VALUE"""),45.6)</f>
        <v>45.6</v>
      </c>
      <c r="G600" s="1">
        <f ca="1">IFERROR(__xludf.DUMMYFUNCTION("""COMPUTED_VALUE"""),51.8)</f>
        <v>51.8</v>
      </c>
      <c r="H600" s="1">
        <f ca="1">IFERROR(__xludf.DUMMYFUNCTION("""COMPUTED_VALUE"""),2.6)</f>
        <v>2.6</v>
      </c>
      <c r="I600" s="1">
        <f ca="1">IFERROR(__xludf.DUMMYFUNCTION("""COMPUTED_VALUE"""),100)</f>
        <v>100</v>
      </c>
    </row>
    <row r="601" spans="1:9" ht="14.4" x14ac:dyDescent="0.3">
      <c r="A601" s="5">
        <v>43736</v>
      </c>
    </row>
    <row r="602" spans="1:9" ht="14.4" x14ac:dyDescent="0.3">
      <c r="A602" s="5">
        <v>43737</v>
      </c>
    </row>
    <row r="603" spans="1:9" ht="14.4" x14ac:dyDescent="0.3">
      <c r="A603" s="5">
        <v>43738</v>
      </c>
      <c r="B603" s="1">
        <f ca="1">IFERROR(__xludf.DUMMYFUNCTION("""COMPUTED_VALUE"""),26.4)</f>
        <v>26.4</v>
      </c>
      <c r="C603" s="1">
        <f ca="1">IFERROR(__xludf.DUMMYFUNCTION("""COMPUTED_VALUE"""),17.4)</f>
        <v>17.399999999999999</v>
      </c>
      <c r="D603" s="1">
        <f ca="1">IFERROR(__xludf.DUMMYFUNCTION("""COMPUTED_VALUE"""),12.1)</f>
        <v>12.1</v>
      </c>
      <c r="E603" s="1">
        <f ca="1">IFERROR(__xludf.DUMMYFUNCTION("""COMPUTED_VALUE"""),41.2)</f>
        <v>41.2</v>
      </c>
      <c r="F603" s="1">
        <f ca="1">IFERROR(__xludf.DUMMYFUNCTION("""COMPUTED_VALUE"""),43.8)</f>
        <v>43.8</v>
      </c>
      <c r="G603" s="1">
        <f ca="1">IFERROR(__xludf.DUMMYFUNCTION("""COMPUTED_VALUE"""),53.3)</f>
        <v>53.3</v>
      </c>
      <c r="H603" s="1">
        <f ca="1">IFERROR(__xludf.DUMMYFUNCTION("""COMPUTED_VALUE"""),2.9)</f>
        <v>2.9</v>
      </c>
      <c r="I603" s="1">
        <f ca="1">IFERROR(__xludf.DUMMYFUNCTION("""COMPUTED_VALUE"""),100)</f>
        <v>100</v>
      </c>
    </row>
    <row r="604" spans="1:9" ht="14.4" x14ac:dyDescent="0.3">
      <c r="A604" s="5">
        <v>43739</v>
      </c>
      <c r="B604" s="1">
        <f ca="1">IFERROR(__xludf.DUMMYFUNCTION("""COMPUTED_VALUE"""),26.2)</f>
        <v>26.2</v>
      </c>
      <c r="C604" s="1">
        <f ca="1">IFERROR(__xludf.DUMMYFUNCTION("""COMPUTED_VALUE"""),18.8)</f>
        <v>18.8</v>
      </c>
      <c r="D604" s="1">
        <f ca="1">IFERROR(__xludf.DUMMYFUNCTION("""COMPUTED_VALUE"""),12.5)</f>
        <v>12.5</v>
      </c>
      <c r="E604" s="1">
        <f ca="1">IFERROR(__xludf.DUMMYFUNCTION("""COMPUTED_VALUE"""),38.7)</f>
        <v>38.700000000000003</v>
      </c>
      <c r="F604" s="1">
        <f ca="1">IFERROR(__xludf.DUMMYFUNCTION("""COMPUTED_VALUE"""),45)</f>
        <v>45</v>
      </c>
      <c r="G604" s="1">
        <f ca="1">IFERROR(__xludf.DUMMYFUNCTION("""COMPUTED_VALUE"""),51.2)</f>
        <v>51.2</v>
      </c>
      <c r="H604" s="1">
        <f ca="1">IFERROR(__xludf.DUMMYFUNCTION("""COMPUTED_VALUE"""),3.8)</f>
        <v>3.8</v>
      </c>
      <c r="I604" s="1">
        <f ca="1">IFERROR(__xludf.DUMMYFUNCTION("""COMPUTED_VALUE"""),100)</f>
        <v>100</v>
      </c>
    </row>
    <row r="605" spans="1:9" ht="14.4" x14ac:dyDescent="0.3">
      <c r="A605" s="5">
        <v>43740</v>
      </c>
      <c r="B605" s="1">
        <f ca="1">IFERROR(__xludf.DUMMYFUNCTION("""COMPUTED_VALUE"""),27)</f>
        <v>27</v>
      </c>
      <c r="C605" s="1">
        <f ca="1">IFERROR(__xludf.DUMMYFUNCTION("""COMPUTED_VALUE"""),18.3)</f>
        <v>18.3</v>
      </c>
      <c r="D605" s="1">
        <f ca="1">IFERROR(__xludf.DUMMYFUNCTION("""COMPUTED_VALUE"""),11.7)</f>
        <v>11.7</v>
      </c>
      <c r="E605" s="1">
        <f ca="1">IFERROR(__xludf.DUMMYFUNCTION("""COMPUTED_VALUE"""),39.4)</f>
        <v>39.4</v>
      </c>
      <c r="F605" s="1">
        <f ca="1">IFERROR(__xludf.DUMMYFUNCTION("""COMPUTED_VALUE"""),45.3)</f>
        <v>45.3</v>
      </c>
      <c r="G605" s="1">
        <f ca="1">IFERROR(__xludf.DUMMYFUNCTION("""COMPUTED_VALUE"""),51.1)</f>
        <v>51.1</v>
      </c>
      <c r="H605" s="1">
        <f ca="1">IFERROR(__xludf.DUMMYFUNCTION("""COMPUTED_VALUE"""),3.6)</f>
        <v>3.6</v>
      </c>
      <c r="I605" s="1">
        <f ca="1">IFERROR(__xludf.DUMMYFUNCTION("""COMPUTED_VALUE"""),100)</f>
        <v>100</v>
      </c>
    </row>
    <row r="606" spans="1:9" ht="14.4" x14ac:dyDescent="0.3">
      <c r="A606" s="5">
        <v>43741</v>
      </c>
    </row>
    <row r="607" spans="1:9" ht="14.4" x14ac:dyDescent="0.3">
      <c r="A607" s="5">
        <v>43742</v>
      </c>
      <c r="B607" s="1">
        <f ca="1">IFERROR(__xludf.DUMMYFUNCTION("""COMPUTED_VALUE"""),26.8)</f>
        <v>26.8</v>
      </c>
      <c r="C607" s="1">
        <f ca="1">IFERROR(__xludf.DUMMYFUNCTION("""COMPUTED_VALUE"""),16.9)</f>
        <v>16.899999999999999</v>
      </c>
      <c r="D607" s="1">
        <f ca="1">IFERROR(__xludf.DUMMYFUNCTION("""COMPUTED_VALUE"""),10.9)</f>
        <v>10.9</v>
      </c>
      <c r="E607" s="1">
        <f ca="1">IFERROR(__xludf.DUMMYFUNCTION("""COMPUTED_VALUE"""),42.4)</f>
        <v>42.4</v>
      </c>
      <c r="F607" s="1">
        <f ca="1">IFERROR(__xludf.DUMMYFUNCTION("""COMPUTED_VALUE"""),43.7)</f>
        <v>43.7</v>
      </c>
      <c r="G607" s="1">
        <f ca="1">IFERROR(__xludf.DUMMYFUNCTION("""COMPUTED_VALUE"""),53.3)</f>
        <v>53.3</v>
      </c>
      <c r="H607" s="1">
        <f ca="1">IFERROR(__xludf.DUMMYFUNCTION("""COMPUTED_VALUE"""),3)</f>
        <v>3</v>
      </c>
      <c r="I607" s="1">
        <f ca="1">IFERROR(__xludf.DUMMYFUNCTION("""COMPUTED_VALUE"""),100)</f>
        <v>100</v>
      </c>
    </row>
    <row r="608" spans="1:9" ht="14.4" x14ac:dyDescent="0.3">
      <c r="A608" s="5">
        <v>43743</v>
      </c>
    </row>
    <row r="609" spans="1:9" ht="14.4" x14ac:dyDescent="0.3">
      <c r="A609" s="5">
        <v>43744</v>
      </c>
    </row>
    <row r="610" spans="1:9" ht="14.4" x14ac:dyDescent="0.3">
      <c r="A610" s="5">
        <v>43745</v>
      </c>
      <c r="B610" s="1">
        <f ca="1">IFERROR(__xludf.DUMMYFUNCTION("""COMPUTED_VALUE"""),25.6)</f>
        <v>25.6</v>
      </c>
      <c r="C610" s="1">
        <f ca="1">IFERROR(__xludf.DUMMYFUNCTION("""COMPUTED_VALUE"""),16.6)</f>
        <v>16.600000000000001</v>
      </c>
      <c r="D610" s="1">
        <f ca="1">IFERROR(__xludf.DUMMYFUNCTION("""COMPUTED_VALUE"""),10.9)</f>
        <v>10.9</v>
      </c>
      <c r="E610" s="1">
        <f ca="1">IFERROR(__xludf.DUMMYFUNCTION("""COMPUTED_VALUE"""),44.1)</f>
        <v>44.1</v>
      </c>
      <c r="F610" s="1">
        <f ca="1">IFERROR(__xludf.DUMMYFUNCTION("""COMPUTED_VALUE"""),42.2)</f>
        <v>42.2</v>
      </c>
      <c r="G610" s="1">
        <f ca="1">IFERROR(__xludf.DUMMYFUNCTION("""COMPUTED_VALUE"""),55)</f>
        <v>55</v>
      </c>
      <c r="H610" s="1">
        <f ca="1">IFERROR(__xludf.DUMMYFUNCTION("""COMPUTED_VALUE"""),2.8)</f>
        <v>2.8</v>
      </c>
      <c r="I610" s="1">
        <f ca="1">IFERROR(__xludf.DUMMYFUNCTION("""COMPUTED_VALUE"""),100)</f>
        <v>100</v>
      </c>
    </row>
    <row r="611" spans="1:9" ht="14.4" x14ac:dyDescent="0.3">
      <c r="A611" s="5">
        <v>43746</v>
      </c>
      <c r="B611" s="1">
        <f ca="1">IFERROR(__xludf.DUMMYFUNCTION("""COMPUTED_VALUE"""),26.5)</f>
        <v>26.5</v>
      </c>
      <c r="C611" s="1">
        <f ca="1">IFERROR(__xludf.DUMMYFUNCTION("""COMPUTED_VALUE"""),16)</f>
        <v>16</v>
      </c>
      <c r="D611" s="1">
        <f ca="1">IFERROR(__xludf.DUMMYFUNCTION("""COMPUTED_VALUE"""),11.7)</f>
        <v>11.7</v>
      </c>
      <c r="E611" s="1">
        <f ca="1">IFERROR(__xludf.DUMMYFUNCTION("""COMPUTED_VALUE"""),43.3)</f>
        <v>43.3</v>
      </c>
      <c r="F611" s="1">
        <f ca="1">IFERROR(__xludf.DUMMYFUNCTION("""COMPUTED_VALUE"""),42.5)</f>
        <v>42.5</v>
      </c>
      <c r="G611" s="1">
        <f ca="1">IFERROR(__xludf.DUMMYFUNCTION("""COMPUTED_VALUE"""),55)</f>
        <v>55</v>
      </c>
      <c r="H611" s="1">
        <f ca="1">IFERROR(__xludf.DUMMYFUNCTION("""COMPUTED_VALUE"""),2.5)</f>
        <v>2.5</v>
      </c>
      <c r="I611" s="1">
        <f ca="1">IFERROR(__xludf.DUMMYFUNCTION("""COMPUTED_VALUE"""),100)</f>
        <v>100</v>
      </c>
    </row>
    <row r="612" spans="1:9" ht="14.4" x14ac:dyDescent="0.3">
      <c r="A612" s="5">
        <v>43747</v>
      </c>
    </row>
    <row r="613" spans="1:9" ht="14.4" x14ac:dyDescent="0.3">
      <c r="A613" s="5">
        <v>43748</v>
      </c>
      <c r="B613" s="1">
        <f ca="1">IFERROR(__xludf.DUMMYFUNCTION("""COMPUTED_VALUE"""),27.1)</f>
        <v>27.1</v>
      </c>
      <c r="C613" s="1">
        <f ca="1">IFERROR(__xludf.DUMMYFUNCTION("""COMPUTED_VALUE"""),14.5)</f>
        <v>14.5</v>
      </c>
      <c r="D613" s="1">
        <f ca="1">IFERROR(__xludf.DUMMYFUNCTION("""COMPUTED_VALUE"""),10.4)</f>
        <v>10.4</v>
      </c>
      <c r="E613" s="1">
        <f ca="1">IFERROR(__xludf.DUMMYFUNCTION("""COMPUTED_VALUE"""),45.5)</f>
        <v>45.5</v>
      </c>
      <c r="F613" s="1">
        <f ca="1">IFERROR(__xludf.DUMMYFUNCTION("""COMPUTED_VALUE"""),41.6)</f>
        <v>41.6</v>
      </c>
      <c r="G613" s="1">
        <f ca="1">IFERROR(__xludf.DUMMYFUNCTION("""COMPUTED_VALUE"""),55.9)</f>
        <v>55.9</v>
      </c>
      <c r="H613" s="1">
        <f ca="1">IFERROR(__xludf.DUMMYFUNCTION("""COMPUTED_VALUE"""),2.5)</f>
        <v>2.5</v>
      </c>
      <c r="I613" s="1">
        <f ca="1">IFERROR(__xludf.DUMMYFUNCTION("""COMPUTED_VALUE"""),100)</f>
        <v>100</v>
      </c>
    </row>
    <row r="614" spans="1:9" ht="14.4" x14ac:dyDescent="0.3">
      <c r="A614" s="5">
        <v>43749</v>
      </c>
      <c r="B614" s="1">
        <f ca="1">IFERROR(__xludf.DUMMYFUNCTION("""COMPUTED_VALUE"""),25.3)</f>
        <v>25.3</v>
      </c>
      <c r="C614" s="1">
        <f ca="1">IFERROR(__xludf.DUMMYFUNCTION("""COMPUTED_VALUE"""),15.1)</f>
        <v>15.1</v>
      </c>
      <c r="D614" s="1">
        <f ca="1">IFERROR(__xludf.DUMMYFUNCTION("""COMPUTED_VALUE"""),10.5)</f>
        <v>10.5</v>
      </c>
      <c r="E614" s="1">
        <f ca="1">IFERROR(__xludf.DUMMYFUNCTION("""COMPUTED_VALUE"""),46.7)</f>
        <v>46.7</v>
      </c>
      <c r="F614" s="1">
        <f ca="1">IFERROR(__xludf.DUMMYFUNCTION("""COMPUTED_VALUE"""),40.4)</f>
        <v>40.4</v>
      </c>
      <c r="G614" s="1">
        <f ca="1">IFERROR(__xludf.DUMMYFUNCTION("""COMPUTED_VALUE"""),57.2)</f>
        <v>57.2</v>
      </c>
      <c r="H614" s="1">
        <f ca="1">IFERROR(__xludf.DUMMYFUNCTION("""COMPUTED_VALUE"""),2.4)</f>
        <v>2.4</v>
      </c>
      <c r="I614" s="1">
        <f ca="1">IFERROR(__xludf.DUMMYFUNCTION("""COMPUTED_VALUE"""),100)</f>
        <v>100</v>
      </c>
    </row>
    <row r="615" spans="1:9" ht="14.4" x14ac:dyDescent="0.3">
      <c r="A615" s="5">
        <v>43750</v>
      </c>
    </row>
    <row r="616" spans="1:9" ht="14.4" x14ac:dyDescent="0.3">
      <c r="A616" s="5">
        <v>43751</v>
      </c>
    </row>
    <row r="617" spans="1:9" ht="14.4" x14ac:dyDescent="0.3">
      <c r="A617" s="5">
        <v>43752</v>
      </c>
      <c r="B617" s="1">
        <f ca="1">IFERROR(__xludf.DUMMYFUNCTION("""COMPUTED_VALUE"""),26.4)</f>
        <v>26.4</v>
      </c>
      <c r="C617" s="1">
        <f ca="1">IFERROR(__xludf.DUMMYFUNCTION("""COMPUTED_VALUE"""),15.8)</f>
        <v>15.8</v>
      </c>
      <c r="D617" s="1">
        <f ca="1">IFERROR(__xludf.DUMMYFUNCTION("""COMPUTED_VALUE"""),9.2)</f>
        <v>9.1999999999999993</v>
      </c>
      <c r="E617" s="1">
        <f ca="1">IFERROR(__xludf.DUMMYFUNCTION("""COMPUTED_VALUE"""),46)</f>
        <v>46</v>
      </c>
      <c r="F617" s="1">
        <f ca="1">IFERROR(__xludf.DUMMYFUNCTION("""COMPUTED_VALUE"""),42.2)</f>
        <v>42.2</v>
      </c>
      <c r="G617" s="1">
        <f ca="1">IFERROR(__xludf.DUMMYFUNCTION("""COMPUTED_VALUE"""),55.2)</f>
        <v>55.2</v>
      </c>
      <c r="H617" s="1">
        <f ca="1">IFERROR(__xludf.DUMMYFUNCTION("""COMPUTED_VALUE"""),2.6)</f>
        <v>2.6</v>
      </c>
      <c r="I617" s="1">
        <f ca="1">IFERROR(__xludf.DUMMYFUNCTION("""COMPUTED_VALUE"""),100)</f>
        <v>100</v>
      </c>
    </row>
    <row r="618" spans="1:9" ht="14.4" x14ac:dyDescent="0.3">
      <c r="A618" s="5">
        <v>43753</v>
      </c>
      <c r="B618" s="1">
        <f ca="1">IFERROR(__xludf.DUMMYFUNCTION("""COMPUTED_VALUE"""),28)</f>
        <v>28</v>
      </c>
      <c r="C618" s="1">
        <f ca="1">IFERROR(__xludf.DUMMYFUNCTION("""COMPUTED_VALUE"""),17.4)</f>
        <v>17.399999999999999</v>
      </c>
      <c r="D618" s="1">
        <f ca="1">IFERROR(__xludf.DUMMYFUNCTION("""COMPUTED_VALUE"""),8.4)</f>
        <v>8.4</v>
      </c>
      <c r="E618" s="1">
        <f ca="1">IFERROR(__xludf.DUMMYFUNCTION("""COMPUTED_VALUE"""),42.9)</f>
        <v>42.9</v>
      </c>
      <c r="F618" s="1">
        <f ca="1">IFERROR(__xludf.DUMMYFUNCTION("""COMPUTED_VALUE"""),45.4)</f>
        <v>45.4</v>
      </c>
      <c r="G618" s="1">
        <f ca="1">IFERROR(__xludf.DUMMYFUNCTION("""COMPUTED_VALUE"""),51.3)</f>
        <v>51.3</v>
      </c>
      <c r="H618" s="1">
        <f ca="1">IFERROR(__xludf.DUMMYFUNCTION("""COMPUTED_VALUE"""),3.3)</f>
        <v>3.3</v>
      </c>
      <c r="I618" s="1">
        <f ca="1">IFERROR(__xludf.DUMMYFUNCTION("""COMPUTED_VALUE"""),100)</f>
        <v>100</v>
      </c>
    </row>
    <row r="619" spans="1:9" ht="14.4" x14ac:dyDescent="0.3">
      <c r="A619" s="5">
        <v>43754</v>
      </c>
      <c r="B619" s="1">
        <f ca="1">IFERROR(__xludf.DUMMYFUNCTION("""COMPUTED_VALUE"""),29.2)</f>
        <v>29.2</v>
      </c>
      <c r="C619" s="1">
        <f ca="1">IFERROR(__xludf.DUMMYFUNCTION("""COMPUTED_VALUE"""),17.3)</f>
        <v>17.3</v>
      </c>
      <c r="D619" s="1">
        <f ca="1">IFERROR(__xludf.DUMMYFUNCTION("""COMPUTED_VALUE"""),10.2)</f>
        <v>10.199999999999999</v>
      </c>
      <c r="E619" s="1">
        <f ca="1">IFERROR(__xludf.DUMMYFUNCTION("""COMPUTED_VALUE"""),40.5)</f>
        <v>40.5</v>
      </c>
      <c r="F619" s="1">
        <f ca="1">IFERROR(__xludf.DUMMYFUNCTION("""COMPUTED_VALUE"""),46.5)</f>
        <v>46.5</v>
      </c>
      <c r="G619" s="1">
        <f ca="1">IFERROR(__xludf.DUMMYFUNCTION("""COMPUTED_VALUE"""),50.7)</f>
        <v>50.7</v>
      </c>
      <c r="H619" s="1">
        <f ca="1">IFERROR(__xludf.DUMMYFUNCTION("""COMPUTED_VALUE"""),2.8)</f>
        <v>2.8</v>
      </c>
      <c r="I619" s="1">
        <f ca="1">IFERROR(__xludf.DUMMYFUNCTION("""COMPUTED_VALUE"""),100)</f>
        <v>100</v>
      </c>
    </row>
    <row r="620" spans="1:9" ht="14.4" x14ac:dyDescent="0.3">
      <c r="A620" s="5">
        <v>43755</v>
      </c>
    </row>
    <row r="621" spans="1:9" ht="14.4" x14ac:dyDescent="0.3">
      <c r="A621" s="5">
        <v>43756</v>
      </c>
    </row>
    <row r="622" spans="1:9" ht="14.4" x14ac:dyDescent="0.3">
      <c r="A622" s="5">
        <v>43757</v>
      </c>
    </row>
    <row r="623" spans="1:9" ht="14.4" x14ac:dyDescent="0.3">
      <c r="A623" s="5">
        <v>43758</v>
      </c>
    </row>
    <row r="624" spans="1:9" ht="14.4" x14ac:dyDescent="0.3">
      <c r="A624" s="5">
        <v>43759</v>
      </c>
      <c r="B624" s="1">
        <f ca="1">IFERROR(__xludf.DUMMYFUNCTION("""COMPUTED_VALUE"""),27.5)</f>
        <v>27.5</v>
      </c>
      <c r="C624" s="1">
        <f ca="1">IFERROR(__xludf.DUMMYFUNCTION("""COMPUTED_VALUE"""),19.3)</f>
        <v>19.3</v>
      </c>
      <c r="D624" s="1">
        <f ca="1">IFERROR(__xludf.DUMMYFUNCTION("""COMPUTED_VALUE"""),11.1)</f>
        <v>11.1</v>
      </c>
      <c r="E624" s="1">
        <f ca="1">IFERROR(__xludf.DUMMYFUNCTION("""COMPUTED_VALUE"""),38.4)</f>
        <v>38.4</v>
      </c>
      <c r="F624" s="1">
        <f ca="1">IFERROR(__xludf.DUMMYFUNCTION("""COMPUTED_VALUE"""),46.8)</f>
        <v>46.8</v>
      </c>
      <c r="G624" s="1">
        <f ca="1">IFERROR(__xludf.DUMMYFUNCTION("""COMPUTED_VALUE"""),49.5)</f>
        <v>49.5</v>
      </c>
      <c r="H624" s="1">
        <f ca="1">IFERROR(__xludf.DUMMYFUNCTION("""COMPUTED_VALUE"""),3.7)</f>
        <v>3.7</v>
      </c>
      <c r="I624" s="1">
        <f ca="1">IFERROR(__xludf.DUMMYFUNCTION("""COMPUTED_VALUE"""),100)</f>
        <v>100</v>
      </c>
    </row>
    <row r="625" spans="1:9" ht="14.4" x14ac:dyDescent="0.3">
      <c r="A625" s="5">
        <v>43760</v>
      </c>
      <c r="B625" s="1">
        <f ca="1">IFERROR(__xludf.DUMMYFUNCTION("""COMPUTED_VALUE"""),29.3)</f>
        <v>29.3</v>
      </c>
      <c r="C625" s="1">
        <f ca="1">IFERROR(__xludf.DUMMYFUNCTION("""COMPUTED_VALUE"""),18.3)</f>
        <v>18.3</v>
      </c>
      <c r="D625" s="1">
        <f ca="1">IFERROR(__xludf.DUMMYFUNCTION("""COMPUTED_VALUE"""),11.1)</f>
        <v>11.1</v>
      </c>
      <c r="E625" s="1">
        <f ca="1">IFERROR(__xludf.DUMMYFUNCTION("""COMPUTED_VALUE"""),37.2)</f>
        <v>37.200000000000003</v>
      </c>
      <c r="F625" s="1">
        <f ca="1">IFERROR(__xludf.DUMMYFUNCTION("""COMPUTED_VALUE"""),47.6)</f>
        <v>47.6</v>
      </c>
      <c r="G625" s="1">
        <f ca="1">IFERROR(__xludf.DUMMYFUNCTION("""COMPUTED_VALUE"""),48.3)</f>
        <v>48.3</v>
      </c>
      <c r="H625" s="1">
        <f ca="1">IFERROR(__xludf.DUMMYFUNCTION("""COMPUTED_VALUE"""),4.1)</f>
        <v>4.0999999999999996</v>
      </c>
      <c r="I625" s="1">
        <f ca="1">IFERROR(__xludf.DUMMYFUNCTION("""COMPUTED_VALUE"""),100)</f>
        <v>100</v>
      </c>
    </row>
    <row r="626" spans="1:9" ht="14.4" x14ac:dyDescent="0.3">
      <c r="A626" s="5">
        <v>43761</v>
      </c>
      <c r="B626" s="1">
        <f ca="1">IFERROR(__xludf.DUMMYFUNCTION("""COMPUTED_VALUE"""),28.6)</f>
        <v>28.6</v>
      </c>
      <c r="C626" s="1">
        <f ca="1">IFERROR(__xludf.DUMMYFUNCTION("""COMPUTED_VALUE"""),15.3)</f>
        <v>15.3</v>
      </c>
      <c r="D626" s="1">
        <f ca="1">IFERROR(__xludf.DUMMYFUNCTION("""COMPUTED_VALUE"""),12.3)</f>
        <v>12.3</v>
      </c>
      <c r="E626" s="1">
        <f ca="1">IFERROR(__xludf.DUMMYFUNCTION("""COMPUTED_VALUE"""),40)</f>
        <v>40</v>
      </c>
      <c r="F626" s="1">
        <f ca="1">IFERROR(__xludf.DUMMYFUNCTION("""COMPUTED_VALUE"""),43.9)</f>
        <v>43.9</v>
      </c>
      <c r="G626" s="1">
        <f ca="1">IFERROR(__xludf.DUMMYFUNCTION("""COMPUTED_VALUE"""),52.3)</f>
        <v>52.3</v>
      </c>
      <c r="H626" s="1">
        <f ca="1">IFERROR(__xludf.DUMMYFUNCTION("""COMPUTED_VALUE"""),3.8)</f>
        <v>3.8</v>
      </c>
      <c r="I626" s="1">
        <f ca="1">IFERROR(__xludf.DUMMYFUNCTION("""COMPUTED_VALUE"""),100)</f>
        <v>100</v>
      </c>
    </row>
    <row r="627" spans="1:9" ht="14.4" x14ac:dyDescent="0.3">
      <c r="A627" s="5">
        <v>43762</v>
      </c>
      <c r="B627" s="1">
        <f ca="1">IFERROR(__xludf.DUMMYFUNCTION("""COMPUTED_VALUE"""),26.8)</f>
        <v>26.8</v>
      </c>
      <c r="C627" s="1">
        <f ca="1">IFERROR(__xludf.DUMMYFUNCTION("""COMPUTED_VALUE"""),17.4)</f>
        <v>17.399999999999999</v>
      </c>
      <c r="D627" s="1">
        <f ca="1">IFERROR(__xludf.DUMMYFUNCTION("""COMPUTED_VALUE"""),12.5)</f>
        <v>12.5</v>
      </c>
      <c r="E627" s="1">
        <f ca="1">IFERROR(__xludf.DUMMYFUNCTION("""COMPUTED_VALUE"""),39.7)</f>
        <v>39.700000000000003</v>
      </c>
      <c r="F627" s="1">
        <f ca="1">IFERROR(__xludf.DUMMYFUNCTION("""COMPUTED_VALUE"""),44.2)</f>
        <v>44.2</v>
      </c>
      <c r="G627" s="1">
        <f ca="1">IFERROR(__xludf.DUMMYFUNCTION("""COMPUTED_VALUE"""),52.2)</f>
        <v>52.2</v>
      </c>
      <c r="H627" s="1">
        <f ca="1">IFERROR(__xludf.DUMMYFUNCTION("""COMPUTED_VALUE"""),3.6)</f>
        <v>3.6</v>
      </c>
      <c r="I627" s="1">
        <f ca="1">IFERROR(__xludf.DUMMYFUNCTION("""COMPUTED_VALUE"""),100)</f>
        <v>100</v>
      </c>
    </row>
    <row r="628" spans="1:9" ht="14.4" x14ac:dyDescent="0.3">
      <c r="A628" s="5">
        <v>43763</v>
      </c>
      <c r="B628" s="1">
        <f ca="1">IFERROR(__xludf.DUMMYFUNCTION("""COMPUTED_VALUE"""),28.6)</f>
        <v>28.6</v>
      </c>
      <c r="C628" s="1">
        <f ca="1">IFERROR(__xludf.DUMMYFUNCTION("""COMPUTED_VALUE"""),17.5)</f>
        <v>17.5</v>
      </c>
      <c r="D628" s="1">
        <f ca="1">IFERROR(__xludf.DUMMYFUNCTION("""COMPUTED_VALUE"""),12.4)</f>
        <v>12.4</v>
      </c>
      <c r="E628" s="1">
        <f ca="1">IFERROR(__xludf.DUMMYFUNCTION("""COMPUTED_VALUE"""),37.8)</f>
        <v>37.799999999999997</v>
      </c>
      <c r="F628" s="1">
        <f ca="1">IFERROR(__xludf.DUMMYFUNCTION("""COMPUTED_VALUE"""),46.1)</f>
        <v>46.1</v>
      </c>
      <c r="G628" s="1">
        <f ca="1">IFERROR(__xludf.DUMMYFUNCTION("""COMPUTED_VALUE"""),50.2)</f>
        <v>50.2</v>
      </c>
      <c r="H628" s="1">
        <f ca="1">IFERROR(__xludf.DUMMYFUNCTION("""COMPUTED_VALUE"""),3.7)</f>
        <v>3.7</v>
      </c>
      <c r="I628" s="1">
        <f ca="1">IFERROR(__xludf.DUMMYFUNCTION("""COMPUTED_VALUE"""),100)</f>
        <v>100</v>
      </c>
    </row>
    <row r="629" spans="1:9" ht="14.4" x14ac:dyDescent="0.3">
      <c r="A629" s="5">
        <v>43764</v>
      </c>
    </row>
    <row r="630" spans="1:9" ht="14.4" x14ac:dyDescent="0.3">
      <c r="A630" s="5">
        <v>43765</v>
      </c>
    </row>
    <row r="631" spans="1:9" ht="14.4" x14ac:dyDescent="0.3">
      <c r="A631" s="5">
        <v>43766</v>
      </c>
      <c r="B631" s="1">
        <f ca="1">IFERROR(__xludf.DUMMYFUNCTION("""COMPUTED_VALUE"""),28.9)</f>
        <v>28.9</v>
      </c>
      <c r="C631" s="1">
        <f ca="1">IFERROR(__xludf.DUMMYFUNCTION("""COMPUTED_VALUE"""),16.9)</f>
        <v>16.899999999999999</v>
      </c>
      <c r="D631" s="1">
        <f ca="1">IFERROR(__xludf.DUMMYFUNCTION("""COMPUTED_VALUE"""),12)</f>
        <v>12</v>
      </c>
      <c r="E631" s="1">
        <f ca="1">IFERROR(__xludf.DUMMYFUNCTION("""COMPUTED_VALUE"""),38.7)</f>
        <v>38.700000000000003</v>
      </c>
      <c r="F631" s="1">
        <f ca="1">IFERROR(__xludf.DUMMYFUNCTION("""COMPUTED_VALUE"""),45.8)</f>
        <v>45.8</v>
      </c>
      <c r="G631" s="1">
        <f ca="1">IFERROR(__xludf.DUMMYFUNCTION("""COMPUTED_VALUE"""),50.7)</f>
        <v>50.7</v>
      </c>
      <c r="H631" s="1">
        <f ca="1">IFERROR(__xludf.DUMMYFUNCTION("""COMPUTED_VALUE"""),3.5)</f>
        <v>3.5</v>
      </c>
      <c r="I631" s="1">
        <f ca="1">IFERROR(__xludf.DUMMYFUNCTION("""COMPUTED_VALUE"""),100)</f>
        <v>100</v>
      </c>
    </row>
    <row r="632" spans="1:9" ht="14.4" x14ac:dyDescent="0.3">
      <c r="A632" s="5">
        <v>43767</v>
      </c>
      <c r="B632" s="1">
        <f ca="1">IFERROR(__xludf.DUMMYFUNCTION("""COMPUTED_VALUE"""),28)</f>
        <v>28</v>
      </c>
      <c r="C632" s="1">
        <f ca="1">IFERROR(__xludf.DUMMYFUNCTION("""COMPUTED_VALUE"""),20)</f>
        <v>20</v>
      </c>
      <c r="D632" s="1">
        <f ca="1">IFERROR(__xludf.DUMMYFUNCTION("""COMPUTED_VALUE"""),11.5)</f>
        <v>11.5</v>
      </c>
      <c r="E632" s="1">
        <f ca="1">IFERROR(__xludf.DUMMYFUNCTION("""COMPUTED_VALUE"""),38)</f>
        <v>38</v>
      </c>
      <c r="F632" s="1">
        <f ca="1">IFERROR(__xludf.DUMMYFUNCTION("""COMPUTED_VALUE"""),48)</f>
        <v>48</v>
      </c>
      <c r="G632" s="1">
        <f ca="1">IFERROR(__xludf.DUMMYFUNCTION("""COMPUTED_VALUE"""),49.5)</f>
        <v>49.5</v>
      </c>
      <c r="H632" s="1">
        <f ca="1">IFERROR(__xludf.DUMMYFUNCTION("""COMPUTED_VALUE"""),2.5)</f>
        <v>2.5</v>
      </c>
      <c r="I632" s="1">
        <f ca="1">IFERROR(__xludf.DUMMYFUNCTION("""COMPUTED_VALUE"""),100)</f>
        <v>100</v>
      </c>
    </row>
    <row r="633" spans="1:9" ht="14.4" x14ac:dyDescent="0.3">
      <c r="A633" s="5">
        <v>43768</v>
      </c>
      <c r="B633" s="1">
        <f ca="1">IFERROR(__xludf.DUMMYFUNCTION("""COMPUTED_VALUE"""),28.5)</f>
        <v>28.5</v>
      </c>
      <c r="C633" s="1">
        <f ca="1">IFERROR(__xludf.DUMMYFUNCTION("""COMPUTED_VALUE"""),20.7)</f>
        <v>20.7</v>
      </c>
      <c r="D633" s="1">
        <f ca="1">IFERROR(__xludf.DUMMYFUNCTION("""COMPUTED_VALUE"""),10.4)</f>
        <v>10.4</v>
      </c>
      <c r="E633" s="1">
        <f ca="1">IFERROR(__xludf.DUMMYFUNCTION("""COMPUTED_VALUE"""),36.8)</f>
        <v>36.799999999999997</v>
      </c>
      <c r="F633" s="1">
        <f ca="1">IFERROR(__xludf.DUMMYFUNCTION("""COMPUTED_VALUE"""),49.2)</f>
        <v>49.2</v>
      </c>
      <c r="G633" s="1">
        <f ca="1">IFERROR(__xludf.DUMMYFUNCTION("""COMPUTED_VALUE"""),47.2)</f>
        <v>47.2</v>
      </c>
      <c r="H633" s="1">
        <f ca="1">IFERROR(__xludf.DUMMYFUNCTION("""COMPUTED_VALUE"""),3.6)</f>
        <v>3.6</v>
      </c>
      <c r="I633" s="1">
        <f ca="1">IFERROR(__xludf.DUMMYFUNCTION("""COMPUTED_VALUE"""),100)</f>
        <v>100</v>
      </c>
    </row>
    <row r="634" spans="1:9" ht="14.4" x14ac:dyDescent="0.3">
      <c r="A634" s="5">
        <v>43769</v>
      </c>
      <c r="B634" s="1">
        <f ca="1">IFERROR(__xludf.DUMMYFUNCTION("""COMPUTED_VALUE"""),27.8)</f>
        <v>27.8</v>
      </c>
      <c r="C634" s="1">
        <f ca="1">IFERROR(__xludf.DUMMYFUNCTION("""COMPUTED_VALUE"""),19.1)</f>
        <v>19.100000000000001</v>
      </c>
      <c r="D634" s="1">
        <f ca="1">IFERROR(__xludf.DUMMYFUNCTION("""COMPUTED_VALUE"""),11.1)</f>
        <v>11.1</v>
      </c>
      <c r="E634" s="1">
        <f ca="1">IFERROR(__xludf.DUMMYFUNCTION("""COMPUTED_VALUE"""),38.1)</f>
        <v>38.1</v>
      </c>
      <c r="F634" s="1">
        <f ca="1">IFERROR(__xludf.DUMMYFUNCTION("""COMPUTED_VALUE"""),46.9)</f>
        <v>46.9</v>
      </c>
      <c r="G634" s="1">
        <f ca="1">IFERROR(__xludf.DUMMYFUNCTION("""COMPUTED_VALUE"""),49.2)</f>
        <v>49.2</v>
      </c>
      <c r="H634" s="1">
        <f ca="1">IFERROR(__xludf.DUMMYFUNCTION("""COMPUTED_VALUE"""),3.9)</f>
        <v>3.9</v>
      </c>
      <c r="I634" s="1">
        <f ca="1">IFERROR(__xludf.DUMMYFUNCTION("""COMPUTED_VALUE"""),100)</f>
        <v>100</v>
      </c>
    </row>
    <row r="635" spans="1:9" ht="14.4" x14ac:dyDescent="0.3">
      <c r="A635" s="5">
        <v>43770</v>
      </c>
      <c r="B635" s="1">
        <f ca="1">IFERROR(__xludf.DUMMYFUNCTION("""COMPUTED_VALUE"""),28.1)</f>
        <v>28.1</v>
      </c>
      <c r="C635" s="1">
        <f ca="1">IFERROR(__xludf.DUMMYFUNCTION("""COMPUTED_VALUE"""),17.9)</f>
        <v>17.899999999999999</v>
      </c>
      <c r="D635" s="1">
        <f ca="1">IFERROR(__xludf.DUMMYFUNCTION("""COMPUTED_VALUE"""),12.6)</f>
        <v>12.6</v>
      </c>
      <c r="E635" s="1">
        <f ca="1">IFERROR(__xludf.DUMMYFUNCTION("""COMPUTED_VALUE"""),37.9)</f>
        <v>37.9</v>
      </c>
      <c r="F635" s="1">
        <f ca="1">IFERROR(__xludf.DUMMYFUNCTION("""COMPUTED_VALUE"""),46)</f>
        <v>46</v>
      </c>
      <c r="G635" s="1">
        <f ca="1">IFERROR(__xludf.DUMMYFUNCTION("""COMPUTED_VALUE"""),50.5)</f>
        <v>50.5</v>
      </c>
      <c r="H635" s="1">
        <f ca="1">IFERROR(__xludf.DUMMYFUNCTION("""COMPUTED_VALUE"""),3.5)</f>
        <v>3.5</v>
      </c>
      <c r="I635" s="1">
        <f ca="1">IFERROR(__xludf.DUMMYFUNCTION("""COMPUTED_VALUE"""),100)</f>
        <v>100</v>
      </c>
    </row>
    <row r="636" spans="1:9" ht="14.4" x14ac:dyDescent="0.3">
      <c r="A636" s="5">
        <v>43771</v>
      </c>
    </row>
    <row r="637" spans="1:9" ht="14.4" x14ac:dyDescent="0.3">
      <c r="A637" s="5">
        <v>43772</v>
      </c>
    </row>
    <row r="638" spans="1:9" ht="14.4" x14ac:dyDescent="0.3">
      <c r="A638" s="5">
        <v>43773</v>
      </c>
      <c r="B638" s="1">
        <f ca="1">IFERROR(__xludf.DUMMYFUNCTION("""COMPUTED_VALUE"""),28.6)</f>
        <v>28.6</v>
      </c>
      <c r="C638" s="1">
        <f ca="1">IFERROR(__xludf.DUMMYFUNCTION("""COMPUTED_VALUE"""),18.1)</f>
        <v>18.100000000000001</v>
      </c>
      <c r="D638" s="1">
        <f ca="1">IFERROR(__xludf.DUMMYFUNCTION("""COMPUTED_VALUE"""),12.7)</f>
        <v>12.7</v>
      </c>
      <c r="E638" s="1">
        <f ca="1">IFERROR(__xludf.DUMMYFUNCTION("""COMPUTED_VALUE"""),37.6)</f>
        <v>37.6</v>
      </c>
      <c r="F638" s="1">
        <f ca="1">IFERROR(__xludf.DUMMYFUNCTION("""COMPUTED_VALUE"""),46.7)</f>
        <v>46.7</v>
      </c>
      <c r="G638" s="1">
        <f ca="1">IFERROR(__xludf.DUMMYFUNCTION("""COMPUTED_VALUE"""),50.3)</f>
        <v>50.3</v>
      </c>
      <c r="H638" s="1">
        <f ca="1">IFERROR(__xludf.DUMMYFUNCTION("""COMPUTED_VALUE"""),3)</f>
        <v>3</v>
      </c>
      <c r="I638" s="1">
        <f ca="1">IFERROR(__xludf.DUMMYFUNCTION("""COMPUTED_VALUE"""),100)</f>
        <v>100</v>
      </c>
    </row>
    <row r="639" spans="1:9" ht="14.4" x14ac:dyDescent="0.3">
      <c r="A639" s="5">
        <v>43774</v>
      </c>
      <c r="B639" s="1">
        <f ca="1">IFERROR(__xludf.DUMMYFUNCTION("""COMPUTED_VALUE"""),25.9)</f>
        <v>25.9</v>
      </c>
      <c r="C639" s="1">
        <f ca="1">IFERROR(__xludf.DUMMYFUNCTION("""COMPUTED_VALUE"""),18.7)</f>
        <v>18.7</v>
      </c>
      <c r="D639" s="1">
        <f ca="1">IFERROR(__xludf.DUMMYFUNCTION("""COMPUTED_VALUE"""),13.9)</f>
        <v>13.9</v>
      </c>
      <c r="E639" s="1">
        <f ca="1">IFERROR(__xludf.DUMMYFUNCTION("""COMPUTED_VALUE"""),38.5)</f>
        <v>38.5</v>
      </c>
      <c r="F639" s="1">
        <f ca="1">IFERROR(__xludf.DUMMYFUNCTION("""COMPUTED_VALUE"""),44.6)</f>
        <v>44.6</v>
      </c>
      <c r="G639" s="1">
        <f ca="1">IFERROR(__xludf.DUMMYFUNCTION("""COMPUTED_VALUE"""),52.4)</f>
        <v>52.4</v>
      </c>
      <c r="H639" s="1">
        <f ca="1">IFERROR(__xludf.DUMMYFUNCTION("""COMPUTED_VALUE"""),3)</f>
        <v>3</v>
      </c>
      <c r="I639" s="1">
        <f ca="1">IFERROR(__xludf.DUMMYFUNCTION("""COMPUTED_VALUE"""),100)</f>
        <v>100</v>
      </c>
    </row>
    <row r="640" spans="1:9" ht="14.4" x14ac:dyDescent="0.3">
      <c r="A640" s="5">
        <v>43775</v>
      </c>
      <c r="B640" s="1">
        <f ca="1">IFERROR(__xludf.DUMMYFUNCTION("""COMPUTED_VALUE"""),26.1)</f>
        <v>26.1</v>
      </c>
      <c r="C640" s="1">
        <f ca="1">IFERROR(__xludf.DUMMYFUNCTION("""COMPUTED_VALUE"""),17.4)</f>
        <v>17.399999999999999</v>
      </c>
      <c r="D640" s="1">
        <f ca="1">IFERROR(__xludf.DUMMYFUNCTION("""COMPUTED_VALUE"""),15.2)</f>
        <v>15.2</v>
      </c>
      <c r="E640" s="1">
        <f ca="1">IFERROR(__xludf.DUMMYFUNCTION("""COMPUTED_VALUE"""),38.5)</f>
        <v>38.5</v>
      </c>
      <c r="F640" s="1">
        <f ca="1">IFERROR(__xludf.DUMMYFUNCTION("""COMPUTED_VALUE"""),43.5)</f>
        <v>43.5</v>
      </c>
      <c r="G640" s="1">
        <f ca="1">IFERROR(__xludf.DUMMYFUNCTION("""COMPUTED_VALUE"""),53.7)</f>
        <v>53.7</v>
      </c>
      <c r="H640" s="1">
        <f ca="1">IFERROR(__xludf.DUMMYFUNCTION("""COMPUTED_VALUE"""),2.8)</f>
        <v>2.8</v>
      </c>
      <c r="I640" s="1">
        <f ca="1">IFERROR(__xludf.DUMMYFUNCTION("""COMPUTED_VALUE"""),100)</f>
        <v>100</v>
      </c>
    </row>
    <row r="641" spans="1:9" ht="14.4" x14ac:dyDescent="0.3">
      <c r="A641" s="5">
        <v>43776</v>
      </c>
      <c r="B641" s="1">
        <f ca="1">IFERROR(__xludf.DUMMYFUNCTION("""COMPUTED_VALUE"""),25.8)</f>
        <v>25.8</v>
      </c>
      <c r="C641" s="1">
        <f ca="1">IFERROR(__xludf.DUMMYFUNCTION("""COMPUTED_VALUE"""),17.9)</f>
        <v>17.899999999999999</v>
      </c>
      <c r="D641" s="1">
        <f ca="1">IFERROR(__xludf.DUMMYFUNCTION("""COMPUTED_VALUE"""),13.8)</f>
        <v>13.8</v>
      </c>
      <c r="E641" s="1">
        <f ca="1">IFERROR(__xludf.DUMMYFUNCTION("""COMPUTED_VALUE"""),39.4)</f>
        <v>39.4</v>
      </c>
      <c r="F641" s="1">
        <f ca="1">IFERROR(__xludf.DUMMYFUNCTION("""COMPUTED_VALUE"""),43.7)</f>
        <v>43.7</v>
      </c>
      <c r="G641" s="1">
        <f ca="1">IFERROR(__xludf.DUMMYFUNCTION("""COMPUTED_VALUE"""),53.2)</f>
        <v>53.2</v>
      </c>
      <c r="H641" s="1">
        <f ca="1">IFERROR(__xludf.DUMMYFUNCTION("""COMPUTED_VALUE"""),3.1)</f>
        <v>3.1</v>
      </c>
      <c r="I641" s="1">
        <f ca="1">IFERROR(__xludf.DUMMYFUNCTION("""COMPUTED_VALUE"""),100)</f>
        <v>100</v>
      </c>
    </row>
    <row r="642" spans="1:9" ht="14.4" x14ac:dyDescent="0.3">
      <c r="A642" s="5">
        <v>43777</v>
      </c>
      <c r="B642" s="1">
        <f ca="1">IFERROR(__xludf.DUMMYFUNCTION("""COMPUTED_VALUE"""),26.6)</f>
        <v>26.6</v>
      </c>
      <c r="C642" s="1">
        <f ca="1">IFERROR(__xludf.DUMMYFUNCTION("""COMPUTED_VALUE"""),18.5)</f>
        <v>18.5</v>
      </c>
      <c r="D642" s="1">
        <f ca="1">IFERROR(__xludf.DUMMYFUNCTION("""COMPUTED_VALUE"""),12.1)</f>
        <v>12.1</v>
      </c>
      <c r="E642" s="1">
        <f ca="1">IFERROR(__xludf.DUMMYFUNCTION("""COMPUTED_VALUE"""),38.8)</f>
        <v>38.799999999999997</v>
      </c>
      <c r="F642" s="1">
        <f ca="1">IFERROR(__xludf.DUMMYFUNCTION("""COMPUTED_VALUE"""),45.1)</f>
        <v>45.1</v>
      </c>
      <c r="G642" s="1">
        <f ca="1">IFERROR(__xludf.DUMMYFUNCTION("""COMPUTED_VALUE"""),50.9)</f>
        <v>50.9</v>
      </c>
      <c r="H642" s="1">
        <f ca="1">IFERROR(__xludf.DUMMYFUNCTION("""COMPUTED_VALUE"""),4)</f>
        <v>4</v>
      </c>
      <c r="I642" s="1">
        <f ca="1">IFERROR(__xludf.DUMMYFUNCTION("""COMPUTED_VALUE"""),100)</f>
        <v>100</v>
      </c>
    </row>
    <row r="643" spans="1:9" ht="14.4" x14ac:dyDescent="0.3">
      <c r="A643" s="5">
        <v>43778</v>
      </c>
    </row>
    <row r="644" spans="1:9" ht="14.4" x14ac:dyDescent="0.3">
      <c r="A644" s="5">
        <v>43779</v>
      </c>
    </row>
    <row r="645" spans="1:9" ht="14.4" x14ac:dyDescent="0.3">
      <c r="A645" s="5">
        <v>43780</v>
      </c>
      <c r="B645" s="1">
        <f ca="1">IFERROR(__xludf.DUMMYFUNCTION("""COMPUTED_VALUE"""),27.9)</f>
        <v>27.9</v>
      </c>
      <c r="C645" s="1">
        <f ca="1">IFERROR(__xludf.DUMMYFUNCTION("""COMPUTED_VALUE"""),17.7)</f>
        <v>17.7</v>
      </c>
      <c r="D645" s="1">
        <f ca="1">IFERROR(__xludf.DUMMYFUNCTION("""COMPUTED_VALUE"""),12.1)</f>
        <v>12.1</v>
      </c>
      <c r="E645" s="1">
        <f ca="1">IFERROR(__xludf.DUMMYFUNCTION("""COMPUTED_VALUE"""),38.1)</f>
        <v>38.1</v>
      </c>
      <c r="F645" s="1">
        <f ca="1">IFERROR(__xludf.DUMMYFUNCTION("""COMPUTED_VALUE"""),45.6)</f>
        <v>45.6</v>
      </c>
      <c r="G645" s="1">
        <f ca="1">IFERROR(__xludf.DUMMYFUNCTION("""COMPUTED_VALUE"""),50.2)</f>
        <v>50.2</v>
      </c>
      <c r="H645" s="1">
        <f ca="1">IFERROR(__xludf.DUMMYFUNCTION("""COMPUTED_VALUE"""),4.2)</f>
        <v>4.2</v>
      </c>
      <c r="I645" s="1">
        <f ca="1">IFERROR(__xludf.DUMMYFUNCTION("""COMPUTED_VALUE"""),100)</f>
        <v>100</v>
      </c>
    </row>
    <row r="646" spans="1:9" ht="14.4" x14ac:dyDescent="0.3">
      <c r="A646" s="5">
        <v>43781</v>
      </c>
      <c r="B646" s="1">
        <f ca="1">IFERROR(__xludf.DUMMYFUNCTION("""COMPUTED_VALUE"""),27.3)</f>
        <v>27.3</v>
      </c>
      <c r="C646" s="1">
        <f ca="1">IFERROR(__xludf.DUMMYFUNCTION("""COMPUTED_VALUE"""),19.6)</f>
        <v>19.600000000000001</v>
      </c>
      <c r="D646" s="1">
        <f ca="1">IFERROR(__xludf.DUMMYFUNCTION("""COMPUTED_VALUE"""),13.5)</f>
        <v>13.5</v>
      </c>
      <c r="E646" s="1">
        <f ca="1">IFERROR(__xludf.DUMMYFUNCTION("""COMPUTED_VALUE"""),35.7)</f>
        <v>35.700000000000003</v>
      </c>
      <c r="F646" s="1">
        <f ca="1">IFERROR(__xludf.DUMMYFUNCTION("""COMPUTED_VALUE"""),46.9)</f>
        <v>46.9</v>
      </c>
      <c r="G646" s="1">
        <f ca="1">IFERROR(__xludf.DUMMYFUNCTION("""COMPUTED_VALUE"""),49.2)</f>
        <v>49.2</v>
      </c>
      <c r="H646" s="1">
        <f ca="1">IFERROR(__xludf.DUMMYFUNCTION("""COMPUTED_VALUE"""),3.9)</f>
        <v>3.9</v>
      </c>
      <c r="I646" s="1">
        <f ca="1">IFERROR(__xludf.DUMMYFUNCTION("""COMPUTED_VALUE"""),100)</f>
        <v>100</v>
      </c>
    </row>
    <row r="647" spans="1:9" ht="14.4" x14ac:dyDescent="0.3">
      <c r="A647" s="5">
        <v>43782</v>
      </c>
      <c r="B647" s="1">
        <f ca="1">IFERROR(__xludf.DUMMYFUNCTION("""COMPUTED_VALUE"""),27.6)</f>
        <v>27.6</v>
      </c>
      <c r="C647" s="1">
        <f ca="1">IFERROR(__xludf.DUMMYFUNCTION("""COMPUTED_VALUE"""),20.9)</f>
        <v>20.9</v>
      </c>
      <c r="D647" s="1">
        <f ca="1">IFERROR(__xludf.DUMMYFUNCTION("""COMPUTED_VALUE"""),13.8)</f>
        <v>13.8</v>
      </c>
      <c r="E647" s="1">
        <f ca="1">IFERROR(__xludf.DUMMYFUNCTION("""COMPUTED_VALUE"""),34)</f>
        <v>34</v>
      </c>
      <c r="F647" s="1">
        <f ca="1">IFERROR(__xludf.DUMMYFUNCTION("""COMPUTED_VALUE"""),48.5)</f>
        <v>48.5</v>
      </c>
      <c r="G647" s="1">
        <f ca="1">IFERROR(__xludf.DUMMYFUNCTION("""COMPUTED_VALUE"""),47.8)</f>
        <v>47.8</v>
      </c>
      <c r="H647" s="1">
        <f ca="1">IFERROR(__xludf.DUMMYFUNCTION("""COMPUTED_VALUE"""),3.7)</f>
        <v>3.7</v>
      </c>
      <c r="I647" s="1">
        <f ca="1">IFERROR(__xludf.DUMMYFUNCTION("""COMPUTED_VALUE"""),100)</f>
        <v>100</v>
      </c>
    </row>
    <row r="648" spans="1:9" ht="14.4" x14ac:dyDescent="0.3">
      <c r="A648" s="5">
        <v>43783</v>
      </c>
      <c r="B648" s="1">
        <f ca="1">IFERROR(__xludf.DUMMYFUNCTION("""COMPUTED_VALUE"""),26.7)</f>
        <v>26.7</v>
      </c>
      <c r="C648" s="1">
        <f ca="1">IFERROR(__xludf.DUMMYFUNCTION("""COMPUTED_VALUE"""),22)</f>
        <v>22</v>
      </c>
      <c r="D648" s="1">
        <f ca="1">IFERROR(__xludf.DUMMYFUNCTION("""COMPUTED_VALUE"""),12.6)</f>
        <v>12.6</v>
      </c>
      <c r="E648" s="1">
        <f ca="1">IFERROR(__xludf.DUMMYFUNCTION("""COMPUTED_VALUE"""),35.4)</f>
        <v>35.4</v>
      </c>
      <c r="F648" s="1">
        <f ca="1">IFERROR(__xludf.DUMMYFUNCTION("""COMPUTED_VALUE"""),48.7)</f>
        <v>48.7</v>
      </c>
      <c r="G648" s="1">
        <f ca="1">IFERROR(__xludf.DUMMYFUNCTION("""COMPUTED_VALUE"""),48)</f>
        <v>48</v>
      </c>
      <c r="H648" s="1">
        <f ca="1">IFERROR(__xludf.DUMMYFUNCTION("""COMPUTED_VALUE"""),3.3)</f>
        <v>3.3</v>
      </c>
      <c r="I648" s="1">
        <f ca="1">IFERROR(__xludf.DUMMYFUNCTION("""COMPUTED_VALUE"""),100)</f>
        <v>100</v>
      </c>
    </row>
    <row r="649" spans="1:9" ht="14.4" x14ac:dyDescent="0.3">
      <c r="A649" s="5">
        <v>43784</v>
      </c>
      <c r="B649" s="1">
        <f ca="1">IFERROR(__xludf.DUMMYFUNCTION("""COMPUTED_VALUE"""),24.4)</f>
        <v>24.4</v>
      </c>
      <c r="C649" s="1">
        <f ca="1">IFERROR(__xludf.DUMMYFUNCTION("""COMPUTED_VALUE"""),24)</f>
        <v>24</v>
      </c>
      <c r="D649" s="1">
        <f ca="1">IFERROR(__xludf.DUMMYFUNCTION("""COMPUTED_VALUE"""),11.3)</f>
        <v>11.3</v>
      </c>
      <c r="E649" s="1">
        <f ca="1">IFERROR(__xludf.DUMMYFUNCTION("""COMPUTED_VALUE"""),37.1)</f>
        <v>37.1</v>
      </c>
      <c r="F649" s="1">
        <f ca="1">IFERROR(__xludf.DUMMYFUNCTION("""COMPUTED_VALUE"""),48.4)</f>
        <v>48.4</v>
      </c>
      <c r="G649" s="1">
        <f ca="1">IFERROR(__xludf.DUMMYFUNCTION("""COMPUTED_VALUE"""),48.4)</f>
        <v>48.4</v>
      </c>
      <c r="H649" s="1">
        <f ca="1">IFERROR(__xludf.DUMMYFUNCTION("""COMPUTED_VALUE"""),3.2)</f>
        <v>3.2</v>
      </c>
      <c r="I649" s="1">
        <f ca="1">IFERROR(__xludf.DUMMYFUNCTION("""COMPUTED_VALUE"""),100)</f>
        <v>100</v>
      </c>
    </row>
    <row r="650" spans="1:9" ht="14.4" x14ac:dyDescent="0.3">
      <c r="A650" s="5">
        <v>43785</v>
      </c>
    </row>
    <row r="651" spans="1:9" ht="14.4" x14ac:dyDescent="0.3">
      <c r="A651" s="5">
        <v>43786</v>
      </c>
    </row>
    <row r="652" spans="1:9" ht="14.4" x14ac:dyDescent="0.3">
      <c r="A652" s="5">
        <v>43787</v>
      </c>
      <c r="B652" s="1">
        <f ca="1">IFERROR(__xludf.DUMMYFUNCTION("""COMPUTED_VALUE"""),24.5)</f>
        <v>24.5</v>
      </c>
      <c r="C652" s="1">
        <f ca="1">IFERROR(__xludf.DUMMYFUNCTION("""COMPUTED_VALUE"""),22.2)</f>
        <v>22.2</v>
      </c>
      <c r="D652" s="1">
        <f ca="1">IFERROR(__xludf.DUMMYFUNCTION("""COMPUTED_VALUE"""),13.8)</f>
        <v>13.8</v>
      </c>
      <c r="E652" s="1">
        <f ca="1">IFERROR(__xludf.DUMMYFUNCTION("""COMPUTED_VALUE"""),37.1)</f>
        <v>37.1</v>
      </c>
      <c r="F652" s="1">
        <f ca="1">IFERROR(__xludf.DUMMYFUNCTION("""COMPUTED_VALUE"""),46.7)</f>
        <v>46.7</v>
      </c>
      <c r="G652" s="1">
        <f ca="1">IFERROR(__xludf.DUMMYFUNCTION("""COMPUTED_VALUE"""),50.9)</f>
        <v>50.9</v>
      </c>
      <c r="H652" s="1">
        <f ca="1">IFERROR(__xludf.DUMMYFUNCTION("""COMPUTED_VALUE"""),2.4)</f>
        <v>2.4</v>
      </c>
      <c r="I652" s="1">
        <f ca="1">IFERROR(__xludf.DUMMYFUNCTION("""COMPUTED_VALUE"""),100)</f>
        <v>100</v>
      </c>
    </row>
    <row r="653" spans="1:9" ht="14.4" x14ac:dyDescent="0.3">
      <c r="A653" s="5">
        <v>43788</v>
      </c>
      <c r="B653" s="1">
        <f ca="1">IFERROR(__xludf.DUMMYFUNCTION("""COMPUTED_VALUE"""),25.3)</f>
        <v>25.3</v>
      </c>
      <c r="C653" s="1">
        <f ca="1">IFERROR(__xludf.DUMMYFUNCTION("""COMPUTED_VALUE"""),21.1)</f>
        <v>21.1</v>
      </c>
      <c r="D653" s="1">
        <f ca="1">IFERROR(__xludf.DUMMYFUNCTION("""COMPUTED_VALUE"""),14.7)</f>
        <v>14.7</v>
      </c>
      <c r="E653" s="1">
        <f ca="1">IFERROR(__xludf.DUMMYFUNCTION("""COMPUTED_VALUE"""),37.2)</f>
        <v>37.200000000000003</v>
      </c>
      <c r="F653" s="1">
        <f ca="1">IFERROR(__xludf.DUMMYFUNCTION("""COMPUTED_VALUE"""),46.4)</f>
        <v>46.4</v>
      </c>
      <c r="G653" s="1">
        <f ca="1">IFERROR(__xludf.DUMMYFUNCTION("""COMPUTED_VALUE"""),51.9)</f>
        <v>51.9</v>
      </c>
      <c r="H653" s="1">
        <f ca="1">IFERROR(__xludf.DUMMYFUNCTION("""COMPUTED_VALUE"""),1.7)</f>
        <v>1.7</v>
      </c>
      <c r="I653" s="1">
        <f ca="1">IFERROR(__xludf.DUMMYFUNCTION("""COMPUTED_VALUE"""),100)</f>
        <v>100</v>
      </c>
    </row>
    <row r="654" spans="1:9" ht="14.4" x14ac:dyDescent="0.3">
      <c r="A654" s="5">
        <v>43789</v>
      </c>
      <c r="B654" s="1">
        <f ca="1">IFERROR(__xludf.DUMMYFUNCTION("""COMPUTED_VALUE"""),27.6)</f>
        <v>27.6</v>
      </c>
      <c r="C654" s="1">
        <f ca="1">IFERROR(__xludf.DUMMYFUNCTION("""COMPUTED_VALUE"""),19.8)</f>
        <v>19.8</v>
      </c>
      <c r="D654" s="1">
        <f ca="1">IFERROR(__xludf.DUMMYFUNCTION("""COMPUTED_VALUE"""),12.3)</f>
        <v>12.3</v>
      </c>
      <c r="E654" s="1">
        <f ca="1">IFERROR(__xludf.DUMMYFUNCTION("""COMPUTED_VALUE"""),37.6)</f>
        <v>37.6</v>
      </c>
      <c r="F654" s="1">
        <f ca="1">IFERROR(__xludf.DUMMYFUNCTION("""COMPUTED_VALUE"""),47.4)</f>
        <v>47.4</v>
      </c>
      <c r="G654" s="1">
        <f ca="1">IFERROR(__xludf.DUMMYFUNCTION("""COMPUTED_VALUE"""),49.9)</f>
        <v>49.9</v>
      </c>
      <c r="H654" s="1">
        <f ca="1">IFERROR(__xludf.DUMMYFUNCTION("""COMPUTED_VALUE"""),2.7)</f>
        <v>2.7</v>
      </c>
      <c r="I654" s="1">
        <f ca="1">IFERROR(__xludf.DUMMYFUNCTION("""COMPUTED_VALUE"""),100)</f>
        <v>100</v>
      </c>
    </row>
    <row r="655" spans="1:9" ht="14.4" x14ac:dyDescent="0.3">
      <c r="A655" s="5">
        <v>43790</v>
      </c>
      <c r="B655" s="1">
        <f ca="1">IFERROR(__xludf.DUMMYFUNCTION("""COMPUTED_VALUE"""),28.1)</f>
        <v>28.1</v>
      </c>
      <c r="C655" s="1">
        <f ca="1">IFERROR(__xludf.DUMMYFUNCTION("""COMPUTED_VALUE"""),17.6)</f>
        <v>17.600000000000001</v>
      </c>
      <c r="D655" s="1">
        <f ca="1">IFERROR(__xludf.DUMMYFUNCTION("""COMPUTED_VALUE"""),12.8)</f>
        <v>12.8</v>
      </c>
      <c r="E655" s="1">
        <f ca="1">IFERROR(__xludf.DUMMYFUNCTION("""COMPUTED_VALUE"""),38.3)</f>
        <v>38.299999999999997</v>
      </c>
      <c r="F655" s="1">
        <f ca="1">IFERROR(__xludf.DUMMYFUNCTION("""COMPUTED_VALUE"""),45.7)</f>
        <v>45.7</v>
      </c>
      <c r="G655" s="1">
        <f ca="1">IFERROR(__xludf.DUMMYFUNCTION("""COMPUTED_VALUE"""),51.1)</f>
        <v>51.1</v>
      </c>
      <c r="H655" s="1">
        <f ca="1">IFERROR(__xludf.DUMMYFUNCTION("""COMPUTED_VALUE"""),3.2)</f>
        <v>3.2</v>
      </c>
      <c r="I655" s="1">
        <f ca="1">IFERROR(__xludf.DUMMYFUNCTION("""COMPUTED_VALUE"""),100)</f>
        <v>100</v>
      </c>
    </row>
    <row r="656" spans="1:9" ht="14.4" x14ac:dyDescent="0.3">
      <c r="A656" s="5">
        <v>43791</v>
      </c>
      <c r="B656" s="1">
        <f ca="1">IFERROR(__xludf.DUMMYFUNCTION("""COMPUTED_VALUE"""),26.8)</f>
        <v>26.8</v>
      </c>
      <c r="C656" s="1">
        <f ca="1">IFERROR(__xludf.DUMMYFUNCTION("""COMPUTED_VALUE"""),20.1)</f>
        <v>20.100000000000001</v>
      </c>
      <c r="D656" s="1">
        <f ca="1">IFERROR(__xludf.DUMMYFUNCTION("""COMPUTED_VALUE"""),13.5)</f>
        <v>13.5</v>
      </c>
      <c r="E656" s="1">
        <f ca="1">IFERROR(__xludf.DUMMYFUNCTION("""COMPUTED_VALUE"""),37.1)</f>
        <v>37.1</v>
      </c>
      <c r="F656" s="1">
        <f ca="1">IFERROR(__xludf.DUMMYFUNCTION("""COMPUTED_VALUE"""),46.9)</f>
        <v>46.9</v>
      </c>
      <c r="G656" s="1">
        <f ca="1">IFERROR(__xludf.DUMMYFUNCTION("""COMPUTED_VALUE"""),50.6)</f>
        <v>50.6</v>
      </c>
      <c r="H656" s="1">
        <f ca="1">IFERROR(__xludf.DUMMYFUNCTION("""COMPUTED_VALUE"""),2.5)</f>
        <v>2.5</v>
      </c>
      <c r="I656" s="1">
        <f ca="1">IFERROR(__xludf.DUMMYFUNCTION("""COMPUTED_VALUE"""),100)</f>
        <v>100</v>
      </c>
    </row>
    <row r="657" spans="1:9" ht="14.4" x14ac:dyDescent="0.3">
      <c r="A657" s="5">
        <v>43792</v>
      </c>
    </row>
    <row r="658" spans="1:9" ht="14.4" x14ac:dyDescent="0.3">
      <c r="A658" s="5">
        <v>43793</v>
      </c>
    </row>
    <row r="659" spans="1:9" ht="14.4" x14ac:dyDescent="0.3">
      <c r="A659" s="5">
        <v>43794</v>
      </c>
      <c r="B659" s="1">
        <f ca="1">IFERROR(__xludf.DUMMYFUNCTION("""COMPUTED_VALUE"""),27.2)</f>
        <v>27.2</v>
      </c>
      <c r="C659" s="1">
        <f ca="1">IFERROR(__xludf.DUMMYFUNCTION("""COMPUTED_VALUE"""),20.8)</f>
        <v>20.8</v>
      </c>
      <c r="D659" s="1">
        <f ca="1">IFERROR(__xludf.DUMMYFUNCTION("""COMPUTED_VALUE"""),14.6)</f>
        <v>14.6</v>
      </c>
      <c r="E659" s="1">
        <f ca="1">IFERROR(__xludf.DUMMYFUNCTION("""COMPUTED_VALUE"""),34.2)</f>
        <v>34.200000000000003</v>
      </c>
      <c r="F659" s="1">
        <f ca="1">IFERROR(__xludf.DUMMYFUNCTION("""COMPUTED_VALUE"""),48)</f>
        <v>48</v>
      </c>
      <c r="G659" s="1">
        <f ca="1">IFERROR(__xludf.DUMMYFUNCTION("""COMPUTED_VALUE"""),48.8)</f>
        <v>48.8</v>
      </c>
      <c r="H659" s="1">
        <f ca="1">IFERROR(__xludf.DUMMYFUNCTION("""COMPUTED_VALUE"""),3.2)</f>
        <v>3.2</v>
      </c>
      <c r="I659" s="1">
        <f ca="1">IFERROR(__xludf.DUMMYFUNCTION("""COMPUTED_VALUE"""),100)</f>
        <v>100</v>
      </c>
    </row>
    <row r="660" spans="1:9" ht="14.4" x14ac:dyDescent="0.3">
      <c r="A660" s="5">
        <v>43795</v>
      </c>
      <c r="B660" s="1">
        <f ca="1">IFERROR(__xludf.DUMMYFUNCTION("""COMPUTED_VALUE"""),27.4)</f>
        <v>27.4</v>
      </c>
      <c r="C660" s="1">
        <f ca="1">IFERROR(__xludf.DUMMYFUNCTION("""COMPUTED_VALUE"""),19.3)</f>
        <v>19.3</v>
      </c>
      <c r="D660" s="1">
        <f ca="1">IFERROR(__xludf.DUMMYFUNCTION("""COMPUTED_VALUE"""),13.9)</f>
        <v>13.9</v>
      </c>
      <c r="E660" s="1">
        <f ca="1">IFERROR(__xludf.DUMMYFUNCTION("""COMPUTED_VALUE"""),35.3)</f>
        <v>35.299999999999997</v>
      </c>
      <c r="F660" s="1">
        <f ca="1">IFERROR(__xludf.DUMMYFUNCTION("""COMPUTED_VALUE"""),46.7)</f>
        <v>46.7</v>
      </c>
      <c r="G660" s="1">
        <f ca="1">IFERROR(__xludf.DUMMYFUNCTION("""COMPUTED_VALUE"""),49.2)</f>
        <v>49.2</v>
      </c>
      <c r="H660" s="1">
        <f ca="1">IFERROR(__xludf.DUMMYFUNCTION("""COMPUTED_VALUE"""),4.1)</f>
        <v>4.0999999999999996</v>
      </c>
      <c r="I660" s="1">
        <f ca="1">IFERROR(__xludf.DUMMYFUNCTION("""COMPUTED_VALUE"""),100)</f>
        <v>100</v>
      </c>
    </row>
    <row r="661" spans="1:9" ht="14.4" x14ac:dyDescent="0.3">
      <c r="A661" s="5">
        <v>43796</v>
      </c>
      <c r="B661" s="1">
        <f ca="1">IFERROR(__xludf.DUMMYFUNCTION("""COMPUTED_VALUE"""),28.3)</f>
        <v>28.3</v>
      </c>
      <c r="C661" s="1">
        <f ca="1">IFERROR(__xludf.DUMMYFUNCTION("""COMPUTED_VALUE"""),18.9)</f>
        <v>18.899999999999999</v>
      </c>
      <c r="D661" s="1">
        <f ca="1">IFERROR(__xludf.DUMMYFUNCTION("""COMPUTED_VALUE"""),11.4)</f>
        <v>11.4</v>
      </c>
      <c r="E661" s="1">
        <f ca="1">IFERROR(__xludf.DUMMYFUNCTION("""COMPUTED_VALUE"""),36.8)</f>
        <v>36.799999999999997</v>
      </c>
      <c r="F661" s="1">
        <f ca="1">IFERROR(__xludf.DUMMYFUNCTION("""COMPUTED_VALUE"""),47.2)</f>
        <v>47.2</v>
      </c>
      <c r="G661" s="1">
        <f ca="1">IFERROR(__xludf.DUMMYFUNCTION("""COMPUTED_VALUE"""),48.2)</f>
        <v>48.2</v>
      </c>
      <c r="H661" s="1">
        <f ca="1">IFERROR(__xludf.DUMMYFUNCTION("""COMPUTED_VALUE"""),4.6)</f>
        <v>4.5999999999999996</v>
      </c>
      <c r="I661" s="1">
        <f ca="1">IFERROR(__xludf.DUMMYFUNCTION("""COMPUTED_VALUE"""),100)</f>
        <v>100</v>
      </c>
    </row>
    <row r="662" spans="1:9" ht="14.4" x14ac:dyDescent="0.3">
      <c r="A662" s="5">
        <v>43797</v>
      </c>
      <c r="B662" s="1">
        <f ca="1">IFERROR(__xludf.DUMMYFUNCTION("""COMPUTED_VALUE"""),28.2)</f>
        <v>28.2</v>
      </c>
      <c r="C662" s="1">
        <f ca="1">IFERROR(__xludf.DUMMYFUNCTION("""COMPUTED_VALUE"""),19.7)</f>
        <v>19.7</v>
      </c>
      <c r="D662" s="1">
        <f ca="1">IFERROR(__xludf.DUMMYFUNCTION("""COMPUTED_VALUE"""),11.5)</f>
        <v>11.5</v>
      </c>
      <c r="E662" s="1">
        <f ca="1">IFERROR(__xludf.DUMMYFUNCTION("""COMPUTED_VALUE"""),36.6)</f>
        <v>36.6</v>
      </c>
      <c r="F662" s="1">
        <f ca="1">IFERROR(__xludf.DUMMYFUNCTION("""COMPUTED_VALUE"""),47.9)</f>
        <v>47.9</v>
      </c>
      <c r="G662" s="1">
        <f ca="1">IFERROR(__xludf.DUMMYFUNCTION("""COMPUTED_VALUE"""),48.1)</f>
        <v>48.1</v>
      </c>
      <c r="H662" s="1">
        <f ca="1">IFERROR(__xludf.DUMMYFUNCTION("""COMPUTED_VALUE"""),4)</f>
        <v>4</v>
      </c>
      <c r="I662" s="1">
        <f ca="1">IFERROR(__xludf.DUMMYFUNCTION("""COMPUTED_VALUE"""),100)</f>
        <v>100</v>
      </c>
    </row>
    <row r="663" spans="1:9" ht="14.4" x14ac:dyDescent="0.3">
      <c r="A663" s="5">
        <v>43798</v>
      </c>
      <c r="B663" s="1">
        <f ca="1">IFERROR(__xludf.DUMMYFUNCTION("""COMPUTED_VALUE"""),28.1)</f>
        <v>28.1</v>
      </c>
      <c r="C663" s="1">
        <f ca="1">IFERROR(__xludf.DUMMYFUNCTION("""COMPUTED_VALUE"""),20.6)</f>
        <v>20.6</v>
      </c>
      <c r="D663" s="1">
        <f ca="1">IFERROR(__xludf.DUMMYFUNCTION("""COMPUTED_VALUE"""),11.6)</f>
        <v>11.6</v>
      </c>
      <c r="E663" s="1">
        <f ca="1">IFERROR(__xludf.DUMMYFUNCTION("""COMPUTED_VALUE"""),36.1)</f>
        <v>36.1</v>
      </c>
      <c r="F663" s="1">
        <f ca="1">IFERROR(__xludf.DUMMYFUNCTION("""COMPUTED_VALUE"""),48.7)</f>
        <v>48.7</v>
      </c>
      <c r="G663" s="1">
        <f ca="1">IFERROR(__xludf.DUMMYFUNCTION("""COMPUTED_VALUE"""),47.7)</f>
        <v>47.7</v>
      </c>
      <c r="H663" s="1">
        <f ca="1">IFERROR(__xludf.DUMMYFUNCTION("""COMPUTED_VALUE"""),3.6)</f>
        <v>3.6</v>
      </c>
      <c r="I663" s="1">
        <f ca="1">IFERROR(__xludf.DUMMYFUNCTION("""COMPUTED_VALUE"""),100)</f>
        <v>100</v>
      </c>
    </row>
    <row r="664" spans="1:9" ht="14.4" x14ac:dyDescent="0.3">
      <c r="A664" s="5">
        <v>43799</v>
      </c>
    </row>
    <row r="665" spans="1:9" ht="14.4" x14ac:dyDescent="0.3">
      <c r="A665" s="5">
        <v>43800</v>
      </c>
    </row>
    <row r="666" spans="1:9" ht="14.4" x14ac:dyDescent="0.3">
      <c r="A666" s="5">
        <v>43801</v>
      </c>
      <c r="B666" s="1">
        <f ca="1">IFERROR(__xludf.DUMMYFUNCTION("""COMPUTED_VALUE"""),27.8)</f>
        <v>27.8</v>
      </c>
      <c r="C666" s="1">
        <f ca="1">IFERROR(__xludf.DUMMYFUNCTION("""COMPUTED_VALUE"""),20.5)</f>
        <v>20.5</v>
      </c>
      <c r="D666" s="1">
        <f ca="1">IFERROR(__xludf.DUMMYFUNCTION("""COMPUTED_VALUE"""),11)</f>
        <v>11</v>
      </c>
      <c r="E666" s="1">
        <f ca="1">IFERROR(__xludf.DUMMYFUNCTION("""COMPUTED_VALUE"""),36)</f>
        <v>36</v>
      </c>
      <c r="F666" s="1">
        <f ca="1">IFERROR(__xludf.DUMMYFUNCTION("""COMPUTED_VALUE"""),48.3)</f>
        <v>48.3</v>
      </c>
      <c r="G666" s="1">
        <f ca="1">IFERROR(__xludf.DUMMYFUNCTION("""COMPUTED_VALUE"""),47)</f>
        <v>47</v>
      </c>
      <c r="H666" s="1">
        <f ca="1">IFERROR(__xludf.DUMMYFUNCTION("""COMPUTED_VALUE"""),4.7)</f>
        <v>4.7</v>
      </c>
      <c r="I666" s="1">
        <f ca="1">IFERROR(__xludf.DUMMYFUNCTION("""COMPUTED_VALUE"""),100)</f>
        <v>100</v>
      </c>
    </row>
    <row r="667" spans="1:9" ht="14.4" x14ac:dyDescent="0.3">
      <c r="A667" s="5">
        <v>43802</v>
      </c>
      <c r="B667" s="1">
        <f ca="1">IFERROR(__xludf.DUMMYFUNCTION("""COMPUTED_VALUE"""),28)</f>
        <v>28</v>
      </c>
      <c r="C667" s="1">
        <f ca="1">IFERROR(__xludf.DUMMYFUNCTION("""COMPUTED_VALUE"""),20.9)</f>
        <v>20.9</v>
      </c>
      <c r="D667" s="1">
        <f ca="1">IFERROR(__xludf.DUMMYFUNCTION("""COMPUTED_VALUE"""),11.6)</f>
        <v>11.6</v>
      </c>
      <c r="E667" s="1">
        <f ca="1">IFERROR(__xludf.DUMMYFUNCTION("""COMPUTED_VALUE"""),35.4)</f>
        <v>35.4</v>
      </c>
      <c r="F667" s="1">
        <f ca="1">IFERROR(__xludf.DUMMYFUNCTION("""COMPUTED_VALUE"""),48.9)</f>
        <v>48.9</v>
      </c>
      <c r="G667" s="1">
        <f ca="1">IFERROR(__xludf.DUMMYFUNCTION("""COMPUTED_VALUE"""),47)</f>
        <v>47</v>
      </c>
      <c r="H667" s="1">
        <f ca="1">IFERROR(__xludf.DUMMYFUNCTION("""COMPUTED_VALUE"""),4.1)</f>
        <v>4.0999999999999996</v>
      </c>
      <c r="I667" s="1">
        <f ca="1">IFERROR(__xludf.DUMMYFUNCTION("""COMPUTED_VALUE"""),100)</f>
        <v>100</v>
      </c>
    </row>
    <row r="668" spans="1:9" ht="14.4" x14ac:dyDescent="0.3">
      <c r="A668" s="5">
        <v>43803</v>
      </c>
      <c r="B668" s="1">
        <f ca="1">IFERROR(__xludf.DUMMYFUNCTION("""COMPUTED_VALUE"""),27.8)</f>
        <v>27.8</v>
      </c>
      <c r="C668" s="1">
        <f ca="1">IFERROR(__xludf.DUMMYFUNCTION("""COMPUTED_VALUE"""),20.9)</f>
        <v>20.9</v>
      </c>
      <c r="D668" s="1">
        <f ca="1">IFERROR(__xludf.DUMMYFUNCTION("""COMPUTED_VALUE"""),13.1)</f>
        <v>13.1</v>
      </c>
      <c r="E668" s="1">
        <f ca="1">IFERROR(__xludf.DUMMYFUNCTION("""COMPUTED_VALUE"""),35.2)</f>
        <v>35.200000000000003</v>
      </c>
      <c r="F668" s="1">
        <f ca="1">IFERROR(__xludf.DUMMYFUNCTION("""COMPUTED_VALUE"""),48.7)</f>
        <v>48.7</v>
      </c>
      <c r="G668" s="1">
        <f ca="1">IFERROR(__xludf.DUMMYFUNCTION("""COMPUTED_VALUE"""),48.3)</f>
        <v>48.3</v>
      </c>
      <c r="H668" s="1">
        <f ca="1">IFERROR(__xludf.DUMMYFUNCTION("""COMPUTED_VALUE"""),3)</f>
        <v>3</v>
      </c>
      <c r="I668" s="1">
        <f ca="1">IFERROR(__xludf.DUMMYFUNCTION("""COMPUTED_VALUE"""),100)</f>
        <v>100</v>
      </c>
    </row>
    <row r="669" spans="1:9" ht="14.4" x14ac:dyDescent="0.3">
      <c r="A669" s="5">
        <v>43804</v>
      </c>
      <c r="B669" s="1">
        <f ca="1">IFERROR(__xludf.DUMMYFUNCTION("""COMPUTED_VALUE"""),26.6)</f>
        <v>26.6</v>
      </c>
      <c r="C669" s="1">
        <f ca="1">IFERROR(__xludf.DUMMYFUNCTION("""COMPUTED_VALUE"""),19.9)</f>
        <v>19.899999999999999</v>
      </c>
      <c r="D669" s="1">
        <f ca="1">IFERROR(__xludf.DUMMYFUNCTION("""COMPUTED_VALUE"""),13.7)</f>
        <v>13.7</v>
      </c>
      <c r="E669" s="1">
        <f ca="1">IFERROR(__xludf.DUMMYFUNCTION("""COMPUTED_VALUE"""),35.8)</f>
        <v>35.799999999999997</v>
      </c>
      <c r="F669" s="1">
        <f ca="1">IFERROR(__xludf.DUMMYFUNCTION("""COMPUTED_VALUE"""),46.5)</f>
        <v>46.5</v>
      </c>
      <c r="G669" s="1">
        <f ca="1">IFERROR(__xludf.DUMMYFUNCTION("""COMPUTED_VALUE"""),49.5)</f>
        <v>49.5</v>
      </c>
      <c r="H669" s="1">
        <f ca="1">IFERROR(__xludf.DUMMYFUNCTION("""COMPUTED_VALUE"""),4)</f>
        <v>4</v>
      </c>
      <c r="I669" s="1">
        <f ca="1">IFERROR(__xludf.DUMMYFUNCTION("""COMPUTED_VALUE"""),100)</f>
        <v>100</v>
      </c>
    </row>
    <row r="670" spans="1:9" ht="14.4" x14ac:dyDescent="0.3">
      <c r="A670" s="5">
        <v>43805</v>
      </c>
      <c r="B670" s="1">
        <f ca="1">IFERROR(__xludf.DUMMYFUNCTION("""COMPUTED_VALUE"""),24.8)</f>
        <v>24.8</v>
      </c>
      <c r="C670" s="1">
        <f ca="1">IFERROR(__xludf.DUMMYFUNCTION("""COMPUTED_VALUE"""),21.3)</f>
        <v>21.3</v>
      </c>
      <c r="D670" s="1">
        <f ca="1">IFERROR(__xludf.DUMMYFUNCTION("""COMPUTED_VALUE"""),13.1)</f>
        <v>13.1</v>
      </c>
      <c r="E670" s="1">
        <f ca="1">IFERROR(__xludf.DUMMYFUNCTION("""COMPUTED_VALUE"""),36)</f>
        <v>36</v>
      </c>
      <c r="F670" s="1">
        <f ca="1">IFERROR(__xludf.DUMMYFUNCTION("""COMPUTED_VALUE"""),46.1)</f>
        <v>46.1</v>
      </c>
      <c r="G670" s="1">
        <f ca="1">IFERROR(__xludf.DUMMYFUNCTION("""COMPUTED_VALUE"""),49.1)</f>
        <v>49.1</v>
      </c>
      <c r="H670" s="1">
        <f ca="1">IFERROR(__xludf.DUMMYFUNCTION("""COMPUTED_VALUE"""),4.8)</f>
        <v>4.8</v>
      </c>
      <c r="I670" s="1">
        <f ca="1">IFERROR(__xludf.DUMMYFUNCTION("""COMPUTED_VALUE"""),100)</f>
        <v>100</v>
      </c>
    </row>
    <row r="671" spans="1:9" ht="14.4" x14ac:dyDescent="0.3">
      <c r="A671" s="5">
        <v>43806</v>
      </c>
    </row>
    <row r="672" spans="1:9" ht="14.4" x14ac:dyDescent="0.3">
      <c r="A672" s="5">
        <v>43807</v>
      </c>
    </row>
    <row r="673" spans="1:9" ht="14.4" x14ac:dyDescent="0.3">
      <c r="A673" s="5">
        <v>43808</v>
      </c>
      <c r="B673" s="1">
        <f ca="1">IFERROR(__xludf.DUMMYFUNCTION("""COMPUTED_VALUE"""),23.6)</f>
        <v>23.6</v>
      </c>
      <c r="C673" s="1">
        <f ca="1">IFERROR(__xludf.DUMMYFUNCTION("""COMPUTED_VALUE"""),23.8)</f>
        <v>23.8</v>
      </c>
      <c r="D673" s="1">
        <f ca="1">IFERROR(__xludf.DUMMYFUNCTION("""COMPUTED_VALUE"""),13.9)</f>
        <v>13.9</v>
      </c>
      <c r="E673" s="1">
        <f ca="1">IFERROR(__xludf.DUMMYFUNCTION("""COMPUTED_VALUE"""),34.4)</f>
        <v>34.4</v>
      </c>
      <c r="F673" s="1">
        <f ca="1">IFERROR(__xludf.DUMMYFUNCTION("""COMPUTED_VALUE"""),47.4)</f>
        <v>47.4</v>
      </c>
      <c r="G673" s="1">
        <f ca="1">IFERROR(__xludf.DUMMYFUNCTION("""COMPUTED_VALUE"""),48.3)</f>
        <v>48.3</v>
      </c>
      <c r="H673" s="1">
        <f ca="1">IFERROR(__xludf.DUMMYFUNCTION("""COMPUTED_VALUE"""),4.3)</f>
        <v>4.3</v>
      </c>
      <c r="I673" s="1">
        <f ca="1">IFERROR(__xludf.DUMMYFUNCTION("""COMPUTED_VALUE"""),100)</f>
        <v>100</v>
      </c>
    </row>
    <row r="674" spans="1:9" ht="14.4" x14ac:dyDescent="0.3">
      <c r="A674" s="5">
        <v>43809</v>
      </c>
      <c r="B674" s="1">
        <f ca="1">IFERROR(__xludf.DUMMYFUNCTION("""COMPUTED_VALUE"""),24)</f>
        <v>24</v>
      </c>
      <c r="C674" s="1">
        <f ca="1">IFERROR(__xludf.DUMMYFUNCTION("""COMPUTED_VALUE"""),24.3)</f>
        <v>24.3</v>
      </c>
      <c r="D674" s="1">
        <f ca="1">IFERROR(__xludf.DUMMYFUNCTION("""COMPUTED_VALUE"""),15)</f>
        <v>15</v>
      </c>
      <c r="E674" s="1">
        <f ca="1">IFERROR(__xludf.DUMMYFUNCTION("""COMPUTED_VALUE"""),32.2)</f>
        <v>32.200000000000003</v>
      </c>
      <c r="F674" s="1">
        <f ca="1">IFERROR(__xludf.DUMMYFUNCTION("""COMPUTED_VALUE"""),48.3)</f>
        <v>48.3</v>
      </c>
      <c r="G674" s="1">
        <f ca="1">IFERROR(__xludf.DUMMYFUNCTION("""COMPUTED_VALUE"""),47.2)</f>
        <v>47.2</v>
      </c>
      <c r="H674" s="1">
        <f ca="1">IFERROR(__xludf.DUMMYFUNCTION("""COMPUTED_VALUE"""),4.5)</f>
        <v>4.5</v>
      </c>
      <c r="I674" s="1">
        <f ca="1">IFERROR(__xludf.DUMMYFUNCTION("""COMPUTED_VALUE"""),100)</f>
        <v>100</v>
      </c>
    </row>
    <row r="675" spans="1:9" ht="14.4" x14ac:dyDescent="0.3">
      <c r="A675" s="5">
        <v>43810</v>
      </c>
      <c r="B675" s="1">
        <f ca="1">IFERROR(__xludf.DUMMYFUNCTION("""COMPUTED_VALUE"""),26.3)</f>
        <v>26.3</v>
      </c>
      <c r="C675" s="1">
        <f ca="1">IFERROR(__xludf.DUMMYFUNCTION("""COMPUTED_VALUE"""),22.5)</f>
        <v>22.5</v>
      </c>
      <c r="D675" s="1">
        <f ca="1">IFERROR(__xludf.DUMMYFUNCTION("""COMPUTED_VALUE"""),13.5)</f>
        <v>13.5</v>
      </c>
      <c r="E675" s="1">
        <f ca="1">IFERROR(__xludf.DUMMYFUNCTION("""COMPUTED_VALUE"""),33.2)</f>
        <v>33.200000000000003</v>
      </c>
      <c r="F675" s="1">
        <f ca="1">IFERROR(__xludf.DUMMYFUNCTION("""COMPUTED_VALUE"""),48.8)</f>
        <v>48.8</v>
      </c>
      <c r="G675" s="1">
        <f ca="1">IFERROR(__xludf.DUMMYFUNCTION("""COMPUTED_VALUE"""),46.7)</f>
        <v>46.7</v>
      </c>
      <c r="H675" s="1">
        <f ca="1">IFERROR(__xludf.DUMMYFUNCTION("""COMPUTED_VALUE"""),4.5)</f>
        <v>4.5</v>
      </c>
      <c r="I675" s="1">
        <f ca="1">IFERROR(__xludf.DUMMYFUNCTION("""COMPUTED_VALUE"""),100)</f>
        <v>100</v>
      </c>
    </row>
    <row r="676" spans="1:9" ht="14.4" x14ac:dyDescent="0.3">
      <c r="A676" s="5">
        <v>43811</v>
      </c>
      <c r="B676" s="1">
        <f ca="1">IFERROR(__xludf.DUMMYFUNCTION("""COMPUTED_VALUE"""),27)</f>
        <v>27</v>
      </c>
      <c r="C676" s="1">
        <f ca="1">IFERROR(__xludf.DUMMYFUNCTION("""COMPUTED_VALUE"""),22.2)</f>
        <v>22.2</v>
      </c>
      <c r="D676" s="1">
        <f ca="1">IFERROR(__xludf.DUMMYFUNCTION("""COMPUTED_VALUE"""),12.8)</f>
        <v>12.8</v>
      </c>
      <c r="E676" s="1">
        <f ca="1">IFERROR(__xludf.DUMMYFUNCTION("""COMPUTED_VALUE"""),34.6)</f>
        <v>34.6</v>
      </c>
      <c r="F676" s="1">
        <f ca="1">IFERROR(__xludf.DUMMYFUNCTION("""COMPUTED_VALUE"""),49.2)</f>
        <v>49.2</v>
      </c>
      <c r="G676" s="1">
        <f ca="1">IFERROR(__xludf.DUMMYFUNCTION("""COMPUTED_VALUE"""),47.4)</f>
        <v>47.4</v>
      </c>
      <c r="H676" s="1">
        <f ca="1">IFERROR(__xludf.DUMMYFUNCTION("""COMPUTED_VALUE"""),3.4)</f>
        <v>3.4</v>
      </c>
      <c r="I676" s="1">
        <f ca="1">IFERROR(__xludf.DUMMYFUNCTION("""COMPUTED_VALUE"""),100)</f>
        <v>100</v>
      </c>
    </row>
    <row r="677" spans="1:9" ht="14.4" x14ac:dyDescent="0.3">
      <c r="A677" s="5">
        <v>43812</v>
      </c>
      <c r="B677" s="1">
        <f ca="1">IFERROR(__xludf.DUMMYFUNCTION("""COMPUTED_VALUE"""),27.7)</f>
        <v>27.7</v>
      </c>
      <c r="C677" s="1">
        <f ca="1">IFERROR(__xludf.DUMMYFUNCTION("""COMPUTED_VALUE"""),22.7)</f>
        <v>22.7</v>
      </c>
      <c r="D677" s="1">
        <f ca="1">IFERROR(__xludf.DUMMYFUNCTION("""COMPUTED_VALUE"""),13.3)</f>
        <v>13.3</v>
      </c>
      <c r="E677" s="1">
        <f ca="1">IFERROR(__xludf.DUMMYFUNCTION("""COMPUTED_VALUE"""),33.4)</f>
        <v>33.4</v>
      </c>
      <c r="F677" s="1">
        <f ca="1">IFERROR(__xludf.DUMMYFUNCTION("""COMPUTED_VALUE"""),50.4)</f>
        <v>50.4</v>
      </c>
      <c r="G677" s="1">
        <f ca="1">IFERROR(__xludf.DUMMYFUNCTION("""COMPUTED_VALUE"""),46.7)</f>
        <v>46.7</v>
      </c>
      <c r="H677" s="1">
        <f ca="1">IFERROR(__xludf.DUMMYFUNCTION("""COMPUTED_VALUE"""),2.9)</f>
        <v>2.9</v>
      </c>
      <c r="I677" s="1">
        <f ca="1">IFERROR(__xludf.DUMMYFUNCTION("""COMPUTED_VALUE"""),100)</f>
        <v>100</v>
      </c>
    </row>
    <row r="678" spans="1:9" ht="14.4" x14ac:dyDescent="0.3">
      <c r="A678" s="5">
        <v>43813</v>
      </c>
    </row>
    <row r="679" spans="1:9" ht="14.4" x14ac:dyDescent="0.3">
      <c r="A679" s="5">
        <v>43814</v>
      </c>
    </row>
    <row r="680" spans="1:9" ht="14.4" x14ac:dyDescent="0.3">
      <c r="A680" s="5">
        <v>43815</v>
      </c>
      <c r="B680" s="1">
        <f ca="1">IFERROR(__xludf.DUMMYFUNCTION("""COMPUTED_VALUE"""),27.5)</f>
        <v>27.5</v>
      </c>
      <c r="C680" s="1">
        <f ca="1">IFERROR(__xludf.DUMMYFUNCTION("""COMPUTED_VALUE"""),20.6)</f>
        <v>20.6</v>
      </c>
      <c r="D680" s="1">
        <f ca="1">IFERROR(__xludf.DUMMYFUNCTION("""COMPUTED_VALUE"""),13.3)</f>
        <v>13.3</v>
      </c>
      <c r="E680" s="1">
        <f ca="1">IFERROR(__xludf.DUMMYFUNCTION("""COMPUTED_VALUE"""),35.9)</f>
        <v>35.9</v>
      </c>
      <c r="F680" s="1">
        <f ca="1">IFERROR(__xludf.DUMMYFUNCTION("""COMPUTED_VALUE"""),48.1)</f>
        <v>48.1</v>
      </c>
      <c r="G680" s="1">
        <f ca="1">IFERROR(__xludf.DUMMYFUNCTION("""COMPUTED_VALUE"""),49.2)</f>
        <v>49.2</v>
      </c>
      <c r="H680" s="1">
        <f ca="1">IFERROR(__xludf.DUMMYFUNCTION("""COMPUTED_VALUE"""),2.7)</f>
        <v>2.7</v>
      </c>
      <c r="I680" s="1">
        <f ca="1">IFERROR(__xludf.DUMMYFUNCTION("""COMPUTED_VALUE"""),100)</f>
        <v>100</v>
      </c>
    </row>
    <row r="681" spans="1:9" ht="14.4" x14ac:dyDescent="0.3">
      <c r="A681" s="5">
        <v>43816</v>
      </c>
      <c r="B681" s="1">
        <f ca="1">IFERROR(__xludf.DUMMYFUNCTION("""COMPUTED_VALUE"""),25.6)</f>
        <v>25.6</v>
      </c>
      <c r="C681" s="1">
        <f ca="1">IFERROR(__xludf.DUMMYFUNCTION("""COMPUTED_VALUE"""),20.7)</f>
        <v>20.7</v>
      </c>
      <c r="D681" s="1">
        <f ca="1">IFERROR(__xludf.DUMMYFUNCTION("""COMPUTED_VALUE"""),12.9)</f>
        <v>12.9</v>
      </c>
      <c r="E681" s="1">
        <f ca="1">IFERROR(__xludf.DUMMYFUNCTION("""COMPUTED_VALUE"""),37.3)</f>
        <v>37.299999999999997</v>
      </c>
      <c r="F681" s="1">
        <f ca="1">IFERROR(__xludf.DUMMYFUNCTION("""COMPUTED_VALUE"""),46.3)</f>
        <v>46.3</v>
      </c>
      <c r="G681" s="1">
        <f ca="1">IFERROR(__xludf.DUMMYFUNCTION("""COMPUTED_VALUE"""),50.2)</f>
        <v>50.2</v>
      </c>
      <c r="H681" s="1">
        <f ca="1">IFERROR(__xludf.DUMMYFUNCTION("""COMPUTED_VALUE"""),3.5)</f>
        <v>3.5</v>
      </c>
      <c r="I681" s="1">
        <f ca="1">IFERROR(__xludf.DUMMYFUNCTION("""COMPUTED_VALUE"""),100)</f>
        <v>100</v>
      </c>
    </row>
    <row r="682" spans="1:9" ht="14.4" x14ac:dyDescent="0.3">
      <c r="A682" s="5">
        <v>43817</v>
      </c>
      <c r="B682" s="1">
        <f ca="1">IFERROR(__xludf.DUMMYFUNCTION("""COMPUTED_VALUE"""),27.2)</f>
        <v>27.2</v>
      </c>
      <c r="C682" s="1">
        <f ca="1">IFERROR(__xludf.DUMMYFUNCTION("""COMPUTED_VALUE"""),22.2)</f>
        <v>22.2</v>
      </c>
      <c r="D682" s="1">
        <f ca="1">IFERROR(__xludf.DUMMYFUNCTION("""COMPUTED_VALUE"""),11.9)</f>
        <v>11.9</v>
      </c>
      <c r="E682" s="1">
        <f ca="1">IFERROR(__xludf.DUMMYFUNCTION("""COMPUTED_VALUE"""),34.6)</f>
        <v>34.6</v>
      </c>
      <c r="F682" s="1">
        <f ca="1">IFERROR(__xludf.DUMMYFUNCTION("""COMPUTED_VALUE"""),49.4)</f>
        <v>49.4</v>
      </c>
      <c r="G682" s="1">
        <f ca="1">IFERROR(__xludf.DUMMYFUNCTION("""COMPUTED_VALUE"""),46.5)</f>
        <v>46.5</v>
      </c>
      <c r="H682" s="1">
        <f ca="1">IFERROR(__xludf.DUMMYFUNCTION("""COMPUTED_VALUE"""),4.1)</f>
        <v>4.0999999999999996</v>
      </c>
      <c r="I682" s="1">
        <f ca="1">IFERROR(__xludf.DUMMYFUNCTION("""COMPUTED_VALUE"""),100)</f>
        <v>100</v>
      </c>
    </row>
    <row r="683" spans="1:9" ht="14.4" x14ac:dyDescent="0.3">
      <c r="A683" s="5">
        <v>43818</v>
      </c>
      <c r="B683" s="1">
        <f ca="1">IFERROR(__xludf.DUMMYFUNCTION("""COMPUTED_VALUE"""),26.1)</f>
        <v>26.1</v>
      </c>
      <c r="C683" s="1">
        <f ca="1">IFERROR(__xludf.DUMMYFUNCTION("""COMPUTED_VALUE"""),22.7)</f>
        <v>22.7</v>
      </c>
      <c r="D683" s="1">
        <f ca="1">IFERROR(__xludf.DUMMYFUNCTION("""COMPUTED_VALUE"""),12)</f>
        <v>12</v>
      </c>
      <c r="E683" s="1">
        <f ca="1">IFERROR(__xludf.DUMMYFUNCTION("""COMPUTED_VALUE"""),34.5)</f>
        <v>34.5</v>
      </c>
      <c r="F683" s="1">
        <f ca="1">IFERROR(__xludf.DUMMYFUNCTION("""COMPUTED_VALUE"""),48.8)</f>
        <v>48.8</v>
      </c>
      <c r="G683" s="1">
        <f ca="1">IFERROR(__xludf.DUMMYFUNCTION("""COMPUTED_VALUE"""),46.5)</f>
        <v>46.5</v>
      </c>
      <c r="H683" s="1">
        <f ca="1">IFERROR(__xludf.DUMMYFUNCTION("""COMPUTED_VALUE"""),4.7)</f>
        <v>4.7</v>
      </c>
      <c r="I683" s="1">
        <f ca="1">IFERROR(__xludf.DUMMYFUNCTION("""COMPUTED_VALUE"""),100)</f>
        <v>100</v>
      </c>
    </row>
    <row r="684" spans="1:9" ht="14.4" x14ac:dyDescent="0.3">
      <c r="A684" s="5">
        <v>43819</v>
      </c>
      <c r="B684" s="1">
        <f ca="1">IFERROR(__xludf.DUMMYFUNCTION("""COMPUTED_VALUE"""),26.2)</f>
        <v>26.2</v>
      </c>
      <c r="C684" s="1">
        <f ca="1">IFERROR(__xludf.DUMMYFUNCTION("""COMPUTED_VALUE"""),20.8)</f>
        <v>20.8</v>
      </c>
      <c r="D684" s="1">
        <f ca="1">IFERROR(__xludf.DUMMYFUNCTION("""COMPUTED_VALUE"""),11.9)</f>
        <v>11.9</v>
      </c>
      <c r="E684" s="1">
        <f ca="1">IFERROR(__xludf.DUMMYFUNCTION("""COMPUTED_VALUE"""),35.4)</f>
        <v>35.4</v>
      </c>
      <c r="F684" s="1">
        <f ca="1">IFERROR(__xludf.DUMMYFUNCTION("""COMPUTED_VALUE"""),47)</f>
        <v>47</v>
      </c>
      <c r="G684" s="1">
        <f ca="1">IFERROR(__xludf.DUMMYFUNCTION("""COMPUTED_VALUE"""),47.3)</f>
        <v>47.3</v>
      </c>
      <c r="H684" s="1">
        <f ca="1">IFERROR(__xludf.DUMMYFUNCTION("""COMPUTED_VALUE"""),5.7)</f>
        <v>5.7</v>
      </c>
      <c r="I684" s="1">
        <f ca="1">IFERROR(__xludf.DUMMYFUNCTION("""COMPUTED_VALUE"""),100)</f>
        <v>100</v>
      </c>
    </row>
    <row r="685" spans="1:9" ht="14.4" x14ac:dyDescent="0.3">
      <c r="A685" s="5">
        <v>43820</v>
      </c>
    </row>
    <row r="686" spans="1:9" ht="14.4" x14ac:dyDescent="0.3">
      <c r="A686" s="5">
        <v>43821</v>
      </c>
    </row>
    <row r="687" spans="1:9" ht="14.4" x14ac:dyDescent="0.3">
      <c r="A687" s="5">
        <v>43822</v>
      </c>
      <c r="B687" s="1">
        <f ca="1">IFERROR(__xludf.DUMMYFUNCTION("""COMPUTED_VALUE"""),28.3)</f>
        <v>28.3</v>
      </c>
      <c r="C687" s="1">
        <f ca="1">IFERROR(__xludf.DUMMYFUNCTION("""COMPUTED_VALUE"""),19.1)</f>
        <v>19.100000000000001</v>
      </c>
      <c r="D687" s="1">
        <f ca="1">IFERROR(__xludf.DUMMYFUNCTION("""COMPUTED_VALUE"""),12.6)</f>
        <v>12.6</v>
      </c>
      <c r="E687" s="1">
        <f ca="1">IFERROR(__xludf.DUMMYFUNCTION("""COMPUTED_VALUE"""),34.6)</f>
        <v>34.6</v>
      </c>
      <c r="F687" s="1">
        <f ca="1">IFERROR(__xludf.DUMMYFUNCTION("""COMPUTED_VALUE"""),47.4)</f>
        <v>47.4</v>
      </c>
      <c r="G687" s="1">
        <f ca="1">IFERROR(__xludf.DUMMYFUNCTION("""COMPUTED_VALUE"""),47.2)</f>
        <v>47.2</v>
      </c>
      <c r="H687" s="1">
        <f ca="1">IFERROR(__xludf.DUMMYFUNCTION("""COMPUTED_VALUE"""),5.4)</f>
        <v>5.4</v>
      </c>
      <c r="I687" s="1">
        <f ca="1">IFERROR(__xludf.DUMMYFUNCTION("""COMPUTED_VALUE"""),100)</f>
        <v>100</v>
      </c>
    </row>
    <row r="688" spans="1:9" ht="14.4" x14ac:dyDescent="0.3">
      <c r="A688" s="5">
        <v>43823</v>
      </c>
      <c r="B688" s="1">
        <f ca="1">IFERROR(__xludf.DUMMYFUNCTION("""COMPUTED_VALUE"""),29.1)</f>
        <v>29.1</v>
      </c>
      <c r="C688" s="1">
        <f ca="1">IFERROR(__xludf.DUMMYFUNCTION("""COMPUTED_VALUE"""),19.2)</f>
        <v>19.2</v>
      </c>
      <c r="D688" s="1">
        <f ca="1">IFERROR(__xludf.DUMMYFUNCTION("""COMPUTED_VALUE"""),13.5)</f>
        <v>13.5</v>
      </c>
      <c r="E688" s="1">
        <f ca="1">IFERROR(__xludf.DUMMYFUNCTION("""COMPUTED_VALUE"""),33.9)</f>
        <v>33.9</v>
      </c>
      <c r="F688" s="1">
        <f ca="1">IFERROR(__xludf.DUMMYFUNCTION("""COMPUTED_VALUE"""),48.3)</f>
        <v>48.3</v>
      </c>
      <c r="G688" s="1">
        <f ca="1">IFERROR(__xludf.DUMMYFUNCTION("""COMPUTED_VALUE"""),47.4)</f>
        <v>47.4</v>
      </c>
      <c r="H688" s="1">
        <f ca="1">IFERROR(__xludf.DUMMYFUNCTION("""COMPUTED_VALUE"""),4.3)</f>
        <v>4.3</v>
      </c>
      <c r="I688" s="1">
        <f ca="1">IFERROR(__xludf.DUMMYFUNCTION("""COMPUTED_VALUE"""),100)</f>
        <v>100</v>
      </c>
    </row>
    <row r="689" spans="1:9" ht="14.4" x14ac:dyDescent="0.3">
      <c r="A689" s="5">
        <v>43824</v>
      </c>
    </row>
    <row r="690" spans="1:9" ht="14.4" x14ac:dyDescent="0.3">
      <c r="A690" s="5">
        <v>43825</v>
      </c>
      <c r="B690" s="1">
        <f ca="1">IFERROR(__xludf.DUMMYFUNCTION("""COMPUTED_VALUE"""),30.6)</f>
        <v>30.6</v>
      </c>
      <c r="C690" s="1">
        <f ca="1">IFERROR(__xludf.DUMMYFUNCTION("""COMPUTED_VALUE"""),20.5)</f>
        <v>20.5</v>
      </c>
      <c r="D690" s="1">
        <f ca="1">IFERROR(__xludf.DUMMYFUNCTION("""COMPUTED_VALUE"""),12.8)</f>
        <v>12.8</v>
      </c>
      <c r="E690" s="1">
        <f ca="1">IFERROR(__xludf.DUMMYFUNCTION("""COMPUTED_VALUE"""),33)</f>
        <v>33</v>
      </c>
      <c r="F690" s="1">
        <f ca="1">IFERROR(__xludf.DUMMYFUNCTION("""COMPUTED_VALUE"""),51.1)</f>
        <v>51.1</v>
      </c>
      <c r="G690" s="1">
        <f ca="1">IFERROR(__xludf.DUMMYFUNCTION("""COMPUTED_VALUE"""),45.8)</f>
        <v>45.8</v>
      </c>
      <c r="H690" s="1">
        <f ca="1">IFERROR(__xludf.DUMMYFUNCTION("""COMPUTED_VALUE"""),3.1)</f>
        <v>3.1</v>
      </c>
      <c r="I690" s="1">
        <f ca="1">IFERROR(__xludf.DUMMYFUNCTION("""COMPUTED_VALUE"""),100)</f>
        <v>100</v>
      </c>
    </row>
    <row r="691" spans="1:9" ht="14.4" x14ac:dyDescent="0.3">
      <c r="A691" s="5">
        <v>43826</v>
      </c>
      <c r="B691" s="1">
        <f ca="1">IFERROR(__xludf.DUMMYFUNCTION("""COMPUTED_VALUE"""),30.4)</f>
        <v>30.4</v>
      </c>
      <c r="C691" s="1">
        <f ca="1">IFERROR(__xludf.DUMMYFUNCTION("""COMPUTED_VALUE"""),20.8)</f>
        <v>20.8</v>
      </c>
      <c r="D691" s="1">
        <f ca="1">IFERROR(__xludf.DUMMYFUNCTION("""COMPUTED_VALUE"""),12.2)</f>
        <v>12.2</v>
      </c>
      <c r="E691" s="1">
        <f ca="1">IFERROR(__xludf.DUMMYFUNCTION("""COMPUTED_VALUE"""),33.4)</f>
        <v>33.4</v>
      </c>
      <c r="F691" s="1">
        <f ca="1">IFERROR(__xludf.DUMMYFUNCTION("""COMPUTED_VALUE"""),51.2)</f>
        <v>51.2</v>
      </c>
      <c r="G691" s="1">
        <f ca="1">IFERROR(__xludf.DUMMYFUNCTION("""COMPUTED_VALUE"""),45.6)</f>
        <v>45.6</v>
      </c>
      <c r="H691" s="1">
        <f ca="1">IFERROR(__xludf.DUMMYFUNCTION("""COMPUTED_VALUE"""),3.2)</f>
        <v>3.2</v>
      </c>
      <c r="I691" s="1">
        <f ca="1">IFERROR(__xludf.DUMMYFUNCTION("""COMPUTED_VALUE"""),100)</f>
        <v>100</v>
      </c>
    </row>
    <row r="692" spans="1:9" ht="14.4" x14ac:dyDescent="0.3">
      <c r="A692" s="5">
        <v>43827</v>
      </c>
    </row>
    <row r="693" spans="1:9" ht="14.4" x14ac:dyDescent="0.3">
      <c r="A693" s="5">
        <v>43828</v>
      </c>
    </row>
    <row r="694" spans="1:9" ht="14.4" x14ac:dyDescent="0.3">
      <c r="A694" s="5">
        <v>43829</v>
      </c>
      <c r="B694" s="1">
        <f ca="1">IFERROR(__xludf.DUMMYFUNCTION("""COMPUTED_VALUE"""),28.4)</f>
        <v>28.4</v>
      </c>
      <c r="C694" s="1">
        <f ca="1">IFERROR(__xludf.DUMMYFUNCTION("""COMPUTED_VALUE"""),20)</f>
        <v>20</v>
      </c>
      <c r="D694" s="1">
        <f ca="1">IFERROR(__xludf.DUMMYFUNCTION("""COMPUTED_VALUE"""),13)</f>
        <v>13</v>
      </c>
      <c r="E694" s="1">
        <f ca="1">IFERROR(__xludf.DUMMYFUNCTION("""COMPUTED_VALUE"""),34.4)</f>
        <v>34.4</v>
      </c>
      <c r="F694" s="1">
        <f ca="1">IFERROR(__xludf.DUMMYFUNCTION("""COMPUTED_VALUE"""),48.4)</f>
        <v>48.4</v>
      </c>
      <c r="G694" s="1">
        <f ca="1">IFERROR(__xludf.DUMMYFUNCTION("""COMPUTED_VALUE"""),47.4)</f>
        <v>47.4</v>
      </c>
      <c r="H694" s="1">
        <f ca="1">IFERROR(__xludf.DUMMYFUNCTION("""COMPUTED_VALUE"""),4.2)</f>
        <v>4.2</v>
      </c>
      <c r="I694" s="1">
        <f ca="1">IFERROR(__xludf.DUMMYFUNCTION("""COMPUTED_VALUE"""),100)</f>
        <v>100</v>
      </c>
    </row>
    <row r="695" spans="1:9" ht="14.4" x14ac:dyDescent="0.3">
      <c r="A695" s="5">
        <v>43830</v>
      </c>
      <c r="B695" s="1">
        <f ca="1">IFERROR(__xludf.DUMMYFUNCTION("""COMPUTED_VALUE"""),28.8)</f>
        <v>28.8</v>
      </c>
      <c r="C695" s="1">
        <f ca="1">IFERROR(__xludf.DUMMYFUNCTION("""COMPUTED_VALUE"""),20.2)</f>
        <v>20.2</v>
      </c>
      <c r="D695" s="1">
        <f ca="1">IFERROR(__xludf.DUMMYFUNCTION("""COMPUTED_VALUE"""),13.2)</f>
        <v>13.2</v>
      </c>
      <c r="E695" s="1">
        <f ca="1">IFERROR(__xludf.DUMMYFUNCTION("""COMPUTED_VALUE"""),33.6)</f>
        <v>33.6</v>
      </c>
      <c r="F695" s="1">
        <f ca="1">IFERROR(__xludf.DUMMYFUNCTION("""COMPUTED_VALUE"""),49)</f>
        <v>49</v>
      </c>
      <c r="G695" s="1">
        <f ca="1">IFERROR(__xludf.DUMMYFUNCTION("""COMPUTED_VALUE"""),46.8)</f>
        <v>46.8</v>
      </c>
      <c r="H695" s="1">
        <f ca="1">IFERROR(__xludf.DUMMYFUNCTION("""COMPUTED_VALUE"""),4.2)</f>
        <v>4.2</v>
      </c>
      <c r="I695" s="1">
        <f ca="1">IFERROR(__xludf.DUMMYFUNCTION("""COMPUTED_VALUE"""),100)</f>
        <v>100</v>
      </c>
    </row>
    <row r="696" spans="1:9" ht="14.4" x14ac:dyDescent="0.3">
      <c r="A696" s="5">
        <v>43831</v>
      </c>
    </row>
    <row r="697" spans="1:9" ht="14.4" x14ac:dyDescent="0.3">
      <c r="A697" s="5">
        <v>43832</v>
      </c>
      <c r="B697" s="1">
        <f ca="1">IFERROR(__xludf.DUMMYFUNCTION("""COMPUTED_VALUE"""),28.7)</f>
        <v>28.7</v>
      </c>
      <c r="C697" s="1">
        <f ca="1">IFERROR(__xludf.DUMMYFUNCTION("""COMPUTED_VALUE"""),20.2)</f>
        <v>20.2</v>
      </c>
      <c r="D697" s="1">
        <f ca="1">IFERROR(__xludf.DUMMYFUNCTION("""COMPUTED_VALUE"""),12.3)</f>
        <v>12.3</v>
      </c>
      <c r="E697" s="1">
        <f ca="1">IFERROR(__xludf.DUMMYFUNCTION("""COMPUTED_VALUE"""),34)</f>
        <v>34</v>
      </c>
      <c r="F697" s="1">
        <f ca="1">IFERROR(__xludf.DUMMYFUNCTION("""COMPUTED_VALUE"""),48.9)</f>
        <v>48.9</v>
      </c>
      <c r="G697" s="1">
        <f ca="1">IFERROR(__xludf.DUMMYFUNCTION("""COMPUTED_VALUE"""),46.3)</f>
        <v>46.3</v>
      </c>
      <c r="H697" s="1">
        <f ca="1">IFERROR(__xludf.DUMMYFUNCTION("""COMPUTED_VALUE"""),4.8)</f>
        <v>4.8</v>
      </c>
      <c r="I697" s="1">
        <f ca="1">IFERROR(__xludf.DUMMYFUNCTION("""COMPUTED_VALUE"""),100)</f>
        <v>100</v>
      </c>
    </row>
    <row r="698" spans="1:9" ht="14.4" x14ac:dyDescent="0.3">
      <c r="A698" s="5">
        <v>43833</v>
      </c>
      <c r="B698" s="1">
        <f ca="1">IFERROR(__xludf.DUMMYFUNCTION("""COMPUTED_VALUE"""),28.3)</f>
        <v>28.3</v>
      </c>
      <c r="C698" s="1">
        <f ca="1">IFERROR(__xludf.DUMMYFUNCTION("""COMPUTED_VALUE"""),20.4)</f>
        <v>20.399999999999999</v>
      </c>
      <c r="D698" s="1">
        <f ca="1">IFERROR(__xludf.DUMMYFUNCTION("""COMPUTED_VALUE"""),12.2)</f>
        <v>12.2</v>
      </c>
      <c r="E698" s="1">
        <f ca="1">IFERROR(__xludf.DUMMYFUNCTION("""COMPUTED_VALUE"""),33.5)</f>
        <v>33.5</v>
      </c>
      <c r="F698" s="1">
        <f ca="1">IFERROR(__xludf.DUMMYFUNCTION("""COMPUTED_VALUE"""),48.7)</f>
        <v>48.7</v>
      </c>
      <c r="G698" s="1">
        <f ca="1">IFERROR(__xludf.DUMMYFUNCTION("""COMPUTED_VALUE"""),45.7)</f>
        <v>45.7</v>
      </c>
      <c r="H698" s="1">
        <f ca="1">IFERROR(__xludf.DUMMYFUNCTION("""COMPUTED_VALUE"""),5.6)</f>
        <v>5.6</v>
      </c>
      <c r="I698" s="1">
        <f ca="1">IFERROR(__xludf.DUMMYFUNCTION("""COMPUTED_VALUE"""),100)</f>
        <v>100</v>
      </c>
    </row>
    <row r="699" spans="1:9" ht="14.4" x14ac:dyDescent="0.3">
      <c r="A699" s="5">
        <v>43834</v>
      </c>
    </row>
    <row r="700" spans="1:9" ht="14.4" x14ac:dyDescent="0.3">
      <c r="A700" s="5">
        <v>43835</v>
      </c>
    </row>
    <row r="701" spans="1:9" ht="14.4" x14ac:dyDescent="0.3">
      <c r="A701" s="5">
        <v>43836</v>
      </c>
      <c r="B701" s="1">
        <f ca="1">IFERROR(__xludf.DUMMYFUNCTION("""COMPUTED_VALUE"""),28.3)</f>
        <v>28.3</v>
      </c>
      <c r="C701" s="1">
        <f ca="1">IFERROR(__xludf.DUMMYFUNCTION("""COMPUTED_VALUE"""),21.6)</f>
        <v>21.6</v>
      </c>
      <c r="D701" s="1">
        <f ca="1">IFERROR(__xludf.DUMMYFUNCTION("""COMPUTED_VALUE"""),11.9)</f>
        <v>11.9</v>
      </c>
      <c r="E701" s="1">
        <f ca="1">IFERROR(__xludf.DUMMYFUNCTION("""COMPUTED_VALUE"""),32.1)</f>
        <v>32.1</v>
      </c>
      <c r="F701" s="1">
        <f ca="1">IFERROR(__xludf.DUMMYFUNCTION("""COMPUTED_VALUE"""),49.9)</f>
        <v>49.9</v>
      </c>
      <c r="G701" s="1">
        <f ca="1">IFERROR(__xludf.DUMMYFUNCTION("""COMPUTED_VALUE"""),44)</f>
        <v>44</v>
      </c>
      <c r="H701" s="1">
        <f ca="1">IFERROR(__xludf.DUMMYFUNCTION("""COMPUTED_VALUE"""),6.1)</f>
        <v>6.1</v>
      </c>
      <c r="I701" s="1">
        <f ca="1">IFERROR(__xludf.DUMMYFUNCTION("""COMPUTED_VALUE"""),100)</f>
        <v>100</v>
      </c>
    </row>
    <row r="702" spans="1:9" ht="14.4" x14ac:dyDescent="0.3">
      <c r="A702" s="5">
        <v>43837</v>
      </c>
      <c r="B702" s="1">
        <f ca="1">IFERROR(__xludf.DUMMYFUNCTION("""COMPUTED_VALUE"""),28.6)</f>
        <v>28.6</v>
      </c>
      <c r="C702" s="1">
        <f ca="1">IFERROR(__xludf.DUMMYFUNCTION("""COMPUTED_VALUE"""),21.1)</f>
        <v>21.1</v>
      </c>
      <c r="D702" s="1">
        <f ca="1">IFERROR(__xludf.DUMMYFUNCTION("""COMPUTED_VALUE"""),11.7)</f>
        <v>11.7</v>
      </c>
      <c r="E702" s="1">
        <f ca="1">IFERROR(__xludf.DUMMYFUNCTION("""COMPUTED_VALUE"""),33.5)</f>
        <v>33.5</v>
      </c>
      <c r="F702" s="1">
        <f ca="1">IFERROR(__xludf.DUMMYFUNCTION("""COMPUTED_VALUE"""),49.7)</f>
        <v>49.7</v>
      </c>
      <c r="G702" s="1">
        <f ca="1">IFERROR(__xludf.DUMMYFUNCTION("""COMPUTED_VALUE"""),45.2)</f>
        <v>45.2</v>
      </c>
      <c r="H702" s="1">
        <f ca="1">IFERROR(__xludf.DUMMYFUNCTION("""COMPUTED_VALUE"""),5.1)</f>
        <v>5.0999999999999996</v>
      </c>
      <c r="I702" s="1">
        <f ca="1">IFERROR(__xludf.DUMMYFUNCTION("""COMPUTED_VALUE"""),100)</f>
        <v>100</v>
      </c>
    </row>
    <row r="703" spans="1:9" ht="14.4" x14ac:dyDescent="0.3">
      <c r="A703" s="5">
        <v>43838</v>
      </c>
      <c r="B703" s="1">
        <f ca="1">IFERROR(__xludf.DUMMYFUNCTION("""COMPUTED_VALUE"""),28.4)</f>
        <v>28.4</v>
      </c>
      <c r="C703" s="1">
        <f ca="1">IFERROR(__xludf.DUMMYFUNCTION("""COMPUTED_VALUE"""),20.7)</f>
        <v>20.7</v>
      </c>
      <c r="D703" s="1">
        <f ca="1">IFERROR(__xludf.DUMMYFUNCTION("""COMPUTED_VALUE"""),13.9)</f>
        <v>13.9</v>
      </c>
      <c r="E703" s="1">
        <f ca="1">IFERROR(__xludf.DUMMYFUNCTION("""COMPUTED_VALUE"""),33)</f>
        <v>33</v>
      </c>
      <c r="F703" s="1">
        <f ca="1">IFERROR(__xludf.DUMMYFUNCTION("""COMPUTED_VALUE"""),49.1)</f>
        <v>49.1</v>
      </c>
      <c r="G703" s="1">
        <f ca="1">IFERROR(__xludf.DUMMYFUNCTION("""COMPUTED_VALUE"""),46.9)</f>
        <v>46.9</v>
      </c>
      <c r="H703" s="1">
        <f ca="1">IFERROR(__xludf.DUMMYFUNCTION("""COMPUTED_VALUE"""),4)</f>
        <v>4</v>
      </c>
      <c r="I703" s="1">
        <f ca="1">IFERROR(__xludf.DUMMYFUNCTION("""COMPUTED_VALUE"""),100)</f>
        <v>100</v>
      </c>
    </row>
    <row r="704" spans="1:9" ht="14.4" x14ac:dyDescent="0.3">
      <c r="A704" s="5">
        <v>43839</v>
      </c>
      <c r="B704" s="1">
        <f ca="1">IFERROR(__xludf.DUMMYFUNCTION("""COMPUTED_VALUE"""),26)</f>
        <v>26</v>
      </c>
      <c r="C704" s="1">
        <f ca="1">IFERROR(__xludf.DUMMYFUNCTION("""COMPUTED_VALUE"""),20.9)</f>
        <v>20.9</v>
      </c>
      <c r="D704" s="1">
        <f ca="1">IFERROR(__xludf.DUMMYFUNCTION("""COMPUTED_VALUE"""),16.4)</f>
        <v>16.399999999999999</v>
      </c>
      <c r="E704" s="1">
        <f ca="1">IFERROR(__xludf.DUMMYFUNCTION("""COMPUTED_VALUE"""),31.5)</f>
        <v>31.5</v>
      </c>
      <c r="F704" s="1">
        <f ca="1">IFERROR(__xludf.DUMMYFUNCTION("""COMPUTED_VALUE"""),46.9)</f>
        <v>46.9</v>
      </c>
      <c r="G704" s="1">
        <f ca="1">IFERROR(__xludf.DUMMYFUNCTION("""COMPUTED_VALUE"""),47.9)</f>
        <v>47.9</v>
      </c>
      <c r="H704" s="1">
        <f ca="1">IFERROR(__xludf.DUMMYFUNCTION("""COMPUTED_VALUE"""),5.2)</f>
        <v>5.2</v>
      </c>
      <c r="I704" s="1">
        <f ca="1">IFERROR(__xludf.DUMMYFUNCTION("""COMPUTED_VALUE"""),100)</f>
        <v>100</v>
      </c>
    </row>
    <row r="705" spans="1:9" ht="14.4" x14ac:dyDescent="0.3">
      <c r="A705" s="5">
        <v>43840</v>
      </c>
      <c r="B705" s="1">
        <f ca="1">IFERROR(__xludf.DUMMYFUNCTION("""COMPUTED_VALUE"""),28.7)</f>
        <v>28.7</v>
      </c>
      <c r="C705" s="1">
        <f ca="1">IFERROR(__xludf.DUMMYFUNCTION("""COMPUTED_VALUE"""),19.5)</f>
        <v>19.5</v>
      </c>
      <c r="D705" s="1">
        <f ca="1">IFERROR(__xludf.DUMMYFUNCTION("""COMPUTED_VALUE"""),13)</f>
        <v>13</v>
      </c>
      <c r="E705" s="1">
        <f ca="1">IFERROR(__xludf.DUMMYFUNCTION("""COMPUTED_VALUE"""),34.7)</f>
        <v>34.700000000000003</v>
      </c>
      <c r="F705" s="1">
        <f ca="1">IFERROR(__xludf.DUMMYFUNCTION("""COMPUTED_VALUE"""),48.2)</f>
        <v>48.2</v>
      </c>
      <c r="G705" s="1">
        <f ca="1">IFERROR(__xludf.DUMMYFUNCTION("""COMPUTED_VALUE"""),47.7)</f>
        <v>47.7</v>
      </c>
      <c r="H705" s="1">
        <f ca="1">IFERROR(__xludf.DUMMYFUNCTION("""COMPUTED_VALUE"""),4.1)</f>
        <v>4.0999999999999996</v>
      </c>
      <c r="I705" s="1">
        <f ca="1">IFERROR(__xludf.DUMMYFUNCTION("""COMPUTED_VALUE"""),100)</f>
        <v>100</v>
      </c>
    </row>
    <row r="706" spans="1:9" ht="14.4" x14ac:dyDescent="0.3">
      <c r="A706" s="5">
        <v>43841</v>
      </c>
    </row>
    <row r="707" spans="1:9" ht="14.4" x14ac:dyDescent="0.3">
      <c r="A707" s="5">
        <v>43842</v>
      </c>
    </row>
    <row r="708" spans="1:9" ht="14.4" x14ac:dyDescent="0.3">
      <c r="A708" s="5">
        <v>43843</v>
      </c>
      <c r="B708" s="1">
        <f ca="1">IFERROR(__xludf.DUMMYFUNCTION("""COMPUTED_VALUE"""),28.8)</f>
        <v>28.8</v>
      </c>
      <c r="C708" s="1">
        <f ca="1">IFERROR(__xludf.DUMMYFUNCTION("""COMPUTED_VALUE"""),19.1)</f>
        <v>19.100000000000001</v>
      </c>
      <c r="D708" s="1">
        <f ca="1">IFERROR(__xludf.DUMMYFUNCTION("""COMPUTED_VALUE"""),10.5)</f>
        <v>10.5</v>
      </c>
      <c r="E708" s="1">
        <f ca="1">IFERROR(__xludf.DUMMYFUNCTION("""COMPUTED_VALUE"""),38.3)</f>
        <v>38.299999999999997</v>
      </c>
      <c r="F708" s="1">
        <f ca="1">IFERROR(__xludf.DUMMYFUNCTION("""COMPUTED_VALUE"""),47.9)</f>
        <v>47.9</v>
      </c>
      <c r="G708" s="1">
        <f ca="1">IFERROR(__xludf.DUMMYFUNCTION("""COMPUTED_VALUE"""),48.8)</f>
        <v>48.8</v>
      </c>
      <c r="H708" s="1">
        <f ca="1">IFERROR(__xludf.DUMMYFUNCTION("""COMPUTED_VALUE"""),3.3)</f>
        <v>3.3</v>
      </c>
      <c r="I708" s="1">
        <f ca="1">IFERROR(__xludf.DUMMYFUNCTION("""COMPUTED_VALUE"""),100)</f>
        <v>100</v>
      </c>
    </row>
    <row r="709" spans="1:9" ht="14.4" x14ac:dyDescent="0.3">
      <c r="A709" s="5">
        <v>43844</v>
      </c>
      <c r="B709" s="1">
        <f ca="1">IFERROR(__xludf.DUMMYFUNCTION("""COMPUTED_VALUE"""),26.7)</f>
        <v>26.7</v>
      </c>
      <c r="C709" s="1">
        <f ca="1">IFERROR(__xludf.DUMMYFUNCTION("""COMPUTED_VALUE"""),20)</f>
        <v>20</v>
      </c>
      <c r="D709" s="1">
        <f ca="1">IFERROR(__xludf.DUMMYFUNCTION("""COMPUTED_VALUE"""),11.5)</f>
        <v>11.5</v>
      </c>
      <c r="E709" s="1">
        <f ca="1">IFERROR(__xludf.DUMMYFUNCTION("""COMPUTED_VALUE"""),37.8)</f>
        <v>37.799999999999997</v>
      </c>
      <c r="F709" s="1">
        <f ca="1">IFERROR(__xludf.DUMMYFUNCTION("""COMPUTED_VALUE"""),46.7)</f>
        <v>46.7</v>
      </c>
      <c r="G709" s="1">
        <f ca="1">IFERROR(__xludf.DUMMYFUNCTION("""COMPUTED_VALUE"""),49.3)</f>
        <v>49.3</v>
      </c>
      <c r="H709" s="1">
        <f ca="1">IFERROR(__xludf.DUMMYFUNCTION("""COMPUTED_VALUE"""),4)</f>
        <v>4</v>
      </c>
      <c r="I709" s="1">
        <f ca="1">IFERROR(__xludf.DUMMYFUNCTION("""COMPUTED_VALUE"""),100)</f>
        <v>100</v>
      </c>
    </row>
    <row r="710" spans="1:9" ht="14.4" x14ac:dyDescent="0.3">
      <c r="A710" s="5">
        <v>43845</v>
      </c>
      <c r="B710" s="1">
        <f ca="1">IFERROR(__xludf.DUMMYFUNCTION("""COMPUTED_VALUE"""),24.7)</f>
        <v>24.7</v>
      </c>
      <c r="C710" s="1">
        <f ca="1">IFERROR(__xludf.DUMMYFUNCTION("""COMPUTED_VALUE"""),20.6)</f>
        <v>20.6</v>
      </c>
      <c r="D710" s="1">
        <f ca="1">IFERROR(__xludf.DUMMYFUNCTION("""COMPUTED_VALUE"""),11.1)</f>
        <v>11.1</v>
      </c>
      <c r="E710" s="1">
        <f ca="1">IFERROR(__xludf.DUMMYFUNCTION("""COMPUTED_VALUE"""),40)</f>
        <v>40</v>
      </c>
      <c r="F710" s="1">
        <f ca="1">IFERROR(__xludf.DUMMYFUNCTION("""COMPUTED_VALUE"""),45.3)</f>
        <v>45.3</v>
      </c>
      <c r="G710" s="1">
        <f ca="1">IFERROR(__xludf.DUMMYFUNCTION("""COMPUTED_VALUE"""),51.1)</f>
        <v>51.1</v>
      </c>
      <c r="H710" s="1">
        <f ca="1">IFERROR(__xludf.DUMMYFUNCTION("""COMPUTED_VALUE"""),3.6)</f>
        <v>3.6</v>
      </c>
      <c r="I710" s="1">
        <f ca="1">IFERROR(__xludf.DUMMYFUNCTION("""COMPUTED_VALUE"""),100)</f>
        <v>100</v>
      </c>
    </row>
    <row r="711" spans="1:9" ht="14.4" x14ac:dyDescent="0.3">
      <c r="A711" s="5">
        <v>43846</v>
      </c>
      <c r="B711" s="1">
        <f ca="1">IFERROR(__xludf.DUMMYFUNCTION("""COMPUTED_VALUE"""),24.9)</f>
        <v>24.9</v>
      </c>
      <c r="C711" s="1">
        <f ca="1">IFERROR(__xludf.DUMMYFUNCTION("""COMPUTED_VALUE"""),19)</f>
        <v>19</v>
      </c>
      <c r="D711" s="1">
        <f ca="1">IFERROR(__xludf.DUMMYFUNCTION("""COMPUTED_VALUE"""),11.4)</f>
        <v>11.4</v>
      </c>
      <c r="E711" s="1">
        <f ca="1">IFERROR(__xludf.DUMMYFUNCTION("""COMPUTED_VALUE"""),41.6)</f>
        <v>41.6</v>
      </c>
      <c r="F711" s="1">
        <f ca="1">IFERROR(__xludf.DUMMYFUNCTION("""COMPUTED_VALUE"""),43.9)</f>
        <v>43.9</v>
      </c>
      <c r="G711" s="1">
        <f ca="1">IFERROR(__xludf.DUMMYFUNCTION("""COMPUTED_VALUE"""),53)</f>
        <v>53</v>
      </c>
      <c r="H711" s="1">
        <f ca="1">IFERROR(__xludf.DUMMYFUNCTION("""COMPUTED_VALUE"""),3.1)</f>
        <v>3.1</v>
      </c>
      <c r="I711" s="1">
        <f ca="1">IFERROR(__xludf.DUMMYFUNCTION("""COMPUTED_VALUE"""),100)</f>
        <v>100</v>
      </c>
    </row>
    <row r="712" spans="1:9" ht="14.4" x14ac:dyDescent="0.3">
      <c r="A712" s="5">
        <v>43847</v>
      </c>
      <c r="B712" s="1">
        <f ca="1">IFERROR(__xludf.DUMMYFUNCTION("""COMPUTED_VALUE"""),26.8)</f>
        <v>26.8</v>
      </c>
      <c r="C712" s="1">
        <f ca="1">IFERROR(__xludf.DUMMYFUNCTION("""COMPUTED_VALUE"""),18.9)</f>
        <v>18.899999999999999</v>
      </c>
      <c r="D712" s="1">
        <f ca="1">IFERROR(__xludf.DUMMYFUNCTION("""COMPUTED_VALUE"""),11.2)</f>
        <v>11.2</v>
      </c>
      <c r="E712" s="1">
        <f ca="1">IFERROR(__xludf.DUMMYFUNCTION("""COMPUTED_VALUE"""),39.4)</f>
        <v>39.4</v>
      </c>
      <c r="F712" s="1">
        <f ca="1">IFERROR(__xludf.DUMMYFUNCTION("""COMPUTED_VALUE"""),45.7)</f>
        <v>45.7</v>
      </c>
      <c r="G712" s="1">
        <f ca="1">IFERROR(__xludf.DUMMYFUNCTION("""COMPUTED_VALUE"""),50.6)</f>
        <v>50.6</v>
      </c>
      <c r="H712" s="1">
        <f ca="1">IFERROR(__xludf.DUMMYFUNCTION("""COMPUTED_VALUE"""),3.7)</f>
        <v>3.7</v>
      </c>
      <c r="I712" s="1">
        <f ca="1">IFERROR(__xludf.DUMMYFUNCTION("""COMPUTED_VALUE"""),100)</f>
        <v>100</v>
      </c>
    </row>
    <row r="713" spans="1:9" ht="14.4" x14ac:dyDescent="0.3">
      <c r="A713" s="5">
        <v>43848</v>
      </c>
    </row>
    <row r="714" spans="1:9" ht="14.4" x14ac:dyDescent="0.3">
      <c r="A714" s="5">
        <v>43849</v>
      </c>
    </row>
    <row r="715" spans="1:9" ht="14.4" x14ac:dyDescent="0.3">
      <c r="A715" s="5">
        <v>43850</v>
      </c>
      <c r="B715" s="1">
        <f ca="1">IFERROR(__xludf.DUMMYFUNCTION("""COMPUTED_VALUE"""),27.8)</f>
        <v>27.8</v>
      </c>
      <c r="C715" s="1">
        <f ca="1">IFERROR(__xludf.DUMMYFUNCTION("""COMPUTED_VALUE"""),18.6)</f>
        <v>18.600000000000001</v>
      </c>
      <c r="D715" s="1">
        <f ca="1">IFERROR(__xludf.DUMMYFUNCTION("""COMPUTED_VALUE"""),11.2)</f>
        <v>11.2</v>
      </c>
      <c r="E715" s="1">
        <f ca="1">IFERROR(__xludf.DUMMYFUNCTION("""COMPUTED_VALUE"""),39.3)</f>
        <v>39.299999999999997</v>
      </c>
      <c r="F715" s="1">
        <f ca="1">IFERROR(__xludf.DUMMYFUNCTION("""COMPUTED_VALUE"""),46.4)</f>
        <v>46.4</v>
      </c>
      <c r="G715" s="1">
        <f ca="1">IFERROR(__xludf.DUMMYFUNCTION("""COMPUTED_VALUE"""),50.5)</f>
        <v>50.5</v>
      </c>
      <c r="H715" s="1">
        <f ca="1">IFERROR(__xludf.DUMMYFUNCTION("""COMPUTED_VALUE"""),3.1)</f>
        <v>3.1</v>
      </c>
      <c r="I715" s="1">
        <f ca="1">IFERROR(__xludf.DUMMYFUNCTION("""COMPUTED_VALUE"""),100)</f>
        <v>100</v>
      </c>
    </row>
    <row r="716" spans="1:9" ht="14.4" x14ac:dyDescent="0.3">
      <c r="A716" s="5">
        <v>43851</v>
      </c>
      <c r="B716" s="1">
        <f ca="1">IFERROR(__xludf.DUMMYFUNCTION("""COMPUTED_VALUE"""),27.9)</f>
        <v>27.9</v>
      </c>
      <c r="C716" s="1">
        <f ca="1">IFERROR(__xludf.DUMMYFUNCTION("""COMPUTED_VALUE"""),19.3)</f>
        <v>19.3</v>
      </c>
      <c r="D716" s="1">
        <f ca="1">IFERROR(__xludf.DUMMYFUNCTION("""COMPUTED_VALUE"""),10.8)</f>
        <v>10.8</v>
      </c>
      <c r="E716" s="1">
        <f ca="1">IFERROR(__xludf.DUMMYFUNCTION("""COMPUTED_VALUE"""),39)</f>
        <v>39</v>
      </c>
      <c r="F716" s="1">
        <f ca="1">IFERROR(__xludf.DUMMYFUNCTION("""COMPUTED_VALUE"""),47.2)</f>
        <v>47.2</v>
      </c>
      <c r="G716" s="1">
        <f ca="1">IFERROR(__xludf.DUMMYFUNCTION("""COMPUTED_VALUE"""),49.8)</f>
        <v>49.8</v>
      </c>
      <c r="H716" s="1">
        <f ca="1">IFERROR(__xludf.DUMMYFUNCTION("""COMPUTED_VALUE"""),3)</f>
        <v>3</v>
      </c>
      <c r="I716" s="1">
        <f ca="1">IFERROR(__xludf.DUMMYFUNCTION("""COMPUTED_VALUE"""),100)</f>
        <v>100</v>
      </c>
    </row>
    <row r="717" spans="1:9" ht="14.4" x14ac:dyDescent="0.3">
      <c r="A717" s="5">
        <v>43852</v>
      </c>
      <c r="B717" s="1">
        <f ca="1">IFERROR(__xludf.DUMMYFUNCTION("""COMPUTED_VALUE"""),25.5)</f>
        <v>25.5</v>
      </c>
      <c r="C717" s="1">
        <f ca="1">IFERROR(__xludf.DUMMYFUNCTION("""COMPUTED_VALUE"""),21.4)</f>
        <v>21.4</v>
      </c>
      <c r="D717" s="1">
        <f ca="1">IFERROR(__xludf.DUMMYFUNCTION("""COMPUTED_VALUE"""),11.4)</f>
        <v>11.4</v>
      </c>
      <c r="E717" s="1">
        <f ca="1">IFERROR(__xludf.DUMMYFUNCTION("""COMPUTED_VALUE"""),38.1)</f>
        <v>38.1</v>
      </c>
      <c r="F717" s="1">
        <f ca="1">IFERROR(__xludf.DUMMYFUNCTION("""COMPUTED_VALUE"""),46.9)</f>
        <v>46.9</v>
      </c>
      <c r="G717" s="1">
        <f ca="1">IFERROR(__xludf.DUMMYFUNCTION("""COMPUTED_VALUE"""),49.5)</f>
        <v>49.5</v>
      </c>
      <c r="H717" s="1">
        <f ca="1">IFERROR(__xludf.DUMMYFUNCTION("""COMPUTED_VALUE"""),3.6)</f>
        <v>3.6</v>
      </c>
      <c r="I717" s="1">
        <f ca="1">IFERROR(__xludf.DUMMYFUNCTION("""COMPUTED_VALUE"""),100)</f>
        <v>100</v>
      </c>
    </row>
    <row r="718" spans="1:9" ht="14.4" x14ac:dyDescent="0.3">
      <c r="A718" s="5">
        <v>43853</v>
      </c>
    </row>
    <row r="719" spans="1:9" ht="14.4" x14ac:dyDescent="0.3">
      <c r="A719" s="5">
        <v>43854</v>
      </c>
    </row>
    <row r="720" spans="1:9" ht="14.4" x14ac:dyDescent="0.3">
      <c r="A720" s="5">
        <v>43855</v>
      </c>
    </row>
    <row r="721" spans="1:9" ht="14.4" x14ac:dyDescent="0.3">
      <c r="A721" s="5">
        <v>43856</v>
      </c>
    </row>
    <row r="722" spans="1:9" ht="14.4" x14ac:dyDescent="0.3">
      <c r="A722" s="5">
        <v>43857</v>
      </c>
    </row>
    <row r="723" spans="1:9" ht="14.4" x14ac:dyDescent="0.3">
      <c r="A723" s="5">
        <v>43858</v>
      </c>
      <c r="B723" s="1">
        <f ca="1">IFERROR(__xludf.DUMMYFUNCTION("""COMPUTED_VALUE"""),23.1)</f>
        <v>23.1</v>
      </c>
      <c r="C723" s="1">
        <f ca="1">IFERROR(__xludf.DUMMYFUNCTION("""COMPUTED_VALUE"""),21.6)</f>
        <v>21.6</v>
      </c>
      <c r="D723" s="1">
        <f ca="1">IFERROR(__xludf.DUMMYFUNCTION("""COMPUTED_VALUE"""),13.5)</f>
        <v>13.5</v>
      </c>
      <c r="E723" s="1">
        <f ca="1">IFERROR(__xludf.DUMMYFUNCTION("""COMPUTED_VALUE"""),37.7)</f>
        <v>37.700000000000003</v>
      </c>
      <c r="F723" s="1">
        <f ca="1">IFERROR(__xludf.DUMMYFUNCTION("""COMPUTED_VALUE"""),44.7)</f>
        <v>44.7</v>
      </c>
      <c r="G723" s="1">
        <f ca="1">IFERROR(__xludf.DUMMYFUNCTION("""COMPUTED_VALUE"""),51.2)</f>
        <v>51.2</v>
      </c>
      <c r="H723" s="1">
        <f ca="1">IFERROR(__xludf.DUMMYFUNCTION("""COMPUTED_VALUE"""),4.1)</f>
        <v>4.0999999999999996</v>
      </c>
      <c r="I723" s="1">
        <f ca="1">IFERROR(__xludf.DUMMYFUNCTION("""COMPUTED_VALUE"""),100)</f>
        <v>100</v>
      </c>
    </row>
    <row r="724" spans="1:9" ht="14.4" x14ac:dyDescent="0.3">
      <c r="A724" s="5">
        <v>43859</v>
      </c>
      <c r="B724" s="1">
        <f ca="1">IFERROR(__xludf.DUMMYFUNCTION("""COMPUTED_VALUE"""),23.9)</f>
        <v>23.9</v>
      </c>
      <c r="C724" s="1">
        <f ca="1">IFERROR(__xludf.DUMMYFUNCTION("""COMPUTED_VALUE"""),21)</f>
        <v>21</v>
      </c>
      <c r="D724" s="1">
        <f ca="1">IFERROR(__xludf.DUMMYFUNCTION("""COMPUTED_VALUE"""),13.4)</f>
        <v>13.4</v>
      </c>
      <c r="E724" s="1">
        <f ca="1">IFERROR(__xludf.DUMMYFUNCTION("""COMPUTED_VALUE"""),37)</f>
        <v>37</v>
      </c>
      <c r="F724" s="1">
        <f ca="1">IFERROR(__xludf.DUMMYFUNCTION("""COMPUTED_VALUE"""),44.9)</f>
        <v>44.9</v>
      </c>
      <c r="G724" s="1">
        <f ca="1">IFERROR(__xludf.DUMMYFUNCTION("""COMPUTED_VALUE"""),50.4)</f>
        <v>50.4</v>
      </c>
      <c r="H724" s="1">
        <f ca="1">IFERROR(__xludf.DUMMYFUNCTION("""COMPUTED_VALUE"""),4.7)</f>
        <v>4.7</v>
      </c>
      <c r="I724" s="1">
        <f ca="1">IFERROR(__xludf.DUMMYFUNCTION("""COMPUTED_VALUE"""),100)</f>
        <v>100</v>
      </c>
    </row>
    <row r="725" spans="1:9" ht="14.4" x14ac:dyDescent="0.3">
      <c r="A725" s="5">
        <v>43860</v>
      </c>
      <c r="B725" s="1">
        <f ca="1">IFERROR(__xludf.DUMMYFUNCTION("""COMPUTED_VALUE"""),24.3)</f>
        <v>24.3</v>
      </c>
      <c r="C725" s="1">
        <f ca="1">IFERROR(__xludf.DUMMYFUNCTION("""COMPUTED_VALUE"""),20.5)</f>
        <v>20.5</v>
      </c>
      <c r="D725" s="1">
        <f ca="1">IFERROR(__xludf.DUMMYFUNCTION("""COMPUTED_VALUE"""),14.1)</f>
        <v>14.1</v>
      </c>
      <c r="E725" s="1">
        <f ca="1">IFERROR(__xludf.DUMMYFUNCTION("""COMPUTED_VALUE"""),35.2)</f>
        <v>35.200000000000003</v>
      </c>
      <c r="F725" s="1">
        <f ca="1">IFERROR(__xludf.DUMMYFUNCTION("""COMPUTED_VALUE"""),44.8)</f>
        <v>44.8</v>
      </c>
      <c r="G725" s="1">
        <f ca="1">IFERROR(__xludf.DUMMYFUNCTION("""COMPUTED_VALUE"""),49.3)</f>
        <v>49.3</v>
      </c>
      <c r="H725" s="1">
        <f ca="1">IFERROR(__xludf.DUMMYFUNCTION("""COMPUTED_VALUE"""),5.9)</f>
        <v>5.9</v>
      </c>
      <c r="I725" s="1">
        <f ca="1">IFERROR(__xludf.DUMMYFUNCTION("""COMPUTED_VALUE"""),100)</f>
        <v>100</v>
      </c>
    </row>
    <row r="726" spans="1:9" ht="14.4" x14ac:dyDescent="0.3">
      <c r="A726" s="5">
        <v>43861</v>
      </c>
      <c r="B726" s="1">
        <f ca="1">IFERROR(__xludf.DUMMYFUNCTION("""COMPUTED_VALUE"""),24.8)</f>
        <v>24.8</v>
      </c>
      <c r="C726" s="1">
        <f ca="1">IFERROR(__xludf.DUMMYFUNCTION("""COMPUTED_VALUE"""),20.1)</f>
        <v>20.100000000000001</v>
      </c>
      <c r="D726" s="1">
        <f ca="1">IFERROR(__xludf.DUMMYFUNCTION("""COMPUTED_VALUE"""),14.3)</f>
        <v>14.3</v>
      </c>
      <c r="E726" s="1">
        <f ca="1">IFERROR(__xludf.DUMMYFUNCTION("""COMPUTED_VALUE"""),36.1)</f>
        <v>36.1</v>
      </c>
      <c r="F726" s="1">
        <f ca="1">IFERROR(__xludf.DUMMYFUNCTION("""COMPUTED_VALUE"""),44.9)</f>
        <v>44.9</v>
      </c>
      <c r="G726" s="1">
        <f ca="1">IFERROR(__xludf.DUMMYFUNCTION("""COMPUTED_VALUE"""),50.4)</f>
        <v>50.4</v>
      </c>
      <c r="H726" s="1">
        <f ca="1">IFERROR(__xludf.DUMMYFUNCTION("""COMPUTED_VALUE"""),4.7)</f>
        <v>4.7</v>
      </c>
      <c r="I726" s="1">
        <f ca="1">IFERROR(__xludf.DUMMYFUNCTION("""COMPUTED_VALUE"""),100)</f>
        <v>100</v>
      </c>
    </row>
    <row r="727" spans="1:9" ht="14.4" x14ac:dyDescent="0.3">
      <c r="A727" s="5">
        <v>43862</v>
      </c>
    </row>
    <row r="728" spans="1:9" ht="14.4" x14ac:dyDescent="0.3">
      <c r="A728" s="5">
        <v>43863</v>
      </c>
    </row>
    <row r="729" spans="1:9" ht="14.4" x14ac:dyDescent="0.3">
      <c r="A729" s="5">
        <v>43864</v>
      </c>
      <c r="B729" s="1">
        <f ca="1">IFERROR(__xludf.DUMMYFUNCTION("""COMPUTED_VALUE"""),26.4)</f>
        <v>26.4</v>
      </c>
      <c r="C729" s="1">
        <f ca="1">IFERROR(__xludf.DUMMYFUNCTION("""COMPUTED_VALUE"""),21.2)</f>
        <v>21.2</v>
      </c>
      <c r="D729" s="1">
        <f ca="1">IFERROR(__xludf.DUMMYFUNCTION("""COMPUTED_VALUE"""),12.8)</f>
        <v>12.8</v>
      </c>
      <c r="E729" s="1">
        <f ca="1">IFERROR(__xludf.DUMMYFUNCTION("""COMPUTED_VALUE"""),36.2)</f>
        <v>36.200000000000003</v>
      </c>
      <c r="F729" s="1">
        <f ca="1">IFERROR(__xludf.DUMMYFUNCTION("""COMPUTED_VALUE"""),47.6)</f>
        <v>47.6</v>
      </c>
      <c r="G729" s="1">
        <f ca="1">IFERROR(__xludf.DUMMYFUNCTION("""COMPUTED_VALUE"""),48.9)</f>
        <v>48.9</v>
      </c>
      <c r="H729" s="1">
        <f ca="1">IFERROR(__xludf.DUMMYFUNCTION("""COMPUTED_VALUE"""),3.4)</f>
        <v>3.4</v>
      </c>
      <c r="I729" s="1">
        <f ca="1">IFERROR(__xludf.DUMMYFUNCTION("""COMPUTED_VALUE"""),100)</f>
        <v>100</v>
      </c>
    </row>
    <row r="730" spans="1:9" ht="14.4" x14ac:dyDescent="0.3">
      <c r="A730" s="5">
        <v>43865</v>
      </c>
      <c r="B730" s="1">
        <f ca="1">IFERROR(__xludf.DUMMYFUNCTION("""COMPUTED_VALUE"""),29.1)</f>
        <v>29.1</v>
      </c>
      <c r="C730" s="1">
        <f ca="1">IFERROR(__xludf.DUMMYFUNCTION("""COMPUTED_VALUE"""),19.8)</f>
        <v>19.8</v>
      </c>
      <c r="D730" s="1">
        <f ca="1">IFERROR(__xludf.DUMMYFUNCTION("""COMPUTED_VALUE"""),12.9)</f>
        <v>12.9</v>
      </c>
      <c r="E730" s="1">
        <f ca="1">IFERROR(__xludf.DUMMYFUNCTION("""COMPUTED_VALUE"""),34)</f>
        <v>34</v>
      </c>
      <c r="F730" s="1">
        <f ca="1">IFERROR(__xludf.DUMMYFUNCTION("""COMPUTED_VALUE"""),48.8)</f>
        <v>48.8</v>
      </c>
      <c r="G730" s="1">
        <f ca="1">IFERROR(__xludf.DUMMYFUNCTION("""COMPUTED_VALUE"""),47)</f>
        <v>47</v>
      </c>
      <c r="H730" s="1">
        <f ca="1">IFERROR(__xludf.DUMMYFUNCTION("""COMPUTED_VALUE"""),4.2)</f>
        <v>4.2</v>
      </c>
      <c r="I730" s="1">
        <f ca="1">IFERROR(__xludf.DUMMYFUNCTION("""COMPUTED_VALUE"""),100)</f>
        <v>100</v>
      </c>
    </row>
    <row r="731" spans="1:9" ht="14.4" x14ac:dyDescent="0.3">
      <c r="A731" s="5">
        <v>43866</v>
      </c>
      <c r="B731" s="1">
        <f ca="1">IFERROR(__xludf.DUMMYFUNCTION("""COMPUTED_VALUE"""),30.9)</f>
        <v>30.9</v>
      </c>
      <c r="C731" s="1">
        <f ca="1">IFERROR(__xludf.DUMMYFUNCTION("""COMPUTED_VALUE"""),16.3)</f>
        <v>16.3</v>
      </c>
      <c r="D731" s="1">
        <f ca="1">IFERROR(__xludf.DUMMYFUNCTION("""COMPUTED_VALUE"""),12.4)</f>
        <v>12.4</v>
      </c>
      <c r="E731" s="1">
        <f ca="1">IFERROR(__xludf.DUMMYFUNCTION("""COMPUTED_VALUE"""),36.2)</f>
        <v>36.200000000000003</v>
      </c>
      <c r="F731" s="1">
        <f ca="1">IFERROR(__xludf.DUMMYFUNCTION("""COMPUTED_VALUE"""),47.2)</f>
        <v>47.2</v>
      </c>
      <c r="G731" s="1">
        <f ca="1">IFERROR(__xludf.DUMMYFUNCTION("""COMPUTED_VALUE"""),48.6)</f>
        <v>48.6</v>
      </c>
      <c r="H731" s="1">
        <f ca="1">IFERROR(__xludf.DUMMYFUNCTION("""COMPUTED_VALUE"""),4.2)</f>
        <v>4.2</v>
      </c>
      <c r="I731" s="1">
        <f ca="1">IFERROR(__xludf.DUMMYFUNCTION("""COMPUTED_VALUE"""),100)</f>
        <v>100</v>
      </c>
    </row>
    <row r="732" spans="1:9" ht="14.4" x14ac:dyDescent="0.3">
      <c r="A732" s="5">
        <v>43867</v>
      </c>
      <c r="B732" s="1">
        <f ca="1">IFERROR(__xludf.DUMMYFUNCTION("""COMPUTED_VALUE"""),28.2)</f>
        <v>28.2</v>
      </c>
      <c r="C732" s="1">
        <f ca="1">IFERROR(__xludf.DUMMYFUNCTION("""COMPUTED_VALUE"""),18.4)</f>
        <v>18.399999999999999</v>
      </c>
      <c r="D732" s="1">
        <f ca="1">IFERROR(__xludf.DUMMYFUNCTION("""COMPUTED_VALUE"""),11.2)</f>
        <v>11.2</v>
      </c>
      <c r="E732" s="1">
        <f ca="1">IFERROR(__xludf.DUMMYFUNCTION("""COMPUTED_VALUE"""),38.4)</f>
        <v>38.4</v>
      </c>
      <c r="F732" s="1">
        <f ca="1">IFERROR(__xludf.DUMMYFUNCTION("""COMPUTED_VALUE"""),46.6)</f>
        <v>46.6</v>
      </c>
      <c r="G732" s="1">
        <f ca="1">IFERROR(__xludf.DUMMYFUNCTION("""COMPUTED_VALUE"""),49.6)</f>
        <v>49.6</v>
      </c>
      <c r="H732" s="1">
        <f ca="1">IFERROR(__xludf.DUMMYFUNCTION("""COMPUTED_VALUE"""),3.8)</f>
        <v>3.8</v>
      </c>
      <c r="I732" s="1">
        <f ca="1">IFERROR(__xludf.DUMMYFUNCTION("""COMPUTED_VALUE"""),100)</f>
        <v>100</v>
      </c>
    </row>
    <row r="733" spans="1:9" ht="14.4" x14ac:dyDescent="0.3">
      <c r="A733" s="5">
        <v>43868</v>
      </c>
      <c r="B733" s="1">
        <f ca="1">IFERROR(__xludf.DUMMYFUNCTION("""COMPUTED_VALUE"""),25.1)</f>
        <v>25.1</v>
      </c>
      <c r="C733" s="1">
        <f ca="1">IFERROR(__xludf.DUMMYFUNCTION("""COMPUTED_VALUE"""),20.1)</f>
        <v>20.100000000000001</v>
      </c>
      <c r="D733" s="1">
        <f ca="1">IFERROR(__xludf.DUMMYFUNCTION("""COMPUTED_VALUE"""),11.9)</f>
        <v>11.9</v>
      </c>
      <c r="E733" s="1">
        <f ca="1">IFERROR(__xludf.DUMMYFUNCTION("""COMPUTED_VALUE"""),39.5)</f>
        <v>39.5</v>
      </c>
      <c r="F733" s="1">
        <f ca="1">IFERROR(__xludf.DUMMYFUNCTION("""COMPUTED_VALUE"""),45.2)</f>
        <v>45.2</v>
      </c>
      <c r="G733" s="1">
        <f ca="1">IFERROR(__xludf.DUMMYFUNCTION("""COMPUTED_VALUE"""),51.4)</f>
        <v>51.4</v>
      </c>
      <c r="H733" s="1">
        <f ca="1">IFERROR(__xludf.DUMMYFUNCTION("""COMPUTED_VALUE"""),3.4)</f>
        <v>3.4</v>
      </c>
      <c r="I733" s="1">
        <f ca="1">IFERROR(__xludf.DUMMYFUNCTION("""COMPUTED_VALUE"""),100)</f>
        <v>100</v>
      </c>
    </row>
    <row r="734" spans="1:9" ht="14.4" x14ac:dyDescent="0.3">
      <c r="A734" s="5">
        <v>43869</v>
      </c>
    </row>
    <row r="735" spans="1:9" ht="14.4" x14ac:dyDescent="0.3">
      <c r="A735" s="5">
        <v>43870</v>
      </c>
    </row>
    <row r="736" spans="1:9" ht="14.4" x14ac:dyDescent="0.3">
      <c r="A736" s="5">
        <v>43871</v>
      </c>
      <c r="B736" s="1">
        <f ca="1">IFERROR(__xludf.DUMMYFUNCTION("""COMPUTED_VALUE"""),23.9)</f>
        <v>23.9</v>
      </c>
      <c r="C736" s="1">
        <f ca="1">IFERROR(__xludf.DUMMYFUNCTION("""COMPUTED_VALUE"""),20.3)</f>
        <v>20.3</v>
      </c>
      <c r="D736" s="1">
        <f ca="1">IFERROR(__xludf.DUMMYFUNCTION("""COMPUTED_VALUE"""),13.7)</f>
        <v>13.7</v>
      </c>
      <c r="E736" s="1">
        <f ca="1">IFERROR(__xludf.DUMMYFUNCTION("""COMPUTED_VALUE"""),38.7)</f>
        <v>38.700000000000003</v>
      </c>
      <c r="F736" s="1">
        <f ca="1">IFERROR(__xludf.DUMMYFUNCTION("""COMPUTED_VALUE"""),44.2)</f>
        <v>44.2</v>
      </c>
      <c r="G736" s="1">
        <f ca="1">IFERROR(__xludf.DUMMYFUNCTION("""COMPUTED_VALUE"""),52.4)</f>
        <v>52.4</v>
      </c>
      <c r="H736" s="1">
        <f ca="1">IFERROR(__xludf.DUMMYFUNCTION("""COMPUTED_VALUE"""),3.5)</f>
        <v>3.5</v>
      </c>
      <c r="I736" s="1">
        <f ca="1">IFERROR(__xludf.DUMMYFUNCTION("""COMPUTED_VALUE"""),100)</f>
        <v>100</v>
      </c>
    </row>
    <row r="737" spans="1:9" ht="14.4" x14ac:dyDescent="0.3">
      <c r="A737" s="5">
        <v>43872</v>
      </c>
      <c r="B737" s="1">
        <f ca="1">IFERROR(__xludf.DUMMYFUNCTION("""COMPUTED_VALUE"""),27.3)</f>
        <v>27.3</v>
      </c>
      <c r="C737" s="1">
        <f ca="1">IFERROR(__xludf.DUMMYFUNCTION("""COMPUTED_VALUE"""),19.5)</f>
        <v>19.5</v>
      </c>
      <c r="D737" s="1">
        <f ca="1">IFERROR(__xludf.DUMMYFUNCTION("""COMPUTED_VALUE"""),12.9)</f>
        <v>12.9</v>
      </c>
      <c r="E737" s="1">
        <f ca="1">IFERROR(__xludf.DUMMYFUNCTION("""COMPUTED_VALUE"""),36.2)</f>
        <v>36.200000000000003</v>
      </c>
      <c r="F737" s="1">
        <f ca="1">IFERROR(__xludf.DUMMYFUNCTION("""COMPUTED_VALUE"""),46.8)</f>
        <v>46.8</v>
      </c>
      <c r="G737" s="1">
        <f ca="1">IFERROR(__xludf.DUMMYFUNCTION("""COMPUTED_VALUE"""),49.1)</f>
        <v>49.1</v>
      </c>
      <c r="H737" s="1">
        <f ca="1">IFERROR(__xludf.DUMMYFUNCTION("""COMPUTED_VALUE"""),4.1)</f>
        <v>4.0999999999999996</v>
      </c>
      <c r="I737" s="1">
        <f ca="1">IFERROR(__xludf.DUMMYFUNCTION("""COMPUTED_VALUE"""),100)</f>
        <v>100</v>
      </c>
    </row>
    <row r="738" spans="1:9" ht="14.4" x14ac:dyDescent="0.3">
      <c r="A738" s="5">
        <v>43873</v>
      </c>
      <c r="B738" s="1">
        <f ca="1">IFERROR(__xludf.DUMMYFUNCTION("""COMPUTED_VALUE"""),29.1)</f>
        <v>29.1</v>
      </c>
      <c r="C738" s="1">
        <f ca="1">IFERROR(__xludf.DUMMYFUNCTION("""COMPUTED_VALUE"""),18.6)</f>
        <v>18.600000000000001</v>
      </c>
      <c r="D738" s="1">
        <f ca="1">IFERROR(__xludf.DUMMYFUNCTION("""COMPUTED_VALUE"""),12.1)</f>
        <v>12.1</v>
      </c>
      <c r="E738" s="1">
        <f ca="1">IFERROR(__xludf.DUMMYFUNCTION("""COMPUTED_VALUE"""),36)</f>
        <v>36</v>
      </c>
      <c r="F738" s="1">
        <f ca="1">IFERROR(__xludf.DUMMYFUNCTION("""COMPUTED_VALUE"""),47.7)</f>
        <v>47.7</v>
      </c>
      <c r="G738" s="1">
        <f ca="1">IFERROR(__xludf.DUMMYFUNCTION("""COMPUTED_VALUE"""),48.1)</f>
        <v>48.1</v>
      </c>
      <c r="H738" s="1">
        <f ca="1">IFERROR(__xludf.DUMMYFUNCTION("""COMPUTED_VALUE"""),4.2)</f>
        <v>4.2</v>
      </c>
      <c r="I738" s="1">
        <f ca="1">IFERROR(__xludf.DUMMYFUNCTION("""COMPUTED_VALUE"""),100)</f>
        <v>100</v>
      </c>
    </row>
    <row r="739" spans="1:9" ht="14.4" x14ac:dyDescent="0.3">
      <c r="A739" s="5">
        <v>43874</v>
      </c>
      <c r="B739" s="1">
        <f ca="1">IFERROR(__xludf.DUMMYFUNCTION("""COMPUTED_VALUE"""),27.1)</f>
        <v>27.1</v>
      </c>
      <c r="C739" s="1">
        <f ca="1">IFERROR(__xludf.DUMMYFUNCTION("""COMPUTED_VALUE"""),19.3)</f>
        <v>19.3</v>
      </c>
      <c r="D739" s="1">
        <f ca="1">IFERROR(__xludf.DUMMYFUNCTION("""COMPUTED_VALUE"""),12.7)</f>
        <v>12.7</v>
      </c>
      <c r="E739" s="1">
        <f ca="1">IFERROR(__xludf.DUMMYFUNCTION("""COMPUTED_VALUE"""),37.6)</f>
        <v>37.6</v>
      </c>
      <c r="F739" s="1">
        <f ca="1">IFERROR(__xludf.DUMMYFUNCTION("""COMPUTED_VALUE"""),46.4)</f>
        <v>46.4</v>
      </c>
      <c r="G739" s="1">
        <f ca="1">IFERROR(__xludf.DUMMYFUNCTION("""COMPUTED_VALUE"""),50.3)</f>
        <v>50.3</v>
      </c>
      <c r="H739" s="1">
        <f ca="1">IFERROR(__xludf.DUMMYFUNCTION("""COMPUTED_VALUE"""),3.3)</f>
        <v>3.3</v>
      </c>
      <c r="I739" s="1">
        <f ca="1">IFERROR(__xludf.DUMMYFUNCTION("""COMPUTED_VALUE"""),100)</f>
        <v>100</v>
      </c>
    </row>
    <row r="740" spans="1:9" ht="14.4" x14ac:dyDescent="0.3">
      <c r="A740" s="5">
        <v>43875</v>
      </c>
      <c r="B740" s="1">
        <f ca="1">IFERROR(__xludf.DUMMYFUNCTION("""COMPUTED_VALUE"""),27.6)</f>
        <v>27.6</v>
      </c>
      <c r="C740" s="1">
        <f ca="1">IFERROR(__xludf.DUMMYFUNCTION("""COMPUTED_VALUE"""),18.6)</f>
        <v>18.600000000000001</v>
      </c>
      <c r="D740" s="1">
        <f ca="1">IFERROR(__xludf.DUMMYFUNCTION("""COMPUTED_VALUE"""),12.9)</f>
        <v>12.9</v>
      </c>
      <c r="E740" s="1">
        <f ca="1">IFERROR(__xludf.DUMMYFUNCTION("""COMPUTED_VALUE"""),37.5)</f>
        <v>37.5</v>
      </c>
      <c r="F740" s="1">
        <f ca="1">IFERROR(__xludf.DUMMYFUNCTION("""COMPUTED_VALUE"""),46.2)</f>
        <v>46.2</v>
      </c>
      <c r="G740" s="1">
        <f ca="1">IFERROR(__xludf.DUMMYFUNCTION("""COMPUTED_VALUE"""),50.4)</f>
        <v>50.4</v>
      </c>
      <c r="H740" s="1">
        <f ca="1">IFERROR(__xludf.DUMMYFUNCTION("""COMPUTED_VALUE"""),3.4)</f>
        <v>3.4</v>
      </c>
      <c r="I740" s="1">
        <f ca="1">IFERROR(__xludf.DUMMYFUNCTION("""COMPUTED_VALUE"""),100)</f>
        <v>100</v>
      </c>
    </row>
    <row r="741" spans="1:9" ht="14.4" x14ac:dyDescent="0.3">
      <c r="A741" s="5">
        <v>43876</v>
      </c>
    </row>
    <row r="742" spans="1:9" ht="14.4" x14ac:dyDescent="0.3">
      <c r="A742" s="5">
        <v>43877</v>
      </c>
    </row>
    <row r="743" spans="1:9" ht="14.4" x14ac:dyDescent="0.3">
      <c r="A743" s="5">
        <v>43878</v>
      </c>
      <c r="B743" s="1">
        <f ca="1">IFERROR(__xludf.DUMMYFUNCTION("""COMPUTED_VALUE"""),29.6)</f>
        <v>29.6</v>
      </c>
      <c r="C743" s="1">
        <f ca="1">IFERROR(__xludf.DUMMYFUNCTION("""COMPUTED_VALUE"""),18.3)</f>
        <v>18.3</v>
      </c>
      <c r="D743" s="1">
        <f ca="1">IFERROR(__xludf.DUMMYFUNCTION("""COMPUTED_VALUE"""),14.2)</f>
        <v>14.2</v>
      </c>
      <c r="E743" s="1">
        <f ca="1">IFERROR(__xludf.DUMMYFUNCTION("""COMPUTED_VALUE"""),33.5)</f>
        <v>33.5</v>
      </c>
      <c r="F743" s="1">
        <f ca="1">IFERROR(__xludf.DUMMYFUNCTION("""COMPUTED_VALUE"""),47.9)</f>
        <v>47.9</v>
      </c>
      <c r="G743" s="1">
        <f ca="1">IFERROR(__xludf.DUMMYFUNCTION("""COMPUTED_VALUE"""),47.7)</f>
        <v>47.7</v>
      </c>
      <c r="H743" s="1">
        <f ca="1">IFERROR(__xludf.DUMMYFUNCTION("""COMPUTED_VALUE"""),4.4)</f>
        <v>4.4000000000000004</v>
      </c>
      <c r="I743" s="1">
        <f ca="1">IFERROR(__xludf.DUMMYFUNCTION("""COMPUTED_VALUE"""),100)</f>
        <v>100</v>
      </c>
    </row>
    <row r="744" spans="1:9" ht="14.4" x14ac:dyDescent="0.3">
      <c r="A744" s="5">
        <v>43879</v>
      </c>
      <c r="B744" s="1">
        <f ca="1">IFERROR(__xludf.DUMMYFUNCTION("""COMPUTED_VALUE"""),28)</f>
        <v>28</v>
      </c>
      <c r="C744" s="1">
        <f ca="1">IFERROR(__xludf.DUMMYFUNCTION("""COMPUTED_VALUE"""),19.3)</f>
        <v>19.3</v>
      </c>
      <c r="D744" s="1">
        <f ca="1">IFERROR(__xludf.DUMMYFUNCTION("""COMPUTED_VALUE"""),13.5)</f>
        <v>13.5</v>
      </c>
      <c r="E744" s="1">
        <f ca="1">IFERROR(__xludf.DUMMYFUNCTION("""COMPUTED_VALUE"""),35.9)</f>
        <v>35.9</v>
      </c>
      <c r="F744" s="1">
        <f ca="1">IFERROR(__xludf.DUMMYFUNCTION("""COMPUTED_VALUE"""),47.3)</f>
        <v>47.3</v>
      </c>
      <c r="G744" s="1">
        <f ca="1">IFERROR(__xludf.DUMMYFUNCTION("""COMPUTED_VALUE"""),49.4)</f>
        <v>49.4</v>
      </c>
      <c r="H744" s="1">
        <f ca="1">IFERROR(__xludf.DUMMYFUNCTION("""COMPUTED_VALUE"""),3.3)</f>
        <v>3.3</v>
      </c>
      <c r="I744" s="1">
        <f ca="1">IFERROR(__xludf.DUMMYFUNCTION("""COMPUTED_VALUE"""),100)</f>
        <v>100</v>
      </c>
    </row>
    <row r="745" spans="1:9" ht="14.4" x14ac:dyDescent="0.3">
      <c r="A745" s="5">
        <v>43880</v>
      </c>
      <c r="B745" s="1">
        <f ca="1">IFERROR(__xludf.DUMMYFUNCTION("""COMPUTED_VALUE"""),27.2)</f>
        <v>27.2</v>
      </c>
      <c r="C745" s="1">
        <f ca="1">IFERROR(__xludf.DUMMYFUNCTION("""COMPUTED_VALUE"""),20)</f>
        <v>20</v>
      </c>
      <c r="D745" s="1">
        <f ca="1">IFERROR(__xludf.DUMMYFUNCTION("""COMPUTED_VALUE"""),11.6)</f>
        <v>11.6</v>
      </c>
      <c r="E745" s="1">
        <f ca="1">IFERROR(__xludf.DUMMYFUNCTION("""COMPUTED_VALUE"""),38.1)</f>
        <v>38.1</v>
      </c>
      <c r="F745" s="1">
        <f ca="1">IFERROR(__xludf.DUMMYFUNCTION("""COMPUTED_VALUE"""),47.2)</f>
        <v>47.2</v>
      </c>
      <c r="G745" s="1">
        <f ca="1">IFERROR(__xludf.DUMMYFUNCTION("""COMPUTED_VALUE"""),49.7)</f>
        <v>49.7</v>
      </c>
      <c r="H745" s="1">
        <f ca="1">IFERROR(__xludf.DUMMYFUNCTION("""COMPUTED_VALUE"""),3.1)</f>
        <v>3.1</v>
      </c>
      <c r="I745" s="1">
        <f ca="1">IFERROR(__xludf.DUMMYFUNCTION("""COMPUTED_VALUE"""),100)</f>
        <v>100</v>
      </c>
    </row>
    <row r="746" spans="1:9" ht="14.4" x14ac:dyDescent="0.3">
      <c r="A746" s="5">
        <v>43881</v>
      </c>
      <c r="B746" s="1">
        <f ca="1">IFERROR(__xludf.DUMMYFUNCTION("""COMPUTED_VALUE"""),28.8)</f>
        <v>28.8</v>
      </c>
      <c r="C746" s="1">
        <f ca="1">IFERROR(__xludf.DUMMYFUNCTION("""COMPUTED_VALUE"""),18.3)</f>
        <v>18.3</v>
      </c>
      <c r="D746" s="1">
        <f ca="1">IFERROR(__xludf.DUMMYFUNCTION("""COMPUTED_VALUE"""),11.2)</f>
        <v>11.2</v>
      </c>
      <c r="E746" s="1">
        <f ca="1">IFERROR(__xludf.DUMMYFUNCTION("""COMPUTED_VALUE"""),37.6)</f>
        <v>37.6</v>
      </c>
      <c r="F746" s="1">
        <f ca="1">IFERROR(__xludf.DUMMYFUNCTION("""COMPUTED_VALUE"""),47.1)</f>
        <v>47.1</v>
      </c>
      <c r="G746" s="1">
        <f ca="1">IFERROR(__xludf.DUMMYFUNCTION("""COMPUTED_VALUE"""),48.8)</f>
        <v>48.8</v>
      </c>
      <c r="H746" s="1">
        <f ca="1">IFERROR(__xludf.DUMMYFUNCTION("""COMPUTED_VALUE"""),4.1)</f>
        <v>4.0999999999999996</v>
      </c>
      <c r="I746" s="1">
        <f ca="1">IFERROR(__xludf.DUMMYFUNCTION("""COMPUTED_VALUE"""),100)</f>
        <v>100</v>
      </c>
    </row>
    <row r="747" spans="1:9" ht="14.4" x14ac:dyDescent="0.3">
      <c r="A747" s="5">
        <v>43882</v>
      </c>
      <c r="B747" s="1">
        <f ca="1">IFERROR(__xludf.DUMMYFUNCTION("""COMPUTED_VALUE"""),29.7)</f>
        <v>29.7</v>
      </c>
      <c r="C747" s="1">
        <f ca="1">IFERROR(__xludf.DUMMYFUNCTION("""COMPUTED_VALUE"""),17)</f>
        <v>17</v>
      </c>
      <c r="D747" s="1">
        <f ca="1">IFERROR(__xludf.DUMMYFUNCTION("""COMPUTED_VALUE"""),12.8)</f>
        <v>12.8</v>
      </c>
      <c r="E747" s="1">
        <f ca="1">IFERROR(__xludf.DUMMYFUNCTION("""COMPUTED_VALUE"""),37.4)</f>
        <v>37.4</v>
      </c>
      <c r="F747" s="1">
        <f ca="1">IFERROR(__xludf.DUMMYFUNCTION("""COMPUTED_VALUE"""),46.7)</f>
        <v>46.7</v>
      </c>
      <c r="G747" s="1">
        <f ca="1">IFERROR(__xludf.DUMMYFUNCTION("""COMPUTED_VALUE"""),50.2)</f>
        <v>50.2</v>
      </c>
      <c r="H747" s="1">
        <f ca="1">IFERROR(__xludf.DUMMYFUNCTION("""COMPUTED_VALUE"""),3.1)</f>
        <v>3.1</v>
      </c>
      <c r="I747" s="1">
        <f ca="1">IFERROR(__xludf.DUMMYFUNCTION("""COMPUTED_VALUE"""),100)</f>
        <v>100</v>
      </c>
    </row>
    <row r="748" spans="1:9" ht="14.4" x14ac:dyDescent="0.3">
      <c r="A748" s="5">
        <v>43883</v>
      </c>
    </row>
    <row r="749" spans="1:9" ht="14.4" x14ac:dyDescent="0.3">
      <c r="A749" s="5">
        <v>43884</v>
      </c>
    </row>
    <row r="750" spans="1:9" ht="14.4" x14ac:dyDescent="0.3">
      <c r="A750" s="5">
        <v>43885</v>
      </c>
    </row>
    <row r="751" spans="1:9" ht="14.4" x14ac:dyDescent="0.3">
      <c r="A751" s="5">
        <v>43886</v>
      </c>
      <c r="B751" s="1">
        <f ca="1">IFERROR(__xludf.DUMMYFUNCTION("""COMPUTED_VALUE"""),28.4)</f>
        <v>28.4</v>
      </c>
      <c r="C751" s="1">
        <f ca="1">IFERROR(__xludf.DUMMYFUNCTION("""COMPUTED_VALUE"""),17.2)</f>
        <v>17.2</v>
      </c>
      <c r="D751" s="1">
        <f ca="1">IFERROR(__xludf.DUMMYFUNCTION("""COMPUTED_VALUE"""),12.6)</f>
        <v>12.6</v>
      </c>
      <c r="E751" s="1">
        <f ca="1">IFERROR(__xludf.DUMMYFUNCTION("""COMPUTED_VALUE"""),38.2)</f>
        <v>38.200000000000003</v>
      </c>
      <c r="F751" s="1">
        <f ca="1">IFERROR(__xludf.DUMMYFUNCTION("""COMPUTED_VALUE"""),45.6)</f>
        <v>45.6</v>
      </c>
      <c r="G751" s="1">
        <f ca="1">IFERROR(__xludf.DUMMYFUNCTION("""COMPUTED_VALUE"""),50.8)</f>
        <v>50.8</v>
      </c>
      <c r="H751" s="1">
        <f ca="1">IFERROR(__xludf.DUMMYFUNCTION("""COMPUTED_VALUE"""),3.6)</f>
        <v>3.6</v>
      </c>
      <c r="I751" s="1">
        <f ca="1">IFERROR(__xludf.DUMMYFUNCTION("""COMPUTED_VALUE"""),100)</f>
        <v>100</v>
      </c>
    </row>
    <row r="752" spans="1:9" ht="14.4" x14ac:dyDescent="0.3">
      <c r="A752" s="5">
        <v>43887</v>
      </c>
      <c r="B752" s="1">
        <f ca="1">IFERROR(__xludf.DUMMYFUNCTION("""COMPUTED_VALUE"""),27.9)</f>
        <v>27.9</v>
      </c>
      <c r="C752" s="1">
        <f ca="1">IFERROR(__xludf.DUMMYFUNCTION("""COMPUTED_VALUE"""),16.8)</f>
        <v>16.8</v>
      </c>
      <c r="D752" s="1">
        <f ca="1">IFERROR(__xludf.DUMMYFUNCTION("""COMPUTED_VALUE"""),13.7)</f>
        <v>13.7</v>
      </c>
      <c r="E752" s="1">
        <f ca="1">IFERROR(__xludf.DUMMYFUNCTION("""COMPUTED_VALUE"""),37.3)</f>
        <v>37.299999999999997</v>
      </c>
      <c r="F752" s="1">
        <f ca="1">IFERROR(__xludf.DUMMYFUNCTION("""COMPUTED_VALUE"""),44.7)</f>
        <v>44.7</v>
      </c>
      <c r="G752" s="1">
        <f ca="1">IFERROR(__xludf.DUMMYFUNCTION("""COMPUTED_VALUE"""),51)</f>
        <v>51</v>
      </c>
      <c r="H752" s="1">
        <f ca="1">IFERROR(__xludf.DUMMYFUNCTION("""COMPUTED_VALUE"""),4.3)</f>
        <v>4.3</v>
      </c>
      <c r="I752" s="1">
        <f ca="1">IFERROR(__xludf.DUMMYFUNCTION("""COMPUTED_VALUE"""),100)</f>
        <v>100</v>
      </c>
    </row>
    <row r="753" spans="1:9" ht="14.4" x14ac:dyDescent="0.3">
      <c r="A753" s="5">
        <v>43888</v>
      </c>
      <c r="B753" s="1">
        <f ca="1">IFERROR(__xludf.DUMMYFUNCTION("""COMPUTED_VALUE"""),28.4)</f>
        <v>28.4</v>
      </c>
      <c r="C753" s="1">
        <f ca="1">IFERROR(__xludf.DUMMYFUNCTION("""COMPUTED_VALUE"""),16.7)</f>
        <v>16.7</v>
      </c>
      <c r="D753" s="1">
        <f ca="1">IFERROR(__xludf.DUMMYFUNCTION("""COMPUTED_VALUE"""),14.5)</f>
        <v>14.5</v>
      </c>
      <c r="E753" s="1">
        <f ca="1">IFERROR(__xludf.DUMMYFUNCTION("""COMPUTED_VALUE"""),36.9)</f>
        <v>36.9</v>
      </c>
      <c r="F753" s="1">
        <f ca="1">IFERROR(__xludf.DUMMYFUNCTION("""COMPUTED_VALUE"""),45.1)</f>
        <v>45.1</v>
      </c>
      <c r="G753" s="1">
        <f ca="1">IFERROR(__xludf.DUMMYFUNCTION("""COMPUTED_VALUE"""),51.4)</f>
        <v>51.4</v>
      </c>
      <c r="H753" s="1">
        <f ca="1">IFERROR(__xludf.DUMMYFUNCTION("""COMPUTED_VALUE"""),3.5)</f>
        <v>3.5</v>
      </c>
      <c r="I753" s="1">
        <f ca="1">IFERROR(__xludf.DUMMYFUNCTION("""COMPUTED_VALUE"""),100)</f>
        <v>100</v>
      </c>
    </row>
    <row r="754" spans="1:9" ht="14.4" x14ac:dyDescent="0.3">
      <c r="A754" s="5">
        <v>43889</v>
      </c>
      <c r="B754" s="1">
        <f ca="1">IFERROR(__xludf.DUMMYFUNCTION("""COMPUTED_VALUE"""),30.3)</f>
        <v>30.3</v>
      </c>
      <c r="C754" s="1">
        <f ca="1">IFERROR(__xludf.DUMMYFUNCTION("""COMPUTED_VALUE"""),17.2)</f>
        <v>17.2</v>
      </c>
      <c r="D754" s="1">
        <f ca="1">IFERROR(__xludf.DUMMYFUNCTION("""COMPUTED_VALUE"""),14.6)</f>
        <v>14.6</v>
      </c>
      <c r="E754" s="1">
        <f ca="1">IFERROR(__xludf.DUMMYFUNCTION("""COMPUTED_VALUE"""),35.9)</f>
        <v>35.9</v>
      </c>
      <c r="F754" s="1">
        <f ca="1">IFERROR(__xludf.DUMMYFUNCTION("""COMPUTED_VALUE"""),47.5)</f>
        <v>47.5</v>
      </c>
      <c r="G754" s="1">
        <f ca="1">IFERROR(__xludf.DUMMYFUNCTION("""COMPUTED_VALUE"""),50.5)</f>
        <v>50.5</v>
      </c>
      <c r="H754" s="1">
        <f ca="1">IFERROR(__xludf.DUMMYFUNCTION("""COMPUTED_VALUE"""),2)</f>
        <v>2</v>
      </c>
      <c r="I754" s="1">
        <f ca="1">IFERROR(__xludf.DUMMYFUNCTION("""COMPUTED_VALUE"""),100)</f>
        <v>100</v>
      </c>
    </row>
    <row r="755" spans="1:9" ht="14.4" x14ac:dyDescent="0.3">
      <c r="A755" s="5">
        <v>43890</v>
      </c>
    </row>
    <row r="756" spans="1:9" ht="14.4" x14ac:dyDescent="0.3">
      <c r="A756" s="5">
        <v>43891</v>
      </c>
    </row>
    <row r="757" spans="1:9" ht="14.4" x14ac:dyDescent="0.3">
      <c r="A757" s="5">
        <v>43892</v>
      </c>
      <c r="B757" s="1">
        <f ca="1">IFERROR(__xludf.DUMMYFUNCTION("""COMPUTED_VALUE"""),30.7)</f>
        <v>30.7</v>
      </c>
      <c r="C757" s="1">
        <f ca="1">IFERROR(__xludf.DUMMYFUNCTION("""COMPUTED_VALUE"""),17.2)</f>
        <v>17.2</v>
      </c>
      <c r="D757" s="1">
        <f ca="1">IFERROR(__xludf.DUMMYFUNCTION("""COMPUTED_VALUE"""),12.4)</f>
        <v>12.4</v>
      </c>
      <c r="E757" s="1">
        <f ca="1">IFERROR(__xludf.DUMMYFUNCTION("""COMPUTED_VALUE"""),37)</f>
        <v>37</v>
      </c>
      <c r="F757" s="1">
        <f ca="1">IFERROR(__xludf.DUMMYFUNCTION("""COMPUTED_VALUE"""),47.9)</f>
        <v>47.9</v>
      </c>
      <c r="G757" s="1">
        <f ca="1">IFERROR(__xludf.DUMMYFUNCTION("""COMPUTED_VALUE"""),49.4)</f>
        <v>49.4</v>
      </c>
      <c r="H757" s="1">
        <f ca="1">IFERROR(__xludf.DUMMYFUNCTION("""COMPUTED_VALUE"""),2.7)</f>
        <v>2.7</v>
      </c>
      <c r="I757" s="1">
        <f ca="1">IFERROR(__xludf.DUMMYFUNCTION("""COMPUTED_VALUE"""),100)</f>
        <v>100</v>
      </c>
    </row>
    <row r="758" spans="1:9" ht="14.4" x14ac:dyDescent="0.3">
      <c r="A758" s="5">
        <v>43893</v>
      </c>
      <c r="B758" s="1">
        <f ca="1">IFERROR(__xludf.DUMMYFUNCTION("""COMPUTED_VALUE"""),27.3)</f>
        <v>27.3</v>
      </c>
      <c r="C758" s="1">
        <f ca="1">IFERROR(__xludf.DUMMYFUNCTION("""COMPUTED_VALUE"""),18.6)</f>
        <v>18.600000000000001</v>
      </c>
      <c r="D758" s="1">
        <f ca="1">IFERROR(__xludf.DUMMYFUNCTION("""COMPUTED_VALUE"""),11.4)</f>
        <v>11.4</v>
      </c>
      <c r="E758" s="1">
        <f ca="1">IFERROR(__xludf.DUMMYFUNCTION("""COMPUTED_VALUE"""),38.9)</f>
        <v>38.9</v>
      </c>
      <c r="F758" s="1">
        <f ca="1">IFERROR(__xludf.DUMMYFUNCTION("""COMPUTED_VALUE"""),45.9)</f>
        <v>45.9</v>
      </c>
      <c r="G758" s="1">
        <f ca="1">IFERROR(__xludf.DUMMYFUNCTION("""COMPUTED_VALUE"""),50.3)</f>
        <v>50.3</v>
      </c>
      <c r="H758" s="1">
        <f ca="1">IFERROR(__xludf.DUMMYFUNCTION("""COMPUTED_VALUE"""),3.8)</f>
        <v>3.8</v>
      </c>
      <c r="I758" s="1">
        <f ca="1">IFERROR(__xludf.DUMMYFUNCTION("""COMPUTED_VALUE"""),100)</f>
        <v>100</v>
      </c>
    </row>
    <row r="759" spans="1:9" ht="14.4" x14ac:dyDescent="0.3">
      <c r="A759" s="5">
        <v>43894</v>
      </c>
      <c r="B759" s="1">
        <f ca="1">IFERROR(__xludf.DUMMYFUNCTION("""COMPUTED_VALUE"""),26.7)</f>
        <v>26.7</v>
      </c>
      <c r="C759" s="1">
        <f ca="1">IFERROR(__xludf.DUMMYFUNCTION("""COMPUTED_VALUE"""),21.2)</f>
        <v>21.2</v>
      </c>
      <c r="D759" s="1">
        <f ca="1">IFERROR(__xludf.DUMMYFUNCTION("""COMPUTED_VALUE"""),12.2)</f>
        <v>12.2</v>
      </c>
      <c r="E759" s="1">
        <f ca="1">IFERROR(__xludf.DUMMYFUNCTION("""COMPUTED_VALUE"""),35.9)</f>
        <v>35.9</v>
      </c>
      <c r="F759" s="1">
        <f ca="1">IFERROR(__xludf.DUMMYFUNCTION("""COMPUTED_VALUE"""),47.9)</f>
        <v>47.9</v>
      </c>
      <c r="G759" s="1">
        <f ca="1">IFERROR(__xludf.DUMMYFUNCTION("""COMPUTED_VALUE"""),48.1)</f>
        <v>48.1</v>
      </c>
      <c r="H759" s="1">
        <f ca="1">IFERROR(__xludf.DUMMYFUNCTION("""COMPUTED_VALUE"""),4)</f>
        <v>4</v>
      </c>
      <c r="I759" s="1">
        <f ca="1">IFERROR(__xludf.DUMMYFUNCTION("""COMPUTED_VALUE"""),100)</f>
        <v>100</v>
      </c>
    </row>
    <row r="760" spans="1:9" ht="14.4" x14ac:dyDescent="0.3">
      <c r="A760" s="5">
        <v>43895</v>
      </c>
      <c r="B760" s="1">
        <f ca="1">IFERROR(__xludf.DUMMYFUNCTION("""COMPUTED_VALUE"""),29.3)</f>
        <v>29.3</v>
      </c>
      <c r="C760" s="1">
        <f ca="1">IFERROR(__xludf.DUMMYFUNCTION("""COMPUTED_VALUE"""),19.9)</f>
        <v>19.899999999999999</v>
      </c>
      <c r="D760" s="1">
        <f ca="1">IFERROR(__xludf.DUMMYFUNCTION("""COMPUTED_VALUE"""),12.3)</f>
        <v>12.3</v>
      </c>
      <c r="E760" s="1">
        <f ca="1">IFERROR(__xludf.DUMMYFUNCTION("""COMPUTED_VALUE"""),35.5)</f>
        <v>35.5</v>
      </c>
      <c r="F760" s="1">
        <f ca="1">IFERROR(__xludf.DUMMYFUNCTION("""COMPUTED_VALUE"""),49.2)</f>
        <v>49.2</v>
      </c>
      <c r="G760" s="1">
        <f ca="1">IFERROR(__xludf.DUMMYFUNCTION("""COMPUTED_VALUE"""),47.8)</f>
        <v>47.8</v>
      </c>
      <c r="H760" s="1">
        <f ca="1">IFERROR(__xludf.DUMMYFUNCTION("""COMPUTED_VALUE"""),3)</f>
        <v>3</v>
      </c>
      <c r="I760" s="1">
        <f ca="1">IFERROR(__xludf.DUMMYFUNCTION("""COMPUTED_VALUE"""),100)</f>
        <v>100</v>
      </c>
    </row>
    <row r="761" spans="1:9" ht="14.4" x14ac:dyDescent="0.3">
      <c r="A761" s="5">
        <v>43896</v>
      </c>
      <c r="B761" s="1">
        <f ca="1">IFERROR(__xludf.DUMMYFUNCTION("""COMPUTED_VALUE"""),30.1)</f>
        <v>30.1</v>
      </c>
      <c r="C761" s="1">
        <f ca="1">IFERROR(__xludf.DUMMYFUNCTION("""COMPUTED_VALUE"""),18.4)</f>
        <v>18.399999999999999</v>
      </c>
      <c r="D761" s="1">
        <f ca="1">IFERROR(__xludf.DUMMYFUNCTION("""COMPUTED_VALUE"""),11.9)</f>
        <v>11.9</v>
      </c>
      <c r="E761" s="1">
        <f ca="1">IFERROR(__xludf.DUMMYFUNCTION("""COMPUTED_VALUE"""),36.9)</f>
        <v>36.9</v>
      </c>
      <c r="F761" s="1">
        <f ca="1">IFERROR(__xludf.DUMMYFUNCTION("""COMPUTED_VALUE"""),48.5)</f>
        <v>48.5</v>
      </c>
      <c r="G761" s="1">
        <f ca="1">IFERROR(__xludf.DUMMYFUNCTION("""COMPUTED_VALUE"""),48.8)</f>
        <v>48.8</v>
      </c>
      <c r="H761" s="1">
        <f ca="1">IFERROR(__xludf.DUMMYFUNCTION("""COMPUTED_VALUE"""),2.7)</f>
        <v>2.7</v>
      </c>
      <c r="I761" s="1">
        <f ca="1">IFERROR(__xludf.DUMMYFUNCTION("""COMPUTED_VALUE"""),100)</f>
        <v>100</v>
      </c>
    </row>
    <row r="762" spans="1:9" ht="14.4" x14ac:dyDescent="0.3">
      <c r="A762" s="5">
        <v>43897</v>
      </c>
    </row>
    <row r="763" spans="1:9" ht="14.4" x14ac:dyDescent="0.3">
      <c r="A763" s="5">
        <v>43898</v>
      </c>
    </row>
    <row r="764" spans="1:9" ht="14.4" x14ac:dyDescent="0.3">
      <c r="A764" s="5">
        <v>43899</v>
      </c>
      <c r="B764" s="1">
        <f ca="1">IFERROR(__xludf.DUMMYFUNCTION("""COMPUTED_VALUE"""),28.1)</f>
        <v>28.1</v>
      </c>
      <c r="C764" s="1">
        <f ca="1">IFERROR(__xludf.DUMMYFUNCTION("""COMPUTED_VALUE"""),17.7)</f>
        <v>17.7</v>
      </c>
      <c r="D764" s="1">
        <f ca="1">IFERROR(__xludf.DUMMYFUNCTION("""COMPUTED_VALUE"""),11.7)</f>
        <v>11.7</v>
      </c>
      <c r="E764" s="1">
        <f ca="1">IFERROR(__xludf.DUMMYFUNCTION("""COMPUTED_VALUE"""),38.7)</f>
        <v>38.700000000000003</v>
      </c>
      <c r="F764" s="1">
        <f ca="1">IFERROR(__xludf.DUMMYFUNCTION("""COMPUTED_VALUE"""),45.8)</f>
        <v>45.8</v>
      </c>
      <c r="G764" s="1">
        <f ca="1">IFERROR(__xludf.DUMMYFUNCTION("""COMPUTED_VALUE"""),50.4)</f>
        <v>50.4</v>
      </c>
      <c r="H764" s="1">
        <f ca="1">IFERROR(__xludf.DUMMYFUNCTION("""COMPUTED_VALUE"""),3.8)</f>
        <v>3.8</v>
      </c>
      <c r="I764" s="1">
        <f ca="1">IFERROR(__xludf.DUMMYFUNCTION("""COMPUTED_VALUE"""),100)</f>
        <v>100</v>
      </c>
    </row>
    <row r="765" spans="1:9" ht="14.4" x14ac:dyDescent="0.3">
      <c r="A765" s="5">
        <v>43900</v>
      </c>
      <c r="B765" s="1">
        <f ca="1">IFERROR(__xludf.DUMMYFUNCTION("""COMPUTED_VALUE"""),27.8)</f>
        <v>27.8</v>
      </c>
      <c r="C765" s="1">
        <f ca="1">IFERROR(__xludf.DUMMYFUNCTION("""COMPUTED_VALUE"""),16)</f>
        <v>16</v>
      </c>
      <c r="D765" s="1">
        <f ca="1">IFERROR(__xludf.DUMMYFUNCTION("""COMPUTED_VALUE"""),13)</f>
        <v>13</v>
      </c>
      <c r="E765" s="1">
        <f ca="1">IFERROR(__xludf.DUMMYFUNCTION("""COMPUTED_VALUE"""),39.2)</f>
        <v>39.200000000000003</v>
      </c>
      <c r="F765" s="1">
        <f ca="1">IFERROR(__xludf.DUMMYFUNCTION("""COMPUTED_VALUE"""),43.8)</f>
        <v>43.8</v>
      </c>
      <c r="G765" s="1">
        <f ca="1">IFERROR(__xludf.DUMMYFUNCTION("""COMPUTED_VALUE"""),52.2)</f>
        <v>52.2</v>
      </c>
      <c r="H765" s="1">
        <f ca="1">IFERROR(__xludf.DUMMYFUNCTION("""COMPUTED_VALUE"""),4)</f>
        <v>4</v>
      </c>
      <c r="I765" s="1">
        <f ca="1">IFERROR(__xludf.DUMMYFUNCTION("""COMPUTED_VALUE"""),100)</f>
        <v>100</v>
      </c>
    </row>
    <row r="766" spans="1:9" ht="14.4" x14ac:dyDescent="0.3">
      <c r="A766" s="5">
        <v>43901</v>
      </c>
      <c r="B766" s="1">
        <f ca="1">IFERROR(__xludf.DUMMYFUNCTION("""COMPUTED_VALUE"""),28.5)</f>
        <v>28.5</v>
      </c>
      <c r="C766" s="1">
        <f ca="1">IFERROR(__xludf.DUMMYFUNCTION("""COMPUTED_VALUE"""),17.5)</f>
        <v>17.5</v>
      </c>
      <c r="D766" s="1">
        <f ca="1">IFERROR(__xludf.DUMMYFUNCTION("""COMPUTED_VALUE"""),13.2)</f>
        <v>13.2</v>
      </c>
      <c r="E766" s="1">
        <f ca="1">IFERROR(__xludf.DUMMYFUNCTION("""COMPUTED_VALUE"""),37.2)</f>
        <v>37.200000000000003</v>
      </c>
      <c r="F766" s="1">
        <f ca="1">IFERROR(__xludf.DUMMYFUNCTION("""COMPUTED_VALUE"""),46)</f>
        <v>46</v>
      </c>
      <c r="G766" s="1">
        <f ca="1">IFERROR(__xludf.DUMMYFUNCTION("""COMPUTED_VALUE"""),50.4)</f>
        <v>50.4</v>
      </c>
      <c r="H766" s="1">
        <f ca="1">IFERROR(__xludf.DUMMYFUNCTION("""COMPUTED_VALUE"""),3.6)</f>
        <v>3.6</v>
      </c>
      <c r="I766" s="1">
        <f ca="1">IFERROR(__xludf.DUMMYFUNCTION("""COMPUTED_VALUE"""),100)</f>
        <v>100</v>
      </c>
    </row>
    <row r="767" spans="1:9" ht="14.4" x14ac:dyDescent="0.3">
      <c r="A767" s="5">
        <v>43902</v>
      </c>
      <c r="B767" s="1">
        <f ca="1">IFERROR(__xludf.DUMMYFUNCTION("""COMPUTED_VALUE"""),29.8)</f>
        <v>29.8</v>
      </c>
      <c r="C767" s="1">
        <f ca="1">IFERROR(__xludf.DUMMYFUNCTION("""COMPUTED_VALUE"""),19.9)</f>
        <v>19.899999999999999</v>
      </c>
      <c r="D767" s="1">
        <f ca="1">IFERROR(__xludf.DUMMYFUNCTION("""COMPUTED_VALUE"""),10.9)</f>
        <v>10.9</v>
      </c>
      <c r="E767" s="1">
        <f ca="1">IFERROR(__xludf.DUMMYFUNCTION("""COMPUTED_VALUE"""),36.1)</f>
        <v>36.1</v>
      </c>
      <c r="F767" s="1">
        <f ca="1">IFERROR(__xludf.DUMMYFUNCTION("""COMPUTED_VALUE"""),49.7)</f>
        <v>49.7</v>
      </c>
      <c r="G767" s="1">
        <f ca="1">IFERROR(__xludf.DUMMYFUNCTION("""COMPUTED_VALUE"""),47)</f>
        <v>47</v>
      </c>
      <c r="H767" s="1">
        <f ca="1">IFERROR(__xludf.DUMMYFUNCTION("""COMPUTED_VALUE"""),3.3)</f>
        <v>3.3</v>
      </c>
      <c r="I767" s="1">
        <f ca="1">IFERROR(__xludf.DUMMYFUNCTION("""COMPUTED_VALUE"""),100)</f>
        <v>100</v>
      </c>
    </row>
    <row r="768" spans="1:9" ht="14.4" x14ac:dyDescent="0.3">
      <c r="A768" s="5">
        <v>43903</v>
      </c>
      <c r="B768" s="1">
        <f ca="1">IFERROR(__xludf.DUMMYFUNCTION("""COMPUTED_VALUE"""),31.8)</f>
        <v>31.8</v>
      </c>
      <c r="C768" s="1">
        <f ca="1">IFERROR(__xludf.DUMMYFUNCTION("""COMPUTED_VALUE"""),19.1)</f>
        <v>19.100000000000001</v>
      </c>
      <c r="D768" s="1">
        <f ca="1">IFERROR(__xludf.DUMMYFUNCTION("""COMPUTED_VALUE"""),10.8)</f>
        <v>10.8</v>
      </c>
      <c r="E768" s="1">
        <f ca="1">IFERROR(__xludf.DUMMYFUNCTION("""COMPUTED_VALUE"""),35)</f>
        <v>35</v>
      </c>
      <c r="F768" s="1">
        <f ca="1">IFERROR(__xludf.DUMMYFUNCTION("""COMPUTED_VALUE"""),50.9)</f>
        <v>50.9</v>
      </c>
      <c r="G768" s="1">
        <f ca="1">IFERROR(__xludf.DUMMYFUNCTION("""COMPUTED_VALUE"""),45.8)</f>
        <v>45.8</v>
      </c>
      <c r="H768" s="1">
        <f ca="1">IFERROR(__xludf.DUMMYFUNCTION("""COMPUTED_VALUE"""),3.3)</f>
        <v>3.3</v>
      </c>
      <c r="I768" s="1">
        <f ca="1">IFERROR(__xludf.DUMMYFUNCTION("""COMPUTED_VALUE"""),100)</f>
        <v>100</v>
      </c>
    </row>
    <row r="769" spans="1:9" ht="14.4" x14ac:dyDescent="0.3">
      <c r="A769" s="5">
        <v>43904</v>
      </c>
    </row>
    <row r="770" spans="1:9" ht="14.4" x14ac:dyDescent="0.3">
      <c r="A770" s="5">
        <v>43905</v>
      </c>
    </row>
    <row r="771" spans="1:9" ht="14.4" x14ac:dyDescent="0.3">
      <c r="A771" s="5">
        <v>43906</v>
      </c>
      <c r="B771" s="1">
        <f ca="1">IFERROR(__xludf.DUMMYFUNCTION("""COMPUTED_VALUE"""),31)</f>
        <v>31</v>
      </c>
      <c r="C771" s="1">
        <f ca="1">IFERROR(__xludf.DUMMYFUNCTION("""COMPUTED_VALUE"""),16.9)</f>
        <v>16.899999999999999</v>
      </c>
      <c r="D771" s="1">
        <f ca="1">IFERROR(__xludf.DUMMYFUNCTION("""COMPUTED_VALUE"""),13)</f>
        <v>13</v>
      </c>
      <c r="E771" s="1">
        <f ca="1">IFERROR(__xludf.DUMMYFUNCTION("""COMPUTED_VALUE"""),36)</f>
        <v>36</v>
      </c>
      <c r="F771" s="1">
        <f ca="1">IFERROR(__xludf.DUMMYFUNCTION("""COMPUTED_VALUE"""),47.9)</f>
        <v>47.9</v>
      </c>
      <c r="G771" s="1">
        <f ca="1">IFERROR(__xludf.DUMMYFUNCTION("""COMPUTED_VALUE"""),49)</f>
        <v>49</v>
      </c>
      <c r="H771" s="1">
        <f ca="1">IFERROR(__xludf.DUMMYFUNCTION("""COMPUTED_VALUE"""),3)</f>
        <v>3</v>
      </c>
      <c r="I771" s="1">
        <f ca="1">IFERROR(__xludf.DUMMYFUNCTION("""COMPUTED_VALUE"""),100)</f>
        <v>100</v>
      </c>
    </row>
    <row r="772" spans="1:9" ht="14.4" x14ac:dyDescent="0.3">
      <c r="A772" s="5">
        <v>43907</v>
      </c>
      <c r="B772" s="1">
        <f ca="1">IFERROR(__xludf.DUMMYFUNCTION("""COMPUTED_VALUE"""),29.6)</f>
        <v>29.6</v>
      </c>
      <c r="C772" s="1">
        <f ca="1">IFERROR(__xludf.DUMMYFUNCTION("""COMPUTED_VALUE"""),16.7)</f>
        <v>16.7</v>
      </c>
      <c r="D772" s="1">
        <f ca="1">IFERROR(__xludf.DUMMYFUNCTION("""COMPUTED_VALUE"""),13.4)</f>
        <v>13.4</v>
      </c>
      <c r="E772" s="1">
        <f ca="1">IFERROR(__xludf.DUMMYFUNCTION("""COMPUTED_VALUE"""),37.1)</f>
        <v>37.1</v>
      </c>
      <c r="F772" s="1">
        <f ca="1">IFERROR(__xludf.DUMMYFUNCTION("""COMPUTED_VALUE"""),46.2)</f>
        <v>46.2</v>
      </c>
      <c r="G772" s="1">
        <f ca="1">IFERROR(__xludf.DUMMYFUNCTION("""COMPUTED_VALUE"""),50.5)</f>
        <v>50.5</v>
      </c>
      <c r="H772" s="1">
        <f ca="1">IFERROR(__xludf.DUMMYFUNCTION("""COMPUTED_VALUE"""),3.3)</f>
        <v>3.3</v>
      </c>
      <c r="I772" s="1">
        <f ca="1">IFERROR(__xludf.DUMMYFUNCTION("""COMPUTED_VALUE"""),100)</f>
        <v>100</v>
      </c>
    </row>
    <row r="773" spans="1:9" ht="14.4" x14ac:dyDescent="0.3">
      <c r="A773" s="5">
        <v>43908</v>
      </c>
      <c r="B773" s="1">
        <f ca="1">IFERROR(__xludf.DUMMYFUNCTION("""COMPUTED_VALUE"""),31.3)</f>
        <v>31.3</v>
      </c>
      <c r="C773" s="1">
        <f ca="1">IFERROR(__xludf.DUMMYFUNCTION("""COMPUTED_VALUE"""),17.2)</f>
        <v>17.2</v>
      </c>
      <c r="D773" s="1">
        <f ca="1">IFERROR(__xludf.DUMMYFUNCTION("""COMPUTED_VALUE"""),12.7)</f>
        <v>12.7</v>
      </c>
      <c r="E773" s="1">
        <f ca="1">IFERROR(__xludf.DUMMYFUNCTION("""COMPUTED_VALUE"""),35.3)</f>
        <v>35.299999999999997</v>
      </c>
      <c r="F773" s="1">
        <f ca="1">IFERROR(__xludf.DUMMYFUNCTION("""COMPUTED_VALUE"""),48.5)</f>
        <v>48.5</v>
      </c>
      <c r="G773" s="1">
        <f ca="1">IFERROR(__xludf.DUMMYFUNCTION("""COMPUTED_VALUE"""),48)</f>
        <v>48</v>
      </c>
      <c r="H773" s="1">
        <f ca="1">IFERROR(__xludf.DUMMYFUNCTION("""COMPUTED_VALUE"""),3.5)</f>
        <v>3.5</v>
      </c>
      <c r="I773" s="1">
        <f ca="1">IFERROR(__xludf.DUMMYFUNCTION("""COMPUTED_VALUE"""),100)</f>
        <v>100</v>
      </c>
    </row>
    <row r="774" spans="1:9" ht="14.4" x14ac:dyDescent="0.3">
      <c r="A774" s="5">
        <v>43909</v>
      </c>
      <c r="B774" s="1">
        <f ca="1">IFERROR(__xludf.DUMMYFUNCTION("""COMPUTED_VALUE"""),34.5)</f>
        <v>34.5</v>
      </c>
      <c r="C774" s="1">
        <f ca="1">IFERROR(__xludf.DUMMYFUNCTION("""COMPUTED_VALUE"""),18.3)</f>
        <v>18.3</v>
      </c>
      <c r="D774" s="1">
        <f ca="1">IFERROR(__xludf.DUMMYFUNCTION("""COMPUTED_VALUE"""),12.5)</f>
        <v>12.5</v>
      </c>
      <c r="E774" s="1">
        <f ca="1">IFERROR(__xludf.DUMMYFUNCTION("""COMPUTED_VALUE"""),32.7)</f>
        <v>32.700000000000003</v>
      </c>
      <c r="F774" s="1">
        <f ca="1">IFERROR(__xludf.DUMMYFUNCTION("""COMPUTED_VALUE"""),52.8)</f>
        <v>52.8</v>
      </c>
      <c r="G774" s="1">
        <f ca="1">IFERROR(__xludf.DUMMYFUNCTION("""COMPUTED_VALUE"""),45.2)</f>
        <v>45.2</v>
      </c>
      <c r="H774" s="1">
        <f ca="1">IFERROR(__xludf.DUMMYFUNCTION("""COMPUTED_VALUE"""),2)</f>
        <v>2</v>
      </c>
      <c r="I774" s="1">
        <f ca="1">IFERROR(__xludf.DUMMYFUNCTION("""COMPUTED_VALUE"""),100)</f>
        <v>100</v>
      </c>
    </row>
    <row r="775" spans="1:9" ht="14.4" x14ac:dyDescent="0.3">
      <c r="A775" s="5">
        <v>43910</v>
      </c>
      <c r="B775" s="1">
        <f ca="1">IFERROR(__xludf.DUMMYFUNCTION("""COMPUTED_VALUE"""),32.3)</f>
        <v>32.299999999999997</v>
      </c>
      <c r="C775" s="1">
        <f ca="1">IFERROR(__xludf.DUMMYFUNCTION("""COMPUTED_VALUE"""),19.1)</f>
        <v>19.100000000000001</v>
      </c>
      <c r="D775" s="1">
        <f ca="1">IFERROR(__xludf.DUMMYFUNCTION("""COMPUTED_VALUE"""),13)</f>
        <v>13</v>
      </c>
      <c r="E775" s="1">
        <f ca="1">IFERROR(__xludf.DUMMYFUNCTION("""COMPUTED_VALUE"""),33.3)</f>
        <v>33.299999999999997</v>
      </c>
      <c r="F775" s="1">
        <f ca="1">IFERROR(__xludf.DUMMYFUNCTION("""COMPUTED_VALUE"""),51.4)</f>
        <v>51.4</v>
      </c>
      <c r="G775" s="1">
        <f ca="1">IFERROR(__xludf.DUMMYFUNCTION("""COMPUTED_VALUE"""),46.3)</f>
        <v>46.3</v>
      </c>
      <c r="H775" s="1">
        <f ca="1">IFERROR(__xludf.DUMMYFUNCTION("""COMPUTED_VALUE"""),2.3)</f>
        <v>2.2999999999999998</v>
      </c>
      <c r="I775" s="1">
        <f ca="1">IFERROR(__xludf.DUMMYFUNCTION("""COMPUTED_VALUE"""),100)</f>
        <v>100</v>
      </c>
    </row>
    <row r="776" spans="1:9" ht="14.4" x14ac:dyDescent="0.3">
      <c r="A776" s="5">
        <v>43911</v>
      </c>
    </row>
    <row r="777" spans="1:9" ht="14.4" x14ac:dyDescent="0.3">
      <c r="A777" s="5">
        <v>43912</v>
      </c>
    </row>
    <row r="778" spans="1:9" ht="14.4" x14ac:dyDescent="0.3">
      <c r="A778" s="5">
        <v>43913</v>
      </c>
      <c r="B778" s="1">
        <f ca="1">IFERROR(__xludf.DUMMYFUNCTION("""COMPUTED_VALUE"""),31.7)</f>
        <v>31.7</v>
      </c>
      <c r="C778" s="1">
        <f ca="1">IFERROR(__xludf.DUMMYFUNCTION("""COMPUTED_VALUE"""),20)</f>
        <v>20</v>
      </c>
      <c r="D778" s="1">
        <f ca="1">IFERROR(__xludf.DUMMYFUNCTION("""COMPUTED_VALUE"""),12.5)</f>
        <v>12.5</v>
      </c>
      <c r="E778" s="1">
        <f ca="1">IFERROR(__xludf.DUMMYFUNCTION("""COMPUTED_VALUE"""),32.8)</f>
        <v>32.799999999999997</v>
      </c>
      <c r="F778" s="1">
        <f ca="1">IFERROR(__xludf.DUMMYFUNCTION("""COMPUTED_VALUE"""),51.7)</f>
        <v>51.7</v>
      </c>
      <c r="G778" s="1">
        <f ca="1">IFERROR(__xludf.DUMMYFUNCTION("""COMPUTED_VALUE"""),45.3)</f>
        <v>45.3</v>
      </c>
      <c r="H778" s="1">
        <f ca="1">IFERROR(__xludf.DUMMYFUNCTION("""COMPUTED_VALUE"""),3)</f>
        <v>3</v>
      </c>
      <c r="I778" s="1">
        <f ca="1">IFERROR(__xludf.DUMMYFUNCTION("""COMPUTED_VALUE"""),100)</f>
        <v>100</v>
      </c>
    </row>
    <row r="779" spans="1:9" ht="14.4" x14ac:dyDescent="0.3">
      <c r="A779" s="5">
        <v>43914</v>
      </c>
      <c r="B779" s="1">
        <f ca="1">IFERROR(__xludf.DUMMYFUNCTION("""COMPUTED_VALUE"""),34.7)</f>
        <v>34.700000000000003</v>
      </c>
      <c r="C779" s="1">
        <f ca="1">IFERROR(__xludf.DUMMYFUNCTION("""COMPUTED_VALUE"""),18.8)</f>
        <v>18.8</v>
      </c>
      <c r="D779" s="1">
        <f ca="1">IFERROR(__xludf.DUMMYFUNCTION("""COMPUTED_VALUE"""),12.2)</f>
        <v>12.2</v>
      </c>
      <c r="E779" s="1">
        <f ca="1">IFERROR(__xludf.DUMMYFUNCTION("""COMPUTED_VALUE"""),31.3)</f>
        <v>31.3</v>
      </c>
      <c r="F779" s="1">
        <f ca="1">IFERROR(__xludf.DUMMYFUNCTION("""COMPUTED_VALUE"""),53.5)</f>
        <v>53.5</v>
      </c>
      <c r="G779" s="1">
        <f ca="1">IFERROR(__xludf.DUMMYFUNCTION("""COMPUTED_VALUE"""),43.5)</f>
        <v>43.5</v>
      </c>
      <c r="H779" s="1">
        <f ca="1">IFERROR(__xludf.DUMMYFUNCTION("""COMPUTED_VALUE"""),3)</f>
        <v>3</v>
      </c>
      <c r="I779" s="1">
        <f ca="1">IFERROR(__xludf.DUMMYFUNCTION("""COMPUTED_VALUE"""),100)</f>
        <v>100</v>
      </c>
    </row>
    <row r="780" spans="1:9" ht="14.4" x14ac:dyDescent="0.3">
      <c r="A780" s="5">
        <v>43915</v>
      </c>
      <c r="B780" s="1">
        <f ca="1">IFERROR(__xludf.DUMMYFUNCTION("""COMPUTED_VALUE"""),33)</f>
        <v>33</v>
      </c>
      <c r="C780" s="1">
        <f ca="1">IFERROR(__xludf.DUMMYFUNCTION("""COMPUTED_VALUE"""),18.4)</f>
        <v>18.399999999999999</v>
      </c>
      <c r="D780" s="1">
        <f ca="1">IFERROR(__xludf.DUMMYFUNCTION("""COMPUTED_VALUE"""),13.7)</f>
        <v>13.7</v>
      </c>
      <c r="E780" s="1">
        <f ca="1">IFERROR(__xludf.DUMMYFUNCTION("""COMPUTED_VALUE"""),31.2)</f>
        <v>31.2</v>
      </c>
      <c r="F780" s="1">
        <f ca="1">IFERROR(__xludf.DUMMYFUNCTION("""COMPUTED_VALUE"""),51.4)</f>
        <v>51.4</v>
      </c>
      <c r="G780" s="1">
        <f ca="1">IFERROR(__xludf.DUMMYFUNCTION("""COMPUTED_VALUE"""),44.8)</f>
        <v>44.8</v>
      </c>
      <c r="H780" s="1">
        <f ca="1">IFERROR(__xludf.DUMMYFUNCTION("""COMPUTED_VALUE"""),3.7)</f>
        <v>3.7</v>
      </c>
      <c r="I780" s="1">
        <f ca="1">IFERROR(__xludf.DUMMYFUNCTION("""COMPUTED_VALUE"""),100)</f>
        <v>100</v>
      </c>
    </row>
    <row r="781" spans="1:9" ht="14.4" x14ac:dyDescent="0.3">
      <c r="A781" s="5">
        <v>43916</v>
      </c>
      <c r="B781" s="1">
        <f ca="1">IFERROR(__xludf.DUMMYFUNCTION("""COMPUTED_VALUE"""),33.2)</f>
        <v>33.200000000000003</v>
      </c>
      <c r="C781" s="1">
        <f ca="1">IFERROR(__xludf.DUMMYFUNCTION("""COMPUTED_VALUE"""),18.5)</f>
        <v>18.5</v>
      </c>
      <c r="D781" s="1">
        <f ca="1">IFERROR(__xludf.DUMMYFUNCTION("""COMPUTED_VALUE"""),13)</f>
        <v>13</v>
      </c>
      <c r="E781" s="1">
        <f ca="1">IFERROR(__xludf.DUMMYFUNCTION("""COMPUTED_VALUE"""),31.6)</f>
        <v>31.6</v>
      </c>
      <c r="F781" s="1">
        <f ca="1">IFERROR(__xludf.DUMMYFUNCTION("""COMPUTED_VALUE"""),51.7)</f>
        <v>51.7</v>
      </c>
      <c r="G781" s="1">
        <f ca="1">IFERROR(__xludf.DUMMYFUNCTION("""COMPUTED_VALUE"""),44.6)</f>
        <v>44.6</v>
      </c>
      <c r="H781" s="1">
        <f ca="1">IFERROR(__xludf.DUMMYFUNCTION("""COMPUTED_VALUE"""),3.7)</f>
        <v>3.7</v>
      </c>
      <c r="I781" s="1">
        <f ca="1">IFERROR(__xludf.DUMMYFUNCTION("""COMPUTED_VALUE"""),100)</f>
        <v>100</v>
      </c>
    </row>
    <row r="782" spans="1:9" ht="14.4" x14ac:dyDescent="0.3">
      <c r="A782" s="5">
        <v>43917</v>
      </c>
      <c r="B782" s="1">
        <f ca="1">IFERROR(__xludf.DUMMYFUNCTION("""COMPUTED_VALUE"""),35.9)</f>
        <v>35.9</v>
      </c>
      <c r="C782" s="1">
        <f ca="1">IFERROR(__xludf.DUMMYFUNCTION("""COMPUTED_VALUE"""),16.9)</f>
        <v>16.899999999999999</v>
      </c>
      <c r="D782" s="1">
        <f ca="1">IFERROR(__xludf.DUMMYFUNCTION("""COMPUTED_VALUE"""),12)</f>
        <v>12</v>
      </c>
      <c r="E782" s="1">
        <f ca="1">IFERROR(__xludf.DUMMYFUNCTION("""COMPUTED_VALUE"""),32.1)</f>
        <v>32.1</v>
      </c>
      <c r="F782" s="1">
        <f ca="1">IFERROR(__xludf.DUMMYFUNCTION("""COMPUTED_VALUE"""),52.8)</f>
        <v>52.8</v>
      </c>
      <c r="G782" s="1">
        <f ca="1">IFERROR(__xludf.DUMMYFUNCTION("""COMPUTED_VALUE"""),44.1)</f>
        <v>44.1</v>
      </c>
      <c r="H782" s="1">
        <f ca="1">IFERROR(__xludf.DUMMYFUNCTION("""COMPUTED_VALUE"""),3.1)</f>
        <v>3.1</v>
      </c>
      <c r="I782" s="1">
        <f ca="1">IFERROR(__xludf.DUMMYFUNCTION("""COMPUTED_VALUE"""),100)</f>
        <v>100</v>
      </c>
    </row>
    <row r="783" spans="1:9" ht="14.4" x14ac:dyDescent="0.3">
      <c r="A783" s="5">
        <v>43918</v>
      </c>
    </row>
    <row r="784" spans="1:9" ht="14.4" x14ac:dyDescent="0.3">
      <c r="A784" s="5">
        <v>43919</v>
      </c>
    </row>
    <row r="785" spans="1:9" ht="14.4" x14ac:dyDescent="0.3">
      <c r="A785" s="5">
        <v>43920</v>
      </c>
      <c r="B785" s="1">
        <f ca="1">IFERROR(__xludf.DUMMYFUNCTION("""COMPUTED_VALUE"""),34.7)</f>
        <v>34.700000000000003</v>
      </c>
      <c r="C785" s="1">
        <f ca="1">IFERROR(__xludf.DUMMYFUNCTION("""COMPUTED_VALUE"""),17.3)</f>
        <v>17.3</v>
      </c>
      <c r="D785" s="1">
        <f ca="1">IFERROR(__xludf.DUMMYFUNCTION("""COMPUTED_VALUE"""),14.6)</f>
        <v>14.6</v>
      </c>
      <c r="E785" s="1">
        <f ca="1">IFERROR(__xludf.DUMMYFUNCTION("""COMPUTED_VALUE"""),30.5)</f>
        <v>30.5</v>
      </c>
      <c r="F785" s="1">
        <f ca="1">IFERROR(__xludf.DUMMYFUNCTION("""COMPUTED_VALUE"""),52.1)</f>
        <v>52.1</v>
      </c>
      <c r="G785" s="1">
        <f ca="1">IFERROR(__xludf.DUMMYFUNCTION("""COMPUTED_VALUE"""),45)</f>
        <v>45</v>
      </c>
      <c r="H785" s="1">
        <f ca="1">IFERROR(__xludf.DUMMYFUNCTION("""COMPUTED_VALUE"""),2.9)</f>
        <v>2.9</v>
      </c>
      <c r="I785" s="1">
        <f ca="1">IFERROR(__xludf.DUMMYFUNCTION("""COMPUTED_VALUE"""),100)</f>
        <v>100</v>
      </c>
    </row>
    <row r="786" spans="1:9" ht="14.4" x14ac:dyDescent="0.3">
      <c r="A786" s="5">
        <v>43921</v>
      </c>
      <c r="B786" s="1">
        <f ca="1">IFERROR(__xludf.DUMMYFUNCTION("""COMPUTED_VALUE"""),33.2)</f>
        <v>33.200000000000003</v>
      </c>
      <c r="C786" s="1">
        <f ca="1">IFERROR(__xludf.DUMMYFUNCTION("""COMPUTED_VALUE"""),20.1)</f>
        <v>20.100000000000001</v>
      </c>
      <c r="D786" s="1">
        <f ca="1">IFERROR(__xludf.DUMMYFUNCTION("""COMPUTED_VALUE"""),12.9)</f>
        <v>12.9</v>
      </c>
      <c r="E786" s="1">
        <f ca="1">IFERROR(__xludf.DUMMYFUNCTION("""COMPUTED_VALUE"""),30.8)</f>
        <v>30.8</v>
      </c>
      <c r="F786" s="1">
        <f ca="1">IFERROR(__xludf.DUMMYFUNCTION("""COMPUTED_VALUE"""),53.3)</f>
        <v>53.3</v>
      </c>
      <c r="G786" s="1">
        <f ca="1">IFERROR(__xludf.DUMMYFUNCTION("""COMPUTED_VALUE"""),43.7)</f>
        <v>43.7</v>
      </c>
      <c r="H786" s="1">
        <f ca="1">IFERROR(__xludf.DUMMYFUNCTION("""COMPUTED_VALUE"""),2.9)</f>
        <v>2.9</v>
      </c>
      <c r="I786" s="1">
        <f ca="1">IFERROR(__xludf.DUMMYFUNCTION("""COMPUTED_VALUE"""),100)</f>
        <v>100</v>
      </c>
    </row>
    <row r="787" spans="1:9" ht="14.4" x14ac:dyDescent="0.3">
      <c r="A787" s="5">
        <v>43922</v>
      </c>
      <c r="B787" s="1">
        <f ca="1">IFERROR(__xludf.DUMMYFUNCTION("""COMPUTED_VALUE"""),32)</f>
        <v>32</v>
      </c>
      <c r="C787" s="1">
        <f ca="1">IFERROR(__xludf.DUMMYFUNCTION("""COMPUTED_VALUE"""),21.7)</f>
        <v>21.7</v>
      </c>
      <c r="D787" s="1">
        <f ca="1">IFERROR(__xludf.DUMMYFUNCTION("""COMPUTED_VALUE"""),11.5)</f>
        <v>11.5</v>
      </c>
      <c r="E787" s="1">
        <f ca="1">IFERROR(__xludf.DUMMYFUNCTION("""COMPUTED_VALUE"""),31.7)</f>
        <v>31.7</v>
      </c>
      <c r="F787" s="1">
        <f ca="1">IFERROR(__xludf.DUMMYFUNCTION("""COMPUTED_VALUE"""),53.7)</f>
        <v>53.7</v>
      </c>
      <c r="G787" s="1">
        <f ca="1">IFERROR(__xludf.DUMMYFUNCTION("""COMPUTED_VALUE"""),43.2)</f>
        <v>43.2</v>
      </c>
      <c r="H787" s="1">
        <f ca="1">IFERROR(__xludf.DUMMYFUNCTION("""COMPUTED_VALUE"""),3.1)</f>
        <v>3.1</v>
      </c>
      <c r="I787" s="1">
        <f ca="1">IFERROR(__xludf.DUMMYFUNCTION("""COMPUTED_VALUE"""),100)</f>
        <v>100</v>
      </c>
    </row>
    <row r="788" spans="1:9" ht="14.4" x14ac:dyDescent="0.3">
      <c r="A788" s="5">
        <v>43923</v>
      </c>
      <c r="B788" s="1">
        <f ca="1">IFERROR(__xludf.DUMMYFUNCTION("""COMPUTED_VALUE"""),33.1)</f>
        <v>33.1</v>
      </c>
      <c r="C788" s="1">
        <f ca="1">IFERROR(__xludf.DUMMYFUNCTION("""COMPUTED_VALUE"""),19.2)</f>
        <v>19.2</v>
      </c>
      <c r="D788" s="1">
        <f ca="1">IFERROR(__xludf.DUMMYFUNCTION("""COMPUTED_VALUE"""),11.8)</f>
        <v>11.8</v>
      </c>
      <c r="E788" s="1">
        <f ca="1">IFERROR(__xludf.DUMMYFUNCTION("""COMPUTED_VALUE"""),32.5)</f>
        <v>32.5</v>
      </c>
      <c r="F788" s="1">
        <f ca="1">IFERROR(__xludf.DUMMYFUNCTION("""COMPUTED_VALUE"""),52.3)</f>
        <v>52.3</v>
      </c>
      <c r="G788" s="1">
        <f ca="1">IFERROR(__xludf.DUMMYFUNCTION("""COMPUTED_VALUE"""),44.3)</f>
        <v>44.3</v>
      </c>
      <c r="H788" s="1">
        <f ca="1">IFERROR(__xludf.DUMMYFUNCTION("""COMPUTED_VALUE"""),3.4)</f>
        <v>3.4</v>
      </c>
      <c r="I788" s="1">
        <f ca="1">IFERROR(__xludf.DUMMYFUNCTION("""COMPUTED_VALUE"""),100)</f>
        <v>100</v>
      </c>
    </row>
    <row r="789" spans="1:9" ht="14.4" x14ac:dyDescent="0.3">
      <c r="A789" s="5">
        <v>43924</v>
      </c>
      <c r="B789" s="1">
        <f ca="1">IFERROR(__xludf.DUMMYFUNCTION("""COMPUTED_VALUE"""),35.2)</f>
        <v>35.200000000000003</v>
      </c>
      <c r="C789" s="1">
        <f ca="1">IFERROR(__xludf.DUMMYFUNCTION("""COMPUTED_VALUE"""),19.8)</f>
        <v>19.8</v>
      </c>
      <c r="D789" s="1">
        <f ca="1">IFERROR(__xludf.DUMMYFUNCTION("""COMPUTED_VALUE"""),10.6)</f>
        <v>10.6</v>
      </c>
      <c r="E789" s="1">
        <f ca="1">IFERROR(__xludf.DUMMYFUNCTION("""COMPUTED_VALUE"""),31.3)</f>
        <v>31.3</v>
      </c>
      <c r="F789" s="1">
        <f ca="1">IFERROR(__xludf.DUMMYFUNCTION("""COMPUTED_VALUE"""),54.9)</f>
        <v>54.9</v>
      </c>
      <c r="G789" s="1">
        <f ca="1">IFERROR(__xludf.DUMMYFUNCTION("""COMPUTED_VALUE"""),41.9)</f>
        <v>41.9</v>
      </c>
      <c r="H789" s="1">
        <f ca="1">IFERROR(__xludf.DUMMYFUNCTION("""COMPUTED_VALUE"""),3.2)</f>
        <v>3.2</v>
      </c>
      <c r="I789" s="1">
        <f ca="1">IFERROR(__xludf.DUMMYFUNCTION("""COMPUTED_VALUE"""),100)</f>
        <v>100</v>
      </c>
    </row>
    <row r="790" spans="1:9" ht="14.4" x14ac:dyDescent="0.3">
      <c r="A790" s="5">
        <v>43925</v>
      </c>
    </row>
    <row r="791" spans="1:9" ht="14.4" x14ac:dyDescent="0.3">
      <c r="A791" s="5">
        <v>43926</v>
      </c>
    </row>
    <row r="792" spans="1:9" ht="14.4" x14ac:dyDescent="0.3">
      <c r="A792" s="5">
        <v>43927</v>
      </c>
      <c r="B792" s="1">
        <f ca="1">IFERROR(__xludf.DUMMYFUNCTION("""COMPUTED_VALUE"""),35.6)</f>
        <v>35.6</v>
      </c>
      <c r="C792" s="1">
        <f ca="1">IFERROR(__xludf.DUMMYFUNCTION("""COMPUTED_VALUE"""),19.8)</f>
        <v>19.8</v>
      </c>
      <c r="D792" s="1">
        <f ca="1">IFERROR(__xludf.DUMMYFUNCTION("""COMPUTED_VALUE"""),11.9)</f>
        <v>11.9</v>
      </c>
      <c r="E792" s="1">
        <f ca="1">IFERROR(__xludf.DUMMYFUNCTION("""COMPUTED_VALUE"""),29.6)</f>
        <v>29.6</v>
      </c>
      <c r="F792" s="1">
        <f ca="1">IFERROR(__xludf.DUMMYFUNCTION("""COMPUTED_VALUE"""),55.4)</f>
        <v>55.4</v>
      </c>
      <c r="G792" s="1">
        <f ca="1">IFERROR(__xludf.DUMMYFUNCTION("""COMPUTED_VALUE"""),41.4)</f>
        <v>41.4</v>
      </c>
      <c r="H792" s="1">
        <f ca="1">IFERROR(__xludf.DUMMYFUNCTION("""COMPUTED_VALUE"""),3.2)</f>
        <v>3.2</v>
      </c>
      <c r="I792" s="1">
        <f ca="1">IFERROR(__xludf.DUMMYFUNCTION("""COMPUTED_VALUE"""),100)</f>
        <v>100</v>
      </c>
    </row>
    <row r="793" spans="1:9" ht="14.4" x14ac:dyDescent="0.3">
      <c r="A793" s="5">
        <v>43928</v>
      </c>
      <c r="B793" s="1">
        <f ca="1">IFERROR(__xludf.DUMMYFUNCTION("""COMPUTED_VALUE"""),35.6)</f>
        <v>35.6</v>
      </c>
      <c r="C793" s="1">
        <f ca="1">IFERROR(__xludf.DUMMYFUNCTION("""COMPUTED_VALUE"""),18.3)</f>
        <v>18.3</v>
      </c>
      <c r="D793" s="1">
        <f ca="1">IFERROR(__xludf.DUMMYFUNCTION("""COMPUTED_VALUE"""),12.7)</f>
        <v>12.7</v>
      </c>
      <c r="E793" s="1">
        <f ca="1">IFERROR(__xludf.DUMMYFUNCTION("""COMPUTED_VALUE"""),30.2)</f>
        <v>30.2</v>
      </c>
      <c r="F793" s="1">
        <f ca="1">IFERROR(__xludf.DUMMYFUNCTION("""COMPUTED_VALUE"""),53.9)</f>
        <v>53.9</v>
      </c>
      <c r="G793" s="1">
        <f ca="1">IFERROR(__xludf.DUMMYFUNCTION("""COMPUTED_VALUE"""),42.9)</f>
        <v>42.9</v>
      </c>
      <c r="H793" s="1">
        <f ca="1">IFERROR(__xludf.DUMMYFUNCTION("""COMPUTED_VALUE"""),3.1)</f>
        <v>3.1</v>
      </c>
      <c r="I793" s="1">
        <f ca="1">IFERROR(__xludf.DUMMYFUNCTION("""COMPUTED_VALUE"""),100)</f>
        <v>100</v>
      </c>
    </row>
    <row r="794" spans="1:9" ht="14.4" x14ac:dyDescent="0.3">
      <c r="A794" s="5">
        <v>43929</v>
      </c>
      <c r="B794" s="1">
        <f ca="1">IFERROR(__xludf.DUMMYFUNCTION("""COMPUTED_VALUE"""),34.6)</f>
        <v>34.6</v>
      </c>
      <c r="C794" s="1">
        <f ca="1">IFERROR(__xludf.DUMMYFUNCTION("""COMPUTED_VALUE"""),17.6)</f>
        <v>17.600000000000001</v>
      </c>
      <c r="D794" s="1">
        <f ca="1">IFERROR(__xludf.DUMMYFUNCTION("""COMPUTED_VALUE"""),11.3)</f>
        <v>11.3</v>
      </c>
      <c r="E794" s="1">
        <f ca="1">IFERROR(__xludf.DUMMYFUNCTION("""COMPUTED_VALUE"""),32.9)</f>
        <v>32.9</v>
      </c>
      <c r="F794" s="1">
        <f ca="1">IFERROR(__xludf.DUMMYFUNCTION("""COMPUTED_VALUE"""),52.2)</f>
        <v>52.2</v>
      </c>
      <c r="G794" s="1">
        <f ca="1">IFERROR(__xludf.DUMMYFUNCTION("""COMPUTED_VALUE"""),44.2)</f>
        <v>44.2</v>
      </c>
      <c r="H794" s="1">
        <f ca="1">IFERROR(__xludf.DUMMYFUNCTION("""COMPUTED_VALUE"""),3.6)</f>
        <v>3.6</v>
      </c>
      <c r="I794" s="1">
        <f ca="1">IFERROR(__xludf.DUMMYFUNCTION("""COMPUTED_VALUE"""),100)</f>
        <v>100</v>
      </c>
    </row>
    <row r="795" spans="1:9" ht="14.4" x14ac:dyDescent="0.3">
      <c r="A795" s="5">
        <v>43930</v>
      </c>
      <c r="B795" s="1">
        <f ca="1">IFERROR(__xludf.DUMMYFUNCTION("""COMPUTED_VALUE"""),34.3)</f>
        <v>34.299999999999997</v>
      </c>
      <c r="C795" s="1">
        <f ca="1">IFERROR(__xludf.DUMMYFUNCTION("""COMPUTED_VALUE"""),17.5)</f>
        <v>17.5</v>
      </c>
      <c r="D795" s="1">
        <f ca="1">IFERROR(__xludf.DUMMYFUNCTION("""COMPUTED_VALUE"""),12.3)</f>
        <v>12.3</v>
      </c>
      <c r="E795" s="1">
        <f ca="1">IFERROR(__xludf.DUMMYFUNCTION("""COMPUTED_VALUE"""),32.2)</f>
        <v>32.200000000000003</v>
      </c>
      <c r="F795" s="1">
        <f ca="1">IFERROR(__xludf.DUMMYFUNCTION("""COMPUTED_VALUE"""),51.8)</f>
        <v>51.8</v>
      </c>
      <c r="G795" s="1">
        <f ca="1">IFERROR(__xludf.DUMMYFUNCTION("""COMPUTED_VALUE"""),44.4)</f>
        <v>44.4</v>
      </c>
      <c r="H795" s="1">
        <f ca="1">IFERROR(__xludf.DUMMYFUNCTION("""COMPUTED_VALUE"""),3.8)</f>
        <v>3.8</v>
      </c>
      <c r="I795" s="1">
        <f ca="1">IFERROR(__xludf.DUMMYFUNCTION("""COMPUTED_VALUE"""),100)</f>
        <v>100</v>
      </c>
    </row>
    <row r="796" spans="1:9" ht="14.4" x14ac:dyDescent="0.3">
      <c r="A796" s="5">
        <v>43931</v>
      </c>
      <c r="B796" s="1">
        <f ca="1">IFERROR(__xludf.DUMMYFUNCTION("""COMPUTED_VALUE"""),37.7)</f>
        <v>37.700000000000003</v>
      </c>
      <c r="C796" s="1">
        <f ca="1">IFERROR(__xludf.DUMMYFUNCTION("""COMPUTED_VALUE"""),19.3)</f>
        <v>19.3</v>
      </c>
      <c r="D796" s="1">
        <f ca="1">IFERROR(__xludf.DUMMYFUNCTION("""COMPUTED_VALUE"""),13.4)</f>
        <v>13.4</v>
      </c>
      <c r="E796" s="1">
        <f ca="1">IFERROR(__xludf.DUMMYFUNCTION("""COMPUTED_VALUE"""),26.7)</f>
        <v>26.7</v>
      </c>
      <c r="F796" s="1">
        <f ca="1">IFERROR(__xludf.DUMMYFUNCTION("""COMPUTED_VALUE"""),57)</f>
        <v>57</v>
      </c>
      <c r="G796" s="1">
        <f ca="1">IFERROR(__xludf.DUMMYFUNCTION("""COMPUTED_VALUE"""),40.1)</f>
        <v>40.1</v>
      </c>
      <c r="H796" s="1">
        <f ca="1">IFERROR(__xludf.DUMMYFUNCTION("""COMPUTED_VALUE"""),2.9)</f>
        <v>2.9</v>
      </c>
      <c r="I796" s="1">
        <f ca="1">IFERROR(__xludf.DUMMYFUNCTION("""COMPUTED_VALUE"""),100)</f>
        <v>100</v>
      </c>
    </row>
    <row r="797" spans="1:9" ht="14.4" x14ac:dyDescent="0.3">
      <c r="A797" s="5">
        <v>43932</v>
      </c>
    </row>
    <row r="798" spans="1:9" ht="14.4" x14ac:dyDescent="0.3">
      <c r="A798" s="5">
        <v>43933</v>
      </c>
    </row>
    <row r="799" spans="1:9" ht="14.4" x14ac:dyDescent="0.3">
      <c r="A799" s="5">
        <v>43934</v>
      </c>
      <c r="B799" s="1">
        <f ca="1">IFERROR(__xludf.DUMMYFUNCTION("""COMPUTED_VALUE"""),38)</f>
        <v>38</v>
      </c>
      <c r="C799" s="1">
        <f ca="1">IFERROR(__xludf.DUMMYFUNCTION("""COMPUTED_VALUE"""),20.1)</f>
        <v>20.100000000000001</v>
      </c>
      <c r="D799" s="1">
        <f ca="1">IFERROR(__xludf.DUMMYFUNCTION("""COMPUTED_VALUE"""),11.8)</f>
        <v>11.8</v>
      </c>
      <c r="E799" s="1">
        <f ca="1">IFERROR(__xludf.DUMMYFUNCTION("""COMPUTED_VALUE"""),26.3)</f>
        <v>26.3</v>
      </c>
      <c r="F799" s="1">
        <f ca="1">IFERROR(__xludf.DUMMYFUNCTION("""COMPUTED_VALUE"""),58.2)</f>
        <v>58.2</v>
      </c>
      <c r="G799" s="1">
        <f ca="1">IFERROR(__xludf.DUMMYFUNCTION("""COMPUTED_VALUE"""),38.1)</f>
        <v>38.1</v>
      </c>
      <c r="H799" s="1">
        <f ca="1">IFERROR(__xludf.DUMMYFUNCTION("""COMPUTED_VALUE"""),3.8)</f>
        <v>3.8</v>
      </c>
      <c r="I799" s="1">
        <f ca="1">IFERROR(__xludf.DUMMYFUNCTION("""COMPUTED_VALUE"""),100)</f>
        <v>100</v>
      </c>
    </row>
    <row r="800" spans="1:9" ht="14.4" x14ac:dyDescent="0.3">
      <c r="A800" s="5">
        <v>43935</v>
      </c>
      <c r="B800" s="1">
        <f ca="1">IFERROR(__xludf.DUMMYFUNCTION("""COMPUTED_VALUE"""),36.8)</f>
        <v>36.799999999999997</v>
      </c>
      <c r="C800" s="1">
        <f ca="1">IFERROR(__xludf.DUMMYFUNCTION("""COMPUTED_VALUE"""),18.8)</f>
        <v>18.8</v>
      </c>
      <c r="D800" s="1">
        <f ca="1">IFERROR(__xludf.DUMMYFUNCTION("""COMPUTED_VALUE"""),11.7)</f>
        <v>11.7</v>
      </c>
      <c r="E800" s="1">
        <f ca="1">IFERROR(__xludf.DUMMYFUNCTION("""COMPUTED_VALUE"""),28)</f>
        <v>28</v>
      </c>
      <c r="F800" s="1">
        <f ca="1">IFERROR(__xludf.DUMMYFUNCTION("""COMPUTED_VALUE"""),55.7)</f>
        <v>55.7</v>
      </c>
      <c r="G800" s="1">
        <f ca="1">IFERROR(__xludf.DUMMYFUNCTION("""COMPUTED_VALUE"""),39.7)</f>
        <v>39.700000000000003</v>
      </c>
      <c r="H800" s="1">
        <f ca="1">IFERROR(__xludf.DUMMYFUNCTION("""COMPUTED_VALUE"""),4.6)</f>
        <v>4.5999999999999996</v>
      </c>
      <c r="I800" s="1">
        <f ca="1">IFERROR(__xludf.DUMMYFUNCTION("""COMPUTED_VALUE"""),100)</f>
        <v>100</v>
      </c>
    </row>
    <row r="801" spans="1:9" ht="14.4" x14ac:dyDescent="0.3">
      <c r="A801" s="5">
        <v>43936</v>
      </c>
    </row>
    <row r="802" spans="1:9" ht="14.4" x14ac:dyDescent="0.3">
      <c r="A802" s="5">
        <v>43937</v>
      </c>
      <c r="B802" s="1">
        <f ca="1">IFERROR(__xludf.DUMMYFUNCTION("""COMPUTED_VALUE"""),36.6)</f>
        <v>36.6</v>
      </c>
      <c r="C802" s="1">
        <f ca="1">IFERROR(__xludf.DUMMYFUNCTION("""COMPUTED_VALUE"""),21.1)</f>
        <v>21.1</v>
      </c>
      <c r="D802" s="1">
        <f ca="1">IFERROR(__xludf.DUMMYFUNCTION("""COMPUTED_VALUE"""),14.1)</f>
        <v>14.1</v>
      </c>
      <c r="E802" s="1">
        <f ca="1">IFERROR(__xludf.DUMMYFUNCTION("""COMPUTED_VALUE"""),24)</f>
        <v>24</v>
      </c>
      <c r="F802" s="1">
        <f ca="1">IFERROR(__xludf.DUMMYFUNCTION("""COMPUTED_VALUE"""),57.8)</f>
        <v>57.8</v>
      </c>
      <c r="G802" s="1">
        <f ca="1">IFERROR(__xludf.DUMMYFUNCTION("""COMPUTED_VALUE"""),38)</f>
        <v>38</v>
      </c>
      <c r="H802" s="1">
        <f ca="1">IFERROR(__xludf.DUMMYFUNCTION("""COMPUTED_VALUE"""),4.2)</f>
        <v>4.2</v>
      </c>
      <c r="I802" s="1">
        <f ca="1">IFERROR(__xludf.DUMMYFUNCTION("""COMPUTED_VALUE"""),100)</f>
        <v>100</v>
      </c>
    </row>
    <row r="803" spans="1:9" ht="14.4" x14ac:dyDescent="0.3">
      <c r="A803" s="5">
        <v>43938</v>
      </c>
      <c r="B803" s="1">
        <f ca="1">IFERROR(__xludf.DUMMYFUNCTION("""COMPUTED_VALUE"""),35.6)</f>
        <v>35.6</v>
      </c>
      <c r="C803" s="1">
        <f ca="1">IFERROR(__xludf.DUMMYFUNCTION("""COMPUTED_VALUE"""),25.4)</f>
        <v>25.4</v>
      </c>
      <c r="D803" s="1">
        <f ca="1">IFERROR(__xludf.DUMMYFUNCTION("""COMPUTED_VALUE"""),15.2)</f>
        <v>15.2</v>
      </c>
      <c r="E803" s="1">
        <f ca="1">IFERROR(__xludf.DUMMYFUNCTION("""COMPUTED_VALUE"""),20.3)</f>
        <v>20.3</v>
      </c>
      <c r="F803" s="1">
        <f ca="1">IFERROR(__xludf.DUMMYFUNCTION("""COMPUTED_VALUE"""),61)</f>
        <v>61</v>
      </c>
      <c r="G803" s="1">
        <f ca="1">IFERROR(__xludf.DUMMYFUNCTION("""COMPUTED_VALUE"""),35.4)</f>
        <v>35.4</v>
      </c>
      <c r="H803" s="1">
        <f ca="1">IFERROR(__xludf.DUMMYFUNCTION("""COMPUTED_VALUE"""),3.6)</f>
        <v>3.6</v>
      </c>
      <c r="I803" s="1">
        <f ca="1">IFERROR(__xludf.DUMMYFUNCTION("""COMPUTED_VALUE"""),100)</f>
        <v>100</v>
      </c>
    </row>
    <row r="804" spans="1:9" ht="14.4" x14ac:dyDescent="0.3">
      <c r="A804" s="5">
        <v>43939</v>
      </c>
    </row>
    <row r="805" spans="1:9" ht="14.4" x14ac:dyDescent="0.3">
      <c r="A805" s="5">
        <v>43940</v>
      </c>
    </row>
    <row r="806" spans="1:9" ht="14.4" x14ac:dyDescent="0.3">
      <c r="A806" s="5">
        <v>43941</v>
      </c>
      <c r="B806" s="1">
        <f ca="1">IFERROR(__xludf.DUMMYFUNCTION("""COMPUTED_VALUE"""),39)</f>
        <v>39</v>
      </c>
      <c r="C806" s="1">
        <f ca="1">IFERROR(__xludf.DUMMYFUNCTION("""COMPUTED_VALUE"""),24.2)</f>
        <v>24.2</v>
      </c>
      <c r="D806" s="1">
        <f ca="1">IFERROR(__xludf.DUMMYFUNCTION("""COMPUTED_VALUE"""),13.5)</f>
        <v>13.5</v>
      </c>
      <c r="E806" s="1">
        <f ca="1">IFERROR(__xludf.DUMMYFUNCTION("""COMPUTED_VALUE"""),19.8)</f>
        <v>19.8</v>
      </c>
      <c r="F806" s="1">
        <f ca="1">IFERROR(__xludf.DUMMYFUNCTION("""COMPUTED_VALUE"""),63.2)</f>
        <v>63.2</v>
      </c>
      <c r="G806" s="1">
        <f ca="1">IFERROR(__xludf.DUMMYFUNCTION("""COMPUTED_VALUE"""),33.3)</f>
        <v>33.299999999999997</v>
      </c>
      <c r="H806" s="1">
        <f ca="1">IFERROR(__xludf.DUMMYFUNCTION("""COMPUTED_VALUE"""),3.5)</f>
        <v>3.5</v>
      </c>
      <c r="I806" s="1">
        <f ca="1">IFERROR(__xludf.DUMMYFUNCTION("""COMPUTED_VALUE"""),100)</f>
        <v>100</v>
      </c>
    </row>
    <row r="807" spans="1:9" ht="14.4" x14ac:dyDescent="0.3">
      <c r="A807" s="5">
        <v>43942</v>
      </c>
      <c r="B807" s="1">
        <f ca="1">IFERROR(__xludf.DUMMYFUNCTION("""COMPUTED_VALUE"""),42)</f>
        <v>42</v>
      </c>
      <c r="C807" s="1">
        <f ca="1">IFERROR(__xludf.DUMMYFUNCTION("""COMPUTED_VALUE"""),23.2)</f>
        <v>23.2</v>
      </c>
      <c r="D807" s="1">
        <f ca="1">IFERROR(__xludf.DUMMYFUNCTION("""COMPUTED_VALUE"""),13.6)</f>
        <v>13.6</v>
      </c>
      <c r="E807" s="1">
        <f ca="1">IFERROR(__xludf.DUMMYFUNCTION("""COMPUTED_VALUE"""),18.1)</f>
        <v>18.100000000000001</v>
      </c>
      <c r="F807" s="1">
        <f ca="1">IFERROR(__xludf.DUMMYFUNCTION("""COMPUTED_VALUE"""),65.2)</f>
        <v>65.2</v>
      </c>
      <c r="G807" s="1">
        <f ca="1">IFERROR(__xludf.DUMMYFUNCTION("""COMPUTED_VALUE"""),31.7)</f>
        <v>31.7</v>
      </c>
      <c r="H807" s="1">
        <f ca="1">IFERROR(__xludf.DUMMYFUNCTION("""COMPUTED_VALUE"""),3.1)</f>
        <v>3.1</v>
      </c>
      <c r="I807" s="1">
        <f ca="1">IFERROR(__xludf.DUMMYFUNCTION("""COMPUTED_VALUE"""),100)</f>
        <v>100</v>
      </c>
    </row>
    <row r="808" spans="1:9" ht="14.4" x14ac:dyDescent="0.3">
      <c r="A808" s="5">
        <v>43943</v>
      </c>
      <c r="B808" s="1">
        <f ca="1">IFERROR(__xludf.DUMMYFUNCTION("""COMPUTED_VALUE"""),41.4)</f>
        <v>41.4</v>
      </c>
      <c r="C808" s="1">
        <f ca="1">IFERROR(__xludf.DUMMYFUNCTION("""COMPUTED_VALUE"""),22.7)</f>
        <v>22.7</v>
      </c>
      <c r="D808" s="1">
        <f ca="1">IFERROR(__xludf.DUMMYFUNCTION("""COMPUTED_VALUE"""),13.7)</f>
        <v>13.7</v>
      </c>
      <c r="E808" s="1">
        <f ca="1">IFERROR(__xludf.DUMMYFUNCTION("""COMPUTED_VALUE"""),18.3)</f>
        <v>18.3</v>
      </c>
      <c r="F808" s="1">
        <f ca="1">IFERROR(__xludf.DUMMYFUNCTION("""COMPUTED_VALUE"""),64.2)</f>
        <v>64.2</v>
      </c>
      <c r="G808" s="1">
        <f ca="1">IFERROR(__xludf.DUMMYFUNCTION("""COMPUTED_VALUE"""),32)</f>
        <v>32</v>
      </c>
      <c r="H808" s="1">
        <f ca="1">IFERROR(__xludf.DUMMYFUNCTION("""COMPUTED_VALUE"""),3.8)</f>
        <v>3.8</v>
      </c>
      <c r="I808" s="1">
        <f ca="1">IFERROR(__xludf.DUMMYFUNCTION("""COMPUTED_VALUE"""),100)</f>
        <v>100</v>
      </c>
    </row>
    <row r="809" spans="1:9" ht="14.4" x14ac:dyDescent="0.3">
      <c r="A809" s="5">
        <v>43944</v>
      </c>
      <c r="B809" s="1">
        <f ca="1">IFERROR(__xludf.DUMMYFUNCTION("""COMPUTED_VALUE"""),39.1)</f>
        <v>39.1</v>
      </c>
      <c r="C809" s="1">
        <f ca="1">IFERROR(__xludf.DUMMYFUNCTION("""COMPUTED_VALUE"""),23.3)</f>
        <v>23.3</v>
      </c>
      <c r="D809" s="1">
        <f ca="1">IFERROR(__xludf.DUMMYFUNCTION("""COMPUTED_VALUE"""),15.1)</f>
        <v>15.1</v>
      </c>
      <c r="E809" s="1">
        <f ca="1">IFERROR(__xludf.DUMMYFUNCTION("""COMPUTED_VALUE"""),18)</f>
        <v>18</v>
      </c>
      <c r="F809" s="1">
        <f ca="1">IFERROR(__xludf.DUMMYFUNCTION("""COMPUTED_VALUE"""),62.4)</f>
        <v>62.4</v>
      </c>
      <c r="G809" s="1">
        <f ca="1">IFERROR(__xludf.DUMMYFUNCTION("""COMPUTED_VALUE"""),33.2)</f>
        <v>33.200000000000003</v>
      </c>
      <c r="H809" s="1">
        <f ca="1">IFERROR(__xludf.DUMMYFUNCTION("""COMPUTED_VALUE"""),4.4)</f>
        <v>4.4000000000000004</v>
      </c>
      <c r="I809" s="1">
        <f ca="1">IFERROR(__xludf.DUMMYFUNCTION("""COMPUTED_VALUE"""),100)</f>
        <v>100</v>
      </c>
    </row>
    <row r="810" spans="1:9" ht="14.4" x14ac:dyDescent="0.3">
      <c r="A810" s="5">
        <v>43945</v>
      </c>
      <c r="B810" s="1">
        <f ca="1">IFERROR(__xludf.DUMMYFUNCTION("""COMPUTED_VALUE"""),39.4)</f>
        <v>39.4</v>
      </c>
      <c r="C810" s="1">
        <f ca="1">IFERROR(__xludf.DUMMYFUNCTION("""COMPUTED_VALUE"""),23.4)</f>
        <v>23.4</v>
      </c>
      <c r="D810" s="1">
        <f ca="1">IFERROR(__xludf.DUMMYFUNCTION("""COMPUTED_VALUE"""),14.7)</f>
        <v>14.7</v>
      </c>
      <c r="E810" s="1">
        <f ca="1">IFERROR(__xludf.DUMMYFUNCTION("""COMPUTED_VALUE"""),18.3)</f>
        <v>18.3</v>
      </c>
      <c r="F810" s="1">
        <f ca="1">IFERROR(__xludf.DUMMYFUNCTION("""COMPUTED_VALUE"""),62.8)</f>
        <v>62.8</v>
      </c>
      <c r="G810" s="1">
        <f ca="1">IFERROR(__xludf.DUMMYFUNCTION("""COMPUTED_VALUE"""),33)</f>
        <v>33</v>
      </c>
      <c r="H810" s="1">
        <f ca="1">IFERROR(__xludf.DUMMYFUNCTION("""COMPUTED_VALUE"""),4.2)</f>
        <v>4.2</v>
      </c>
      <c r="I810" s="1">
        <f ca="1">IFERROR(__xludf.DUMMYFUNCTION("""COMPUTED_VALUE"""),100)</f>
        <v>100</v>
      </c>
    </row>
    <row r="811" spans="1:9" ht="14.4" x14ac:dyDescent="0.3">
      <c r="A811" s="5">
        <v>43946</v>
      </c>
    </row>
    <row r="812" spans="1:9" ht="14.4" x14ac:dyDescent="0.3">
      <c r="A812" s="5">
        <v>43947</v>
      </c>
    </row>
    <row r="813" spans="1:9" ht="14.4" x14ac:dyDescent="0.3">
      <c r="A813" s="5">
        <v>43948</v>
      </c>
      <c r="B813" s="1">
        <f ca="1">IFERROR(__xludf.DUMMYFUNCTION("""COMPUTED_VALUE"""),39.6)</f>
        <v>39.6</v>
      </c>
      <c r="C813" s="1">
        <f ca="1">IFERROR(__xludf.DUMMYFUNCTION("""COMPUTED_VALUE"""),22.1)</f>
        <v>22.1</v>
      </c>
      <c r="D813" s="1">
        <f ca="1">IFERROR(__xludf.DUMMYFUNCTION("""COMPUTED_VALUE"""),14)</f>
        <v>14</v>
      </c>
      <c r="E813" s="1">
        <f ca="1">IFERROR(__xludf.DUMMYFUNCTION("""COMPUTED_VALUE"""),19.5)</f>
        <v>19.5</v>
      </c>
      <c r="F813" s="1">
        <f ca="1">IFERROR(__xludf.DUMMYFUNCTION("""COMPUTED_VALUE"""),61.7)</f>
        <v>61.7</v>
      </c>
      <c r="G813" s="1">
        <f ca="1">IFERROR(__xludf.DUMMYFUNCTION("""COMPUTED_VALUE"""),33.5)</f>
        <v>33.5</v>
      </c>
      <c r="H813" s="1">
        <f ca="1">IFERROR(__xludf.DUMMYFUNCTION("""COMPUTED_VALUE"""),4.7)</f>
        <v>4.7</v>
      </c>
      <c r="I813" s="1">
        <f ca="1">IFERROR(__xludf.DUMMYFUNCTION("""COMPUTED_VALUE"""),100)</f>
        <v>100</v>
      </c>
    </row>
    <row r="814" spans="1:9" ht="14.4" x14ac:dyDescent="0.3">
      <c r="A814" s="5">
        <v>43949</v>
      </c>
      <c r="B814" s="1">
        <f ca="1">IFERROR(__xludf.DUMMYFUNCTION("""COMPUTED_VALUE"""),37.5)</f>
        <v>37.5</v>
      </c>
      <c r="C814" s="1">
        <f ca="1">IFERROR(__xludf.DUMMYFUNCTION("""COMPUTED_VALUE"""),22)</f>
        <v>22</v>
      </c>
      <c r="D814" s="1">
        <f ca="1">IFERROR(__xludf.DUMMYFUNCTION("""COMPUTED_VALUE"""),17.4)</f>
        <v>17.399999999999999</v>
      </c>
      <c r="E814" s="1">
        <f ca="1">IFERROR(__xludf.DUMMYFUNCTION("""COMPUTED_VALUE"""),19)</f>
        <v>19</v>
      </c>
      <c r="F814" s="1">
        <f ca="1">IFERROR(__xludf.DUMMYFUNCTION("""COMPUTED_VALUE"""),59.5)</f>
        <v>59.5</v>
      </c>
      <c r="G814" s="1">
        <f ca="1">IFERROR(__xludf.DUMMYFUNCTION("""COMPUTED_VALUE"""),36.4)</f>
        <v>36.4</v>
      </c>
      <c r="H814" s="1">
        <f ca="1">IFERROR(__xludf.DUMMYFUNCTION("""COMPUTED_VALUE"""),4.1)</f>
        <v>4.0999999999999996</v>
      </c>
      <c r="I814" s="1">
        <f ca="1">IFERROR(__xludf.DUMMYFUNCTION("""COMPUTED_VALUE"""),100)</f>
        <v>100</v>
      </c>
    </row>
    <row r="815" spans="1:9" ht="14.4" x14ac:dyDescent="0.3">
      <c r="A815" s="5">
        <v>43950</v>
      </c>
      <c r="B815" s="1">
        <f ca="1">IFERROR(__xludf.DUMMYFUNCTION("""COMPUTED_VALUE"""),39.1)</f>
        <v>39.1</v>
      </c>
      <c r="C815" s="1">
        <f ca="1">IFERROR(__xludf.DUMMYFUNCTION("""COMPUTED_VALUE"""),21.6)</f>
        <v>21.6</v>
      </c>
      <c r="D815" s="1">
        <f ca="1">IFERROR(__xludf.DUMMYFUNCTION("""COMPUTED_VALUE"""),17.7)</f>
        <v>17.7</v>
      </c>
      <c r="E815" s="1">
        <f ca="1">IFERROR(__xludf.DUMMYFUNCTION("""COMPUTED_VALUE"""),17.9)</f>
        <v>17.899999999999999</v>
      </c>
      <c r="F815" s="1">
        <f ca="1">IFERROR(__xludf.DUMMYFUNCTION("""COMPUTED_VALUE"""),60.7)</f>
        <v>60.7</v>
      </c>
      <c r="G815" s="1">
        <f ca="1">IFERROR(__xludf.DUMMYFUNCTION("""COMPUTED_VALUE"""),35.7)</f>
        <v>35.700000000000003</v>
      </c>
      <c r="H815" s="1">
        <f ca="1">IFERROR(__xludf.DUMMYFUNCTION("""COMPUTED_VALUE"""),3.6)</f>
        <v>3.6</v>
      </c>
      <c r="I815" s="1">
        <f ca="1">IFERROR(__xludf.DUMMYFUNCTION("""COMPUTED_VALUE"""),100)</f>
        <v>100</v>
      </c>
    </row>
    <row r="816" spans="1:9" ht="14.4" x14ac:dyDescent="0.3">
      <c r="A816" s="5">
        <v>43951</v>
      </c>
    </row>
    <row r="817" spans="1:9" ht="14.4" x14ac:dyDescent="0.3">
      <c r="A817" s="5">
        <v>43952</v>
      </c>
    </row>
    <row r="818" spans="1:9" ht="14.4" x14ac:dyDescent="0.3">
      <c r="A818" s="5">
        <v>43953</v>
      </c>
    </row>
    <row r="819" spans="1:9" ht="14.4" x14ac:dyDescent="0.3">
      <c r="A819" s="5">
        <v>43954</v>
      </c>
    </row>
    <row r="820" spans="1:9" ht="14.4" x14ac:dyDescent="0.3">
      <c r="A820" s="5">
        <v>43955</v>
      </c>
      <c r="B820" s="1">
        <f ca="1">IFERROR(__xludf.DUMMYFUNCTION("""COMPUTED_VALUE"""),40.6)</f>
        <v>40.6</v>
      </c>
      <c r="C820" s="1">
        <f ca="1">IFERROR(__xludf.DUMMYFUNCTION("""COMPUTED_VALUE"""),21)</f>
        <v>21</v>
      </c>
      <c r="D820" s="1">
        <f ca="1">IFERROR(__xludf.DUMMYFUNCTION("""COMPUTED_VALUE"""),11.9)</f>
        <v>11.9</v>
      </c>
      <c r="E820" s="1">
        <f ca="1">IFERROR(__xludf.DUMMYFUNCTION("""COMPUTED_VALUE"""),21.4)</f>
        <v>21.4</v>
      </c>
      <c r="F820" s="1">
        <f ca="1">IFERROR(__xludf.DUMMYFUNCTION("""COMPUTED_VALUE"""),61.6)</f>
        <v>61.6</v>
      </c>
      <c r="G820" s="1">
        <f ca="1">IFERROR(__xludf.DUMMYFUNCTION("""COMPUTED_VALUE"""),33.3)</f>
        <v>33.299999999999997</v>
      </c>
      <c r="H820" s="1">
        <f ca="1">IFERROR(__xludf.DUMMYFUNCTION("""COMPUTED_VALUE"""),5)</f>
        <v>5</v>
      </c>
      <c r="I820" s="1">
        <f ca="1">IFERROR(__xludf.DUMMYFUNCTION("""COMPUTED_VALUE"""),100)</f>
        <v>100</v>
      </c>
    </row>
    <row r="821" spans="1:9" ht="14.4" x14ac:dyDescent="0.3">
      <c r="A821" s="5">
        <v>43956</v>
      </c>
    </row>
    <row r="822" spans="1:9" ht="14.4" x14ac:dyDescent="0.3">
      <c r="A822" s="5">
        <v>43957</v>
      </c>
      <c r="B822" s="1">
        <f ca="1">IFERROR(__xludf.DUMMYFUNCTION("""COMPUTED_VALUE"""),38.6)</f>
        <v>38.6</v>
      </c>
      <c r="C822" s="1">
        <f ca="1">IFERROR(__xludf.DUMMYFUNCTION("""COMPUTED_VALUE"""),22.8)</f>
        <v>22.8</v>
      </c>
      <c r="D822" s="1">
        <f ca="1">IFERROR(__xludf.DUMMYFUNCTION("""COMPUTED_VALUE"""),12.5)</f>
        <v>12.5</v>
      </c>
      <c r="E822" s="1">
        <f ca="1">IFERROR(__xludf.DUMMYFUNCTION("""COMPUTED_VALUE"""),20)</f>
        <v>20</v>
      </c>
      <c r="F822" s="1">
        <f ca="1">IFERROR(__xludf.DUMMYFUNCTION("""COMPUTED_VALUE"""),61.4)</f>
        <v>61.4</v>
      </c>
      <c r="G822" s="1">
        <f ca="1">IFERROR(__xludf.DUMMYFUNCTION("""COMPUTED_VALUE"""),32.4)</f>
        <v>32.4</v>
      </c>
      <c r="H822" s="1">
        <f ca="1">IFERROR(__xludf.DUMMYFUNCTION("""COMPUTED_VALUE"""),6.1)</f>
        <v>6.1</v>
      </c>
      <c r="I822" s="1">
        <f ca="1">IFERROR(__xludf.DUMMYFUNCTION("""COMPUTED_VALUE"""),100)</f>
        <v>100</v>
      </c>
    </row>
    <row r="823" spans="1:9" ht="14.4" x14ac:dyDescent="0.3">
      <c r="A823" s="5">
        <v>43958</v>
      </c>
      <c r="B823" s="1">
        <f ca="1">IFERROR(__xludf.DUMMYFUNCTION("""COMPUTED_VALUE"""),38.4)</f>
        <v>38.4</v>
      </c>
      <c r="C823" s="1">
        <f ca="1">IFERROR(__xludf.DUMMYFUNCTION("""COMPUTED_VALUE"""),24)</f>
        <v>24</v>
      </c>
      <c r="D823" s="1">
        <f ca="1">IFERROR(__xludf.DUMMYFUNCTION("""COMPUTED_VALUE"""),13.9)</f>
        <v>13.9</v>
      </c>
      <c r="E823" s="1">
        <f ca="1">IFERROR(__xludf.DUMMYFUNCTION("""COMPUTED_VALUE"""),18)</f>
        <v>18</v>
      </c>
      <c r="F823" s="1">
        <f ca="1">IFERROR(__xludf.DUMMYFUNCTION("""COMPUTED_VALUE"""),62.4)</f>
        <v>62.4</v>
      </c>
      <c r="G823" s="1">
        <f ca="1">IFERROR(__xludf.DUMMYFUNCTION("""COMPUTED_VALUE"""),31.9)</f>
        <v>31.9</v>
      </c>
      <c r="H823" s="1">
        <f ca="1">IFERROR(__xludf.DUMMYFUNCTION("""COMPUTED_VALUE"""),5.8)</f>
        <v>5.8</v>
      </c>
      <c r="I823" s="1">
        <f ca="1">IFERROR(__xludf.DUMMYFUNCTION("""COMPUTED_VALUE"""),100)</f>
        <v>100</v>
      </c>
    </row>
    <row r="824" spans="1:9" ht="14.4" x14ac:dyDescent="0.3">
      <c r="A824" s="5">
        <v>43959</v>
      </c>
      <c r="B824" s="1">
        <f ca="1">IFERROR(__xludf.DUMMYFUNCTION("""COMPUTED_VALUE"""),41.9)</f>
        <v>41.9</v>
      </c>
      <c r="C824" s="1">
        <f ca="1">IFERROR(__xludf.DUMMYFUNCTION("""COMPUTED_VALUE"""),20.6)</f>
        <v>20.6</v>
      </c>
      <c r="D824" s="1">
        <f ca="1">IFERROR(__xludf.DUMMYFUNCTION("""COMPUTED_VALUE"""),14.1)</f>
        <v>14.1</v>
      </c>
      <c r="E824" s="1">
        <f ca="1">IFERROR(__xludf.DUMMYFUNCTION("""COMPUTED_VALUE"""),18.4)</f>
        <v>18.399999999999999</v>
      </c>
      <c r="F824" s="1">
        <f ca="1">IFERROR(__xludf.DUMMYFUNCTION("""COMPUTED_VALUE"""),62.4)</f>
        <v>62.4</v>
      </c>
      <c r="G824" s="1">
        <f ca="1">IFERROR(__xludf.DUMMYFUNCTION("""COMPUTED_VALUE"""),32.5)</f>
        <v>32.5</v>
      </c>
      <c r="H824" s="1">
        <f ca="1">IFERROR(__xludf.DUMMYFUNCTION("""COMPUTED_VALUE"""),5)</f>
        <v>5</v>
      </c>
      <c r="I824" s="1">
        <f ca="1">IFERROR(__xludf.DUMMYFUNCTION("""COMPUTED_VALUE"""),100)</f>
        <v>100</v>
      </c>
    </row>
    <row r="825" spans="1:9" ht="14.4" x14ac:dyDescent="0.3">
      <c r="A825" s="5">
        <v>43960</v>
      </c>
    </row>
    <row r="826" spans="1:9" ht="14.4" x14ac:dyDescent="0.3">
      <c r="A826" s="5">
        <v>43961</v>
      </c>
    </row>
    <row r="827" spans="1:9" ht="14.4" x14ac:dyDescent="0.3">
      <c r="A827" s="5">
        <v>43962</v>
      </c>
      <c r="B827" s="1">
        <f ca="1">IFERROR(__xludf.DUMMYFUNCTION("""COMPUTED_VALUE"""),43.4)</f>
        <v>43.4</v>
      </c>
      <c r="C827" s="1">
        <f ca="1">IFERROR(__xludf.DUMMYFUNCTION("""COMPUTED_VALUE"""),19.6)</f>
        <v>19.600000000000001</v>
      </c>
      <c r="D827" s="1">
        <f ca="1">IFERROR(__xludf.DUMMYFUNCTION("""COMPUTED_VALUE"""),12.2)</f>
        <v>12.2</v>
      </c>
      <c r="E827" s="1">
        <f ca="1">IFERROR(__xludf.DUMMYFUNCTION("""COMPUTED_VALUE"""),19.7)</f>
        <v>19.7</v>
      </c>
      <c r="F827" s="1">
        <f ca="1">IFERROR(__xludf.DUMMYFUNCTION("""COMPUTED_VALUE"""),63.1)</f>
        <v>63.1</v>
      </c>
      <c r="G827" s="1">
        <f ca="1">IFERROR(__xludf.DUMMYFUNCTION("""COMPUTED_VALUE"""),32)</f>
        <v>32</v>
      </c>
      <c r="H827" s="1">
        <f ca="1">IFERROR(__xludf.DUMMYFUNCTION("""COMPUTED_VALUE"""),5)</f>
        <v>5</v>
      </c>
      <c r="I827" s="1">
        <f ca="1">IFERROR(__xludf.DUMMYFUNCTION("""COMPUTED_VALUE"""),100)</f>
        <v>100</v>
      </c>
    </row>
    <row r="828" spans="1:9" ht="14.4" x14ac:dyDescent="0.3">
      <c r="A828" s="5">
        <v>43963</v>
      </c>
      <c r="B828" s="1">
        <f ca="1">IFERROR(__xludf.DUMMYFUNCTION("""COMPUTED_VALUE"""),40.5)</f>
        <v>40.5</v>
      </c>
      <c r="C828" s="1">
        <f ca="1">IFERROR(__xludf.DUMMYFUNCTION("""COMPUTED_VALUE"""),21.7)</f>
        <v>21.7</v>
      </c>
      <c r="D828" s="1">
        <f ca="1">IFERROR(__xludf.DUMMYFUNCTION("""COMPUTED_VALUE"""),12.3)</f>
        <v>12.3</v>
      </c>
      <c r="E828" s="1">
        <f ca="1">IFERROR(__xludf.DUMMYFUNCTION("""COMPUTED_VALUE"""),20.2)</f>
        <v>20.2</v>
      </c>
      <c r="F828" s="1">
        <f ca="1">IFERROR(__xludf.DUMMYFUNCTION("""COMPUTED_VALUE"""),62.2)</f>
        <v>62.2</v>
      </c>
      <c r="G828" s="1">
        <f ca="1">IFERROR(__xludf.DUMMYFUNCTION("""COMPUTED_VALUE"""),32.5)</f>
        <v>32.5</v>
      </c>
      <c r="H828" s="1">
        <f ca="1">IFERROR(__xludf.DUMMYFUNCTION("""COMPUTED_VALUE"""),5.3)</f>
        <v>5.3</v>
      </c>
      <c r="I828" s="1">
        <f ca="1">IFERROR(__xludf.DUMMYFUNCTION("""COMPUTED_VALUE"""),100)</f>
        <v>100</v>
      </c>
    </row>
    <row r="829" spans="1:9" ht="14.4" x14ac:dyDescent="0.3">
      <c r="A829" s="5">
        <v>43964</v>
      </c>
      <c r="B829" s="1">
        <f ca="1">IFERROR(__xludf.DUMMYFUNCTION("""COMPUTED_VALUE"""),40.8)</f>
        <v>40.799999999999997</v>
      </c>
      <c r="C829" s="1">
        <f ca="1">IFERROR(__xludf.DUMMYFUNCTION("""COMPUTED_VALUE"""),19.1)</f>
        <v>19.100000000000001</v>
      </c>
      <c r="D829" s="1">
        <f ca="1">IFERROR(__xludf.DUMMYFUNCTION("""COMPUTED_VALUE"""),14.4)</f>
        <v>14.4</v>
      </c>
      <c r="E829" s="1">
        <f ca="1">IFERROR(__xludf.DUMMYFUNCTION("""COMPUTED_VALUE"""),20.2)</f>
        <v>20.2</v>
      </c>
      <c r="F829" s="1">
        <f ca="1">IFERROR(__xludf.DUMMYFUNCTION("""COMPUTED_VALUE"""),59.9)</f>
        <v>59.9</v>
      </c>
      <c r="G829" s="1">
        <f ca="1">IFERROR(__xludf.DUMMYFUNCTION("""COMPUTED_VALUE"""),34.6)</f>
        <v>34.6</v>
      </c>
      <c r="H829" s="1">
        <f ca="1">IFERROR(__xludf.DUMMYFUNCTION("""COMPUTED_VALUE"""),5.4)</f>
        <v>5.4</v>
      </c>
      <c r="I829" s="1">
        <f ca="1">IFERROR(__xludf.DUMMYFUNCTION("""COMPUTED_VALUE"""),100)</f>
        <v>100</v>
      </c>
    </row>
    <row r="830" spans="1:9" ht="14.4" x14ac:dyDescent="0.3">
      <c r="A830" s="5">
        <v>43965</v>
      </c>
      <c r="B830" s="1">
        <f ca="1">IFERROR(__xludf.DUMMYFUNCTION("""COMPUTED_VALUE"""),43.1)</f>
        <v>43.1</v>
      </c>
      <c r="C830" s="1">
        <f ca="1">IFERROR(__xludf.DUMMYFUNCTION("""COMPUTED_VALUE"""),17.8)</f>
        <v>17.8</v>
      </c>
      <c r="D830" s="1">
        <f ca="1">IFERROR(__xludf.DUMMYFUNCTION("""COMPUTED_VALUE"""),14.3)</f>
        <v>14.3</v>
      </c>
      <c r="E830" s="1">
        <f ca="1">IFERROR(__xludf.DUMMYFUNCTION("""COMPUTED_VALUE"""),19.6)</f>
        <v>19.600000000000001</v>
      </c>
      <c r="F830" s="1">
        <f ca="1">IFERROR(__xludf.DUMMYFUNCTION("""COMPUTED_VALUE"""),60.9)</f>
        <v>60.9</v>
      </c>
      <c r="G830" s="1">
        <f ca="1">IFERROR(__xludf.DUMMYFUNCTION("""COMPUTED_VALUE"""),34)</f>
        <v>34</v>
      </c>
      <c r="H830" s="1">
        <f ca="1">IFERROR(__xludf.DUMMYFUNCTION("""COMPUTED_VALUE"""),5.1)</f>
        <v>5.0999999999999996</v>
      </c>
      <c r="I830" s="1">
        <f ca="1">IFERROR(__xludf.DUMMYFUNCTION("""COMPUTED_VALUE"""),100)</f>
        <v>100</v>
      </c>
    </row>
    <row r="831" spans="1:9" ht="14.4" x14ac:dyDescent="0.3">
      <c r="A831" s="5">
        <v>43966</v>
      </c>
      <c r="B831" s="1">
        <f ca="1">IFERROR(__xludf.DUMMYFUNCTION("""COMPUTED_VALUE"""),41.1)</f>
        <v>41.1</v>
      </c>
      <c r="C831" s="1">
        <f ca="1">IFERROR(__xludf.DUMMYFUNCTION("""COMPUTED_VALUE"""),20.9)</f>
        <v>20.9</v>
      </c>
      <c r="D831" s="1">
        <f ca="1">IFERROR(__xludf.DUMMYFUNCTION("""COMPUTED_VALUE"""),12.9)</f>
        <v>12.9</v>
      </c>
      <c r="E831" s="1">
        <f ca="1">IFERROR(__xludf.DUMMYFUNCTION("""COMPUTED_VALUE"""),19.6)</f>
        <v>19.600000000000001</v>
      </c>
      <c r="F831" s="1">
        <f ca="1">IFERROR(__xludf.DUMMYFUNCTION("""COMPUTED_VALUE"""),61.9)</f>
        <v>61.9</v>
      </c>
      <c r="G831" s="1">
        <f ca="1">IFERROR(__xludf.DUMMYFUNCTION("""COMPUTED_VALUE"""),32.5)</f>
        <v>32.5</v>
      </c>
      <c r="H831" s="1">
        <f ca="1">IFERROR(__xludf.DUMMYFUNCTION("""COMPUTED_VALUE"""),5.6)</f>
        <v>5.6</v>
      </c>
      <c r="I831" s="1">
        <f ca="1">IFERROR(__xludf.DUMMYFUNCTION("""COMPUTED_VALUE"""),100)</f>
        <v>100</v>
      </c>
    </row>
    <row r="832" spans="1:9" ht="14.4" x14ac:dyDescent="0.3">
      <c r="A832" s="5">
        <v>43967</v>
      </c>
    </row>
    <row r="833" spans="1:9" ht="14.4" x14ac:dyDescent="0.3">
      <c r="A833" s="5">
        <v>43968</v>
      </c>
    </row>
    <row r="834" spans="1:9" ht="14.4" x14ac:dyDescent="0.3">
      <c r="A834" s="5">
        <v>43969</v>
      </c>
      <c r="B834" s="1">
        <f ca="1">IFERROR(__xludf.DUMMYFUNCTION("""COMPUTED_VALUE"""),41.6)</f>
        <v>41.6</v>
      </c>
      <c r="C834" s="1">
        <f ca="1">IFERROR(__xludf.DUMMYFUNCTION("""COMPUTED_VALUE"""),20.9)</f>
        <v>20.9</v>
      </c>
      <c r="D834" s="1">
        <f ca="1">IFERROR(__xludf.DUMMYFUNCTION("""COMPUTED_VALUE"""),13.1)</f>
        <v>13.1</v>
      </c>
      <c r="E834" s="1">
        <f ca="1">IFERROR(__xludf.DUMMYFUNCTION("""COMPUTED_VALUE"""),19)</f>
        <v>19</v>
      </c>
      <c r="F834" s="1">
        <f ca="1">IFERROR(__xludf.DUMMYFUNCTION("""COMPUTED_VALUE"""),62.5)</f>
        <v>62.5</v>
      </c>
      <c r="G834" s="1">
        <f ca="1">IFERROR(__xludf.DUMMYFUNCTION("""COMPUTED_VALUE"""),32.2)</f>
        <v>32.200000000000003</v>
      </c>
      <c r="H834" s="1">
        <f ca="1">IFERROR(__xludf.DUMMYFUNCTION("""COMPUTED_VALUE"""),5.3)</f>
        <v>5.3</v>
      </c>
      <c r="I834" s="1">
        <f ca="1">IFERROR(__xludf.DUMMYFUNCTION("""COMPUTED_VALUE"""),100)</f>
        <v>100</v>
      </c>
    </row>
    <row r="835" spans="1:9" ht="14.4" x14ac:dyDescent="0.3">
      <c r="A835" s="5">
        <v>43970</v>
      </c>
      <c r="B835" s="1">
        <f ca="1">IFERROR(__xludf.DUMMYFUNCTION("""COMPUTED_VALUE"""),40.7)</f>
        <v>40.700000000000003</v>
      </c>
      <c r="C835" s="1">
        <f ca="1">IFERROR(__xludf.DUMMYFUNCTION("""COMPUTED_VALUE"""),20.7)</f>
        <v>20.7</v>
      </c>
      <c r="D835" s="1">
        <f ca="1">IFERROR(__xludf.DUMMYFUNCTION("""COMPUTED_VALUE"""),14.7)</f>
        <v>14.7</v>
      </c>
      <c r="E835" s="1">
        <f ca="1">IFERROR(__xludf.DUMMYFUNCTION("""COMPUTED_VALUE"""),18.6)</f>
        <v>18.600000000000001</v>
      </c>
      <c r="F835" s="1">
        <f ca="1">IFERROR(__xludf.DUMMYFUNCTION("""COMPUTED_VALUE"""),61.4)</f>
        <v>61.4</v>
      </c>
      <c r="G835" s="1">
        <f ca="1">IFERROR(__xludf.DUMMYFUNCTION("""COMPUTED_VALUE"""),33.4)</f>
        <v>33.4</v>
      </c>
      <c r="H835" s="1">
        <f ca="1">IFERROR(__xludf.DUMMYFUNCTION("""COMPUTED_VALUE"""),5.2)</f>
        <v>5.2</v>
      </c>
      <c r="I835" s="1">
        <f ca="1">IFERROR(__xludf.DUMMYFUNCTION("""COMPUTED_VALUE"""),100)</f>
        <v>100</v>
      </c>
    </row>
    <row r="836" spans="1:9" ht="14.4" x14ac:dyDescent="0.3">
      <c r="A836" s="5">
        <v>43971</v>
      </c>
      <c r="B836" s="1">
        <f ca="1">IFERROR(__xludf.DUMMYFUNCTION("""COMPUTED_VALUE"""),40.8)</f>
        <v>40.799999999999997</v>
      </c>
      <c r="C836" s="1">
        <f ca="1">IFERROR(__xludf.DUMMYFUNCTION("""COMPUTED_VALUE"""),21.7)</f>
        <v>21.7</v>
      </c>
      <c r="D836" s="1">
        <f ca="1">IFERROR(__xludf.DUMMYFUNCTION("""COMPUTED_VALUE"""),14)</f>
        <v>14</v>
      </c>
      <c r="E836" s="1">
        <f ca="1">IFERROR(__xludf.DUMMYFUNCTION("""COMPUTED_VALUE"""),17.8)</f>
        <v>17.8</v>
      </c>
      <c r="F836" s="1">
        <f ca="1">IFERROR(__xludf.DUMMYFUNCTION("""COMPUTED_VALUE"""),62.5)</f>
        <v>62.5</v>
      </c>
      <c r="G836" s="1">
        <f ca="1">IFERROR(__xludf.DUMMYFUNCTION("""COMPUTED_VALUE"""),31.8)</f>
        <v>31.8</v>
      </c>
      <c r="H836" s="1">
        <f ca="1">IFERROR(__xludf.DUMMYFUNCTION("""COMPUTED_VALUE"""),5.7)</f>
        <v>5.7</v>
      </c>
      <c r="I836" s="1">
        <f ca="1">IFERROR(__xludf.DUMMYFUNCTION("""COMPUTED_VALUE"""),100)</f>
        <v>100</v>
      </c>
    </row>
    <row r="837" spans="1:9" ht="14.4" x14ac:dyDescent="0.3">
      <c r="A837" s="5">
        <v>43972</v>
      </c>
      <c r="B837" s="1">
        <f ca="1">IFERROR(__xludf.DUMMYFUNCTION("""COMPUTED_VALUE"""),40.2)</f>
        <v>40.200000000000003</v>
      </c>
      <c r="C837" s="1">
        <f ca="1">IFERROR(__xludf.DUMMYFUNCTION("""COMPUTED_VALUE"""),23.2)</f>
        <v>23.2</v>
      </c>
      <c r="D837" s="1">
        <f ca="1">IFERROR(__xludf.DUMMYFUNCTION("""COMPUTED_VALUE"""),13.1)</f>
        <v>13.1</v>
      </c>
      <c r="E837" s="1">
        <f ca="1">IFERROR(__xludf.DUMMYFUNCTION("""COMPUTED_VALUE"""),18.3)</f>
        <v>18.3</v>
      </c>
      <c r="F837" s="1">
        <f ca="1">IFERROR(__xludf.DUMMYFUNCTION("""COMPUTED_VALUE"""),63.4)</f>
        <v>63.4</v>
      </c>
      <c r="G837" s="1">
        <f ca="1">IFERROR(__xludf.DUMMYFUNCTION("""COMPUTED_VALUE"""),31.5)</f>
        <v>31.5</v>
      </c>
      <c r="H837" s="1">
        <f ca="1">IFERROR(__xludf.DUMMYFUNCTION("""COMPUTED_VALUE"""),5.1)</f>
        <v>5.0999999999999996</v>
      </c>
      <c r="I837" s="1">
        <f ca="1">IFERROR(__xludf.DUMMYFUNCTION("""COMPUTED_VALUE"""),100)</f>
        <v>100</v>
      </c>
    </row>
    <row r="838" spans="1:9" ht="14.4" x14ac:dyDescent="0.3">
      <c r="A838" s="5">
        <v>43973</v>
      </c>
      <c r="B838" s="1">
        <f ca="1">IFERROR(__xludf.DUMMYFUNCTION("""COMPUTED_VALUE"""),38.5)</f>
        <v>38.5</v>
      </c>
      <c r="C838" s="1">
        <f ca="1">IFERROR(__xludf.DUMMYFUNCTION("""COMPUTED_VALUE"""),23.3)</f>
        <v>23.3</v>
      </c>
      <c r="D838" s="1">
        <f ca="1">IFERROR(__xludf.DUMMYFUNCTION("""COMPUTED_VALUE"""),14.7)</f>
        <v>14.7</v>
      </c>
      <c r="E838" s="1">
        <f ca="1">IFERROR(__xludf.DUMMYFUNCTION("""COMPUTED_VALUE"""),19.1)</f>
        <v>19.100000000000001</v>
      </c>
      <c r="F838" s="1">
        <f ca="1">IFERROR(__xludf.DUMMYFUNCTION("""COMPUTED_VALUE"""),61.8)</f>
        <v>61.8</v>
      </c>
      <c r="G838" s="1">
        <f ca="1">IFERROR(__xludf.DUMMYFUNCTION("""COMPUTED_VALUE"""),33.8)</f>
        <v>33.799999999999997</v>
      </c>
      <c r="H838" s="1">
        <f ca="1">IFERROR(__xludf.DUMMYFUNCTION("""COMPUTED_VALUE"""),4.4)</f>
        <v>4.4000000000000004</v>
      </c>
      <c r="I838" s="1">
        <f ca="1">IFERROR(__xludf.DUMMYFUNCTION("""COMPUTED_VALUE"""),100)</f>
        <v>100</v>
      </c>
    </row>
    <row r="839" spans="1:9" ht="14.4" x14ac:dyDescent="0.3">
      <c r="A839" s="5">
        <v>43974</v>
      </c>
    </row>
    <row r="840" spans="1:9" ht="14.4" x14ac:dyDescent="0.3">
      <c r="A840" s="5">
        <v>43975</v>
      </c>
    </row>
    <row r="841" spans="1:9" ht="14.4" x14ac:dyDescent="0.3">
      <c r="A841" s="5">
        <v>43976</v>
      </c>
    </row>
    <row r="842" spans="1:9" ht="14.4" x14ac:dyDescent="0.3">
      <c r="A842" s="5">
        <v>43977</v>
      </c>
    </row>
    <row r="843" spans="1:9" ht="14.4" x14ac:dyDescent="0.3">
      <c r="A843" s="5">
        <v>43978</v>
      </c>
    </row>
    <row r="844" spans="1:9" ht="14.4" x14ac:dyDescent="0.3">
      <c r="A844" s="5">
        <v>43979</v>
      </c>
    </row>
    <row r="845" spans="1:9" ht="14.4" x14ac:dyDescent="0.3">
      <c r="A845" s="5">
        <v>43980</v>
      </c>
    </row>
    <row r="846" spans="1:9" ht="14.4" x14ac:dyDescent="0.3">
      <c r="A846" s="5">
        <v>43981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gallup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Byeongjun Cho</cp:lastModifiedBy>
  <dcterms:modified xsi:type="dcterms:W3CDTF">2020-06-12T17:14:06Z</dcterms:modified>
</cp:coreProperties>
</file>