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TMLE\mit-tmle-sepsis\results\Paper\"/>
    </mc:Choice>
  </mc:AlternateContent>
  <xr:revisionPtr revIDLastSave="0" documentId="13_ncr:1_{E2F33256-CB1C-4D72-AD75-F960A0443C81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LTMLE" sheetId="1" r:id="rId1"/>
    <sheet name="temp" sheetId="3" r:id="rId2"/>
    <sheet name="table_4" sheetId="2" r:id="rId3"/>
    <sheet name="Sheet1" sheetId="7" r:id="rId4"/>
  </sheets>
  <definedNames>
    <definedName name="_xlnm._FilterDatabase" localSheetId="1" hidden="1">temp!$A$1:$L$61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6" i="3" l="1"/>
  <c r="L61" i="3"/>
  <c r="S2" i="7"/>
  <c r="O2" i="7"/>
  <c r="K2" i="7"/>
  <c r="G2" i="7"/>
  <c r="C2" i="7"/>
  <c r="D51" i="3"/>
  <c r="C51" i="3"/>
  <c r="B51" i="3"/>
  <c r="A51" i="3"/>
  <c r="G51" i="3" s="1"/>
  <c r="D50" i="3"/>
  <c r="C50" i="3"/>
  <c r="B50" i="3"/>
  <c r="A50" i="3"/>
  <c r="E50" i="3" s="1"/>
  <c r="D49" i="3"/>
  <c r="C49" i="3"/>
  <c r="B49" i="3"/>
  <c r="A49" i="3"/>
  <c r="G49" i="3" s="1"/>
  <c r="D48" i="3"/>
  <c r="C48" i="3"/>
  <c r="B48" i="3"/>
  <c r="A48" i="3"/>
  <c r="E48" i="3" s="1"/>
  <c r="D47" i="3"/>
  <c r="C47" i="3"/>
  <c r="B47" i="3"/>
  <c r="A47" i="3"/>
  <c r="G47" i="3" s="1"/>
  <c r="D61" i="3"/>
  <c r="C61" i="3"/>
  <c r="B61" i="3"/>
  <c r="A61" i="3"/>
  <c r="D60" i="3"/>
  <c r="C60" i="3"/>
  <c r="B60" i="3"/>
  <c r="A60" i="3"/>
  <c r="I60" i="3" s="1"/>
  <c r="D59" i="3"/>
  <c r="C59" i="3"/>
  <c r="B59" i="3"/>
  <c r="A59" i="3"/>
  <c r="G59" i="3" s="1"/>
  <c r="D58" i="3"/>
  <c r="C58" i="3"/>
  <c r="B58" i="3"/>
  <c r="A58" i="3"/>
  <c r="E58" i="3" s="1"/>
  <c r="D57" i="3"/>
  <c r="C57" i="3"/>
  <c r="B57" i="3"/>
  <c r="A57" i="3"/>
  <c r="G57" i="3" s="1"/>
  <c r="D46" i="3"/>
  <c r="C46" i="3"/>
  <c r="B46" i="3"/>
  <c r="A46" i="3"/>
  <c r="G46" i="3" s="1"/>
  <c r="D45" i="3"/>
  <c r="C45" i="3"/>
  <c r="B45" i="3"/>
  <c r="A45" i="3"/>
  <c r="E45" i="3" s="1"/>
  <c r="D44" i="3"/>
  <c r="C44" i="3"/>
  <c r="B44" i="3"/>
  <c r="A44" i="3"/>
  <c r="G44" i="3" s="1"/>
  <c r="D43" i="3"/>
  <c r="C43" i="3"/>
  <c r="B43" i="3"/>
  <c r="A43" i="3"/>
  <c r="E43" i="3" s="1"/>
  <c r="D42" i="3"/>
  <c r="C42" i="3"/>
  <c r="B42" i="3"/>
  <c r="A42" i="3"/>
  <c r="G42" i="3" s="1"/>
  <c r="D56" i="3"/>
  <c r="C56" i="3"/>
  <c r="B56" i="3"/>
  <c r="A56" i="3"/>
  <c r="D55" i="3"/>
  <c r="C55" i="3"/>
  <c r="B55" i="3"/>
  <c r="A55" i="3"/>
  <c r="E55" i="3" s="1"/>
  <c r="D54" i="3"/>
  <c r="C54" i="3"/>
  <c r="B54" i="3"/>
  <c r="A54" i="3"/>
  <c r="G54" i="3" s="1"/>
  <c r="D53" i="3"/>
  <c r="C53" i="3"/>
  <c r="B53" i="3"/>
  <c r="A53" i="3"/>
  <c r="E53" i="3" s="1"/>
  <c r="D52" i="3"/>
  <c r="C52" i="3"/>
  <c r="B52" i="3"/>
  <c r="A52" i="3"/>
  <c r="G52" i="3" s="1"/>
  <c r="D31" i="3"/>
  <c r="C31" i="3"/>
  <c r="B31" i="3"/>
  <c r="A31" i="3"/>
  <c r="G31" i="3" s="1"/>
  <c r="D30" i="3"/>
  <c r="C30" i="3"/>
  <c r="B30" i="3"/>
  <c r="A30" i="3"/>
  <c r="E30" i="3" s="1"/>
  <c r="D29" i="3"/>
  <c r="C29" i="3"/>
  <c r="B29" i="3"/>
  <c r="A29" i="3"/>
  <c r="G29" i="3" s="1"/>
  <c r="D28" i="3"/>
  <c r="C28" i="3"/>
  <c r="B28" i="3"/>
  <c r="A28" i="3"/>
  <c r="E28" i="3" s="1"/>
  <c r="D27" i="3"/>
  <c r="C27" i="3"/>
  <c r="B27" i="3"/>
  <c r="A27" i="3"/>
  <c r="G27" i="3" s="1"/>
  <c r="D41" i="3"/>
  <c r="C41" i="3"/>
  <c r="B41" i="3"/>
  <c r="A41" i="3"/>
  <c r="G41" i="3" s="1"/>
  <c r="D40" i="3"/>
  <c r="C40" i="3"/>
  <c r="B40" i="3"/>
  <c r="A40" i="3"/>
  <c r="E40" i="3" s="1"/>
  <c r="D39" i="3"/>
  <c r="C39" i="3"/>
  <c r="B39" i="3"/>
  <c r="A39" i="3"/>
  <c r="G39" i="3" s="1"/>
  <c r="D38" i="3"/>
  <c r="C38" i="3"/>
  <c r="B38" i="3"/>
  <c r="A38" i="3"/>
  <c r="E38" i="3" s="1"/>
  <c r="D37" i="3"/>
  <c r="C37" i="3"/>
  <c r="B37" i="3"/>
  <c r="A37" i="3"/>
  <c r="G37" i="3" s="1"/>
  <c r="D26" i="3"/>
  <c r="C26" i="3"/>
  <c r="B26" i="3"/>
  <c r="A26" i="3"/>
  <c r="I26" i="3" s="1"/>
  <c r="D25" i="3"/>
  <c r="C25" i="3"/>
  <c r="B25" i="3"/>
  <c r="A25" i="3"/>
  <c r="G25" i="3" s="1"/>
  <c r="D24" i="3"/>
  <c r="C24" i="3"/>
  <c r="B24" i="3"/>
  <c r="A24" i="3"/>
  <c r="G24" i="3" s="1"/>
  <c r="D23" i="3"/>
  <c r="C23" i="3"/>
  <c r="B23" i="3"/>
  <c r="A23" i="3"/>
  <c r="D22" i="3"/>
  <c r="C22" i="3"/>
  <c r="B22" i="3"/>
  <c r="A22" i="3"/>
  <c r="I22" i="3" s="1"/>
  <c r="D36" i="3"/>
  <c r="C36" i="3"/>
  <c r="B36" i="3"/>
  <c r="A36" i="3"/>
  <c r="G36" i="3" s="1"/>
  <c r="D35" i="3"/>
  <c r="C35" i="3"/>
  <c r="B35" i="3"/>
  <c r="A35" i="3"/>
  <c r="E35" i="3" s="1"/>
  <c r="D34" i="3"/>
  <c r="C34" i="3"/>
  <c r="B34" i="3"/>
  <c r="A34" i="3"/>
  <c r="G34" i="3" s="1"/>
  <c r="D33" i="3"/>
  <c r="C33" i="3"/>
  <c r="B33" i="3"/>
  <c r="A33" i="3"/>
  <c r="E33" i="3" s="1"/>
  <c r="D32" i="3"/>
  <c r="C32" i="3"/>
  <c r="B32" i="3"/>
  <c r="A32" i="3"/>
  <c r="G32" i="3" s="1"/>
  <c r="D11" i="3"/>
  <c r="C11" i="3"/>
  <c r="B11" i="3"/>
  <c r="A11" i="3"/>
  <c r="D10" i="3"/>
  <c r="C10" i="3"/>
  <c r="B10" i="3"/>
  <c r="A10" i="3"/>
  <c r="I10" i="3" s="1"/>
  <c r="D9" i="3"/>
  <c r="C9" i="3"/>
  <c r="B9" i="3"/>
  <c r="A9" i="3"/>
  <c r="G9" i="3" s="1"/>
  <c r="D8" i="3"/>
  <c r="C8" i="3"/>
  <c r="B8" i="3"/>
  <c r="A8" i="3"/>
  <c r="E8" i="3" s="1"/>
  <c r="D7" i="3"/>
  <c r="C7" i="3"/>
  <c r="B7" i="3"/>
  <c r="A7" i="3"/>
  <c r="D21" i="3"/>
  <c r="C21" i="3"/>
  <c r="B21" i="3"/>
  <c r="A21" i="3"/>
  <c r="D20" i="3"/>
  <c r="C20" i="3"/>
  <c r="B20" i="3"/>
  <c r="A20" i="3"/>
  <c r="I20" i="3" s="1"/>
  <c r="D19" i="3"/>
  <c r="C19" i="3"/>
  <c r="B19" i="3"/>
  <c r="A19" i="3"/>
  <c r="D18" i="3"/>
  <c r="C18" i="3"/>
  <c r="B18" i="3"/>
  <c r="A18" i="3"/>
  <c r="E18" i="3" s="1"/>
  <c r="D17" i="3"/>
  <c r="C17" i="3"/>
  <c r="B17" i="3"/>
  <c r="A17" i="3"/>
  <c r="D6" i="3"/>
  <c r="C6" i="3"/>
  <c r="B6" i="3"/>
  <c r="A6" i="3"/>
  <c r="G6" i="3" s="1"/>
  <c r="D5" i="3"/>
  <c r="C5" i="3"/>
  <c r="B5" i="3"/>
  <c r="A5" i="3"/>
  <c r="E5" i="3" s="1"/>
  <c r="D4" i="3"/>
  <c r="C4" i="3"/>
  <c r="B4" i="3"/>
  <c r="A4" i="3"/>
  <c r="D3" i="3"/>
  <c r="C3" i="3"/>
  <c r="B3" i="3"/>
  <c r="A3" i="3"/>
  <c r="J3" i="3" s="1"/>
  <c r="D2" i="3"/>
  <c r="C2" i="3"/>
  <c r="B2" i="3"/>
  <c r="A2" i="3"/>
  <c r="D16" i="3"/>
  <c r="C16" i="3"/>
  <c r="B16" i="3"/>
  <c r="A16" i="3"/>
  <c r="D15" i="3"/>
  <c r="C15" i="3"/>
  <c r="B15" i="3"/>
  <c r="A15" i="3"/>
  <c r="E15" i="3" s="1"/>
  <c r="D14" i="3"/>
  <c r="C14" i="3"/>
  <c r="B14" i="3"/>
  <c r="A14" i="3"/>
  <c r="D13" i="3"/>
  <c r="C13" i="3"/>
  <c r="B13" i="3"/>
  <c r="A13" i="3"/>
  <c r="I13" i="3" s="1"/>
  <c r="D12" i="3"/>
  <c r="C12" i="3"/>
  <c r="B12" i="3"/>
  <c r="A12" i="3"/>
  <c r="G12" i="3" s="1"/>
  <c r="J59" i="3" l="1"/>
  <c r="F55" i="3"/>
  <c r="J52" i="3"/>
  <c r="J49" i="3"/>
  <c r="G60" i="3"/>
  <c r="E59" i="3"/>
  <c r="H57" i="3"/>
  <c r="E56" i="3"/>
  <c r="H54" i="3"/>
  <c r="G53" i="3"/>
  <c r="E52" i="3"/>
  <c r="H51" i="3"/>
  <c r="G50" i="3"/>
  <c r="E49" i="3"/>
  <c r="H47" i="3"/>
  <c r="E46" i="3"/>
  <c r="H44" i="3"/>
  <c r="G43" i="3"/>
  <c r="E42" i="3"/>
  <c r="H41" i="3"/>
  <c r="G40" i="3"/>
  <c r="E39" i="3"/>
  <c r="H37" i="3"/>
  <c r="E36" i="3"/>
  <c r="H34" i="3"/>
  <c r="G33" i="3"/>
  <c r="E32" i="3"/>
  <c r="H31" i="3"/>
  <c r="G30" i="3"/>
  <c r="E29" i="3"/>
  <c r="H27" i="3"/>
  <c r="G23" i="3"/>
  <c r="J20" i="3"/>
  <c r="H60" i="3"/>
  <c r="F58" i="3"/>
  <c r="I53" i="3"/>
  <c r="I50" i="3"/>
  <c r="F48" i="3"/>
  <c r="F61" i="3"/>
  <c r="F60" i="3"/>
  <c r="I58" i="3"/>
  <c r="J57" i="3"/>
  <c r="I55" i="3"/>
  <c r="J54" i="3"/>
  <c r="F53" i="3"/>
  <c r="J51" i="3"/>
  <c r="F50" i="3"/>
  <c r="I48" i="3"/>
  <c r="J47" i="3"/>
  <c r="I45" i="3"/>
  <c r="J44" i="3"/>
  <c r="F43" i="3"/>
  <c r="J41" i="3"/>
  <c r="F40" i="3"/>
  <c r="I38" i="3"/>
  <c r="J37" i="3"/>
  <c r="I35" i="3"/>
  <c r="J34" i="3"/>
  <c r="F33" i="3"/>
  <c r="J31" i="3"/>
  <c r="F30" i="3"/>
  <c r="I28" i="3"/>
  <c r="J27" i="3"/>
  <c r="I25" i="3"/>
  <c r="I3" i="3"/>
  <c r="H59" i="3"/>
  <c r="G58" i="3"/>
  <c r="E57" i="3"/>
  <c r="G55" i="3"/>
  <c r="E54" i="3"/>
  <c r="H52" i="3"/>
  <c r="E51" i="3"/>
  <c r="H49" i="3"/>
  <c r="G48" i="3"/>
  <c r="E47" i="3"/>
  <c r="H46" i="3"/>
  <c r="G45" i="3"/>
  <c r="E44" i="3"/>
  <c r="H42" i="3"/>
  <c r="E41" i="3"/>
  <c r="H39" i="3"/>
  <c r="G38" i="3"/>
  <c r="E37" i="3"/>
  <c r="H36" i="3"/>
  <c r="G35" i="3"/>
  <c r="E34" i="3"/>
  <c r="H32" i="3"/>
  <c r="E31" i="3"/>
  <c r="H29" i="3"/>
  <c r="G28" i="3"/>
  <c r="E27" i="3"/>
  <c r="I24" i="3"/>
  <c r="J46" i="3"/>
  <c r="F45" i="3"/>
  <c r="I43" i="3"/>
  <c r="J42" i="3"/>
  <c r="I40" i="3"/>
  <c r="J39" i="3"/>
  <c r="F38" i="3"/>
  <c r="J36" i="3"/>
  <c r="F35" i="3"/>
  <c r="I33" i="3"/>
  <c r="J32" i="3"/>
  <c r="I30" i="3"/>
  <c r="J29" i="3"/>
  <c r="F28" i="3"/>
  <c r="E61" i="3"/>
  <c r="J60" i="3"/>
  <c r="E60" i="3"/>
  <c r="H58" i="3"/>
  <c r="H55" i="3"/>
  <c r="H53" i="3"/>
  <c r="H50" i="3"/>
  <c r="H48" i="3"/>
  <c r="H45" i="3"/>
  <c r="H43" i="3"/>
  <c r="H40" i="3"/>
  <c r="H38" i="3"/>
  <c r="H35" i="3"/>
  <c r="H33" i="3"/>
  <c r="H30" i="3"/>
  <c r="H28" i="3"/>
  <c r="F12" i="3"/>
  <c r="H12" i="3"/>
  <c r="J12" i="3"/>
  <c r="E12" i="3"/>
  <c r="I12" i="3"/>
  <c r="F13" i="3"/>
  <c r="H13" i="3"/>
  <c r="G13" i="3"/>
  <c r="E13" i="3"/>
  <c r="F14" i="3"/>
  <c r="H14" i="3"/>
  <c r="J14" i="3"/>
  <c r="E14" i="3"/>
  <c r="I14" i="3"/>
  <c r="G14" i="3"/>
  <c r="F15" i="3"/>
  <c r="H15" i="3"/>
  <c r="G15" i="3"/>
  <c r="J15" i="3"/>
  <c r="I15" i="3"/>
  <c r="F16" i="3"/>
  <c r="H16" i="3"/>
  <c r="J16" i="3"/>
  <c r="E16" i="3"/>
  <c r="I16" i="3"/>
  <c r="F2" i="3"/>
  <c r="H2" i="3"/>
  <c r="J2" i="3"/>
  <c r="E2" i="3"/>
  <c r="I2" i="3"/>
  <c r="F3" i="3"/>
  <c r="H3" i="3"/>
  <c r="G3" i="3"/>
  <c r="E3" i="3"/>
  <c r="F4" i="3"/>
  <c r="H4" i="3"/>
  <c r="J4" i="3"/>
  <c r="E4" i="3"/>
  <c r="I4" i="3"/>
  <c r="G4" i="3"/>
  <c r="F5" i="3"/>
  <c r="H5" i="3"/>
  <c r="G5" i="3"/>
  <c r="J5" i="3"/>
  <c r="I5" i="3"/>
  <c r="F6" i="3"/>
  <c r="H6" i="3"/>
  <c r="J6" i="3"/>
  <c r="E6" i="3"/>
  <c r="I6" i="3"/>
  <c r="F17" i="3"/>
  <c r="H17" i="3"/>
  <c r="J17" i="3"/>
  <c r="E17" i="3"/>
  <c r="I17" i="3"/>
  <c r="G17" i="3"/>
  <c r="F18" i="3"/>
  <c r="H18" i="3"/>
  <c r="G18" i="3"/>
  <c r="J18" i="3"/>
  <c r="I18" i="3"/>
  <c r="F19" i="3"/>
  <c r="H19" i="3"/>
  <c r="J19" i="3"/>
  <c r="E19" i="3"/>
  <c r="I19" i="3"/>
  <c r="F20" i="3"/>
  <c r="H20" i="3"/>
  <c r="G20" i="3"/>
  <c r="E20" i="3"/>
  <c r="F21" i="3"/>
  <c r="H21" i="3"/>
  <c r="J21" i="3"/>
  <c r="E21" i="3"/>
  <c r="I21" i="3"/>
  <c r="G21" i="3"/>
  <c r="F7" i="3"/>
  <c r="H7" i="3"/>
  <c r="J7" i="3"/>
  <c r="E7" i="3"/>
  <c r="I7" i="3"/>
  <c r="G7" i="3"/>
  <c r="F8" i="3"/>
  <c r="H8" i="3"/>
  <c r="G8" i="3"/>
  <c r="J8" i="3"/>
  <c r="I8" i="3"/>
  <c r="F9" i="3"/>
  <c r="H9" i="3"/>
  <c r="J9" i="3"/>
  <c r="E9" i="3"/>
  <c r="I9" i="3"/>
  <c r="F10" i="3"/>
  <c r="H10" i="3"/>
  <c r="G10" i="3"/>
  <c r="E10" i="3"/>
  <c r="F11" i="3"/>
  <c r="H11" i="3"/>
  <c r="J11" i="3"/>
  <c r="E11" i="3"/>
  <c r="I11" i="3"/>
  <c r="G11" i="3"/>
  <c r="E22" i="3"/>
  <c r="J22" i="3"/>
  <c r="F22" i="3"/>
  <c r="H22" i="3"/>
  <c r="E23" i="3"/>
  <c r="J23" i="3"/>
  <c r="F23" i="3"/>
  <c r="H23" i="3"/>
  <c r="E24" i="3"/>
  <c r="J24" i="3"/>
  <c r="F24" i="3"/>
  <c r="H24" i="3"/>
  <c r="E25" i="3"/>
  <c r="J25" i="3"/>
  <c r="F25" i="3"/>
  <c r="H25" i="3"/>
  <c r="E26" i="3"/>
  <c r="J26" i="3"/>
  <c r="F26" i="3"/>
  <c r="H26" i="3"/>
  <c r="I59" i="3"/>
  <c r="F59" i="3"/>
  <c r="J58" i="3"/>
  <c r="I57" i="3"/>
  <c r="F57" i="3"/>
  <c r="F56" i="3"/>
  <c r="J55" i="3"/>
  <c r="I54" i="3"/>
  <c r="F54" i="3"/>
  <c r="J53" i="3"/>
  <c r="I52" i="3"/>
  <c r="F52" i="3"/>
  <c r="I51" i="3"/>
  <c r="F51" i="3"/>
  <c r="J50" i="3"/>
  <c r="I49" i="3"/>
  <c r="F49" i="3"/>
  <c r="J48" i="3"/>
  <c r="I47" i="3"/>
  <c r="F47" i="3"/>
  <c r="I46" i="3"/>
  <c r="F46" i="3"/>
  <c r="J45" i="3"/>
  <c r="I44" i="3"/>
  <c r="F44" i="3"/>
  <c r="J43" i="3"/>
  <c r="I42" i="3"/>
  <c r="F42" i="3"/>
  <c r="I41" i="3"/>
  <c r="F41" i="3"/>
  <c r="J40" i="3"/>
  <c r="I39" i="3"/>
  <c r="F39" i="3"/>
  <c r="J38" i="3"/>
  <c r="I37" i="3"/>
  <c r="F37" i="3"/>
  <c r="I36" i="3"/>
  <c r="F36" i="3"/>
  <c r="J35" i="3"/>
  <c r="I34" i="3"/>
  <c r="F34" i="3"/>
  <c r="J33" i="3"/>
  <c r="I32" i="3"/>
  <c r="F32" i="3"/>
  <c r="I31" i="3"/>
  <c r="F31" i="3"/>
  <c r="J30" i="3"/>
  <c r="I29" i="3"/>
  <c r="F29" i="3"/>
  <c r="J28" i="3"/>
  <c r="I27" i="3"/>
  <c r="F27" i="3"/>
  <c r="G26" i="3"/>
  <c r="I23" i="3"/>
  <c r="G22" i="3"/>
  <c r="G19" i="3"/>
  <c r="G16" i="3"/>
  <c r="J13" i="3"/>
  <c r="J10" i="3"/>
  <c r="G2" i="3"/>
  <c r="L25" i="3" l="1"/>
  <c r="L24" i="3"/>
  <c r="L12" i="3"/>
  <c r="L39" i="3"/>
  <c r="L31" i="3"/>
  <c r="L37" i="3"/>
  <c r="L36" i="3"/>
  <c r="L42" i="3"/>
  <c r="L34" i="3"/>
  <c r="L51" i="3"/>
  <c r="L57" i="3"/>
  <c r="L2" i="3"/>
  <c r="L19" i="3"/>
  <c r="L26" i="3"/>
  <c r="L10" i="3"/>
  <c r="L18" i="3"/>
  <c r="L6" i="3"/>
  <c r="L5" i="3"/>
  <c r="L14" i="3"/>
  <c r="L32" i="3"/>
  <c r="L49" i="3"/>
  <c r="L41" i="3"/>
  <c r="L47" i="3"/>
  <c r="L54" i="3"/>
  <c r="L16" i="3"/>
  <c r="L22" i="3"/>
  <c r="L9" i="3"/>
  <c r="L29" i="3"/>
  <c r="L46" i="3"/>
  <c r="L52" i="3"/>
  <c r="L59" i="3"/>
  <c r="L27" i="3"/>
  <c r="L44" i="3"/>
  <c r="L11" i="3"/>
  <c r="L7" i="3"/>
  <c r="L15" i="3"/>
  <c r="L28" i="3"/>
  <c r="L45" i="3"/>
  <c r="L58" i="3"/>
  <c r="L43" i="3"/>
  <c r="L60" i="3"/>
  <c r="L8" i="3"/>
  <c r="L20" i="3"/>
  <c r="L3" i="3"/>
  <c r="L35" i="3"/>
  <c r="L33" i="3"/>
  <c r="L50" i="3"/>
  <c r="L21" i="3"/>
  <c r="L17" i="3"/>
  <c r="L4" i="3"/>
  <c r="L13" i="3"/>
  <c r="L48" i="3"/>
  <c r="L23" i="3"/>
  <c r="L40" i="3"/>
  <c r="L38" i="3"/>
  <c r="L55" i="3"/>
  <c r="L30" i="3"/>
  <c r="L53" i="3"/>
  <c r="E16" i="2" l="1" a="1"/>
  <c r="E16" i="2" s="1"/>
  <c r="C14" i="7" s="1"/>
  <c r="E8" i="2" a="1"/>
  <c r="E8" i="2" s="1"/>
  <c r="C4" i="7" s="1"/>
  <c r="S14" i="7"/>
  <c r="O14" i="7"/>
  <c r="K14" i="7"/>
  <c r="E9" i="2" a="1"/>
  <c r="E10" i="2" a="1"/>
  <c r="E15" i="2" a="1"/>
  <c r="E13" i="2" a="1"/>
  <c r="E11" i="2" a="1"/>
  <c r="E14" i="2" a="1"/>
  <c r="E12" i="2" a="1"/>
  <c r="E5" i="2" a="1"/>
  <c r="E7" i="2" a="1"/>
  <c r="E6" i="2" a="1"/>
  <c r="G14" i="7" l="1"/>
  <c r="K4" i="7"/>
  <c r="O4" i="7"/>
  <c r="S4" i="7"/>
  <c r="G4" i="7"/>
  <c r="E14" i="2"/>
  <c r="D14" i="7" s="1"/>
  <c r="T14" i="7"/>
  <c r="P14" i="7"/>
  <c r="L14" i="7"/>
  <c r="H14" i="7"/>
  <c r="E10" i="2"/>
  <c r="D9" i="7" s="1"/>
  <c r="T9" i="7"/>
  <c r="P9" i="7"/>
  <c r="L9" i="7"/>
  <c r="H9" i="7"/>
  <c r="E7" i="2"/>
  <c r="C5" i="7" s="1"/>
  <c r="G5" i="7"/>
  <c r="S5" i="7"/>
  <c r="O5" i="7"/>
  <c r="K5" i="7"/>
  <c r="E11" i="2"/>
  <c r="C10" i="7" s="1"/>
  <c r="S10" i="7"/>
  <c r="O10" i="7"/>
  <c r="K10" i="7"/>
  <c r="G10" i="7"/>
  <c r="E9" i="2"/>
  <c r="D10" i="7" s="1"/>
  <c r="T10" i="7"/>
  <c r="P10" i="7"/>
  <c r="L10" i="7"/>
  <c r="H10" i="7"/>
  <c r="E5" i="2"/>
  <c r="D5" i="7" s="1"/>
  <c r="T5" i="7"/>
  <c r="P5" i="7"/>
  <c r="L5" i="7"/>
  <c r="H5" i="7"/>
  <c r="E13" i="2"/>
  <c r="D15" i="7" s="1"/>
  <c r="T15" i="7"/>
  <c r="P15" i="7"/>
  <c r="L15" i="7"/>
  <c r="H15" i="7"/>
  <c r="E6" i="2"/>
  <c r="D4" i="7" s="1"/>
  <c r="T4" i="7"/>
  <c r="P4" i="7"/>
  <c r="L4" i="7"/>
  <c r="H4" i="7"/>
  <c r="E12" i="2"/>
  <c r="C9" i="7" s="1"/>
  <c r="S9" i="7"/>
  <c r="O9" i="7"/>
  <c r="K9" i="7"/>
  <c r="G9" i="7"/>
  <c r="E15" i="2"/>
  <c r="C15" i="7" s="1"/>
  <c r="S15" i="7"/>
  <c r="O15" i="7"/>
  <c r="K15" i="7"/>
  <c r="G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<sst xmlns="http://schemas.openxmlformats.org/spreadsheetml/2006/main" count="327" uniqueCount="41">
  <si>
    <t>cohort</t>
  </si>
  <si>
    <t>treatment</t>
  </si>
  <si>
    <t>analysis</t>
  </si>
  <si>
    <t>sofa_start</t>
  </si>
  <si>
    <t>sofa_end</t>
  </si>
  <si>
    <t>psi</t>
  </si>
  <si>
    <t>std_dev</t>
  </si>
  <si>
    <t>pvalue</t>
  </si>
  <si>
    <t>iCI</t>
  </si>
  <si>
    <t>sCI</t>
  </si>
  <si>
    <t>n</t>
  </si>
  <si>
    <t>ventilation_bin</t>
  </si>
  <si>
    <t>rrt</t>
  </si>
  <si>
    <t>pressor</t>
  </si>
  <si>
    <t>Race</t>
  </si>
  <si>
    <t>Ventilation</t>
  </si>
  <si>
    <t>RRT</t>
  </si>
  <si>
    <t>Vasopressor</t>
  </si>
  <si>
    <t>White</t>
  </si>
  <si>
    <t>6 - 10</t>
  </si>
  <si>
    <t>11 - 15</t>
  </si>
  <si>
    <t>SOFA Ranges</t>
  </si>
  <si>
    <t>Treatment</t>
  </si>
  <si>
    <t>All</t>
  </si>
  <si>
    <t>0 - 5</t>
  </si>
  <si>
    <t>&gt; 15</t>
  </si>
  <si>
    <t>Average Treatment Effect</t>
  </si>
  <si>
    <t>No
Ventilation</t>
  </si>
  <si>
    <t>No
RRT</t>
  </si>
  <si>
    <t>No
Vasopressor</t>
  </si>
  <si>
    <t>race</t>
  </si>
  <si>
    <t>MIMIC_eICU</t>
  </si>
  <si>
    <t>Non-White</t>
  </si>
  <si>
    <t xml:space="preserve">ATE </t>
  </si>
  <si>
    <t>Non-Ventilation</t>
  </si>
  <si>
    <t>Non-RRT</t>
  </si>
  <si>
    <t>Non-Vasopressor</t>
  </si>
  <si>
    <t>SOFA</t>
  </si>
  <si>
    <t>Non-white</t>
  </si>
  <si>
    <t>Non-Treatment</t>
  </si>
  <si>
    <t>Yes-Treatment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</si>
</sst>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2" tint="-0.24997711111789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1" fontId="0" fillId="0" borderId="0" xfId="0" applyNumberFormat="1"/>
    <xf numFmtId="0" fontId="18" fillId="0" borderId="0" xfId="0" applyFont="1"/>
    <xf numFmtId="17" fontId="18" fillId="0" borderId="0" xfId="0" quotePrefix="1" applyNumberFormat="1" applyFont="1"/>
    <xf numFmtId="0" fontId="19" fillId="0" borderId="10" xfId="0" applyFont="1" applyBorder="1" applyAlignment="1">
      <alignment horizontal="center" vertical="center"/>
    </xf>
    <xf numFmtId="16" fontId="19" fillId="0" borderId="10" xfId="0" quotePrefix="1" applyNumberFormat="1" applyFont="1" applyBorder="1" applyAlignment="1">
      <alignment horizontal="center" vertical="center"/>
    </xf>
    <xf numFmtId="0" fontId="19" fillId="0" borderId="10" xfId="0" quotePrefix="1" applyFont="1" applyBorder="1" applyAlignment="1">
      <alignment horizontal="center" vertical="center"/>
    </xf>
    <xf numFmtId="0" fontId="16" fillId="0" borderId="0" xfId="0" applyFont="1"/>
    <xf numFmtId="0" fontId="19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" fontId="21" fillId="0" borderId="0" xfId="0" applyNumberFormat="1" applyFont="1" applyAlignment="1">
      <alignment horizontal="center" vertical="center"/>
    </xf>
    <xf numFmtId="0" fontId="22" fillId="0" borderId="10" xfId="0" applyFont="1" applyBorder="1" applyAlignment="1">
      <alignment horizontal="right" vertical="center"/>
    </xf>
    <xf numFmtId="0" fontId="22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6" fontId="21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/>
    </xf>
    <xf numFmtId="16" fontId="22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workbookViewId="0">
      <pane ySplit="1" topLeftCell="A2" activePane="bottomLeft" state="frozen"/>
      <selection activeCell="B29" sqref="B29"/>
      <selection pane="bottomLeft" activeCell="A18" activeCellId="1" sqref="A13:XFD13 A18:XFD18"/>
    </sheetView>
  </sheetViews>
  <sheetFormatPr defaultRowHeight="14.4" x14ac:dyDescent="0.3"/>
  <cols>
    <col min="2" max="2" width="11.5546875" bestFit="1" customWidth="1"/>
    <col min="3" max="3" width="14.33203125" bestFit="1" customWidth="1"/>
    <col min="4" max="4" width="14.44140625" bestFit="1" customWidth="1"/>
  </cols>
  <sheetData>
    <row r="1" spans="1:12" s="7" customFormat="1" x14ac:dyDescent="0.3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 t="s">
        <v>31</v>
      </c>
      <c r="C2" t="s">
        <v>11</v>
      </c>
      <c r="D2" t="s">
        <v>38</v>
      </c>
      <c r="E2">
        <v>0</v>
      </c>
      <c r="F2">
        <v>100</v>
      </c>
      <c r="G2">
        <v>-0.135233743039578</v>
      </c>
      <c r="H2">
        <v>8.3840478936436091E-3</v>
      </c>
      <c r="I2" s="1">
        <v>1.5730863664920901E-58</v>
      </c>
      <c r="J2">
        <v>-0.151666174955778</v>
      </c>
      <c r="K2">
        <v>-0.118801311123378</v>
      </c>
      <c r="L2">
        <v>57682</v>
      </c>
    </row>
    <row r="3" spans="1:12" x14ac:dyDescent="0.3">
      <c r="A3">
        <v>2</v>
      </c>
      <c r="B3" t="s">
        <v>31</v>
      </c>
      <c r="C3" t="s">
        <v>11</v>
      </c>
      <c r="D3" t="s">
        <v>38</v>
      </c>
      <c r="E3">
        <v>0</v>
      </c>
      <c r="F3">
        <v>5</v>
      </c>
      <c r="G3">
        <v>-6.0087929938935698E-2</v>
      </c>
      <c r="H3">
        <v>1.0457923523940999E-2</v>
      </c>
      <c r="I3" s="1">
        <v>9.1549826606282205E-9</v>
      </c>
      <c r="J3">
        <v>-8.0585083398934304E-2</v>
      </c>
      <c r="K3">
        <v>-3.9590776478937002E-2</v>
      </c>
      <c r="L3">
        <v>35665</v>
      </c>
    </row>
    <row r="4" spans="1:12" x14ac:dyDescent="0.3">
      <c r="A4">
        <v>3</v>
      </c>
      <c r="B4" t="s">
        <v>31</v>
      </c>
      <c r="C4" t="s">
        <v>11</v>
      </c>
      <c r="D4" t="s">
        <v>38</v>
      </c>
      <c r="E4">
        <v>6</v>
      </c>
      <c r="F4">
        <v>10</v>
      </c>
      <c r="G4">
        <v>-5.9514575968236602E-2</v>
      </c>
      <c r="H4">
        <v>1.5456778538496901E-2</v>
      </c>
      <c r="I4">
        <v>1.1793143085131701E-4</v>
      </c>
      <c r="J4">
        <v>-8.9809305220702101E-2</v>
      </c>
      <c r="K4">
        <v>-2.9219846715771099E-2</v>
      </c>
      <c r="L4">
        <v>17413</v>
      </c>
    </row>
    <row r="5" spans="1:12" x14ac:dyDescent="0.3">
      <c r="A5">
        <v>4</v>
      </c>
      <c r="B5" t="s">
        <v>31</v>
      </c>
      <c r="C5" t="s">
        <v>11</v>
      </c>
      <c r="D5" t="s">
        <v>38</v>
      </c>
      <c r="E5">
        <v>11</v>
      </c>
      <c r="F5">
        <v>15</v>
      </c>
      <c r="G5">
        <v>3.5423222787055002E-2</v>
      </c>
      <c r="H5">
        <v>7.8507652538481895E-2</v>
      </c>
      <c r="I5">
        <v>0.65184017767531799</v>
      </c>
      <c r="J5">
        <v>-0.118448948699154</v>
      </c>
      <c r="K5">
        <v>0.189295394273264</v>
      </c>
      <c r="L5">
        <v>4026</v>
      </c>
    </row>
    <row r="6" spans="1:12" x14ac:dyDescent="0.3">
      <c r="A6">
        <v>5</v>
      </c>
      <c r="B6" t="s">
        <v>31</v>
      </c>
      <c r="C6" t="s">
        <v>11</v>
      </c>
      <c r="D6" t="s">
        <v>38</v>
      </c>
      <c r="E6">
        <v>16</v>
      </c>
      <c r="F6">
        <v>100</v>
      </c>
      <c r="G6">
        <v>0.11988304093563799</v>
      </c>
      <c r="H6">
        <v>0.44720829299305398</v>
      </c>
      <c r="I6">
        <v>0.78864558579440902</v>
      </c>
      <c r="J6">
        <v>-0.75662910691838303</v>
      </c>
      <c r="K6">
        <v>0.99639518878966005</v>
      </c>
      <c r="L6">
        <v>578</v>
      </c>
    </row>
    <row r="7" spans="1:12" x14ac:dyDescent="0.3">
      <c r="A7">
        <v>6</v>
      </c>
      <c r="B7" t="s">
        <v>31</v>
      </c>
      <c r="C7" t="s">
        <v>11</v>
      </c>
      <c r="D7" t="s">
        <v>18</v>
      </c>
      <c r="E7">
        <v>0</v>
      </c>
      <c r="F7">
        <v>100</v>
      </c>
      <c r="G7">
        <v>-0.119757953960031</v>
      </c>
      <c r="H7">
        <v>4.08437194455175E-3</v>
      </c>
      <c r="I7" s="1">
        <v>5.5968389475693697E-189</v>
      </c>
      <c r="J7">
        <v>-0.12776317587081801</v>
      </c>
      <c r="K7">
        <v>-0.11175273204924401</v>
      </c>
      <c r="L7">
        <v>57682</v>
      </c>
    </row>
    <row r="8" spans="1:12" x14ac:dyDescent="0.3">
      <c r="A8">
        <v>7</v>
      </c>
      <c r="B8" t="s">
        <v>31</v>
      </c>
      <c r="C8" t="s">
        <v>11</v>
      </c>
      <c r="D8" t="s">
        <v>18</v>
      </c>
      <c r="E8">
        <v>0</v>
      </c>
      <c r="F8">
        <v>5</v>
      </c>
      <c r="G8">
        <v>-6.01684100911095E-2</v>
      </c>
      <c r="H8">
        <v>5.0135924090715196E-3</v>
      </c>
      <c r="I8" s="1">
        <v>3.5078608877195802E-33</v>
      </c>
      <c r="J8">
        <v>-6.9994870646053003E-2</v>
      </c>
      <c r="K8">
        <v>-5.03419495361659E-2</v>
      </c>
      <c r="L8">
        <v>35665</v>
      </c>
    </row>
    <row r="9" spans="1:12" x14ac:dyDescent="0.3">
      <c r="A9">
        <v>8</v>
      </c>
      <c r="B9" t="s">
        <v>31</v>
      </c>
      <c r="C9" t="s">
        <v>11</v>
      </c>
      <c r="D9" t="s">
        <v>18</v>
      </c>
      <c r="E9">
        <v>6</v>
      </c>
      <c r="F9">
        <v>10</v>
      </c>
      <c r="G9">
        <v>-1.3854422705186E-2</v>
      </c>
      <c r="H9">
        <v>8.0462775013681407E-3</v>
      </c>
      <c r="I9">
        <v>8.5098050314262305E-2</v>
      </c>
      <c r="J9">
        <v>-2.96248368174825E-2</v>
      </c>
      <c r="K9">
        <v>1.91599140711049E-3</v>
      </c>
      <c r="L9">
        <v>17413</v>
      </c>
    </row>
    <row r="10" spans="1:12" x14ac:dyDescent="0.3">
      <c r="A10">
        <v>9</v>
      </c>
      <c r="B10" t="s">
        <v>31</v>
      </c>
      <c r="C10" t="s">
        <v>11</v>
      </c>
      <c r="D10" t="s">
        <v>18</v>
      </c>
      <c r="E10">
        <v>11</v>
      </c>
      <c r="F10">
        <v>15</v>
      </c>
      <c r="G10">
        <v>8.6389801851540104E-2</v>
      </c>
      <c r="H10">
        <v>2.36362837322402E-2</v>
      </c>
      <c r="I10">
        <v>2.5721655367930699E-4</v>
      </c>
      <c r="J10">
        <v>4.0063537007979301E-2</v>
      </c>
      <c r="K10">
        <v>0.132716066695101</v>
      </c>
      <c r="L10">
        <v>4026</v>
      </c>
    </row>
    <row r="11" spans="1:12" x14ac:dyDescent="0.3">
      <c r="A11">
        <v>10</v>
      </c>
      <c r="B11" t="s">
        <v>31</v>
      </c>
      <c r="C11" t="s">
        <v>11</v>
      </c>
      <c r="D11" t="s">
        <v>18</v>
      </c>
      <c r="E11">
        <v>16</v>
      </c>
      <c r="F11">
        <v>100</v>
      </c>
      <c r="G11">
        <v>0.18817204300454499</v>
      </c>
      <c r="H11">
        <v>9.0769222338493605E-2</v>
      </c>
      <c r="I11">
        <v>3.81646468032866E-2</v>
      </c>
      <c r="J11">
        <v>1.0267636316389101E-2</v>
      </c>
      <c r="K11">
        <v>0.36607644969270098</v>
      </c>
      <c r="L11">
        <v>578</v>
      </c>
    </row>
    <row r="12" spans="1:12" x14ac:dyDescent="0.3">
      <c r="A12">
        <v>11</v>
      </c>
      <c r="B12" t="s">
        <v>31</v>
      </c>
      <c r="C12" t="s">
        <v>11</v>
      </c>
      <c r="D12" t="s">
        <v>39</v>
      </c>
      <c r="E12">
        <v>0</v>
      </c>
      <c r="F12">
        <v>100</v>
      </c>
      <c r="G12">
        <v>-9.1365629668315497E-3</v>
      </c>
      <c r="H12">
        <v>5.44538876526501E-3</v>
      </c>
      <c r="I12">
        <v>9.3375760627051094E-2</v>
      </c>
      <c r="J12">
        <v>-1.9809328828569998E-2</v>
      </c>
      <c r="K12">
        <v>1.53620289490691E-3</v>
      </c>
      <c r="L12">
        <v>57682</v>
      </c>
    </row>
    <row r="13" spans="1:12" x14ac:dyDescent="0.3">
      <c r="A13">
        <v>12</v>
      </c>
      <c r="B13" t="s">
        <v>31</v>
      </c>
      <c r="C13" t="s">
        <v>11</v>
      </c>
      <c r="D13" t="s">
        <v>39</v>
      </c>
      <c r="E13">
        <v>0</v>
      </c>
      <c r="F13">
        <v>5</v>
      </c>
      <c r="G13">
        <v>-6.89820308627467E-3</v>
      </c>
      <c r="H13">
        <v>5.7326429254236999E-3</v>
      </c>
      <c r="I13">
        <v>0.22885256636565901</v>
      </c>
      <c r="J13">
        <v>-1.8133976756333499E-2</v>
      </c>
      <c r="K13">
        <v>4.3375705837841103E-3</v>
      </c>
      <c r="L13">
        <v>35665</v>
      </c>
    </row>
    <row r="14" spans="1:12" x14ac:dyDescent="0.3">
      <c r="A14">
        <v>13</v>
      </c>
      <c r="B14" t="s">
        <v>31</v>
      </c>
      <c r="C14" t="s">
        <v>11</v>
      </c>
      <c r="D14" t="s">
        <v>39</v>
      </c>
      <c r="E14">
        <v>6</v>
      </c>
      <c r="F14">
        <v>10</v>
      </c>
      <c r="G14">
        <v>-4.0461773238937598E-2</v>
      </c>
      <c r="H14">
        <v>1.25916508815027E-2</v>
      </c>
      <c r="I14">
        <v>1.31182089941077E-3</v>
      </c>
      <c r="J14">
        <v>-6.5140955472584902E-2</v>
      </c>
      <c r="K14">
        <v>-1.5782591005290201E-2</v>
      </c>
      <c r="L14">
        <v>17413</v>
      </c>
    </row>
    <row r="15" spans="1:12" x14ac:dyDescent="0.3">
      <c r="A15">
        <v>14</v>
      </c>
      <c r="B15" t="s">
        <v>31</v>
      </c>
      <c r="C15" t="s">
        <v>11</v>
      </c>
      <c r="D15" t="s">
        <v>39</v>
      </c>
      <c r="E15">
        <v>11</v>
      </c>
      <c r="F15">
        <v>15</v>
      </c>
      <c r="G15">
        <v>-5.0148544266192099E-2</v>
      </c>
      <c r="H15">
        <v>7.9313967158874704E-2</v>
      </c>
      <c r="I15">
        <v>0.52720467866376797</v>
      </c>
      <c r="J15">
        <v>-0.205601063368579</v>
      </c>
      <c r="K15">
        <v>0.105303974836195</v>
      </c>
      <c r="L15">
        <v>4026</v>
      </c>
    </row>
    <row r="16" spans="1:12" x14ac:dyDescent="0.3">
      <c r="A16">
        <v>15</v>
      </c>
      <c r="B16" t="s">
        <v>31</v>
      </c>
      <c r="C16" t="s">
        <v>11</v>
      </c>
      <c r="D16" t="s">
        <v>39</v>
      </c>
      <c r="E16">
        <v>16</v>
      </c>
      <c r="F16">
        <v>100</v>
      </c>
      <c r="G16">
        <v>-0.126984126984096</v>
      </c>
      <c r="H16">
        <v>0.45364310944054198</v>
      </c>
      <c r="I16">
        <v>0.77953829437909194</v>
      </c>
      <c r="J16">
        <v>-1</v>
      </c>
      <c r="K16">
        <v>0.76214002935412795</v>
      </c>
      <c r="L16">
        <v>578</v>
      </c>
    </row>
    <row r="17" spans="1:12" x14ac:dyDescent="0.3">
      <c r="A17">
        <v>16</v>
      </c>
      <c r="B17" t="s">
        <v>31</v>
      </c>
      <c r="C17" t="s">
        <v>11</v>
      </c>
      <c r="D17" t="s">
        <v>40</v>
      </c>
      <c r="E17">
        <v>0</v>
      </c>
      <c r="F17">
        <v>100</v>
      </c>
      <c r="G17">
        <v>-0.119757953960031</v>
      </c>
      <c r="H17">
        <v>4.08437194455175E-3</v>
      </c>
      <c r="I17" s="1">
        <v>5.5968389475693697E-189</v>
      </c>
      <c r="J17">
        <v>-0.12776317587081801</v>
      </c>
      <c r="K17">
        <v>-0.11175273204924401</v>
      </c>
      <c r="L17">
        <v>57682</v>
      </c>
    </row>
    <row r="18" spans="1:12" x14ac:dyDescent="0.3">
      <c r="A18">
        <v>17</v>
      </c>
      <c r="B18" t="s">
        <v>31</v>
      </c>
      <c r="C18" t="s">
        <v>11</v>
      </c>
      <c r="D18" t="s">
        <v>40</v>
      </c>
      <c r="E18">
        <v>0</v>
      </c>
      <c r="F18">
        <v>5</v>
      </c>
      <c r="G18">
        <v>-6.01684100911095E-2</v>
      </c>
      <c r="H18">
        <v>5.0135924090715196E-3</v>
      </c>
      <c r="I18" s="1">
        <v>3.5078608877195802E-33</v>
      </c>
      <c r="J18">
        <v>-6.9994870646053003E-2</v>
      </c>
      <c r="K18">
        <v>-5.03419495361659E-2</v>
      </c>
      <c r="L18">
        <v>35665</v>
      </c>
    </row>
    <row r="19" spans="1:12" x14ac:dyDescent="0.3">
      <c r="A19">
        <v>18</v>
      </c>
      <c r="B19" t="s">
        <v>31</v>
      </c>
      <c r="C19" t="s">
        <v>11</v>
      </c>
      <c r="D19" t="s">
        <v>40</v>
      </c>
      <c r="E19">
        <v>6</v>
      </c>
      <c r="F19">
        <v>10</v>
      </c>
      <c r="G19">
        <v>-1.3854422705186E-2</v>
      </c>
      <c r="H19">
        <v>8.0462775013681407E-3</v>
      </c>
      <c r="I19">
        <v>8.5098050314262305E-2</v>
      </c>
      <c r="J19">
        <v>-2.96248368174825E-2</v>
      </c>
      <c r="K19">
        <v>1.91599140711049E-3</v>
      </c>
      <c r="L19">
        <v>17413</v>
      </c>
    </row>
    <row r="20" spans="1:12" x14ac:dyDescent="0.3">
      <c r="A20">
        <v>19</v>
      </c>
      <c r="B20" t="s">
        <v>31</v>
      </c>
      <c r="C20" t="s">
        <v>11</v>
      </c>
      <c r="D20" t="s">
        <v>40</v>
      </c>
      <c r="E20">
        <v>11</v>
      </c>
      <c r="F20">
        <v>15</v>
      </c>
      <c r="G20">
        <v>8.6389801851540104E-2</v>
      </c>
      <c r="H20">
        <v>2.36362837322402E-2</v>
      </c>
      <c r="I20">
        <v>2.5721655367930699E-4</v>
      </c>
      <c r="J20">
        <v>4.0063537007979301E-2</v>
      </c>
      <c r="K20">
        <v>0.132716066695101</v>
      </c>
      <c r="L20">
        <v>4026</v>
      </c>
    </row>
    <row r="21" spans="1:12" x14ac:dyDescent="0.3">
      <c r="A21">
        <v>20</v>
      </c>
      <c r="B21" t="s">
        <v>31</v>
      </c>
      <c r="C21" t="s">
        <v>11</v>
      </c>
      <c r="D21" t="s">
        <v>40</v>
      </c>
      <c r="E21">
        <v>16</v>
      </c>
      <c r="F21">
        <v>100</v>
      </c>
      <c r="G21">
        <v>0.18817204300454499</v>
      </c>
      <c r="H21">
        <v>9.0769222338493605E-2</v>
      </c>
      <c r="I21">
        <v>3.81646468032866E-2</v>
      </c>
      <c r="J21">
        <v>1.0267636316389101E-2</v>
      </c>
      <c r="K21">
        <v>0.36607644969270098</v>
      </c>
      <c r="L21">
        <v>578</v>
      </c>
    </row>
    <row r="22" spans="1:12" x14ac:dyDescent="0.3">
      <c r="A22">
        <v>21</v>
      </c>
      <c r="B22" t="s">
        <v>31</v>
      </c>
      <c r="C22" t="s">
        <v>12</v>
      </c>
      <c r="D22" t="s">
        <v>38</v>
      </c>
      <c r="E22">
        <v>0</v>
      </c>
      <c r="F22">
        <v>100</v>
      </c>
      <c r="G22">
        <v>-8.9067082487460605E-2</v>
      </c>
      <c r="H22">
        <v>2.9569712304623502E-2</v>
      </c>
      <c r="I22">
        <v>2.5944271867398799E-3</v>
      </c>
      <c r="J22">
        <v>-0.14702265363773401</v>
      </c>
      <c r="K22">
        <v>-3.1111511337187699E-2</v>
      </c>
      <c r="L22">
        <v>57682</v>
      </c>
    </row>
    <row r="23" spans="1:12" x14ac:dyDescent="0.3">
      <c r="A23">
        <v>22</v>
      </c>
      <c r="B23" t="s">
        <v>31</v>
      </c>
      <c r="C23" t="s">
        <v>12</v>
      </c>
      <c r="D23" t="s">
        <v>38</v>
      </c>
      <c r="E23">
        <v>0</v>
      </c>
      <c r="F23">
        <v>5</v>
      </c>
      <c r="G23">
        <v>-7.6399812636112098E-3</v>
      </c>
      <c r="H23">
        <v>0.104172564220985</v>
      </c>
      <c r="I23">
        <v>0.94153582626049903</v>
      </c>
      <c r="J23">
        <v>-0.21181445531392801</v>
      </c>
      <c r="K23">
        <v>0.19653449278670601</v>
      </c>
      <c r="L23">
        <v>35665</v>
      </c>
    </row>
    <row r="24" spans="1:12" x14ac:dyDescent="0.3">
      <c r="A24">
        <v>23</v>
      </c>
      <c r="B24" t="s">
        <v>31</v>
      </c>
      <c r="C24" t="s">
        <v>12</v>
      </c>
      <c r="D24" t="s">
        <v>38</v>
      </c>
      <c r="E24">
        <v>6</v>
      </c>
      <c r="F24">
        <v>10</v>
      </c>
      <c r="G24">
        <v>6.56305813261904E-3</v>
      </c>
      <c r="H24">
        <v>2.6449879240503699E-2</v>
      </c>
      <c r="I24">
        <v>0.80403237386276305</v>
      </c>
      <c r="J24">
        <v>-4.5277752574201899E-2</v>
      </c>
      <c r="K24">
        <v>5.8403868839440001E-2</v>
      </c>
      <c r="L24">
        <v>17413</v>
      </c>
    </row>
    <row r="25" spans="1:12" x14ac:dyDescent="0.3">
      <c r="A25">
        <v>24</v>
      </c>
      <c r="B25" t="s">
        <v>31</v>
      </c>
      <c r="C25" t="s">
        <v>12</v>
      </c>
      <c r="D25" t="s">
        <v>38</v>
      </c>
      <c r="E25">
        <v>11</v>
      </c>
      <c r="F25">
        <v>15</v>
      </c>
      <c r="G25">
        <v>5.4242155498664797E-2</v>
      </c>
      <c r="H25">
        <v>3.8034757879830898E-2</v>
      </c>
      <c r="I25">
        <v>0.153833504867353</v>
      </c>
      <c r="J25">
        <v>-2.0304600106504801E-2</v>
      </c>
      <c r="K25">
        <v>0.128788911103834</v>
      </c>
      <c r="L25">
        <v>4026</v>
      </c>
    </row>
    <row r="26" spans="1:12" x14ac:dyDescent="0.3">
      <c r="A26">
        <v>25</v>
      </c>
      <c r="B26" t="s">
        <v>31</v>
      </c>
      <c r="C26" t="s">
        <v>12</v>
      </c>
      <c r="D26" t="s">
        <v>38</v>
      </c>
      <c r="E26">
        <v>16</v>
      </c>
      <c r="F26">
        <v>100</v>
      </c>
      <c r="G26">
        <v>0.120202558633683</v>
      </c>
      <c r="H26">
        <v>8.4014818263030894E-2</v>
      </c>
      <c r="I26">
        <v>0.152507483111465</v>
      </c>
      <c r="J26">
        <v>-4.4463459329535701E-2</v>
      </c>
      <c r="K26">
        <v>0.28486857659690101</v>
      </c>
      <c r="L26">
        <v>578</v>
      </c>
    </row>
    <row r="27" spans="1:12" x14ac:dyDescent="0.3">
      <c r="A27">
        <v>26</v>
      </c>
      <c r="B27" t="s">
        <v>31</v>
      </c>
      <c r="C27" t="s">
        <v>12</v>
      </c>
      <c r="D27" t="s">
        <v>18</v>
      </c>
      <c r="E27">
        <v>0</v>
      </c>
      <c r="F27">
        <v>100</v>
      </c>
      <c r="G27">
        <v>-0.16573675385195999</v>
      </c>
      <c r="H27">
        <v>8.5911153101488093E-3</v>
      </c>
      <c r="I27" s="1">
        <v>6.3131240653991504E-83</v>
      </c>
      <c r="J27">
        <v>-0.182575030446883</v>
      </c>
      <c r="K27">
        <v>-0.148898477257038</v>
      </c>
      <c r="L27">
        <v>57682</v>
      </c>
    </row>
    <row r="28" spans="1:12" x14ac:dyDescent="0.3">
      <c r="A28">
        <v>27</v>
      </c>
      <c r="B28" t="s">
        <v>31</v>
      </c>
      <c r="C28" t="s">
        <v>12</v>
      </c>
      <c r="D28" t="s">
        <v>18</v>
      </c>
      <c r="E28">
        <v>0</v>
      </c>
      <c r="F28">
        <v>5</v>
      </c>
      <c r="G28">
        <v>-7.3229518405029795E-2</v>
      </c>
      <c r="H28">
        <v>2.86827479754133E-2</v>
      </c>
      <c r="I28">
        <v>1.0677317048373399E-2</v>
      </c>
      <c r="J28">
        <v>-0.12944667141447899</v>
      </c>
      <c r="K28">
        <v>-1.7012365395580601E-2</v>
      </c>
      <c r="L28">
        <v>35665</v>
      </c>
    </row>
    <row r="29" spans="1:12" x14ac:dyDescent="0.3">
      <c r="A29">
        <v>28</v>
      </c>
      <c r="B29" t="s">
        <v>31</v>
      </c>
      <c r="C29" t="s">
        <v>12</v>
      </c>
      <c r="D29" t="s">
        <v>18</v>
      </c>
      <c r="E29">
        <v>6</v>
      </c>
      <c r="F29">
        <v>10</v>
      </c>
      <c r="G29">
        <v>-6.1040367948598101E-2</v>
      </c>
      <c r="H29">
        <v>1.3219206325331301E-2</v>
      </c>
      <c r="I29" s="1">
        <v>3.88294059670516E-6</v>
      </c>
      <c r="J29">
        <v>-8.6949536250451404E-2</v>
      </c>
      <c r="K29">
        <v>-3.5131199646744798E-2</v>
      </c>
      <c r="L29">
        <v>17413</v>
      </c>
    </row>
    <row r="30" spans="1:12" x14ac:dyDescent="0.3">
      <c r="A30">
        <v>29</v>
      </c>
      <c r="B30" t="s">
        <v>31</v>
      </c>
      <c r="C30" t="s">
        <v>12</v>
      </c>
      <c r="D30" t="s">
        <v>18</v>
      </c>
      <c r="E30">
        <v>11</v>
      </c>
      <c r="F30">
        <v>15</v>
      </c>
      <c r="G30">
        <v>3.6403193722617903E-2</v>
      </c>
      <c r="H30">
        <v>2.00896701913768E-2</v>
      </c>
      <c r="I30">
        <v>6.9980725602021093E-2</v>
      </c>
      <c r="J30">
        <v>-2.9718363137684698E-3</v>
      </c>
      <c r="K30">
        <v>7.5778223759004296E-2</v>
      </c>
      <c r="L30">
        <v>4026</v>
      </c>
    </row>
    <row r="31" spans="1:12" x14ac:dyDescent="0.3">
      <c r="A31">
        <v>30</v>
      </c>
      <c r="B31" t="s">
        <v>31</v>
      </c>
      <c r="C31" t="s">
        <v>12</v>
      </c>
      <c r="D31" t="s">
        <v>18</v>
      </c>
      <c r="E31">
        <v>16</v>
      </c>
      <c r="F31">
        <v>100</v>
      </c>
      <c r="G31">
        <v>0.110254329004065</v>
      </c>
      <c r="H31">
        <v>4.1492060205926898E-2</v>
      </c>
      <c r="I31">
        <v>7.8783520617247502E-3</v>
      </c>
      <c r="J31">
        <v>2.8931385356080998E-2</v>
      </c>
      <c r="K31">
        <v>0.19157727265204899</v>
      </c>
      <c r="L31">
        <v>578</v>
      </c>
    </row>
    <row r="32" spans="1:12" x14ac:dyDescent="0.3">
      <c r="A32">
        <v>31</v>
      </c>
      <c r="B32" t="s">
        <v>31</v>
      </c>
      <c r="C32" t="s">
        <v>12</v>
      </c>
      <c r="D32" t="s">
        <v>39</v>
      </c>
      <c r="E32">
        <v>0</v>
      </c>
      <c r="F32">
        <v>100</v>
      </c>
      <c r="G32">
        <v>-1.49946445037633E-3</v>
      </c>
      <c r="H32">
        <v>4.7360662096494199E-3</v>
      </c>
      <c r="I32">
        <v>0.75154298756451599</v>
      </c>
      <c r="J32">
        <v>-1.07819836496863E-2</v>
      </c>
      <c r="K32">
        <v>7.7830547489336601E-3</v>
      </c>
      <c r="L32">
        <v>57682</v>
      </c>
    </row>
    <row r="33" spans="1:12" x14ac:dyDescent="0.3">
      <c r="A33">
        <v>32</v>
      </c>
      <c r="B33" t="s">
        <v>31</v>
      </c>
      <c r="C33" t="s">
        <v>12</v>
      </c>
      <c r="D33" t="s">
        <v>39</v>
      </c>
      <c r="E33">
        <v>0</v>
      </c>
      <c r="F33">
        <v>5</v>
      </c>
      <c r="G33">
        <v>-5.3517554163619004E-3</v>
      </c>
      <c r="H33">
        <v>5.1543654823625502E-3</v>
      </c>
      <c r="I33">
        <v>0.29913241903961801</v>
      </c>
      <c r="J33">
        <v>-1.5454126124948901E-2</v>
      </c>
      <c r="K33">
        <v>4.7506152922251101E-3</v>
      </c>
      <c r="L33">
        <v>35665</v>
      </c>
    </row>
    <row r="34" spans="1:12" x14ac:dyDescent="0.3">
      <c r="A34">
        <v>33</v>
      </c>
      <c r="B34" t="s">
        <v>31</v>
      </c>
      <c r="C34" t="s">
        <v>12</v>
      </c>
      <c r="D34" t="s">
        <v>39</v>
      </c>
      <c r="E34">
        <v>6</v>
      </c>
      <c r="F34">
        <v>10</v>
      </c>
      <c r="G34">
        <v>-9.0611653201701503E-3</v>
      </c>
      <c r="H34">
        <v>9.5358815340795804E-3</v>
      </c>
      <c r="I34">
        <v>0.342001545448474</v>
      </c>
      <c r="J34">
        <v>-2.77511496878067E-2</v>
      </c>
      <c r="K34">
        <v>9.6288190474663696E-3</v>
      </c>
      <c r="L34">
        <v>17413</v>
      </c>
    </row>
    <row r="35" spans="1:12" x14ac:dyDescent="0.3">
      <c r="A35">
        <v>34</v>
      </c>
      <c r="B35" t="s">
        <v>31</v>
      </c>
      <c r="C35" t="s">
        <v>12</v>
      </c>
      <c r="D35" t="s">
        <v>39</v>
      </c>
      <c r="E35">
        <v>11</v>
      </c>
      <c r="F35">
        <v>15</v>
      </c>
      <c r="G35">
        <v>-1.88680300881416E-3</v>
      </c>
      <c r="H35">
        <v>2.2493288200658299E-2</v>
      </c>
      <c r="I35">
        <v>0.93314950845550304</v>
      </c>
      <c r="J35">
        <v>-4.5972837775984203E-2</v>
      </c>
      <c r="K35">
        <v>4.2199231758355799E-2</v>
      </c>
      <c r="L35">
        <v>4026</v>
      </c>
    </row>
    <row r="36" spans="1:12" x14ac:dyDescent="0.3">
      <c r="A36">
        <v>35</v>
      </c>
      <c r="B36" t="s">
        <v>31</v>
      </c>
      <c r="C36" t="s">
        <v>12</v>
      </c>
      <c r="D36" t="s">
        <v>39</v>
      </c>
      <c r="E36">
        <v>16</v>
      </c>
      <c r="F36">
        <v>100</v>
      </c>
      <c r="G36">
        <v>-4.9107143819943501E-2</v>
      </c>
      <c r="H36">
        <v>6.5362755267992997E-2</v>
      </c>
      <c r="I36">
        <v>0.45247115541086602</v>
      </c>
      <c r="J36">
        <v>-0.17721579007551599</v>
      </c>
      <c r="K36">
        <v>7.9001502435628507E-2</v>
      </c>
      <c r="L36">
        <v>578</v>
      </c>
    </row>
    <row r="37" spans="1:12" x14ac:dyDescent="0.3">
      <c r="A37">
        <v>36</v>
      </c>
      <c r="B37" t="s">
        <v>31</v>
      </c>
      <c r="C37" t="s">
        <v>12</v>
      </c>
      <c r="D37" t="s">
        <v>40</v>
      </c>
      <c r="E37">
        <v>0</v>
      </c>
      <c r="F37">
        <v>100</v>
      </c>
      <c r="G37">
        <v>-0.16573675385195999</v>
      </c>
      <c r="H37">
        <v>8.5911153101488093E-3</v>
      </c>
      <c r="I37" s="1">
        <v>6.3131240653991504E-83</v>
      </c>
      <c r="J37">
        <v>-0.182575030446883</v>
      </c>
      <c r="K37">
        <v>-0.148898477257038</v>
      </c>
      <c r="L37">
        <v>57682</v>
      </c>
    </row>
    <row r="38" spans="1:12" x14ac:dyDescent="0.3">
      <c r="A38">
        <v>37</v>
      </c>
      <c r="B38" t="s">
        <v>31</v>
      </c>
      <c r="C38" t="s">
        <v>12</v>
      </c>
      <c r="D38" t="s">
        <v>40</v>
      </c>
      <c r="E38">
        <v>0</v>
      </c>
      <c r="F38">
        <v>5</v>
      </c>
      <c r="G38">
        <v>-7.3229518405029795E-2</v>
      </c>
      <c r="H38">
        <v>2.86827479754133E-2</v>
      </c>
      <c r="I38">
        <v>1.0677317048373399E-2</v>
      </c>
      <c r="J38">
        <v>-0.12944667141447899</v>
      </c>
      <c r="K38">
        <v>-1.7012365395580601E-2</v>
      </c>
      <c r="L38">
        <v>35665</v>
      </c>
    </row>
    <row r="39" spans="1:12" x14ac:dyDescent="0.3">
      <c r="A39">
        <v>38</v>
      </c>
      <c r="B39" t="s">
        <v>31</v>
      </c>
      <c r="C39" t="s">
        <v>12</v>
      </c>
      <c r="D39" t="s">
        <v>40</v>
      </c>
      <c r="E39">
        <v>6</v>
      </c>
      <c r="F39">
        <v>10</v>
      </c>
      <c r="G39">
        <v>-6.1040367948598101E-2</v>
      </c>
      <c r="H39">
        <v>1.3219206325331301E-2</v>
      </c>
      <c r="I39" s="1">
        <v>3.88294059670516E-6</v>
      </c>
      <c r="J39">
        <v>-8.6949536250451404E-2</v>
      </c>
      <c r="K39">
        <v>-3.5131199646744798E-2</v>
      </c>
      <c r="L39">
        <v>17413</v>
      </c>
    </row>
    <row r="40" spans="1:12" x14ac:dyDescent="0.3">
      <c r="A40">
        <v>39</v>
      </c>
      <c r="B40" t="s">
        <v>31</v>
      </c>
      <c r="C40" t="s">
        <v>12</v>
      </c>
      <c r="D40" t="s">
        <v>40</v>
      </c>
      <c r="E40">
        <v>11</v>
      </c>
      <c r="F40">
        <v>15</v>
      </c>
      <c r="G40">
        <v>3.6403193722617903E-2</v>
      </c>
      <c r="H40">
        <v>2.00896701913768E-2</v>
      </c>
      <c r="I40">
        <v>6.9980725602021093E-2</v>
      </c>
      <c r="J40">
        <v>-2.9718363137684698E-3</v>
      </c>
      <c r="K40">
        <v>7.5778223759004296E-2</v>
      </c>
      <c r="L40">
        <v>4026</v>
      </c>
    </row>
    <row r="41" spans="1:12" x14ac:dyDescent="0.3">
      <c r="A41">
        <v>40</v>
      </c>
      <c r="B41" t="s">
        <v>31</v>
      </c>
      <c r="C41" t="s">
        <v>12</v>
      </c>
      <c r="D41" t="s">
        <v>40</v>
      </c>
      <c r="E41">
        <v>16</v>
      </c>
      <c r="F41">
        <v>100</v>
      </c>
      <c r="G41">
        <v>0.110254329004065</v>
      </c>
      <c r="H41">
        <v>4.1492060205926898E-2</v>
      </c>
      <c r="I41">
        <v>7.8783520617247502E-3</v>
      </c>
      <c r="J41">
        <v>2.8931385356080998E-2</v>
      </c>
      <c r="K41">
        <v>0.19157727265204899</v>
      </c>
      <c r="L41">
        <v>578</v>
      </c>
    </row>
    <row r="42" spans="1:12" x14ac:dyDescent="0.3">
      <c r="A42">
        <v>41</v>
      </c>
      <c r="B42" t="s">
        <v>31</v>
      </c>
      <c r="C42" t="s">
        <v>13</v>
      </c>
      <c r="D42" t="s">
        <v>38</v>
      </c>
      <c r="E42">
        <v>0</v>
      </c>
      <c r="F42">
        <v>100</v>
      </c>
      <c r="G42">
        <v>-0.154649406270814</v>
      </c>
      <c r="H42">
        <v>8.3834962510511094E-3</v>
      </c>
      <c r="I42" s="1">
        <v>5.5236922146671101E-76</v>
      </c>
      <c r="J42">
        <v>-0.17108075698740099</v>
      </c>
      <c r="K42">
        <v>-0.138218055554227</v>
      </c>
      <c r="L42">
        <v>57682</v>
      </c>
    </row>
    <row r="43" spans="1:12" x14ac:dyDescent="0.3">
      <c r="A43">
        <v>42</v>
      </c>
      <c r="B43" t="s">
        <v>31</v>
      </c>
      <c r="C43" t="s">
        <v>13</v>
      </c>
      <c r="D43" t="s">
        <v>38</v>
      </c>
      <c r="E43">
        <v>0</v>
      </c>
      <c r="F43">
        <v>5</v>
      </c>
      <c r="G43">
        <v>-6.2823772486049201E-2</v>
      </c>
      <c r="H43">
        <v>1.0757380853569001E-2</v>
      </c>
      <c r="I43" s="1">
        <v>5.2181360125008897E-9</v>
      </c>
      <c r="J43">
        <v>-8.3907851527025096E-2</v>
      </c>
      <c r="K43">
        <v>-4.1739693445073299E-2</v>
      </c>
      <c r="L43">
        <v>35665</v>
      </c>
    </row>
    <row r="44" spans="1:12" x14ac:dyDescent="0.3">
      <c r="A44">
        <v>43</v>
      </c>
      <c r="B44" t="s">
        <v>31</v>
      </c>
      <c r="C44" t="s">
        <v>13</v>
      </c>
      <c r="D44" t="s">
        <v>38</v>
      </c>
      <c r="E44">
        <v>6</v>
      </c>
      <c r="F44">
        <v>10</v>
      </c>
      <c r="G44">
        <v>-6.20486075193536E-2</v>
      </c>
      <c r="H44">
        <v>1.54843434895143E-2</v>
      </c>
      <c r="I44" s="1">
        <v>6.1447092399103894E-5</v>
      </c>
      <c r="J44">
        <v>-9.2397363083048897E-2</v>
      </c>
      <c r="K44">
        <v>-3.16998519556582E-2</v>
      </c>
      <c r="L44">
        <v>17413</v>
      </c>
    </row>
    <row r="45" spans="1:12" x14ac:dyDescent="0.3">
      <c r="A45">
        <v>44</v>
      </c>
      <c r="B45" t="s">
        <v>31</v>
      </c>
      <c r="C45" t="s">
        <v>13</v>
      </c>
      <c r="D45" t="s">
        <v>38</v>
      </c>
      <c r="E45">
        <v>11</v>
      </c>
      <c r="F45">
        <v>15</v>
      </c>
      <c r="G45">
        <v>-0.21112261329311599</v>
      </c>
      <c r="H45">
        <v>0.111563158476853</v>
      </c>
      <c r="I45">
        <v>5.8437118672953897E-2</v>
      </c>
      <c r="J45">
        <v>-0.42978238590928203</v>
      </c>
      <c r="K45">
        <v>7.5371593230497396E-3</v>
      </c>
      <c r="L45">
        <v>4026</v>
      </c>
    </row>
    <row r="46" spans="1:12" x14ac:dyDescent="0.3">
      <c r="A46">
        <v>45</v>
      </c>
      <c r="B46" t="s">
        <v>31</v>
      </c>
      <c r="C46" t="s">
        <v>13</v>
      </c>
      <c r="D46" t="s">
        <v>38</v>
      </c>
      <c r="E46">
        <v>16</v>
      </c>
      <c r="F46">
        <v>100</v>
      </c>
      <c r="G46">
        <v>0.33606549483917098</v>
      </c>
      <c r="H46">
        <v>4.3529548977963503E-2</v>
      </c>
      <c r="I46" s="1">
        <v>1.15965935737224E-14</v>
      </c>
      <c r="J46">
        <v>0.25074914657909098</v>
      </c>
      <c r="K46">
        <v>0.42138184309925197</v>
      </c>
      <c r="L46">
        <v>578</v>
      </c>
    </row>
    <row r="47" spans="1:12" x14ac:dyDescent="0.3">
      <c r="A47">
        <v>46</v>
      </c>
      <c r="B47" t="s">
        <v>31</v>
      </c>
      <c r="C47" t="s">
        <v>13</v>
      </c>
      <c r="D47" t="s">
        <v>18</v>
      </c>
      <c r="E47">
        <v>0</v>
      </c>
      <c r="F47">
        <v>100</v>
      </c>
      <c r="G47">
        <v>-0.134882908509457</v>
      </c>
      <c r="H47">
        <v>4.02346373853627E-3</v>
      </c>
      <c r="I47" s="1">
        <v>2.1492473040330499E-246</v>
      </c>
      <c r="J47">
        <v>-0.142768752530091</v>
      </c>
      <c r="K47">
        <v>-0.126997064488823</v>
      </c>
      <c r="L47">
        <v>57682</v>
      </c>
    </row>
    <row r="48" spans="1:12" x14ac:dyDescent="0.3">
      <c r="A48">
        <v>47</v>
      </c>
      <c r="B48" t="s">
        <v>31</v>
      </c>
      <c r="C48" t="s">
        <v>13</v>
      </c>
      <c r="D48" t="s">
        <v>18</v>
      </c>
      <c r="E48">
        <v>0</v>
      </c>
      <c r="F48">
        <v>5</v>
      </c>
      <c r="G48">
        <v>-5.1620965107273702E-2</v>
      </c>
      <c r="H48">
        <v>4.9012730374800098E-3</v>
      </c>
      <c r="I48" s="1">
        <v>6.1412489378792896E-26</v>
      </c>
      <c r="J48">
        <v>-6.1227283739131701E-2</v>
      </c>
      <c r="K48">
        <v>-4.2014646475415598E-2</v>
      </c>
      <c r="L48">
        <v>35665</v>
      </c>
    </row>
    <row r="49" spans="1:12" x14ac:dyDescent="0.3">
      <c r="A49">
        <v>48</v>
      </c>
      <c r="B49" t="s">
        <v>31</v>
      </c>
      <c r="C49" t="s">
        <v>13</v>
      </c>
      <c r="D49" t="s">
        <v>18</v>
      </c>
      <c r="E49">
        <v>6</v>
      </c>
      <c r="F49">
        <v>10</v>
      </c>
      <c r="G49">
        <v>-4.2881778624371397E-2</v>
      </c>
      <c r="H49">
        <v>8.1322861025630699E-3</v>
      </c>
      <c r="I49" s="1">
        <v>1.34190513825371E-7</v>
      </c>
      <c r="J49">
        <v>-5.88207664973706E-2</v>
      </c>
      <c r="K49">
        <v>-2.6942790751372198E-2</v>
      </c>
      <c r="L49">
        <v>17413</v>
      </c>
    </row>
    <row r="50" spans="1:12" x14ac:dyDescent="0.3">
      <c r="A50">
        <v>49</v>
      </c>
      <c r="B50" t="s">
        <v>31</v>
      </c>
      <c r="C50" t="s">
        <v>13</v>
      </c>
      <c r="D50" t="s">
        <v>18</v>
      </c>
      <c r="E50">
        <v>11</v>
      </c>
      <c r="F50">
        <v>15</v>
      </c>
      <c r="G50">
        <v>-8.7073541267867996E-2</v>
      </c>
      <c r="H50">
        <v>3.0480751206307902E-2</v>
      </c>
      <c r="I50">
        <v>4.2810653314098298E-3</v>
      </c>
      <c r="J50">
        <v>-0.146814715853957</v>
      </c>
      <c r="K50">
        <v>-2.73323666817787E-2</v>
      </c>
      <c r="L50">
        <v>4026</v>
      </c>
    </row>
    <row r="51" spans="1:12" x14ac:dyDescent="0.3">
      <c r="A51">
        <v>50</v>
      </c>
      <c r="B51" t="s">
        <v>31</v>
      </c>
      <c r="C51" t="s">
        <v>13</v>
      </c>
      <c r="D51" t="s">
        <v>18</v>
      </c>
      <c r="E51">
        <v>16</v>
      </c>
      <c r="F51">
        <v>100</v>
      </c>
      <c r="G51">
        <v>0.277777761584593</v>
      </c>
      <c r="H51">
        <v>2.1132648475633099E-2</v>
      </c>
      <c r="I51" s="1">
        <v>1.8304974807631999E-39</v>
      </c>
      <c r="J51">
        <v>0.23635853167440701</v>
      </c>
      <c r="K51">
        <v>0.31919699149477898</v>
      </c>
      <c r="L51">
        <v>578</v>
      </c>
    </row>
    <row r="52" spans="1:12" x14ac:dyDescent="0.3">
      <c r="A52">
        <v>51</v>
      </c>
      <c r="B52" t="s">
        <v>31</v>
      </c>
      <c r="C52" t="s">
        <v>13</v>
      </c>
      <c r="D52" t="s">
        <v>39</v>
      </c>
      <c r="E52">
        <v>0</v>
      </c>
      <c r="F52">
        <v>100</v>
      </c>
      <c r="G52">
        <v>-7.3191684855052098E-3</v>
      </c>
      <c r="H52">
        <v>5.3739643802621102E-3</v>
      </c>
      <c r="I52">
        <v>0.17320792743911601</v>
      </c>
      <c r="J52">
        <v>-1.7851945125020099E-2</v>
      </c>
      <c r="K52">
        <v>3.2136081540096399E-3</v>
      </c>
      <c r="L52">
        <v>57682</v>
      </c>
    </row>
    <row r="53" spans="1:12" x14ac:dyDescent="0.3">
      <c r="A53">
        <v>52</v>
      </c>
      <c r="B53" t="s">
        <v>31</v>
      </c>
      <c r="C53" t="s">
        <v>13</v>
      </c>
      <c r="D53" t="s">
        <v>39</v>
      </c>
      <c r="E53">
        <v>0</v>
      </c>
      <c r="F53">
        <v>5</v>
      </c>
      <c r="G53">
        <v>-8.2639360174599497E-3</v>
      </c>
      <c r="H53">
        <v>5.6913370739841897E-3</v>
      </c>
      <c r="I53">
        <v>0.14649600716579</v>
      </c>
      <c r="J53">
        <v>-1.94187517063465E-2</v>
      </c>
      <c r="K53">
        <v>2.8908796714266299E-3</v>
      </c>
      <c r="L53">
        <v>35665</v>
      </c>
    </row>
    <row r="54" spans="1:12" x14ac:dyDescent="0.3">
      <c r="A54">
        <v>53</v>
      </c>
      <c r="B54" t="s">
        <v>31</v>
      </c>
      <c r="C54" t="s">
        <v>13</v>
      </c>
      <c r="D54" t="s">
        <v>39</v>
      </c>
      <c r="E54">
        <v>6</v>
      </c>
      <c r="F54">
        <v>10</v>
      </c>
      <c r="G54">
        <v>-2.4744772577541499E-2</v>
      </c>
      <c r="H54">
        <v>1.29686207094643E-2</v>
      </c>
      <c r="I54">
        <v>5.6384795719093703E-2</v>
      </c>
      <c r="J54">
        <v>-5.0162802097251803E-2</v>
      </c>
      <c r="K54">
        <v>6.7325694216881595E-4</v>
      </c>
      <c r="L54">
        <v>17413</v>
      </c>
    </row>
    <row r="55" spans="1:12" x14ac:dyDescent="0.3">
      <c r="A55">
        <v>54</v>
      </c>
      <c r="B55" t="s">
        <v>31</v>
      </c>
      <c r="C55" t="s">
        <v>13</v>
      </c>
      <c r="D55" t="s">
        <v>39</v>
      </c>
      <c r="E55">
        <v>11</v>
      </c>
      <c r="F55">
        <v>15</v>
      </c>
      <c r="G55">
        <v>-0.11692126909516699</v>
      </c>
      <c r="H55">
        <v>0.11387818033920501</v>
      </c>
      <c r="I55">
        <v>0.304551237917627</v>
      </c>
      <c r="J55">
        <v>-0.340118401184966</v>
      </c>
      <c r="K55">
        <v>0.106275862994633</v>
      </c>
      <c r="L55">
        <v>4026</v>
      </c>
    </row>
    <row r="56" spans="1:12" x14ac:dyDescent="0.3">
      <c r="A56">
        <v>55</v>
      </c>
      <c r="B56" t="s">
        <v>31</v>
      </c>
      <c r="C56" t="s">
        <v>13</v>
      </c>
      <c r="D56" t="s">
        <v>39</v>
      </c>
      <c r="E56">
        <v>16</v>
      </c>
      <c r="F56">
        <v>100</v>
      </c>
      <c r="G56" s="1">
        <v>2.2204460492503101E-16</v>
      </c>
      <c r="H56">
        <v>1.3663962468520201E-4</v>
      </c>
      <c r="I56">
        <v>0.99999999999870304</v>
      </c>
      <c r="J56">
        <v>-2.6780874324384399E-4</v>
      </c>
      <c r="K56">
        <v>2.6780874324428802E-4</v>
      </c>
      <c r="L56">
        <v>578</v>
      </c>
    </row>
    <row r="57" spans="1:12" x14ac:dyDescent="0.3">
      <c r="A57">
        <v>56</v>
      </c>
      <c r="B57" t="s">
        <v>31</v>
      </c>
      <c r="C57" t="s">
        <v>13</v>
      </c>
      <c r="D57" t="s">
        <v>40</v>
      </c>
      <c r="E57">
        <v>0</v>
      </c>
      <c r="F57">
        <v>100</v>
      </c>
      <c r="G57">
        <v>-0.134882908509457</v>
      </c>
      <c r="H57">
        <v>4.02346373853627E-3</v>
      </c>
      <c r="I57" s="1">
        <v>2.1492473040330499E-246</v>
      </c>
      <c r="J57">
        <v>-0.142768752530091</v>
      </c>
      <c r="K57">
        <v>-0.126997064488823</v>
      </c>
      <c r="L57">
        <v>57682</v>
      </c>
    </row>
    <row r="58" spans="1:12" x14ac:dyDescent="0.3">
      <c r="A58">
        <v>57</v>
      </c>
      <c r="B58" t="s">
        <v>31</v>
      </c>
      <c r="C58" t="s">
        <v>13</v>
      </c>
      <c r="D58" t="s">
        <v>40</v>
      </c>
      <c r="E58">
        <v>0</v>
      </c>
      <c r="F58">
        <v>5</v>
      </c>
      <c r="G58">
        <v>-5.1620965107273702E-2</v>
      </c>
      <c r="H58">
        <v>4.9012730374800098E-3</v>
      </c>
      <c r="I58" s="1">
        <v>6.1412489378792896E-26</v>
      </c>
      <c r="J58">
        <v>-6.1227283739131701E-2</v>
      </c>
      <c r="K58">
        <v>-4.2014646475415598E-2</v>
      </c>
      <c r="L58">
        <v>35665</v>
      </c>
    </row>
    <row r="59" spans="1:12" x14ac:dyDescent="0.3">
      <c r="A59">
        <v>58</v>
      </c>
      <c r="B59" t="s">
        <v>31</v>
      </c>
      <c r="C59" t="s">
        <v>13</v>
      </c>
      <c r="D59" t="s">
        <v>40</v>
      </c>
      <c r="E59">
        <v>6</v>
      </c>
      <c r="F59">
        <v>10</v>
      </c>
      <c r="G59">
        <v>-4.2881778624371397E-2</v>
      </c>
      <c r="H59">
        <v>8.1322861025630699E-3</v>
      </c>
      <c r="I59" s="1">
        <v>1.34190513825371E-7</v>
      </c>
      <c r="J59">
        <v>-5.88207664973706E-2</v>
      </c>
      <c r="K59">
        <v>-2.6942790751372198E-2</v>
      </c>
      <c r="L59">
        <v>17413</v>
      </c>
    </row>
    <row r="60" spans="1:12" x14ac:dyDescent="0.3">
      <c r="A60">
        <v>59</v>
      </c>
      <c r="B60" t="s">
        <v>31</v>
      </c>
      <c r="C60" t="s">
        <v>13</v>
      </c>
      <c r="D60" t="s">
        <v>40</v>
      </c>
      <c r="E60">
        <v>11</v>
      </c>
      <c r="F60">
        <v>15</v>
      </c>
      <c r="G60">
        <v>-8.7073541267867996E-2</v>
      </c>
      <c r="H60">
        <v>3.0480751206307902E-2</v>
      </c>
      <c r="I60">
        <v>4.2810653314098298E-3</v>
      </c>
      <c r="J60">
        <v>-0.146814715853957</v>
      </c>
      <c r="K60">
        <v>-2.73323666817787E-2</v>
      </c>
      <c r="L60">
        <v>4026</v>
      </c>
    </row>
    <row r="61" spans="1:12" x14ac:dyDescent="0.3">
      <c r="A61">
        <v>60</v>
      </c>
      <c r="B61" t="s">
        <v>31</v>
      </c>
      <c r="C61" t="s">
        <v>13</v>
      </c>
      <c r="D61" t="s">
        <v>40</v>
      </c>
      <c r="E61">
        <v>16</v>
      </c>
      <c r="F61">
        <v>100</v>
      </c>
      <c r="G61">
        <v>0.277777761584593</v>
      </c>
      <c r="H61">
        <v>2.1132648475633099E-2</v>
      </c>
      <c r="I61" s="1">
        <v>1.8304974807631999E-39</v>
      </c>
      <c r="J61">
        <v>0.23635853167440701</v>
      </c>
      <c r="K61">
        <v>0.31919699149477898</v>
      </c>
      <c r="L61">
        <v>578</v>
      </c>
    </row>
  </sheetData>
  <sortState xmlns:xlrd2="http://schemas.microsoft.com/office/spreadsheetml/2017/richdata2" ref="N2:Y122">
    <sortCondition ref="O2:O122" customList="Ventilation,No Ventilation,RRT,No RRT,Vasopressor,No Vasopressor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1"/>
  <sheetViews>
    <sheetView zoomScale="115" workbookViewId="0">
      <selection activeCell="A9" sqref="A9:XFD10"/>
    </sheetView>
  </sheetViews>
  <sheetFormatPr defaultRowHeight="14.4" x14ac:dyDescent="0.3"/>
  <cols>
    <col min="1" max="1" width="9" bestFit="1" customWidth="1"/>
    <col min="2" max="2" width="13.6640625" customWidth="1"/>
    <col min="3" max="3" width="10.6640625" bestFit="1" customWidth="1"/>
    <col min="5" max="9" width="9" bestFit="1" customWidth="1"/>
    <col min="10" max="10" width="13.33203125" bestFit="1" customWidth="1"/>
    <col min="12" max="12" width="15.88671875" bestFit="1" customWidth="1"/>
    <col min="14" max="14" width="15.33203125" bestFit="1" customWidth="1"/>
    <col min="15" max="15" width="15.88671875" bestFit="1" customWidth="1"/>
  </cols>
  <sheetData>
    <row r="1" spans="1:12" x14ac:dyDescent="0.3">
      <c r="A1" s="7"/>
      <c r="B1" s="7" t="s">
        <v>1</v>
      </c>
      <c r="C1" s="7" t="s">
        <v>30</v>
      </c>
      <c r="D1" s="7" t="s">
        <v>0</v>
      </c>
      <c r="E1" s="7" t="s">
        <v>3</v>
      </c>
      <c r="F1" s="7" t="s">
        <v>4</v>
      </c>
      <c r="G1" s="7" t="s">
        <v>5</v>
      </c>
      <c r="H1" s="7" t="s">
        <v>8</v>
      </c>
      <c r="I1" s="7" t="s">
        <v>9</v>
      </c>
      <c r="J1" s="7" t="s">
        <v>7</v>
      </c>
    </row>
    <row r="2" spans="1:12" x14ac:dyDescent="0.3">
      <c r="A2">
        <f>LTMLE!A7</f>
        <v>6</v>
      </c>
      <c r="B2" t="str">
        <f>_xlfn.CONCAT(IF(ISNUMBER(SEARCH("Yes-Treatment",LTMLE!D7)), "", "No "),IF(LTMLE!C7="ventilation_bin","Ventilation",IF(LTMLE!C7="rrt","RRT",IF(LTMLE!C7="pressor","Vasopressor",""))))</f>
        <v>No Ventilation</v>
      </c>
      <c r="C2" t="e">
        <f>LEFT(LTMLE!D7, FIND("&amp;", LTMLE!D7)-1)</f>
        <v>#VALUE!</v>
      </c>
      <c r="D2" t="str">
        <f>LTMLE!B7</f>
        <v>MIMIC_eICU</v>
      </c>
      <c r="E2">
        <f>VLOOKUP($A2,LTMLE!$A:$L, 5)</f>
        <v>0</v>
      </c>
      <c r="F2">
        <f>VLOOKUP($A2,LTMLE!$A:$L, 6)</f>
        <v>100</v>
      </c>
      <c r="G2">
        <f>VLOOKUP($A2,LTMLE!$A:$L, 7)</f>
        <v>-0.119757953960031</v>
      </c>
      <c r="H2">
        <f>VLOOKUP($A2,LTMLE!$A:$L, 10)</f>
        <v>-0.12776317587081801</v>
      </c>
      <c r="I2">
        <f>VLOOKUP($A2,LTMLE!$A:$L, 11)</f>
        <v>-0.11175273204924401</v>
      </c>
      <c r="J2">
        <f>VLOOKUP($A2,LTMLE!$A:$L, 9)</f>
        <v>5.5968389475693697E-189</v>
      </c>
      <c r="L2" t="str">
        <f>_xlfn.CONCAT(FIXED(temp!G2, 3), " (", FIXED(temp!H2,3), " - ", FIXED(temp!I2,3),  ")", IF(AND(temp!J2 &lt;0.05, NOT(ISBLANK(temp!J2))), "*", " ") )</f>
        <v>-0.120 (-0.128 - -0.112)*</v>
      </c>
    </row>
    <row r="3" spans="1:12" x14ac:dyDescent="0.3">
      <c r="A3">
        <f>LTMLE!A8</f>
        <v>7</v>
      </c>
      <c r="B3" t="str">
        <f>_xlfn.CONCAT(IF(ISNUMBER(SEARCH("Yes-Treatment",LTMLE!D8)), "", "No "),IF(LTMLE!C8="ventilation_bin","Ventilation",IF(LTMLE!C8="rrt","RRT",IF(LTMLE!C8="pressor","Vasopressor",""))))</f>
        <v>No Ventilation</v>
      </c>
      <c r="C3" t="e">
        <f>LEFT(LTMLE!D8, FIND("&amp;", LTMLE!D8)-1)</f>
        <v>#VALUE!</v>
      </c>
      <c r="D3" t="str">
        <f>LTMLE!B8</f>
        <v>MIMIC_eICU</v>
      </c>
      <c r="E3">
        <f>VLOOKUP($A3,LTMLE!$A:$L, 5)</f>
        <v>0</v>
      </c>
      <c r="F3">
        <f>VLOOKUP($A3,LTMLE!$A:$L, 6)</f>
        <v>5</v>
      </c>
      <c r="G3">
        <f>VLOOKUP($A3,LTMLE!$A:$L, 7)</f>
        <v>-6.01684100911095E-2</v>
      </c>
      <c r="H3">
        <f>VLOOKUP($A3,LTMLE!$A:$L, 10)</f>
        <v>-6.9994870646053003E-2</v>
      </c>
      <c r="I3">
        <f>VLOOKUP($A3,LTMLE!$A:$L, 11)</f>
        <v>-5.03419495361659E-2</v>
      </c>
      <c r="J3">
        <f>VLOOKUP($A3,LTMLE!$A:$L, 9)</f>
        <v>3.5078608877195802E-33</v>
      </c>
      <c r="L3" t="str">
        <f>_xlfn.CONCAT(FIXED(temp!G3, 3), " (", FIXED(temp!H3,3), " - ", FIXED(temp!I3,3),  ")", IF(AND(temp!J3 &lt;0.05, NOT(ISBLANK(temp!J3))), "*", " ") )</f>
        <v>-0.060 (-0.070 - -0.050)*</v>
      </c>
    </row>
    <row r="4" spans="1:12" x14ac:dyDescent="0.3">
      <c r="A4">
        <f>LTMLE!A9</f>
        <v>8</v>
      </c>
      <c r="B4" t="str">
        <f>_xlfn.CONCAT(IF(ISNUMBER(SEARCH("Yes-Treatment",LTMLE!D9)), "", "No "),IF(LTMLE!C9="ventilation_bin","Ventilation",IF(LTMLE!C9="rrt","RRT",IF(LTMLE!C9="pressor","Vasopressor",""))))</f>
        <v>No Ventilation</v>
      </c>
      <c r="C4" t="e">
        <f>LEFT(LTMLE!D9, FIND("&amp;", LTMLE!D9)-1)</f>
        <v>#VALUE!</v>
      </c>
      <c r="D4" t="str">
        <f>LTMLE!B9</f>
        <v>MIMIC_eICU</v>
      </c>
      <c r="E4">
        <f>VLOOKUP($A4,LTMLE!$A:$L, 5)</f>
        <v>6</v>
      </c>
      <c r="F4">
        <f>VLOOKUP($A4,LTMLE!$A:$L, 6)</f>
        <v>10</v>
      </c>
      <c r="G4">
        <f>VLOOKUP($A4,LTMLE!$A:$L, 7)</f>
        <v>-1.3854422705186E-2</v>
      </c>
      <c r="H4">
        <f>VLOOKUP($A4,LTMLE!$A:$L, 10)</f>
        <v>-2.96248368174825E-2</v>
      </c>
      <c r="I4">
        <f>VLOOKUP($A4,LTMLE!$A:$L, 11)</f>
        <v>1.91599140711049E-3</v>
      </c>
      <c r="J4">
        <f>VLOOKUP($A4,LTMLE!$A:$L, 9)</f>
        <v>8.5098050314262305E-2</v>
      </c>
      <c r="L4" t="str">
        <f>_xlfn.CONCAT(FIXED(temp!G4, 3), " (", FIXED(temp!H4,3), " - ", FIXED(temp!I4,3),  ")", IF(AND(temp!J4 &lt;0.05, NOT(ISBLANK(temp!J4))), "*", " ") )</f>
        <v xml:space="preserve">-0.014 (-0.030 - 0.002) </v>
      </c>
    </row>
    <row r="5" spans="1:12" x14ac:dyDescent="0.3">
      <c r="A5">
        <f>LTMLE!A10</f>
        <v>9</v>
      </c>
      <c r="B5" t="str">
        <f>_xlfn.CONCAT(IF(ISNUMBER(SEARCH("Yes-Treatment",LTMLE!D10)), "", "No "),IF(LTMLE!C10="ventilation_bin","Ventilation",IF(LTMLE!C10="rrt","RRT",IF(LTMLE!C10="pressor","Vasopressor",""))))</f>
        <v>No Ventilation</v>
      </c>
      <c r="C5" t="e">
        <f>LEFT(LTMLE!D10, FIND("&amp;", LTMLE!D10)-1)</f>
        <v>#VALUE!</v>
      </c>
      <c r="D5" t="str">
        <f>LTMLE!B10</f>
        <v>MIMIC_eICU</v>
      </c>
      <c r="E5">
        <f>VLOOKUP($A5,LTMLE!$A:$L, 5)</f>
        <v>11</v>
      </c>
      <c r="F5">
        <f>VLOOKUP($A5,LTMLE!$A:$L, 6)</f>
        <v>15</v>
      </c>
      <c r="G5">
        <f>VLOOKUP($A5,LTMLE!$A:$L, 7)</f>
        <v>8.6389801851540104E-2</v>
      </c>
      <c r="H5">
        <f>VLOOKUP($A5,LTMLE!$A:$L, 10)</f>
        <v>4.0063537007979301E-2</v>
      </c>
      <c r="I5">
        <f>VLOOKUP($A5,LTMLE!$A:$L, 11)</f>
        <v>0.132716066695101</v>
      </c>
      <c r="J5">
        <f>VLOOKUP($A5,LTMLE!$A:$L, 9)</f>
        <v>2.5721655367930699E-4</v>
      </c>
      <c r="L5" t="str">
        <f>_xlfn.CONCAT(FIXED(temp!G5, 3), " (", FIXED(temp!H5,3), " - ", FIXED(temp!I5,3),  ")", IF(AND(temp!J5 &lt;0.05, NOT(ISBLANK(temp!J5))), "*", " ") )</f>
        <v>0.086 (0.040 - 0.133)*</v>
      </c>
    </row>
    <row r="6" spans="1:12" x14ac:dyDescent="0.3">
      <c r="A6">
        <f>LTMLE!A11</f>
        <v>10</v>
      </c>
      <c r="B6" t="str">
        <f>_xlfn.CONCAT(IF(ISNUMBER(SEARCH("Yes-Treatment",LTMLE!D11)), "", "No "),IF(LTMLE!C11="ventilation_bin","Ventilation",IF(LTMLE!C11="rrt","RRT",IF(LTMLE!C11="pressor","Vasopressor",""))))</f>
        <v>No Ventilation</v>
      </c>
      <c r="C6" t="e">
        <f>LEFT(LTMLE!D11, FIND("&amp;", LTMLE!D11)-1)</f>
        <v>#VALUE!</v>
      </c>
      <c r="D6" t="str">
        <f>LTMLE!B11</f>
        <v>MIMIC_eICU</v>
      </c>
      <c r="E6">
        <f>VLOOKUP($A6,LTMLE!$A:$L, 5)</f>
        <v>16</v>
      </c>
      <c r="F6">
        <f>VLOOKUP($A6,LTMLE!$A:$L, 6)</f>
        <v>100</v>
      </c>
      <c r="G6">
        <f>VLOOKUP($A6,LTMLE!$A:$L, 7)</f>
        <v>0.18817204300454499</v>
      </c>
      <c r="H6">
        <f>VLOOKUP($A6,LTMLE!$A:$L, 10)</f>
        <v>1.0267636316389101E-2</v>
      </c>
      <c r="I6">
        <f>VLOOKUP($A6,LTMLE!$A:$L, 11)</f>
        <v>0.36607644969270098</v>
      </c>
      <c r="J6">
        <f>VLOOKUP($A6,LTMLE!$A:$L, 9)</f>
        <v>3.81646468032866E-2</v>
      </c>
      <c r="L6" t="str">
        <f>_xlfn.CONCAT(FIXED(temp!G6, 3), " (", FIXED(temp!H6,3), " - ", FIXED(temp!I6,3),  ")", IF(AND(temp!J6 &lt;0.05, NOT(ISBLANK(temp!J6))), "*", " ") )</f>
        <v>0.188 (0.010 - 0.366)*</v>
      </c>
    </row>
    <row r="7" spans="1:12" x14ac:dyDescent="0.3">
      <c r="A7">
        <f>LTMLE!A17</f>
        <v>16</v>
      </c>
      <c r="B7" t="str">
        <f>_xlfn.CONCAT(IF(ISNUMBER(SEARCH("Yes-Treatment",LTMLE!D17)), "", "No "),IF(LTMLE!C17="ventilation_bin","Ventilation",IF(LTMLE!C17="rrt","RRT",IF(LTMLE!C17="pressor","Vasopressor",""))))</f>
        <v>Ventilation</v>
      </c>
      <c r="C7" t="e">
        <f>LEFT(LTMLE!D17, FIND("&amp;", LTMLE!D17)-1)</f>
        <v>#VALUE!</v>
      </c>
      <c r="D7" t="str">
        <f>LTMLE!B17</f>
        <v>MIMIC_eICU</v>
      </c>
      <c r="E7">
        <f>VLOOKUP($A7,LTMLE!$A:$L, 5)</f>
        <v>0</v>
      </c>
      <c r="F7">
        <f>VLOOKUP($A7,LTMLE!$A:$L, 6)</f>
        <v>100</v>
      </c>
      <c r="G7">
        <f>VLOOKUP($A7,LTMLE!$A:$L, 7)</f>
        <v>-0.119757953960031</v>
      </c>
      <c r="H7">
        <f>VLOOKUP($A7,LTMLE!$A:$L, 10)</f>
        <v>-0.12776317587081801</v>
      </c>
      <c r="I7">
        <f>VLOOKUP($A7,LTMLE!$A:$L, 11)</f>
        <v>-0.11175273204924401</v>
      </c>
      <c r="J7">
        <f>VLOOKUP($A7,LTMLE!$A:$L, 9)</f>
        <v>5.5968389475693697E-189</v>
      </c>
      <c r="L7" t="str">
        <f>_xlfn.CONCAT(FIXED(temp!G7, 3), " (", FIXED(temp!H7,3), " - ", FIXED(temp!I7,3),  ")", IF(AND(temp!J7 &lt;0.05, NOT(ISBLANK(temp!J7))), "*", " ") )</f>
        <v>-0.120 (-0.128 - -0.112)*</v>
      </c>
    </row>
    <row r="8" spans="1:12" x14ac:dyDescent="0.3">
      <c r="A8">
        <f>LTMLE!A18</f>
        <v>17</v>
      </c>
      <c r="B8" t="str">
        <f>_xlfn.CONCAT(IF(ISNUMBER(SEARCH("Yes-Treatment",LTMLE!D18)), "", "No "),IF(LTMLE!C18="ventilation_bin","Ventilation",IF(LTMLE!C18="rrt","RRT",IF(LTMLE!C18="pressor","Vasopressor",""))))</f>
        <v>Ventilation</v>
      </c>
      <c r="C8" t="e">
        <f>LEFT(LTMLE!D18, FIND("&amp;", LTMLE!D18)-1)</f>
        <v>#VALUE!</v>
      </c>
      <c r="D8" t="str">
        <f>LTMLE!B18</f>
        <v>MIMIC_eICU</v>
      </c>
      <c r="E8">
        <f>VLOOKUP($A8,LTMLE!$A:$L, 5)</f>
        <v>0</v>
      </c>
      <c r="F8">
        <f>VLOOKUP($A8,LTMLE!$A:$L, 6)</f>
        <v>5</v>
      </c>
      <c r="G8">
        <f>VLOOKUP($A8,LTMLE!$A:$L, 7)</f>
        <v>-6.01684100911095E-2</v>
      </c>
      <c r="H8">
        <f>VLOOKUP($A8,LTMLE!$A:$L, 10)</f>
        <v>-6.9994870646053003E-2</v>
      </c>
      <c r="I8">
        <f>VLOOKUP($A8,LTMLE!$A:$L, 11)</f>
        <v>-5.03419495361659E-2</v>
      </c>
      <c r="J8">
        <f>VLOOKUP($A8,LTMLE!$A:$L, 9)</f>
        <v>3.5078608877195802E-33</v>
      </c>
      <c r="L8" t="str">
        <f>_xlfn.CONCAT(FIXED(temp!G8, 3), " (", FIXED(temp!H8,3), " - ", FIXED(temp!I8,3),  ")", IF(AND(temp!J8 &lt;0.05, NOT(ISBLANK(temp!J8))), "*", " ") )</f>
        <v>-0.060 (-0.070 - -0.050)*</v>
      </c>
    </row>
    <row r="9" spans="1:12" x14ac:dyDescent="0.3">
      <c r="A9">
        <f>LTMLE!A19</f>
        <v>18</v>
      </c>
      <c r="B9" t="str">
        <f>_xlfn.CONCAT(IF(ISNUMBER(SEARCH("Yes-Treatment",LTMLE!D19)), "", "No "),IF(LTMLE!C19="ventilation_bin","Ventilation",IF(LTMLE!C19="rrt","RRT",IF(LTMLE!C19="pressor","Vasopressor",""))))</f>
        <v>Ventilation</v>
      </c>
      <c r="C9" t="e">
        <f>LEFT(LTMLE!D19, FIND("&amp;", LTMLE!D19)-1)</f>
        <v>#VALUE!</v>
      </c>
      <c r="D9" t="str">
        <f>LTMLE!B19</f>
        <v>MIMIC_eICU</v>
      </c>
      <c r="E9">
        <f>VLOOKUP($A9,LTMLE!$A:$L, 5)</f>
        <v>6</v>
      </c>
      <c r="F9">
        <f>VLOOKUP($A9,LTMLE!$A:$L, 6)</f>
        <v>10</v>
      </c>
      <c r="G9">
        <f>VLOOKUP($A9,LTMLE!$A:$L, 7)</f>
        <v>-1.3854422705186E-2</v>
      </c>
      <c r="H9">
        <f>VLOOKUP($A9,LTMLE!$A:$L, 10)</f>
        <v>-2.96248368174825E-2</v>
      </c>
      <c r="I9">
        <f>VLOOKUP($A9,LTMLE!$A:$L, 11)</f>
        <v>1.91599140711049E-3</v>
      </c>
      <c r="J9">
        <f>VLOOKUP($A9,LTMLE!$A:$L, 9)</f>
        <v>8.5098050314262305E-2</v>
      </c>
      <c r="L9" t="str">
        <f>_xlfn.CONCAT(FIXED(temp!G9, 3), " (", FIXED(temp!H9,3), " - ", FIXED(temp!I9,3),  ")", IF(AND(temp!J9 &lt;0.05, NOT(ISBLANK(temp!J9))), "*", " ") )</f>
        <v xml:space="preserve">-0.014 (-0.030 - 0.002) </v>
      </c>
    </row>
    <row r="10" spans="1:12" x14ac:dyDescent="0.3">
      <c r="A10">
        <f>LTMLE!A20</f>
        <v>19</v>
      </c>
      <c r="B10" t="str">
        <f>_xlfn.CONCAT(IF(ISNUMBER(SEARCH("Yes-Treatment",LTMLE!D20)), "", "No "),IF(LTMLE!C20="ventilation_bin","Ventilation",IF(LTMLE!C20="rrt","RRT",IF(LTMLE!C20="pressor","Vasopressor",""))))</f>
        <v>Ventilation</v>
      </c>
      <c r="C10" t="e">
        <f>LEFT(LTMLE!D20, FIND("&amp;", LTMLE!D20)-1)</f>
        <v>#VALUE!</v>
      </c>
      <c r="D10" t="str">
        <f>LTMLE!B20</f>
        <v>MIMIC_eICU</v>
      </c>
      <c r="E10">
        <f>VLOOKUP($A10,LTMLE!$A:$L, 5)</f>
        <v>11</v>
      </c>
      <c r="F10">
        <f>VLOOKUP($A10,LTMLE!$A:$L, 6)</f>
        <v>15</v>
      </c>
      <c r="G10">
        <f>VLOOKUP($A10,LTMLE!$A:$L, 7)</f>
        <v>8.6389801851540104E-2</v>
      </c>
      <c r="H10">
        <f>VLOOKUP($A10,LTMLE!$A:$L, 10)</f>
        <v>4.0063537007979301E-2</v>
      </c>
      <c r="I10">
        <f>VLOOKUP($A10,LTMLE!$A:$L, 11)</f>
        <v>0.132716066695101</v>
      </c>
      <c r="J10">
        <f>VLOOKUP($A10,LTMLE!$A:$L, 9)</f>
        <v>2.5721655367930699E-4</v>
      </c>
      <c r="L10" t="str">
        <f>_xlfn.CONCAT(FIXED(temp!G10, 3), " (", FIXED(temp!H10,3), " - ", FIXED(temp!I10,3),  ")", IF(AND(temp!J10 &lt;0.05, NOT(ISBLANK(temp!J10))), "*", " ") )</f>
        <v>0.086 (0.040 - 0.133)*</v>
      </c>
    </row>
    <row r="11" spans="1:12" x14ac:dyDescent="0.3">
      <c r="A11">
        <f>LTMLE!A21</f>
        <v>20</v>
      </c>
      <c r="B11" t="str">
        <f>_xlfn.CONCAT(IF(ISNUMBER(SEARCH("Yes-Treatment",LTMLE!D21)), "", "No "),IF(LTMLE!C21="ventilation_bin","Ventilation",IF(LTMLE!C21="rrt","RRT",IF(LTMLE!C21="pressor","Vasopressor",""))))</f>
        <v>Ventilation</v>
      </c>
      <c r="C11" t="e">
        <f>LEFT(LTMLE!D21, FIND("&amp;", LTMLE!D21)-1)</f>
        <v>#VALUE!</v>
      </c>
      <c r="D11" t="str">
        <f>LTMLE!B21</f>
        <v>MIMIC_eICU</v>
      </c>
      <c r="E11">
        <f>VLOOKUP($A11,LTMLE!$A:$L, 5)</f>
        <v>16</v>
      </c>
      <c r="F11">
        <f>VLOOKUP($A11,LTMLE!$A:$L, 6)</f>
        <v>100</v>
      </c>
      <c r="G11">
        <f>VLOOKUP($A11,LTMLE!$A:$L, 7)</f>
        <v>0.18817204300454499</v>
      </c>
      <c r="H11">
        <f>VLOOKUP($A11,LTMLE!$A:$L, 10)</f>
        <v>1.0267636316389101E-2</v>
      </c>
      <c r="I11">
        <f>VLOOKUP($A11,LTMLE!$A:$L, 11)</f>
        <v>0.36607644969270098</v>
      </c>
      <c r="J11">
        <f>VLOOKUP($A11,LTMLE!$A:$L, 9)</f>
        <v>3.81646468032866E-2</v>
      </c>
      <c r="L11" t="str">
        <f>_xlfn.CONCAT(FIXED(temp!G11, 3), " (", FIXED(temp!H11,3), " - ", FIXED(temp!I11,3),  ")", IF(AND(temp!J11 &lt;0.05, NOT(ISBLANK(temp!J11))), "*", " ") )</f>
        <v>0.188 (0.010 - 0.366)*</v>
      </c>
    </row>
    <row r="12" spans="1:12" x14ac:dyDescent="0.3">
      <c r="A12">
        <f>LTMLE!A2</f>
        <v>1</v>
      </c>
      <c r="B12" t="str">
        <f>_xlfn.CONCAT(IF(ISNUMBER(SEARCH("Yes-Treatment",LTMLE!D2)), "", "No "),IF(LTMLE!C2="ventilation_bin","Ventilation",IF(LTMLE!C2="rrt","RRT",IF(LTMLE!C2="pressor","Vasopressor",""))))</f>
        <v>No Ventilation</v>
      </c>
      <c r="C12" t="e">
        <f>LEFT(LTMLE!D2, FIND("&amp;", LTMLE!D2)-1)</f>
        <v>#VALUE!</v>
      </c>
      <c r="D12" t="str">
        <f>LTMLE!B2</f>
        <v>MIMIC_eICU</v>
      </c>
      <c r="E12">
        <f>VLOOKUP($A12,LTMLE!$A:$L, 5)</f>
        <v>0</v>
      </c>
      <c r="F12">
        <f>VLOOKUP($A12,LTMLE!$A:$L, 6)</f>
        <v>100</v>
      </c>
      <c r="G12">
        <f>VLOOKUP($A12,LTMLE!$A:$L, 7)</f>
        <v>-0.135233743039578</v>
      </c>
      <c r="H12">
        <f>VLOOKUP($A12,LTMLE!$A:$L, 10)</f>
        <v>-0.151666174955778</v>
      </c>
      <c r="I12">
        <f>VLOOKUP($A12,LTMLE!$A:$L, 11)</f>
        <v>-0.118801311123378</v>
      </c>
      <c r="J12">
        <f>VLOOKUP($A12,LTMLE!$A:$L, 9)</f>
        <v>1.5730863664920901E-58</v>
      </c>
      <c r="L12" t="str">
        <f>_xlfn.CONCAT(FIXED(temp!G12, 3), " (", FIXED(temp!H12,3), " - ", FIXED(temp!I12,3),  ")", IF(AND(temp!J12 &lt;0.05, NOT(ISBLANK(temp!J12))), "*", " ") )</f>
        <v>-0.135 (-0.152 - -0.119)*</v>
      </c>
    </row>
    <row r="13" spans="1:12" x14ac:dyDescent="0.3">
      <c r="A13">
        <f>LTMLE!A3</f>
        <v>2</v>
      </c>
      <c r="B13" t="str">
        <f>_xlfn.CONCAT(IF(ISNUMBER(SEARCH("Yes-Treatment",LTMLE!D3)), "", "No "),IF(LTMLE!C3="ventilation_bin","Ventilation",IF(LTMLE!C3="rrt","RRT",IF(LTMLE!C3="pressor","Vasopressor",""))))</f>
        <v>No Ventilation</v>
      </c>
      <c r="C13" t="e">
        <f>LEFT(LTMLE!D3, FIND("&amp;", LTMLE!D3)-1)</f>
        <v>#VALUE!</v>
      </c>
      <c r="D13" t="str">
        <f>LTMLE!B3</f>
        <v>MIMIC_eICU</v>
      </c>
      <c r="E13">
        <f>VLOOKUP($A13,LTMLE!$A:$L, 5)</f>
        <v>0</v>
      </c>
      <c r="F13">
        <f>VLOOKUP($A13,LTMLE!$A:$L, 6)</f>
        <v>5</v>
      </c>
      <c r="G13">
        <f>VLOOKUP($A13,LTMLE!$A:$L, 7)</f>
        <v>-6.0087929938935698E-2</v>
      </c>
      <c r="H13">
        <f>VLOOKUP($A13,LTMLE!$A:$L, 10)</f>
        <v>-8.0585083398934304E-2</v>
      </c>
      <c r="I13">
        <f>VLOOKUP($A13,LTMLE!$A:$L, 11)</f>
        <v>-3.9590776478937002E-2</v>
      </c>
      <c r="J13">
        <f>VLOOKUP($A13,LTMLE!$A:$L, 9)</f>
        <v>9.1549826606282205E-9</v>
      </c>
      <c r="L13" t="str">
        <f>_xlfn.CONCAT(FIXED(temp!G13, 3), " (", FIXED(temp!H13,3), " - ", FIXED(temp!I13,3),  ")", IF(AND(temp!J13 &lt;0.05, NOT(ISBLANK(temp!J13))), "*", " ") )</f>
        <v>-0.060 (-0.081 - -0.040)*</v>
      </c>
    </row>
    <row r="14" spans="1:12" x14ac:dyDescent="0.3">
      <c r="A14">
        <f>LTMLE!A4</f>
        <v>3</v>
      </c>
      <c r="B14" t="str">
        <f>_xlfn.CONCAT(IF(ISNUMBER(SEARCH("Yes-Treatment",LTMLE!D4)), "", "No "),IF(LTMLE!C4="ventilation_bin","Ventilation",IF(LTMLE!C4="rrt","RRT",IF(LTMLE!C4="pressor","Vasopressor",""))))</f>
        <v>No Ventilation</v>
      </c>
      <c r="C14" t="e">
        <f>LEFT(LTMLE!D4, FIND("&amp;", LTMLE!D4)-1)</f>
        <v>#VALUE!</v>
      </c>
      <c r="D14" t="str">
        <f>LTMLE!B4</f>
        <v>MIMIC_eICU</v>
      </c>
      <c r="E14">
        <f>VLOOKUP($A14,LTMLE!$A:$L, 5)</f>
        <v>6</v>
      </c>
      <c r="F14">
        <f>VLOOKUP($A14,LTMLE!$A:$L, 6)</f>
        <v>10</v>
      </c>
      <c r="G14">
        <f>VLOOKUP($A14,LTMLE!$A:$L, 7)</f>
        <v>-5.9514575968236602E-2</v>
      </c>
      <c r="H14">
        <f>VLOOKUP($A14,LTMLE!$A:$L, 10)</f>
        <v>-8.9809305220702101E-2</v>
      </c>
      <c r="I14">
        <f>VLOOKUP($A14,LTMLE!$A:$L, 11)</f>
        <v>-2.9219846715771099E-2</v>
      </c>
      <c r="J14">
        <f>VLOOKUP($A14,LTMLE!$A:$L, 9)</f>
        <v>1.1793143085131701E-4</v>
      </c>
      <c r="L14" t="str">
        <f>_xlfn.CONCAT(FIXED(temp!G14, 3), " (", FIXED(temp!H14,3), " - ", FIXED(temp!I14,3),  ")", IF(AND(temp!J14 &lt;0.05, NOT(ISBLANK(temp!J14))), "*", " ") )</f>
        <v>-0.060 (-0.090 - -0.029)*</v>
      </c>
    </row>
    <row r="15" spans="1:12" x14ac:dyDescent="0.3">
      <c r="A15">
        <f>LTMLE!A5</f>
        <v>4</v>
      </c>
      <c r="B15" t="str">
        <f>_xlfn.CONCAT(IF(ISNUMBER(SEARCH("Yes-Treatment",LTMLE!D5)), "", "No "),IF(LTMLE!C5="ventilation_bin","Ventilation",IF(LTMLE!C5="rrt","RRT",IF(LTMLE!C5="pressor","Vasopressor",""))))</f>
        <v>No Ventilation</v>
      </c>
      <c r="C15" t="e">
        <f>LEFT(LTMLE!D5, FIND("&amp;", LTMLE!D5)-1)</f>
        <v>#VALUE!</v>
      </c>
      <c r="D15" t="str">
        <f>LTMLE!B5</f>
        <v>MIMIC_eICU</v>
      </c>
      <c r="E15">
        <f>VLOOKUP($A15,LTMLE!$A:$L, 5)</f>
        <v>11</v>
      </c>
      <c r="F15">
        <f>VLOOKUP($A15,LTMLE!$A:$L, 6)</f>
        <v>15</v>
      </c>
      <c r="G15">
        <f>VLOOKUP($A15,LTMLE!$A:$L, 7)</f>
        <v>3.5423222787055002E-2</v>
      </c>
      <c r="H15">
        <f>VLOOKUP($A15,LTMLE!$A:$L, 10)</f>
        <v>-0.118448948699154</v>
      </c>
      <c r="I15">
        <f>VLOOKUP($A15,LTMLE!$A:$L, 11)</f>
        <v>0.189295394273264</v>
      </c>
      <c r="J15">
        <f>VLOOKUP($A15,LTMLE!$A:$L, 9)</f>
        <v>0.65184017767531799</v>
      </c>
      <c r="L15" t="str">
        <f>_xlfn.CONCAT(FIXED(temp!G15, 3), " (", FIXED(temp!H15,3), " - ", FIXED(temp!I15,3),  ")", IF(AND(temp!J15 &lt;0.05, NOT(ISBLANK(temp!J15))), "*", " ") )</f>
        <v xml:space="preserve">0.035 (-0.118 - 0.189) </v>
      </c>
    </row>
    <row r="16" spans="1:12" x14ac:dyDescent="0.3">
      <c r="A16">
        <f>LTMLE!A6</f>
        <v>5</v>
      </c>
      <c r="B16" t="str">
        <f>_xlfn.CONCAT(IF(ISNUMBER(SEARCH("Yes-Treatment",LTMLE!D6)), "", "No "),IF(LTMLE!C6="ventilation_bin","Ventilation",IF(LTMLE!C6="rrt","RRT",IF(LTMLE!C6="pressor","Vasopressor",""))))</f>
        <v>No Ventilation</v>
      </c>
      <c r="C16" t="e">
        <f>LEFT(LTMLE!D6, FIND("&amp;", LTMLE!D6)-1)</f>
        <v>#VALUE!</v>
      </c>
      <c r="D16" t="str">
        <f>LTMLE!B6</f>
        <v>MIMIC_eICU</v>
      </c>
      <c r="E16">
        <f>VLOOKUP($A16,LTMLE!$A:$L, 5)</f>
        <v>16</v>
      </c>
      <c r="F16">
        <f>VLOOKUP($A16,LTMLE!$A:$L, 6)</f>
        <v>100</v>
      </c>
      <c r="G16">
        <f>VLOOKUP($A16,LTMLE!$A:$L, 7)</f>
        <v>0.11988304093563799</v>
      </c>
      <c r="H16">
        <f>VLOOKUP($A16,LTMLE!$A:$L, 10)</f>
        <v>-0.75662910691838303</v>
      </c>
      <c r="I16">
        <f>VLOOKUP($A16,LTMLE!$A:$L, 11)</f>
        <v>0.99639518878966005</v>
      </c>
      <c r="J16">
        <f>VLOOKUP($A16,LTMLE!$A:$L, 9)</f>
        <v>0.78864558579440902</v>
      </c>
      <c r="L16" t="str">
        <f>_xlfn.CONCAT(FIXED(temp!G16, 3), " (", FIXED(temp!H16,3), " - ", FIXED(temp!I16,3),  ")", IF(AND(temp!J16 &lt;0.05, NOT(ISBLANK(temp!J16))), "*", " ") )</f>
        <v xml:space="preserve">0.120 (-0.757 - 0.996) </v>
      </c>
    </row>
    <row r="17" spans="1:12" x14ac:dyDescent="0.3">
      <c r="A17">
        <f>LTMLE!A12</f>
        <v>11</v>
      </c>
      <c r="B17" t="str">
        <f>_xlfn.CONCAT(IF(ISNUMBER(SEARCH("Yes-Treatment",LTMLE!D12)), "", "No "),IF(LTMLE!C12="ventilation_bin","Ventilation",IF(LTMLE!C12="rrt","RRT",IF(LTMLE!C12="pressor","Vasopressor",""))))</f>
        <v>No Ventilation</v>
      </c>
      <c r="C17" t="e">
        <f>LEFT(LTMLE!D12, FIND("&amp;", LTMLE!D12)-1)</f>
        <v>#VALUE!</v>
      </c>
      <c r="D17" t="str">
        <f>LTMLE!B12</f>
        <v>MIMIC_eICU</v>
      </c>
      <c r="E17">
        <f>VLOOKUP($A17,LTMLE!$A:$L, 5)</f>
        <v>0</v>
      </c>
      <c r="F17">
        <f>VLOOKUP($A17,LTMLE!$A:$L, 6)</f>
        <v>100</v>
      </c>
      <c r="G17">
        <f>VLOOKUP($A17,LTMLE!$A:$L, 7)</f>
        <v>-9.1365629668315497E-3</v>
      </c>
      <c r="H17">
        <f>VLOOKUP($A17,LTMLE!$A:$L, 10)</f>
        <v>-1.9809328828569998E-2</v>
      </c>
      <c r="I17">
        <f>VLOOKUP($A17,LTMLE!$A:$L, 11)</f>
        <v>1.53620289490691E-3</v>
      </c>
      <c r="J17">
        <f>VLOOKUP($A17,LTMLE!$A:$L, 9)</f>
        <v>9.3375760627051094E-2</v>
      </c>
      <c r="L17" t="str">
        <f>_xlfn.CONCAT(FIXED(temp!G17, 3), " (", FIXED(temp!H17,3), " - ", FIXED(temp!I17,3),  ")", IF(AND(temp!J17 &lt;0.05, NOT(ISBLANK(temp!J17))), "*", " ") )</f>
        <v xml:space="preserve">-0.009 (-0.020 - 0.002) </v>
      </c>
    </row>
    <row r="18" spans="1:12" x14ac:dyDescent="0.3">
      <c r="A18">
        <f>LTMLE!A13</f>
        <v>12</v>
      </c>
      <c r="B18" t="str">
        <f>_xlfn.CONCAT(IF(ISNUMBER(SEARCH("Yes-Treatment",LTMLE!D13)), "", "No "),IF(LTMLE!C13="ventilation_bin","Ventilation",IF(LTMLE!C13="rrt","RRT",IF(LTMLE!C13="pressor","Vasopressor",""))))</f>
        <v>No Ventilation</v>
      </c>
      <c r="C18" t="e">
        <f>LEFT(LTMLE!D13, FIND("&amp;", LTMLE!D13)-1)</f>
        <v>#VALUE!</v>
      </c>
      <c r="D18" t="str">
        <f>LTMLE!B13</f>
        <v>MIMIC_eICU</v>
      </c>
      <c r="E18">
        <f>VLOOKUP($A18,LTMLE!$A:$L, 5)</f>
        <v>0</v>
      </c>
      <c r="F18">
        <f>VLOOKUP($A18,LTMLE!$A:$L, 6)</f>
        <v>5</v>
      </c>
      <c r="G18">
        <f>VLOOKUP($A18,LTMLE!$A:$L, 7)</f>
        <v>-6.89820308627467E-3</v>
      </c>
      <c r="H18">
        <f>VLOOKUP($A18,LTMLE!$A:$L, 10)</f>
        <v>-1.8133976756333499E-2</v>
      </c>
      <c r="I18">
        <f>VLOOKUP($A18,LTMLE!$A:$L, 11)</f>
        <v>4.3375705837841103E-3</v>
      </c>
      <c r="J18">
        <f>VLOOKUP($A18,LTMLE!$A:$L, 9)</f>
        <v>0.22885256636565901</v>
      </c>
      <c r="L18" t="str">
        <f>_xlfn.CONCAT(FIXED(temp!G18, 3), " (", FIXED(temp!H18,3), " - ", FIXED(temp!I18,3),  ")", IF(AND(temp!J18 &lt;0.05, NOT(ISBLANK(temp!J18))), "*", " ") )</f>
        <v xml:space="preserve">-0.007 (-0.018 - 0.004) </v>
      </c>
    </row>
    <row r="19" spans="1:12" x14ac:dyDescent="0.3">
      <c r="A19">
        <f>LTMLE!A14</f>
        <v>13</v>
      </c>
      <c r="B19" t="str">
        <f>_xlfn.CONCAT(IF(ISNUMBER(SEARCH("Yes-Treatment",LTMLE!D14)), "", "No "),IF(LTMLE!C14="ventilation_bin","Ventilation",IF(LTMLE!C14="rrt","RRT",IF(LTMLE!C14="pressor","Vasopressor",""))))</f>
        <v>No Ventilation</v>
      </c>
      <c r="C19" t="e">
        <f>LEFT(LTMLE!D14, FIND("&amp;", LTMLE!D14)-1)</f>
        <v>#VALUE!</v>
      </c>
      <c r="D19" t="str">
        <f>LTMLE!B14</f>
        <v>MIMIC_eICU</v>
      </c>
      <c r="E19">
        <f>VLOOKUP($A19,LTMLE!$A:$L, 5)</f>
        <v>6</v>
      </c>
      <c r="F19">
        <f>VLOOKUP($A19,LTMLE!$A:$L, 6)</f>
        <v>10</v>
      </c>
      <c r="G19">
        <f>VLOOKUP($A19,LTMLE!$A:$L, 7)</f>
        <v>-4.0461773238937598E-2</v>
      </c>
      <c r="H19">
        <f>VLOOKUP($A19,LTMLE!$A:$L, 10)</f>
        <v>-6.5140955472584902E-2</v>
      </c>
      <c r="I19">
        <f>VLOOKUP($A19,LTMLE!$A:$L, 11)</f>
        <v>-1.5782591005290201E-2</v>
      </c>
      <c r="J19">
        <f>VLOOKUP($A19,LTMLE!$A:$L, 9)</f>
        <v>1.31182089941077E-3</v>
      </c>
      <c r="L19" t="str">
        <f>_xlfn.CONCAT(FIXED(temp!G19, 3), " (", FIXED(temp!H19,3), " - ", FIXED(temp!I19,3),  ")", IF(AND(temp!J19 &lt;0.05, NOT(ISBLANK(temp!J19))), "*", " ") )</f>
        <v>-0.040 (-0.065 - -0.016)*</v>
      </c>
    </row>
    <row r="20" spans="1:12" x14ac:dyDescent="0.3">
      <c r="A20">
        <f>LTMLE!A15</f>
        <v>14</v>
      </c>
      <c r="B20" t="str">
        <f>_xlfn.CONCAT(IF(ISNUMBER(SEARCH("Yes-Treatment",LTMLE!D15)), "", "No "),IF(LTMLE!C15="ventilation_bin","Ventilation",IF(LTMLE!C15="rrt","RRT",IF(LTMLE!C15="pressor","Vasopressor",""))))</f>
        <v>No Ventilation</v>
      </c>
      <c r="C20" t="e">
        <f>LEFT(LTMLE!D15, FIND("&amp;", LTMLE!D15)-1)</f>
        <v>#VALUE!</v>
      </c>
      <c r="D20" t="str">
        <f>LTMLE!B15</f>
        <v>MIMIC_eICU</v>
      </c>
      <c r="E20">
        <f>VLOOKUP($A20,LTMLE!$A:$L, 5)</f>
        <v>11</v>
      </c>
      <c r="F20">
        <f>VLOOKUP($A20,LTMLE!$A:$L, 6)</f>
        <v>15</v>
      </c>
      <c r="G20">
        <f>VLOOKUP($A20,LTMLE!$A:$L, 7)</f>
        <v>-5.0148544266192099E-2</v>
      </c>
      <c r="H20">
        <f>VLOOKUP($A20,LTMLE!$A:$L, 10)</f>
        <v>-0.205601063368579</v>
      </c>
      <c r="I20">
        <f>VLOOKUP($A20,LTMLE!$A:$L, 11)</f>
        <v>0.105303974836195</v>
      </c>
      <c r="J20">
        <f>VLOOKUP($A20,LTMLE!$A:$L, 9)</f>
        <v>0.52720467866376797</v>
      </c>
      <c r="L20" t="str">
        <f>_xlfn.CONCAT(FIXED(temp!G20, 3), " (", FIXED(temp!H20,3), " - ", FIXED(temp!I20,3),  ")", IF(AND(temp!J20 &lt;0.05, NOT(ISBLANK(temp!J20))), "*", " ") )</f>
        <v xml:space="preserve">-0.050 (-0.206 - 0.105) </v>
      </c>
    </row>
    <row r="21" spans="1:12" x14ac:dyDescent="0.3">
      <c r="A21">
        <f>LTMLE!A16</f>
        <v>15</v>
      </c>
      <c r="B21" t="str">
        <f>_xlfn.CONCAT(IF(ISNUMBER(SEARCH("Yes-Treatment",LTMLE!D16)), "", "No "),IF(LTMLE!C16="ventilation_bin","Ventilation",IF(LTMLE!C16="rrt","RRT",IF(LTMLE!C16="pressor","Vasopressor",""))))</f>
        <v>No Ventilation</v>
      </c>
      <c r="C21" t="e">
        <f>LEFT(LTMLE!D16, FIND("&amp;", LTMLE!D16)-1)</f>
        <v>#VALUE!</v>
      </c>
      <c r="D21" t="str">
        <f>LTMLE!B16</f>
        <v>MIMIC_eICU</v>
      </c>
      <c r="E21">
        <f>VLOOKUP($A21,LTMLE!$A:$L, 5)</f>
        <v>16</v>
      </c>
      <c r="F21">
        <f>VLOOKUP($A21,LTMLE!$A:$L, 6)</f>
        <v>100</v>
      </c>
      <c r="G21">
        <f>VLOOKUP($A21,LTMLE!$A:$L, 7)</f>
        <v>-0.126984126984096</v>
      </c>
      <c r="H21">
        <f>VLOOKUP($A21,LTMLE!$A:$L, 10)</f>
        <v>-1</v>
      </c>
      <c r="I21">
        <f>VLOOKUP($A21,LTMLE!$A:$L, 11)</f>
        <v>0.76214002935412795</v>
      </c>
      <c r="J21">
        <f>VLOOKUP($A21,LTMLE!$A:$L, 9)</f>
        <v>0.77953829437909194</v>
      </c>
      <c r="L21" t="str">
        <f>_xlfn.CONCAT(FIXED(temp!G21, 3), " (", FIXED(temp!H21,3), " - ", FIXED(temp!I21,3),  ")", IF(AND(temp!J21 &lt;0.05, NOT(ISBLANK(temp!J21))), "*", " ") )</f>
        <v xml:space="preserve">-0.127 (-1.000 - 0.762) </v>
      </c>
    </row>
    <row r="22" spans="1:12" x14ac:dyDescent="0.3">
      <c r="A22">
        <f>LTMLE!A27</f>
        <v>26</v>
      </c>
      <c r="B22" t="str">
        <f>_xlfn.CONCAT(IF(ISNUMBER(SEARCH("Yes-Treatment",LTMLE!D27)), "", "No "),IF(LTMLE!C27="ventilation_bin","Ventilation",IF(LTMLE!C27="rrt","RRT",IF(LTMLE!C27="pressor","Vasopressor",""))))</f>
        <v>No RRT</v>
      </c>
      <c r="C22" t="e">
        <f>LEFT(LTMLE!D27, FIND("&amp;", LTMLE!D27)-1)</f>
        <v>#VALUE!</v>
      </c>
      <c r="D22" t="str">
        <f>LTMLE!B27</f>
        <v>MIMIC_eICU</v>
      </c>
      <c r="E22">
        <f>VLOOKUP($A22,LTMLE!$A:$L, 5)</f>
        <v>0</v>
      </c>
      <c r="F22">
        <f>VLOOKUP($A22,LTMLE!$A:$L, 6)</f>
        <v>100</v>
      </c>
      <c r="G22">
        <f>VLOOKUP($A22,LTMLE!$A:$L, 7)</f>
        <v>-0.16573675385195999</v>
      </c>
      <c r="H22">
        <f>VLOOKUP($A22,LTMLE!$A:$L, 10)</f>
        <v>-0.182575030446883</v>
      </c>
      <c r="I22">
        <f>VLOOKUP($A22,LTMLE!$A:$L, 11)</f>
        <v>-0.148898477257038</v>
      </c>
      <c r="J22">
        <f>VLOOKUP($A22,LTMLE!$A:$L, 9)</f>
        <v>6.3131240653991504E-83</v>
      </c>
      <c r="L22" t="str">
        <f>_xlfn.CONCAT(FIXED(temp!G22, 3), " (", FIXED(temp!H22,3), " - ", FIXED(temp!I22,3),  ")", IF(AND(temp!J22 &lt;0.05, NOT(ISBLANK(temp!J22))), "*", " ") )</f>
        <v>-0.166 (-0.183 - -0.149)*</v>
      </c>
    </row>
    <row r="23" spans="1:12" x14ac:dyDescent="0.3">
      <c r="A23">
        <f>LTMLE!A28</f>
        <v>27</v>
      </c>
      <c r="B23" t="str">
        <f>_xlfn.CONCAT(IF(ISNUMBER(SEARCH("Yes-Treatment",LTMLE!D28)), "", "No "),IF(LTMLE!C28="ventilation_bin","Ventilation",IF(LTMLE!C28="rrt","RRT",IF(LTMLE!C28="pressor","Vasopressor",""))))</f>
        <v>No RRT</v>
      </c>
      <c r="C23" t="e">
        <f>LEFT(LTMLE!D28, FIND("&amp;", LTMLE!D28)-1)</f>
        <v>#VALUE!</v>
      </c>
      <c r="D23" t="str">
        <f>LTMLE!B28</f>
        <v>MIMIC_eICU</v>
      </c>
      <c r="E23">
        <f>VLOOKUP($A23,LTMLE!$A:$L, 5)</f>
        <v>0</v>
      </c>
      <c r="F23">
        <f>VLOOKUP($A23,LTMLE!$A:$L, 6)</f>
        <v>5</v>
      </c>
      <c r="G23">
        <f>VLOOKUP($A23,LTMLE!$A:$L, 7)</f>
        <v>-7.3229518405029795E-2</v>
      </c>
      <c r="H23">
        <f>VLOOKUP($A23,LTMLE!$A:$L, 10)</f>
        <v>-0.12944667141447899</v>
      </c>
      <c r="I23">
        <f>VLOOKUP($A23,LTMLE!$A:$L, 11)</f>
        <v>-1.7012365395580601E-2</v>
      </c>
      <c r="J23">
        <f>VLOOKUP($A23,LTMLE!$A:$L, 9)</f>
        <v>1.0677317048373399E-2</v>
      </c>
      <c r="L23" t="str">
        <f>_xlfn.CONCAT(FIXED(temp!G23, 3), " (", FIXED(temp!H23,3), " - ", FIXED(temp!I23,3),  ")", IF(AND(temp!J23 &lt;0.05, NOT(ISBLANK(temp!J23))), "*", " ") )</f>
        <v>-0.073 (-0.129 - -0.017)*</v>
      </c>
    </row>
    <row r="24" spans="1:12" x14ac:dyDescent="0.3">
      <c r="A24">
        <f>LTMLE!A29</f>
        <v>28</v>
      </c>
      <c r="B24" t="str">
        <f>_xlfn.CONCAT(IF(ISNUMBER(SEARCH("Yes-Treatment",LTMLE!D29)), "", "No "),IF(LTMLE!C29="ventilation_bin","Ventilation",IF(LTMLE!C29="rrt","RRT",IF(LTMLE!C29="pressor","Vasopressor",""))))</f>
        <v>No RRT</v>
      </c>
      <c r="C24" t="e">
        <f>LEFT(LTMLE!D29, FIND("&amp;", LTMLE!D29)-1)</f>
        <v>#VALUE!</v>
      </c>
      <c r="D24" t="str">
        <f>LTMLE!B29</f>
        <v>MIMIC_eICU</v>
      </c>
      <c r="E24">
        <f>VLOOKUP($A24,LTMLE!$A:$L, 5)</f>
        <v>6</v>
      </c>
      <c r="F24">
        <f>VLOOKUP($A24,LTMLE!$A:$L, 6)</f>
        <v>10</v>
      </c>
      <c r="G24">
        <f>VLOOKUP($A24,LTMLE!$A:$L, 7)</f>
        <v>-6.1040367948598101E-2</v>
      </c>
      <c r="H24">
        <f>VLOOKUP($A24,LTMLE!$A:$L, 10)</f>
        <v>-8.6949536250451404E-2</v>
      </c>
      <c r="I24">
        <f>VLOOKUP($A24,LTMLE!$A:$L, 11)</f>
        <v>-3.5131199646744798E-2</v>
      </c>
      <c r="J24">
        <f>VLOOKUP($A24,LTMLE!$A:$L, 9)</f>
        <v>3.88294059670516E-6</v>
      </c>
      <c r="L24" t="str">
        <f>_xlfn.CONCAT(FIXED(temp!G24, 3), " (", FIXED(temp!H24,3), " - ", FIXED(temp!I24,3),  ")", IF(AND(temp!J24 &lt;0.05, NOT(ISBLANK(temp!J24))), "*", " ") )</f>
        <v>-0.061 (-0.087 - -0.035)*</v>
      </c>
    </row>
    <row r="25" spans="1:12" x14ac:dyDescent="0.3">
      <c r="A25">
        <f>LTMLE!A30</f>
        <v>29</v>
      </c>
      <c r="B25" t="str">
        <f>_xlfn.CONCAT(IF(ISNUMBER(SEARCH("Yes-Treatment",LTMLE!D30)), "", "No "),IF(LTMLE!C30="ventilation_bin","Ventilation",IF(LTMLE!C30="rrt","RRT",IF(LTMLE!C30="pressor","Vasopressor",""))))</f>
        <v>No RRT</v>
      </c>
      <c r="C25" t="e">
        <f>LEFT(LTMLE!D30, FIND("&amp;", LTMLE!D30)-1)</f>
        <v>#VALUE!</v>
      </c>
      <c r="D25" t="str">
        <f>LTMLE!B30</f>
        <v>MIMIC_eICU</v>
      </c>
      <c r="E25">
        <f>VLOOKUP($A25,LTMLE!$A:$L, 5)</f>
        <v>11</v>
      </c>
      <c r="F25">
        <f>VLOOKUP($A25,LTMLE!$A:$L, 6)</f>
        <v>15</v>
      </c>
      <c r="G25">
        <f>VLOOKUP($A25,LTMLE!$A:$L, 7)</f>
        <v>3.6403193722617903E-2</v>
      </c>
      <c r="H25">
        <f>VLOOKUP($A25,LTMLE!$A:$L, 10)</f>
        <v>-2.9718363137684698E-3</v>
      </c>
      <c r="I25">
        <f>VLOOKUP($A25,LTMLE!$A:$L, 11)</f>
        <v>7.5778223759004296E-2</v>
      </c>
      <c r="J25">
        <f>VLOOKUP($A25,LTMLE!$A:$L, 9)</f>
        <v>6.9980725602021093E-2</v>
      </c>
      <c r="L25" t="str">
        <f>_xlfn.CONCAT(FIXED(temp!G25, 3), " (", FIXED(temp!H25,3), " - ", FIXED(temp!I25,3),  ")", IF(AND(temp!J25 &lt;0.05, NOT(ISBLANK(temp!J25))), "*", " ") )</f>
        <v xml:space="preserve">0.036 (-0.003 - 0.076) </v>
      </c>
    </row>
    <row r="26" spans="1:12" x14ac:dyDescent="0.3">
      <c r="A26">
        <f>LTMLE!A31</f>
        <v>30</v>
      </c>
      <c r="B26" t="str">
        <f>_xlfn.CONCAT(IF(ISNUMBER(SEARCH("Yes-Treatment",LTMLE!D31)), "", "No "),IF(LTMLE!C31="ventilation_bin","Ventilation",IF(LTMLE!C31="rrt","RRT",IF(LTMLE!C31="pressor","Vasopressor",""))))</f>
        <v>No RRT</v>
      </c>
      <c r="C26" t="e">
        <f>LEFT(LTMLE!D31, FIND("&amp;", LTMLE!D31)-1)</f>
        <v>#VALUE!</v>
      </c>
      <c r="D26" t="str">
        <f>LTMLE!B31</f>
        <v>MIMIC_eICU</v>
      </c>
      <c r="E26">
        <f>VLOOKUP($A26,LTMLE!$A:$L, 5)</f>
        <v>16</v>
      </c>
      <c r="F26">
        <f>VLOOKUP($A26,LTMLE!$A:$L, 6)</f>
        <v>100</v>
      </c>
      <c r="G26">
        <f>VLOOKUP($A26,LTMLE!$A:$L, 7)</f>
        <v>0.110254329004065</v>
      </c>
      <c r="H26">
        <f>VLOOKUP($A26,LTMLE!$A:$L, 10)</f>
        <v>2.8931385356080998E-2</v>
      </c>
      <c r="I26">
        <f>VLOOKUP($A26,LTMLE!$A:$L, 11)</f>
        <v>0.19157727265204899</v>
      </c>
      <c r="J26">
        <f>VLOOKUP($A26,LTMLE!$A:$L, 9)</f>
        <v>7.8783520617247502E-3</v>
      </c>
      <c r="L26" t="str">
        <f>_xlfn.CONCAT(FIXED(temp!G26, 3), " (", FIXED(temp!H26,3), " - ", FIXED(temp!I26,3),  ")", IF(AND(temp!J26 &lt;0.05, NOT(ISBLANK(temp!J26))), "*", " ") )</f>
        <v>0.110 (0.029 - 0.192)*</v>
      </c>
    </row>
    <row r="27" spans="1:12" x14ac:dyDescent="0.3">
      <c r="A27">
        <f>LTMLE!A37</f>
        <v>36</v>
      </c>
      <c r="B27" t="str">
        <f>_xlfn.CONCAT(IF(ISNUMBER(SEARCH("Yes-Treatment",LTMLE!D37)), "", "No "),IF(LTMLE!C37="ventilation_bin","Ventilation",IF(LTMLE!C37="rrt","RRT",IF(LTMLE!C37="pressor","Vasopressor",""))))</f>
        <v>RRT</v>
      </c>
      <c r="C27" t="e">
        <f>LEFT(LTMLE!D37, FIND("&amp;", LTMLE!D37)-1)</f>
        <v>#VALUE!</v>
      </c>
      <c r="D27" t="str">
        <f>LTMLE!B37</f>
        <v>MIMIC_eICU</v>
      </c>
      <c r="E27">
        <f>VLOOKUP($A27,LTMLE!$A:$L, 5)</f>
        <v>0</v>
      </c>
      <c r="F27">
        <f>VLOOKUP($A27,LTMLE!$A:$L, 6)</f>
        <v>100</v>
      </c>
      <c r="G27">
        <f>VLOOKUP($A27,LTMLE!$A:$L, 7)</f>
        <v>-0.16573675385195999</v>
      </c>
      <c r="H27">
        <f>VLOOKUP($A27,LTMLE!$A:$L, 10)</f>
        <v>-0.182575030446883</v>
      </c>
      <c r="I27">
        <f>VLOOKUP($A27,LTMLE!$A:$L, 11)</f>
        <v>-0.148898477257038</v>
      </c>
      <c r="J27">
        <f>VLOOKUP($A27,LTMLE!$A:$L, 9)</f>
        <v>6.3131240653991504E-83</v>
      </c>
      <c r="L27" t="str">
        <f>_xlfn.CONCAT(FIXED(temp!G27, 3), " (", FIXED(temp!H27,3), " - ", FIXED(temp!I27,3),  ")", IF(AND(temp!J27 &lt;0.05, NOT(ISBLANK(temp!J27))), "*", " ") )</f>
        <v>-0.166 (-0.183 - -0.149)*</v>
      </c>
    </row>
    <row r="28" spans="1:12" x14ac:dyDescent="0.3">
      <c r="A28">
        <f>LTMLE!A38</f>
        <v>37</v>
      </c>
      <c r="B28" t="str">
        <f>_xlfn.CONCAT(IF(ISNUMBER(SEARCH("Yes-Treatment",LTMLE!D38)), "", "No "),IF(LTMLE!C38="ventilation_bin","Ventilation",IF(LTMLE!C38="rrt","RRT",IF(LTMLE!C38="pressor","Vasopressor",""))))</f>
        <v>RRT</v>
      </c>
      <c r="C28" t="e">
        <f>LEFT(LTMLE!D38, FIND("&amp;", LTMLE!D38)-1)</f>
        <v>#VALUE!</v>
      </c>
      <c r="D28" t="str">
        <f>LTMLE!B38</f>
        <v>MIMIC_eICU</v>
      </c>
      <c r="E28">
        <f>VLOOKUP($A28,LTMLE!$A:$L, 5)</f>
        <v>0</v>
      </c>
      <c r="F28">
        <f>VLOOKUP($A28,LTMLE!$A:$L, 6)</f>
        <v>5</v>
      </c>
      <c r="G28">
        <f>VLOOKUP($A28,LTMLE!$A:$L, 7)</f>
        <v>-7.3229518405029795E-2</v>
      </c>
      <c r="H28">
        <f>VLOOKUP($A28,LTMLE!$A:$L, 10)</f>
        <v>-0.12944667141447899</v>
      </c>
      <c r="I28">
        <f>VLOOKUP($A28,LTMLE!$A:$L, 11)</f>
        <v>-1.7012365395580601E-2</v>
      </c>
      <c r="J28">
        <f>VLOOKUP($A28,LTMLE!$A:$L, 9)</f>
        <v>1.0677317048373399E-2</v>
      </c>
      <c r="L28" t="str">
        <f>_xlfn.CONCAT(FIXED(temp!G28, 3), " (", FIXED(temp!H28,3), " - ", FIXED(temp!I28,3),  ")", IF(AND(temp!J28 &lt;0.05, NOT(ISBLANK(temp!J28))), "*", " ") )</f>
        <v>-0.073 (-0.129 - -0.017)*</v>
      </c>
    </row>
    <row r="29" spans="1:12" x14ac:dyDescent="0.3">
      <c r="A29">
        <f>LTMLE!A39</f>
        <v>38</v>
      </c>
      <c r="B29" t="str">
        <f>_xlfn.CONCAT(IF(ISNUMBER(SEARCH("Yes-Treatment",LTMLE!D39)), "", "No "),IF(LTMLE!C39="ventilation_bin","Ventilation",IF(LTMLE!C39="rrt","RRT",IF(LTMLE!C39="pressor","Vasopressor",""))))</f>
        <v>RRT</v>
      </c>
      <c r="C29" t="e">
        <f>LEFT(LTMLE!D39, FIND("&amp;", LTMLE!D39)-1)</f>
        <v>#VALUE!</v>
      </c>
      <c r="D29" t="str">
        <f>LTMLE!B39</f>
        <v>MIMIC_eICU</v>
      </c>
      <c r="E29">
        <f>VLOOKUP($A29,LTMLE!$A:$L, 5)</f>
        <v>6</v>
      </c>
      <c r="F29">
        <f>VLOOKUP($A29,LTMLE!$A:$L, 6)</f>
        <v>10</v>
      </c>
      <c r="G29">
        <f>VLOOKUP($A29,LTMLE!$A:$L, 7)</f>
        <v>-6.1040367948598101E-2</v>
      </c>
      <c r="H29">
        <f>VLOOKUP($A29,LTMLE!$A:$L, 10)</f>
        <v>-8.6949536250451404E-2</v>
      </c>
      <c r="I29">
        <f>VLOOKUP($A29,LTMLE!$A:$L, 11)</f>
        <v>-3.5131199646744798E-2</v>
      </c>
      <c r="J29">
        <f>VLOOKUP($A29,LTMLE!$A:$L, 9)</f>
        <v>3.88294059670516E-6</v>
      </c>
      <c r="L29" t="str">
        <f>_xlfn.CONCAT(FIXED(temp!G29, 3), " (", FIXED(temp!H29,3), " - ", FIXED(temp!I29,3),  ")", IF(AND(temp!J29 &lt;0.05, NOT(ISBLANK(temp!J29))), "*", " ") )</f>
        <v>-0.061 (-0.087 - -0.035)*</v>
      </c>
    </row>
    <row r="30" spans="1:12" x14ac:dyDescent="0.3">
      <c r="A30">
        <f>LTMLE!A40</f>
        <v>39</v>
      </c>
      <c r="B30" t="str">
        <f>_xlfn.CONCAT(IF(ISNUMBER(SEARCH("Yes-Treatment",LTMLE!D40)), "", "No "),IF(LTMLE!C40="ventilation_bin","Ventilation",IF(LTMLE!C40="rrt","RRT",IF(LTMLE!C40="pressor","Vasopressor",""))))</f>
        <v>RRT</v>
      </c>
      <c r="C30" t="e">
        <f>LEFT(LTMLE!D40, FIND("&amp;", LTMLE!D40)-1)</f>
        <v>#VALUE!</v>
      </c>
      <c r="D30" t="str">
        <f>LTMLE!B40</f>
        <v>MIMIC_eICU</v>
      </c>
      <c r="E30">
        <f>VLOOKUP($A30,LTMLE!$A:$L, 5)</f>
        <v>11</v>
      </c>
      <c r="F30">
        <f>VLOOKUP($A30,LTMLE!$A:$L, 6)</f>
        <v>15</v>
      </c>
      <c r="G30">
        <f>VLOOKUP($A30,LTMLE!$A:$L, 7)</f>
        <v>3.6403193722617903E-2</v>
      </c>
      <c r="H30">
        <f>VLOOKUP($A30,LTMLE!$A:$L, 10)</f>
        <v>-2.9718363137684698E-3</v>
      </c>
      <c r="I30">
        <f>VLOOKUP($A30,LTMLE!$A:$L, 11)</f>
        <v>7.5778223759004296E-2</v>
      </c>
      <c r="J30">
        <f>VLOOKUP($A30,LTMLE!$A:$L, 9)</f>
        <v>6.9980725602021093E-2</v>
      </c>
      <c r="L30" t="str">
        <f>_xlfn.CONCAT(FIXED(temp!G30, 3), " (", FIXED(temp!H30,3), " - ", FIXED(temp!I30,3),  ")", IF(AND(temp!J30 &lt;0.05, NOT(ISBLANK(temp!J30))), "*", " ") )</f>
        <v xml:space="preserve">0.036 (-0.003 - 0.076) </v>
      </c>
    </row>
    <row r="31" spans="1:12" x14ac:dyDescent="0.3">
      <c r="A31">
        <f>LTMLE!A41</f>
        <v>40</v>
      </c>
      <c r="B31" t="str">
        <f>_xlfn.CONCAT(IF(ISNUMBER(SEARCH("Yes-Treatment",LTMLE!D41)), "", "No "),IF(LTMLE!C41="ventilation_bin","Ventilation",IF(LTMLE!C41="rrt","RRT",IF(LTMLE!C41="pressor","Vasopressor",""))))</f>
        <v>RRT</v>
      </c>
      <c r="C31" t="e">
        <f>LEFT(LTMLE!D41, FIND("&amp;", LTMLE!D41)-1)</f>
        <v>#VALUE!</v>
      </c>
      <c r="D31" t="str">
        <f>LTMLE!B41</f>
        <v>MIMIC_eICU</v>
      </c>
      <c r="E31">
        <f>VLOOKUP($A31,LTMLE!$A:$L, 5)</f>
        <v>16</v>
      </c>
      <c r="F31">
        <f>VLOOKUP($A31,LTMLE!$A:$L, 6)</f>
        <v>100</v>
      </c>
      <c r="G31">
        <f>VLOOKUP($A31,LTMLE!$A:$L, 7)</f>
        <v>0.110254329004065</v>
      </c>
      <c r="H31">
        <f>VLOOKUP($A31,LTMLE!$A:$L, 10)</f>
        <v>2.8931385356080998E-2</v>
      </c>
      <c r="I31">
        <f>VLOOKUP($A31,LTMLE!$A:$L, 11)</f>
        <v>0.19157727265204899</v>
      </c>
      <c r="J31">
        <f>VLOOKUP($A31,LTMLE!$A:$L, 9)</f>
        <v>7.8783520617247502E-3</v>
      </c>
      <c r="L31" t="str">
        <f>_xlfn.CONCAT(FIXED(temp!G31, 3), " (", FIXED(temp!H31,3), " - ", FIXED(temp!I31,3),  ")", IF(AND(temp!J31 &lt;0.05, NOT(ISBLANK(temp!J31))), "*", " ") )</f>
        <v>0.110 (0.029 - 0.192)*</v>
      </c>
    </row>
    <row r="32" spans="1:12" x14ac:dyDescent="0.3">
      <c r="A32">
        <f>LTMLE!A22</f>
        <v>21</v>
      </c>
      <c r="B32" t="str">
        <f>_xlfn.CONCAT(IF(ISNUMBER(SEARCH("Yes-Treatment",LTMLE!D22)), "", "No "),IF(LTMLE!C22="ventilation_bin","Ventilation",IF(LTMLE!C22="rrt","RRT",IF(LTMLE!C22="pressor","Vasopressor",""))))</f>
        <v>No RRT</v>
      </c>
      <c r="C32" t="e">
        <f>LEFT(LTMLE!D22, FIND("&amp;", LTMLE!D22)-1)</f>
        <v>#VALUE!</v>
      </c>
      <c r="D32" t="str">
        <f>LTMLE!B22</f>
        <v>MIMIC_eICU</v>
      </c>
      <c r="E32">
        <f>VLOOKUP($A32,LTMLE!$A:$L, 5)</f>
        <v>0</v>
      </c>
      <c r="F32">
        <f>VLOOKUP($A32,LTMLE!$A:$L, 6)</f>
        <v>100</v>
      </c>
      <c r="G32">
        <f>VLOOKUP($A32,LTMLE!$A:$L, 7)</f>
        <v>-8.9067082487460605E-2</v>
      </c>
      <c r="H32">
        <f>VLOOKUP($A32,LTMLE!$A:$L, 10)</f>
        <v>-0.14702265363773401</v>
      </c>
      <c r="I32">
        <f>VLOOKUP($A32,LTMLE!$A:$L, 11)</f>
        <v>-3.1111511337187699E-2</v>
      </c>
      <c r="J32">
        <f>VLOOKUP($A32,LTMLE!$A:$L, 9)</f>
        <v>2.5944271867398799E-3</v>
      </c>
      <c r="L32" t="str">
        <f>_xlfn.CONCAT(FIXED(temp!G32, 3), " (", FIXED(temp!H32,3), " - ", FIXED(temp!I32,3),  ")", IF(AND(temp!J32 &lt;0.05, NOT(ISBLANK(temp!J32))), "*", " ") )</f>
        <v>-0.089 (-0.147 - -0.031)*</v>
      </c>
    </row>
    <row r="33" spans="1:12" x14ac:dyDescent="0.3">
      <c r="A33">
        <f>LTMLE!A23</f>
        <v>22</v>
      </c>
      <c r="B33" t="str">
        <f>_xlfn.CONCAT(IF(ISNUMBER(SEARCH("Yes-Treatment",LTMLE!D23)), "", "No "),IF(LTMLE!C23="ventilation_bin","Ventilation",IF(LTMLE!C23="rrt","RRT",IF(LTMLE!C23="pressor","Vasopressor",""))))</f>
        <v>No RRT</v>
      </c>
      <c r="C33" t="e">
        <f>LEFT(LTMLE!D23, FIND("&amp;", LTMLE!D23)-1)</f>
        <v>#VALUE!</v>
      </c>
      <c r="D33" t="str">
        <f>LTMLE!B23</f>
        <v>MIMIC_eICU</v>
      </c>
      <c r="E33">
        <f>VLOOKUP($A33,LTMLE!$A:$L, 5)</f>
        <v>0</v>
      </c>
      <c r="F33">
        <f>VLOOKUP($A33,LTMLE!$A:$L, 6)</f>
        <v>5</v>
      </c>
      <c r="G33">
        <f>VLOOKUP($A33,LTMLE!$A:$L, 7)</f>
        <v>-7.6399812636112098E-3</v>
      </c>
      <c r="H33">
        <f>VLOOKUP($A33,LTMLE!$A:$L, 10)</f>
        <v>-0.21181445531392801</v>
      </c>
      <c r="I33">
        <f>VLOOKUP($A33,LTMLE!$A:$L, 11)</f>
        <v>0.19653449278670601</v>
      </c>
      <c r="J33">
        <f>VLOOKUP($A33,LTMLE!$A:$L, 9)</f>
        <v>0.94153582626049903</v>
      </c>
      <c r="L33" t="str">
        <f>_xlfn.CONCAT(FIXED(temp!G33, 3), " (", FIXED(temp!H33,3), " - ", FIXED(temp!I33,3),  ")", IF(AND(temp!J33 &lt;0.05, NOT(ISBLANK(temp!J33))), "*", " ") )</f>
        <v xml:space="preserve">-0.008 (-0.212 - 0.197) </v>
      </c>
    </row>
    <row r="34" spans="1:12" x14ac:dyDescent="0.3">
      <c r="A34">
        <f>LTMLE!A24</f>
        <v>23</v>
      </c>
      <c r="B34" t="str">
        <f>_xlfn.CONCAT(IF(ISNUMBER(SEARCH("Yes-Treatment",LTMLE!D24)), "", "No "),IF(LTMLE!C24="ventilation_bin","Ventilation",IF(LTMLE!C24="rrt","RRT",IF(LTMLE!C24="pressor","Vasopressor",""))))</f>
        <v>No RRT</v>
      </c>
      <c r="C34" t="e">
        <f>LEFT(LTMLE!D24, FIND("&amp;", LTMLE!D24)-1)</f>
        <v>#VALUE!</v>
      </c>
      <c r="D34" t="str">
        <f>LTMLE!B24</f>
        <v>MIMIC_eICU</v>
      </c>
      <c r="E34">
        <f>VLOOKUP($A34,LTMLE!$A:$L, 5)</f>
        <v>6</v>
      </c>
      <c r="F34">
        <f>VLOOKUP($A34,LTMLE!$A:$L, 6)</f>
        <v>10</v>
      </c>
      <c r="G34">
        <f>VLOOKUP($A34,LTMLE!$A:$L, 7)</f>
        <v>6.56305813261904E-3</v>
      </c>
      <c r="H34">
        <f>VLOOKUP($A34,LTMLE!$A:$L, 10)</f>
        <v>-4.5277752574201899E-2</v>
      </c>
      <c r="I34">
        <f>VLOOKUP($A34,LTMLE!$A:$L, 11)</f>
        <v>5.8403868839440001E-2</v>
      </c>
      <c r="J34">
        <f>VLOOKUP($A34,LTMLE!$A:$L, 9)</f>
        <v>0.80403237386276305</v>
      </c>
      <c r="L34" t="str">
        <f>_xlfn.CONCAT(FIXED(temp!G34, 3), " (", FIXED(temp!H34,3), " - ", FIXED(temp!I34,3),  ")", IF(AND(temp!J34 &lt;0.05, NOT(ISBLANK(temp!J34))), "*", " ") )</f>
        <v xml:space="preserve">0.007 (-0.045 - 0.058) </v>
      </c>
    </row>
    <row r="35" spans="1:12" x14ac:dyDescent="0.3">
      <c r="A35">
        <f>LTMLE!A25</f>
        <v>24</v>
      </c>
      <c r="B35" t="str">
        <f>_xlfn.CONCAT(IF(ISNUMBER(SEARCH("Yes-Treatment",LTMLE!D25)), "", "No "),IF(LTMLE!C25="ventilation_bin","Ventilation",IF(LTMLE!C25="rrt","RRT",IF(LTMLE!C25="pressor","Vasopressor",""))))</f>
        <v>No RRT</v>
      </c>
      <c r="C35" t="e">
        <f>LEFT(LTMLE!D25, FIND("&amp;", LTMLE!D25)-1)</f>
        <v>#VALUE!</v>
      </c>
      <c r="D35" t="str">
        <f>LTMLE!B25</f>
        <v>MIMIC_eICU</v>
      </c>
      <c r="E35">
        <f>VLOOKUP($A35,LTMLE!$A:$L, 5)</f>
        <v>11</v>
      </c>
      <c r="F35">
        <f>VLOOKUP($A35,LTMLE!$A:$L, 6)</f>
        <v>15</v>
      </c>
      <c r="G35">
        <f>VLOOKUP($A35,LTMLE!$A:$L, 7)</f>
        <v>5.4242155498664797E-2</v>
      </c>
      <c r="H35">
        <f>VLOOKUP($A35,LTMLE!$A:$L, 10)</f>
        <v>-2.0304600106504801E-2</v>
      </c>
      <c r="I35">
        <f>VLOOKUP($A35,LTMLE!$A:$L, 11)</f>
        <v>0.128788911103834</v>
      </c>
      <c r="J35">
        <f>VLOOKUP($A35,LTMLE!$A:$L, 9)</f>
        <v>0.153833504867353</v>
      </c>
      <c r="L35" t="str">
        <f>_xlfn.CONCAT(FIXED(temp!G35, 3), " (", FIXED(temp!H35,3), " - ", FIXED(temp!I35,3),  ")", IF(AND(temp!J35 &lt;0.05, NOT(ISBLANK(temp!J35))), "*", " ") )</f>
        <v xml:space="preserve">0.054 (-0.020 - 0.129) </v>
      </c>
    </row>
    <row r="36" spans="1:12" x14ac:dyDescent="0.3">
      <c r="A36">
        <f>LTMLE!A26</f>
        <v>25</v>
      </c>
      <c r="B36" t="str">
        <f>_xlfn.CONCAT(IF(ISNUMBER(SEARCH("Yes-Treatment",LTMLE!D26)), "", "No "),IF(LTMLE!C26="ventilation_bin","Ventilation",IF(LTMLE!C26="rrt","RRT",IF(LTMLE!C26="pressor","Vasopressor",""))))</f>
        <v>No RRT</v>
      </c>
      <c r="C36" t="e">
        <f>LEFT(LTMLE!D26, FIND("&amp;", LTMLE!D26)-1)</f>
        <v>#VALUE!</v>
      </c>
      <c r="D36" t="str">
        <f>LTMLE!B26</f>
        <v>MIMIC_eICU</v>
      </c>
      <c r="E36">
        <f>VLOOKUP($A36,LTMLE!$A:$L, 5)</f>
        <v>16</v>
      </c>
      <c r="F36">
        <f>VLOOKUP($A36,LTMLE!$A:$L, 6)</f>
        <v>100</v>
      </c>
      <c r="G36">
        <f>VLOOKUP($A36,LTMLE!$A:$L, 7)</f>
        <v>0.120202558633683</v>
      </c>
      <c r="H36">
        <f>VLOOKUP($A36,LTMLE!$A:$L, 10)</f>
        <v>-4.4463459329535701E-2</v>
      </c>
      <c r="I36">
        <f>VLOOKUP($A36,LTMLE!$A:$L, 11)</f>
        <v>0.28486857659690101</v>
      </c>
      <c r="J36">
        <f>VLOOKUP($A36,LTMLE!$A:$L, 9)</f>
        <v>0.152507483111465</v>
      </c>
      <c r="L36" t="str">
        <f>_xlfn.CONCAT(FIXED(temp!G36, 3), " (", FIXED(temp!H36,3), " - ", FIXED(temp!I36,3),  ")", IF(AND(temp!J36 &lt;0.05, NOT(ISBLANK(temp!J36))), "*", " ") )</f>
        <v xml:space="preserve">0.120 (-0.044 - 0.285) </v>
      </c>
    </row>
    <row r="37" spans="1:12" x14ac:dyDescent="0.3">
      <c r="A37">
        <f>LTMLE!A32</f>
        <v>31</v>
      </c>
      <c r="B37" t="str">
        <f>_xlfn.CONCAT(IF(ISNUMBER(SEARCH("Yes-Treatment",LTMLE!D32)), "", "No "),IF(LTMLE!C32="ventilation_bin","Ventilation",IF(LTMLE!C32="rrt","RRT",IF(LTMLE!C32="pressor","Vasopressor",""))))</f>
        <v>No RRT</v>
      </c>
      <c r="C37" t="e">
        <f>LEFT(LTMLE!D32, FIND("&amp;", LTMLE!D32)-1)</f>
        <v>#VALUE!</v>
      </c>
      <c r="D37" t="str">
        <f>LTMLE!B32</f>
        <v>MIMIC_eICU</v>
      </c>
      <c r="E37">
        <f>VLOOKUP($A37,LTMLE!$A:$L, 5)</f>
        <v>0</v>
      </c>
      <c r="F37">
        <f>VLOOKUP($A37,LTMLE!$A:$L, 6)</f>
        <v>100</v>
      </c>
      <c r="G37">
        <f>VLOOKUP($A37,LTMLE!$A:$L, 7)</f>
        <v>-1.49946445037633E-3</v>
      </c>
      <c r="H37">
        <f>VLOOKUP($A37,LTMLE!$A:$L, 10)</f>
        <v>-1.07819836496863E-2</v>
      </c>
      <c r="I37">
        <f>VLOOKUP($A37,LTMLE!$A:$L, 11)</f>
        <v>7.7830547489336601E-3</v>
      </c>
      <c r="J37">
        <f>VLOOKUP($A37,LTMLE!$A:$L, 9)</f>
        <v>0.75154298756451599</v>
      </c>
      <c r="L37" t="str">
        <f>_xlfn.CONCAT(FIXED(temp!G37, 3), " (", FIXED(temp!H37,3), " - ", FIXED(temp!I37,3),  ")", IF(AND(temp!J37 &lt;0.05, NOT(ISBLANK(temp!J37))), "*", " ") )</f>
        <v xml:space="preserve">-0.001 (-0.011 - 0.008) </v>
      </c>
    </row>
    <row r="38" spans="1:12" x14ac:dyDescent="0.3">
      <c r="A38">
        <f>LTMLE!A33</f>
        <v>32</v>
      </c>
      <c r="B38" t="str">
        <f>_xlfn.CONCAT(IF(ISNUMBER(SEARCH("Yes-Treatment",LTMLE!D33)), "", "No "),IF(LTMLE!C33="ventilation_bin","Ventilation",IF(LTMLE!C33="rrt","RRT",IF(LTMLE!C33="pressor","Vasopressor",""))))</f>
        <v>No RRT</v>
      </c>
      <c r="C38" t="e">
        <f>LEFT(LTMLE!D33, FIND("&amp;", LTMLE!D33)-1)</f>
        <v>#VALUE!</v>
      </c>
      <c r="D38" t="str">
        <f>LTMLE!B33</f>
        <v>MIMIC_eICU</v>
      </c>
      <c r="E38">
        <f>VLOOKUP($A38,LTMLE!$A:$L, 5)</f>
        <v>0</v>
      </c>
      <c r="F38">
        <f>VLOOKUP($A38,LTMLE!$A:$L, 6)</f>
        <v>5</v>
      </c>
      <c r="G38">
        <f>VLOOKUP($A38,LTMLE!$A:$L, 7)</f>
        <v>-5.3517554163619004E-3</v>
      </c>
      <c r="H38">
        <f>VLOOKUP($A38,LTMLE!$A:$L, 10)</f>
        <v>-1.5454126124948901E-2</v>
      </c>
      <c r="I38">
        <f>VLOOKUP($A38,LTMLE!$A:$L, 11)</f>
        <v>4.7506152922251101E-3</v>
      </c>
      <c r="J38">
        <f>VLOOKUP($A38,LTMLE!$A:$L, 9)</f>
        <v>0.29913241903961801</v>
      </c>
      <c r="L38" t="str">
        <f>_xlfn.CONCAT(FIXED(temp!G38, 3), " (", FIXED(temp!H38,3), " - ", FIXED(temp!I38,3),  ")", IF(AND(temp!J38 &lt;0.05, NOT(ISBLANK(temp!J38))), "*", " ") )</f>
        <v xml:space="preserve">-0.005 (-0.015 - 0.005) </v>
      </c>
    </row>
    <row r="39" spans="1:12" x14ac:dyDescent="0.3">
      <c r="A39">
        <f>LTMLE!A34</f>
        <v>33</v>
      </c>
      <c r="B39" t="str">
        <f>_xlfn.CONCAT(IF(ISNUMBER(SEARCH("Yes-Treatment",LTMLE!D34)), "", "No "),IF(LTMLE!C34="ventilation_bin","Ventilation",IF(LTMLE!C34="rrt","RRT",IF(LTMLE!C34="pressor","Vasopressor",""))))</f>
        <v>No RRT</v>
      </c>
      <c r="C39" t="e">
        <f>LEFT(LTMLE!D34, FIND("&amp;", LTMLE!D34)-1)</f>
        <v>#VALUE!</v>
      </c>
      <c r="D39" t="str">
        <f>LTMLE!B34</f>
        <v>MIMIC_eICU</v>
      </c>
      <c r="E39">
        <f>VLOOKUP($A39,LTMLE!$A:$L, 5)</f>
        <v>6</v>
      </c>
      <c r="F39">
        <f>VLOOKUP($A39,LTMLE!$A:$L, 6)</f>
        <v>10</v>
      </c>
      <c r="G39">
        <f>VLOOKUP($A39,LTMLE!$A:$L, 7)</f>
        <v>-9.0611653201701503E-3</v>
      </c>
      <c r="H39">
        <f>VLOOKUP($A39,LTMLE!$A:$L, 10)</f>
        <v>-2.77511496878067E-2</v>
      </c>
      <c r="I39">
        <f>VLOOKUP($A39,LTMLE!$A:$L, 11)</f>
        <v>9.6288190474663696E-3</v>
      </c>
      <c r="J39">
        <f>VLOOKUP($A39,LTMLE!$A:$L, 9)</f>
        <v>0.342001545448474</v>
      </c>
      <c r="L39" t="str">
        <f>_xlfn.CONCAT(FIXED(temp!G39, 3), " (", FIXED(temp!H39,3), " - ", FIXED(temp!I39,3),  ")", IF(AND(temp!J39 &lt;0.05, NOT(ISBLANK(temp!J39))), "*", " ") )</f>
        <v xml:space="preserve">-0.009 (-0.028 - 0.010) </v>
      </c>
    </row>
    <row r="40" spans="1:12" x14ac:dyDescent="0.3">
      <c r="A40">
        <f>LTMLE!A35</f>
        <v>34</v>
      </c>
      <c r="B40" t="str">
        <f>_xlfn.CONCAT(IF(ISNUMBER(SEARCH("Yes-Treatment",LTMLE!D35)), "", "No "),IF(LTMLE!C35="ventilation_bin","Ventilation",IF(LTMLE!C35="rrt","RRT",IF(LTMLE!C35="pressor","Vasopressor",""))))</f>
        <v>No RRT</v>
      </c>
      <c r="C40" t="e">
        <f>LEFT(LTMLE!D35, FIND("&amp;", LTMLE!D35)-1)</f>
        <v>#VALUE!</v>
      </c>
      <c r="D40" t="str">
        <f>LTMLE!B35</f>
        <v>MIMIC_eICU</v>
      </c>
      <c r="E40">
        <f>VLOOKUP($A40,LTMLE!$A:$L, 5)</f>
        <v>11</v>
      </c>
      <c r="F40">
        <f>VLOOKUP($A40,LTMLE!$A:$L, 6)</f>
        <v>15</v>
      </c>
      <c r="G40">
        <f>VLOOKUP($A40,LTMLE!$A:$L, 7)</f>
        <v>-1.88680300881416E-3</v>
      </c>
      <c r="H40">
        <f>VLOOKUP($A40,LTMLE!$A:$L, 10)</f>
        <v>-4.5972837775984203E-2</v>
      </c>
      <c r="I40">
        <f>VLOOKUP($A40,LTMLE!$A:$L, 11)</f>
        <v>4.2199231758355799E-2</v>
      </c>
      <c r="J40">
        <f>VLOOKUP($A40,LTMLE!$A:$L, 9)</f>
        <v>0.93314950845550304</v>
      </c>
      <c r="L40" t="str">
        <f>_xlfn.CONCAT(FIXED(temp!G40, 3), " (", FIXED(temp!H40,3), " - ", FIXED(temp!I40,3),  ")", IF(AND(temp!J40 &lt;0.05, NOT(ISBLANK(temp!J40))), "*", " ") )</f>
        <v xml:space="preserve">-0.002 (-0.046 - 0.042) </v>
      </c>
    </row>
    <row r="41" spans="1:12" x14ac:dyDescent="0.3">
      <c r="A41">
        <f>LTMLE!A36</f>
        <v>35</v>
      </c>
      <c r="B41" t="str">
        <f>_xlfn.CONCAT(IF(ISNUMBER(SEARCH("Yes-Treatment",LTMLE!D36)), "", "No "),IF(LTMLE!C36="ventilation_bin","Ventilation",IF(LTMLE!C36="rrt","RRT",IF(LTMLE!C36="pressor","Vasopressor",""))))</f>
        <v>No RRT</v>
      </c>
      <c r="C41" t="e">
        <f>LEFT(LTMLE!D36, FIND("&amp;", LTMLE!D36)-1)</f>
        <v>#VALUE!</v>
      </c>
      <c r="D41" t="str">
        <f>LTMLE!B36</f>
        <v>MIMIC_eICU</v>
      </c>
      <c r="E41">
        <f>VLOOKUP($A41,LTMLE!$A:$L, 5)</f>
        <v>16</v>
      </c>
      <c r="F41">
        <f>VLOOKUP($A41,LTMLE!$A:$L, 6)</f>
        <v>100</v>
      </c>
      <c r="G41">
        <f>VLOOKUP($A41,LTMLE!$A:$L, 7)</f>
        <v>-4.9107143819943501E-2</v>
      </c>
      <c r="H41">
        <f>VLOOKUP($A41,LTMLE!$A:$L, 10)</f>
        <v>-0.17721579007551599</v>
      </c>
      <c r="I41">
        <f>VLOOKUP($A41,LTMLE!$A:$L, 11)</f>
        <v>7.9001502435628507E-2</v>
      </c>
      <c r="J41">
        <f>VLOOKUP($A41,LTMLE!$A:$L, 9)</f>
        <v>0.45247115541086602</v>
      </c>
      <c r="L41" t="str">
        <f>_xlfn.CONCAT(FIXED(temp!G41, 3), " (", FIXED(temp!H41,3), " - ", FIXED(temp!I41,3),  ")", IF(AND(temp!J41 &lt;0.05, NOT(ISBLANK(temp!J41))), "*", " ") )</f>
        <v xml:space="preserve">-0.049 (-0.177 - 0.079) </v>
      </c>
    </row>
    <row r="42" spans="1:12" x14ac:dyDescent="0.3">
      <c r="A42">
        <f>LTMLE!A47</f>
        <v>46</v>
      </c>
      <c r="B42" t="str">
        <f>_xlfn.CONCAT(IF(ISNUMBER(SEARCH("Yes-Treatment",LTMLE!D47)), "", "No "),IF(LTMLE!C47="ventilation_bin","Ventilation",IF(LTMLE!C47="rrt","RRT",IF(LTMLE!C47="pressor","Vasopressor",""))))</f>
        <v>No Vasopressor</v>
      </c>
      <c r="C42" t="e">
        <f>LEFT(LTMLE!D47, FIND("&amp;", LTMLE!D47)-1)</f>
        <v>#VALUE!</v>
      </c>
      <c r="D42" t="str">
        <f>LTMLE!B47</f>
        <v>MIMIC_eICU</v>
      </c>
      <c r="E42">
        <f>VLOOKUP($A42,LTMLE!$A:$L, 5)</f>
        <v>0</v>
      </c>
      <c r="F42">
        <f>VLOOKUP($A42,LTMLE!$A:$L, 6)</f>
        <v>100</v>
      </c>
      <c r="G42">
        <f>VLOOKUP($A42,LTMLE!$A:$L, 7)</f>
        <v>-0.134882908509457</v>
      </c>
      <c r="H42">
        <f>VLOOKUP($A42,LTMLE!$A:$L, 10)</f>
        <v>-0.142768752530091</v>
      </c>
      <c r="I42">
        <f>VLOOKUP($A42,LTMLE!$A:$L, 11)</f>
        <v>-0.126997064488823</v>
      </c>
      <c r="J42">
        <f>VLOOKUP($A42,LTMLE!$A:$L, 9)</f>
        <v>2.1492473040330499E-246</v>
      </c>
      <c r="L42" t="str">
        <f>_xlfn.CONCAT(FIXED(temp!G42, 3), " (", FIXED(temp!H42,3), " - ", FIXED(temp!I42,3),  ")", IF(AND(temp!J42 &lt;0.05, NOT(ISBLANK(temp!J42))), "*", " ") )</f>
        <v>-0.135 (-0.143 - -0.127)*</v>
      </c>
    </row>
    <row r="43" spans="1:12" x14ac:dyDescent="0.3">
      <c r="A43">
        <f>LTMLE!A48</f>
        <v>47</v>
      </c>
      <c r="B43" t="str">
        <f>_xlfn.CONCAT(IF(ISNUMBER(SEARCH("Yes-Treatment",LTMLE!D48)), "", "No "),IF(LTMLE!C48="ventilation_bin","Ventilation",IF(LTMLE!C48="rrt","RRT",IF(LTMLE!C48="pressor","Vasopressor",""))))</f>
        <v>No Vasopressor</v>
      </c>
      <c r="C43" t="e">
        <f>LEFT(LTMLE!D48, FIND("&amp;", LTMLE!D48)-1)</f>
        <v>#VALUE!</v>
      </c>
      <c r="D43" t="str">
        <f>LTMLE!B48</f>
        <v>MIMIC_eICU</v>
      </c>
      <c r="E43">
        <f>VLOOKUP($A43,LTMLE!$A:$L, 5)</f>
        <v>0</v>
      </c>
      <c r="F43">
        <f>VLOOKUP($A43,LTMLE!$A:$L, 6)</f>
        <v>5</v>
      </c>
      <c r="G43">
        <f>VLOOKUP($A43,LTMLE!$A:$L, 7)</f>
        <v>-5.1620965107273702E-2</v>
      </c>
      <c r="H43">
        <f>VLOOKUP($A43,LTMLE!$A:$L, 10)</f>
        <v>-6.1227283739131701E-2</v>
      </c>
      <c r="I43">
        <f>VLOOKUP($A43,LTMLE!$A:$L, 11)</f>
        <v>-4.2014646475415598E-2</v>
      </c>
      <c r="J43">
        <f>VLOOKUP($A43,LTMLE!$A:$L, 9)</f>
        <v>6.1412489378792896E-26</v>
      </c>
      <c r="L43" t="str">
        <f>_xlfn.CONCAT(FIXED(temp!G43, 3), " (", FIXED(temp!H43,3), " - ", FIXED(temp!I43,3),  ")", IF(AND(temp!J43 &lt;0.05, NOT(ISBLANK(temp!J43))), "*", " ") )</f>
        <v>-0.052 (-0.061 - -0.042)*</v>
      </c>
    </row>
    <row r="44" spans="1:12" x14ac:dyDescent="0.3">
      <c r="A44">
        <f>LTMLE!A49</f>
        <v>48</v>
      </c>
      <c r="B44" t="str">
        <f>_xlfn.CONCAT(IF(ISNUMBER(SEARCH("Yes-Treatment",LTMLE!D49)), "", "No "),IF(LTMLE!C49="ventilation_bin","Ventilation",IF(LTMLE!C49="rrt","RRT",IF(LTMLE!C49="pressor","Vasopressor",""))))</f>
        <v>No Vasopressor</v>
      </c>
      <c r="C44" t="e">
        <f>LEFT(LTMLE!D49, FIND("&amp;", LTMLE!D49)-1)</f>
        <v>#VALUE!</v>
      </c>
      <c r="D44" t="str">
        <f>LTMLE!B49</f>
        <v>MIMIC_eICU</v>
      </c>
      <c r="E44">
        <f>VLOOKUP($A44,LTMLE!$A:$L, 5)</f>
        <v>6</v>
      </c>
      <c r="F44">
        <f>VLOOKUP($A44,LTMLE!$A:$L, 6)</f>
        <v>10</v>
      </c>
      <c r="G44">
        <f>VLOOKUP($A44,LTMLE!$A:$L, 7)</f>
        <v>-4.2881778624371397E-2</v>
      </c>
      <c r="H44">
        <f>VLOOKUP($A44,LTMLE!$A:$L, 10)</f>
        <v>-5.88207664973706E-2</v>
      </c>
      <c r="I44">
        <f>VLOOKUP($A44,LTMLE!$A:$L, 11)</f>
        <v>-2.6942790751372198E-2</v>
      </c>
      <c r="J44">
        <f>VLOOKUP($A44,LTMLE!$A:$L, 9)</f>
        <v>1.34190513825371E-7</v>
      </c>
      <c r="L44" t="str">
        <f>_xlfn.CONCAT(FIXED(temp!G44, 3), " (", FIXED(temp!H44,3), " - ", FIXED(temp!I44,3),  ")", IF(AND(temp!J44 &lt;0.05, NOT(ISBLANK(temp!J44))), "*", " ") )</f>
        <v>-0.043 (-0.059 - -0.027)*</v>
      </c>
    </row>
    <row r="45" spans="1:12" x14ac:dyDescent="0.3">
      <c r="A45">
        <f>LTMLE!A50</f>
        <v>49</v>
      </c>
      <c r="B45" t="str">
        <f>_xlfn.CONCAT(IF(ISNUMBER(SEARCH("Yes-Treatment",LTMLE!D50)), "", "No "),IF(LTMLE!C50="ventilation_bin","Ventilation",IF(LTMLE!C50="rrt","RRT",IF(LTMLE!C50="pressor","Vasopressor",""))))</f>
        <v>No Vasopressor</v>
      </c>
      <c r="C45" t="e">
        <f>LEFT(LTMLE!D50, FIND("&amp;", LTMLE!D50)-1)</f>
        <v>#VALUE!</v>
      </c>
      <c r="D45" t="str">
        <f>LTMLE!B50</f>
        <v>MIMIC_eICU</v>
      </c>
      <c r="E45">
        <f>VLOOKUP($A45,LTMLE!$A:$L, 5)</f>
        <v>11</v>
      </c>
      <c r="F45">
        <f>VLOOKUP($A45,LTMLE!$A:$L, 6)</f>
        <v>15</v>
      </c>
      <c r="G45">
        <f>VLOOKUP($A45,LTMLE!$A:$L, 7)</f>
        <v>-8.7073541267867996E-2</v>
      </c>
      <c r="H45">
        <f>VLOOKUP($A45,LTMLE!$A:$L, 10)</f>
        <v>-0.146814715853957</v>
      </c>
      <c r="I45">
        <f>VLOOKUP($A45,LTMLE!$A:$L, 11)</f>
        <v>-2.73323666817787E-2</v>
      </c>
      <c r="J45">
        <f>VLOOKUP($A45,LTMLE!$A:$L, 9)</f>
        <v>4.2810653314098298E-3</v>
      </c>
      <c r="L45" t="str">
        <f>_xlfn.CONCAT(FIXED(temp!G45, 3), " (", FIXED(temp!H45,3), " - ", FIXED(temp!I45,3),  ")", IF(AND(temp!J45 &lt;0.05, NOT(ISBLANK(temp!J45))), "*", " ") )</f>
        <v>-0.087 (-0.147 - -0.027)*</v>
      </c>
    </row>
    <row r="46" spans="1:12" x14ac:dyDescent="0.3">
      <c r="A46">
        <f>LTMLE!A51</f>
        <v>50</v>
      </c>
      <c r="B46" t="str">
        <f>_xlfn.CONCAT(IF(ISNUMBER(SEARCH("Yes-Treatment",LTMLE!D51)), "", "No "),IF(LTMLE!C51="ventilation_bin","Ventilation",IF(LTMLE!C51="rrt","RRT",IF(LTMLE!C51="pressor","Vasopressor",""))))</f>
        <v>No Vasopressor</v>
      </c>
      <c r="C46" t="e">
        <f>LEFT(LTMLE!D51, FIND("&amp;", LTMLE!D51)-1)</f>
        <v>#VALUE!</v>
      </c>
      <c r="D46" t="str">
        <f>LTMLE!B51</f>
        <v>MIMIC_eICU</v>
      </c>
      <c r="E46">
        <f>VLOOKUP($A46,LTMLE!$A:$L, 5)</f>
        <v>16</v>
      </c>
      <c r="F46">
        <f>VLOOKUP($A46,LTMLE!$A:$L, 6)</f>
        <v>100</v>
      </c>
      <c r="G46">
        <f>VLOOKUP($A46,LTMLE!$A:$L, 7)</f>
        <v>0.277777761584593</v>
      </c>
      <c r="H46">
        <f>VLOOKUP($A46,LTMLE!$A:$L, 10)</f>
        <v>0.23635853167440701</v>
      </c>
      <c r="I46">
        <f>VLOOKUP($A46,LTMLE!$A:$L, 11)</f>
        <v>0.31919699149477898</v>
      </c>
      <c r="J46">
        <f>VLOOKUP($A46,LTMLE!$A:$L, 9)</f>
        <v>1.8304974807631999E-39</v>
      </c>
      <c r="L46" t="str">
        <f>_xlfn.CONCAT(FIXED(temp!G46, 3), " (", FIXED(temp!H46,3), " - ", FIXED(temp!I46,3),  ")", IF(AND(temp!J46 &lt;0.05, NOT(ISBLANK(temp!J46))), "*", " ") )</f>
        <v>0.278 (0.236 - 0.319)*</v>
      </c>
    </row>
    <row r="47" spans="1:12" x14ac:dyDescent="0.3">
      <c r="A47">
        <f>LTMLE!A57</f>
        <v>56</v>
      </c>
      <c r="B47" t="str">
        <f>_xlfn.CONCAT(IF(ISNUMBER(SEARCH("Yes-Treatment",LTMLE!D57)), "", "No "),IF(LTMLE!C57="ventilation_bin","Ventilation",IF(LTMLE!C57="rrt","RRT",IF(LTMLE!C57="pressor","Vasopressor",""))))</f>
        <v>Vasopressor</v>
      </c>
      <c r="C47" t="e">
        <f>LEFT(LTMLE!D57, FIND("&amp;", LTMLE!D57)-1)</f>
        <v>#VALUE!</v>
      </c>
      <c r="D47" t="str">
        <f>LTMLE!B57</f>
        <v>MIMIC_eICU</v>
      </c>
      <c r="E47">
        <f>VLOOKUP($A47,LTMLE!$A:$L, 5)</f>
        <v>0</v>
      </c>
      <c r="F47">
        <f>VLOOKUP($A47,LTMLE!$A:$L, 6)</f>
        <v>100</v>
      </c>
      <c r="G47">
        <f>VLOOKUP($A47,LTMLE!$A:$L, 7)</f>
        <v>-0.134882908509457</v>
      </c>
      <c r="H47">
        <f>VLOOKUP($A47,LTMLE!$A:$L, 10)</f>
        <v>-0.142768752530091</v>
      </c>
      <c r="I47">
        <f>VLOOKUP($A47,LTMLE!$A:$L, 11)</f>
        <v>-0.126997064488823</v>
      </c>
      <c r="J47">
        <f>VLOOKUP($A47,LTMLE!$A:$L, 9)</f>
        <v>2.1492473040330499E-246</v>
      </c>
      <c r="L47" t="str">
        <f>_xlfn.CONCAT(FIXED(temp!G47, 3), " (", FIXED(temp!H47,3), " - ", FIXED(temp!I47,3),  ")", IF(AND(temp!J47 &lt;0.05, NOT(ISBLANK(temp!J47))), "*", " ") )</f>
        <v>-0.135 (-0.143 - -0.127)*</v>
      </c>
    </row>
    <row r="48" spans="1:12" x14ac:dyDescent="0.3">
      <c r="A48">
        <f>LTMLE!A58</f>
        <v>57</v>
      </c>
      <c r="B48" t="str">
        <f>_xlfn.CONCAT(IF(ISNUMBER(SEARCH("Yes-Treatment",LTMLE!D58)), "", "No "),IF(LTMLE!C58="ventilation_bin","Ventilation",IF(LTMLE!C58="rrt","RRT",IF(LTMLE!C58="pressor","Vasopressor",""))))</f>
        <v>Vasopressor</v>
      </c>
      <c r="C48" t="e">
        <f>LEFT(LTMLE!D58, FIND("&amp;", LTMLE!D58)-1)</f>
        <v>#VALUE!</v>
      </c>
      <c r="D48" t="str">
        <f>LTMLE!B58</f>
        <v>MIMIC_eICU</v>
      </c>
      <c r="E48">
        <f>VLOOKUP($A48,LTMLE!$A:$L, 5)</f>
        <v>0</v>
      </c>
      <c r="F48">
        <f>VLOOKUP($A48,LTMLE!$A:$L, 6)</f>
        <v>5</v>
      </c>
      <c r="G48">
        <f>VLOOKUP($A48,LTMLE!$A:$L, 7)</f>
        <v>-5.1620965107273702E-2</v>
      </c>
      <c r="H48">
        <f>VLOOKUP($A48,LTMLE!$A:$L, 10)</f>
        <v>-6.1227283739131701E-2</v>
      </c>
      <c r="I48">
        <f>VLOOKUP($A48,LTMLE!$A:$L, 11)</f>
        <v>-4.2014646475415598E-2</v>
      </c>
      <c r="J48">
        <f>VLOOKUP($A48,LTMLE!$A:$L, 9)</f>
        <v>6.1412489378792896E-26</v>
      </c>
      <c r="L48" t="str">
        <f>_xlfn.CONCAT(FIXED(temp!G48, 3), " (", FIXED(temp!H48,3), " - ", FIXED(temp!I48,3),  ")", IF(AND(temp!J48 &lt;0.05, NOT(ISBLANK(temp!J48))), "*", " ") )</f>
        <v>-0.052 (-0.061 - -0.042)*</v>
      </c>
    </row>
    <row r="49" spans="1:12" x14ac:dyDescent="0.3">
      <c r="A49">
        <f>LTMLE!A59</f>
        <v>58</v>
      </c>
      <c r="B49" t="str">
        <f>_xlfn.CONCAT(IF(ISNUMBER(SEARCH("Yes-Treatment",LTMLE!D59)), "", "No "),IF(LTMLE!C59="ventilation_bin","Ventilation",IF(LTMLE!C59="rrt","RRT",IF(LTMLE!C59="pressor","Vasopressor",""))))</f>
        <v>Vasopressor</v>
      </c>
      <c r="C49" t="e">
        <f>LEFT(LTMLE!D59, FIND("&amp;", LTMLE!D59)-1)</f>
        <v>#VALUE!</v>
      </c>
      <c r="D49" t="str">
        <f>LTMLE!B59</f>
        <v>MIMIC_eICU</v>
      </c>
      <c r="E49">
        <f>VLOOKUP($A49,LTMLE!$A:$L, 5)</f>
        <v>6</v>
      </c>
      <c r="F49">
        <f>VLOOKUP($A49,LTMLE!$A:$L, 6)</f>
        <v>10</v>
      </c>
      <c r="G49">
        <f>VLOOKUP($A49,LTMLE!$A:$L, 7)</f>
        <v>-4.2881778624371397E-2</v>
      </c>
      <c r="H49">
        <f>VLOOKUP($A49,LTMLE!$A:$L, 10)</f>
        <v>-5.88207664973706E-2</v>
      </c>
      <c r="I49">
        <f>VLOOKUP($A49,LTMLE!$A:$L, 11)</f>
        <v>-2.6942790751372198E-2</v>
      </c>
      <c r="J49">
        <f>VLOOKUP($A49,LTMLE!$A:$L, 9)</f>
        <v>1.34190513825371E-7</v>
      </c>
      <c r="L49" t="str">
        <f>_xlfn.CONCAT(FIXED(temp!G49, 3), " (", FIXED(temp!H49,3), " - ", FIXED(temp!I49,3),  ")", IF(AND(temp!J49 &lt;0.05, NOT(ISBLANK(temp!J49))), "*", " ") )</f>
        <v>-0.043 (-0.059 - -0.027)*</v>
      </c>
    </row>
    <row r="50" spans="1:12" x14ac:dyDescent="0.3">
      <c r="A50">
        <f>LTMLE!A60</f>
        <v>59</v>
      </c>
      <c r="B50" t="str">
        <f>_xlfn.CONCAT(IF(ISNUMBER(SEARCH("Yes-Treatment",LTMLE!D60)), "", "No "),IF(LTMLE!C60="ventilation_bin","Ventilation",IF(LTMLE!C60="rrt","RRT",IF(LTMLE!C60="pressor","Vasopressor",""))))</f>
        <v>Vasopressor</v>
      </c>
      <c r="C50" t="e">
        <f>LEFT(LTMLE!D60, FIND("&amp;", LTMLE!D60)-1)</f>
        <v>#VALUE!</v>
      </c>
      <c r="D50" t="str">
        <f>LTMLE!B60</f>
        <v>MIMIC_eICU</v>
      </c>
      <c r="E50">
        <f>VLOOKUP($A50,LTMLE!$A:$L, 5)</f>
        <v>11</v>
      </c>
      <c r="F50">
        <f>VLOOKUP($A50,LTMLE!$A:$L, 6)</f>
        <v>15</v>
      </c>
      <c r="G50">
        <f>VLOOKUP($A50,LTMLE!$A:$L, 7)</f>
        <v>-8.7073541267867996E-2</v>
      </c>
      <c r="H50">
        <f>VLOOKUP($A50,LTMLE!$A:$L, 10)</f>
        <v>-0.146814715853957</v>
      </c>
      <c r="I50">
        <f>VLOOKUP($A50,LTMLE!$A:$L, 11)</f>
        <v>-2.73323666817787E-2</v>
      </c>
      <c r="J50">
        <f>VLOOKUP($A50,LTMLE!$A:$L, 9)</f>
        <v>4.2810653314098298E-3</v>
      </c>
      <c r="L50" t="str">
        <f>_xlfn.CONCAT(FIXED(temp!G50, 3), " (", FIXED(temp!H50,3), " - ", FIXED(temp!I50,3),  ")", IF(AND(temp!J50 &lt;0.05, NOT(ISBLANK(temp!J50))), "*", " ") )</f>
        <v>-0.087 (-0.147 - -0.027)*</v>
      </c>
    </row>
    <row r="51" spans="1:12" x14ac:dyDescent="0.3">
      <c r="A51">
        <f>LTMLE!A61</f>
        <v>60</v>
      </c>
      <c r="B51" t="str">
        <f>_xlfn.CONCAT(IF(ISNUMBER(SEARCH("Yes-Treatment",LTMLE!D61)), "", "No "),IF(LTMLE!C61="ventilation_bin","Ventilation",IF(LTMLE!C61="rrt","RRT",IF(LTMLE!C61="pressor","Vasopressor",""))))</f>
        <v>Vasopressor</v>
      </c>
      <c r="C51" t="e">
        <f>LEFT(LTMLE!D61, FIND("&amp;", LTMLE!D61)-1)</f>
        <v>#VALUE!</v>
      </c>
      <c r="D51" t="str">
        <f>LTMLE!B61</f>
        <v>MIMIC_eICU</v>
      </c>
      <c r="E51">
        <f>VLOOKUP($A51,LTMLE!$A:$L, 5)</f>
        <v>16</v>
      </c>
      <c r="F51">
        <f>VLOOKUP($A51,LTMLE!$A:$L, 6)</f>
        <v>100</v>
      </c>
      <c r="G51">
        <f>VLOOKUP($A51,LTMLE!$A:$L, 7)</f>
        <v>0.277777761584593</v>
      </c>
      <c r="H51">
        <f>VLOOKUP($A51,LTMLE!$A:$L, 10)</f>
        <v>0.23635853167440701</v>
      </c>
      <c r="I51">
        <f>VLOOKUP($A51,LTMLE!$A:$L, 11)</f>
        <v>0.31919699149477898</v>
      </c>
      <c r="J51">
        <f>VLOOKUP($A51,LTMLE!$A:$L, 9)</f>
        <v>1.8304974807631999E-39</v>
      </c>
      <c r="L51" t="str">
        <f>_xlfn.CONCAT(FIXED(temp!G51, 3), " (", FIXED(temp!H51,3), " - ", FIXED(temp!I51,3),  ")", IF(AND(temp!J51 &lt;0.05, NOT(ISBLANK(temp!J51))), "*", " ") )</f>
        <v>0.278 (0.236 - 0.319)*</v>
      </c>
    </row>
    <row r="52" spans="1:12" x14ac:dyDescent="0.3">
      <c r="A52">
        <f>LTMLE!A42</f>
        <v>41</v>
      </c>
      <c r="B52" t="str">
        <f>_xlfn.CONCAT(IF(ISNUMBER(SEARCH("Yes-Treatment",LTMLE!D42)), "", "No "),IF(LTMLE!C42="ventilation_bin","Ventilation",IF(LTMLE!C42="rrt","RRT",IF(LTMLE!C42="pressor","Vasopressor",""))))</f>
        <v>No Vasopressor</v>
      </c>
      <c r="C52" t="e">
        <f>LEFT(LTMLE!D42, FIND("&amp;", LTMLE!D42)-1)</f>
        <v>#VALUE!</v>
      </c>
      <c r="D52" t="str">
        <f>LTMLE!B42</f>
        <v>MIMIC_eICU</v>
      </c>
      <c r="E52">
        <f>VLOOKUP($A52,LTMLE!$A:$L, 5)</f>
        <v>0</v>
      </c>
      <c r="F52">
        <f>VLOOKUP($A52,LTMLE!$A:$L, 6)</f>
        <v>100</v>
      </c>
      <c r="G52">
        <f>VLOOKUP($A52,LTMLE!$A:$L, 7)</f>
        <v>-0.154649406270814</v>
      </c>
      <c r="H52">
        <f>VLOOKUP($A52,LTMLE!$A:$L, 10)</f>
        <v>-0.17108075698740099</v>
      </c>
      <c r="I52">
        <f>VLOOKUP($A52,LTMLE!$A:$L, 11)</f>
        <v>-0.138218055554227</v>
      </c>
      <c r="J52">
        <f>VLOOKUP($A52,LTMLE!$A:$L, 9)</f>
        <v>5.5236922146671101E-76</v>
      </c>
      <c r="L52" t="str">
        <f>_xlfn.CONCAT(FIXED(temp!G52, 3), " (", FIXED(temp!H52,3), " - ", FIXED(temp!I52,3),  ")", IF(AND(temp!J52 &lt;0.05, NOT(ISBLANK(temp!J52))), "*", " ") )</f>
        <v>-0.155 (-0.171 - -0.138)*</v>
      </c>
    </row>
    <row r="53" spans="1:12" x14ac:dyDescent="0.3">
      <c r="A53">
        <f>LTMLE!A43</f>
        <v>42</v>
      </c>
      <c r="B53" t="str">
        <f>_xlfn.CONCAT(IF(ISNUMBER(SEARCH("Yes-Treatment",LTMLE!D43)), "", "No "),IF(LTMLE!C43="ventilation_bin","Ventilation",IF(LTMLE!C43="rrt","RRT",IF(LTMLE!C43="pressor","Vasopressor",""))))</f>
        <v>No Vasopressor</v>
      </c>
      <c r="C53" t="e">
        <f>LEFT(LTMLE!D43, FIND("&amp;", LTMLE!D43)-1)</f>
        <v>#VALUE!</v>
      </c>
      <c r="D53" t="str">
        <f>LTMLE!B43</f>
        <v>MIMIC_eICU</v>
      </c>
      <c r="E53">
        <f>VLOOKUP($A53,LTMLE!$A:$L, 5)</f>
        <v>0</v>
      </c>
      <c r="F53">
        <f>VLOOKUP($A53,LTMLE!$A:$L, 6)</f>
        <v>5</v>
      </c>
      <c r="G53">
        <f>VLOOKUP($A53,LTMLE!$A:$L, 7)</f>
        <v>-6.2823772486049201E-2</v>
      </c>
      <c r="H53">
        <f>VLOOKUP($A53,LTMLE!$A:$L, 10)</f>
        <v>-8.3907851527025096E-2</v>
      </c>
      <c r="I53">
        <f>VLOOKUP($A53,LTMLE!$A:$L, 11)</f>
        <v>-4.1739693445073299E-2</v>
      </c>
      <c r="J53">
        <f>VLOOKUP($A53,LTMLE!$A:$L, 9)</f>
        <v>5.2181360125008897E-9</v>
      </c>
      <c r="L53" t="str">
        <f>_xlfn.CONCAT(FIXED(temp!G53, 3), " (", FIXED(temp!H53,3), " - ", FIXED(temp!I53,3),  ")", IF(AND(temp!J53 &lt;0.05, NOT(ISBLANK(temp!J53))), "*", " ") )</f>
        <v>-0.063 (-0.084 - -0.042)*</v>
      </c>
    </row>
    <row r="54" spans="1:12" x14ac:dyDescent="0.3">
      <c r="A54">
        <f>LTMLE!A44</f>
        <v>43</v>
      </c>
      <c r="B54" t="str">
        <f>_xlfn.CONCAT(IF(ISNUMBER(SEARCH("Yes-Treatment",LTMLE!D44)), "", "No "),IF(LTMLE!C44="ventilation_bin","Ventilation",IF(LTMLE!C44="rrt","RRT",IF(LTMLE!C44="pressor","Vasopressor",""))))</f>
        <v>No Vasopressor</v>
      </c>
      <c r="C54" t="e">
        <f>LEFT(LTMLE!D44, FIND("&amp;", LTMLE!D44)-1)</f>
        <v>#VALUE!</v>
      </c>
      <c r="D54" t="str">
        <f>LTMLE!B44</f>
        <v>MIMIC_eICU</v>
      </c>
      <c r="E54">
        <f>VLOOKUP($A54,LTMLE!$A:$L, 5)</f>
        <v>6</v>
      </c>
      <c r="F54">
        <f>VLOOKUP($A54,LTMLE!$A:$L, 6)</f>
        <v>10</v>
      </c>
      <c r="G54">
        <f>VLOOKUP($A54,LTMLE!$A:$L, 7)</f>
        <v>-6.20486075193536E-2</v>
      </c>
      <c r="H54">
        <f>VLOOKUP($A54,LTMLE!$A:$L, 10)</f>
        <v>-9.2397363083048897E-2</v>
      </c>
      <c r="I54">
        <f>VLOOKUP($A54,LTMLE!$A:$L, 11)</f>
        <v>-3.16998519556582E-2</v>
      </c>
      <c r="J54">
        <f>VLOOKUP($A54,LTMLE!$A:$L, 9)</f>
        <v>6.1447092399103894E-5</v>
      </c>
      <c r="L54" t="str">
        <f>_xlfn.CONCAT(FIXED(temp!G54, 3), " (", FIXED(temp!H54,3), " - ", FIXED(temp!I54,3),  ")", IF(AND(temp!J54 &lt;0.05, NOT(ISBLANK(temp!J54))), "*", " ") )</f>
        <v>-0.062 (-0.092 - -0.032)*</v>
      </c>
    </row>
    <row r="55" spans="1:12" x14ac:dyDescent="0.3">
      <c r="A55">
        <f>LTMLE!A45</f>
        <v>44</v>
      </c>
      <c r="B55" t="str">
        <f>_xlfn.CONCAT(IF(ISNUMBER(SEARCH("Yes-Treatment",LTMLE!D45)), "", "No "),IF(LTMLE!C45="ventilation_bin","Ventilation",IF(LTMLE!C45="rrt","RRT",IF(LTMLE!C45="pressor","Vasopressor",""))))</f>
        <v>No Vasopressor</v>
      </c>
      <c r="C55" t="e">
        <f>LEFT(LTMLE!D45, FIND("&amp;", LTMLE!D45)-1)</f>
        <v>#VALUE!</v>
      </c>
      <c r="D55" t="str">
        <f>LTMLE!B45</f>
        <v>MIMIC_eICU</v>
      </c>
      <c r="E55">
        <f>VLOOKUP($A55,LTMLE!$A:$L, 5)</f>
        <v>11</v>
      </c>
      <c r="F55">
        <f>VLOOKUP($A55,LTMLE!$A:$L, 6)</f>
        <v>15</v>
      </c>
      <c r="G55">
        <f>VLOOKUP($A55,LTMLE!$A:$L, 7)</f>
        <v>-0.21112261329311599</v>
      </c>
      <c r="H55">
        <f>VLOOKUP($A55,LTMLE!$A:$L, 10)</f>
        <v>-0.42978238590928203</v>
      </c>
      <c r="I55">
        <f>VLOOKUP($A55,LTMLE!$A:$L, 11)</f>
        <v>7.5371593230497396E-3</v>
      </c>
      <c r="J55">
        <f>VLOOKUP($A55,LTMLE!$A:$L, 9)</f>
        <v>5.8437118672953897E-2</v>
      </c>
      <c r="L55" t="str">
        <f>_xlfn.CONCAT(FIXED(temp!G55, 3), " (", FIXED(temp!H55,3), " - ", FIXED(temp!I55,3),  ")", IF(AND(temp!J55 &lt;0.05, NOT(ISBLANK(temp!J55))), "*", " ") )</f>
        <v xml:space="preserve">-0.211 (-0.430 - 0.008) </v>
      </c>
    </row>
    <row r="56" spans="1:12" x14ac:dyDescent="0.3">
      <c r="A56">
        <f>LTMLE!A46</f>
        <v>45</v>
      </c>
      <c r="B56" t="str">
        <f>_xlfn.CONCAT(IF(ISNUMBER(SEARCH("Yes-Treatment",LTMLE!D46)), "", "No "),IF(LTMLE!C46="ventilation_bin","Ventilation",IF(LTMLE!C46="rrt","RRT",IF(LTMLE!C46="pressor","Vasopressor",""))))</f>
        <v>No Vasopressor</v>
      </c>
      <c r="C56" t="e">
        <f>LEFT(LTMLE!D46, FIND("&amp;", LTMLE!D46)-1)</f>
        <v>#VALUE!</v>
      </c>
      <c r="D56" t="str">
        <f>LTMLE!B46</f>
        <v>MIMIC_eICU</v>
      </c>
      <c r="E56">
        <f>VLOOKUP($A56,LTMLE!$A:$L, 5)</f>
        <v>16</v>
      </c>
      <c r="F56">
        <f>VLOOKUP($A56,LTMLE!$A:$L, 6)</f>
        <v>100</v>
      </c>
      <c r="L56" t="str">
        <f>_xlfn.CONCAT(FIXED(temp!G56, 3), " (", FIXED(temp!H56,3), " - ", FIXED(temp!I56,3),  ")", IF(AND(temp!J56 &lt;0.05, NOT(ISBLANK(temp!J56))), "*", " ") )</f>
        <v xml:space="preserve">0.000 (0.000 - 0.000) </v>
      </c>
    </row>
    <row r="57" spans="1:12" x14ac:dyDescent="0.3">
      <c r="A57">
        <f>LTMLE!A52</f>
        <v>51</v>
      </c>
      <c r="B57" t="str">
        <f>_xlfn.CONCAT(IF(ISNUMBER(SEARCH("Yes-Treatment",LTMLE!D52)), "", "No "),IF(LTMLE!C52="ventilation_bin","Ventilation",IF(LTMLE!C52="rrt","RRT",IF(LTMLE!C52="pressor","Vasopressor",""))))</f>
        <v>No Vasopressor</v>
      </c>
      <c r="C57" t="e">
        <f>LEFT(LTMLE!D52, FIND("&amp;", LTMLE!D52)-1)</f>
        <v>#VALUE!</v>
      </c>
      <c r="D57" t="str">
        <f>LTMLE!B52</f>
        <v>MIMIC_eICU</v>
      </c>
      <c r="E57">
        <f>VLOOKUP($A57,LTMLE!$A:$L, 5)</f>
        <v>0</v>
      </c>
      <c r="F57">
        <f>VLOOKUP($A57,LTMLE!$A:$L, 6)</f>
        <v>100</v>
      </c>
      <c r="G57">
        <f>VLOOKUP($A57,LTMLE!$A:$L, 7)</f>
        <v>-7.3191684855052098E-3</v>
      </c>
      <c r="H57">
        <f>VLOOKUP($A57,LTMLE!$A:$L, 10)</f>
        <v>-1.7851945125020099E-2</v>
      </c>
      <c r="I57">
        <f>VLOOKUP($A57,LTMLE!$A:$L, 11)</f>
        <v>3.2136081540096399E-3</v>
      </c>
      <c r="J57">
        <f>VLOOKUP($A57,LTMLE!$A:$L, 9)</f>
        <v>0.17320792743911601</v>
      </c>
      <c r="L57" t="str">
        <f>_xlfn.CONCAT(FIXED(temp!G57, 3), " (", FIXED(temp!H57,3), " - ", FIXED(temp!I57,3),  ")", IF(AND(temp!J57 &lt;0.05, NOT(ISBLANK(temp!J57))), "*", " ") )</f>
        <v xml:space="preserve">-0.007 (-0.018 - 0.003) </v>
      </c>
    </row>
    <row r="58" spans="1:12" x14ac:dyDescent="0.3">
      <c r="A58">
        <f>LTMLE!A53</f>
        <v>52</v>
      </c>
      <c r="B58" t="str">
        <f>_xlfn.CONCAT(IF(ISNUMBER(SEARCH("Yes-Treatment",LTMLE!D53)), "", "No "),IF(LTMLE!C53="ventilation_bin","Ventilation",IF(LTMLE!C53="rrt","RRT",IF(LTMLE!C53="pressor","Vasopressor",""))))</f>
        <v>No Vasopressor</v>
      </c>
      <c r="C58" t="e">
        <f>LEFT(LTMLE!D53, FIND("&amp;", LTMLE!D53)-1)</f>
        <v>#VALUE!</v>
      </c>
      <c r="D58" t="str">
        <f>LTMLE!B53</f>
        <v>MIMIC_eICU</v>
      </c>
      <c r="E58">
        <f>VLOOKUP($A58,LTMLE!$A:$L, 5)</f>
        <v>0</v>
      </c>
      <c r="F58">
        <f>VLOOKUP($A58,LTMLE!$A:$L, 6)</f>
        <v>5</v>
      </c>
      <c r="G58">
        <f>VLOOKUP($A58,LTMLE!$A:$L, 7)</f>
        <v>-8.2639360174599497E-3</v>
      </c>
      <c r="H58">
        <f>VLOOKUP($A58,LTMLE!$A:$L, 10)</f>
        <v>-1.94187517063465E-2</v>
      </c>
      <c r="I58">
        <f>VLOOKUP($A58,LTMLE!$A:$L, 11)</f>
        <v>2.8908796714266299E-3</v>
      </c>
      <c r="J58">
        <f>VLOOKUP($A58,LTMLE!$A:$L, 9)</f>
        <v>0.14649600716579</v>
      </c>
      <c r="L58" t="str">
        <f>_xlfn.CONCAT(FIXED(temp!G58, 3), " (", FIXED(temp!H58,3), " - ", FIXED(temp!I58,3),  ")", IF(AND(temp!J58 &lt;0.05, NOT(ISBLANK(temp!J58))), "*", " ") )</f>
        <v xml:space="preserve">-0.008 (-0.019 - 0.003) </v>
      </c>
    </row>
    <row r="59" spans="1:12" x14ac:dyDescent="0.3">
      <c r="A59">
        <f>LTMLE!A54</f>
        <v>53</v>
      </c>
      <c r="B59" t="str">
        <f>_xlfn.CONCAT(IF(ISNUMBER(SEARCH("Yes-Treatment",LTMLE!D54)), "", "No "),IF(LTMLE!C54="ventilation_bin","Ventilation",IF(LTMLE!C54="rrt","RRT",IF(LTMLE!C54="pressor","Vasopressor",""))))</f>
        <v>No Vasopressor</v>
      </c>
      <c r="C59" t="e">
        <f>LEFT(LTMLE!D54, FIND("&amp;", LTMLE!D54)-1)</f>
        <v>#VALUE!</v>
      </c>
      <c r="D59" t="str">
        <f>LTMLE!B54</f>
        <v>MIMIC_eICU</v>
      </c>
      <c r="E59">
        <f>VLOOKUP($A59,LTMLE!$A:$L, 5)</f>
        <v>6</v>
      </c>
      <c r="F59">
        <f>VLOOKUP($A59,LTMLE!$A:$L, 6)</f>
        <v>10</v>
      </c>
      <c r="G59">
        <f>VLOOKUP($A59,LTMLE!$A:$L, 7)</f>
        <v>-2.4744772577541499E-2</v>
      </c>
      <c r="H59">
        <f>VLOOKUP($A59,LTMLE!$A:$L, 10)</f>
        <v>-5.0162802097251803E-2</v>
      </c>
      <c r="I59">
        <f>VLOOKUP($A59,LTMLE!$A:$L, 11)</f>
        <v>6.7325694216881595E-4</v>
      </c>
      <c r="J59">
        <f>VLOOKUP($A59,LTMLE!$A:$L, 9)</f>
        <v>5.6384795719093703E-2</v>
      </c>
      <c r="L59" t="str">
        <f>_xlfn.CONCAT(FIXED(temp!G59, 3), " (", FIXED(temp!H59,3), " - ", FIXED(temp!I59,3),  ")", IF(AND(temp!J59 &lt;0.05, NOT(ISBLANK(temp!J59))), "*", " ") )</f>
        <v xml:space="preserve">-0.025 (-0.050 - 0.001) </v>
      </c>
    </row>
    <row r="60" spans="1:12" x14ac:dyDescent="0.3">
      <c r="A60">
        <f>LTMLE!A55</f>
        <v>54</v>
      </c>
      <c r="B60" t="str">
        <f>_xlfn.CONCAT(IF(ISNUMBER(SEARCH("Yes-Treatment",LTMLE!D55)), "", "No "),IF(LTMLE!C55="ventilation_bin","Ventilation",IF(LTMLE!C55="rrt","RRT",IF(LTMLE!C55="pressor","Vasopressor",""))))</f>
        <v>No Vasopressor</v>
      </c>
      <c r="C60" t="e">
        <f>LEFT(LTMLE!D55, FIND("&amp;", LTMLE!D55)-1)</f>
        <v>#VALUE!</v>
      </c>
      <c r="D60" t="str">
        <f>LTMLE!B55</f>
        <v>MIMIC_eICU</v>
      </c>
      <c r="E60">
        <f>VLOOKUP($A60,LTMLE!$A:$L, 5)</f>
        <v>11</v>
      </c>
      <c r="F60">
        <f>VLOOKUP($A60,LTMLE!$A:$L, 6)</f>
        <v>15</v>
      </c>
      <c r="G60">
        <f>VLOOKUP($A60,LTMLE!$A:$L, 7)</f>
        <v>-0.11692126909516699</v>
      </c>
      <c r="H60">
        <f>VLOOKUP($A60,LTMLE!$A:$L, 10)</f>
        <v>-0.340118401184966</v>
      </c>
      <c r="I60">
        <f>VLOOKUP($A60,LTMLE!$A:$L, 11)</f>
        <v>0.106275862994633</v>
      </c>
      <c r="J60">
        <f>VLOOKUP($A60,LTMLE!$A:$L, 9)</f>
        <v>0.304551237917627</v>
      </c>
      <c r="L60" t="str">
        <f>_xlfn.CONCAT(FIXED(temp!G60, 3), " (", FIXED(temp!H60,3), " - ", FIXED(temp!I60,3),  ")", IF(AND(temp!J60 &lt;0.05, NOT(ISBLANK(temp!J60))), "*", " ") )</f>
        <v xml:space="preserve">-0.117 (-0.340 - 0.106) </v>
      </c>
    </row>
    <row r="61" spans="1:12" x14ac:dyDescent="0.3">
      <c r="A61">
        <f>LTMLE!A56</f>
        <v>55</v>
      </c>
      <c r="B61" t="str">
        <f>_xlfn.CONCAT(IF(ISNUMBER(SEARCH("Yes-Treatment",LTMLE!D56)), "", "No "),IF(LTMLE!C56="ventilation_bin","Ventilation",IF(LTMLE!C56="rrt","RRT",IF(LTMLE!C56="pressor","Vasopressor",""))))</f>
        <v>No Vasopressor</v>
      </c>
      <c r="C61" t="e">
        <f>LEFT(LTMLE!D56, FIND("&amp;", LTMLE!D56)-1)</f>
        <v>#VALUE!</v>
      </c>
      <c r="D61" t="str">
        <f>LTMLE!B56</f>
        <v>MIMIC_eICU</v>
      </c>
      <c r="E61">
        <f>VLOOKUP($A61,LTMLE!$A:$L, 5)</f>
        <v>16</v>
      </c>
      <c r="F61">
        <f>VLOOKUP($A61,LTMLE!$A:$L, 6)</f>
        <v>100</v>
      </c>
      <c r="L61" t="str">
        <f>_xlfn.CONCAT(FIXED(temp!G61, 3), " (", FIXED(temp!H61,3), " - ", FIXED(temp!I61,3),  ")", IF(AND(temp!J61 &lt;0.05, NOT(ISBLANK(temp!J61))), "*", " ") )</f>
        <v xml:space="preserve">0.000 (0.000 - 0.000) </v>
      </c>
    </row>
  </sheetData>
  <sortState xmlns:xlrd2="http://schemas.microsoft.com/office/spreadsheetml/2017/richdata2" ref="A2:L62">
    <sortCondition ref="B2:B62" customList="Ventilation,No Ventilation,RRT,No RRT,Vasopressor,No Vasopressor"/>
    <sortCondition ref="C2:C62" customList="White,Non-White"/>
    <sortCondition ref="D2:D62" customList="MIMIC,eICU"/>
    <sortCondition ref="E2:E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M29"/>
  <sheetViews>
    <sheetView topLeftCell="B1" zoomScale="123" zoomScaleNormal="250" workbookViewId="0">
      <selection activeCell="E10" sqref="E10"/>
    </sheetView>
  </sheetViews>
  <sheetFormatPr defaultRowHeight="14.4" x14ac:dyDescent="0.3"/>
  <cols>
    <col min="3" max="3" width="9.77734375" customWidth="1"/>
    <col min="5" max="9" width="17" customWidth="1"/>
    <col min="10" max="10" width="17.109375" customWidth="1"/>
    <col min="11" max="11" width="12.44140625" bestFit="1" customWidth="1"/>
  </cols>
  <sheetData>
    <row r="3" spans="2:13" ht="19.2" customHeight="1" x14ac:dyDescent="0.3">
      <c r="B3" s="2"/>
      <c r="C3" s="23" t="s">
        <v>26</v>
      </c>
      <c r="D3" s="23"/>
      <c r="E3" s="22" t="s">
        <v>21</v>
      </c>
      <c r="F3" s="22"/>
      <c r="G3" s="22"/>
      <c r="H3" s="22"/>
      <c r="I3" s="22"/>
      <c r="J3" s="2"/>
      <c r="K3" s="2"/>
      <c r="L3" s="2"/>
      <c r="M3" s="2"/>
    </row>
    <row r="4" spans="2:13" ht="19.2" customHeight="1" x14ac:dyDescent="0.3">
      <c r="B4" s="2"/>
      <c r="C4" s="4" t="s">
        <v>22</v>
      </c>
      <c r="D4" s="4" t="s">
        <v>14</v>
      </c>
      <c r="E4" s="4" t="s">
        <v>23</v>
      </c>
      <c r="F4" s="4" t="s">
        <v>24</v>
      </c>
      <c r="G4" s="5" t="s">
        <v>19</v>
      </c>
      <c r="H4" s="6" t="s">
        <v>20</v>
      </c>
      <c r="I4" s="6" t="s">
        <v>25</v>
      </c>
      <c r="J4" s="2"/>
      <c r="K4" s="2"/>
      <c r="L4" s="2"/>
      <c r="M4" s="2"/>
    </row>
    <row r="5" spans="2:13" ht="19.2" customHeight="1" x14ac:dyDescent="0.3">
      <c r="B5" s="2"/>
      <c r="C5" s="22" t="s">
        <v>15</v>
      </c>
      <c r="D5" s="8" t="s">
        <v>18</v>
      </c>
      <c r="E5" s="4" t="str" cm="1">
        <f t="array" ref="E5:I5">TRANSPOSE(temp!L2:L6)</f>
        <v>-0.120 (-0.128 - -0.112)*</v>
      </c>
      <c r="F5" s="4" t="str">
        <v>-0.060 (-0.070 - -0.050)*</v>
      </c>
      <c r="G5" s="5" t="str">
        <v xml:space="preserve">-0.014 (-0.030 - 0.002) </v>
      </c>
      <c r="H5" s="6" t="str">
        <v>0.086 (0.040 - 0.133)*</v>
      </c>
      <c r="I5" s="6" t="str">
        <v>0.188 (0.010 - 0.366)*</v>
      </c>
      <c r="J5" s="2"/>
      <c r="K5" s="2"/>
      <c r="L5" s="2"/>
      <c r="M5" s="2"/>
    </row>
    <row r="6" spans="2:13" ht="19.2" customHeight="1" x14ac:dyDescent="0.3">
      <c r="B6" s="2"/>
      <c r="C6" s="22"/>
      <c r="D6" s="8" t="s">
        <v>32</v>
      </c>
      <c r="E6" s="4" t="str" cm="1">
        <f t="array" ref="E6:I6">TRANSPOSE(temp!L7:L11)</f>
        <v>-0.120 (-0.128 - -0.112)*</v>
      </c>
      <c r="F6" s="4" t="str">
        <v>-0.060 (-0.070 - -0.050)*</v>
      </c>
      <c r="G6" s="5" t="str">
        <v xml:space="preserve">-0.014 (-0.030 - 0.002) </v>
      </c>
      <c r="H6" s="6" t="str">
        <v>0.086 (0.040 - 0.133)*</v>
      </c>
      <c r="I6" s="6" t="str">
        <v>0.188 (0.010 - 0.366)*</v>
      </c>
      <c r="J6" s="2"/>
      <c r="K6" s="2"/>
      <c r="L6" s="2"/>
      <c r="M6" s="2"/>
    </row>
    <row r="7" spans="2:13" ht="19.2" customHeight="1" x14ac:dyDescent="0.3">
      <c r="B7" s="2"/>
      <c r="C7" s="23" t="s">
        <v>27</v>
      </c>
      <c r="D7" s="8" t="s">
        <v>18</v>
      </c>
      <c r="E7" s="4" t="str" cm="1">
        <f t="array" ref="E7:I7">TRANSPOSE(temp!L12:L16)</f>
        <v>-0.135 (-0.152 - -0.119)*</v>
      </c>
      <c r="F7" s="4" t="str">
        <v>-0.060 (-0.081 - -0.040)*</v>
      </c>
      <c r="G7" s="4" t="str">
        <v>-0.060 (-0.090 - -0.029)*</v>
      </c>
      <c r="H7" s="4" t="str">
        <v xml:space="preserve">0.035 (-0.118 - 0.189) </v>
      </c>
      <c r="I7" s="4" t="str">
        <v xml:space="preserve">0.120 (-0.757 - 0.996) </v>
      </c>
      <c r="J7" s="2"/>
      <c r="K7" s="2"/>
      <c r="L7" s="2"/>
      <c r="M7" s="2"/>
    </row>
    <row r="8" spans="2:13" ht="19.2" customHeight="1" x14ac:dyDescent="0.3">
      <c r="B8" s="2"/>
      <c r="C8" s="22"/>
      <c r="D8" s="8" t="s">
        <v>32</v>
      </c>
      <c r="E8" s="4" t="str" cm="1">
        <f t="array" ref="E8:I8">TRANSPOSE(temp!L17:L21)</f>
        <v xml:space="preserve">-0.009 (-0.020 - 0.002) </v>
      </c>
      <c r="F8" s="4" t="str">
        <v xml:space="preserve">-0.007 (-0.018 - 0.004) </v>
      </c>
      <c r="G8" s="4" t="str">
        <v>-0.040 (-0.065 - -0.016)*</v>
      </c>
      <c r="H8" s="4" t="str">
        <v xml:space="preserve">-0.050 (-0.206 - 0.105) </v>
      </c>
      <c r="I8" s="4" t="str">
        <v xml:space="preserve">-0.127 (-1.000 - 0.762) </v>
      </c>
      <c r="J8" s="2"/>
      <c r="K8" s="2"/>
      <c r="L8" s="2"/>
      <c r="M8" s="2"/>
    </row>
    <row r="9" spans="2:13" ht="19.2" customHeight="1" x14ac:dyDescent="0.3">
      <c r="B9" s="2"/>
      <c r="C9" s="22" t="s">
        <v>16</v>
      </c>
      <c r="D9" s="8" t="s">
        <v>18</v>
      </c>
      <c r="E9" s="4" t="str" cm="1">
        <f t="array" ref="E9:I9">TRANSPOSE(temp!L22:L26)</f>
        <v>-0.166 (-0.183 - -0.149)*</v>
      </c>
      <c r="F9" s="4" t="str">
        <v>-0.073 (-0.129 - -0.017)*</v>
      </c>
      <c r="G9" s="4" t="str">
        <v>-0.061 (-0.087 - -0.035)*</v>
      </c>
      <c r="H9" s="4" t="str">
        <v xml:space="preserve">0.036 (-0.003 - 0.076) </v>
      </c>
      <c r="I9" s="4" t="str">
        <v>0.110 (0.029 - 0.192)*</v>
      </c>
      <c r="J9" s="2"/>
      <c r="K9" s="2"/>
      <c r="L9" s="2"/>
      <c r="M9" s="2"/>
    </row>
    <row r="10" spans="2:13" ht="19.2" customHeight="1" x14ac:dyDescent="0.3">
      <c r="B10" s="2"/>
      <c r="C10" s="22"/>
      <c r="D10" s="8" t="s">
        <v>32</v>
      </c>
      <c r="E10" s="4" t="str" cm="1">
        <f t="array" ref="E10:I10">TRANSPOSE(temp!L27:L31)</f>
        <v>-0.166 (-0.183 - -0.149)*</v>
      </c>
      <c r="F10" s="4" t="str">
        <v>-0.073 (-0.129 - -0.017)*</v>
      </c>
      <c r="G10" s="4" t="str">
        <v>-0.061 (-0.087 - -0.035)*</v>
      </c>
      <c r="H10" s="4" t="str">
        <v xml:space="preserve">0.036 (-0.003 - 0.076) </v>
      </c>
      <c r="I10" s="4" t="str">
        <v>0.110 (0.029 - 0.192)*</v>
      </c>
      <c r="J10" s="2"/>
      <c r="K10" s="2"/>
      <c r="L10" s="2"/>
      <c r="M10" s="2"/>
    </row>
    <row r="11" spans="2:13" ht="19.2" customHeight="1" x14ac:dyDescent="0.3">
      <c r="B11" s="2"/>
      <c r="C11" s="23" t="s">
        <v>28</v>
      </c>
      <c r="D11" s="8" t="s">
        <v>18</v>
      </c>
      <c r="E11" s="4" t="str" cm="1">
        <f t="array" ref="E11:I11">TRANSPOSE(temp!L32:L36)</f>
        <v>-0.089 (-0.147 - -0.031)*</v>
      </c>
      <c r="F11" s="4" t="str">
        <v xml:space="preserve">-0.008 (-0.212 - 0.197) </v>
      </c>
      <c r="G11" s="4" t="str">
        <v xml:space="preserve">0.007 (-0.045 - 0.058) </v>
      </c>
      <c r="H11" s="4" t="str">
        <v xml:space="preserve">0.054 (-0.020 - 0.129) </v>
      </c>
      <c r="I11" s="4" t="str">
        <v xml:space="preserve">0.120 (-0.044 - 0.285) </v>
      </c>
      <c r="J11" s="2"/>
      <c r="K11" s="2"/>
      <c r="L11" s="2"/>
      <c r="M11" s="2"/>
    </row>
    <row r="12" spans="2:13" ht="19.2" customHeight="1" x14ac:dyDescent="0.3">
      <c r="B12" s="2"/>
      <c r="C12" s="22"/>
      <c r="D12" s="8" t="s">
        <v>32</v>
      </c>
      <c r="E12" s="4" t="str" cm="1">
        <f t="array" ref="E12:I12">TRANSPOSE(temp!L37:L41)</f>
        <v xml:space="preserve">-0.001 (-0.011 - 0.008) </v>
      </c>
      <c r="F12" s="4" t="str">
        <v xml:space="preserve">-0.005 (-0.015 - 0.005) </v>
      </c>
      <c r="G12" s="4" t="str">
        <v xml:space="preserve">-0.009 (-0.028 - 0.010) </v>
      </c>
      <c r="H12" s="4" t="str">
        <v xml:space="preserve">-0.002 (-0.046 - 0.042) </v>
      </c>
      <c r="I12" s="4" t="str">
        <v xml:space="preserve">-0.049 (-0.177 - 0.079) </v>
      </c>
      <c r="J12" s="2"/>
      <c r="K12" s="2"/>
      <c r="L12" s="2"/>
      <c r="M12" s="2"/>
    </row>
    <row r="13" spans="2:13" ht="19.2" customHeight="1" x14ac:dyDescent="0.3">
      <c r="B13" s="2"/>
      <c r="C13" s="22" t="s">
        <v>17</v>
      </c>
      <c r="D13" s="8" t="s">
        <v>18</v>
      </c>
      <c r="E13" s="4" t="str" cm="1">
        <f t="array" ref="E13:I13">TRANSPOSE(temp!L42:L46)</f>
        <v>-0.135 (-0.143 - -0.127)*</v>
      </c>
      <c r="F13" s="4" t="str">
        <v>-0.052 (-0.061 - -0.042)*</v>
      </c>
      <c r="G13" s="4" t="str">
        <v>-0.043 (-0.059 - -0.027)*</v>
      </c>
      <c r="H13" s="4" t="str">
        <v>-0.087 (-0.147 - -0.027)*</v>
      </c>
      <c r="I13" s="4" t="str">
        <v>0.278 (0.236 - 0.319)*</v>
      </c>
      <c r="J13" s="2"/>
      <c r="K13" s="2"/>
      <c r="L13" s="2"/>
      <c r="M13" s="2"/>
    </row>
    <row r="14" spans="2:13" ht="19.2" customHeight="1" x14ac:dyDescent="0.3">
      <c r="B14" s="2"/>
      <c r="C14" s="22"/>
      <c r="D14" s="8" t="s">
        <v>32</v>
      </c>
      <c r="E14" s="4" t="str" cm="1">
        <f t="array" ref="E14:I14">TRANSPOSE(temp!L47:L51)</f>
        <v>-0.135 (-0.143 - -0.127)*</v>
      </c>
      <c r="F14" s="4" t="str">
        <v>-0.052 (-0.061 - -0.042)*</v>
      </c>
      <c r="G14" s="4" t="str">
        <v>-0.043 (-0.059 - -0.027)*</v>
      </c>
      <c r="H14" s="4" t="str">
        <v>-0.087 (-0.147 - -0.027)*</v>
      </c>
      <c r="I14" s="4" t="str">
        <v>0.278 (0.236 - 0.319)*</v>
      </c>
      <c r="J14" s="2"/>
      <c r="K14" s="2"/>
      <c r="L14" s="2"/>
      <c r="M14" s="2"/>
    </row>
    <row r="15" spans="2:13" ht="19.2" customHeight="1" x14ac:dyDescent="0.3">
      <c r="B15" s="2"/>
      <c r="C15" s="23" t="s">
        <v>29</v>
      </c>
      <c r="D15" s="8" t="s">
        <v>18</v>
      </c>
      <c r="E15" s="4" t="str" cm="1">
        <f t="array" ref="E15:I15">TRANSPOSE(temp!L52:L56)</f>
        <v>-0.155 (-0.171 - -0.138)*</v>
      </c>
      <c r="F15" s="4" t="str">
        <v>-0.063 (-0.084 - -0.042)*</v>
      </c>
      <c r="G15" s="4" t="str">
        <v>-0.062 (-0.092 - -0.032)*</v>
      </c>
      <c r="H15" s="4" t="str">
        <v xml:space="preserve">-0.211 (-0.430 - 0.008) </v>
      </c>
      <c r="I15" s="4" t="str">
        <v xml:space="preserve">0.000 (0.000 - 0.000) </v>
      </c>
      <c r="J15" s="2"/>
      <c r="K15" s="2"/>
      <c r="L15" s="2"/>
      <c r="M15" s="2"/>
    </row>
    <row r="16" spans="2:13" ht="19.2" customHeight="1" x14ac:dyDescent="0.3">
      <c r="B16" s="2"/>
      <c r="C16" s="22"/>
      <c r="D16" s="8" t="s">
        <v>32</v>
      </c>
      <c r="E16" s="4" t="str" cm="1">
        <f t="array" ref="E16:I16">TRANSPOSE(temp!L57:L61)</f>
        <v xml:space="preserve">-0.007 (-0.018 - 0.003) </v>
      </c>
      <c r="F16" s="4" t="str">
        <v xml:space="preserve">-0.008 (-0.019 - 0.003) </v>
      </c>
      <c r="G16" s="4" t="str">
        <v xml:space="preserve">-0.025 (-0.050 - 0.001) </v>
      </c>
      <c r="H16" s="4" t="str">
        <v xml:space="preserve">-0.117 (-0.340 - 0.106) </v>
      </c>
      <c r="I16" s="4" t="str">
        <v xml:space="preserve">0.000 (0.000 - 0.000) </v>
      </c>
      <c r="J16" s="2"/>
      <c r="K16" s="2"/>
      <c r="L16" s="2"/>
      <c r="M16" s="2"/>
    </row>
    <row r="17" spans="2:13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3"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8">
    <mergeCell ref="E3:I3"/>
    <mergeCell ref="C7:C8"/>
    <mergeCell ref="C11:C12"/>
    <mergeCell ref="C15:C16"/>
    <mergeCell ref="C13:C14"/>
    <mergeCell ref="C9:C10"/>
    <mergeCell ref="C5:C6"/>
    <mergeCell ref="C3:D3"/>
  </mergeCells>
  <phoneticPr fontId="2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4F4A-3CCF-48B8-9041-E473F806DC9D}">
  <dimension ref="A1:U19"/>
  <sheetViews>
    <sheetView tabSelected="1" zoomScale="109" zoomScaleNormal="100" workbookViewId="0">
      <selection activeCell="K22" sqref="K22"/>
    </sheetView>
  </sheetViews>
  <sheetFormatPr defaultRowHeight="14.4" x14ac:dyDescent="0.3"/>
  <cols>
    <col min="1" max="1" width="2" style="9" customWidth="1"/>
    <col min="2" max="2" width="9.77734375" style="11" customWidth="1"/>
    <col min="3" max="4" width="18.5546875" style="9" bestFit="1" customWidth="1"/>
    <col min="5" max="5" width="2" style="9" customWidth="1"/>
    <col min="6" max="6" width="9.77734375" style="11" customWidth="1"/>
    <col min="7" max="8" width="17.44140625" style="9" customWidth="1"/>
    <col min="9" max="9" width="2" style="9" customWidth="1"/>
    <col min="10" max="10" width="9.77734375" style="11" customWidth="1"/>
    <col min="11" max="12" width="17.44140625" style="9" customWidth="1"/>
    <col min="13" max="13" width="2" style="9" customWidth="1"/>
    <col min="14" max="14" width="9.77734375" style="11" customWidth="1"/>
    <col min="15" max="16" width="17.44140625" style="9" customWidth="1"/>
    <col min="17" max="17" width="2" style="9" customWidth="1"/>
    <col min="18" max="18" width="9.77734375" style="11" customWidth="1"/>
    <col min="19" max="20" width="17.44140625" style="9" customWidth="1"/>
    <col min="21" max="21" width="2" style="9" customWidth="1"/>
    <col min="22" max="16384" width="8.88671875" style="10"/>
  </cols>
  <sheetData>
    <row r="1" spans="1:21" ht="7.95" customHeight="1" x14ac:dyDescent="0.3">
      <c r="B1" s="12"/>
      <c r="F1" s="12"/>
      <c r="J1" s="12"/>
      <c r="L1" s="16"/>
      <c r="N1" s="12"/>
      <c r="P1" s="16"/>
      <c r="R1" s="12"/>
      <c r="T1" s="16"/>
    </row>
    <row r="2" spans="1:21" s="14" customFormat="1" ht="19.8" customHeight="1" x14ac:dyDescent="0.3">
      <c r="A2" s="13"/>
      <c r="B2" s="17" t="s">
        <v>37</v>
      </c>
      <c r="C2" s="24" t="str">
        <f>table_4!E4</f>
        <v>All</v>
      </c>
      <c r="D2" s="24"/>
      <c r="E2" s="13"/>
      <c r="F2" s="17" t="s">
        <v>37</v>
      </c>
      <c r="G2" s="24" t="str">
        <f>table_4!F4</f>
        <v>0 - 5</v>
      </c>
      <c r="H2" s="24"/>
      <c r="I2" s="13"/>
      <c r="J2" s="17" t="s">
        <v>37</v>
      </c>
      <c r="K2" s="25" t="str">
        <f>table_4!G4</f>
        <v>6 - 10</v>
      </c>
      <c r="L2" s="24"/>
      <c r="M2" s="13"/>
      <c r="N2" s="17" t="s">
        <v>37</v>
      </c>
      <c r="O2" s="24" t="str">
        <f>table_4!H4</f>
        <v>11 - 15</v>
      </c>
      <c r="P2" s="24"/>
      <c r="Q2" s="13"/>
      <c r="R2" s="17" t="s">
        <v>37</v>
      </c>
      <c r="S2" s="24" t="str">
        <f>table_4!I4</f>
        <v>&gt; 15</v>
      </c>
      <c r="T2" s="24"/>
      <c r="U2" s="13"/>
    </row>
    <row r="3" spans="1:21" s="15" customFormat="1" ht="19.8" customHeight="1" x14ac:dyDescent="0.3">
      <c r="A3" s="13"/>
      <c r="B3" s="17" t="s">
        <v>33</v>
      </c>
      <c r="C3" s="18" t="s">
        <v>34</v>
      </c>
      <c r="D3" s="18" t="s">
        <v>15</v>
      </c>
      <c r="E3" s="13"/>
      <c r="F3" s="17" t="s">
        <v>33</v>
      </c>
      <c r="G3" s="18" t="s">
        <v>34</v>
      </c>
      <c r="H3" s="18" t="s">
        <v>15</v>
      </c>
      <c r="I3" s="13"/>
      <c r="J3" s="17" t="s">
        <v>33</v>
      </c>
      <c r="K3" s="18" t="s">
        <v>34</v>
      </c>
      <c r="L3" s="18" t="s">
        <v>15</v>
      </c>
      <c r="M3" s="13"/>
      <c r="N3" s="17" t="s">
        <v>33</v>
      </c>
      <c r="O3" s="18" t="s">
        <v>34</v>
      </c>
      <c r="P3" s="18" t="s">
        <v>15</v>
      </c>
      <c r="Q3" s="13"/>
      <c r="R3" s="17" t="s">
        <v>33</v>
      </c>
      <c r="S3" s="18" t="s">
        <v>34</v>
      </c>
      <c r="T3" s="18" t="s">
        <v>15</v>
      </c>
      <c r="U3" s="13"/>
    </row>
    <row r="4" spans="1:21" ht="19.8" customHeight="1" x14ac:dyDescent="0.3">
      <c r="B4" s="17" t="s">
        <v>32</v>
      </c>
      <c r="C4" s="19" t="str">
        <f>table_4!E8</f>
        <v xml:space="preserve">-0.009 (-0.020 - 0.002) </v>
      </c>
      <c r="D4" s="19" t="str">
        <f>table_4!E6</f>
        <v>-0.120 (-0.128 - -0.112)*</v>
      </c>
      <c r="F4" s="17" t="s">
        <v>32</v>
      </c>
      <c r="G4" s="19" t="str">
        <f>table_4!F8</f>
        <v xml:space="preserve">-0.007 (-0.018 - 0.004) </v>
      </c>
      <c r="H4" s="19" t="str">
        <f>table_4!F6</f>
        <v>-0.060 (-0.070 - -0.050)*</v>
      </c>
      <c r="J4" s="17" t="s">
        <v>32</v>
      </c>
      <c r="K4" s="19" t="str">
        <f>table_4!G8</f>
        <v>-0.040 (-0.065 - -0.016)*</v>
      </c>
      <c r="L4" s="20" t="str">
        <f>table_4!G6</f>
        <v xml:space="preserve">-0.014 (-0.030 - 0.002) </v>
      </c>
      <c r="N4" s="17" t="s">
        <v>32</v>
      </c>
      <c r="O4" s="19" t="str">
        <f>table_4!H8</f>
        <v xml:space="preserve">-0.050 (-0.206 - 0.105) </v>
      </c>
      <c r="P4" s="20" t="str">
        <f>table_4!H6</f>
        <v>0.086 (0.040 - 0.133)*</v>
      </c>
      <c r="R4" s="17" t="s">
        <v>32</v>
      </c>
      <c r="S4" s="19" t="str">
        <f>table_4!I8</f>
        <v xml:space="preserve">-0.127 (-1.000 - 0.762) </v>
      </c>
      <c r="T4" s="20" t="str">
        <f>table_4!I6</f>
        <v>0.188 (0.010 - 0.366)*</v>
      </c>
    </row>
    <row r="5" spans="1:21" ht="19.8" customHeight="1" x14ac:dyDescent="0.3">
      <c r="B5" s="17" t="s">
        <v>18</v>
      </c>
      <c r="C5" s="19" t="str">
        <f>table_4!E7</f>
        <v>-0.135 (-0.152 - -0.119)*</v>
      </c>
      <c r="D5" s="19" t="str">
        <f>table_4!E5</f>
        <v>-0.120 (-0.128 - -0.112)*</v>
      </c>
      <c r="F5" s="17" t="s">
        <v>18</v>
      </c>
      <c r="G5" s="19" t="str">
        <f>table_4!F7</f>
        <v>-0.060 (-0.081 - -0.040)*</v>
      </c>
      <c r="H5" s="19" t="str">
        <f>table_4!F5</f>
        <v>-0.060 (-0.070 - -0.050)*</v>
      </c>
      <c r="J5" s="17" t="s">
        <v>18</v>
      </c>
      <c r="K5" s="19" t="str">
        <f>table_4!G7</f>
        <v>-0.060 (-0.090 - -0.029)*</v>
      </c>
      <c r="L5" s="20" t="str">
        <f>table_4!G5</f>
        <v xml:space="preserve">-0.014 (-0.030 - 0.002) </v>
      </c>
      <c r="N5" s="17" t="s">
        <v>18</v>
      </c>
      <c r="O5" s="19" t="str">
        <f>table_4!H7</f>
        <v xml:space="preserve">0.035 (-0.118 - 0.189) </v>
      </c>
      <c r="P5" s="20" t="str">
        <f>table_4!H5</f>
        <v>0.086 (0.040 - 0.133)*</v>
      </c>
      <c r="R5" s="17" t="s">
        <v>18</v>
      </c>
      <c r="S5" s="19" t="str">
        <f>table_4!I7</f>
        <v xml:space="preserve">0.120 (-0.757 - 0.996) </v>
      </c>
      <c r="T5" s="20" t="str">
        <f>table_4!I5</f>
        <v>0.188 (0.010 - 0.366)*</v>
      </c>
    </row>
    <row r="6" spans="1:21" ht="7.95" customHeight="1" x14ac:dyDescent="0.3">
      <c r="B6" s="12"/>
      <c r="F6" s="12"/>
      <c r="J6" s="12"/>
      <c r="L6" s="16"/>
      <c r="N6" s="12"/>
      <c r="P6" s="16"/>
      <c r="R6" s="12"/>
      <c r="T6" s="16"/>
    </row>
    <row r="7" spans="1:21" s="15" customFormat="1" ht="19.8" customHeight="1" x14ac:dyDescent="0.3">
      <c r="A7" s="13"/>
      <c r="B7" s="17" t="s">
        <v>37</v>
      </c>
      <c r="C7" s="24" t="s">
        <v>23</v>
      </c>
      <c r="D7" s="24"/>
      <c r="E7" s="13"/>
      <c r="F7" s="17" t="s">
        <v>37</v>
      </c>
      <c r="G7" s="24" t="s">
        <v>24</v>
      </c>
      <c r="H7" s="24"/>
      <c r="I7" s="13"/>
      <c r="J7" s="17" t="s">
        <v>37</v>
      </c>
      <c r="K7" s="24" t="s">
        <v>19</v>
      </c>
      <c r="L7" s="24"/>
      <c r="M7" s="13"/>
      <c r="N7" s="17" t="s">
        <v>37</v>
      </c>
      <c r="O7" s="24" t="s">
        <v>20</v>
      </c>
      <c r="P7" s="24"/>
      <c r="Q7" s="13"/>
      <c r="R7" s="17" t="s">
        <v>37</v>
      </c>
      <c r="S7" s="24" t="s">
        <v>25</v>
      </c>
      <c r="T7" s="24"/>
      <c r="U7" s="13"/>
    </row>
    <row r="8" spans="1:21" s="15" customFormat="1" ht="19.8" customHeight="1" x14ac:dyDescent="0.3">
      <c r="A8" s="13"/>
      <c r="B8" s="17" t="s">
        <v>33</v>
      </c>
      <c r="C8" s="18" t="s">
        <v>35</v>
      </c>
      <c r="D8" s="18" t="s">
        <v>16</v>
      </c>
      <c r="E8" s="13"/>
      <c r="F8" s="17" t="s">
        <v>33</v>
      </c>
      <c r="G8" s="18" t="s">
        <v>35</v>
      </c>
      <c r="H8" s="18" t="s">
        <v>16</v>
      </c>
      <c r="I8" s="13"/>
      <c r="J8" s="17" t="s">
        <v>33</v>
      </c>
      <c r="K8" s="18" t="s">
        <v>35</v>
      </c>
      <c r="L8" s="18" t="s">
        <v>16</v>
      </c>
      <c r="M8" s="13"/>
      <c r="N8" s="17" t="s">
        <v>33</v>
      </c>
      <c r="O8" s="18" t="s">
        <v>35</v>
      </c>
      <c r="P8" s="18" t="s">
        <v>16</v>
      </c>
      <c r="Q8" s="13"/>
      <c r="R8" s="17" t="s">
        <v>33</v>
      </c>
      <c r="S8" s="18" t="s">
        <v>35</v>
      </c>
      <c r="T8" s="18" t="s">
        <v>16</v>
      </c>
      <c r="U8" s="13"/>
    </row>
    <row r="9" spans="1:21" ht="19.8" customHeight="1" x14ac:dyDescent="0.3">
      <c r="B9" s="17" t="s">
        <v>32</v>
      </c>
      <c r="C9" s="19" t="str">
        <f>table_4!E12</f>
        <v xml:space="preserve">-0.001 (-0.011 - 0.008) </v>
      </c>
      <c r="D9" s="19" t="str">
        <f>table_4!E10</f>
        <v>-0.166 (-0.183 - -0.149)*</v>
      </c>
      <c r="F9" s="17" t="s">
        <v>32</v>
      </c>
      <c r="G9" s="19" t="str">
        <f>table_4!F12</f>
        <v xml:space="preserve">-0.005 (-0.015 - 0.005) </v>
      </c>
      <c r="H9" s="19" t="str">
        <f>table_4!F10</f>
        <v>-0.073 (-0.129 - -0.017)*</v>
      </c>
      <c r="J9" s="17" t="s">
        <v>32</v>
      </c>
      <c r="K9" s="19" t="str">
        <f>table_4!G12</f>
        <v xml:space="preserve">-0.009 (-0.028 - 0.010) </v>
      </c>
      <c r="L9" s="19" t="str">
        <f>table_4!G10</f>
        <v>-0.061 (-0.087 - -0.035)*</v>
      </c>
      <c r="N9" s="17" t="s">
        <v>32</v>
      </c>
      <c r="O9" s="19" t="str">
        <f>table_4!H12</f>
        <v xml:space="preserve">-0.002 (-0.046 - 0.042) </v>
      </c>
      <c r="P9" s="19" t="str">
        <f>table_4!H10</f>
        <v xml:space="preserve">0.036 (-0.003 - 0.076) </v>
      </c>
      <c r="R9" s="17" t="s">
        <v>32</v>
      </c>
      <c r="S9" s="19" t="str">
        <f>table_4!I12</f>
        <v xml:space="preserve">-0.049 (-0.177 - 0.079) </v>
      </c>
      <c r="T9" s="19" t="str">
        <f>table_4!I10</f>
        <v>0.110 (0.029 - 0.192)*</v>
      </c>
    </row>
    <row r="10" spans="1:21" ht="19.8" customHeight="1" x14ac:dyDescent="0.3">
      <c r="B10" s="17" t="s">
        <v>18</v>
      </c>
      <c r="C10" s="19" t="str">
        <f>table_4!E11</f>
        <v>-0.089 (-0.147 - -0.031)*</v>
      </c>
      <c r="D10" s="19" t="str">
        <f>table_4!E9</f>
        <v>-0.166 (-0.183 - -0.149)*</v>
      </c>
      <c r="F10" s="17" t="s">
        <v>18</v>
      </c>
      <c r="G10" s="19" t="str">
        <f>table_4!F11</f>
        <v xml:space="preserve">-0.008 (-0.212 - 0.197) </v>
      </c>
      <c r="H10" s="19" t="str">
        <f>table_4!F9</f>
        <v>-0.073 (-0.129 - -0.017)*</v>
      </c>
      <c r="J10" s="17" t="s">
        <v>18</v>
      </c>
      <c r="K10" s="19" t="str">
        <f>table_4!G11</f>
        <v xml:space="preserve">0.007 (-0.045 - 0.058) </v>
      </c>
      <c r="L10" s="19" t="str">
        <f>table_4!G9</f>
        <v>-0.061 (-0.087 - -0.035)*</v>
      </c>
      <c r="N10" s="17" t="s">
        <v>18</v>
      </c>
      <c r="O10" s="19" t="str">
        <f>table_4!H11</f>
        <v xml:space="preserve">0.054 (-0.020 - 0.129) </v>
      </c>
      <c r="P10" s="19" t="str">
        <f>table_4!H9</f>
        <v xml:space="preserve">0.036 (-0.003 - 0.076) </v>
      </c>
      <c r="R10" s="17" t="s">
        <v>18</v>
      </c>
      <c r="S10" s="19" t="str">
        <f>table_4!I11</f>
        <v xml:space="preserve">0.120 (-0.044 - 0.285) </v>
      </c>
      <c r="T10" s="19" t="str">
        <f>table_4!I9</f>
        <v>0.110 (0.029 - 0.192)*</v>
      </c>
    </row>
    <row r="11" spans="1:21" ht="7.95" customHeight="1" x14ac:dyDescent="0.3">
      <c r="B11" s="12"/>
      <c r="F11" s="12"/>
      <c r="J11" s="12"/>
      <c r="N11" s="12"/>
      <c r="R11" s="12"/>
    </row>
    <row r="12" spans="1:21" ht="19.8" customHeight="1" x14ac:dyDescent="0.3">
      <c r="A12" s="13"/>
      <c r="B12" s="17" t="s">
        <v>37</v>
      </c>
      <c r="C12" s="24" t="s">
        <v>23</v>
      </c>
      <c r="D12" s="24"/>
      <c r="E12" s="13"/>
      <c r="F12" s="17" t="s">
        <v>37</v>
      </c>
      <c r="G12" s="24" t="s">
        <v>24</v>
      </c>
      <c r="H12" s="24"/>
      <c r="I12" s="13"/>
      <c r="J12" s="17" t="s">
        <v>37</v>
      </c>
      <c r="K12" s="24" t="s">
        <v>19</v>
      </c>
      <c r="L12" s="24"/>
      <c r="M12" s="13"/>
      <c r="N12" s="17" t="s">
        <v>37</v>
      </c>
      <c r="O12" s="24" t="s">
        <v>20</v>
      </c>
      <c r="P12" s="24"/>
      <c r="Q12" s="13"/>
      <c r="R12" s="17" t="s">
        <v>37</v>
      </c>
      <c r="S12" s="24" t="s">
        <v>25</v>
      </c>
      <c r="T12" s="24"/>
      <c r="U12" s="13"/>
    </row>
    <row r="13" spans="1:21" s="15" customFormat="1" ht="19.8" customHeight="1" x14ac:dyDescent="0.3">
      <c r="A13" s="13"/>
      <c r="B13" s="17" t="s">
        <v>33</v>
      </c>
      <c r="C13" s="18" t="s">
        <v>36</v>
      </c>
      <c r="D13" s="18" t="s">
        <v>17</v>
      </c>
      <c r="E13" s="13"/>
      <c r="F13" s="17" t="s">
        <v>33</v>
      </c>
      <c r="G13" s="18" t="s">
        <v>36</v>
      </c>
      <c r="H13" s="18" t="s">
        <v>17</v>
      </c>
      <c r="I13" s="13"/>
      <c r="J13" s="17" t="s">
        <v>33</v>
      </c>
      <c r="K13" s="18" t="s">
        <v>36</v>
      </c>
      <c r="L13" s="18" t="s">
        <v>17</v>
      </c>
      <c r="M13" s="13"/>
      <c r="N13" s="17" t="s">
        <v>33</v>
      </c>
      <c r="O13" s="18" t="s">
        <v>36</v>
      </c>
      <c r="P13" s="18" t="s">
        <v>17</v>
      </c>
      <c r="Q13" s="13"/>
      <c r="R13" s="17" t="s">
        <v>33</v>
      </c>
      <c r="S13" s="18" t="s">
        <v>36</v>
      </c>
      <c r="T13" s="18" t="s">
        <v>17</v>
      </c>
      <c r="U13" s="13"/>
    </row>
    <row r="14" spans="1:21" ht="19.8" customHeight="1" x14ac:dyDescent="0.3">
      <c r="B14" s="17" t="s">
        <v>32</v>
      </c>
      <c r="C14" s="19" t="str">
        <f>table_4!E16</f>
        <v xml:space="preserve">-0.007 (-0.018 - 0.003) </v>
      </c>
      <c r="D14" s="19" t="str">
        <f>table_4!E14</f>
        <v>-0.135 (-0.143 - -0.127)*</v>
      </c>
      <c r="F14" s="17" t="s">
        <v>32</v>
      </c>
      <c r="G14" s="19" t="str">
        <f>table_4!F16</f>
        <v xml:space="preserve">-0.008 (-0.019 - 0.003) </v>
      </c>
      <c r="H14" s="19" t="str">
        <f>table_4!F14</f>
        <v>-0.052 (-0.061 - -0.042)*</v>
      </c>
      <c r="J14" s="17" t="s">
        <v>32</v>
      </c>
      <c r="K14" s="19" t="str">
        <f>table_4!G16</f>
        <v xml:space="preserve">-0.025 (-0.050 - 0.001) </v>
      </c>
      <c r="L14" s="19" t="str">
        <f>table_4!G14</f>
        <v>-0.043 (-0.059 - -0.027)*</v>
      </c>
      <c r="N14" s="17" t="s">
        <v>32</v>
      </c>
      <c r="O14" s="19" t="str">
        <f>table_4!H16</f>
        <v xml:space="preserve">-0.117 (-0.340 - 0.106) </v>
      </c>
      <c r="P14" s="19" t="str">
        <f>table_4!H14</f>
        <v>-0.087 (-0.147 - -0.027)*</v>
      </c>
      <c r="R14" s="17" t="s">
        <v>32</v>
      </c>
      <c r="S14" s="21" t="str">
        <f>table_4!I16</f>
        <v xml:space="preserve">0.000 (0.000 - 0.000) </v>
      </c>
      <c r="T14" s="19" t="str">
        <f>table_4!I14</f>
        <v>0.278 (0.236 - 0.319)*</v>
      </c>
    </row>
    <row r="15" spans="1:21" ht="19.8" customHeight="1" x14ac:dyDescent="0.3">
      <c r="B15" s="17" t="s">
        <v>18</v>
      </c>
      <c r="C15" s="19" t="str">
        <f>table_4!E15</f>
        <v>-0.155 (-0.171 - -0.138)*</v>
      </c>
      <c r="D15" s="19" t="str">
        <f>table_4!E13</f>
        <v>-0.135 (-0.143 - -0.127)*</v>
      </c>
      <c r="F15" s="17" t="s">
        <v>18</v>
      </c>
      <c r="G15" s="19" t="str">
        <f>table_4!F15</f>
        <v>-0.063 (-0.084 - -0.042)*</v>
      </c>
      <c r="H15" s="19" t="str">
        <f>table_4!F13</f>
        <v>-0.052 (-0.061 - -0.042)*</v>
      </c>
      <c r="J15" s="17" t="s">
        <v>18</v>
      </c>
      <c r="K15" s="19" t="str">
        <f>table_4!G15</f>
        <v>-0.062 (-0.092 - -0.032)*</v>
      </c>
      <c r="L15" s="19" t="str">
        <f>table_4!G13</f>
        <v>-0.043 (-0.059 - -0.027)*</v>
      </c>
      <c r="N15" s="17" t="s">
        <v>18</v>
      </c>
      <c r="O15" s="19" t="str">
        <f>table_4!H15</f>
        <v xml:space="preserve">-0.211 (-0.430 - 0.008) </v>
      </c>
      <c r="P15" s="19" t="str">
        <f>table_4!H13</f>
        <v>-0.087 (-0.147 - -0.027)*</v>
      </c>
      <c r="R15" s="17" t="s">
        <v>18</v>
      </c>
      <c r="S15" s="21" t="str">
        <f>table_4!I15</f>
        <v xml:space="preserve">0.000 (0.000 - 0.000) </v>
      </c>
      <c r="T15" s="19" t="str">
        <f>table_4!I13</f>
        <v>0.278 (0.236 - 0.319)*</v>
      </c>
    </row>
    <row r="16" spans="1:21" ht="7.95" customHeight="1" x14ac:dyDescent="0.3">
      <c r="B16" s="12"/>
      <c r="F16" s="12"/>
      <c r="J16" s="12"/>
      <c r="L16" s="16"/>
      <c r="N16" s="12"/>
      <c r="P16" s="16"/>
      <c r="R16" s="12"/>
      <c r="T16" s="16"/>
    </row>
    <row r="17" ht="19.8" customHeight="1" x14ac:dyDescent="0.3"/>
    <row r="18" ht="19.8" customHeight="1" x14ac:dyDescent="0.3"/>
    <row r="19" ht="19.8" customHeight="1" x14ac:dyDescent="0.3"/>
  </sheetData>
  <mergeCells count="15">
    <mergeCell ref="C2:D2"/>
    <mergeCell ref="G2:H2"/>
    <mergeCell ref="K2:L2"/>
    <mergeCell ref="O2:P2"/>
    <mergeCell ref="S2:T2"/>
    <mergeCell ref="C12:D12"/>
    <mergeCell ref="G12:H12"/>
    <mergeCell ref="K12:L12"/>
    <mergeCell ref="O12:P12"/>
    <mergeCell ref="S12:T12"/>
    <mergeCell ref="C7:D7"/>
    <mergeCell ref="G7:H7"/>
    <mergeCell ref="K7:L7"/>
    <mergeCell ref="O7:P7"/>
    <mergeCell ref="S7:T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LTMLE</vt:lpstr>
      <vt:lpstr>temp</vt:lpstr>
      <vt:lpstr>table_4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Matos</dc:creator>
  <cp:lastModifiedBy>João Matos</cp:lastModifiedBy>
  <dcterms:created xsi:type="dcterms:W3CDTF">2022-11-18T23:57:58Z</dcterms:created>
  <dcterms:modified xsi:type="dcterms:W3CDTF">2022-12-01T02:21:40Z</dcterms:modified>
</cp:coreProperties>
</file>