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TMLE\mit-tmle-sepsis\results\Paper\"/>
    </mc:Choice>
  </mc:AlternateContent>
  <xr:revisionPtr revIDLastSave="0" documentId="13_ncr:1_{B409A4DE-433A-411F-9867-AA5C9C9C3D79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LTMLE" sheetId="1" r:id="rId1"/>
    <sheet name="temp" sheetId="3" r:id="rId2"/>
    <sheet name="table_4" sheetId="2" r:id="rId3"/>
    <sheet name="Sheet1" sheetId="7" r:id="rId4"/>
  </sheets>
  <definedNames>
    <definedName name="_xlnm._FilterDatabase" localSheetId="1" hidden="1">temp!$A$1:$L$121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1" i="3" l="1"/>
  <c r="L121" i="3"/>
  <c r="S2" i="7"/>
  <c r="O2" i="7"/>
  <c r="K2" i="7"/>
  <c r="G2" i="7"/>
  <c r="C2" i="7"/>
  <c r="D96" i="3"/>
  <c r="C96" i="3"/>
  <c r="B96" i="3"/>
  <c r="A96" i="3"/>
  <c r="E96" i="3" s="1"/>
  <c r="D95" i="3"/>
  <c r="C95" i="3"/>
  <c r="B95" i="3"/>
  <c r="A95" i="3"/>
  <c r="G95" i="3" s="1"/>
  <c r="D94" i="3"/>
  <c r="C94" i="3"/>
  <c r="B94" i="3"/>
  <c r="A94" i="3"/>
  <c r="E94" i="3" s="1"/>
  <c r="D93" i="3"/>
  <c r="C93" i="3"/>
  <c r="B93" i="3"/>
  <c r="A93" i="3"/>
  <c r="G93" i="3" s="1"/>
  <c r="D92" i="3"/>
  <c r="C92" i="3"/>
  <c r="B92" i="3"/>
  <c r="A92" i="3"/>
  <c r="E92" i="3" s="1"/>
  <c r="D116" i="3"/>
  <c r="C116" i="3"/>
  <c r="B116" i="3"/>
  <c r="A116" i="3"/>
  <c r="E116" i="3" s="1"/>
  <c r="D115" i="3"/>
  <c r="C115" i="3"/>
  <c r="B115" i="3"/>
  <c r="A115" i="3"/>
  <c r="G115" i="3" s="1"/>
  <c r="D114" i="3"/>
  <c r="C114" i="3"/>
  <c r="B114" i="3"/>
  <c r="A114" i="3"/>
  <c r="E114" i="3" s="1"/>
  <c r="D113" i="3"/>
  <c r="C113" i="3"/>
  <c r="B113" i="3"/>
  <c r="A113" i="3"/>
  <c r="G113" i="3" s="1"/>
  <c r="D112" i="3"/>
  <c r="C112" i="3"/>
  <c r="B112" i="3"/>
  <c r="A112" i="3"/>
  <c r="E112" i="3" s="1"/>
  <c r="D86" i="3"/>
  <c r="C86" i="3"/>
  <c r="B86" i="3"/>
  <c r="A86" i="3"/>
  <c r="E86" i="3" s="1"/>
  <c r="D85" i="3"/>
  <c r="C85" i="3"/>
  <c r="B85" i="3"/>
  <c r="A85" i="3"/>
  <c r="G85" i="3" s="1"/>
  <c r="D84" i="3"/>
  <c r="C84" i="3"/>
  <c r="B84" i="3"/>
  <c r="A84" i="3"/>
  <c r="E84" i="3" s="1"/>
  <c r="D83" i="3"/>
  <c r="C83" i="3"/>
  <c r="B83" i="3"/>
  <c r="A83" i="3"/>
  <c r="G83" i="3" s="1"/>
  <c r="D82" i="3"/>
  <c r="C82" i="3"/>
  <c r="B82" i="3"/>
  <c r="A82" i="3"/>
  <c r="E82" i="3" s="1"/>
  <c r="D106" i="3"/>
  <c r="C106" i="3"/>
  <c r="B106" i="3"/>
  <c r="A106" i="3"/>
  <c r="E106" i="3" s="1"/>
  <c r="D105" i="3"/>
  <c r="C105" i="3"/>
  <c r="B105" i="3"/>
  <c r="A105" i="3"/>
  <c r="G105" i="3" s="1"/>
  <c r="D104" i="3"/>
  <c r="C104" i="3"/>
  <c r="B104" i="3"/>
  <c r="A104" i="3"/>
  <c r="E104" i="3" s="1"/>
  <c r="D103" i="3"/>
  <c r="C103" i="3"/>
  <c r="B103" i="3"/>
  <c r="A103" i="3"/>
  <c r="G103" i="3" s="1"/>
  <c r="D102" i="3"/>
  <c r="C102" i="3"/>
  <c r="B102" i="3"/>
  <c r="A102" i="3"/>
  <c r="E102" i="3" s="1"/>
  <c r="D56" i="3"/>
  <c r="C56" i="3"/>
  <c r="B56" i="3"/>
  <c r="A56" i="3"/>
  <c r="H56" i="3" s="1"/>
  <c r="D55" i="3"/>
  <c r="C55" i="3"/>
  <c r="B55" i="3"/>
  <c r="A55" i="3"/>
  <c r="I55" i="3" s="1"/>
  <c r="D54" i="3"/>
  <c r="C54" i="3"/>
  <c r="B54" i="3"/>
  <c r="A54" i="3"/>
  <c r="G54" i="3" s="1"/>
  <c r="D53" i="3"/>
  <c r="C53" i="3"/>
  <c r="B53" i="3"/>
  <c r="A53" i="3"/>
  <c r="G53" i="3" s="1"/>
  <c r="D52" i="3"/>
  <c r="C52" i="3"/>
  <c r="B52" i="3"/>
  <c r="A52" i="3"/>
  <c r="D76" i="3"/>
  <c r="C76" i="3"/>
  <c r="B76" i="3"/>
  <c r="A76" i="3"/>
  <c r="E76" i="3" s="1"/>
  <c r="D75" i="3"/>
  <c r="C75" i="3"/>
  <c r="B75" i="3"/>
  <c r="A75" i="3"/>
  <c r="G75" i="3" s="1"/>
  <c r="D74" i="3"/>
  <c r="C74" i="3"/>
  <c r="B74" i="3"/>
  <c r="A74" i="3"/>
  <c r="E74" i="3" s="1"/>
  <c r="D73" i="3"/>
  <c r="C73" i="3"/>
  <c r="B73" i="3"/>
  <c r="A73" i="3"/>
  <c r="G73" i="3" s="1"/>
  <c r="D72" i="3"/>
  <c r="C72" i="3"/>
  <c r="B72" i="3"/>
  <c r="A72" i="3"/>
  <c r="E72" i="3" s="1"/>
  <c r="D46" i="3"/>
  <c r="C46" i="3"/>
  <c r="B46" i="3"/>
  <c r="A46" i="3"/>
  <c r="G46" i="3" s="1"/>
  <c r="D45" i="3"/>
  <c r="C45" i="3"/>
  <c r="B45" i="3"/>
  <c r="A45" i="3"/>
  <c r="G45" i="3" s="1"/>
  <c r="D44" i="3"/>
  <c r="C44" i="3"/>
  <c r="B44" i="3"/>
  <c r="A44" i="3"/>
  <c r="I44" i="3" s="1"/>
  <c r="D43" i="3"/>
  <c r="C43" i="3"/>
  <c r="B43" i="3"/>
  <c r="A43" i="3"/>
  <c r="G43" i="3" s="1"/>
  <c r="D42" i="3"/>
  <c r="C42" i="3"/>
  <c r="B42" i="3"/>
  <c r="A42" i="3"/>
  <c r="E42" i="3" s="1"/>
  <c r="D66" i="3"/>
  <c r="C66" i="3"/>
  <c r="B66" i="3"/>
  <c r="A66" i="3"/>
  <c r="E66" i="3" s="1"/>
  <c r="D65" i="3"/>
  <c r="C65" i="3"/>
  <c r="B65" i="3"/>
  <c r="A65" i="3"/>
  <c r="G65" i="3" s="1"/>
  <c r="D64" i="3"/>
  <c r="C64" i="3"/>
  <c r="B64" i="3"/>
  <c r="A64" i="3"/>
  <c r="E64" i="3" s="1"/>
  <c r="D63" i="3"/>
  <c r="C63" i="3"/>
  <c r="B63" i="3"/>
  <c r="A63" i="3"/>
  <c r="G63" i="3" s="1"/>
  <c r="D62" i="3"/>
  <c r="C62" i="3"/>
  <c r="B62" i="3"/>
  <c r="A62" i="3"/>
  <c r="E62" i="3" s="1"/>
  <c r="D16" i="3"/>
  <c r="C16" i="3"/>
  <c r="B16" i="3"/>
  <c r="A16" i="3"/>
  <c r="J16" i="3" s="1"/>
  <c r="D15" i="3"/>
  <c r="C15" i="3"/>
  <c r="B15" i="3"/>
  <c r="A15" i="3"/>
  <c r="D14" i="3"/>
  <c r="C14" i="3"/>
  <c r="B14" i="3"/>
  <c r="A14" i="3"/>
  <c r="E14" i="3" s="1"/>
  <c r="D13" i="3"/>
  <c r="C13" i="3"/>
  <c r="B13" i="3"/>
  <c r="A13" i="3"/>
  <c r="D12" i="3"/>
  <c r="C12" i="3"/>
  <c r="B12" i="3"/>
  <c r="A12" i="3"/>
  <c r="I12" i="3" s="1"/>
  <c r="D36" i="3"/>
  <c r="C36" i="3"/>
  <c r="B36" i="3"/>
  <c r="A36" i="3"/>
  <c r="I36" i="3" s="1"/>
  <c r="D35" i="3"/>
  <c r="C35" i="3"/>
  <c r="B35" i="3"/>
  <c r="A35" i="3"/>
  <c r="G35" i="3" s="1"/>
  <c r="D34" i="3"/>
  <c r="C34" i="3"/>
  <c r="B34" i="3"/>
  <c r="A34" i="3"/>
  <c r="E34" i="3" s="1"/>
  <c r="D33" i="3"/>
  <c r="C33" i="3"/>
  <c r="B33" i="3"/>
  <c r="A33" i="3"/>
  <c r="D32" i="3"/>
  <c r="C32" i="3"/>
  <c r="B32" i="3"/>
  <c r="A32" i="3"/>
  <c r="I32" i="3" s="1"/>
  <c r="D6" i="3"/>
  <c r="C6" i="3"/>
  <c r="B6" i="3"/>
  <c r="A6" i="3"/>
  <c r="E6" i="3" s="1"/>
  <c r="D5" i="3"/>
  <c r="C5" i="3"/>
  <c r="B5" i="3"/>
  <c r="A5" i="3"/>
  <c r="D4" i="3"/>
  <c r="C4" i="3"/>
  <c r="B4" i="3"/>
  <c r="A4" i="3"/>
  <c r="I4" i="3" s="1"/>
  <c r="D3" i="3"/>
  <c r="C3" i="3"/>
  <c r="B3" i="3"/>
  <c r="A3" i="3"/>
  <c r="D2" i="3"/>
  <c r="C2" i="3"/>
  <c r="B2" i="3"/>
  <c r="A2" i="3"/>
  <c r="J2" i="3" s="1"/>
  <c r="D26" i="3"/>
  <c r="C26" i="3"/>
  <c r="B26" i="3"/>
  <c r="A26" i="3"/>
  <c r="E26" i="3" s="1"/>
  <c r="D25" i="3"/>
  <c r="C25" i="3"/>
  <c r="B25" i="3"/>
  <c r="A25" i="3"/>
  <c r="D24" i="3"/>
  <c r="C24" i="3"/>
  <c r="B24" i="3"/>
  <c r="A24" i="3"/>
  <c r="J24" i="3" s="1"/>
  <c r="D23" i="3"/>
  <c r="C23" i="3"/>
  <c r="B23" i="3"/>
  <c r="A23" i="3"/>
  <c r="D22" i="3"/>
  <c r="C22" i="3"/>
  <c r="B22" i="3"/>
  <c r="A22" i="3"/>
  <c r="E22" i="3" s="1"/>
  <c r="D101" i="3"/>
  <c r="C101" i="3"/>
  <c r="B101" i="3"/>
  <c r="A101" i="3"/>
  <c r="G101" i="3" s="1"/>
  <c r="D100" i="3"/>
  <c r="C100" i="3"/>
  <c r="B100" i="3"/>
  <c r="A100" i="3"/>
  <c r="E100" i="3" s="1"/>
  <c r="D99" i="3"/>
  <c r="C99" i="3"/>
  <c r="B99" i="3"/>
  <c r="A99" i="3"/>
  <c r="G99" i="3" s="1"/>
  <c r="D98" i="3"/>
  <c r="C98" i="3"/>
  <c r="B98" i="3"/>
  <c r="A98" i="3"/>
  <c r="E98" i="3" s="1"/>
  <c r="D97" i="3"/>
  <c r="C97" i="3"/>
  <c r="B97" i="3"/>
  <c r="A97" i="3"/>
  <c r="G97" i="3" s="1"/>
  <c r="D121" i="3"/>
  <c r="C121" i="3"/>
  <c r="B121" i="3"/>
  <c r="A121" i="3"/>
  <c r="D120" i="3"/>
  <c r="C120" i="3"/>
  <c r="B120" i="3"/>
  <c r="A120" i="3"/>
  <c r="I120" i="3" s="1"/>
  <c r="D119" i="3"/>
  <c r="C119" i="3"/>
  <c r="B119" i="3"/>
  <c r="A119" i="3"/>
  <c r="G119" i="3" s="1"/>
  <c r="D118" i="3"/>
  <c r="C118" i="3"/>
  <c r="B118" i="3"/>
  <c r="A118" i="3"/>
  <c r="E118" i="3" s="1"/>
  <c r="D117" i="3"/>
  <c r="C117" i="3"/>
  <c r="B117" i="3"/>
  <c r="A117" i="3"/>
  <c r="G117" i="3" s="1"/>
  <c r="D91" i="3"/>
  <c r="C91" i="3"/>
  <c r="B91" i="3"/>
  <c r="A91" i="3"/>
  <c r="G91" i="3" s="1"/>
  <c r="D90" i="3"/>
  <c r="C90" i="3"/>
  <c r="B90" i="3"/>
  <c r="A90" i="3"/>
  <c r="E90" i="3" s="1"/>
  <c r="D89" i="3"/>
  <c r="C89" i="3"/>
  <c r="B89" i="3"/>
  <c r="A89" i="3"/>
  <c r="G89" i="3" s="1"/>
  <c r="D88" i="3"/>
  <c r="C88" i="3"/>
  <c r="B88" i="3"/>
  <c r="A88" i="3"/>
  <c r="E88" i="3" s="1"/>
  <c r="D87" i="3"/>
  <c r="C87" i="3"/>
  <c r="B87" i="3"/>
  <c r="A87" i="3"/>
  <c r="G87" i="3" s="1"/>
  <c r="D111" i="3"/>
  <c r="C111" i="3"/>
  <c r="B111" i="3"/>
  <c r="A111" i="3"/>
  <c r="D110" i="3"/>
  <c r="C110" i="3"/>
  <c r="B110" i="3"/>
  <c r="A110" i="3"/>
  <c r="E110" i="3" s="1"/>
  <c r="D109" i="3"/>
  <c r="C109" i="3"/>
  <c r="B109" i="3"/>
  <c r="A109" i="3"/>
  <c r="G109" i="3" s="1"/>
  <c r="D108" i="3"/>
  <c r="C108" i="3"/>
  <c r="B108" i="3"/>
  <c r="A108" i="3"/>
  <c r="E108" i="3" s="1"/>
  <c r="D107" i="3"/>
  <c r="C107" i="3"/>
  <c r="B107" i="3"/>
  <c r="A107" i="3"/>
  <c r="G107" i="3" s="1"/>
  <c r="D61" i="3"/>
  <c r="C61" i="3"/>
  <c r="B61" i="3"/>
  <c r="A61" i="3"/>
  <c r="G61" i="3" s="1"/>
  <c r="D60" i="3"/>
  <c r="C60" i="3"/>
  <c r="B60" i="3"/>
  <c r="A60" i="3"/>
  <c r="E60" i="3" s="1"/>
  <c r="D59" i="3"/>
  <c r="C59" i="3"/>
  <c r="B59" i="3"/>
  <c r="A59" i="3"/>
  <c r="G59" i="3" s="1"/>
  <c r="D58" i="3"/>
  <c r="C58" i="3"/>
  <c r="B58" i="3"/>
  <c r="A58" i="3"/>
  <c r="E58" i="3" s="1"/>
  <c r="D57" i="3"/>
  <c r="C57" i="3"/>
  <c r="B57" i="3"/>
  <c r="A57" i="3"/>
  <c r="G57" i="3" s="1"/>
  <c r="D81" i="3"/>
  <c r="C81" i="3"/>
  <c r="B81" i="3"/>
  <c r="A81" i="3"/>
  <c r="G81" i="3" s="1"/>
  <c r="D80" i="3"/>
  <c r="C80" i="3"/>
  <c r="B80" i="3"/>
  <c r="A80" i="3"/>
  <c r="E80" i="3" s="1"/>
  <c r="D79" i="3"/>
  <c r="C79" i="3"/>
  <c r="B79" i="3"/>
  <c r="A79" i="3"/>
  <c r="G79" i="3" s="1"/>
  <c r="D78" i="3"/>
  <c r="C78" i="3"/>
  <c r="B78" i="3"/>
  <c r="A78" i="3"/>
  <c r="E78" i="3" s="1"/>
  <c r="D77" i="3"/>
  <c r="C77" i="3"/>
  <c r="B77" i="3"/>
  <c r="A77" i="3"/>
  <c r="G77" i="3" s="1"/>
  <c r="D51" i="3"/>
  <c r="C51" i="3"/>
  <c r="B51" i="3"/>
  <c r="A51" i="3"/>
  <c r="I51" i="3" s="1"/>
  <c r="D50" i="3"/>
  <c r="C50" i="3"/>
  <c r="B50" i="3"/>
  <c r="A50" i="3"/>
  <c r="G50" i="3" s="1"/>
  <c r="D49" i="3"/>
  <c r="C49" i="3"/>
  <c r="B49" i="3"/>
  <c r="A49" i="3"/>
  <c r="G49" i="3" s="1"/>
  <c r="D48" i="3"/>
  <c r="C48" i="3"/>
  <c r="B48" i="3"/>
  <c r="A48" i="3"/>
  <c r="D47" i="3"/>
  <c r="C47" i="3"/>
  <c r="B47" i="3"/>
  <c r="A47" i="3"/>
  <c r="I47" i="3" s="1"/>
  <c r="D71" i="3"/>
  <c r="C71" i="3"/>
  <c r="B71" i="3"/>
  <c r="A71" i="3"/>
  <c r="G71" i="3" s="1"/>
  <c r="D70" i="3"/>
  <c r="C70" i="3"/>
  <c r="B70" i="3"/>
  <c r="A70" i="3"/>
  <c r="E70" i="3" s="1"/>
  <c r="D69" i="3"/>
  <c r="C69" i="3"/>
  <c r="B69" i="3"/>
  <c r="A69" i="3"/>
  <c r="G69" i="3" s="1"/>
  <c r="D68" i="3"/>
  <c r="C68" i="3"/>
  <c r="B68" i="3"/>
  <c r="A68" i="3"/>
  <c r="E68" i="3" s="1"/>
  <c r="D67" i="3"/>
  <c r="C67" i="3"/>
  <c r="B67" i="3"/>
  <c r="A67" i="3"/>
  <c r="G67" i="3" s="1"/>
  <c r="D21" i="3"/>
  <c r="C21" i="3"/>
  <c r="B21" i="3"/>
  <c r="A21" i="3"/>
  <c r="D20" i="3"/>
  <c r="C20" i="3"/>
  <c r="B20" i="3"/>
  <c r="A20" i="3"/>
  <c r="I20" i="3" s="1"/>
  <c r="D19" i="3"/>
  <c r="C19" i="3"/>
  <c r="B19" i="3"/>
  <c r="A19" i="3"/>
  <c r="G19" i="3" s="1"/>
  <c r="D18" i="3"/>
  <c r="C18" i="3"/>
  <c r="B18" i="3"/>
  <c r="A18" i="3"/>
  <c r="E18" i="3" s="1"/>
  <c r="D17" i="3"/>
  <c r="C17" i="3"/>
  <c r="B17" i="3"/>
  <c r="A17" i="3"/>
  <c r="D41" i="3"/>
  <c r="C41" i="3"/>
  <c r="B41" i="3"/>
  <c r="A41" i="3"/>
  <c r="D40" i="3"/>
  <c r="C40" i="3"/>
  <c r="B40" i="3"/>
  <c r="A40" i="3"/>
  <c r="I40" i="3" s="1"/>
  <c r="D39" i="3"/>
  <c r="C39" i="3"/>
  <c r="B39" i="3"/>
  <c r="A39" i="3"/>
  <c r="D38" i="3"/>
  <c r="C38" i="3"/>
  <c r="B38" i="3"/>
  <c r="A38" i="3"/>
  <c r="E38" i="3" s="1"/>
  <c r="D37" i="3"/>
  <c r="C37" i="3"/>
  <c r="B37" i="3"/>
  <c r="A37" i="3"/>
  <c r="D11" i="3"/>
  <c r="C11" i="3"/>
  <c r="B11" i="3"/>
  <c r="A11" i="3"/>
  <c r="G11" i="3" s="1"/>
  <c r="D10" i="3"/>
  <c r="C10" i="3"/>
  <c r="B10" i="3"/>
  <c r="A10" i="3"/>
  <c r="E10" i="3" s="1"/>
  <c r="D9" i="3"/>
  <c r="C9" i="3"/>
  <c r="B9" i="3"/>
  <c r="A9" i="3"/>
  <c r="D8" i="3"/>
  <c r="C8" i="3"/>
  <c r="B8" i="3"/>
  <c r="A8" i="3"/>
  <c r="J8" i="3" s="1"/>
  <c r="D7" i="3"/>
  <c r="C7" i="3"/>
  <c r="B7" i="3"/>
  <c r="A7" i="3"/>
  <c r="D31" i="3"/>
  <c r="C31" i="3"/>
  <c r="B31" i="3"/>
  <c r="A31" i="3"/>
  <c r="D30" i="3"/>
  <c r="C30" i="3"/>
  <c r="B30" i="3"/>
  <c r="A30" i="3"/>
  <c r="E30" i="3" s="1"/>
  <c r="D29" i="3"/>
  <c r="C29" i="3"/>
  <c r="B29" i="3"/>
  <c r="A29" i="3"/>
  <c r="D28" i="3"/>
  <c r="C28" i="3"/>
  <c r="B28" i="3"/>
  <c r="A28" i="3"/>
  <c r="I28" i="3" s="1"/>
  <c r="D27" i="3"/>
  <c r="C27" i="3"/>
  <c r="B27" i="3"/>
  <c r="A27" i="3"/>
  <c r="G27" i="3" s="1"/>
  <c r="I96" i="3" l="1"/>
  <c r="G2" i="3"/>
  <c r="J119" i="3"/>
  <c r="I116" i="3"/>
  <c r="F114" i="3"/>
  <c r="I112" i="3"/>
  <c r="F110" i="3"/>
  <c r="J107" i="3"/>
  <c r="F106" i="3"/>
  <c r="I104" i="3"/>
  <c r="F102" i="3"/>
  <c r="J99" i="3"/>
  <c r="H2" i="3"/>
  <c r="G120" i="3"/>
  <c r="E119" i="3"/>
  <c r="H117" i="3"/>
  <c r="G116" i="3"/>
  <c r="E115" i="3"/>
  <c r="H113" i="3"/>
  <c r="G112" i="3"/>
  <c r="E111" i="3"/>
  <c r="H109" i="3"/>
  <c r="G108" i="3"/>
  <c r="E107" i="3"/>
  <c r="H105" i="3"/>
  <c r="G104" i="3"/>
  <c r="E103" i="3"/>
  <c r="H101" i="3"/>
  <c r="G100" i="3"/>
  <c r="E99" i="3"/>
  <c r="H97" i="3"/>
  <c r="G96" i="3"/>
  <c r="E95" i="3"/>
  <c r="H93" i="3"/>
  <c r="G92" i="3"/>
  <c r="E91" i="3"/>
  <c r="H89" i="3"/>
  <c r="G88" i="3"/>
  <c r="E87" i="3"/>
  <c r="H85" i="3"/>
  <c r="G84" i="3"/>
  <c r="E83" i="3"/>
  <c r="H81" i="3"/>
  <c r="G80" i="3"/>
  <c r="E79" i="3"/>
  <c r="H77" i="3"/>
  <c r="G76" i="3"/>
  <c r="E75" i="3"/>
  <c r="H73" i="3"/>
  <c r="G72" i="3"/>
  <c r="E71" i="3"/>
  <c r="H69" i="3"/>
  <c r="G68" i="3"/>
  <c r="E67" i="3"/>
  <c r="H65" i="3"/>
  <c r="G64" i="3"/>
  <c r="E63" i="3"/>
  <c r="H61" i="3"/>
  <c r="G60" i="3"/>
  <c r="E59" i="3"/>
  <c r="H57" i="3"/>
  <c r="G56" i="3"/>
  <c r="I53" i="3"/>
  <c r="G48" i="3"/>
  <c r="I45" i="3"/>
  <c r="J40" i="3"/>
  <c r="J32" i="3"/>
  <c r="H120" i="3"/>
  <c r="F118" i="3"/>
  <c r="J115" i="3"/>
  <c r="I108" i="3"/>
  <c r="J103" i="3"/>
  <c r="I100" i="3"/>
  <c r="F98" i="3"/>
  <c r="I2" i="3"/>
  <c r="F121" i="3"/>
  <c r="F120" i="3"/>
  <c r="I118" i="3"/>
  <c r="J117" i="3"/>
  <c r="F116" i="3"/>
  <c r="I114" i="3"/>
  <c r="J113" i="3"/>
  <c r="F112" i="3"/>
  <c r="I110" i="3"/>
  <c r="J109" i="3"/>
  <c r="F108" i="3"/>
  <c r="I106" i="3"/>
  <c r="J105" i="3"/>
  <c r="F104" i="3"/>
  <c r="I102" i="3"/>
  <c r="J101" i="3"/>
  <c r="F100" i="3"/>
  <c r="I98" i="3"/>
  <c r="J97" i="3"/>
  <c r="F96" i="3"/>
  <c r="I94" i="3"/>
  <c r="J93" i="3"/>
  <c r="F92" i="3"/>
  <c r="I90" i="3"/>
  <c r="J89" i="3"/>
  <c r="F88" i="3"/>
  <c r="I86" i="3"/>
  <c r="J85" i="3"/>
  <c r="F84" i="3"/>
  <c r="I82" i="3"/>
  <c r="J81" i="3"/>
  <c r="F80" i="3"/>
  <c r="I78" i="3"/>
  <c r="J77" i="3"/>
  <c r="F76" i="3"/>
  <c r="I74" i="3"/>
  <c r="J73" i="3"/>
  <c r="F72" i="3"/>
  <c r="I70" i="3"/>
  <c r="J69" i="3"/>
  <c r="F68" i="3"/>
  <c r="I66" i="3"/>
  <c r="J65" i="3"/>
  <c r="F64" i="3"/>
  <c r="I62" i="3"/>
  <c r="J61" i="3"/>
  <c r="F60" i="3"/>
  <c r="I58" i="3"/>
  <c r="J57" i="3"/>
  <c r="I50" i="3"/>
  <c r="I16" i="3"/>
  <c r="I8" i="3"/>
  <c r="F2" i="3"/>
  <c r="H119" i="3"/>
  <c r="G118" i="3"/>
  <c r="E117" i="3"/>
  <c r="H115" i="3"/>
  <c r="G114" i="3"/>
  <c r="E113" i="3"/>
  <c r="G110" i="3"/>
  <c r="E109" i="3"/>
  <c r="H107" i="3"/>
  <c r="G106" i="3"/>
  <c r="E105" i="3"/>
  <c r="H103" i="3"/>
  <c r="G102" i="3"/>
  <c r="E101" i="3"/>
  <c r="H99" i="3"/>
  <c r="G98" i="3"/>
  <c r="E97" i="3"/>
  <c r="H95" i="3"/>
  <c r="G94" i="3"/>
  <c r="E93" i="3"/>
  <c r="H91" i="3"/>
  <c r="G90" i="3"/>
  <c r="E89" i="3"/>
  <c r="H87" i="3"/>
  <c r="G86" i="3"/>
  <c r="E85" i="3"/>
  <c r="H83" i="3"/>
  <c r="G82" i="3"/>
  <c r="E81" i="3"/>
  <c r="H79" i="3"/>
  <c r="G78" i="3"/>
  <c r="E77" i="3"/>
  <c r="H75" i="3"/>
  <c r="G74" i="3"/>
  <c r="E73" i="3"/>
  <c r="H71" i="3"/>
  <c r="G70" i="3"/>
  <c r="E69" i="3"/>
  <c r="H67" i="3"/>
  <c r="G66" i="3"/>
  <c r="E65" i="3"/>
  <c r="H63" i="3"/>
  <c r="G62" i="3"/>
  <c r="E61" i="3"/>
  <c r="H59" i="3"/>
  <c r="G58" i="3"/>
  <c r="E57" i="3"/>
  <c r="G52" i="3"/>
  <c r="I49" i="3"/>
  <c r="I24" i="3"/>
  <c r="J95" i="3"/>
  <c r="F94" i="3"/>
  <c r="I92" i="3"/>
  <c r="J91" i="3"/>
  <c r="F90" i="3"/>
  <c r="I88" i="3"/>
  <c r="J87" i="3"/>
  <c r="F86" i="3"/>
  <c r="I84" i="3"/>
  <c r="J83" i="3"/>
  <c r="F82" i="3"/>
  <c r="I80" i="3"/>
  <c r="J79" i="3"/>
  <c r="F78" i="3"/>
  <c r="I76" i="3"/>
  <c r="J75" i="3"/>
  <c r="F74" i="3"/>
  <c r="I72" i="3"/>
  <c r="J71" i="3"/>
  <c r="F70" i="3"/>
  <c r="I68" i="3"/>
  <c r="J67" i="3"/>
  <c r="F66" i="3"/>
  <c r="I64" i="3"/>
  <c r="J63" i="3"/>
  <c r="F62" i="3"/>
  <c r="I60" i="3"/>
  <c r="J59" i="3"/>
  <c r="F58" i="3"/>
  <c r="I56" i="3"/>
  <c r="I54" i="3"/>
  <c r="I46" i="3"/>
  <c r="E121" i="3"/>
  <c r="J120" i="3"/>
  <c r="E120" i="3"/>
  <c r="H118" i="3"/>
  <c r="H116" i="3"/>
  <c r="H114" i="3"/>
  <c r="H112" i="3"/>
  <c r="H110" i="3"/>
  <c r="H108" i="3"/>
  <c r="H106" i="3"/>
  <c r="H104" i="3"/>
  <c r="H102" i="3"/>
  <c r="H100" i="3"/>
  <c r="H98" i="3"/>
  <c r="H96" i="3"/>
  <c r="H94" i="3"/>
  <c r="H92" i="3"/>
  <c r="H90" i="3"/>
  <c r="H88" i="3"/>
  <c r="H86" i="3"/>
  <c r="H84" i="3"/>
  <c r="H82" i="3"/>
  <c r="H80" i="3"/>
  <c r="H78" i="3"/>
  <c r="H76" i="3"/>
  <c r="H74" i="3"/>
  <c r="H72" i="3"/>
  <c r="H70" i="3"/>
  <c r="H68" i="3"/>
  <c r="H66" i="3"/>
  <c r="H64" i="3"/>
  <c r="H62" i="3"/>
  <c r="H60" i="3"/>
  <c r="H58" i="3"/>
  <c r="F27" i="3"/>
  <c r="H27" i="3"/>
  <c r="J27" i="3"/>
  <c r="E27" i="3"/>
  <c r="I27" i="3"/>
  <c r="F28" i="3"/>
  <c r="H28" i="3"/>
  <c r="G28" i="3"/>
  <c r="E28" i="3"/>
  <c r="F29" i="3"/>
  <c r="H29" i="3"/>
  <c r="J29" i="3"/>
  <c r="E29" i="3"/>
  <c r="I29" i="3"/>
  <c r="G29" i="3"/>
  <c r="F30" i="3"/>
  <c r="H30" i="3"/>
  <c r="G30" i="3"/>
  <c r="J30" i="3"/>
  <c r="I30" i="3"/>
  <c r="F31" i="3"/>
  <c r="H31" i="3"/>
  <c r="J31" i="3"/>
  <c r="E31" i="3"/>
  <c r="I31" i="3"/>
  <c r="F7" i="3"/>
  <c r="H7" i="3"/>
  <c r="J7" i="3"/>
  <c r="E7" i="3"/>
  <c r="I7" i="3"/>
  <c r="F8" i="3"/>
  <c r="H8" i="3"/>
  <c r="G8" i="3"/>
  <c r="E8" i="3"/>
  <c r="F9" i="3"/>
  <c r="H9" i="3"/>
  <c r="J9" i="3"/>
  <c r="E9" i="3"/>
  <c r="I9" i="3"/>
  <c r="G9" i="3"/>
  <c r="F10" i="3"/>
  <c r="H10" i="3"/>
  <c r="G10" i="3"/>
  <c r="J10" i="3"/>
  <c r="I10" i="3"/>
  <c r="F11" i="3"/>
  <c r="H11" i="3"/>
  <c r="J11" i="3"/>
  <c r="E11" i="3"/>
  <c r="I11" i="3"/>
  <c r="F37" i="3"/>
  <c r="H37" i="3"/>
  <c r="J37" i="3"/>
  <c r="E37" i="3"/>
  <c r="I37" i="3"/>
  <c r="G37" i="3"/>
  <c r="F38" i="3"/>
  <c r="H38" i="3"/>
  <c r="G38" i="3"/>
  <c r="J38" i="3"/>
  <c r="I38" i="3"/>
  <c r="F39" i="3"/>
  <c r="H39" i="3"/>
  <c r="J39" i="3"/>
  <c r="E39" i="3"/>
  <c r="I39" i="3"/>
  <c r="F40" i="3"/>
  <c r="H40" i="3"/>
  <c r="G40" i="3"/>
  <c r="E40" i="3"/>
  <c r="F41" i="3"/>
  <c r="H41" i="3"/>
  <c r="J41" i="3"/>
  <c r="E41" i="3"/>
  <c r="I41" i="3"/>
  <c r="G41" i="3"/>
  <c r="F17" i="3"/>
  <c r="H17" i="3"/>
  <c r="J17" i="3"/>
  <c r="E17" i="3"/>
  <c r="I17" i="3"/>
  <c r="G17" i="3"/>
  <c r="F18" i="3"/>
  <c r="H18" i="3"/>
  <c r="G18" i="3"/>
  <c r="J18" i="3"/>
  <c r="I18" i="3"/>
  <c r="F19" i="3"/>
  <c r="H19" i="3"/>
  <c r="J19" i="3"/>
  <c r="E19" i="3"/>
  <c r="I19" i="3"/>
  <c r="F20" i="3"/>
  <c r="H20" i="3"/>
  <c r="G20" i="3"/>
  <c r="E20" i="3"/>
  <c r="F21" i="3"/>
  <c r="H21" i="3"/>
  <c r="J21" i="3"/>
  <c r="E21" i="3"/>
  <c r="I21" i="3"/>
  <c r="G21" i="3"/>
  <c r="E47" i="3"/>
  <c r="J47" i="3"/>
  <c r="F47" i="3"/>
  <c r="H47" i="3"/>
  <c r="E48" i="3"/>
  <c r="J48" i="3"/>
  <c r="F48" i="3"/>
  <c r="H48" i="3"/>
  <c r="E49" i="3"/>
  <c r="J49" i="3"/>
  <c r="F49" i="3"/>
  <c r="H49" i="3"/>
  <c r="E50" i="3"/>
  <c r="J50" i="3"/>
  <c r="F50" i="3"/>
  <c r="H50" i="3"/>
  <c r="E51" i="3"/>
  <c r="J51" i="3"/>
  <c r="F51" i="3"/>
  <c r="H51" i="3"/>
  <c r="F22" i="3"/>
  <c r="H22" i="3"/>
  <c r="G22" i="3"/>
  <c r="J22" i="3"/>
  <c r="I22" i="3"/>
  <c r="F23" i="3"/>
  <c r="H23" i="3"/>
  <c r="J23" i="3"/>
  <c r="E23" i="3"/>
  <c r="I23" i="3"/>
  <c r="F24" i="3"/>
  <c r="H24" i="3"/>
  <c r="G24" i="3"/>
  <c r="E24" i="3"/>
  <c r="F25" i="3"/>
  <c r="H25" i="3"/>
  <c r="J25" i="3"/>
  <c r="E25" i="3"/>
  <c r="I25" i="3"/>
  <c r="G25" i="3"/>
  <c r="F26" i="3"/>
  <c r="H26" i="3"/>
  <c r="G26" i="3"/>
  <c r="J26" i="3"/>
  <c r="I26" i="3"/>
  <c r="E3" i="3"/>
  <c r="F3" i="3"/>
  <c r="H3" i="3"/>
  <c r="G3" i="3"/>
  <c r="J3" i="3"/>
  <c r="I3" i="3"/>
  <c r="F4" i="3"/>
  <c r="H4" i="3"/>
  <c r="G4" i="3"/>
  <c r="E4" i="3"/>
  <c r="F5" i="3"/>
  <c r="H5" i="3"/>
  <c r="J5" i="3"/>
  <c r="E5" i="3"/>
  <c r="I5" i="3"/>
  <c r="G5" i="3"/>
  <c r="F6" i="3"/>
  <c r="H6" i="3"/>
  <c r="G6" i="3"/>
  <c r="J6" i="3"/>
  <c r="I6" i="3"/>
  <c r="F32" i="3"/>
  <c r="H32" i="3"/>
  <c r="G32" i="3"/>
  <c r="E32" i="3"/>
  <c r="F33" i="3"/>
  <c r="H33" i="3"/>
  <c r="J33" i="3"/>
  <c r="E33" i="3"/>
  <c r="I33" i="3"/>
  <c r="G33" i="3"/>
  <c r="F34" i="3"/>
  <c r="H34" i="3"/>
  <c r="G34" i="3"/>
  <c r="J34" i="3"/>
  <c r="I34" i="3"/>
  <c r="F35" i="3"/>
  <c r="H35" i="3"/>
  <c r="J35" i="3"/>
  <c r="E35" i="3"/>
  <c r="I35" i="3"/>
  <c r="F36" i="3"/>
  <c r="H36" i="3"/>
  <c r="G36" i="3"/>
  <c r="E36" i="3"/>
  <c r="F12" i="3"/>
  <c r="H12" i="3"/>
  <c r="G12" i="3"/>
  <c r="E12" i="3"/>
  <c r="F13" i="3"/>
  <c r="H13" i="3"/>
  <c r="J13" i="3"/>
  <c r="E13" i="3"/>
  <c r="I13" i="3"/>
  <c r="G13" i="3"/>
  <c r="F14" i="3"/>
  <c r="H14" i="3"/>
  <c r="G14" i="3"/>
  <c r="J14" i="3"/>
  <c r="I14" i="3"/>
  <c r="F15" i="3"/>
  <c r="H15" i="3"/>
  <c r="J15" i="3"/>
  <c r="E15" i="3"/>
  <c r="I15" i="3"/>
  <c r="F16" i="3"/>
  <c r="H16" i="3"/>
  <c r="G16" i="3"/>
  <c r="E16" i="3"/>
  <c r="F42" i="3"/>
  <c r="H42" i="3"/>
  <c r="G42" i="3"/>
  <c r="J42" i="3"/>
  <c r="I42" i="3"/>
  <c r="F43" i="3"/>
  <c r="H43" i="3"/>
  <c r="J43" i="3"/>
  <c r="E43" i="3"/>
  <c r="I43" i="3"/>
  <c r="F44" i="3"/>
  <c r="H44" i="3"/>
  <c r="G44" i="3"/>
  <c r="E44" i="3"/>
  <c r="F45" i="3"/>
  <c r="J45" i="3"/>
  <c r="E45" i="3"/>
  <c r="H45" i="3"/>
  <c r="E46" i="3"/>
  <c r="J46" i="3"/>
  <c r="F46" i="3"/>
  <c r="H46" i="3"/>
  <c r="E52" i="3"/>
  <c r="J52" i="3"/>
  <c r="F52" i="3"/>
  <c r="H52" i="3"/>
  <c r="E53" i="3"/>
  <c r="J53" i="3"/>
  <c r="F53" i="3"/>
  <c r="H53" i="3"/>
  <c r="E54" i="3"/>
  <c r="J54" i="3"/>
  <c r="F54" i="3"/>
  <c r="H54" i="3"/>
  <c r="E55" i="3"/>
  <c r="J55" i="3"/>
  <c r="F55" i="3"/>
  <c r="H55" i="3"/>
  <c r="E56" i="3"/>
  <c r="F56" i="3"/>
  <c r="E2" i="3"/>
  <c r="I119" i="3"/>
  <c r="F119" i="3"/>
  <c r="J118" i="3"/>
  <c r="I117" i="3"/>
  <c r="F117" i="3"/>
  <c r="J116" i="3"/>
  <c r="I115" i="3"/>
  <c r="F115" i="3"/>
  <c r="J114" i="3"/>
  <c r="I113" i="3"/>
  <c r="F113" i="3"/>
  <c r="J112" i="3"/>
  <c r="F111" i="3"/>
  <c r="J110" i="3"/>
  <c r="I109" i="3"/>
  <c r="F109" i="3"/>
  <c r="J108" i="3"/>
  <c r="I107" i="3"/>
  <c r="F107" i="3"/>
  <c r="J106" i="3"/>
  <c r="I105" i="3"/>
  <c r="F105" i="3"/>
  <c r="J104" i="3"/>
  <c r="I103" i="3"/>
  <c r="F103" i="3"/>
  <c r="J102" i="3"/>
  <c r="I101" i="3"/>
  <c r="F101" i="3"/>
  <c r="J100" i="3"/>
  <c r="I99" i="3"/>
  <c r="F99" i="3"/>
  <c r="J98" i="3"/>
  <c r="I97" i="3"/>
  <c r="F97" i="3"/>
  <c r="J96" i="3"/>
  <c r="I95" i="3"/>
  <c r="F95" i="3"/>
  <c r="J94" i="3"/>
  <c r="I93" i="3"/>
  <c r="F93" i="3"/>
  <c r="J92" i="3"/>
  <c r="I91" i="3"/>
  <c r="F91" i="3"/>
  <c r="J90" i="3"/>
  <c r="I89" i="3"/>
  <c r="F89" i="3"/>
  <c r="J88" i="3"/>
  <c r="I87" i="3"/>
  <c r="F87" i="3"/>
  <c r="J86" i="3"/>
  <c r="I85" i="3"/>
  <c r="F85" i="3"/>
  <c r="J84" i="3"/>
  <c r="I83" i="3"/>
  <c r="F83" i="3"/>
  <c r="J82" i="3"/>
  <c r="I81" i="3"/>
  <c r="F81" i="3"/>
  <c r="J80" i="3"/>
  <c r="I79" i="3"/>
  <c r="F79" i="3"/>
  <c r="J78" i="3"/>
  <c r="I77" i="3"/>
  <c r="F77" i="3"/>
  <c r="J76" i="3"/>
  <c r="I75" i="3"/>
  <c r="F75" i="3"/>
  <c r="J74" i="3"/>
  <c r="I73" i="3"/>
  <c r="F73" i="3"/>
  <c r="J72" i="3"/>
  <c r="I71" i="3"/>
  <c r="F71" i="3"/>
  <c r="J70" i="3"/>
  <c r="I69" i="3"/>
  <c r="F69" i="3"/>
  <c r="J68" i="3"/>
  <c r="I67" i="3"/>
  <c r="F67" i="3"/>
  <c r="J66" i="3"/>
  <c r="I65" i="3"/>
  <c r="F65" i="3"/>
  <c r="J64" i="3"/>
  <c r="I63" i="3"/>
  <c r="F63" i="3"/>
  <c r="J62" i="3"/>
  <c r="I61" i="3"/>
  <c r="F61" i="3"/>
  <c r="J60" i="3"/>
  <c r="I59" i="3"/>
  <c r="F59" i="3"/>
  <c r="J58" i="3"/>
  <c r="I57" i="3"/>
  <c r="F57" i="3"/>
  <c r="J56" i="3"/>
  <c r="G55" i="3"/>
  <c r="I52" i="3"/>
  <c r="G51" i="3"/>
  <c r="I48" i="3"/>
  <c r="G47" i="3"/>
  <c r="J44" i="3"/>
  <c r="G39" i="3"/>
  <c r="J36" i="3"/>
  <c r="G31" i="3"/>
  <c r="J28" i="3"/>
  <c r="G23" i="3"/>
  <c r="J20" i="3"/>
  <c r="G15" i="3"/>
  <c r="J12" i="3"/>
  <c r="G7" i="3"/>
  <c r="J4" i="3"/>
  <c r="L54" i="3" l="1"/>
  <c r="L53" i="3"/>
  <c r="L46" i="3"/>
  <c r="L45" i="3"/>
  <c r="L50" i="3"/>
  <c r="L49" i="3"/>
  <c r="L27" i="3"/>
  <c r="L63" i="3"/>
  <c r="L79" i="3"/>
  <c r="L95" i="3"/>
  <c r="L61" i="3"/>
  <c r="L77" i="3"/>
  <c r="L93" i="3"/>
  <c r="L71" i="3"/>
  <c r="L87" i="3"/>
  <c r="L103" i="3"/>
  <c r="L115" i="3"/>
  <c r="L69" i="3"/>
  <c r="L85" i="3"/>
  <c r="L101" i="3"/>
  <c r="L117" i="3"/>
  <c r="L7" i="3"/>
  <c r="L23" i="3"/>
  <c r="L39" i="3"/>
  <c r="L51" i="3"/>
  <c r="L43" i="3"/>
  <c r="L42" i="3"/>
  <c r="L16" i="3"/>
  <c r="L12" i="3"/>
  <c r="L36" i="3"/>
  <c r="L32" i="3"/>
  <c r="L5" i="3"/>
  <c r="L3" i="3"/>
  <c r="L24" i="3"/>
  <c r="L20" i="3"/>
  <c r="L38" i="3"/>
  <c r="L11" i="3"/>
  <c r="L10" i="3"/>
  <c r="L29" i="3"/>
  <c r="L67" i="3"/>
  <c r="L83" i="3"/>
  <c r="L99" i="3"/>
  <c r="L65" i="3"/>
  <c r="L81" i="3"/>
  <c r="L97" i="3"/>
  <c r="L113" i="3"/>
  <c r="L109" i="3"/>
  <c r="L15" i="3"/>
  <c r="L31" i="3"/>
  <c r="L47" i="3"/>
  <c r="L55" i="3"/>
  <c r="L35" i="3"/>
  <c r="L19" i="3"/>
  <c r="L59" i="3"/>
  <c r="L75" i="3"/>
  <c r="L91" i="3"/>
  <c r="L107" i="3"/>
  <c r="L119" i="3"/>
  <c r="L57" i="3"/>
  <c r="L73" i="3"/>
  <c r="L89" i="3"/>
  <c r="L105" i="3"/>
  <c r="L13" i="3"/>
  <c r="L33" i="3"/>
  <c r="L6" i="3"/>
  <c r="L25" i="3"/>
  <c r="L21" i="3"/>
  <c r="L17" i="3"/>
  <c r="L30" i="3"/>
  <c r="L58" i="3"/>
  <c r="L74" i="3"/>
  <c r="L90" i="3"/>
  <c r="L106" i="3"/>
  <c r="L118" i="3"/>
  <c r="L56" i="3"/>
  <c r="L72" i="3"/>
  <c r="L88" i="3"/>
  <c r="L104" i="3"/>
  <c r="L120" i="3"/>
  <c r="L2" i="3"/>
  <c r="L44" i="3"/>
  <c r="L14" i="3"/>
  <c r="L34" i="3"/>
  <c r="L26" i="3"/>
  <c r="L22" i="3"/>
  <c r="L18" i="3"/>
  <c r="L40" i="3"/>
  <c r="L8" i="3"/>
  <c r="L70" i="3"/>
  <c r="L86" i="3"/>
  <c r="L102" i="3"/>
  <c r="L114" i="3"/>
  <c r="L68" i="3"/>
  <c r="L84" i="3"/>
  <c r="L100" i="3"/>
  <c r="L116" i="3"/>
  <c r="L4" i="3"/>
  <c r="L41" i="3"/>
  <c r="L37" i="3"/>
  <c r="L9" i="3"/>
  <c r="L28" i="3"/>
  <c r="L52" i="3"/>
  <c r="L66" i="3"/>
  <c r="L82" i="3"/>
  <c r="L98" i="3"/>
  <c r="L48" i="3"/>
  <c r="L64" i="3"/>
  <c r="L80" i="3"/>
  <c r="L96" i="3"/>
  <c r="L112" i="3"/>
  <c r="L62" i="3"/>
  <c r="L78" i="3"/>
  <c r="L94" i="3"/>
  <c r="L110" i="3"/>
  <c r="L60" i="3"/>
  <c r="L76" i="3"/>
  <c r="L92" i="3"/>
  <c r="L108" i="3"/>
  <c r="E16" i="2" a="1"/>
  <c r="E8" i="2" l="1" a="1"/>
  <c r="E8" i="2" s="1"/>
  <c r="C4" i="7" s="1"/>
  <c r="K4" i="7"/>
  <c r="E16" i="2"/>
  <c r="C14" i="7" s="1"/>
  <c r="S14" i="7"/>
  <c r="O14" i="7"/>
  <c r="K14" i="7"/>
  <c r="G14" i="7"/>
  <c r="E9" i="2" a="1"/>
  <c r="E10" i="2" a="1"/>
  <c r="E15" i="2" a="1"/>
  <c r="E13" i="2" a="1"/>
  <c r="E11" i="2" a="1"/>
  <c r="E14" i="2" a="1"/>
  <c r="E12" i="2" a="1"/>
  <c r="E5" i="2" a="1"/>
  <c r="E7" i="2" a="1"/>
  <c r="E6" i="2" a="1"/>
  <c r="O4" i="7" l="1"/>
  <c r="S4" i="7"/>
  <c r="G4" i="7"/>
  <c r="E14" i="2"/>
  <c r="D14" i="7" s="1"/>
  <c r="T14" i="7"/>
  <c r="P14" i="7"/>
  <c r="L14" i="7"/>
  <c r="H14" i="7"/>
  <c r="E10" i="2"/>
  <c r="D9" i="7" s="1"/>
  <c r="T9" i="7"/>
  <c r="P9" i="7"/>
  <c r="L9" i="7"/>
  <c r="H9" i="7"/>
  <c r="E7" i="2"/>
  <c r="C5" i="7" s="1"/>
  <c r="G5" i="7"/>
  <c r="S5" i="7"/>
  <c r="O5" i="7"/>
  <c r="K5" i="7"/>
  <c r="E11" i="2"/>
  <c r="C10" i="7" s="1"/>
  <c r="S10" i="7"/>
  <c r="O10" i="7"/>
  <c r="K10" i="7"/>
  <c r="G10" i="7"/>
  <c r="E9" i="2"/>
  <c r="D10" i="7" s="1"/>
  <c r="T10" i="7"/>
  <c r="P10" i="7"/>
  <c r="L10" i="7"/>
  <c r="H10" i="7"/>
  <c r="E5" i="2"/>
  <c r="D5" i="7" s="1"/>
  <c r="T5" i="7"/>
  <c r="P5" i="7"/>
  <c r="L5" i="7"/>
  <c r="H5" i="7"/>
  <c r="E13" i="2"/>
  <c r="D15" i="7" s="1"/>
  <c r="T15" i="7"/>
  <c r="P15" i="7"/>
  <c r="L15" i="7"/>
  <c r="H15" i="7"/>
  <c r="E6" i="2"/>
  <c r="D4" i="7" s="1"/>
  <c r="T4" i="7"/>
  <c r="P4" i="7"/>
  <c r="L4" i="7"/>
  <c r="H4" i="7"/>
  <c r="E12" i="2"/>
  <c r="C9" i="7" s="1"/>
  <c r="S9" i="7"/>
  <c r="O9" i="7"/>
  <c r="K9" i="7"/>
  <c r="G9" i="7"/>
  <c r="E15" i="2"/>
  <c r="C15" i="7" s="1"/>
  <c r="S15" i="7"/>
  <c r="O15" i="7"/>
  <c r="K15" i="7"/>
  <c r="G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<sst xmlns="http://schemas.openxmlformats.org/spreadsheetml/2006/main" count="374" uniqueCount="52">
  <si>
    <t>cohort</t>
  </si>
  <si>
    <t>treatment</t>
  </si>
  <si>
    <t>analysis</t>
  </si>
  <si>
    <t>sofa_start</t>
  </si>
  <si>
    <t>sofa_end</t>
  </si>
  <si>
    <t>psi</t>
  </si>
  <si>
    <t>std_dev</t>
  </si>
  <si>
    <t>pvalue</t>
  </si>
  <si>
    <t>iCI</t>
  </si>
  <si>
    <t>sCI</t>
  </si>
  <si>
    <t>n</t>
  </si>
  <si>
    <t>eICU</t>
  </si>
  <si>
    <t>ventilation_bin</t>
  </si>
  <si>
    <t>Non-white &amp; Non-Treatment</t>
  </si>
  <si>
    <t>Non-white &amp; Yes-Treatment</t>
  </si>
  <si>
    <t>White &amp; Non-Treatment</t>
  </si>
  <si>
    <t>White &amp; Yes-Treatment</t>
  </si>
  <si>
    <t>rrt</t>
  </si>
  <si>
    <t>pressor</t>
  </si>
  <si>
    <t>MIMIC</t>
  </si>
  <si>
    <t>Race</t>
  </si>
  <si>
    <t>Ventilation</t>
  </si>
  <si>
    <t>RRT</t>
  </si>
  <si>
    <t>Vasopressor</t>
  </si>
  <si>
    <t>White</t>
  </si>
  <si>
    <t>6 - 10</t>
  </si>
  <si>
    <t>11 - 15</t>
  </si>
  <si>
    <t>SOFA Ranges</t>
  </si>
  <si>
    <t>Treatment</t>
  </si>
  <si>
    <t>All</t>
  </si>
  <si>
    <t>0 - 5</t>
  </si>
  <si>
    <t>&gt; 15</t>
  </si>
  <si>
    <t>Average Treatment Effect</t>
  </si>
  <si>
    <t>No
Ventilation</t>
  </si>
  <si>
    <t>No
RRT</t>
  </si>
  <si>
    <t>No
Vasopressor</t>
  </si>
  <si>
    <t>race</t>
  </si>
  <si>
    <t xml:space="preserve">Non-white </t>
  </si>
  <si>
    <t xml:space="preserve">White </t>
  </si>
  <si>
    <t>No Ventilation</t>
  </si>
  <si>
    <t>No RRT</t>
  </si>
  <si>
    <t>No Vasopressor</t>
  </si>
  <si>
    <t>Row Labels</t>
  </si>
  <si>
    <t>Grand Total</t>
  </si>
  <si>
    <t>Average of psi</t>
  </si>
  <si>
    <t>MIMIC_eICU</t>
  </si>
  <si>
    <t>Non-White</t>
  </si>
  <si>
    <t xml:space="preserve">ATE </t>
  </si>
  <si>
    <t>Non-Ventilation</t>
  </si>
  <si>
    <t>Non-RRT</t>
  </si>
  <si>
    <t>Non-Vasopressor</t>
  </si>
  <si>
    <t>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</si>
</sst>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2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1" fontId="0" fillId="0" borderId="0" xfId="0" applyNumberFormat="1"/>
    <xf numFmtId="0" fontId="18" fillId="0" borderId="0" xfId="0" applyFont="1"/>
    <xf numFmtId="17" fontId="18" fillId="0" borderId="0" xfId="0" quotePrefix="1" applyNumberFormat="1" applyFont="1"/>
    <xf numFmtId="0" fontId="19" fillId="0" borderId="10" xfId="0" applyFont="1" applyBorder="1" applyAlignment="1">
      <alignment horizontal="center" vertical="center"/>
    </xf>
    <xf numFmtId="16" fontId="19" fillId="0" borderId="10" xfId="0" quotePrefix="1" applyNumberFormat="1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9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right" vertical="center"/>
    </xf>
    <xf numFmtId="0" fontId="22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6" fontId="21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16" fontId="22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Matos" refreshedDate="44883.845504166668" createdVersion="8" refreshedVersion="8" minRefreshableVersion="3" recordCount="120" xr:uid="{00000000-000A-0000-FFFF-FFFF26000000}">
  <cacheSource type="worksheet">
    <worksheetSource ref="B1:J121" sheet="temp"/>
  </cacheSource>
  <cacheFields count="9">
    <cacheField name="treatment" numFmtId="0">
      <sharedItems count="6">
        <s v="Ventilation"/>
        <s v="No Ventilation"/>
        <s v="RRT"/>
        <s v="No RRT"/>
        <s v="Vasopressor"/>
        <s v="No Vasopressor"/>
      </sharedItems>
    </cacheField>
    <cacheField name="race" numFmtId="0">
      <sharedItems count="2">
        <s v="Non-white "/>
        <s v="White "/>
      </sharedItems>
    </cacheField>
    <cacheField name="cohort" numFmtId="0">
      <sharedItems count="2">
        <s v="MIMIC"/>
        <s v="eICU"/>
      </sharedItems>
    </cacheField>
    <cacheField name="sofa_start" numFmtId="0">
      <sharedItems containsSemiMixedTypes="0" containsString="0" containsNumber="1" containsInteger="1" minValue="0" maxValue="16" count="4">
        <n v="0"/>
        <n v="6"/>
        <n v="11"/>
        <n v="16"/>
      </sharedItems>
    </cacheField>
    <cacheField name="sofa_end" numFmtId="0">
      <sharedItems containsSemiMixedTypes="0" containsString="0" containsNumber="1" containsInteger="1" minValue="5" maxValue="100" count="4">
        <n v="100"/>
        <n v="5"/>
        <n v="10"/>
        <n v="15"/>
      </sharedItems>
    </cacheField>
    <cacheField name="psi" numFmtId="0">
      <sharedItems containsSemiMixedTypes="0" containsString="0" containsNumber="1" minValue="5.8948647845046699E-2" maxValue="0.99999999982127097"/>
    </cacheField>
    <cacheField name="iCI" numFmtId="0">
      <sharedItems containsMixedTypes="1" containsNumber="1" minValue="0" maxValue="0.99998150316109402"/>
    </cacheField>
    <cacheField name="sCI" numFmtId="0">
      <sharedItems containsMixedTypes="1" containsNumber="1" minValue="6.6995688924434194E-2" maxValue="1"/>
    </cacheField>
    <cacheField name="pvalue" numFmtId="0">
      <sharedItems containsMixedTypes="1" containsNumber="1" minValue="0" maxValue="0.99999999497421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x v="0"/>
    <x v="0"/>
    <x v="0"/>
    <n v="0.50360627916843603"/>
    <n v="0.48342098705844799"/>
    <n v="0.52379157127842402"/>
    <n v="0"/>
  </r>
  <r>
    <x v="0"/>
    <x v="0"/>
    <x v="0"/>
    <x v="0"/>
    <x v="1"/>
    <n v="0.336923076923132"/>
    <n v="0.30058557441106598"/>
    <n v="0.37326057943519703"/>
    <n v="8.4635959915012793E-74"/>
  </r>
  <r>
    <x v="0"/>
    <x v="0"/>
    <x v="0"/>
    <x v="1"/>
    <x v="2"/>
    <n v="0.51160443995962901"/>
    <n v="0.48048112378561603"/>
    <n v="0.54272775613364299"/>
    <n v="9.9269784579948703E-228"/>
  </r>
  <r>
    <x v="0"/>
    <x v="0"/>
    <x v="0"/>
    <x v="2"/>
    <x v="3"/>
    <n v="0.62627986348123199"/>
    <n v="0.58710330546105305"/>
    <n v="0.66545642150141204"/>
    <n v="1.70298655106282E-215"/>
  </r>
  <r>
    <x v="0"/>
    <x v="0"/>
    <x v="0"/>
    <x v="3"/>
    <x v="0"/>
    <n v="0.72307692307646998"/>
    <n v="0.64608569154755202"/>
    <n v="0.80006815460538705"/>
    <n v="1.14694302306706E-75"/>
  </r>
  <r>
    <x v="0"/>
    <x v="0"/>
    <x v="1"/>
    <x v="0"/>
    <x v="0"/>
    <n v="0.270020533881344"/>
    <n v="0.25392270042138299"/>
    <n v="0.28611836734130403"/>
    <n v="4.8613009837103098E-237"/>
  </r>
  <r>
    <x v="0"/>
    <x v="0"/>
    <x v="1"/>
    <x v="0"/>
    <x v="1"/>
    <n v="0.18505079825822199"/>
    <n v="0.164546603602472"/>
    <n v="0.205554992913972"/>
    <n v="5.1228447090041097E-70"/>
  </r>
  <r>
    <x v="0"/>
    <x v="0"/>
    <x v="1"/>
    <x v="1"/>
    <x v="2"/>
    <n v="0.28655959425226002"/>
    <n v="0.26079263960881499"/>
    <n v="0.31232654889570499"/>
    <n v="2.46855905713008E-105"/>
  </r>
  <r>
    <x v="0"/>
    <x v="0"/>
    <x v="1"/>
    <x v="2"/>
    <x v="3"/>
    <n v="0.53273809523103399"/>
    <n v="0.47937589943701597"/>
    <n v="0.58610029102505101"/>
    <n v="2.9455739552143499E-85"/>
  </r>
  <r>
    <x v="0"/>
    <x v="0"/>
    <x v="1"/>
    <x v="3"/>
    <x v="0"/>
    <n v="0.63999999999999502"/>
    <n v="0.45126002570956503"/>
    <n v="0.82873997429042501"/>
    <n v="3.0104521779044301E-11"/>
  </r>
  <r>
    <x v="0"/>
    <x v="1"/>
    <x v="0"/>
    <x v="0"/>
    <x v="0"/>
    <n v="0.44674556233304502"/>
    <n v="0.43690338125406097"/>
    <n v="0.45658774341202901"/>
    <n v="0"/>
  </r>
  <r>
    <x v="0"/>
    <x v="1"/>
    <x v="0"/>
    <x v="0"/>
    <x v="1"/>
    <n v="0.289783281734108"/>
    <n v="0.27413757213858198"/>
    <n v="0.30542899132963303"/>
    <n v="1.5247713908139899E-288"/>
  </r>
  <r>
    <x v="0"/>
    <x v="1"/>
    <x v="0"/>
    <x v="1"/>
    <x v="2"/>
    <n v="0.451689671689112"/>
    <n v="0.43664180430284599"/>
    <n v="0.46673753907537902"/>
    <n v="0"/>
  </r>
  <r>
    <x v="0"/>
    <x v="1"/>
    <x v="0"/>
    <x v="2"/>
    <x v="3"/>
    <n v="0.63319878910191096"/>
    <n v="0.61197850448274804"/>
    <n v="0.654419073721073"/>
    <n v="0"/>
  </r>
  <r>
    <x v="0"/>
    <x v="1"/>
    <x v="0"/>
    <x v="3"/>
    <x v="0"/>
    <n v="0.74742268041181503"/>
    <n v="0.70415082012487595"/>
    <n v="0.790694540698754"/>
    <n v="3.17920637696875E-251"/>
  </r>
  <r>
    <x v="0"/>
    <x v="1"/>
    <x v="1"/>
    <x v="0"/>
    <x v="0"/>
    <n v="0.26708625837208899"/>
    <n v="0.25929661100963303"/>
    <n v="0.27487590573454501"/>
    <n v="0"/>
  </r>
  <r>
    <x v="0"/>
    <x v="1"/>
    <x v="1"/>
    <x v="0"/>
    <x v="1"/>
    <n v="0.19340623469878801"/>
    <n v="0.183516257294318"/>
    <n v="0.20329621210325799"/>
    <n v="0"/>
  </r>
  <r>
    <x v="0"/>
    <x v="1"/>
    <x v="1"/>
    <x v="1"/>
    <x v="2"/>
    <n v="0.28647540983641501"/>
    <n v="0.27378991614674802"/>
    <n v="0.29916090352608199"/>
    <n v="0"/>
  </r>
  <r>
    <x v="0"/>
    <x v="1"/>
    <x v="1"/>
    <x v="2"/>
    <x v="3"/>
    <n v="0.50439648281374705"/>
    <n v="0.47668301797742901"/>
    <n v="0.53210994765006603"/>
    <n v="1.0687423870702899E-278"/>
  </r>
  <r>
    <x v="0"/>
    <x v="1"/>
    <x v="1"/>
    <x v="3"/>
    <x v="0"/>
    <n v="0.71111111111077097"/>
    <n v="0.63441736914085101"/>
    <n v="0.78780485308069004"/>
    <n v="8.45164143897459E-74"/>
  </r>
  <r>
    <x v="1"/>
    <x v="0"/>
    <x v="0"/>
    <x v="0"/>
    <x v="0"/>
    <n v="0.521822236380587"/>
    <n v="0.504347266096"/>
    <n v="0.539297206665173"/>
    <n v="0"/>
  </r>
  <r>
    <x v="1"/>
    <x v="0"/>
    <x v="0"/>
    <x v="0"/>
    <x v="1"/>
    <n v="0.44290288186254201"/>
    <n v="0.42041237034773599"/>
    <n v="0.46539339337734797"/>
    <n v="0"/>
  </r>
  <r>
    <x v="1"/>
    <x v="0"/>
    <x v="0"/>
    <x v="1"/>
    <x v="2"/>
    <n v="0.61925795053003196"/>
    <n v="0.59097024713278401"/>
    <n v="0.64754565392728003"/>
    <n v="0"/>
  </r>
  <r>
    <x v="1"/>
    <x v="0"/>
    <x v="0"/>
    <x v="2"/>
    <x v="3"/>
    <n v="0.80487804878046099"/>
    <n v="0.73483207737616096"/>
    <n v="0.87492402018476101"/>
    <n v="2.5625888110613198E-112"/>
  </r>
  <r>
    <x v="1"/>
    <x v="0"/>
    <x v="0"/>
    <x v="3"/>
    <x v="0"/>
    <n v="0.79999999999949001"/>
    <n v="0.55185752527426202"/>
    <n v="1"/>
    <n v="2.6354362064075799E-10"/>
  </r>
  <r>
    <x v="1"/>
    <x v="0"/>
    <x v="1"/>
    <x v="0"/>
    <x v="0"/>
    <n v="8.20321603355883E-2"/>
    <n v="7.3821456853182602E-2"/>
    <n v="9.0242863817993998E-2"/>
    <n v="2.2121358254666101E-85"/>
  </r>
  <r>
    <x v="1"/>
    <x v="0"/>
    <x v="1"/>
    <x v="0"/>
    <x v="1"/>
    <n v="6.1957868656200003E-2"/>
    <n v="5.3641203462265398E-2"/>
    <n v="7.0274533850134602E-2"/>
    <n v="2.75022265186625E-48"/>
  </r>
  <r>
    <x v="1"/>
    <x v="0"/>
    <x v="1"/>
    <x v="1"/>
    <x v="2"/>
    <n v="0.1321499013812"/>
    <n v="0.11130470743165199"/>
    <n v="0.15299509533074801"/>
    <n v="1.9036658929418101E-35"/>
  </r>
  <r>
    <x v="1"/>
    <x v="0"/>
    <x v="1"/>
    <x v="2"/>
    <x v="3"/>
    <n v="0.367346938775511"/>
    <n v="0.232329692606735"/>
    <n v="0.50236418494428703"/>
    <n v="9.6840903672399297E-8"/>
  </r>
  <r>
    <x v="1"/>
    <x v="0"/>
    <x v="1"/>
    <x v="3"/>
    <x v="0"/>
    <n v="0.99999975952392794"/>
    <n v="0"/>
    <n v="1"/>
    <n v="0.99999999497421099"/>
  </r>
  <r>
    <x v="1"/>
    <x v="1"/>
    <x v="0"/>
    <x v="0"/>
    <x v="0"/>
    <n v="0.48466257668714602"/>
    <n v="0.47562063592496501"/>
    <n v="0.49370451744932697"/>
    <n v="0"/>
  </r>
  <r>
    <x v="1"/>
    <x v="1"/>
    <x v="0"/>
    <x v="0"/>
    <x v="1"/>
    <n v="0.42321452232673701"/>
    <n v="0.41206735085421398"/>
    <n v="0.43436169379925899"/>
    <n v="0"/>
  </r>
  <r>
    <x v="1"/>
    <x v="1"/>
    <x v="0"/>
    <x v="1"/>
    <x v="2"/>
    <n v="0.57303671937817902"/>
    <n v="0.55716428461880696"/>
    <n v="0.58890915413755096"/>
    <n v="0"/>
  </r>
  <r>
    <x v="1"/>
    <x v="1"/>
    <x v="0"/>
    <x v="2"/>
    <x v="3"/>
    <n v="0.771362586604737"/>
    <n v="0.731800736084813"/>
    <n v="0.810924437124661"/>
    <n v="0"/>
  </r>
  <r>
    <x v="1"/>
    <x v="1"/>
    <x v="0"/>
    <x v="3"/>
    <x v="0"/>
    <n v="0.87999999997515499"/>
    <n v="0.75250208797707496"/>
    <n v="1"/>
    <n v="1.07160073247481E-41"/>
  </r>
  <r>
    <x v="1"/>
    <x v="1"/>
    <x v="1"/>
    <x v="0"/>
    <x v="0"/>
    <n v="9.2572364827782999E-2"/>
    <n v="8.8374230546554897E-2"/>
    <n v="9.6770499109011102E-2"/>
    <n v="0"/>
  </r>
  <r>
    <x v="1"/>
    <x v="1"/>
    <x v="1"/>
    <x v="0"/>
    <x v="1"/>
    <n v="7.1779347460662196E-2"/>
    <n v="6.7629811965779593E-2"/>
    <n v="7.5928882955544702E-2"/>
    <n v="5.8598858583285003E-252"/>
  </r>
  <r>
    <x v="1"/>
    <x v="1"/>
    <x v="1"/>
    <x v="1"/>
    <x v="2"/>
    <n v="0.163221228016909"/>
    <n v="0.150497239468079"/>
    <n v="0.175945216565739"/>
    <n v="1.7245181450306901E-139"/>
  </r>
  <r>
    <x v="1"/>
    <x v="1"/>
    <x v="1"/>
    <x v="2"/>
    <x v="3"/>
    <n v="0.48019801980219201"/>
    <n v="0.41128207271383299"/>
    <n v="0.54911396689055203"/>
    <n v="1.8390630319324302E-42"/>
  </r>
  <r>
    <x v="1"/>
    <x v="1"/>
    <x v="1"/>
    <x v="3"/>
    <x v="0"/>
    <n v="0.99999999982127097"/>
    <n v="0.99998150316109402"/>
    <n v="1"/>
    <n v="0"/>
  </r>
  <r>
    <x v="2"/>
    <x v="0"/>
    <x v="0"/>
    <x v="0"/>
    <x v="0"/>
    <n v="0.66934557979339904"/>
    <n v="0.63810209898282899"/>
    <n v="0.70058906060396897"/>
    <n v="0"/>
  </r>
  <r>
    <x v="2"/>
    <x v="0"/>
    <x v="0"/>
    <x v="0"/>
    <x v="1"/>
    <n v="0.59859154929576197"/>
    <n v="0.51796486663140096"/>
    <n v="0.67921823196012399"/>
    <n v="5.7357354920109997E-48"/>
  </r>
  <r>
    <x v="2"/>
    <x v="0"/>
    <x v="0"/>
    <x v="1"/>
    <x v="2"/>
    <n v="0.66896551724132902"/>
    <n v="0.62474095517514905"/>
    <n v="0.713190079307509"/>
    <n v="3.6512778663209702E-193"/>
  </r>
  <r>
    <x v="2"/>
    <x v="0"/>
    <x v="0"/>
    <x v="2"/>
    <x v="3"/>
    <n v="0.71428571428532495"/>
    <n v="0.65416976566903395"/>
    <n v="0.77440166290161505"/>
    <n v="5.8795377233984497E-120"/>
  </r>
  <r>
    <x v="2"/>
    <x v="0"/>
    <x v="0"/>
    <x v="3"/>
    <x v="0"/>
    <n v="0.67532467532460405"/>
    <n v="0.57064154367469599"/>
    <n v="0.780007806974511"/>
    <n v="1.20772730900641E-36"/>
  </r>
  <r>
    <x v="2"/>
    <x v="0"/>
    <x v="1"/>
    <x v="0"/>
    <x v="0"/>
    <n v="0.21778791334099401"/>
    <n v="0.190470902841503"/>
    <n v="0.24510492384048499"/>
    <n v="4.8402484870883402E-55"/>
  </r>
  <r>
    <x v="2"/>
    <x v="0"/>
    <x v="1"/>
    <x v="0"/>
    <x v="1"/>
    <n v="0.12891986062866101"/>
    <n v="9.0149075531572698E-2"/>
    <n v="0.16769064572574999"/>
    <n v="7.1615602021452297E-11"/>
  </r>
  <r>
    <x v="2"/>
    <x v="0"/>
    <x v="1"/>
    <x v="1"/>
    <x v="2"/>
    <n v="0.21491228070193999"/>
    <n v="0.17720923585224899"/>
    <n v="0.25261532555163102"/>
    <n v="5.5875723705529199E-29"/>
  </r>
  <r>
    <x v="2"/>
    <x v="0"/>
    <x v="1"/>
    <x v="2"/>
    <x v="3"/>
    <n v="0.38655462184873601"/>
    <n v="0.29903888168058701"/>
    <n v="0.47407036201688602"/>
    <n v="4.8388794059563999E-18"/>
  </r>
  <r>
    <x v="2"/>
    <x v="0"/>
    <x v="1"/>
    <x v="3"/>
    <x v="0"/>
    <n v="0.66666666666663499"/>
    <n v="0.42736772847024701"/>
    <n v="0.90596560486302302"/>
    <n v="4.7534563586507197E-8"/>
  </r>
  <r>
    <x v="2"/>
    <x v="1"/>
    <x v="0"/>
    <x v="0"/>
    <x v="0"/>
    <n v="0.690909090908844"/>
    <n v="0.66964869349648903"/>
    <n v="0.71216948832119897"/>
    <n v="0"/>
  </r>
  <r>
    <x v="2"/>
    <x v="1"/>
    <x v="0"/>
    <x v="0"/>
    <x v="1"/>
    <n v="0.614718614718607"/>
    <n v="0.55195822644178105"/>
    <n v="0.67747900299543395"/>
    <n v="3.9027411100951802E-82"/>
  </r>
  <r>
    <x v="2"/>
    <x v="1"/>
    <x v="0"/>
    <x v="1"/>
    <x v="2"/>
    <n v="0.71108179419489503"/>
    <n v="0.67881303240273205"/>
    <n v="0.74335055598705901"/>
    <n v="0"/>
  </r>
  <r>
    <x v="2"/>
    <x v="1"/>
    <x v="0"/>
    <x v="2"/>
    <x v="3"/>
    <n v="0.68656716417896502"/>
    <n v="0.649535543781674"/>
    <n v="0.72359878457625704"/>
    <n v="4.0980857948529698E-289"/>
  </r>
  <r>
    <x v="2"/>
    <x v="1"/>
    <x v="0"/>
    <x v="3"/>
    <x v="0"/>
    <n v="0.71300448430456798"/>
    <n v="0.65357904890490004"/>
    <n v="0.77242991970423602"/>
    <n v="2.7820948046816102E-122"/>
  </r>
  <r>
    <x v="2"/>
    <x v="1"/>
    <x v="1"/>
    <x v="0"/>
    <x v="0"/>
    <n v="0.27734711455697297"/>
    <n v="0.25913755644497799"/>
    <n v="0.29555667266896901"/>
    <n v="8.2880721088018199E-196"/>
  </r>
  <r>
    <x v="2"/>
    <x v="1"/>
    <x v="1"/>
    <x v="0"/>
    <x v="1"/>
    <n v="0.18822023047368899"/>
    <n v="0.16080554171523401"/>
    <n v="0.21563491923214401"/>
    <n v="2.8208218528763002E-41"/>
  </r>
  <r>
    <x v="2"/>
    <x v="1"/>
    <x v="1"/>
    <x v="1"/>
    <x v="2"/>
    <n v="0.257518796993086"/>
    <n v="0.231243627716466"/>
    <n v="0.28379396626970599"/>
    <n v="3.0941930923561102E-82"/>
  </r>
  <r>
    <x v="2"/>
    <x v="1"/>
    <x v="1"/>
    <x v="2"/>
    <x v="3"/>
    <n v="0.44309927392458898"/>
    <n v="0.39517774653153898"/>
    <n v="0.49102080131763898"/>
    <n v="2.1169174738636902E-73"/>
  </r>
  <r>
    <x v="2"/>
    <x v="1"/>
    <x v="1"/>
    <x v="3"/>
    <x v="0"/>
    <n v="0.62499999999957201"/>
    <n v="0.50602428697042301"/>
    <n v="0.74397571302872201"/>
    <n v="7.3429598082326996E-25"/>
  </r>
  <r>
    <x v="3"/>
    <x v="0"/>
    <x v="0"/>
    <x v="0"/>
    <x v="0"/>
    <n v="0.48475675675679802"/>
    <n v="0.47035324659899602"/>
    <n v="0.49916026691460003"/>
    <n v="0"/>
  </r>
  <r>
    <x v="3"/>
    <x v="0"/>
    <x v="0"/>
    <x v="0"/>
    <x v="1"/>
    <n v="0.40470193115029501"/>
    <n v="0.38499003447992403"/>
    <n v="0.424413827820665"/>
    <n v="0"/>
  </r>
  <r>
    <x v="3"/>
    <x v="0"/>
    <x v="0"/>
    <x v="1"/>
    <x v="2"/>
    <n v="0.54324644544899903"/>
    <n v="0.51948226292805899"/>
    <n v="0.56701062796993795"/>
    <n v="0"/>
  </r>
  <r>
    <x v="3"/>
    <x v="0"/>
    <x v="0"/>
    <x v="2"/>
    <x v="3"/>
    <n v="0.63211382113820003"/>
    <n v="0.58949617693740597"/>
    <n v="0.67473146533899397"/>
    <n v="8.4515390393597607E-186"/>
  </r>
  <r>
    <x v="3"/>
    <x v="0"/>
    <x v="0"/>
    <x v="3"/>
    <x v="0"/>
    <n v="0.79365079365050495"/>
    <n v="0.69363076564338"/>
    <n v="0.89367082165763001"/>
    <n v="1.5384114742619099E-54"/>
  </r>
  <r>
    <x v="3"/>
    <x v="0"/>
    <x v="1"/>
    <x v="0"/>
    <x v="0"/>
    <n v="0.149936868686978"/>
    <n v="0.14114611639706701"/>
    <n v="0.158727620976889"/>
    <n v="5.1035345477359998E-245"/>
  </r>
  <r>
    <x v="3"/>
    <x v="0"/>
    <x v="1"/>
    <x v="0"/>
    <x v="1"/>
    <n v="9.6781662421749196E-2"/>
    <n v="8.7963910339701107E-2"/>
    <n v="0.10559941450379701"/>
    <n v="1.19888399365845E-102"/>
  </r>
  <r>
    <x v="3"/>
    <x v="0"/>
    <x v="1"/>
    <x v="1"/>
    <x v="2"/>
    <n v="0.215393452039258"/>
    <n v="0.19608213186345599"/>
    <n v="0.234704772215059"/>
    <n v="6.11856147717173E-106"/>
  </r>
  <r>
    <x v="3"/>
    <x v="0"/>
    <x v="1"/>
    <x v="2"/>
    <x v="3"/>
    <n v="0.56766917293233199"/>
    <n v="0.50811924979427803"/>
    <n v="0.62721909607038595"/>
    <n v="6.72332235869636E-78"/>
  </r>
  <r>
    <x v="3"/>
    <x v="0"/>
    <x v="1"/>
    <x v="3"/>
    <x v="0"/>
    <n v="0.59999999999998599"/>
    <n v="0.29542217652705499"/>
    <n v="0.90457782347291704"/>
    <n v="1.12918722034176E-4"/>
  </r>
  <r>
    <x v="3"/>
    <x v="1"/>
    <x v="0"/>
    <x v="0"/>
    <x v="0"/>
    <n v="0.44683871642010597"/>
    <n v="0.43990013127779298"/>
    <n v="0.45377730156241802"/>
    <n v="0"/>
  </r>
  <r>
    <x v="3"/>
    <x v="1"/>
    <x v="0"/>
    <x v="0"/>
    <x v="1"/>
    <n v="0.37815285416268202"/>
    <n v="0.368897435942598"/>
    <n v="0.38740827238276598"/>
    <n v="0"/>
  </r>
  <r>
    <x v="3"/>
    <x v="1"/>
    <x v="0"/>
    <x v="1"/>
    <x v="2"/>
    <n v="0.48738675958189398"/>
    <n v="0.475820564632216"/>
    <n v="0.49895295453157201"/>
    <n v="0"/>
  </r>
  <r>
    <x v="3"/>
    <x v="1"/>
    <x v="0"/>
    <x v="2"/>
    <x v="3"/>
    <n v="0.64845474613685405"/>
    <n v="0.62646759453114298"/>
    <n v="0.67044189774256502"/>
    <n v="0"/>
  </r>
  <r>
    <x v="3"/>
    <x v="1"/>
    <x v="0"/>
    <x v="3"/>
    <x v="0"/>
    <n v="0.80526315789472203"/>
    <n v="0.74890493455201501"/>
    <n v="0.86162138123742804"/>
    <n v="1.4301001472263699E-172"/>
  </r>
  <r>
    <x v="3"/>
    <x v="1"/>
    <x v="1"/>
    <x v="0"/>
    <x v="0"/>
    <n v="0.15365913931323699"/>
    <n v="0.14946356109081699"/>
    <n v="0.157854717535658"/>
    <n v="0"/>
  </r>
  <r>
    <x v="3"/>
    <x v="1"/>
    <x v="1"/>
    <x v="0"/>
    <x v="1"/>
    <n v="0.104151205451812"/>
    <n v="9.9939944250409599E-2"/>
    <n v="0.108362466653215"/>
    <n v="0"/>
  </r>
  <r>
    <x v="3"/>
    <x v="1"/>
    <x v="1"/>
    <x v="1"/>
    <x v="2"/>
    <n v="0.23423551084066899"/>
    <n v="0.22435377913629301"/>
    <n v="0.24411724254504499"/>
    <n v="0"/>
  </r>
  <r>
    <x v="3"/>
    <x v="1"/>
    <x v="1"/>
    <x v="2"/>
    <x v="3"/>
    <n v="0.52403846153763201"/>
    <n v="0.49367738909548597"/>
    <n v="0.55439953397977804"/>
    <n v="7.2943952030367593E-251"/>
  </r>
  <r>
    <x v="3"/>
    <x v="1"/>
    <x v="1"/>
    <x v="3"/>
    <x v="0"/>
    <n v="0.79452054794489602"/>
    <n v="0.70154516049968896"/>
    <n v="0.88749593539010196"/>
    <n v="5.7722744401177402E-63"/>
  </r>
  <r>
    <x v="4"/>
    <x v="0"/>
    <x v="0"/>
    <x v="0"/>
    <x v="0"/>
    <n v="0.52062527138485204"/>
    <n v="0.50022155203079"/>
    <n v="0.54102899073891397"/>
    <n v="0"/>
  </r>
  <r>
    <x v="4"/>
    <x v="0"/>
    <x v="0"/>
    <x v="0"/>
    <x v="1"/>
    <n v="0.28735632183946103"/>
    <n v="0.24853451340593599"/>
    <n v="0.32617813027298598"/>
    <n v="1.08580515270334E-47"/>
  </r>
  <r>
    <x v="4"/>
    <x v="0"/>
    <x v="0"/>
    <x v="1"/>
    <x v="2"/>
    <n v="0.52089407191416504"/>
    <n v="0.49036929643504801"/>
    <n v="0.55141884739328295"/>
    <n v="2.93616060080857E-245"/>
  </r>
  <r>
    <x v="4"/>
    <x v="0"/>
    <x v="0"/>
    <x v="2"/>
    <x v="3"/>
    <n v="0.67154471544709504"/>
    <n v="0.63442063984782604"/>
    <n v="0.70866879104636304"/>
    <n v="2.5013429148203E-275"/>
  </r>
  <r>
    <x v="4"/>
    <x v="0"/>
    <x v="0"/>
    <x v="3"/>
    <x v="0"/>
    <n v="0.72992700729876703"/>
    <n v="0.65551189712026203"/>
    <n v="0.80434211747727302"/>
    <n v="2.2863009368676499E-82"/>
  </r>
  <r>
    <x v="4"/>
    <x v="0"/>
    <x v="1"/>
    <x v="0"/>
    <x v="0"/>
    <n v="0.282936640965749"/>
    <n v="0.26677257724891501"/>
    <n v="0.29910070468258398"/>
    <n v="6.1044848175386298E-258"/>
  </r>
  <r>
    <x v="4"/>
    <x v="0"/>
    <x v="1"/>
    <x v="0"/>
    <x v="1"/>
    <n v="0.198479087452516"/>
    <n v="0.176921085643545"/>
    <n v="0.22003708926148699"/>
    <n v="8.6529939753608303E-73"/>
  </r>
  <r>
    <x v="4"/>
    <x v="0"/>
    <x v="1"/>
    <x v="1"/>
    <x v="2"/>
    <n v="0.29179566563500697"/>
    <n v="0.26700680366886198"/>
    <n v="0.31658452760115302"/>
    <n v="9.0112183483361105E-118"/>
  </r>
  <r>
    <x v="4"/>
    <x v="0"/>
    <x v="1"/>
    <x v="2"/>
    <x v="3"/>
    <n v="0.54131054127524802"/>
    <n v="0.48916762341109199"/>
    <n v="0.59345345913940495"/>
    <n v="4.9410967485680802E-92"/>
  </r>
  <r>
    <x v="4"/>
    <x v="0"/>
    <x v="1"/>
    <x v="3"/>
    <x v="0"/>
    <n v="0.63999999999999502"/>
    <n v="0.45126002593043402"/>
    <n v="0.82873997406955702"/>
    <n v="3.0104520189181398E-11"/>
  </r>
  <r>
    <x v="4"/>
    <x v="1"/>
    <x v="0"/>
    <x v="0"/>
    <x v="0"/>
    <n v="0.459900103694943"/>
    <n v="0.45041708150109899"/>
    <n v="0.469383125888788"/>
    <n v="0"/>
  </r>
  <r>
    <x v="4"/>
    <x v="1"/>
    <x v="0"/>
    <x v="0"/>
    <x v="1"/>
    <n v="0.283435582822466"/>
    <n v="0.26796486652847801"/>
    <n v="0.298906299116454"/>
    <n v="2.2859721815000399E-282"/>
  </r>
  <r>
    <x v="4"/>
    <x v="1"/>
    <x v="0"/>
    <x v="1"/>
    <x v="2"/>
    <n v="0.46641556811896401"/>
    <n v="0.45227101390574198"/>
    <n v="0.48056012233218598"/>
    <n v="0"/>
  </r>
  <r>
    <x v="4"/>
    <x v="1"/>
    <x v="0"/>
    <x v="2"/>
    <x v="3"/>
    <n v="0.65604801477375496"/>
    <n v="0.63603994888938498"/>
    <n v="0.67605608065812595"/>
    <n v="0"/>
  </r>
  <r>
    <x v="4"/>
    <x v="1"/>
    <x v="0"/>
    <x v="3"/>
    <x v="0"/>
    <n v="0.75369458128026201"/>
    <n v="0.71174643433448603"/>
    <n v="0.79564272822603799"/>
    <n v="1.1685646151133201E-271"/>
  </r>
  <r>
    <x v="4"/>
    <x v="1"/>
    <x v="1"/>
    <x v="0"/>
    <x v="0"/>
    <n v="0.26943201638039099"/>
    <n v="0.26185957825113598"/>
    <n v="0.277004454509646"/>
    <n v="0"/>
  </r>
  <r>
    <x v="4"/>
    <x v="1"/>
    <x v="1"/>
    <x v="0"/>
    <x v="1"/>
    <n v="0.18866483348600399"/>
    <n v="0.179186888092564"/>
    <n v="0.19814277887944501"/>
    <n v="0"/>
  </r>
  <r>
    <x v="4"/>
    <x v="1"/>
    <x v="1"/>
    <x v="1"/>
    <x v="2"/>
    <n v="0.295050270688613"/>
    <n v="0.28262038993705202"/>
    <n v="0.30748015144017399"/>
    <n v="0"/>
  </r>
  <r>
    <x v="4"/>
    <x v="1"/>
    <x v="1"/>
    <x v="2"/>
    <x v="3"/>
    <n v="0.52102102102069903"/>
    <n v="0.49418611963060999"/>
    <n v="0.54785592241078696"/>
    <n v="0"/>
  </r>
  <r>
    <x v="4"/>
    <x v="1"/>
    <x v="1"/>
    <x v="3"/>
    <x v="0"/>
    <n v="0.71532846715290199"/>
    <n v="0.63953057103547495"/>
    <n v="0.79112636327032804"/>
    <n v="2.19129240016169E-76"/>
  </r>
  <r>
    <x v="5"/>
    <x v="0"/>
    <x v="0"/>
    <x v="0"/>
    <x v="0"/>
    <n v="0.50923896022548898"/>
    <n v="0.491898823515935"/>
    <n v="0.52657909693504301"/>
    <n v="0"/>
  </r>
  <r>
    <x v="5"/>
    <x v="0"/>
    <x v="0"/>
    <x v="0"/>
    <x v="1"/>
    <n v="0.44905094920073901"/>
    <n v="0.42726201890036197"/>
    <n v="0.470839879501116"/>
    <n v="0"/>
  </r>
  <r>
    <x v="5"/>
    <x v="0"/>
    <x v="0"/>
    <x v="1"/>
    <x v="2"/>
    <n v="0.61425959780623896"/>
    <n v="0.58541366650297"/>
    <n v="0.64310552910950802"/>
    <n v="0"/>
  </r>
  <r>
    <x v="5"/>
    <x v="0"/>
    <x v="0"/>
    <x v="2"/>
    <x v="3"/>
    <n v="0.563829786556859"/>
    <n v="0.46356332373507297"/>
    <n v="0.66409624937864598"/>
    <n v="3.0102569285260401E-28"/>
  </r>
  <r>
    <x v="5"/>
    <x v="0"/>
    <x v="0"/>
    <x v="3"/>
    <x v="0"/>
    <n v="0.66666666666666397"/>
    <n v="0"/>
    <n v="1"/>
    <n v="0.18390171539803701"/>
  </r>
  <r>
    <x v="5"/>
    <x v="0"/>
    <x v="1"/>
    <x v="0"/>
    <x v="0"/>
    <n v="7.0212765957836903E-2"/>
    <n v="6.2512894679703002E-2"/>
    <n v="7.7912637235970805E-2"/>
    <n v="1.9379768518562201E-71"/>
  </r>
  <r>
    <x v="5"/>
    <x v="0"/>
    <x v="1"/>
    <x v="0"/>
    <x v="1"/>
    <n v="5.8948647845046699E-2"/>
    <n v="5.0901606765659101E-2"/>
    <n v="6.6995688924434194E-2"/>
    <n v="9.5300510683050991E-47"/>
  </r>
  <r>
    <x v="5"/>
    <x v="0"/>
    <x v="1"/>
    <x v="1"/>
    <x v="2"/>
    <n v="0.106077348512377"/>
    <n v="8.6013873932797399E-2"/>
    <n v="0.12614082309195601"/>
    <n v="3.6723065259927401E-25"/>
  </r>
  <r>
    <x v="5"/>
    <x v="0"/>
    <x v="1"/>
    <x v="2"/>
    <x v="3"/>
    <n v="0.20588235294122501"/>
    <n v="6.9932484105991802E-2"/>
    <n v="0.341832221776458"/>
    <n v="2.9958092450603599E-3"/>
  </r>
  <r>
    <x v="5"/>
    <x v="0"/>
    <x v="1"/>
    <x v="3"/>
    <x v="0"/>
    <n v="0.63999999999999502"/>
    <s v="NA"/>
    <s v="NA"/>
    <s v="NA"/>
  </r>
  <r>
    <x v="5"/>
    <x v="1"/>
    <x v="0"/>
    <x v="0"/>
    <x v="0"/>
    <n v="0.47469570788076199"/>
    <n v="0.46533262691002197"/>
    <n v="0.484058788851502"/>
    <n v="0"/>
  </r>
  <r>
    <x v="5"/>
    <x v="1"/>
    <x v="0"/>
    <x v="0"/>
    <x v="1"/>
    <n v="0.42649993348409898"/>
    <n v="0.41531924976305701"/>
    <n v="0.43768061720514201"/>
    <n v="0"/>
  </r>
  <r>
    <x v="5"/>
    <x v="1"/>
    <x v="0"/>
    <x v="1"/>
    <x v="2"/>
    <n v="0.57292327203552096"/>
    <n v="0.55565932771953497"/>
    <n v="0.59018721635150695"/>
    <n v="0"/>
  </r>
  <r>
    <x v="5"/>
    <x v="1"/>
    <x v="0"/>
    <x v="2"/>
    <x v="3"/>
    <n v="0.67469879518065301"/>
    <n v="0.61649976633810599"/>
    <n v="0.73289782402319903"/>
    <n v="2.7294197558717899E-114"/>
  </r>
  <r>
    <x v="5"/>
    <x v="1"/>
    <x v="0"/>
    <x v="3"/>
    <x v="0"/>
    <n v="0.85714285714274296"/>
    <n v="0.59768329372724205"/>
    <n v="1"/>
    <n v="9.4888310316540696E-11"/>
  </r>
  <r>
    <x v="5"/>
    <x v="1"/>
    <x v="1"/>
    <x v="0"/>
    <x v="0"/>
    <n v="8.2895638273476596E-2"/>
    <n v="7.8812335635368699E-2"/>
    <n v="8.6978940911584604E-2"/>
    <n v="0"/>
  </r>
  <r>
    <x v="5"/>
    <x v="1"/>
    <x v="1"/>
    <x v="0"/>
    <x v="1"/>
    <n v="7.0400110757799006E-2"/>
    <n v="6.6228368469971002E-2"/>
    <n v="7.4571853045627107E-2"/>
    <n v="6.7313073975867797E-240"/>
  </r>
  <r>
    <x v="5"/>
    <x v="1"/>
    <x v="1"/>
    <x v="1"/>
    <x v="2"/>
    <n v="0.13597829772811601"/>
    <n v="0.123606612070328"/>
    <n v="0.14834998338590399"/>
    <n v="6.2742425957564903E-103"/>
  </r>
  <r>
    <x v="5"/>
    <x v="1"/>
    <x v="1"/>
    <x v="2"/>
    <x v="3"/>
    <n v="0.28099173553760198"/>
    <n v="0.20088163149990601"/>
    <n v="0.36110183957529801"/>
    <n v="6.2116372798042703E-12"/>
  </r>
  <r>
    <x v="5"/>
    <x v="1"/>
    <x v="1"/>
    <x v="3"/>
    <x v="0"/>
    <n v="0.71532846715288401"/>
    <s v="NA"/>
    <s v="NA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47" firstHeaderRow="1" firstDataRow="1" firstDataCol="1" rowPageCount="2" colPageCount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</pivotFields>
  <rowFields count="3">
    <field x="0"/>
    <field x="2"/>
    <field x="1"/>
  </rowFields>
  <rowItems count="43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>
      <x v="4"/>
    </i>
    <i r="1">
      <x/>
    </i>
    <i r="2">
      <x/>
    </i>
    <i r="2">
      <x v="1"/>
    </i>
    <i r="1">
      <x v="1"/>
    </i>
    <i r="2">
      <x/>
    </i>
    <i r="2">
      <x v="1"/>
    </i>
    <i>
      <x v="5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pageFields count="2">
    <pageField fld="3" item="1" hier="-1"/>
    <pageField fld="4" item="1" hier="-1"/>
  </pageFields>
  <dataFields count="1">
    <dataField name="Average of psi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workbookViewId="0">
      <pane ySplit="1" topLeftCell="A2" activePane="bottomLeft" state="frozen"/>
      <selection activeCell="B29" sqref="B29"/>
      <selection pane="bottomLeft" activeCell="N10" sqref="N10"/>
    </sheetView>
  </sheetViews>
  <sheetFormatPr defaultRowHeight="14.4" x14ac:dyDescent="0.3"/>
  <sheetData>
    <row r="1" spans="1:12" s="7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45</v>
      </c>
      <c r="C2" t="s">
        <v>12</v>
      </c>
      <c r="D2" t="s">
        <v>13</v>
      </c>
      <c r="E2">
        <v>0</v>
      </c>
      <c r="F2">
        <v>100</v>
      </c>
      <c r="G2">
        <v>0.18621769772910099</v>
      </c>
      <c r="H2">
        <v>4.8717827204900702E-3</v>
      </c>
      <c r="I2">
        <v>0</v>
      </c>
      <c r="J2">
        <v>0.176669179056436</v>
      </c>
      <c r="K2">
        <v>0.195766216401766</v>
      </c>
      <c r="L2">
        <v>57682</v>
      </c>
    </row>
    <row r="3" spans="1:12" x14ac:dyDescent="0.3">
      <c r="A3">
        <v>2</v>
      </c>
      <c r="B3" t="s">
        <v>45</v>
      </c>
      <c r="C3" t="s">
        <v>12</v>
      </c>
      <c r="D3" t="s">
        <v>13</v>
      </c>
      <c r="E3">
        <v>0</v>
      </c>
      <c r="F3">
        <v>5</v>
      </c>
      <c r="G3">
        <v>0.14298112388808101</v>
      </c>
      <c r="H3">
        <v>5.1562893657720902E-3</v>
      </c>
      <c r="I3" s="1">
        <v>3.0826796970518002E-169</v>
      </c>
      <c r="J3">
        <v>0.132874982437301</v>
      </c>
      <c r="K3">
        <v>0.15308726533886099</v>
      </c>
      <c r="L3">
        <v>35665</v>
      </c>
    </row>
    <row r="4" spans="1:12" x14ac:dyDescent="0.3">
      <c r="A4">
        <v>3</v>
      </c>
      <c r="B4" t="s">
        <v>45</v>
      </c>
      <c r="C4" t="s">
        <v>12</v>
      </c>
      <c r="D4" t="s">
        <v>13</v>
      </c>
      <c r="E4">
        <v>6</v>
      </c>
      <c r="F4">
        <v>10</v>
      </c>
      <c r="G4">
        <v>0.27487864077711199</v>
      </c>
      <c r="H4">
        <v>1.09978986552177E-2</v>
      </c>
      <c r="I4" s="1">
        <v>7.1503670855277799E-138</v>
      </c>
      <c r="J4">
        <v>0.25332315550726298</v>
      </c>
      <c r="K4">
        <v>0.29643412604696001</v>
      </c>
      <c r="L4">
        <v>17413</v>
      </c>
    </row>
    <row r="5" spans="1:12" x14ac:dyDescent="0.3">
      <c r="A5">
        <v>4</v>
      </c>
      <c r="B5" t="s">
        <v>45</v>
      </c>
      <c r="C5" t="s">
        <v>12</v>
      </c>
      <c r="D5" t="s">
        <v>13</v>
      </c>
      <c r="E5">
        <v>11</v>
      </c>
      <c r="F5">
        <v>15</v>
      </c>
      <c r="G5">
        <v>0.58823529411764397</v>
      </c>
      <c r="H5">
        <v>4.5121191652004601E-2</v>
      </c>
      <c r="I5" s="1">
        <v>7.5576882218843103E-39</v>
      </c>
      <c r="J5">
        <v>0.49979938354018599</v>
      </c>
      <c r="K5">
        <v>0.676671204695103</v>
      </c>
      <c r="L5">
        <v>4026</v>
      </c>
    </row>
    <row r="6" spans="1:12" x14ac:dyDescent="0.3">
      <c r="A6">
        <v>5</v>
      </c>
      <c r="B6" t="s">
        <v>45</v>
      </c>
      <c r="C6" t="s">
        <v>12</v>
      </c>
      <c r="D6" t="s">
        <v>13</v>
      </c>
      <c r="E6">
        <v>16</v>
      </c>
      <c r="F6">
        <v>100</v>
      </c>
      <c r="G6">
        <v>0.77777777777768098</v>
      </c>
      <c r="H6">
        <v>0.13869993779912501</v>
      </c>
      <c r="I6" s="1">
        <v>2.0511725611566E-8</v>
      </c>
      <c r="J6">
        <v>0.50593089503345001</v>
      </c>
      <c r="K6">
        <v>1</v>
      </c>
      <c r="L6">
        <v>578</v>
      </c>
    </row>
    <row r="7" spans="1:12" x14ac:dyDescent="0.3">
      <c r="A7">
        <v>6</v>
      </c>
      <c r="B7" t="s">
        <v>45</v>
      </c>
      <c r="C7" t="s">
        <v>12</v>
      </c>
      <c r="D7" t="s">
        <v>14</v>
      </c>
      <c r="E7">
        <v>0</v>
      </c>
      <c r="F7">
        <v>100</v>
      </c>
      <c r="G7">
        <v>0.32145144076858001</v>
      </c>
      <c r="H7">
        <v>6.8233417184829399E-3</v>
      </c>
      <c r="I7">
        <v>0</v>
      </c>
      <c r="J7">
        <v>0.30807793674614398</v>
      </c>
      <c r="K7">
        <v>0.33482494479101599</v>
      </c>
      <c r="L7">
        <v>57682</v>
      </c>
    </row>
    <row r="8" spans="1:12" x14ac:dyDescent="0.3">
      <c r="A8">
        <v>7</v>
      </c>
      <c r="B8" t="s">
        <v>45</v>
      </c>
      <c r="C8" t="s">
        <v>12</v>
      </c>
      <c r="D8" t="s">
        <v>14</v>
      </c>
      <c r="E8">
        <v>0</v>
      </c>
      <c r="F8">
        <v>5</v>
      </c>
      <c r="G8">
        <v>0.20306905370856701</v>
      </c>
      <c r="H8">
        <v>9.0983979034128196E-3</v>
      </c>
      <c r="I8" s="1">
        <v>2.4050136334884401E-110</v>
      </c>
      <c r="J8">
        <v>0.18523652150086301</v>
      </c>
      <c r="K8">
        <v>0.22090158591627099</v>
      </c>
      <c r="L8">
        <v>35665</v>
      </c>
    </row>
    <row r="9" spans="1:12" x14ac:dyDescent="0.3">
      <c r="A9">
        <v>8</v>
      </c>
      <c r="B9" t="s">
        <v>45</v>
      </c>
      <c r="C9" t="s">
        <v>12</v>
      </c>
      <c r="D9" t="s">
        <v>14</v>
      </c>
      <c r="E9">
        <v>6</v>
      </c>
      <c r="F9">
        <v>10</v>
      </c>
      <c r="G9">
        <v>0.33439321674617301</v>
      </c>
      <c r="H9">
        <v>1.08608576069166E-2</v>
      </c>
      <c r="I9" s="1">
        <v>3.6963357163557299E-208</v>
      </c>
      <c r="J9">
        <v>0.31310632699539898</v>
      </c>
      <c r="K9">
        <v>0.35568010649694798</v>
      </c>
      <c r="L9">
        <v>17413</v>
      </c>
    </row>
    <row r="10" spans="1:12" x14ac:dyDescent="0.3">
      <c r="A10">
        <v>9</v>
      </c>
      <c r="B10" t="s">
        <v>45</v>
      </c>
      <c r="C10" t="s">
        <v>12</v>
      </c>
      <c r="D10" t="s">
        <v>14</v>
      </c>
      <c r="E10">
        <v>11</v>
      </c>
      <c r="F10">
        <v>15</v>
      </c>
      <c r="G10">
        <v>0.55281207113949804</v>
      </c>
      <c r="H10">
        <v>1.8417215658540601E-2</v>
      </c>
      <c r="I10" s="1">
        <v>6.0592188243311898E-198</v>
      </c>
      <c r="J10">
        <v>0.51671499175325197</v>
      </c>
      <c r="K10">
        <v>0.588909150525745</v>
      </c>
      <c r="L10">
        <v>4026</v>
      </c>
    </row>
    <row r="11" spans="1:12" x14ac:dyDescent="0.3">
      <c r="A11">
        <v>10</v>
      </c>
      <c r="B11" t="s">
        <v>45</v>
      </c>
      <c r="C11" t="s">
        <v>12</v>
      </c>
      <c r="D11" t="s">
        <v>14</v>
      </c>
      <c r="E11">
        <v>16</v>
      </c>
      <c r="F11">
        <v>100</v>
      </c>
      <c r="G11">
        <v>0.65789473684208299</v>
      </c>
      <c r="H11">
        <v>4.4471489004265598E-2</v>
      </c>
      <c r="I11" s="1">
        <v>1.6103067258616101E-49</v>
      </c>
      <c r="J11">
        <v>0.57073222005485302</v>
      </c>
      <c r="K11">
        <v>0.74505725362931197</v>
      </c>
      <c r="L11">
        <v>578</v>
      </c>
    </row>
    <row r="12" spans="1:12" x14ac:dyDescent="0.3">
      <c r="A12">
        <v>11</v>
      </c>
      <c r="B12" t="s">
        <v>45</v>
      </c>
      <c r="C12" t="s">
        <v>12</v>
      </c>
      <c r="D12" t="s">
        <v>15</v>
      </c>
      <c r="E12">
        <v>0</v>
      </c>
      <c r="F12">
        <v>100</v>
      </c>
      <c r="G12">
        <v>0.19535426549205301</v>
      </c>
      <c r="H12">
        <v>2.4326923211158702E-3</v>
      </c>
      <c r="I12">
        <v>0</v>
      </c>
      <c r="J12">
        <v>0.190586276157199</v>
      </c>
      <c r="K12">
        <v>0.20012225482690801</v>
      </c>
      <c r="L12">
        <v>57682</v>
      </c>
    </row>
    <row r="13" spans="1:12" x14ac:dyDescent="0.3">
      <c r="A13">
        <v>12</v>
      </c>
      <c r="B13" t="s">
        <v>45</v>
      </c>
      <c r="C13" t="s">
        <v>12</v>
      </c>
      <c r="D13" t="s">
        <v>15</v>
      </c>
      <c r="E13">
        <v>0</v>
      </c>
      <c r="F13">
        <v>5</v>
      </c>
      <c r="G13">
        <v>0.14987932817831201</v>
      </c>
      <c r="H13">
        <v>2.5051696323493801E-3</v>
      </c>
      <c r="I13">
        <v>0</v>
      </c>
      <c r="J13">
        <v>0.144969285923744</v>
      </c>
      <c r="K13">
        <v>0.15478937043287999</v>
      </c>
      <c r="L13">
        <v>35665</v>
      </c>
    </row>
    <row r="14" spans="1:12" x14ac:dyDescent="0.3">
      <c r="A14">
        <v>13</v>
      </c>
      <c r="B14" t="s">
        <v>45</v>
      </c>
      <c r="C14" t="s">
        <v>12</v>
      </c>
      <c r="D14" t="s">
        <v>15</v>
      </c>
      <c r="E14">
        <v>6</v>
      </c>
      <c r="F14">
        <v>10</v>
      </c>
      <c r="G14">
        <v>0.31534041441771399</v>
      </c>
      <c r="H14">
        <v>6.1315493222604597E-3</v>
      </c>
      <c r="I14">
        <v>0</v>
      </c>
      <c r="J14">
        <v>0.30332279857665201</v>
      </c>
      <c r="K14">
        <v>0.32735803025877502</v>
      </c>
      <c r="L14">
        <v>17413</v>
      </c>
    </row>
    <row r="15" spans="1:12" x14ac:dyDescent="0.3">
      <c r="A15">
        <v>14</v>
      </c>
      <c r="B15" t="s">
        <v>45</v>
      </c>
      <c r="C15" t="s">
        <v>12</v>
      </c>
      <c r="D15" t="s">
        <v>15</v>
      </c>
      <c r="E15">
        <v>11</v>
      </c>
      <c r="F15">
        <v>15</v>
      </c>
      <c r="G15">
        <v>0.63838383838383195</v>
      </c>
      <c r="H15">
        <v>2.1598132508589801E-2</v>
      </c>
      <c r="I15" s="1">
        <v>5.2815750784399501E-192</v>
      </c>
      <c r="J15">
        <v>0.59605227653367199</v>
      </c>
      <c r="K15">
        <v>0.68071540023399102</v>
      </c>
      <c r="L15">
        <v>4026</v>
      </c>
    </row>
    <row r="16" spans="1:12" x14ac:dyDescent="0.3">
      <c r="A16">
        <v>15</v>
      </c>
      <c r="B16" t="s">
        <v>45</v>
      </c>
      <c r="C16" t="s">
        <v>12</v>
      </c>
      <c r="D16" t="s">
        <v>15</v>
      </c>
      <c r="E16">
        <v>16</v>
      </c>
      <c r="F16">
        <v>100</v>
      </c>
      <c r="G16">
        <v>0.90476190476187801</v>
      </c>
      <c r="H16">
        <v>6.4111931391019103E-2</v>
      </c>
      <c r="I16" s="1">
        <v>3.1934784751403901E-45</v>
      </c>
      <c r="J16">
        <v>0.77910482825617799</v>
      </c>
      <c r="K16">
        <v>1</v>
      </c>
      <c r="L16">
        <v>578</v>
      </c>
    </row>
    <row r="17" spans="1:12" x14ac:dyDescent="0.3">
      <c r="A17">
        <v>16</v>
      </c>
      <c r="B17" t="s">
        <v>45</v>
      </c>
      <c r="C17" t="s">
        <v>12</v>
      </c>
      <c r="D17" t="s">
        <v>16</v>
      </c>
      <c r="E17">
        <v>0</v>
      </c>
      <c r="F17">
        <v>100</v>
      </c>
      <c r="G17">
        <v>0.31511221945129098</v>
      </c>
      <c r="H17">
        <v>3.2808691306111699E-3</v>
      </c>
      <c r="I17">
        <v>0</v>
      </c>
      <c r="J17">
        <v>0.30868183411730399</v>
      </c>
      <c r="K17">
        <v>0.32154260478527902</v>
      </c>
      <c r="L17">
        <v>57682</v>
      </c>
    </row>
    <row r="18" spans="1:12" x14ac:dyDescent="0.3">
      <c r="A18">
        <v>17</v>
      </c>
      <c r="B18" t="s">
        <v>45</v>
      </c>
      <c r="C18" t="s">
        <v>12</v>
      </c>
      <c r="D18" t="s">
        <v>16</v>
      </c>
      <c r="E18">
        <v>0</v>
      </c>
      <c r="F18">
        <v>5</v>
      </c>
      <c r="G18">
        <v>0.21004773812258401</v>
      </c>
      <c r="H18">
        <v>4.3428370862232104E-3</v>
      </c>
      <c r="I18">
        <v>0</v>
      </c>
      <c r="J18">
        <v>0.201535933842862</v>
      </c>
      <c r="K18">
        <v>0.21855954240230599</v>
      </c>
      <c r="L18">
        <v>35665</v>
      </c>
    </row>
    <row r="19" spans="1:12" x14ac:dyDescent="0.3">
      <c r="A19">
        <v>18</v>
      </c>
      <c r="B19" t="s">
        <v>45</v>
      </c>
      <c r="C19" t="s">
        <v>12</v>
      </c>
      <c r="D19" t="s">
        <v>16</v>
      </c>
      <c r="E19">
        <v>6</v>
      </c>
      <c r="F19">
        <v>10</v>
      </c>
      <c r="G19">
        <v>0.329194837123642</v>
      </c>
      <c r="H19">
        <v>5.2102480303487702E-3</v>
      </c>
      <c r="I19">
        <v>0</v>
      </c>
      <c r="J19">
        <v>0.31898293863363802</v>
      </c>
      <c r="K19">
        <v>0.33940673561364598</v>
      </c>
      <c r="L19">
        <v>17413</v>
      </c>
    </row>
    <row r="20" spans="1:12" x14ac:dyDescent="0.3">
      <c r="A20">
        <v>19</v>
      </c>
      <c r="B20" t="s">
        <v>45</v>
      </c>
      <c r="C20" t="s">
        <v>12</v>
      </c>
      <c r="D20" t="s">
        <v>16</v>
      </c>
      <c r="E20">
        <v>11</v>
      </c>
      <c r="F20">
        <v>15</v>
      </c>
      <c r="G20">
        <v>0.55199403635412303</v>
      </c>
      <c r="H20">
        <v>9.6018009150598202E-3</v>
      </c>
      <c r="I20">
        <v>0</v>
      </c>
      <c r="J20">
        <v>0.53317485237388196</v>
      </c>
      <c r="K20">
        <v>0.57081322033436399</v>
      </c>
      <c r="L20">
        <v>4026</v>
      </c>
    </row>
    <row r="21" spans="1:12" x14ac:dyDescent="0.3">
      <c r="A21">
        <v>20</v>
      </c>
      <c r="B21" t="s">
        <v>45</v>
      </c>
      <c r="C21" t="s">
        <v>12</v>
      </c>
      <c r="D21" t="s">
        <v>16</v>
      </c>
      <c r="E21">
        <v>16</v>
      </c>
      <c r="F21">
        <v>100</v>
      </c>
      <c r="G21">
        <v>0.71658986175074602</v>
      </c>
      <c r="H21">
        <v>2.1650811006635101E-2</v>
      </c>
      <c r="I21" s="1">
        <v>3.2178971141747298E-240</v>
      </c>
      <c r="J21">
        <v>0.67415505194165704</v>
      </c>
      <c r="K21">
        <v>0.759024671559834</v>
      </c>
      <c r="L21">
        <v>578</v>
      </c>
    </row>
    <row r="22" spans="1:12" x14ac:dyDescent="0.3">
      <c r="A22">
        <v>21</v>
      </c>
      <c r="B22" t="s">
        <v>45</v>
      </c>
      <c r="C22" t="s">
        <v>17</v>
      </c>
      <c r="D22" t="s">
        <v>13</v>
      </c>
      <c r="E22">
        <v>0</v>
      </c>
      <c r="F22">
        <v>100</v>
      </c>
      <c r="G22">
        <v>0.23311190597911</v>
      </c>
      <c r="H22">
        <v>4.2743647036519398E-3</v>
      </c>
      <c r="I22">
        <v>0</v>
      </c>
      <c r="J22">
        <v>0.224734305103163</v>
      </c>
      <c r="K22">
        <v>0.24148950685505699</v>
      </c>
      <c r="L22">
        <v>57682</v>
      </c>
    </row>
    <row r="23" spans="1:12" x14ac:dyDescent="0.3">
      <c r="A23">
        <v>22</v>
      </c>
      <c r="B23" t="s">
        <v>45</v>
      </c>
      <c r="C23" t="s">
        <v>17</v>
      </c>
      <c r="D23" t="s">
        <v>13</v>
      </c>
      <c r="E23">
        <v>0</v>
      </c>
      <c r="F23">
        <v>5</v>
      </c>
      <c r="G23">
        <v>0.160475960765949</v>
      </c>
      <c r="H23">
        <v>4.6544392971377604E-3</v>
      </c>
      <c r="I23" s="1">
        <v>1.7115977608198101E-260</v>
      </c>
      <c r="J23">
        <v>0.151353427375331</v>
      </c>
      <c r="K23">
        <v>0.169598494156567</v>
      </c>
      <c r="L23">
        <v>35665</v>
      </c>
    </row>
    <row r="24" spans="1:12" x14ac:dyDescent="0.3">
      <c r="A24">
        <v>23</v>
      </c>
      <c r="B24" t="s">
        <v>45</v>
      </c>
      <c r="C24" t="s">
        <v>17</v>
      </c>
      <c r="D24" t="s">
        <v>13</v>
      </c>
      <c r="E24">
        <v>6</v>
      </c>
      <c r="F24">
        <v>10</v>
      </c>
      <c r="G24">
        <v>0.30782488796991903</v>
      </c>
      <c r="H24">
        <v>8.5703480865147105E-3</v>
      </c>
      <c r="I24" s="1">
        <v>1.6327661329371899E-282</v>
      </c>
      <c r="J24">
        <v>0.29102731438537899</v>
      </c>
      <c r="K24">
        <v>0.32462246155446001</v>
      </c>
      <c r="L24">
        <v>17413</v>
      </c>
    </row>
    <row r="25" spans="1:12" x14ac:dyDescent="0.3">
      <c r="A25">
        <v>24</v>
      </c>
      <c r="B25" t="s">
        <v>45</v>
      </c>
      <c r="C25" t="s">
        <v>17</v>
      </c>
      <c r="D25" t="s">
        <v>13</v>
      </c>
      <c r="E25">
        <v>11</v>
      </c>
      <c r="F25">
        <v>15</v>
      </c>
      <c r="G25">
        <v>0.57307060755336703</v>
      </c>
      <c r="H25">
        <v>2.0045984556512499E-2</v>
      </c>
      <c r="I25" s="1">
        <v>9.5272527524488795E-180</v>
      </c>
      <c r="J25">
        <v>0.53378119978795602</v>
      </c>
      <c r="K25">
        <v>0.61236001531877804</v>
      </c>
      <c r="L25">
        <v>4026</v>
      </c>
    </row>
    <row r="26" spans="1:12" x14ac:dyDescent="0.3">
      <c r="A26">
        <v>25</v>
      </c>
      <c r="B26" t="s">
        <v>45</v>
      </c>
      <c r="C26" t="s">
        <v>17</v>
      </c>
      <c r="D26" t="s">
        <v>13</v>
      </c>
      <c r="E26">
        <v>16</v>
      </c>
      <c r="F26">
        <v>100</v>
      </c>
      <c r="G26">
        <v>0.73214285714237604</v>
      </c>
      <c r="H26">
        <v>5.9228608552060899E-2</v>
      </c>
      <c r="I26" s="1">
        <v>4.2323294050268402E-35</v>
      </c>
      <c r="J26">
        <v>0.61605691752591496</v>
      </c>
      <c r="K26">
        <v>0.848228796758836</v>
      </c>
      <c r="L26">
        <v>578</v>
      </c>
    </row>
    <row r="27" spans="1:12" x14ac:dyDescent="0.3">
      <c r="A27">
        <v>26</v>
      </c>
      <c r="B27" t="s">
        <v>45</v>
      </c>
      <c r="C27" t="s">
        <v>17</v>
      </c>
      <c r="D27" t="s">
        <v>14</v>
      </c>
      <c r="E27">
        <v>0</v>
      </c>
      <c r="F27">
        <v>100</v>
      </c>
      <c r="G27">
        <v>0.32217898832677899</v>
      </c>
      <c r="H27">
        <v>1.3036419318090299E-2</v>
      </c>
      <c r="I27" s="1">
        <v>7.6075692941535097E-135</v>
      </c>
      <c r="J27">
        <v>0.29662807597596003</v>
      </c>
      <c r="K27">
        <v>0.34772990067759801</v>
      </c>
      <c r="L27">
        <v>57682</v>
      </c>
    </row>
    <row r="28" spans="1:12" x14ac:dyDescent="0.3">
      <c r="A28">
        <v>27</v>
      </c>
      <c r="B28" t="s">
        <v>45</v>
      </c>
      <c r="C28" t="s">
        <v>17</v>
      </c>
      <c r="D28" t="s">
        <v>14</v>
      </c>
      <c r="E28">
        <v>0</v>
      </c>
      <c r="F28">
        <v>5</v>
      </c>
      <c r="G28">
        <v>0.16811594227662399</v>
      </c>
      <c r="H28">
        <v>2.0813706975304901E-2</v>
      </c>
      <c r="I28" s="1">
        <v>6.6284687366342398E-16</v>
      </c>
      <c r="J28">
        <v>0.12732182622025601</v>
      </c>
      <c r="K28">
        <v>0.20891005833299101</v>
      </c>
      <c r="L28">
        <v>35665</v>
      </c>
    </row>
    <row r="29" spans="1:12" x14ac:dyDescent="0.3">
      <c r="A29">
        <v>28</v>
      </c>
      <c r="B29" t="s">
        <v>45</v>
      </c>
      <c r="C29" t="s">
        <v>17</v>
      </c>
      <c r="D29" t="s">
        <v>14</v>
      </c>
      <c r="E29">
        <v>6</v>
      </c>
      <c r="F29">
        <v>10</v>
      </c>
      <c r="G29">
        <v>0.30126182965329801</v>
      </c>
      <c r="H29">
        <v>1.82220456659168E-2</v>
      </c>
      <c r="I29" s="1">
        <v>2.12938142697507E-61</v>
      </c>
      <c r="J29">
        <v>0.26554727642345699</v>
      </c>
      <c r="K29">
        <v>0.33697638288313903</v>
      </c>
      <c r="L29">
        <v>17413</v>
      </c>
    </row>
    <row r="30" spans="1:12" x14ac:dyDescent="0.3">
      <c r="A30">
        <v>29</v>
      </c>
      <c r="B30" t="s">
        <v>45</v>
      </c>
      <c r="C30" t="s">
        <v>17</v>
      </c>
      <c r="D30" t="s">
        <v>14</v>
      </c>
      <c r="E30">
        <v>11</v>
      </c>
      <c r="F30">
        <v>15</v>
      </c>
      <c r="G30">
        <v>0.518828451882695</v>
      </c>
      <c r="H30">
        <v>3.2323386427441002E-2</v>
      </c>
      <c r="I30" s="1">
        <v>5.6088652886523903E-58</v>
      </c>
      <c r="J30">
        <v>0.45547577862653998</v>
      </c>
      <c r="K30">
        <v>0.58218112513885001</v>
      </c>
      <c r="L30">
        <v>4026</v>
      </c>
    </row>
    <row r="31" spans="1:12" x14ac:dyDescent="0.3">
      <c r="A31">
        <v>30</v>
      </c>
      <c r="B31" t="s">
        <v>45</v>
      </c>
      <c r="C31" t="s">
        <v>17</v>
      </c>
      <c r="D31" t="s">
        <v>14</v>
      </c>
      <c r="E31">
        <v>16</v>
      </c>
      <c r="F31">
        <v>100</v>
      </c>
      <c r="G31">
        <v>0.61194029850738296</v>
      </c>
      <c r="H31">
        <v>5.9585750114914397E-2</v>
      </c>
      <c r="I31" s="1">
        <v>9.6294325772434206E-25</v>
      </c>
      <c r="J31">
        <v>0.49515437429034798</v>
      </c>
      <c r="K31">
        <v>0.728726222724419</v>
      </c>
      <c r="L31">
        <v>578</v>
      </c>
    </row>
    <row r="32" spans="1:12" x14ac:dyDescent="0.3">
      <c r="A32">
        <v>31</v>
      </c>
      <c r="B32" t="s">
        <v>45</v>
      </c>
      <c r="C32" t="s">
        <v>17</v>
      </c>
      <c r="D32" t="s">
        <v>15</v>
      </c>
      <c r="E32">
        <v>0</v>
      </c>
      <c r="F32">
        <v>100</v>
      </c>
      <c r="G32">
        <v>0.23461137495706699</v>
      </c>
      <c r="H32">
        <v>2.0396395569846301E-3</v>
      </c>
      <c r="I32">
        <v>0</v>
      </c>
      <c r="J32">
        <v>0.23061375488393401</v>
      </c>
      <c r="K32">
        <v>0.2386089950302</v>
      </c>
      <c r="L32">
        <v>57682</v>
      </c>
    </row>
    <row r="33" spans="1:12" x14ac:dyDescent="0.3">
      <c r="A33">
        <v>32</v>
      </c>
      <c r="B33" t="s">
        <v>45</v>
      </c>
      <c r="C33" t="s">
        <v>17</v>
      </c>
      <c r="D33" t="s">
        <v>15</v>
      </c>
      <c r="E33">
        <v>0</v>
      </c>
      <c r="F33">
        <v>5</v>
      </c>
      <c r="G33">
        <v>0.165827720716161</v>
      </c>
      <c r="H33">
        <v>2.2144250619542099E-3</v>
      </c>
      <c r="I33">
        <v>0</v>
      </c>
      <c r="J33">
        <v>0.16148752734826799</v>
      </c>
      <c r="K33">
        <v>0.17016791408405399</v>
      </c>
      <c r="L33">
        <v>35665</v>
      </c>
    </row>
    <row r="34" spans="1:12" x14ac:dyDescent="0.3">
      <c r="A34">
        <v>33</v>
      </c>
      <c r="B34" t="s">
        <v>45</v>
      </c>
      <c r="C34" t="s">
        <v>17</v>
      </c>
      <c r="D34" t="s">
        <v>15</v>
      </c>
      <c r="E34">
        <v>6</v>
      </c>
      <c r="F34">
        <v>10</v>
      </c>
      <c r="G34">
        <v>0.31688605346047999</v>
      </c>
      <c r="H34">
        <v>4.1811685337911804E-3</v>
      </c>
      <c r="I34">
        <v>0</v>
      </c>
      <c r="J34">
        <v>0.30869111372095698</v>
      </c>
      <c r="K34">
        <v>0.325080993200003</v>
      </c>
      <c r="L34">
        <v>17413</v>
      </c>
    </row>
    <row r="35" spans="1:12" x14ac:dyDescent="0.3">
      <c r="A35">
        <v>34</v>
      </c>
      <c r="B35" t="s">
        <v>45</v>
      </c>
      <c r="C35" t="s">
        <v>17</v>
      </c>
      <c r="D35" t="s">
        <v>15</v>
      </c>
      <c r="E35">
        <v>11</v>
      </c>
      <c r="F35">
        <v>15</v>
      </c>
      <c r="G35">
        <v>0.57495741056217498</v>
      </c>
      <c r="H35">
        <v>1.0203260127916799E-2</v>
      </c>
      <c r="I35">
        <v>0</v>
      </c>
      <c r="J35">
        <v>0.55495938818656498</v>
      </c>
      <c r="K35">
        <v>0.59495543293778597</v>
      </c>
      <c r="L35">
        <v>4026</v>
      </c>
    </row>
    <row r="36" spans="1:12" x14ac:dyDescent="0.3">
      <c r="A36">
        <v>35</v>
      </c>
      <c r="B36" t="s">
        <v>45</v>
      </c>
      <c r="C36" t="s">
        <v>17</v>
      </c>
      <c r="D36" t="s">
        <v>15</v>
      </c>
      <c r="E36">
        <v>16</v>
      </c>
      <c r="F36">
        <v>100</v>
      </c>
      <c r="G36">
        <v>0.78124999999976397</v>
      </c>
      <c r="H36">
        <v>2.7645283597937598E-2</v>
      </c>
      <c r="I36" s="1">
        <v>1.0789119837098701E-175</v>
      </c>
      <c r="J36">
        <v>0.72706623980540996</v>
      </c>
      <c r="K36">
        <v>0.83543376019411697</v>
      </c>
      <c r="L36">
        <v>578</v>
      </c>
    </row>
    <row r="37" spans="1:12" x14ac:dyDescent="0.3">
      <c r="A37">
        <v>36</v>
      </c>
      <c r="B37" t="s">
        <v>45</v>
      </c>
      <c r="C37" t="s">
        <v>17</v>
      </c>
      <c r="D37" t="s">
        <v>16</v>
      </c>
      <c r="E37">
        <v>0</v>
      </c>
      <c r="F37">
        <v>100</v>
      </c>
      <c r="G37">
        <v>0.40034812880775</v>
      </c>
      <c r="H37">
        <v>8.3454857707509194E-3</v>
      </c>
      <c r="I37">
        <v>0</v>
      </c>
      <c r="J37">
        <v>0.38399127726358701</v>
      </c>
      <c r="K37">
        <v>0.416704980351913</v>
      </c>
      <c r="L37">
        <v>57682</v>
      </c>
    </row>
    <row r="38" spans="1:12" x14ac:dyDescent="0.3">
      <c r="A38">
        <v>37</v>
      </c>
      <c r="B38" t="s">
        <v>45</v>
      </c>
      <c r="C38" t="s">
        <v>17</v>
      </c>
      <c r="D38" t="s">
        <v>16</v>
      </c>
      <c r="E38">
        <v>0</v>
      </c>
      <c r="F38">
        <v>5</v>
      </c>
      <c r="G38">
        <v>0.23905723905757401</v>
      </c>
      <c r="H38">
        <v>1.4288748139329399E-2</v>
      </c>
      <c r="I38" s="1">
        <v>7.8637002587142704E-63</v>
      </c>
      <c r="J38">
        <v>0.211051807320324</v>
      </c>
      <c r="K38">
        <v>0.26706267079482299</v>
      </c>
      <c r="L38">
        <v>35665</v>
      </c>
    </row>
    <row r="39" spans="1:12" x14ac:dyDescent="0.3">
      <c r="A39">
        <v>38</v>
      </c>
      <c r="B39" t="s">
        <v>45</v>
      </c>
      <c r="C39" t="s">
        <v>17</v>
      </c>
      <c r="D39" t="s">
        <v>16</v>
      </c>
      <c r="E39">
        <v>6</v>
      </c>
      <c r="F39">
        <v>10</v>
      </c>
      <c r="G39">
        <v>0.37792642140465998</v>
      </c>
      <c r="H39">
        <v>1.25405440696802E-2</v>
      </c>
      <c r="I39" s="1">
        <v>1.6185723595992901E-199</v>
      </c>
      <c r="J39">
        <v>0.35334740668154901</v>
      </c>
      <c r="K39">
        <v>0.40250543612777001</v>
      </c>
      <c r="L39">
        <v>17413</v>
      </c>
    </row>
    <row r="40" spans="1:12" x14ac:dyDescent="0.3">
      <c r="A40">
        <v>39</v>
      </c>
      <c r="B40" t="s">
        <v>45</v>
      </c>
      <c r="C40" t="s">
        <v>17</v>
      </c>
      <c r="D40" t="s">
        <v>16</v>
      </c>
      <c r="E40">
        <v>11</v>
      </c>
      <c r="F40">
        <v>15</v>
      </c>
      <c r="G40">
        <v>0.538554216845476</v>
      </c>
      <c r="H40">
        <v>1.7305731165148601E-2</v>
      </c>
      <c r="I40" s="1">
        <v>1.2922881161660801E-212</v>
      </c>
      <c r="J40">
        <v>0.50463560703565302</v>
      </c>
      <c r="K40">
        <v>0.57247282665529997</v>
      </c>
      <c r="L40">
        <v>4026</v>
      </c>
    </row>
    <row r="41" spans="1:12" x14ac:dyDescent="0.3">
      <c r="A41">
        <v>40</v>
      </c>
      <c r="B41" t="s">
        <v>45</v>
      </c>
      <c r="C41" t="s">
        <v>17</v>
      </c>
      <c r="D41" t="s">
        <v>16</v>
      </c>
      <c r="E41">
        <v>16</v>
      </c>
      <c r="F41">
        <v>100</v>
      </c>
      <c r="G41">
        <v>0.67099567099561397</v>
      </c>
      <c r="H41">
        <v>3.0940739404898901E-2</v>
      </c>
      <c r="I41" s="1">
        <v>2.75270932411086E-104</v>
      </c>
      <c r="J41">
        <v>0.61035293610697305</v>
      </c>
      <c r="K41">
        <v>0.73163840588425599</v>
      </c>
      <c r="L41">
        <v>578</v>
      </c>
    </row>
    <row r="42" spans="1:12" x14ac:dyDescent="0.3">
      <c r="A42">
        <v>41</v>
      </c>
      <c r="B42" t="s">
        <v>45</v>
      </c>
      <c r="C42" t="s">
        <v>18</v>
      </c>
      <c r="D42" t="s">
        <v>13</v>
      </c>
      <c r="E42">
        <v>0</v>
      </c>
      <c r="F42">
        <v>100</v>
      </c>
      <c r="G42">
        <v>0.177972740091007</v>
      </c>
      <c r="H42">
        <v>4.7875265727983403E-3</v>
      </c>
      <c r="I42" s="1">
        <v>1.77873137430605E-302</v>
      </c>
      <c r="J42">
        <v>0.16858936043329401</v>
      </c>
      <c r="K42">
        <v>0.18735611974871999</v>
      </c>
      <c r="L42">
        <v>57682</v>
      </c>
    </row>
    <row r="43" spans="1:12" x14ac:dyDescent="0.3">
      <c r="A43">
        <v>42</v>
      </c>
      <c r="B43" t="s">
        <v>45</v>
      </c>
      <c r="C43" t="s">
        <v>18</v>
      </c>
      <c r="D43" t="s">
        <v>13</v>
      </c>
      <c r="E43">
        <v>0</v>
      </c>
      <c r="F43">
        <v>5</v>
      </c>
      <c r="G43">
        <v>0.14342965619082099</v>
      </c>
      <c r="H43">
        <v>5.0906367303114103E-3</v>
      </c>
      <c r="I43" s="1">
        <v>1.1778096990820701E-174</v>
      </c>
      <c r="J43">
        <v>0.13345219154103399</v>
      </c>
      <c r="K43">
        <v>0.15340712084060801</v>
      </c>
      <c r="L43">
        <v>35665</v>
      </c>
    </row>
    <row r="44" spans="1:12" x14ac:dyDescent="0.3">
      <c r="A44">
        <v>43</v>
      </c>
      <c r="B44" t="s">
        <v>45</v>
      </c>
      <c r="C44" t="s">
        <v>18</v>
      </c>
      <c r="D44" t="s">
        <v>13</v>
      </c>
      <c r="E44">
        <v>6</v>
      </c>
      <c r="F44">
        <v>10</v>
      </c>
      <c r="G44">
        <v>0.27178825048468203</v>
      </c>
      <c r="H44">
        <v>1.13039685845136E-2</v>
      </c>
      <c r="I44" s="1">
        <v>9.7360567017965805E-128</v>
      </c>
      <c r="J44">
        <v>0.24963287917666299</v>
      </c>
      <c r="K44">
        <v>0.293943621792701</v>
      </c>
      <c r="L44">
        <v>17413</v>
      </c>
    </row>
    <row r="45" spans="1:12" x14ac:dyDescent="0.3">
      <c r="A45">
        <v>44</v>
      </c>
      <c r="B45" t="s">
        <v>45</v>
      </c>
      <c r="C45" t="s">
        <v>18</v>
      </c>
      <c r="D45" t="s">
        <v>13</v>
      </c>
      <c r="E45">
        <v>11</v>
      </c>
      <c r="F45">
        <v>15</v>
      </c>
      <c r="G45">
        <v>0.36956521739131198</v>
      </c>
      <c r="H45">
        <v>5.0329852451508603E-2</v>
      </c>
      <c r="I45" s="1">
        <v>2.09072321829779E-13</v>
      </c>
      <c r="J45">
        <v>0.27092051923914001</v>
      </c>
      <c r="K45">
        <v>0.46820991554348401</v>
      </c>
      <c r="L45">
        <v>4026</v>
      </c>
    </row>
    <row r="46" spans="1:12" x14ac:dyDescent="0.3">
      <c r="A46">
        <v>45</v>
      </c>
      <c r="B46" t="s">
        <v>45</v>
      </c>
      <c r="C46" t="s">
        <v>18</v>
      </c>
      <c r="D46" t="s">
        <v>13</v>
      </c>
      <c r="E46">
        <v>16</v>
      </c>
      <c r="F46">
        <v>100</v>
      </c>
      <c r="G46">
        <v>0.99999999984162402</v>
      </c>
      <c r="H46" s="1">
        <v>7.2739176914353795E-5</v>
      </c>
      <c r="I46">
        <v>0</v>
      </c>
      <c r="J46">
        <v>0.999857433674607</v>
      </c>
      <c r="K46">
        <v>1</v>
      </c>
      <c r="L46">
        <v>578</v>
      </c>
    </row>
    <row r="47" spans="1:12" x14ac:dyDescent="0.3">
      <c r="A47">
        <v>46</v>
      </c>
      <c r="B47" t="s">
        <v>45</v>
      </c>
      <c r="C47" t="s">
        <v>18</v>
      </c>
      <c r="D47" t="s">
        <v>14</v>
      </c>
      <c r="E47">
        <v>0</v>
      </c>
      <c r="F47">
        <v>100</v>
      </c>
      <c r="G47">
        <v>0.332622146362546</v>
      </c>
      <c r="H47">
        <v>6.88204901945106E-3</v>
      </c>
      <c r="I47">
        <v>0</v>
      </c>
      <c r="J47">
        <v>0.31913357814458299</v>
      </c>
      <c r="K47">
        <v>0.34611071458051001</v>
      </c>
      <c r="L47">
        <v>57682</v>
      </c>
    </row>
    <row r="48" spans="1:12" x14ac:dyDescent="0.3">
      <c r="A48">
        <v>47</v>
      </c>
      <c r="B48" t="s">
        <v>45</v>
      </c>
      <c r="C48" t="s">
        <v>18</v>
      </c>
      <c r="D48" t="s">
        <v>14</v>
      </c>
      <c r="E48">
        <v>0</v>
      </c>
      <c r="F48">
        <v>5</v>
      </c>
      <c r="G48">
        <v>0.20625342841463701</v>
      </c>
      <c r="H48">
        <v>9.4766376161936894E-3</v>
      </c>
      <c r="I48" s="1">
        <v>5.0454737536414603E-105</v>
      </c>
      <c r="J48">
        <v>0.18767955999236</v>
      </c>
      <c r="K48">
        <v>0.22482729683691399</v>
      </c>
      <c r="L48">
        <v>35665</v>
      </c>
    </row>
    <row r="49" spans="1:12" x14ac:dyDescent="0.3">
      <c r="A49">
        <v>48</v>
      </c>
      <c r="B49" t="s">
        <v>45</v>
      </c>
      <c r="C49" t="s">
        <v>18</v>
      </c>
      <c r="D49" t="s">
        <v>14</v>
      </c>
      <c r="E49">
        <v>6</v>
      </c>
      <c r="F49">
        <v>10</v>
      </c>
      <c r="G49">
        <v>0.333836858006059</v>
      </c>
      <c r="H49">
        <v>1.0582305398246301E-2</v>
      </c>
      <c r="I49" s="1">
        <v>1.9897618901094699E-218</v>
      </c>
      <c r="J49">
        <v>0.31309592055209201</v>
      </c>
      <c r="K49">
        <v>0.35457779546002499</v>
      </c>
      <c r="L49">
        <v>17413</v>
      </c>
    </row>
    <row r="50" spans="1:12" x14ac:dyDescent="0.3">
      <c r="A50">
        <v>49</v>
      </c>
      <c r="B50" t="s">
        <v>45</v>
      </c>
      <c r="C50" t="s">
        <v>18</v>
      </c>
      <c r="D50" t="s">
        <v>14</v>
      </c>
      <c r="E50">
        <v>11</v>
      </c>
      <c r="F50">
        <v>15</v>
      </c>
      <c r="G50">
        <v>0.58068783068783303</v>
      </c>
      <c r="H50">
        <v>1.79487058772833E-2</v>
      </c>
      <c r="I50" s="1">
        <v>1.27408689286278E-229</v>
      </c>
      <c r="J50">
        <v>0.54550901359925597</v>
      </c>
      <c r="K50">
        <v>0.61586664777641098</v>
      </c>
      <c r="L50">
        <v>4026</v>
      </c>
    </row>
    <row r="51" spans="1:12" x14ac:dyDescent="0.3">
      <c r="A51">
        <v>50</v>
      </c>
      <c r="B51" t="s">
        <v>45</v>
      </c>
      <c r="C51" t="s">
        <v>18</v>
      </c>
      <c r="D51" t="s">
        <v>14</v>
      </c>
      <c r="E51">
        <v>16</v>
      </c>
      <c r="F51">
        <v>100</v>
      </c>
      <c r="G51">
        <v>0.66393442622946997</v>
      </c>
      <c r="H51">
        <v>4.2802654585039998E-2</v>
      </c>
      <c r="I51" s="1">
        <v>2.8991282006107598E-54</v>
      </c>
      <c r="J51">
        <v>0.58004276480008399</v>
      </c>
      <c r="K51">
        <v>0.74782608765885705</v>
      </c>
      <c r="L51">
        <v>578</v>
      </c>
    </row>
    <row r="52" spans="1:12" x14ac:dyDescent="0.3">
      <c r="A52">
        <v>51</v>
      </c>
      <c r="B52" t="s">
        <v>45</v>
      </c>
      <c r="C52" t="s">
        <v>18</v>
      </c>
      <c r="D52" t="s">
        <v>15</v>
      </c>
      <c r="E52">
        <v>0</v>
      </c>
      <c r="F52">
        <v>100</v>
      </c>
      <c r="G52">
        <v>0.18529191173578699</v>
      </c>
      <c r="H52">
        <v>2.4411231994920799E-3</v>
      </c>
      <c r="I52">
        <v>0</v>
      </c>
      <c r="J52">
        <v>0.180507398182957</v>
      </c>
      <c r="K52">
        <v>0.19007642528861601</v>
      </c>
      <c r="L52">
        <v>57682</v>
      </c>
    </row>
    <row r="53" spans="1:12" x14ac:dyDescent="0.3">
      <c r="A53">
        <v>52</v>
      </c>
      <c r="B53" t="s">
        <v>45</v>
      </c>
      <c r="C53" t="s">
        <v>18</v>
      </c>
      <c r="D53" t="s">
        <v>15</v>
      </c>
      <c r="E53">
        <v>0</v>
      </c>
      <c r="F53">
        <v>5</v>
      </c>
      <c r="G53">
        <v>0.151693595960255</v>
      </c>
      <c r="H53">
        <v>2.5449430975411601E-3</v>
      </c>
      <c r="I53">
        <v>0</v>
      </c>
      <c r="J53">
        <v>0.14670559914637099</v>
      </c>
      <c r="K53">
        <v>0.15668159277414001</v>
      </c>
      <c r="L53">
        <v>35665</v>
      </c>
    </row>
    <row r="54" spans="1:12" x14ac:dyDescent="0.3">
      <c r="A54">
        <v>53</v>
      </c>
      <c r="B54" t="s">
        <v>45</v>
      </c>
      <c r="C54" t="s">
        <v>18</v>
      </c>
      <c r="D54" t="s">
        <v>15</v>
      </c>
      <c r="E54">
        <v>6</v>
      </c>
      <c r="F54">
        <v>10</v>
      </c>
      <c r="G54">
        <v>0.29653302343629401</v>
      </c>
      <c r="H54">
        <v>6.3565255719182298E-3</v>
      </c>
      <c r="I54">
        <v>0</v>
      </c>
      <c r="J54">
        <v>0.28407446224852601</v>
      </c>
      <c r="K54">
        <v>0.30899158462406101</v>
      </c>
      <c r="L54">
        <v>17413</v>
      </c>
    </row>
    <row r="55" spans="1:12" x14ac:dyDescent="0.3">
      <c r="A55">
        <v>54</v>
      </c>
      <c r="B55" t="s">
        <v>45</v>
      </c>
      <c r="C55" t="s">
        <v>18</v>
      </c>
      <c r="D55" t="s">
        <v>15</v>
      </c>
      <c r="E55">
        <v>11</v>
      </c>
      <c r="F55">
        <v>15</v>
      </c>
      <c r="G55">
        <v>0.486486486486502</v>
      </c>
      <c r="H55">
        <v>2.90549020950992E-2</v>
      </c>
      <c r="I55" s="1">
        <v>6.2953536959875999E-63</v>
      </c>
      <c r="J55">
        <v>0.42953992480577002</v>
      </c>
      <c r="K55">
        <v>0.54343304816723403</v>
      </c>
      <c r="L55">
        <v>4026</v>
      </c>
    </row>
    <row r="56" spans="1:12" x14ac:dyDescent="0.3">
      <c r="A56">
        <v>55</v>
      </c>
      <c r="B56" t="s">
        <v>45</v>
      </c>
      <c r="C56" t="s">
        <v>18</v>
      </c>
      <c r="D56" t="s">
        <v>15</v>
      </c>
      <c r="E56">
        <v>16</v>
      </c>
      <c r="F56">
        <v>100</v>
      </c>
      <c r="G56">
        <v>0.99999999993898703</v>
      </c>
      <c r="H56" s="1">
        <v>4.0286478525795003E-6</v>
      </c>
      <c r="I56">
        <v>0</v>
      </c>
      <c r="J56">
        <v>0.99999210393429006</v>
      </c>
      <c r="K56">
        <v>1</v>
      </c>
      <c r="L56">
        <v>578</v>
      </c>
    </row>
    <row r="57" spans="1:12" x14ac:dyDescent="0.3">
      <c r="A57">
        <v>56</v>
      </c>
      <c r="B57" t="s">
        <v>45</v>
      </c>
      <c r="C57" t="s">
        <v>18</v>
      </c>
      <c r="D57" t="s">
        <v>16</v>
      </c>
      <c r="E57">
        <v>0</v>
      </c>
      <c r="F57">
        <v>100</v>
      </c>
      <c r="G57">
        <v>0.32017482024551303</v>
      </c>
      <c r="H57">
        <v>3.19830861241303E-3</v>
      </c>
      <c r="I57">
        <v>0</v>
      </c>
      <c r="J57">
        <v>0.313906250553739</v>
      </c>
      <c r="K57">
        <v>0.326443389937287</v>
      </c>
      <c r="L57">
        <v>57682</v>
      </c>
    </row>
    <row r="58" spans="1:12" x14ac:dyDescent="0.3">
      <c r="A58">
        <v>57</v>
      </c>
      <c r="B58" t="s">
        <v>45</v>
      </c>
      <c r="C58" t="s">
        <v>18</v>
      </c>
      <c r="D58" t="s">
        <v>16</v>
      </c>
      <c r="E58">
        <v>0</v>
      </c>
      <c r="F58">
        <v>5</v>
      </c>
      <c r="G58">
        <v>0.20331455805915499</v>
      </c>
      <c r="H58">
        <v>4.1887637816190098E-3</v>
      </c>
      <c r="I58">
        <v>0</v>
      </c>
      <c r="J58">
        <v>0.19510473190743599</v>
      </c>
      <c r="K58">
        <v>0.21152438421087399</v>
      </c>
      <c r="L58">
        <v>35665</v>
      </c>
    </row>
    <row r="59" spans="1:12" x14ac:dyDescent="0.3">
      <c r="A59">
        <v>58</v>
      </c>
      <c r="B59" t="s">
        <v>45</v>
      </c>
      <c r="C59" t="s">
        <v>18</v>
      </c>
      <c r="D59" t="s">
        <v>16</v>
      </c>
      <c r="E59">
        <v>6</v>
      </c>
      <c r="F59">
        <v>10</v>
      </c>
      <c r="G59">
        <v>0.33941480206540697</v>
      </c>
      <c r="H59">
        <v>5.0723426449196E-3</v>
      </c>
      <c r="I59">
        <v>0</v>
      </c>
      <c r="J59">
        <v>0.32947319316411799</v>
      </c>
      <c r="K59">
        <v>0.34935641096669601</v>
      </c>
      <c r="L59">
        <v>17413</v>
      </c>
    </row>
    <row r="60" spans="1:12" x14ac:dyDescent="0.3">
      <c r="A60">
        <v>59</v>
      </c>
      <c r="B60" t="s">
        <v>45</v>
      </c>
      <c r="C60" t="s">
        <v>18</v>
      </c>
      <c r="D60" t="s">
        <v>16</v>
      </c>
      <c r="E60">
        <v>11</v>
      </c>
      <c r="F60">
        <v>15</v>
      </c>
      <c r="G60">
        <v>0.57356002775850101</v>
      </c>
      <c r="H60">
        <v>9.2135149831646702E-3</v>
      </c>
      <c r="I60">
        <v>0</v>
      </c>
      <c r="J60">
        <v>0.55550187022047803</v>
      </c>
      <c r="K60">
        <v>0.59161818529652399</v>
      </c>
      <c r="L60">
        <v>4026</v>
      </c>
    </row>
    <row r="61" spans="1:12" x14ac:dyDescent="0.3">
      <c r="A61">
        <v>60</v>
      </c>
      <c r="B61" t="s">
        <v>45</v>
      </c>
      <c r="C61" t="s">
        <v>18</v>
      </c>
      <c r="D61" t="s">
        <v>16</v>
      </c>
      <c r="E61">
        <v>16</v>
      </c>
      <c r="F61">
        <v>100</v>
      </c>
      <c r="G61">
        <v>0.72222222222175902</v>
      </c>
      <c r="H61">
        <v>2.1132648475633599E-2</v>
      </c>
      <c r="I61" s="1">
        <v>5.5607617914858802E-256</v>
      </c>
      <c r="J61">
        <v>0.68080299231157204</v>
      </c>
      <c r="K61">
        <v>0.76364145213194601</v>
      </c>
      <c r="L61">
        <v>578</v>
      </c>
    </row>
  </sheetData>
  <sortState xmlns:xlrd2="http://schemas.microsoft.com/office/spreadsheetml/2017/richdata2" ref="N2:Y122">
    <sortCondition ref="O2:O122" customList="Ventilation,No Ventilation,RRT,No RRT,Vasopressor,No Vasopresso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zoomScale="115" workbookViewId="0">
      <selection activeCell="L12" sqref="L12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2" max="12" width="15.88671875" bestFit="1" customWidth="1"/>
    <col min="14" max="14" width="17.5546875" bestFit="1" customWidth="1"/>
    <col min="15" max="15" width="13.21875" bestFit="1" customWidth="1"/>
    <col min="16" max="16" width="15.33203125" bestFit="1" customWidth="1"/>
    <col min="17" max="17" width="15.88671875" bestFit="1" customWidth="1"/>
  </cols>
  <sheetData>
    <row r="1" spans="1:15" x14ac:dyDescent="0.3">
      <c r="A1" s="7"/>
      <c r="B1" s="7" t="s">
        <v>1</v>
      </c>
      <c r="C1" s="7" t="s">
        <v>36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N1" s="8" t="s">
        <v>3</v>
      </c>
      <c r="O1" s="9">
        <v>6</v>
      </c>
    </row>
    <row r="2" spans="1:15" x14ac:dyDescent="0.3">
      <c r="A2">
        <f>LTMLE!A67</f>
        <v>0</v>
      </c>
      <c r="B2" t="str">
        <f>_xlfn.CONCAT(IF(ISNUMBER(SEARCH("Yes-Treatment",LTMLE!D67)), "", "No "),IF(LTMLE!C67="ventilation_bin","Ventilation",IF(LTMLE!C67="rrt","RRT",IF(LTMLE!C67="pressor","Vasopressor",""))))</f>
        <v xml:space="preserve">No </v>
      </c>
      <c r="C2" t="e">
        <f>LEFT(LTMLE!D67, FIND("&amp;", LTMLE!D67)-1)</f>
        <v>#VALUE!</v>
      </c>
      <c r="D2">
        <f>LTMLE!B67</f>
        <v>0</v>
      </c>
      <c r="E2" t="e">
        <f>VLOOKUP($A2,LTMLE!$A:$L, 5)</f>
        <v>#N/A</v>
      </c>
      <c r="F2" t="e">
        <f>VLOOKUP($A2,LTMLE!$A:$L, 6)</f>
        <v>#N/A</v>
      </c>
      <c r="G2" t="e">
        <f>VLOOKUP($A2,LTMLE!$A:$L, 7)</f>
        <v>#N/A</v>
      </c>
      <c r="H2" t="e">
        <f>VLOOKUP($A2,LTMLE!$A:$L, 10)</f>
        <v>#N/A</v>
      </c>
      <c r="I2" t="e">
        <f>VLOOKUP($A2,LTMLE!$A:$L, 11)</f>
        <v>#N/A</v>
      </c>
      <c r="J2" t="e">
        <f>VLOOKUP($A2,LTMLE!$A:$L, 9)</f>
        <v>#N/A</v>
      </c>
      <c r="L2" t="e">
        <f>_xlfn.CONCAT(FIXED(temp!G2, 3), " (", FIXED(temp!H2,3), " - ", FIXED(temp!I2,3),  ")", IF(AND(temp!J2 &lt;0.05, NOT(ISBLANK(temp!J2))), "*", " ") )</f>
        <v>#N/A</v>
      </c>
      <c r="N2" s="8" t="s">
        <v>4</v>
      </c>
      <c r="O2" s="9">
        <v>10</v>
      </c>
    </row>
    <row r="3" spans="1:15" x14ac:dyDescent="0.3">
      <c r="A3">
        <f>LTMLE!A68</f>
        <v>0</v>
      </c>
      <c r="B3" t="str">
        <f>_xlfn.CONCAT(IF(ISNUMBER(SEARCH("Yes-Treatment",LTMLE!D68)), "", "No "),IF(LTMLE!C68="ventilation_bin","Ventilation",IF(LTMLE!C68="rrt","RRT",IF(LTMLE!C68="pressor","Vasopressor",""))))</f>
        <v xml:space="preserve">No </v>
      </c>
      <c r="C3" t="e">
        <f>LEFT(LTMLE!D68, FIND("&amp;", LTMLE!D68)-1)</f>
        <v>#VALUE!</v>
      </c>
      <c r="D3">
        <f>LTMLE!B68</f>
        <v>0</v>
      </c>
      <c r="E3" t="e">
        <f>VLOOKUP($A3,LTMLE!$A:$L, 5)</f>
        <v>#N/A</v>
      </c>
      <c r="F3" t="e">
        <f>VLOOKUP($A3,LTMLE!$A:$L, 6)</f>
        <v>#N/A</v>
      </c>
      <c r="G3" t="e">
        <f>VLOOKUP($A3,LTMLE!$A:$L, 7)</f>
        <v>#N/A</v>
      </c>
      <c r="H3" t="e">
        <f>VLOOKUP($A3,LTMLE!$A:$L, 10)</f>
        <v>#N/A</v>
      </c>
      <c r="I3" t="e">
        <f>VLOOKUP($A3,LTMLE!$A:$L, 11)</f>
        <v>#N/A</v>
      </c>
      <c r="J3" t="e">
        <f>VLOOKUP($A3,LTMLE!$A:$L, 9)</f>
        <v>#N/A</v>
      </c>
      <c r="L3" t="e">
        <f>_xlfn.CONCAT(FIXED(temp!G3, 3), " (", FIXED(temp!H3,3), " - ", FIXED(temp!I3,3),  ")", IF(AND(temp!J3 &lt;0.05, NOT(ISBLANK(temp!J3))), "*", " ") )</f>
        <v>#N/A</v>
      </c>
    </row>
    <row r="4" spans="1:15" x14ac:dyDescent="0.3">
      <c r="A4">
        <f>LTMLE!A69</f>
        <v>0</v>
      </c>
      <c r="B4" t="str">
        <f>_xlfn.CONCAT(IF(ISNUMBER(SEARCH("Yes-Treatment",LTMLE!D69)), "", "No "),IF(LTMLE!C69="ventilation_bin","Ventilation",IF(LTMLE!C69="rrt","RRT",IF(LTMLE!C69="pressor","Vasopressor",""))))</f>
        <v xml:space="preserve">No </v>
      </c>
      <c r="C4" t="e">
        <f>LEFT(LTMLE!D69, FIND("&amp;", LTMLE!D69)-1)</f>
        <v>#VALUE!</v>
      </c>
      <c r="D4">
        <f>LTMLE!B69</f>
        <v>0</v>
      </c>
      <c r="E4" t="e">
        <f>VLOOKUP($A4,LTMLE!$A:$L, 5)</f>
        <v>#N/A</v>
      </c>
      <c r="F4" t="e">
        <f>VLOOKUP($A4,LTMLE!$A:$L, 6)</f>
        <v>#N/A</v>
      </c>
      <c r="G4" t="e">
        <f>VLOOKUP($A4,LTMLE!$A:$L, 7)</f>
        <v>#N/A</v>
      </c>
      <c r="H4" t="e">
        <f>VLOOKUP($A4,LTMLE!$A:$L, 10)</f>
        <v>#N/A</v>
      </c>
      <c r="I4" t="e">
        <f>VLOOKUP($A4,LTMLE!$A:$L, 11)</f>
        <v>#N/A</v>
      </c>
      <c r="J4" t="e">
        <f>VLOOKUP($A4,LTMLE!$A:$L, 9)</f>
        <v>#N/A</v>
      </c>
      <c r="L4" t="e">
        <f>_xlfn.CONCAT(FIXED(temp!G4, 3), " (", FIXED(temp!H4,3), " - ", FIXED(temp!I4,3),  ")", IF(AND(temp!J4 &lt;0.05, NOT(ISBLANK(temp!J4))), "*", " ") )</f>
        <v>#N/A</v>
      </c>
      <c r="N4" s="8" t="s">
        <v>42</v>
      </c>
      <c r="O4" t="s">
        <v>44</v>
      </c>
    </row>
    <row r="5" spans="1:15" x14ac:dyDescent="0.3">
      <c r="A5">
        <f>LTMLE!A70</f>
        <v>0</v>
      </c>
      <c r="B5" t="str">
        <f>_xlfn.CONCAT(IF(ISNUMBER(SEARCH("Yes-Treatment",LTMLE!D70)), "", "No "),IF(LTMLE!C70="ventilation_bin","Ventilation",IF(LTMLE!C70="rrt","RRT",IF(LTMLE!C70="pressor","Vasopressor",""))))</f>
        <v xml:space="preserve">No </v>
      </c>
      <c r="C5" t="e">
        <f>LEFT(LTMLE!D70, FIND("&amp;", LTMLE!D70)-1)</f>
        <v>#VALUE!</v>
      </c>
      <c r="D5">
        <f>LTMLE!B70</f>
        <v>0</v>
      </c>
      <c r="E5" t="e">
        <f>VLOOKUP($A5,LTMLE!$A:$L, 5)</f>
        <v>#N/A</v>
      </c>
      <c r="F5" t="e">
        <f>VLOOKUP($A5,LTMLE!$A:$L, 6)</f>
        <v>#N/A</v>
      </c>
      <c r="G5" t="e">
        <f>VLOOKUP($A5,LTMLE!$A:$L, 7)</f>
        <v>#N/A</v>
      </c>
      <c r="H5" t="e">
        <f>VLOOKUP($A5,LTMLE!$A:$L, 10)</f>
        <v>#N/A</v>
      </c>
      <c r="I5" t="e">
        <f>VLOOKUP($A5,LTMLE!$A:$L, 11)</f>
        <v>#N/A</v>
      </c>
      <c r="J5" t="e">
        <f>VLOOKUP($A5,LTMLE!$A:$L, 9)</f>
        <v>#N/A</v>
      </c>
      <c r="L5" t="e">
        <f>_xlfn.CONCAT(FIXED(temp!G5, 3), " (", FIXED(temp!H5,3), " - ", FIXED(temp!I5,3),  ")", IF(AND(temp!J5 &lt;0.05, NOT(ISBLANK(temp!J5))), "*", " ") )</f>
        <v>#N/A</v>
      </c>
      <c r="N5" s="9" t="s">
        <v>21</v>
      </c>
      <c r="O5">
        <v>0.38408227893435404</v>
      </c>
    </row>
    <row r="6" spans="1:15" x14ac:dyDescent="0.3">
      <c r="A6">
        <f>LTMLE!A71</f>
        <v>0</v>
      </c>
      <c r="B6" t="str">
        <f>_xlfn.CONCAT(IF(ISNUMBER(SEARCH("Yes-Treatment",LTMLE!D71)), "", "No "),IF(LTMLE!C71="ventilation_bin","Ventilation",IF(LTMLE!C71="rrt","RRT",IF(LTMLE!C71="pressor","Vasopressor",""))))</f>
        <v xml:space="preserve">No </v>
      </c>
      <c r="C6" t="e">
        <f>LEFT(LTMLE!D71, FIND("&amp;", LTMLE!D71)-1)</f>
        <v>#VALUE!</v>
      </c>
      <c r="D6">
        <f>LTMLE!B71</f>
        <v>0</v>
      </c>
      <c r="E6" t="e">
        <f>VLOOKUP($A6,LTMLE!$A:$L, 5)</f>
        <v>#N/A</v>
      </c>
      <c r="F6" t="e">
        <f>VLOOKUP($A6,LTMLE!$A:$L, 6)</f>
        <v>#N/A</v>
      </c>
      <c r="G6" t="e">
        <f>VLOOKUP($A6,LTMLE!$A:$L, 7)</f>
        <v>#N/A</v>
      </c>
      <c r="H6" t="e">
        <f>VLOOKUP($A6,LTMLE!$A:$L, 10)</f>
        <v>#N/A</v>
      </c>
      <c r="I6" t="e">
        <f>VLOOKUP($A6,LTMLE!$A:$L, 11)</f>
        <v>#N/A</v>
      </c>
      <c r="J6" t="e">
        <f>VLOOKUP($A6,LTMLE!$A:$L, 9)</f>
        <v>#N/A</v>
      </c>
      <c r="L6" t="e">
        <f>_xlfn.CONCAT(FIXED(temp!G6, 3), " (", FIXED(temp!H6,3), " - ", FIXED(temp!I6,3),  ")", IF(AND(temp!J6 &lt;0.05, NOT(ISBLANK(temp!J6))), "*", " ") )</f>
        <v>#N/A</v>
      </c>
      <c r="N6" s="10" t="s">
        <v>19</v>
      </c>
      <c r="O6">
        <v>0.48164705582437051</v>
      </c>
    </row>
    <row r="7" spans="1:15" x14ac:dyDescent="0.3">
      <c r="A7">
        <f>LTMLE!A7</f>
        <v>6</v>
      </c>
      <c r="B7" t="str">
        <f>_xlfn.CONCAT(IF(ISNUMBER(SEARCH("Yes-Treatment",LTMLE!D7)), "", "No "),IF(LTMLE!C7="ventilation_bin","Ventilation",IF(LTMLE!C7="rrt","RRT",IF(LTMLE!C7="pressor","Vasopressor",""))))</f>
        <v>Ventilation</v>
      </c>
      <c r="C7" t="str">
        <f>LEFT(LTMLE!D7, FIND("&amp;", LTMLE!D7)-1)</f>
        <v xml:space="preserve">Non-white </v>
      </c>
      <c r="D7" t="str">
        <f>LTMLE!B7</f>
        <v>MIMIC_eICU</v>
      </c>
      <c r="E7">
        <f>VLOOKUP($A7,LTMLE!$A:$L, 5)</f>
        <v>0</v>
      </c>
      <c r="F7">
        <f>VLOOKUP($A7,LTMLE!$A:$L, 6)</f>
        <v>100</v>
      </c>
      <c r="G7">
        <f>VLOOKUP($A7,LTMLE!$A:$L, 7)</f>
        <v>0.32145144076858001</v>
      </c>
      <c r="H7">
        <f>VLOOKUP($A7,LTMLE!$A:$L, 10)</f>
        <v>0.30807793674614398</v>
      </c>
      <c r="I7">
        <f>VLOOKUP($A7,LTMLE!$A:$L, 11)</f>
        <v>0.33482494479101599</v>
      </c>
      <c r="J7">
        <f>VLOOKUP($A7,LTMLE!$A:$L, 9)</f>
        <v>0</v>
      </c>
      <c r="L7" t="str">
        <f>_xlfn.CONCAT(FIXED(temp!G7, 3), " (", FIXED(temp!H7,3), " - ", FIXED(temp!I7,3),  ")", IF(AND(temp!J7 &lt;0.05, NOT(ISBLANK(temp!J7))), "*", " ") )</f>
        <v>0.321 (0.308 - 0.335)*</v>
      </c>
      <c r="N7" s="11" t="s">
        <v>37</v>
      </c>
      <c r="O7">
        <v>0.51160443995962901</v>
      </c>
    </row>
    <row r="8" spans="1:15" x14ac:dyDescent="0.3">
      <c r="A8">
        <f>LTMLE!A8</f>
        <v>7</v>
      </c>
      <c r="B8" t="str">
        <f>_xlfn.CONCAT(IF(ISNUMBER(SEARCH("Yes-Treatment",LTMLE!D8)), "", "No "),IF(LTMLE!C8="ventilation_bin","Ventilation",IF(LTMLE!C8="rrt","RRT",IF(LTMLE!C8="pressor","Vasopressor",""))))</f>
        <v>Ventilation</v>
      </c>
      <c r="C8" t="str">
        <f>LEFT(LTMLE!D8, FIND("&amp;", LTMLE!D8)-1)</f>
        <v xml:space="preserve">Non-white </v>
      </c>
      <c r="D8" t="str">
        <f>LTMLE!B8</f>
        <v>MIMIC_eICU</v>
      </c>
      <c r="E8">
        <f>VLOOKUP($A8,LTMLE!$A:$L, 5)</f>
        <v>0</v>
      </c>
      <c r="F8">
        <f>VLOOKUP($A8,LTMLE!$A:$L, 6)</f>
        <v>5</v>
      </c>
      <c r="G8">
        <f>VLOOKUP($A8,LTMLE!$A:$L, 7)</f>
        <v>0.20306905370856701</v>
      </c>
      <c r="H8">
        <f>VLOOKUP($A8,LTMLE!$A:$L, 10)</f>
        <v>0.18523652150086301</v>
      </c>
      <c r="I8">
        <f>VLOOKUP($A8,LTMLE!$A:$L, 11)</f>
        <v>0.22090158591627099</v>
      </c>
      <c r="J8">
        <f>VLOOKUP($A8,LTMLE!$A:$L, 9)</f>
        <v>2.4050136334884401E-110</v>
      </c>
      <c r="L8" t="str">
        <f>_xlfn.CONCAT(FIXED(temp!G8, 3), " (", FIXED(temp!H8,3), " - ", FIXED(temp!I8,3),  ")", IF(AND(temp!J8 &lt;0.05, NOT(ISBLANK(temp!J8))), "*", " ") )</f>
        <v>0.203 (0.185 - 0.221)*</v>
      </c>
      <c r="N8" s="11" t="s">
        <v>38</v>
      </c>
      <c r="O8">
        <v>0.451689671689112</v>
      </c>
    </row>
    <row r="9" spans="1:15" x14ac:dyDescent="0.3">
      <c r="A9">
        <f>LTMLE!A9</f>
        <v>8</v>
      </c>
      <c r="B9" t="str">
        <f>_xlfn.CONCAT(IF(ISNUMBER(SEARCH("Yes-Treatment",LTMLE!D9)), "", "No "),IF(LTMLE!C9="ventilation_bin","Ventilation",IF(LTMLE!C9="rrt","RRT",IF(LTMLE!C9="pressor","Vasopressor",""))))</f>
        <v>Ventilation</v>
      </c>
      <c r="C9" t="str">
        <f>LEFT(LTMLE!D9, FIND("&amp;", LTMLE!D9)-1)</f>
        <v xml:space="preserve">Non-white </v>
      </c>
      <c r="D9" t="str">
        <f>LTMLE!B9</f>
        <v>MIMIC_eICU</v>
      </c>
      <c r="E9">
        <f>VLOOKUP($A9,LTMLE!$A:$L, 5)</f>
        <v>6</v>
      </c>
      <c r="F9">
        <f>VLOOKUP($A9,LTMLE!$A:$L, 6)</f>
        <v>10</v>
      </c>
      <c r="G9">
        <f>VLOOKUP($A9,LTMLE!$A:$L, 7)</f>
        <v>0.33439321674617301</v>
      </c>
      <c r="H9">
        <f>VLOOKUP($A9,LTMLE!$A:$L, 10)</f>
        <v>0.31310632699539898</v>
      </c>
      <c r="I9">
        <f>VLOOKUP($A9,LTMLE!$A:$L, 11)</f>
        <v>0.35568010649694798</v>
      </c>
      <c r="J9">
        <f>VLOOKUP($A9,LTMLE!$A:$L, 9)</f>
        <v>3.6963357163557299E-208</v>
      </c>
      <c r="L9" t="str">
        <f>_xlfn.CONCAT(FIXED(temp!G9, 3), " (", FIXED(temp!H9,3), " - ", FIXED(temp!I9,3),  ")", IF(AND(temp!J9 &lt;0.05, NOT(ISBLANK(temp!J9))), "*", " ") )</f>
        <v>0.334 (0.313 - 0.356)*</v>
      </c>
      <c r="N9" s="10" t="s">
        <v>11</v>
      </c>
      <c r="O9">
        <v>0.28651750204433751</v>
      </c>
    </row>
    <row r="10" spans="1:15" x14ac:dyDescent="0.3">
      <c r="A10">
        <f>LTMLE!A10</f>
        <v>9</v>
      </c>
      <c r="B10" t="str">
        <f>_xlfn.CONCAT(IF(ISNUMBER(SEARCH("Yes-Treatment",LTMLE!D10)), "", "No "),IF(LTMLE!C10="ventilation_bin","Ventilation",IF(LTMLE!C10="rrt","RRT",IF(LTMLE!C10="pressor","Vasopressor",""))))</f>
        <v>Ventilation</v>
      </c>
      <c r="C10" t="str">
        <f>LEFT(LTMLE!D10, FIND("&amp;", LTMLE!D10)-1)</f>
        <v xml:space="preserve">Non-white </v>
      </c>
      <c r="D10" t="str">
        <f>LTMLE!B10</f>
        <v>MIMIC_eICU</v>
      </c>
      <c r="E10">
        <f>VLOOKUP($A10,LTMLE!$A:$L, 5)</f>
        <v>11</v>
      </c>
      <c r="F10">
        <f>VLOOKUP($A10,LTMLE!$A:$L, 6)</f>
        <v>15</v>
      </c>
      <c r="G10">
        <f>VLOOKUP($A10,LTMLE!$A:$L, 7)</f>
        <v>0.55281207113949804</v>
      </c>
      <c r="H10">
        <f>VLOOKUP($A10,LTMLE!$A:$L, 10)</f>
        <v>0.51671499175325197</v>
      </c>
      <c r="I10">
        <f>VLOOKUP($A10,LTMLE!$A:$L, 11)</f>
        <v>0.588909150525745</v>
      </c>
      <c r="J10">
        <f>VLOOKUP($A10,LTMLE!$A:$L, 9)</f>
        <v>6.0592188243311898E-198</v>
      </c>
      <c r="L10" t="str">
        <f>_xlfn.CONCAT(FIXED(temp!G10, 3), " (", FIXED(temp!H10,3), " - ", FIXED(temp!I10,3),  ")", IF(AND(temp!J10 &lt;0.05, NOT(ISBLANK(temp!J10))), "*", " ") )</f>
        <v>0.553 (0.517 - 0.589)*</v>
      </c>
      <c r="N10" s="11" t="s">
        <v>37</v>
      </c>
      <c r="O10">
        <v>0.28655959425226002</v>
      </c>
    </row>
    <row r="11" spans="1:15" x14ac:dyDescent="0.3">
      <c r="A11">
        <f>LTMLE!A11</f>
        <v>10</v>
      </c>
      <c r="B11" t="str">
        <f>_xlfn.CONCAT(IF(ISNUMBER(SEARCH("Yes-Treatment",LTMLE!D11)), "", "No "),IF(LTMLE!C11="ventilation_bin","Ventilation",IF(LTMLE!C11="rrt","RRT",IF(LTMLE!C11="pressor","Vasopressor",""))))</f>
        <v>Ventilation</v>
      </c>
      <c r="C11" t="str">
        <f>LEFT(LTMLE!D11, FIND("&amp;", LTMLE!D11)-1)</f>
        <v xml:space="preserve">Non-white </v>
      </c>
      <c r="D11" t="str">
        <f>LTMLE!B11</f>
        <v>MIMIC_eICU</v>
      </c>
      <c r="E11">
        <f>VLOOKUP($A11,LTMLE!$A:$L, 5)</f>
        <v>16</v>
      </c>
      <c r="F11">
        <f>VLOOKUP($A11,LTMLE!$A:$L, 6)</f>
        <v>100</v>
      </c>
      <c r="G11">
        <f>VLOOKUP($A11,LTMLE!$A:$L, 7)</f>
        <v>0.65789473684208299</v>
      </c>
      <c r="H11">
        <f>VLOOKUP($A11,LTMLE!$A:$L, 10)</f>
        <v>0.57073222005485302</v>
      </c>
      <c r="I11">
        <f>VLOOKUP($A11,LTMLE!$A:$L, 11)</f>
        <v>0.74505725362931197</v>
      </c>
      <c r="J11">
        <f>VLOOKUP($A11,LTMLE!$A:$L, 9)</f>
        <v>1.6103067258616101E-49</v>
      </c>
      <c r="L11" t="str">
        <f>_xlfn.CONCAT(FIXED(temp!G11, 3), " (", FIXED(temp!H11,3), " - ", FIXED(temp!I11,3),  ")", IF(AND(temp!J11 &lt;0.05, NOT(ISBLANK(temp!J11))), "*", " ") )</f>
        <v>0.658 (0.571 - 0.745)*</v>
      </c>
      <c r="N11" s="11" t="s">
        <v>38</v>
      </c>
      <c r="O11">
        <v>0.28647540983641501</v>
      </c>
    </row>
    <row r="12" spans="1:15" x14ac:dyDescent="0.3">
      <c r="A12">
        <f>LTMLE!A77</f>
        <v>0</v>
      </c>
      <c r="B12" t="str">
        <f>_xlfn.CONCAT(IF(ISNUMBER(SEARCH("Yes-Treatment",LTMLE!D77)), "", "No "),IF(LTMLE!C77="ventilation_bin","Ventilation",IF(LTMLE!C77="rrt","RRT",IF(LTMLE!C77="pressor","Vasopressor",""))))</f>
        <v xml:space="preserve">No </v>
      </c>
      <c r="C12" t="e">
        <f>LEFT(LTMLE!D77, FIND("&amp;", LTMLE!D77)-1)</f>
        <v>#VALUE!</v>
      </c>
      <c r="D12">
        <f>LTMLE!B77</f>
        <v>0</v>
      </c>
      <c r="E12" t="e">
        <f>VLOOKUP($A12,LTMLE!$A:$L, 5)</f>
        <v>#N/A</v>
      </c>
      <c r="F12" t="e">
        <f>VLOOKUP($A12,LTMLE!$A:$L, 6)</f>
        <v>#N/A</v>
      </c>
      <c r="G12" t="e">
        <f>VLOOKUP($A12,LTMLE!$A:$L, 7)</f>
        <v>#N/A</v>
      </c>
      <c r="H12" t="e">
        <f>VLOOKUP($A12,LTMLE!$A:$L, 10)</f>
        <v>#N/A</v>
      </c>
      <c r="I12" t="e">
        <f>VLOOKUP($A12,LTMLE!$A:$L, 11)</f>
        <v>#N/A</v>
      </c>
      <c r="J12" t="e">
        <f>VLOOKUP($A12,LTMLE!$A:$L, 9)</f>
        <v>#N/A</v>
      </c>
      <c r="L12" t="e">
        <f>_xlfn.CONCAT(FIXED(temp!G12, 3), " (", FIXED(temp!H12,3), " - ", FIXED(temp!I12,3),  ")", IF(AND(temp!J12 &lt;0.05, NOT(ISBLANK(temp!J12))), "*", " ") )</f>
        <v>#N/A</v>
      </c>
      <c r="N12" s="9" t="s">
        <v>39</v>
      </c>
      <c r="O12">
        <v>0.37191644982658001</v>
      </c>
    </row>
    <row r="13" spans="1:15" x14ac:dyDescent="0.3">
      <c r="A13">
        <f>LTMLE!A78</f>
        <v>0</v>
      </c>
      <c r="B13" t="str">
        <f>_xlfn.CONCAT(IF(ISNUMBER(SEARCH("Yes-Treatment",LTMLE!D78)), "", "No "),IF(LTMLE!C78="ventilation_bin","Ventilation",IF(LTMLE!C78="rrt","RRT",IF(LTMLE!C78="pressor","Vasopressor",""))))</f>
        <v xml:space="preserve">No </v>
      </c>
      <c r="C13" t="e">
        <f>LEFT(LTMLE!D78, FIND("&amp;", LTMLE!D78)-1)</f>
        <v>#VALUE!</v>
      </c>
      <c r="D13">
        <f>LTMLE!B78</f>
        <v>0</v>
      </c>
      <c r="E13" t="e">
        <f>VLOOKUP($A13,LTMLE!$A:$L, 5)</f>
        <v>#N/A</v>
      </c>
      <c r="F13" t="e">
        <f>VLOOKUP($A13,LTMLE!$A:$L, 6)</f>
        <v>#N/A</v>
      </c>
      <c r="G13" t="e">
        <f>VLOOKUP($A13,LTMLE!$A:$L, 7)</f>
        <v>#N/A</v>
      </c>
      <c r="H13" t="e">
        <f>VLOOKUP($A13,LTMLE!$A:$L, 10)</f>
        <v>#N/A</v>
      </c>
      <c r="I13" t="e">
        <f>VLOOKUP($A13,LTMLE!$A:$L, 11)</f>
        <v>#N/A</v>
      </c>
      <c r="J13" t="e">
        <f>VLOOKUP($A13,LTMLE!$A:$L, 9)</f>
        <v>#N/A</v>
      </c>
      <c r="L13" t="e">
        <f>_xlfn.CONCAT(FIXED(temp!G13, 3), " (", FIXED(temp!H13,3), " - ", FIXED(temp!I13,3),  ")", IF(AND(temp!J13 &lt;0.05, NOT(ISBLANK(temp!J13))), "*", " ") )</f>
        <v>#N/A</v>
      </c>
      <c r="N13" s="10" t="s">
        <v>19</v>
      </c>
      <c r="O13">
        <v>0.59614733495410555</v>
      </c>
    </row>
    <row r="14" spans="1:15" x14ac:dyDescent="0.3">
      <c r="A14">
        <f>LTMLE!A79</f>
        <v>0</v>
      </c>
      <c r="B14" t="str">
        <f>_xlfn.CONCAT(IF(ISNUMBER(SEARCH("Yes-Treatment",LTMLE!D79)), "", "No "),IF(LTMLE!C79="ventilation_bin","Ventilation",IF(LTMLE!C79="rrt","RRT",IF(LTMLE!C79="pressor","Vasopressor",""))))</f>
        <v xml:space="preserve">No </v>
      </c>
      <c r="C14" t="e">
        <f>LEFT(LTMLE!D79, FIND("&amp;", LTMLE!D79)-1)</f>
        <v>#VALUE!</v>
      </c>
      <c r="D14">
        <f>LTMLE!B79</f>
        <v>0</v>
      </c>
      <c r="E14" t="e">
        <f>VLOOKUP($A14,LTMLE!$A:$L, 5)</f>
        <v>#N/A</v>
      </c>
      <c r="F14" t="e">
        <f>VLOOKUP($A14,LTMLE!$A:$L, 6)</f>
        <v>#N/A</v>
      </c>
      <c r="G14" t="e">
        <f>VLOOKUP($A14,LTMLE!$A:$L, 7)</f>
        <v>#N/A</v>
      </c>
      <c r="H14" t="e">
        <f>VLOOKUP($A14,LTMLE!$A:$L, 10)</f>
        <v>#N/A</v>
      </c>
      <c r="I14" t="e">
        <f>VLOOKUP($A14,LTMLE!$A:$L, 11)</f>
        <v>#N/A</v>
      </c>
      <c r="J14" t="e">
        <f>VLOOKUP($A14,LTMLE!$A:$L, 9)</f>
        <v>#N/A</v>
      </c>
      <c r="L14" t="e">
        <f>_xlfn.CONCAT(FIXED(temp!G14, 3), " (", FIXED(temp!H14,3), " - ", FIXED(temp!I14,3),  ")", IF(AND(temp!J14 &lt;0.05, NOT(ISBLANK(temp!J14))), "*", " ") )</f>
        <v>#N/A</v>
      </c>
      <c r="N14" s="11" t="s">
        <v>37</v>
      </c>
      <c r="O14">
        <v>0.61925795053003196</v>
      </c>
    </row>
    <row r="15" spans="1:15" x14ac:dyDescent="0.3">
      <c r="A15">
        <f>LTMLE!A80</f>
        <v>0</v>
      </c>
      <c r="B15" t="str">
        <f>_xlfn.CONCAT(IF(ISNUMBER(SEARCH("Yes-Treatment",LTMLE!D80)), "", "No "),IF(LTMLE!C80="ventilation_bin","Ventilation",IF(LTMLE!C80="rrt","RRT",IF(LTMLE!C80="pressor","Vasopressor",""))))</f>
        <v xml:space="preserve">No </v>
      </c>
      <c r="C15" t="e">
        <f>LEFT(LTMLE!D80, FIND("&amp;", LTMLE!D80)-1)</f>
        <v>#VALUE!</v>
      </c>
      <c r="D15">
        <f>LTMLE!B80</f>
        <v>0</v>
      </c>
      <c r="E15" t="e">
        <f>VLOOKUP($A15,LTMLE!$A:$L, 5)</f>
        <v>#N/A</v>
      </c>
      <c r="F15" t="e">
        <f>VLOOKUP($A15,LTMLE!$A:$L, 6)</f>
        <v>#N/A</v>
      </c>
      <c r="G15" t="e">
        <f>VLOOKUP($A15,LTMLE!$A:$L, 7)</f>
        <v>#N/A</v>
      </c>
      <c r="H15" t="e">
        <f>VLOOKUP($A15,LTMLE!$A:$L, 10)</f>
        <v>#N/A</v>
      </c>
      <c r="I15" t="e">
        <f>VLOOKUP($A15,LTMLE!$A:$L, 11)</f>
        <v>#N/A</v>
      </c>
      <c r="J15" t="e">
        <f>VLOOKUP($A15,LTMLE!$A:$L, 9)</f>
        <v>#N/A</v>
      </c>
      <c r="L15" t="e">
        <f>_xlfn.CONCAT(FIXED(temp!G15, 3), " (", FIXED(temp!H15,3), " - ", FIXED(temp!I15,3),  ")", IF(AND(temp!J15 &lt;0.05, NOT(ISBLANK(temp!J15))), "*", " ") )</f>
        <v>#N/A</v>
      </c>
      <c r="N15" s="11" t="s">
        <v>38</v>
      </c>
      <c r="O15">
        <v>0.57303671937817902</v>
      </c>
    </row>
    <row r="16" spans="1:15" x14ac:dyDescent="0.3">
      <c r="A16">
        <f>LTMLE!A81</f>
        <v>0</v>
      </c>
      <c r="B16" t="str">
        <f>_xlfn.CONCAT(IF(ISNUMBER(SEARCH("Yes-Treatment",LTMLE!D81)), "", "No "),IF(LTMLE!C81="ventilation_bin","Ventilation",IF(LTMLE!C81="rrt","RRT",IF(LTMLE!C81="pressor","Vasopressor",""))))</f>
        <v xml:space="preserve">No </v>
      </c>
      <c r="C16" t="e">
        <f>LEFT(LTMLE!D81, FIND("&amp;", LTMLE!D81)-1)</f>
        <v>#VALUE!</v>
      </c>
      <c r="D16">
        <f>LTMLE!B81</f>
        <v>0</v>
      </c>
      <c r="E16" t="e">
        <f>VLOOKUP($A16,LTMLE!$A:$L, 5)</f>
        <v>#N/A</v>
      </c>
      <c r="F16" t="e">
        <f>VLOOKUP($A16,LTMLE!$A:$L, 6)</f>
        <v>#N/A</v>
      </c>
      <c r="G16" t="e">
        <f>VLOOKUP($A16,LTMLE!$A:$L, 7)</f>
        <v>#N/A</v>
      </c>
      <c r="H16" t="e">
        <f>VLOOKUP($A16,LTMLE!$A:$L, 10)</f>
        <v>#N/A</v>
      </c>
      <c r="I16" t="e">
        <f>VLOOKUP($A16,LTMLE!$A:$L, 11)</f>
        <v>#N/A</v>
      </c>
      <c r="J16" t="e">
        <f>VLOOKUP($A16,LTMLE!$A:$L, 9)</f>
        <v>#N/A</v>
      </c>
      <c r="L16" t="e">
        <f>_xlfn.CONCAT(FIXED(temp!G16, 3), " (", FIXED(temp!H16,3), " - ", FIXED(temp!I16,3),  ")", IF(AND(temp!J16 &lt;0.05, NOT(ISBLANK(temp!J16))), "*", " ") )</f>
        <v>#N/A</v>
      </c>
      <c r="N16" s="10" t="s">
        <v>11</v>
      </c>
      <c r="O16">
        <v>0.1476855646990545</v>
      </c>
    </row>
    <row r="17" spans="1:15" x14ac:dyDescent="0.3">
      <c r="A17">
        <f>LTMLE!A17</f>
        <v>16</v>
      </c>
      <c r="B17" t="str">
        <f>_xlfn.CONCAT(IF(ISNUMBER(SEARCH("Yes-Treatment",LTMLE!D17)), "", "No "),IF(LTMLE!C17="ventilation_bin","Ventilation",IF(LTMLE!C17="rrt","RRT",IF(LTMLE!C17="pressor","Vasopressor",""))))</f>
        <v>Ventilation</v>
      </c>
      <c r="C17" t="str">
        <f>LEFT(LTMLE!D17, FIND("&amp;", LTMLE!D17)-1)</f>
        <v xml:space="preserve">White </v>
      </c>
      <c r="D17" t="str">
        <f>LTMLE!B17</f>
        <v>MIMIC_eICU</v>
      </c>
      <c r="E17">
        <f>VLOOKUP($A17,LTMLE!$A:$L, 5)</f>
        <v>0</v>
      </c>
      <c r="F17">
        <f>VLOOKUP($A17,LTMLE!$A:$L, 6)</f>
        <v>100</v>
      </c>
      <c r="G17">
        <f>VLOOKUP($A17,LTMLE!$A:$L, 7)</f>
        <v>0.31511221945129098</v>
      </c>
      <c r="H17">
        <f>VLOOKUP($A17,LTMLE!$A:$L, 10)</f>
        <v>0.30868183411730399</v>
      </c>
      <c r="I17">
        <f>VLOOKUP($A17,LTMLE!$A:$L, 11)</f>
        <v>0.32154260478527902</v>
      </c>
      <c r="J17">
        <f>VLOOKUP($A17,LTMLE!$A:$L, 9)</f>
        <v>0</v>
      </c>
      <c r="L17" t="str">
        <f>_xlfn.CONCAT(FIXED(temp!G17, 3), " (", FIXED(temp!H17,3), " - ", FIXED(temp!I17,3),  ")", IF(AND(temp!J17 &lt;0.05, NOT(ISBLANK(temp!J17))), "*", " ") )</f>
        <v>0.315 (0.309 - 0.322)*</v>
      </c>
      <c r="N17" s="11" t="s">
        <v>37</v>
      </c>
      <c r="O17">
        <v>0.1321499013812</v>
      </c>
    </row>
    <row r="18" spans="1:15" x14ac:dyDescent="0.3">
      <c r="A18">
        <f>LTMLE!A18</f>
        <v>17</v>
      </c>
      <c r="B18" t="str">
        <f>_xlfn.CONCAT(IF(ISNUMBER(SEARCH("Yes-Treatment",LTMLE!D18)), "", "No "),IF(LTMLE!C18="ventilation_bin","Ventilation",IF(LTMLE!C18="rrt","RRT",IF(LTMLE!C18="pressor","Vasopressor",""))))</f>
        <v>Ventilation</v>
      </c>
      <c r="C18" t="str">
        <f>LEFT(LTMLE!D18, FIND("&amp;", LTMLE!D18)-1)</f>
        <v xml:space="preserve">White </v>
      </c>
      <c r="D18" t="str">
        <f>LTMLE!B18</f>
        <v>MIMIC_eICU</v>
      </c>
      <c r="E18">
        <f>VLOOKUP($A18,LTMLE!$A:$L, 5)</f>
        <v>0</v>
      </c>
      <c r="F18">
        <f>VLOOKUP($A18,LTMLE!$A:$L, 6)</f>
        <v>5</v>
      </c>
      <c r="G18">
        <f>VLOOKUP($A18,LTMLE!$A:$L, 7)</f>
        <v>0.21004773812258401</v>
      </c>
      <c r="H18">
        <f>VLOOKUP($A18,LTMLE!$A:$L, 10)</f>
        <v>0.201535933842862</v>
      </c>
      <c r="I18">
        <f>VLOOKUP($A18,LTMLE!$A:$L, 11)</f>
        <v>0.21855954240230599</v>
      </c>
      <c r="J18">
        <f>VLOOKUP($A18,LTMLE!$A:$L, 9)</f>
        <v>0</v>
      </c>
      <c r="L18" t="str">
        <f>_xlfn.CONCAT(FIXED(temp!G18, 3), " (", FIXED(temp!H18,3), " - ", FIXED(temp!I18,3),  ")", IF(AND(temp!J18 &lt;0.05, NOT(ISBLANK(temp!J18))), "*", " ") )</f>
        <v>0.210 (0.202 - 0.219)*</v>
      </c>
      <c r="N18" s="11" t="s">
        <v>38</v>
      </c>
      <c r="O18">
        <v>0.163221228016909</v>
      </c>
    </row>
    <row r="19" spans="1:15" x14ac:dyDescent="0.3">
      <c r="A19">
        <f>LTMLE!A19</f>
        <v>18</v>
      </c>
      <c r="B19" t="str">
        <f>_xlfn.CONCAT(IF(ISNUMBER(SEARCH("Yes-Treatment",LTMLE!D19)), "", "No "),IF(LTMLE!C19="ventilation_bin","Ventilation",IF(LTMLE!C19="rrt","RRT",IF(LTMLE!C19="pressor","Vasopressor",""))))</f>
        <v>Ventilation</v>
      </c>
      <c r="C19" t="str">
        <f>LEFT(LTMLE!D19, FIND("&amp;", LTMLE!D19)-1)</f>
        <v xml:space="preserve">White </v>
      </c>
      <c r="D19" t="str">
        <f>LTMLE!B19</f>
        <v>MIMIC_eICU</v>
      </c>
      <c r="E19">
        <f>VLOOKUP($A19,LTMLE!$A:$L, 5)</f>
        <v>6</v>
      </c>
      <c r="F19">
        <f>VLOOKUP($A19,LTMLE!$A:$L, 6)</f>
        <v>10</v>
      </c>
      <c r="G19">
        <f>VLOOKUP($A19,LTMLE!$A:$L, 7)</f>
        <v>0.329194837123642</v>
      </c>
      <c r="H19">
        <f>VLOOKUP($A19,LTMLE!$A:$L, 10)</f>
        <v>0.31898293863363802</v>
      </c>
      <c r="I19">
        <f>VLOOKUP($A19,LTMLE!$A:$L, 11)</f>
        <v>0.33940673561364598</v>
      </c>
      <c r="J19">
        <f>VLOOKUP($A19,LTMLE!$A:$L, 9)</f>
        <v>0</v>
      </c>
      <c r="L19" t="str">
        <f>_xlfn.CONCAT(FIXED(temp!G19, 3), " (", FIXED(temp!H19,3), " - ", FIXED(temp!I19,3),  ")", IF(AND(temp!J19 &lt;0.05, NOT(ISBLANK(temp!J19))), "*", " ") )</f>
        <v>0.329 (0.319 - 0.339)*</v>
      </c>
      <c r="N19" s="9" t="s">
        <v>22</v>
      </c>
      <c r="O19">
        <v>0.46311959728281249</v>
      </c>
    </row>
    <row r="20" spans="1:15" x14ac:dyDescent="0.3">
      <c r="A20">
        <f>LTMLE!A20</f>
        <v>19</v>
      </c>
      <c r="B20" t="str">
        <f>_xlfn.CONCAT(IF(ISNUMBER(SEARCH("Yes-Treatment",LTMLE!D20)), "", "No "),IF(LTMLE!C20="ventilation_bin","Ventilation",IF(LTMLE!C20="rrt","RRT",IF(LTMLE!C20="pressor","Vasopressor",""))))</f>
        <v>Ventilation</v>
      </c>
      <c r="C20" t="str">
        <f>LEFT(LTMLE!D20, FIND("&amp;", LTMLE!D20)-1)</f>
        <v xml:space="preserve">White </v>
      </c>
      <c r="D20" t="str">
        <f>LTMLE!B20</f>
        <v>MIMIC_eICU</v>
      </c>
      <c r="E20">
        <f>VLOOKUP($A20,LTMLE!$A:$L, 5)</f>
        <v>11</v>
      </c>
      <c r="F20">
        <f>VLOOKUP($A20,LTMLE!$A:$L, 6)</f>
        <v>15</v>
      </c>
      <c r="G20">
        <f>VLOOKUP($A20,LTMLE!$A:$L, 7)</f>
        <v>0.55199403635412303</v>
      </c>
      <c r="H20">
        <f>VLOOKUP($A20,LTMLE!$A:$L, 10)</f>
        <v>0.53317485237388196</v>
      </c>
      <c r="I20">
        <f>VLOOKUP($A20,LTMLE!$A:$L, 11)</f>
        <v>0.57081322033436399</v>
      </c>
      <c r="J20">
        <f>VLOOKUP($A20,LTMLE!$A:$L, 9)</f>
        <v>0</v>
      </c>
      <c r="L20" t="str">
        <f>_xlfn.CONCAT(FIXED(temp!G20, 3), " (", FIXED(temp!H20,3), " - ", FIXED(temp!I20,3),  ")", IF(AND(temp!J20 &lt;0.05, NOT(ISBLANK(temp!J20))), "*", " ") )</f>
        <v>0.552 (0.533 - 0.571)*</v>
      </c>
      <c r="N20" s="10" t="s">
        <v>19</v>
      </c>
      <c r="O20">
        <v>0.69002365571811208</v>
      </c>
    </row>
    <row r="21" spans="1:15" x14ac:dyDescent="0.3">
      <c r="A21">
        <f>LTMLE!A21</f>
        <v>20</v>
      </c>
      <c r="B21" t="str">
        <f>_xlfn.CONCAT(IF(ISNUMBER(SEARCH("Yes-Treatment",LTMLE!D21)), "", "No "),IF(LTMLE!C21="ventilation_bin","Ventilation",IF(LTMLE!C21="rrt","RRT",IF(LTMLE!C21="pressor","Vasopressor",""))))</f>
        <v>Ventilation</v>
      </c>
      <c r="C21" t="str">
        <f>LEFT(LTMLE!D21, FIND("&amp;", LTMLE!D21)-1)</f>
        <v xml:space="preserve">White </v>
      </c>
      <c r="D21" t="str">
        <f>LTMLE!B21</f>
        <v>MIMIC_eICU</v>
      </c>
      <c r="E21">
        <f>VLOOKUP($A21,LTMLE!$A:$L, 5)</f>
        <v>16</v>
      </c>
      <c r="F21">
        <f>VLOOKUP($A21,LTMLE!$A:$L, 6)</f>
        <v>100</v>
      </c>
      <c r="G21">
        <f>VLOOKUP($A21,LTMLE!$A:$L, 7)</f>
        <v>0.71658986175074602</v>
      </c>
      <c r="H21">
        <f>VLOOKUP($A21,LTMLE!$A:$L, 10)</f>
        <v>0.67415505194165704</v>
      </c>
      <c r="I21">
        <f>VLOOKUP($A21,LTMLE!$A:$L, 11)</f>
        <v>0.759024671559834</v>
      </c>
      <c r="J21">
        <f>VLOOKUP($A21,LTMLE!$A:$L, 9)</f>
        <v>3.2178971141747298E-240</v>
      </c>
      <c r="L21" t="str">
        <f>_xlfn.CONCAT(FIXED(temp!G21, 3), " (", FIXED(temp!H21,3), " - ", FIXED(temp!I21,3),  ")", IF(AND(temp!J21 &lt;0.05, NOT(ISBLANK(temp!J21))), "*", " ") )</f>
        <v>0.717 (0.674 - 0.759)*</v>
      </c>
      <c r="N21" s="11" t="s">
        <v>37</v>
      </c>
      <c r="O21">
        <v>0.66896551724132902</v>
      </c>
    </row>
    <row r="22" spans="1:15" x14ac:dyDescent="0.3">
      <c r="A22">
        <f>LTMLE!A62</f>
        <v>0</v>
      </c>
      <c r="B22" t="str">
        <f>_xlfn.CONCAT(IF(ISNUMBER(SEARCH("Yes-Treatment",LTMLE!D62)), "", "No "),IF(LTMLE!C62="ventilation_bin","Ventilation",IF(LTMLE!C62="rrt","RRT",IF(LTMLE!C62="pressor","Vasopressor",""))))</f>
        <v xml:space="preserve">No </v>
      </c>
      <c r="C22" t="e">
        <f>LEFT(LTMLE!D62, FIND("&amp;", LTMLE!D62)-1)</f>
        <v>#VALUE!</v>
      </c>
      <c r="D22">
        <f>LTMLE!B62</f>
        <v>0</v>
      </c>
      <c r="E22" t="e">
        <f>VLOOKUP($A22,LTMLE!$A:$L, 5)</f>
        <v>#N/A</v>
      </c>
      <c r="F22" t="e">
        <f>VLOOKUP($A22,LTMLE!$A:$L, 6)</f>
        <v>#N/A</v>
      </c>
      <c r="G22" t="e">
        <f>VLOOKUP($A22,LTMLE!$A:$L, 7)</f>
        <v>#N/A</v>
      </c>
      <c r="H22" t="e">
        <f>VLOOKUP($A22,LTMLE!$A:$L, 10)</f>
        <v>#N/A</v>
      </c>
      <c r="I22" t="e">
        <f>VLOOKUP($A22,LTMLE!$A:$L, 11)</f>
        <v>#N/A</v>
      </c>
      <c r="J22" t="e">
        <f>VLOOKUP($A22,LTMLE!$A:$L, 9)</f>
        <v>#N/A</v>
      </c>
      <c r="L22" t="e">
        <f>_xlfn.CONCAT(FIXED(temp!G22, 3), " (", FIXED(temp!H22,3), " - ", FIXED(temp!I22,3),  ")", IF(AND(temp!J22 &lt;0.05, NOT(ISBLANK(temp!J22))), "*", " ") )</f>
        <v>#N/A</v>
      </c>
      <c r="N22" s="11" t="s">
        <v>38</v>
      </c>
      <c r="O22">
        <v>0.71108179419489503</v>
      </c>
    </row>
    <row r="23" spans="1:15" x14ac:dyDescent="0.3">
      <c r="A23">
        <f>LTMLE!A63</f>
        <v>0</v>
      </c>
      <c r="B23" t="str">
        <f>_xlfn.CONCAT(IF(ISNUMBER(SEARCH("Yes-Treatment",LTMLE!D63)), "", "No "),IF(LTMLE!C63="ventilation_bin","Ventilation",IF(LTMLE!C63="rrt","RRT",IF(LTMLE!C63="pressor","Vasopressor",""))))</f>
        <v xml:space="preserve">No </v>
      </c>
      <c r="C23" t="e">
        <f>LEFT(LTMLE!D63, FIND("&amp;", LTMLE!D63)-1)</f>
        <v>#VALUE!</v>
      </c>
      <c r="D23">
        <f>LTMLE!B63</f>
        <v>0</v>
      </c>
      <c r="E23" t="e">
        <f>VLOOKUP($A23,LTMLE!$A:$L, 5)</f>
        <v>#N/A</v>
      </c>
      <c r="F23" t="e">
        <f>VLOOKUP($A23,LTMLE!$A:$L, 6)</f>
        <v>#N/A</v>
      </c>
      <c r="G23" t="e">
        <f>VLOOKUP($A23,LTMLE!$A:$L, 7)</f>
        <v>#N/A</v>
      </c>
      <c r="H23" t="e">
        <f>VLOOKUP($A23,LTMLE!$A:$L, 10)</f>
        <v>#N/A</v>
      </c>
      <c r="I23" t="e">
        <f>VLOOKUP($A23,LTMLE!$A:$L, 11)</f>
        <v>#N/A</v>
      </c>
      <c r="J23" t="e">
        <f>VLOOKUP($A23,LTMLE!$A:$L, 9)</f>
        <v>#N/A</v>
      </c>
      <c r="L23" t="e">
        <f>_xlfn.CONCAT(FIXED(temp!G23, 3), " (", FIXED(temp!H23,3), " - ", FIXED(temp!I23,3),  ")", IF(AND(temp!J23 &lt;0.05, NOT(ISBLANK(temp!J23))), "*", " ") )</f>
        <v>#N/A</v>
      </c>
      <c r="N23" s="10" t="s">
        <v>11</v>
      </c>
      <c r="O23">
        <v>0.23621553884751301</v>
      </c>
    </row>
    <row r="24" spans="1:15" x14ac:dyDescent="0.3">
      <c r="A24">
        <f>LTMLE!A64</f>
        <v>0</v>
      </c>
      <c r="B24" t="str">
        <f>_xlfn.CONCAT(IF(ISNUMBER(SEARCH("Yes-Treatment",LTMLE!D64)), "", "No "),IF(LTMLE!C64="ventilation_bin","Ventilation",IF(LTMLE!C64="rrt","RRT",IF(LTMLE!C64="pressor","Vasopressor",""))))</f>
        <v xml:space="preserve">No </v>
      </c>
      <c r="C24" t="e">
        <f>LEFT(LTMLE!D64, FIND("&amp;", LTMLE!D64)-1)</f>
        <v>#VALUE!</v>
      </c>
      <c r="D24">
        <f>LTMLE!B64</f>
        <v>0</v>
      </c>
      <c r="E24" t="e">
        <f>VLOOKUP($A24,LTMLE!$A:$L, 5)</f>
        <v>#N/A</v>
      </c>
      <c r="F24" t="e">
        <f>VLOOKUP($A24,LTMLE!$A:$L, 6)</f>
        <v>#N/A</v>
      </c>
      <c r="G24" t="e">
        <f>VLOOKUP($A24,LTMLE!$A:$L, 7)</f>
        <v>#N/A</v>
      </c>
      <c r="H24" t="e">
        <f>VLOOKUP($A24,LTMLE!$A:$L, 10)</f>
        <v>#N/A</v>
      </c>
      <c r="I24" t="e">
        <f>VLOOKUP($A24,LTMLE!$A:$L, 11)</f>
        <v>#N/A</v>
      </c>
      <c r="J24" t="e">
        <f>VLOOKUP($A24,LTMLE!$A:$L, 9)</f>
        <v>#N/A</v>
      </c>
      <c r="L24" t="e">
        <f>_xlfn.CONCAT(FIXED(temp!G24, 3), " (", FIXED(temp!H24,3), " - ", FIXED(temp!I24,3),  ")", IF(AND(temp!J24 &lt;0.05, NOT(ISBLANK(temp!J24))), "*", " ") )</f>
        <v>#N/A</v>
      </c>
      <c r="N24" s="11" t="s">
        <v>37</v>
      </c>
      <c r="O24">
        <v>0.21491228070193999</v>
      </c>
    </row>
    <row r="25" spans="1:15" x14ac:dyDescent="0.3">
      <c r="A25">
        <f>LTMLE!A65</f>
        <v>0</v>
      </c>
      <c r="B25" t="str">
        <f>_xlfn.CONCAT(IF(ISNUMBER(SEARCH("Yes-Treatment",LTMLE!D65)), "", "No "),IF(LTMLE!C65="ventilation_bin","Ventilation",IF(LTMLE!C65="rrt","RRT",IF(LTMLE!C65="pressor","Vasopressor",""))))</f>
        <v xml:space="preserve">No </v>
      </c>
      <c r="C25" t="e">
        <f>LEFT(LTMLE!D65, FIND("&amp;", LTMLE!D65)-1)</f>
        <v>#VALUE!</v>
      </c>
      <c r="D25">
        <f>LTMLE!B65</f>
        <v>0</v>
      </c>
      <c r="E25" t="e">
        <f>VLOOKUP($A25,LTMLE!$A:$L, 5)</f>
        <v>#N/A</v>
      </c>
      <c r="F25" t="e">
        <f>VLOOKUP($A25,LTMLE!$A:$L, 6)</f>
        <v>#N/A</v>
      </c>
      <c r="G25" t="e">
        <f>VLOOKUP($A25,LTMLE!$A:$L, 7)</f>
        <v>#N/A</v>
      </c>
      <c r="H25" t="e">
        <f>VLOOKUP($A25,LTMLE!$A:$L, 10)</f>
        <v>#N/A</v>
      </c>
      <c r="I25" t="e">
        <f>VLOOKUP($A25,LTMLE!$A:$L, 11)</f>
        <v>#N/A</v>
      </c>
      <c r="J25" t="e">
        <f>VLOOKUP($A25,LTMLE!$A:$L, 9)</f>
        <v>#N/A</v>
      </c>
      <c r="L25" t="e">
        <f>_xlfn.CONCAT(FIXED(temp!G25, 3), " (", FIXED(temp!H25,3), " - ", FIXED(temp!I25,3),  ")", IF(AND(temp!J25 &lt;0.05, NOT(ISBLANK(temp!J25))), "*", " ") )</f>
        <v>#N/A</v>
      </c>
      <c r="N25" s="11" t="s">
        <v>38</v>
      </c>
      <c r="O25">
        <v>0.257518796993086</v>
      </c>
    </row>
    <row r="26" spans="1:15" x14ac:dyDescent="0.3">
      <c r="A26">
        <f>LTMLE!A66</f>
        <v>0</v>
      </c>
      <c r="B26" t="str">
        <f>_xlfn.CONCAT(IF(ISNUMBER(SEARCH("Yes-Treatment",LTMLE!D66)), "", "No "),IF(LTMLE!C66="ventilation_bin","Ventilation",IF(LTMLE!C66="rrt","RRT",IF(LTMLE!C66="pressor","Vasopressor",""))))</f>
        <v xml:space="preserve">No </v>
      </c>
      <c r="C26" t="e">
        <f>LEFT(LTMLE!D66, FIND("&amp;", LTMLE!D66)-1)</f>
        <v>#VALUE!</v>
      </c>
      <c r="D26">
        <f>LTMLE!B66</f>
        <v>0</v>
      </c>
      <c r="E26" t="e">
        <f>VLOOKUP($A26,LTMLE!$A:$L, 5)</f>
        <v>#N/A</v>
      </c>
      <c r="F26" t="e">
        <f>VLOOKUP($A26,LTMLE!$A:$L, 6)</f>
        <v>#N/A</v>
      </c>
      <c r="G26" t="e">
        <f>VLOOKUP($A26,LTMLE!$A:$L, 7)</f>
        <v>#N/A</v>
      </c>
      <c r="H26" t="e">
        <f>VLOOKUP($A26,LTMLE!$A:$L, 10)</f>
        <v>#N/A</v>
      </c>
      <c r="I26" t="e">
        <f>VLOOKUP($A26,LTMLE!$A:$L, 11)</f>
        <v>#N/A</v>
      </c>
      <c r="J26" t="e">
        <f>VLOOKUP($A26,LTMLE!$A:$L, 9)</f>
        <v>#N/A</v>
      </c>
      <c r="L26" t="e">
        <f>_xlfn.CONCAT(FIXED(temp!G26, 3), " (", FIXED(temp!H26,3), " - ", FIXED(temp!I26,3),  ")", IF(AND(temp!J26 &lt;0.05, NOT(ISBLANK(temp!J26))), "*", " ") )</f>
        <v>#N/A</v>
      </c>
      <c r="N26" s="9" t="s">
        <v>40</v>
      </c>
      <c r="O26">
        <v>0.37006554197770503</v>
      </c>
    </row>
    <row r="27" spans="1:15" x14ac:dyDescent="0.3">
      <c r="A27">
        <f>LTMLE!A2</f>
        <v>1</v>
      </c>
      <c r="B27" t="str">
        <f>_xlfn.CONCAT(IF(ISNUMBER(SEARCH("Yes-Treatment",LTMLE!D2)), "", "No "),IF(LTMLE!C2="ventilation_bin","Ventilation",IF(LTMLE!C2="rrt","RRT",IF(LTMLE!C2="pressor","Vasopressor",""))))</f>
        <v>No Ventilation</v>
      </c>
      <c r="C27" t="str">
        <f>LEFT(LTMLE!D2, FIND("&amp;", LTMLE!D2)-1)</f>
        <v xml:space="preserve">Non-white </v>
      </c>
      <c r="D27" t="str">
        <f>LTMLE!B2</f>
        <v>MIMIC_eICU</v>
      </c>
      <c r="E27">
        <f>VLOOKUP($A27,LTMLE!$A:$L, 5)</f>
        <v>0</v>
      </c>
      <c r="F27">
        <f>VLOOKUP($A27,LTMLE!$A:$L, 6)</f>
        <v>100</v>
      </c>
      <c r="G27">
        <f>VLOOKUP($A27,LTMLE!$A:$L, 7)</f>
        <v>0.18621769772910099</v>
      </c>
      <c r="H27">
        <f>VLOOKUP($A27,LTMLE!$A:$L, 10)</f>
        <v>0.176669179056436</v>
      </c>
      <c r="I27">
        <f>VLOOKUP($A27,LTMLE!$A:$L, 11)</f>
        <v>0.195766216401766</v>
      </c>
      <c r="J27">
        <f>VLOOKUP($A27,LTMLE!$A:$L, 9)</f>
        <v>0</v>
      </c>
      <c r="L27" t="str">
        <f>_xlfn.CONCAT(FIXED(temp!G27, 3), " (", FIXED(temp!H27,3), " - ", FIXED(temp!I27,3),  ")", IF(AND(temp!J27 &lt;0.05, NOT(ISBLANK(temp!J27))), "*", " ") )</f>
        <v>0.186 (0.177 - 0.196)*</v>
      </c>
      <c r="N27" s="10" t="s">
        <v>19</v>
      </c>
      <c r="O27">
        <v>0.51531660251544653</v>
      </c>
    </row>
    <row r="28" spans="1:15" x14ac:dyDescent="0.3">
      <c r="A28">
        <f>LTMLE!A3</f>
        <v>2</v>
      </c>
      <c r="B28" t="str">
        <f>_xlfn.CONCAT(IF(ISNUMBER(SEARCH("Yes-Treatment",LTMLE!D3)), "", "No "),IF(LTMLE!C3="ventilation_bin","Ventilation",IF(LTMLE!C3="rrt","RRT",IF(LTMLE!C3="pressor","Vasopressor",""))))</f>
        <v>No Ventilation</v>
      </c>
      <c r="C28" t="str">
        <f>LEFT(LTMLE!D3, FIND("&amp;", LTMLE!D3)-1)</f>
        <v xml:space="preserve">Non-white </v>
      </c>
      <c r="D28" t="str">
        <f>LTMLE!B3</f>
        <v>MIMIC_eICU</v>
      </c>
      <c r="E28">
        <f>VLOOKUP($A28,LTMLE!$A:$L, 5)</f>
        <v>0</v>
      </c>
      <c r="F28">
        <f>VLOOKUP($A28,LTMLE!$A:$L, 6)</f>
        <v>5</v>
      </c>
      <c r="G28">
        <f>VLOOKUP($A28,LTMLE!$A:$L, 7)</f>
        <v>0.14298112388808101</v>
      </c>
      <c r="H28">
        <f>VLOOKUP($A28,LTMLE!$A:$L, 10)</f>
        <v>0.132874982437301</v>
      </c>
      <c r="I28">
        <f>VLOOKUP($A28,LTMLE!$A:$L, 11)</f>
        <v>0.15308726533886099</v>
      </c>
      <c r="J28">
        <f>VLOOKUP($A28,LTMLE!$A:$L, 9)</f>
        <v>3.0826796970518002E-169</v>
      </c>
      <c r="L28" t="str">
        <f>_xlfn.CONCAT(FIXED(temp!G28, 3), " (", FIXED(temp!H28,3), " - ", FIXED(temp!I28,3),  ")", IF(AND(temp!J28 &lt;0.05, NOT(ISBLANK(temp!J28))), "*", " ") )</f>
        <v>0.143 (0.133 - 0.153)*</v>
      </c>
      <c r="N28" s="11" t="s">
        <v>37</v>
      </c>
      <c r="O28">
        <v>0.54324644544899903</v>
      </c>
    </row>
    <row r="29" spans="1:15" x14ac:dyDescent="0.3">
      <c r="A29">
        <f>LTMLE!A4</f>
        <v>3</v>
      </c>
      <c r="B29" t="str">
        <f>_xlfn.CONCAT(IF(ISNUMBER(SEARCH("Yes-Treatment",LTMLE!D4)), "", "No "),IF(LTMLE!C4="ventilation_bin","Ventilation",IF(LTMLE!C4="rrt","RRT",IF(LTMLE!C4="pressor","Vasopressor",""))))</f>
        <v>No Ventilation</v>
      </c>
      <c r="C29" t="str">
        <f>LEFT(LTMLE!D4, FIND("&amp;", LTMLE!D4)-1)</f>
        <v xml:space="preserve">Non-white </v>
      </c>
      <c r="D29" t="str">
        <f>LTMLE!B4</f>
        <v>MIMIC_eICU</v>
      </c>
      <c r="E29">
        <f>VLOOKUP($A29,LTMLE!$A:$L, 5)</f>
        <v>6</v>
      </c>
      <c r="F29">
        <f>VLOOKUP($A29,LTMLE!$A:$L, 6)</f>
        <v>10</v>
      </c>
      <c r="G29">
        <f>VLOOKUP($A29,LTMLE!$A:$L, 7)</f>
        <v>0.27487864077711199</v>
      </c>
      <c r="H29">
        <f>VLOOKUP($A29,LTMLE!$A:$L, 10)</f>
        <v>0.25332315550726298</v>
      </c>
      <c r="I29">
        <f>VLOOKUP($A29,LTMLE!$A:$L, 11)</f>
        <v>0.29643412604696001</v>
      </c>
      <c r="J29">
        <f>VLOOKUP($A29,LTMLE!$A:$L, 9)</f>
        <v>7.1503670855277799E-138</v>
      </c>
      <c r="L29" t="str">
        <f>_xlfn.CONCAT(FIXED(temp!G29, 3), " (", FIXED(temp!H29,3), " - ", FIXED(temp!I29,3),  ")", IF(AND(temp!J29 &lt;0.05, NOT(ISBLANK(temp!J29))), "*", " ") )</f>
        <v>0.275 (0.253 - 0.296)*</v>
      </c>
      <c r="N29" s="11" t="s">
        <v>38</v>
      </c>
      <c r="O29">
        <v>0.48738675958189398</v>
      </c>
    </row>
    <row r="30" spans="1:15" x14ac:dyDescent="0.3">
      <c r="A30">
        <f>LTMLE!A5</f>
        <v>4</v>
      </c>
      <c r="B30" t="str">
        <f>_xlfn.CONCAT(IF(ISNUMBER(SEARCH("Yes-Treatment",LTMLE!D5)), "", "No "),IF(LTMLE!C5="ventilation_bin","Ventilation",IF(LTMLE!C5="rrt","RRT",IF(LTMLE!C5="pressor","Vasopressor",""))))</f>
        <v>No Ventilation</v>
      </c>
      <c r="C30" t="str">
        <f>LEFT(LTMLE!D5, FIND("&amp;", LTMLE!D5)-1)</f>
        <v xml:space="preserve">Non-white </v>
      </c>
      <c r="D30" t="str">
        <f>LTMLE!B5</f>
        <v>MIMIC_eICU</v>
      </c>
      <c r="E30">
        <f>VLOOKUP($A30,LTMLE!$A:$L, 5)</f>
        <v>11</v>
      </c>
      <c r="F30">
        <f>VLOOKUP($A30,LTMLE!$A:$L, 6)</f>
        <v>15</v>
      </c>
      <c r="G30">
        <f>VLOOKUP($A30,LTMLE!$A:$L, 7)</f>
        <v>0.58823529411764397</v>
      </c>
      <c r="H30">
        <f>VLOOKUP($A30,LTMLE!$A:$L, 10)</f>
        <v>0.49979938354018599</v>
      </c>
      <c r="I30">
        <f>VLOOKUP($A30,LTMLE!$A:$L, 11)</f>
        <v>0.676671204695103</v>
      </c>
      <c r="J30">
        <f>VLOOKUP($A30,LTMLE!$A:$L, 9)</f>
        <v>7.5576882218843103E-39</v>
      </c>
      <c r="L30" t="str">
        <f>_xlfn.CONCAT(FIXED(temp!G30, 3), " (", FIXED(temp!H30,3), " - ", FIXED(temp!I30,3),  ")", IF(AND(temp!J30 &lt;0.05, NOT(ISBLANK(temp!J30))), "*", " ") )</f>
        <v>0.588 (0.500 - 0.677)*</v>
      </c>
      <c r="N30" s="10" t="s">
        <v>11</v>
      </c>
      <c r="O30">
        <v>0.22481448143996349</v>
      </c>
    </row>
    <row r="31" spans="1:15" x14ac:dyDescent="0.3">
      <c r="A31">
        <f>LTMLE!A6</f>
        <v>5</v>
      </c>
      <c r="B31" t="str">
        <f>_xlfn.CONCAT(IF(ISNUMBER(SEARCH("Yes-Treatment",LTMLE!D6)), "", "No "),IF(LTMLE!C6="ventilation_bin","Ventilation",IF(LTMLE!C6="rrt","RRT",IF(LTMLE!C6="pressor","Vasopressor",""))))</f>
        <v>No Ventilation</v>
      </c>
      <c r="C31" t="str">
        <f>LEFT(LTMLE!D6, FIND("&amp;", LTMLE!D6)-1)</f>
        <v xml:space="preserve">Non-white </v>
      </c>
      <c r="D31" t="str">
        <f>LTMLE!B6</f>
        <v>MIMIC_eICU</v>
      </c>
      <c r="E31">
        <f>VLOOKUP($A31,LTMLE!$A:$L, 5)</f>
        <v>16</v>
      </c>
      <c r="F31">
        <f>VLOOKUP($A31,LTMLE!$A:$L, 6)</f>
        <v>100</v>
      </c>
      <c r="G31">
        <f>VLOOKUP($A31,LTMLE!$A:$L, 7)</f>
        <v>0.77777777777768098</v>
      </c>
      <c r="H31">
        <f>VLOOKUP($A31,LTMLE!$A:$L, 10)</f>
        <v>0.50593089503345001</v>
      </c>
      <c r="I31">
        <f>VLOOKUP($A31,LTMLE!$A:$L, 11)</f>
        <v>1</v>
      </c>
      <c r="J31">
        <f>VLOOKUP($A31,LTMLE!$A:$L, 9)</f>
        <v>2.0511725611566E-8</v>
      </c>
      <c r="L31" t="str">
        <f>_xlfn.CONCAT(FIXED(temp!G31, 3), " (", FIXED(temp!H31,3), " - ", FIXED(temp!I31,3),  ")", IF(AND(temp!J31 &lt;0.05, NOT(ISBLANK(temp!J31))), "*", " ") )</f>
        <v>0.778 (0.506 - 1.000)*</v>
      </c>
      <c r="N31" s="11" t="s">
        <v>37</v>
      </c>
      <c r="O31">
        <v>0.215393452039258</v>
      </c>
    </row>
    <row r="32" spans="1:15" x14ac:dyDescent="0.3">
      <c r="A32">
        <f>LTMLE!A72</f>
        <v>0</v>
      </c>
      <c r="B32" t="str">
        <f>_xlfn.CONCAT(IF(ISNUMBER(SEARCH("Yes-Treatment",LTMLE!D72)), "", "No "),IF(LTMLE!C72="ventilation_bin","Ventilation",IF(LTMLE!C72="rrt","RRT",IF(LTMLE!C72="pressor","Vasopressor",""))))</f>
        <v xml:space="preserve">No </v>
      </c>
      <c r="C32" t="e">
        <f>LEFT(LTMLE!D72, FIND("&amp;", LTMLE!D72)-1)</f>
        <v>#VALUE!</v>
      </c>
      <c r="D32">
        <f>LTMLE!B72</f>
        <v>0</v>
      </c>
      <c r="E32" t="e">
        <f>VLOOKUP($A32,LTMLE!$A:$L, 5)</f>
        <v>#N/A</v>
      </c>
      <c r="F32" t="e">
        <f>VLOOKUP($A32,LTMLE!$A:$L, 6)</f>
        <v>#N/A</v>
      </c>
      <c r="G32" t="e">
        <f>VLOOKUP($A32,LTMLE!$A:$L, 7)</f>
        <v>#N/A</v>
      </c>
      <c r="H32" t="e">
        <f>VLOOKUP($A32,LTMLE!$A:$L, 10)</f>
        <v>#N/A</v>
      </c>
      <c r="I32" t="e">
        <f>VLOOKUP($A32,LTMLE!$A:$L, 11)</f>
        <v>#N/A</v>
      </c>
      <c r="J32" t="e">
        <f>VLOOKUP($A32,LTMLE!$A:$L, 9)</f>
        <v>#N/A</v>
      </c>
      <c r="L32" t="e">
        <f>_xlfn.CONCAT(FIXED(temp!G32, 3), " (", FIXED(temp!H32,3), " - ", FIXED(temp!I32,3),  ")", IF(AND(temp!J32 &lt;0.05, NOT(ISBLANK(temp!J32))), "*", " ") )</f>
        <v>#N/A</v>
      </c>
      <c r="N32" s="11" t="s">
        <v>38</v>
      </c>
      <c r="O32">
        <v>0.23423551084066899</v>
      </c>
    </row>
    <row r="33" spans="1:15" x14ac:dyDescent="0.3">
      <c r="A33">
        <f>LTMLE!A73</f>
        <v>0</v>
      </c>
      <c r="B33" t="str">
        <f>_xlfn.CONCAT(IF(ISNUMBER(SEARCH("Yes-Treatment",LTMLE!D73)), "", "No "),IF(LTMLE!C73="ventilation_bin","Ventilation",IF(LTMLE!C73="rrt","RRT",IF(LTMLE!C73="pressor","Vasopressor",""))))</f>
        <v xml:space="preserve">No </v>
      </c>
      <c r="C33" t="e">
        <f>LEFT(LTMLE!D73, FIND("&amp;", LTMLE!D73)-1)</f>
        <v>#VALUE!</v>
      </c>
      <c r="D33">
        <f>LTMLE!B73</f>
        <v>0</v>
      </c>
      <c r="E33" t="e">
        <f>VLOOKUP($A33,LTMLE!$A:$L, 5)</f>
        <v>#N/A</v>
      </c>
      <c r="F33" t="e">
        <f>VLOOKUP($A33,LTMLE!$A:$L, 6)</f>
        <v>#N/A</v>
      </c>
      <c r="G33" t="e">
        <f>VLOOKUP($A33,LTMLE!$A:$L, 7)</f>
        <v>#N/A</v>
      </c>
      <c r="H33" t="e">
        <f>VLOOKUP($A33,LTMLE!$A:$L, 10)</f>
        <v>#N/A</v>
      </c>
      <c r="I33" t="e">
        <f>VLOOKUP($A33,LTMLE!$A:$L, 11)</f>
        <v>#N/A</v>
      </c>
      <c r="J33" t="e">
        <f>VLOOKUP($A33,LTMLE!$A:$L, 9)</f>
        <v>#N/A</v>
      </c>
      <c r="L33" t="e">
        <f>_xlfn.CONCAT(FIXED(temp!G33, 3), " (", FIXED(temp!H33,3), " - ", FIXED(temp!I33,3),  ")", IF(AND(temp!J33 &lt;0.05, NOT(ISBLANK(temp!J33))), "*", " ") )</f>
        <v>#N/A</v>
      </c>
      <c r="N33" s="9" t="s">
        <v>23</v>
      </c>
      <c r="O33">
        <v>0.3935388940891873</v>
      </c>
    </row>
    <row r="34" spans="1:15" x14ac:dyDescent="0.3">
      <c r="A34">
        <f>LTMLE!A74</f>
        <v>0</v>
      </c>
      <c r="B34" t="str">
        <f>_xlfn.CONCAT(IF(ISNUMBER(SEARCH("Yes-Treatment",LTMLE!D74)), "", "No "),IF(LTMLE!C74="ventilation_bin","Ventilation",IF(LTMLE!C74="rrt","RRT",IF(LTMLE!C74="pressor","Vasopressor",""))))</f>
        <v xml:space="preserve">No </v>
      </c>
      <c r="C34" t="e">
        <f>LEFT(LTMLE!D74, FIND("&amp;", LTMLE!D74)-1)</f>
        <v>#VALUE!</v>
      </c>
      <c r="D34">
        <f>LTMLE!B74</f>
        <v>0</v>
      </c>
      <c r="E34" t="e">
        <f>VLOOKUP($A34,LTMLE!$A:$L, 5)</f>
        <v>#N/A</v>
      </c>
      <c r="F34" t="e">
        <f>VLOOKUP($A34,LTMLE!$A:$L, 6)</f>
        <v>#N/A</v>
      </c>
      <c r="G34" t="e">
        <f>VLOOKUP($A34,LTMLE!$A:$L, 7)</f>
        <v>#N/A</v>
      </c>
      <c r="H34" t="e">
        <f>VLOOKUP($A34,LTMLE!$A:$L, 10)</f>
        <v>#N/A</v>
      </c>
      <c r="I34" t="e">
        <f>VLOOKUP($A34,LTMLE!$A:$L, 11)</f>
        <v>#N/A</v>
      </c>
      <c r="J34" t="e">
        <f>VLOOKUP($A34,LTMLE!$A:$L, 9)</f>
        <v>#N/A</v>
      </c>
      <c r="L34" t="e">
        <f>_xlfn.CONCAT(FIXED(temp!G34, 3), " (", FIXED(temp!H34,3), " - ", FIXED(temp!I34,3),  ")", IF(AND(temp!J34 &lt;0.05, NOT(ISBLANK(temp!J34))), "*", " ") )</f>
        <v>#N/A</v>
      </c>
      <c r="N34" s="10" t="s">
        <v>19</v>
      </c>
      <c r="O34">
        <v>0.49365482001656452</v>
      </c>
    </row>
    <row r="35" spans="1:15" x14ac:dyDescent="0.3">
      <c r="A35">
        <f>LTMLE!A75</f>
        <v>0</v>
      </c>
      <c r="B35" t="str">
        <f>_xlfn.CONCAT(IF(ISNUMBER(SEARCH("Yes-Treatment",LTMLE!D75)), "", "No "),IF(LTMLE!C75="ventilation_bin","Ventilation",IF(LTMLE!C75="rrt","RRT",IF(LTMLE!C75="pressor","Vasopressor",""))))</f>
        <v xml:space="preserve">No </v>
      </c>
      <c r="C35" t="e">
        <f>LEFT(LTMLE!D75, FIND("&amp;", LTMLE!D75)-1)</f>
        <v>#VALUE!</v>
      </c>
      <c r="D35">
        <f>LTMLE!B75</f>
        <v>0</v>
      </c>
      <c r="E35" t="e">
        <f>VLOOKUP($A35,LTMLE!$A:$L, 5)</f>
        <v>#N/A</v>
      </c>
      <c r="F35" t="e">
        <f>VLOOKUP($A35,LTMLE!$A:$L, 6)</f>
        <v>#N/A</v>
      </c>
      <c r="G35" t="e">
        <f>VLOOKUP($A35,LTMLE!$A:$L, 7)</f>
        <v>#N/A</v>
      </c>
      <c r="H35" t="e">
        <f>VLOOKUP($A35,LTMLE!$A:$L, 10)</f>
        <v>#N/A</v>
      </c>
      <c r="I35" t="e">
        <f>VLOOKUP($A35,LTMLE!$A:$L, 11)</f>
        <v>#N/A</v>
      </c>
      <c r="J35" t="e">
        <f>VLOOKUP($A35,LTMLE!$A:$L, 9)</f>
        <v>#N/A</v>
      </c>
      <c r="L35" t="e">
        <f>_xlfn.CONCAT(FIXED(temp!G35, 3), " (", FIXED(temp!H35,3), " - ", FIXED(temp!I35,3),  ")", IF(AND(temp!J35 &lt;0.05, NOT(ISBLANK(temp!J35))), "*", " ") )</f>
        <v>#N/A</v>
      </c>
      <c r="N35" s="11" t="s">
        <v>37</v>
      </c>
      <c r="O35">
        <v>0.52089407191416504</v>
      </c>
    </row>
    <row r="36" spans="1:15" x14ac:dyDescent="0.3">
      <c r="A36">
        <f>LTMLE!A76</f>
        <v>0</v>
      </c>
      <c r="B36" t="str">
        <f>_xlfn.CONCAT(IF(ISNUMBER(SEARCH("Yes-Treatment",LTMLE!D76)), "", "No "),IF(LTMLE!C76="ventilation_bin","Ventilation",IF(LTMLE!C76="rrt","RRT",IF(LTMLE!C76="pressor","Vasopressor",""))))</f>
        <v xml:space="preserve">No </v>
      </c>
      <c r="C36" t="e">
        <f>LEFT(LTMLE!D76, FIND("&amp;", LTMLE!D76)-1)</f>
        <v>#VALUE!</v>
      </c>
      <c r="D36">
        <f>LTMLE!B76</f>
        <v>0</v>
      </c>
      <c r="E36" t="e">
        <f>VLOOKUP($A36,LTMLE!$A:$L, 5)</f>
        <v>#N/A</v>
      </c>
      <c r="F36" t="e">
        <f>VLOOKUP($A36,LTMLE!$A:$L, 6)</f>
        <v>#N/A</v>
      </c>
      <c r="G36" t="e">
        <f>VLOOKUP($A36,LTMLE!$A:$L, 7)</f>
        <v>#N/A</v>
      </c>
      <c r="H36" t="e">
        <f>VLOOKUP($A36,LTMLE!$A:$L, 10)</f>
        <v>#N/A</v>
      </c>
      <c r="I36" t="e">
        <f>VLOOKUP($A36,LTMLE!$A:$L, 11)</f>
        <v>#N/A</v>
      </c>
      <c r="J36" t="e">
        <f>VLOOKUP($A36,LTMLE!$A:$L, 9)</f>
        <v>#N/A</v>
      </c>
      <c r="L36" t="e">
        <f>_xlfn.CONCAT(FIXED(temp!G36, 3), " (", FIXED(temp!H36,3), " - ", FIXED(temp!I36,3),  ")", IF(AND(temp!J36 &lt;0.05, NOT(ISBLANK(temp!J36))), "*", " ") )</f>
        <v>#N/A</v>
      </c>
      <c r="N36" s="11" t="s">
        <v>38</v>
      </c>
      <c r="O36">
        <v>0.46641556811896401</v>
      </c>
    </row>
    <row r="37" spans="1:15" x14ac:dyDescent="0.3">
      <c r="A37">
        <f>LTMLE!A12</f>
        <v>11</v>
      </c>
      <c r="B37" t="str">
        <f>_xlfn.CONCAT(IF(ISNUMBER(SEARCH("Yes-Treatment",LTMLE!D12)), "", "No "),IF(LTMLE!C12="ventilation_bin","Ventilation",IF(LTMLE!C12="rrt","RRT",IF(LTMLE!C12="pressor","Vasopressor",""))))</f>
        <v>No Ventilation</v>
      </c>
      <c r="C37" t="str">
        <f>LEFT(LTMLE!D12, FIND("&amp;", LTMLE!D12)-1)</f>
        <v xml:space="preserve">White </v>
      </c>
      <c r="D37" t="str">
        <f>LTMLE!B12</f>
        <v>MIMIC_eICU</v>
      </c>
      <c r="E37">
        <f>VLOOKUP($A37,LTMLE!$A:$L, 5)</f>
        <v>0</v>
      </c>
      <c r="F37">
        <f>VLOOKUP($A37,LTMLE!$A:$L, 6)</f>
        <v>100</v>
      </c>
      <c r="G37">
        <f>VLOOKUP($A37,LTMLE!$A:$L, 7)</f>
        <v>0.19535426549205301</v>
      </c>
      <c r="H37">
        <f>VLOOKUP($A37,LTMLE!$A:$L, 10)</f>
        <v>0.190586276157199</v>
      </c>
      <c r="I37">
        <f>VLOOKUP($A37,LTMLE!$A:$L, 11)</f>
        <v>0.20012225482690801</v>
      </c>
      <c r="J37">
        <f>VLOOKUP($A37,LTMLE!$A:$L, 9)</f>
        <v>0</v>
      </c>
      <c r="L37" t="str">
        <f>_xlfn.CONCAT(FIXED(temp!G37, 3), " (", FIXED(temp!H37,3), " - ", FIXED(temp!I37,3),  ")", IF(AND(temp!J37 &lt;0.05, NOT(ISBLANK(temp!J37))), "*", " ") )</f>
        <v>0.195 (0.191 - 0.200)*</v>
      </c>
      <c r="N37" s="10" t="s">
        <v>11</v>
      </c>
      <c r="O37">
        <v>0.29342296816181002</v>
      </c>
    </row>
    <row r="38" spans="1:15" x14ac:dyDescent="0.3">
      <c r="A38">
        <f>LTMLE!A13</f>
        <v>12</v>
      </c>
      <c r="B38" t="str">
        <f>_xlfn.CONCAT(IF(ISNUMBER(SEARCH("Yes-Treatment",LTMLE!D13)), "", "No "),IF(LTMLE!C13="ventilation_bin","Ventilation",IF(LTMLE!C13="rrt","RRT",IF(LTMLE!C13="pressor","Vasopressor",""))))</f>
        <v>No Ventilation</v>
      </c>
      <c r="C38" t="str">
        <f>LEFT(LTMLE!D13, FIND("&amp;", LTMLE!D13)-1)</f>
        <v xml:space="preserve">White </v>
      </c>
      <c r="D38" t="str">
        <f>LTMLE!B13</f>
        <v>MIMIC_eICU</v>
      </c>
      <c r="E38">
        <f>VLOOKUP($A38,LTMLE!$A:$L, 5)</f>
        <v>0</v>
      </c>
      <c r="F38">
        <f>VLOOKUP($A38,LTMLE!$A:$L, 6)</f>
        <v>5</v>
      </c>
      <c r="G38">
        <f>VLOOKUP($A38,LTMLE!$A:$L, 7)</f>
        <v>0.14987932817831201</v>
      </c>
      <c r="H38">
        <f>VLOOKUP($A38,LTMLE!$A:$L, 10)</f>
        <v>0.144969285923744</v>
      </c>
      <c r="I38">
        <f>VLOOKUP($A38,LTMLE!$A:$L, 11)</f>
        <v>0.15478937043287999</v>
      </c>
      <c r="J38">
        <f>VLOOKUP($A38,LTMLE!$A:$L, 9)</f>
        <v>0</v>
      </c>
      <c r="L38" t="str">
        <f>_xlfn.CONCAT(FIXED(temp!G38, 3), " (", FIXED(temp!H38,3), " - ", FIXED(temp!I38,3),  ")", IF(AND(temp!J38 &lt;0.05, NOT(ISBLANK(temp!J38))), "*", " ") )</f>
        <v>0.150 (0.145 - 0.155)*</v>
      </c>
      <c r="N38" s="11" t="s">
        <v>37</v>
      </c>
      <c r="O38">
        <v>0.29179566563500697</v>
      </c>
    </row>
    <row r="39" spans="1:15" x14ac:dyDescent="0.3">
      <c r="A39">
        <f>LTMLE!A14</f>
        <v>13</v>
      </c>
      <c r="B39" t="str">
        <f>_xlfn.CONCAT(IF(ISNUMBER(SEARCH("Yes-Treatment",LTMLE!D14)), "", "No "),IF(LTMLE!C14="ventilation_bin","Ventilation",IF(LTMLE!C14="rrt","RRT",IF(LTMLE!C14="pressor","Vasopressor",""))))</f>
        <v>No Ventilation</v>
      </c>
      <c r="C39" t="str">
        <f>LEFT(LTMLE!D14, FIND("&amp;", LTMLE!D14)-1)</f>
        <v xml:space="preserve">White </v>
      </c>
      <c r="D39" t="str">
        <f>LTMLE!B14</f>
        <v>MIMIC_eICU</v>
      </c>
      <c r="E39">
        <f>VLOOKUP($A39,LTMLE!$A:$L, 5)</f>
        <v>6</v>
      </c>
      <c r="F39">
        <f>VLOOKUP($A39,LTMLE!$A:$L, 6)</f>
        <v>10</v>
      </c>
      <c r="G39">
        <f>VLOOKUP($A39,LTMLE!$A:$L, 7)</f>
        <v>0.31534041441771399</v>
      </c>
      <c r="H39">
        <f>VLOOKUP($A39,LTMLE!$A:$L, 10)</f>
        <v>0.30332279857665201</v>
      </c>
      <c r="I39">
        <f>VLOOKUP($A39,LTMLE!$A:$L, 11)</f>
        <v>0.32735803025877502</v>
      </c>
      <c r="J39">
        <f>VLOOKUP($A39,LTMLE!$A:$L, 9)</f>
        <v>0</v>
      </c>
      <c r="L39" t="str">
        <f>_xlfn.CONCAT(FIXED(temp!G39, 3), " (", FIXED(temp!H39,3), " - ", FIXED(temp!I39,3),  ")", IF(AND(temp!J39 &lt;0.05, NOT(ISBLANK(temp!J39))), "*", " ") )</f>
        <v>0.315 (0.303 - 0.327)*</v>
      </c>
      <c r="N39" s="11" t="s">
        <v>38</v>
      </c>
      <c r="O39">
        <v>0.295050270688613</v>
      </c>
    </row>
    <row r="40" spans="1:15" x14ac:dyDescent="0.3">
      <c r="A40">
        <f>LTMLE!A15</f>
        <v>14</v>
      </c>
      <c r="B40" t="str">
        <f>_xlfn.CONCAT(IF(ISNUMBER(SEARCH("Yes-Treatment",LTMLE!D15)), "", "No "),IF(LTMLE!C15="ventilation_bin","Ventilation",IF(LTMLE!C15="rrt","RRT",IF(LTMLE!C15="pressor","Vasopressor",""))))</f>
        <v>No Ventilation</v>
      </c>
      <c r="C40" t="str">
        <f>LEFT(LTMLE!D15, FIND("&amp;", LTMLE!D15)-1)</f>
        <v xml:space="preserve">White </v>
      </c>
      <c r="D40" t="str">
        <f>LTMLE!B15</f>
        <v>MIMIC_eICU</v>
      </c>
      <c r="E40">
        <f>VLOOKUP($A40,LTMLE!$A:$L, 5)</f>
        <v>11</v>
      </c>
      <c r="F40">
        <f>VLOOKUP($A40,LTMLE!$A:$L, 6)</f>
        <v>15</v>
      </c>
      <c r="G40">
        <f>VLOOKUP($A40,LTMLE!$A:$L, 7)</f>
        <v>0.63838383838383195</v>
      </c>
      <c r="H40">
        <f>VLOOKUP($A40,LTMLE!$A:$L, 10)</f>
        <v>0.59605227653367199</v>
      </c>
      <c r="I40">
        <f>VLOOKUP($A40,LTMLE!$A:$L, 11)</f>
        <v>0.68071540023399102</v>
      </c>
      <c r="J40">
        <f>VLOOKUP($A40,LTMLE!$A:$L, 9)</f>
        <v>5.2815750784399501E-192</v>
      </c>
      <c r="L40" t="str">
        <f>_xlfn.CONCAT(FIXED(temp!G40, 3), " (", FIXED(temp!H40,3), " - ", FIXED(temp!I40,3),  ")", IF(AND(temp!J40 &lt;0.05, NOT(ISBLANK(temp!J40))), "*", " ") )</f>
        <v>0.638 (0.596 - 0.681)*</v>
      </c>
      <c r="N40" s="9" t="s">
        <v>41</v>
      </c>
      <c r="O40">
        <v>0.35730962902056324</v>
      </c>
    </row>
    <row r="41" spans="1:15" x14ac:dyDescent="0.3">
      <c r="A41">
        <f>LTMLE!A16</f>
        <v>15</v>
      </c>
      <c r="B41" t="str">
        <f>_xlfn.CONCAT(IF(ISNUMBER(SEARCH("Yes-Treatment",LTMLE!D16)), "", "No "),IF(LTMLE!C16="ventilation_bin","Ventilation",IF(LTMLE!C16="rrt","RRT",IF(LTMLE!C16="pressor","Vasopressor",""))))</f>
        <v>No Ventilation</v>
      </c>
      <c r="C41" t="str">
        <f>LEFT(LTMLE!D16, FIND("&amp;", LTMLE!D16)-1)</f>
        <v xml:space="preserve">White </v>
      </c>
      <c r="D41" t="str">
        <f>LTMLE!B16</f>
        <v>MIMIC_eICU</v>
      </c>
      <c r="E41">
        <f>VLOOKUP($A41,LTMLE!$A:$L, 5)</f>
        <v>16</v>
      </c>
      <c r="F41">
        <f>VLOOKUP($A41,LTMLE!$A:$L, 6)</f>
        <v>100</v>
      </c>
      <c r="G41">
        <f>VLOOKUP($A41,LTMLE!$A:$L, 7)</f>
        <v>0.90476190476187801</v>
      </c>
      <c r="H41">
        <f>VLOOKUP($A41,LTMLE!$A:$L, 10)</f>
        <v>0.77910482825617799</v>
      </c>
      <c r="I41">
        <f>VLOOKUP($A41,LTMLE!$A:$L, 11)</f>
        <v>1</v>
      </c>
      <c r="J41">
        <f>VLOOKUP($A41,LTMLE!$A:$L, 9)</f>
        <v>3.1934784751403901E-45</v>
      </c>
      <c r="L41" t="str">
        <f>_xlfn.CONCAT(FIXED(temp!G41, 3), " (", FIXED(temp!H41,3), " - ", FIXED(temp!I41,3),  ")", IF(AND(temp!J41 &lt;0.05, NOT(ISBLANK(temp!J41))), "*", " ") )</f>
        <v>0.905 (0.779 - 1.000)*</v>
      </c>
      <c r="N41" s="10" t="s">
        <v>19</v>
      </c>
      <c r="O41">
        <v>0.59359143492087996</v>
      </c>
    </row>
    <row r="42" spans="1:15" x14ac:dyDescent="0.3">
      <c r="A42">
        <f>LTMLE!A87</f>
        <v>0</v>
      </c>
      <c r="B42" t="str">
        <f>_xlfn.CONCAT(IF(ISNUMBER(SEARCH("Yes-Treatment",LTMLE!D87)), "", "No "),IF(LTMLE!C87="ventilation_bin","Ventilation",IF(LTMLE!C87="rrt","RRT",IF(LTMLE!C87="pressor","Vasopressor",""))))</f>
        <v xml:space="preserve">No </v>
      </c>
      <c r="C42" t="e">
        <f>LEFT(LTMLE!D87, FIND("&amp;", LTMLE!D87)-1)</f>
        <v>#VALUE!</v>
      </c>
      <c r="D42">
        <f>LTMLE!B87</f>
        <v>0</v>
      </c>
      <c r="E42" t="e">
        <f>VLOOKUP($A42,LTMLE!$A:$L, 5)</f>
        <v>#N/A</v>
      </c>
      <c r="F42" t="e">
        <f>VLOOKUP($A42,LTMLE!$A:$L, 6)</f>
        <v>#N/A</v>
      </c>
      <c r="G42" t="e">
        <f>VLOOKUP($A42,LTMLE!$A:$L, 7)</f>
        <v>#N/A</v>
      </c>
      <c r="H42" t="e">
        <f>VLOOKUP($A42,LTMLE!$A:$L, 10)</f>
        <v>#N/A</v>
      </c>
      <c r="I42" t="e">
        <f>VLOOKUP($A42,LTMLE!$A:$L, 11)</f>
        <v>#N/A</v>
      </c>
      <c r="J42" t="e">
        <f>VLOOKUP($A42,LTMLE!$A:$L, 9)</f>
        <v>#N/A</v>
      </c>
      <c r="L42" t="e">
        <f>_xlfn.CONCAT(FIXED(temp!G42, 3), " (", FIXED(temp!H42,3), " - ", FIXED(temp!I42,3),  ")", IF(AND(temp!J42 &lt;0.05, NOT(ISBLANK(temp!J42))), "*", " ") )</f>
        <v>#N/A</v>
      </c>
      <c r="N42" s="11" t="s">
        <v>37</v>
      </c>
      <c r="O42">
        <v>0.61425959780623896</v>
      </c>
    </row>
    <row r="43" spans="1:15" x14ac:dyDescent="0.3">
      <c r="A43">
        <f>LTMLE!A88</f>
        <v>0</v>
      </c>
      <c r="B43" t="str">
        <f>_xlfn.CONCAT(IF(ISNUMBER(SEARCH("Yes-Treatment",LTMLE!D88)), "", "No "),IF(LTMLE!C88="ventilation_bin","Ventilation",IF(LTMLE!C88="rrt","RRT",IF(LTMLE!C88="pressor","Vasopressor",""))))</f>
        <v xml:space="preserve">No </v>
      </c>
      <c r="C43" t="e">
        <f>LEFT(LTMLE!D88, FIND("&amp;", LTMLE!D88)-1)</f>
        <v>#VALUE!</v>
      </c>
      <c r="D43">
        <f>LTMLE!B88</f>
        <v>0</v>
      </c>
      <c r="E43" t="e">
        <f>VLOOKUP($A43,LTMLE!$A:$L, 5)</f>
        <v>#N/A</v>
      </c>
      <c r="F43" t="e">
        <f>VLOOKUP($A43,LTMLE!$A:$L, 6)</f>
        <v>#N/A</v>
      </c>
      <c r="G43" t="e">
        <f>VLOOKUP($A43,LTMLE!$A:$L, 7)</f>
        <v>#N/A</v>
      </c>
      <c r="H43" t="e">
        <f>VLOOKUP($A43,LTMLE!$A:$L, 10)</f>
        <v>#N/A</v>
      </c>
      <c r="I43" t="e">
        <f>VLOOKUP($A43,LTMLE!$A:$L, 11)</f>
        <v>#N/A</v>
      </c>
      <c r="J43" t="e">
        <f>VLOOKUP($A43,LTMLE!$A:$L, 9)</f>
        <v>#N/A</v>
      </c>
      <c r="L43" t="e">
        <f>_xlfn.CONCAT(FIXED(temp!G43, 3), " (", FIXED(temp!H43,3), " - ", FIXED(temp!I43,3),  ")", IF(AND(temp!J43 &lt;0.05, NOT(ISBLANK(temp!J43))), "*", " ") )</f>
        <v>#N/A</v>
      </c>
      <c r="N43" s="11" t="s">
        <v>38</v>
      </c>
      <c r="O43">
        <v>0.57292327203552096</v>
      </c>
    </row>
    <row r="44" spans="1:15" x14ac:dyDescent="0.3">
      <c r="A44">
        <f>LTMLE!A89</f>
        <v>0</v>
      </c>
      <c r="B44" t="str">
        <f>_xlfn.CONCAT(IF(ISNUMBER(SEARCH("Yes-Treatment",LTMLE!D89)), "", "No "),IF(LTMLE!C89="ventilation_bin","Ventilation",IF(LTMLE!C89="rrt","RRT",IF(LTMLE!C89="pressor","Vasopressor",""))))</f>
        <v xml:space="preserve">No </v>
      </c>
      <c r="C44" t="e">
        <f>LEFT(LTMLE!D89, FIND("&amp;", LTMLE!D89)-1)</f>
        <v>#VALUE!</v>
      </c>
      <c r="D44">
        <f>LTMLE!B89</f>
        <v>0</v>
      </c>
      <c r="E44" t="e">
        <f>VLOOKUP($A44,LTMLE!$A:$L, 5)</f>
        <v>#N/A</v>
      </c>
      <c r="F44" t="e">
        <f>VLOOKUP($A44,LTMLE!$A:$L, 6)</f>
        <v>#N/A</v>
      </c>
      <c r="G44" t="e">
        <f>VLOOKUP($A44,LTMLE!$A:$L, 7)</f>
        <v>#N/A</v>
      </c>
      <c r="H44" t="e">
        <f>VLOOKUP($A44,LTMLE!$A:$L, 10)</f>
        <v>#N/A</v>
      </c>
      <c r="I44" t="e">
        <f>VLOOKUP($A44,LTMLE!$A:$L, 11)</f>
        <v>#N/A</v>
      </c>
      <c r="J44" t="e">
        <f>VLOOKUP($A44,LTMLE!$A:$L, 9)</f>
        <v>#N/A</v>
      </c>
      <c r="L44" t="e">
        <f>_xlfn.CONCAT(FIXED(temp!G44, 3), " (", FIXED(temp!H44,3), " - ", FIXED(temp!I44,3),  ")", IF(AND(temp!J44 &lt;0.05, NOT(ISBLANK(temp!J44))), "*", " ") )</f>
        <v>#N/A</v>
      </c>
      <c r="N44" s="10" t="s">
        <v>11</v>
      </c>
      <c r="O44">
        <v>0.12102782312024651</v>
      </c>
    </row>
    <row r="45" spans="1:15" x14ac:dyDescent="0.3">
      <c r="A45">
        <f>LTMLE!A90</f>
        <v>0</v>
      </c>
      <c r="B45" t="str">
        <f>_xlfn.CONCAT(IF(ISNUMBER(SEARCH("Yes-Treatment",LTMLE!D90)), "", "No "),IF(LTMLE!C90="ventilation_bin","Ventilation",IF(LTMLE!C90="rrt","RRT",IF(LTMLE!C90="pressor","Vasopressor",""))))</f>
        <v xml:space="preserve">No </v>
      </c>
      <c r="C45" t="e">
        <f>LEFT(LTMLE!D90, FIND("&amp;", LTMLE!D90)-1)</f>
        <v>#VALUE!</v>
      </c>
      <c r="D45">
        <f>LTMLE!B90</f>
        <v>0</v>
      </c>
      <c r="E45" t="e">
        <f>VLOOKUP($A45,LTMLE!$A:$L, 5)</f>
        <v>#N/A</v>
      </c>
      <c r="F45" t="e">
        <f>VLOOKUP($A45,LTMLE!$A:$L, 6)</f>
        <v>#N/A</v>
      </c>
      <c r="G45" t="e">
        <f>VLOOKUP($A45,LTMLE!$A:$L, 7)</f>
        <v>#N/A</v>
      </c>
      <c r="H45" t="e">
        <f>VLOOKUP($A45,LTMLE!$A:$L, 10)</f>
        <v>#N/A</v>
      </c>
      <c r="I45" t="e">
        <f>VLOOKUP($A45,LTMLE!$A:$L, 11)</f>
        <v>#N/A</v>
      </c>
      <c r="J45" t="e">
        <f>VLOOKUP($A45,LTMLE!$A:$L, 9)</f>
        <v>#N/A</v>
      </c>
      <c r="L45" t="e">
        <f>_xlfn.CONCAT(FIXED(temp!G45, 3), " (", FIXED(temp!H45,3), " - ", FIXED(temp!I45,3),  ")", IF(AND(temp!J45 &lt;0.05, NOT(ISBLANK(temp!J45))), "*", " ") )</f>
        <v>#N/A</v>
      </c>
      <c r="N45" s="11" t="s">
        <v>37</v>
      </c>
      <c r="O45">
        <v>0.106077348512377</v>
      </c>
    </row>
    <row r="46" spans="1:15" x14ac:dyDescent="0.3">
      <c r="A46">
        <f>LTMLE!A91</f>
        <v>0</v>
      </c>
      <c r="B46" t="str">
        <f>_xlfn.CONCAT(IF(ISNUMBER(SEARCH("Yes-Treatment",LTMLE!D91)), "", "No "),IF(LTMLE!C91="ventilation_bin","Ventilation",IF(LTMLE!C91="rrt","RRT",IF(LTMLE!C91="pressor","Vasopressor",""))))</f>
        <v xml:space="preserve">No </v>
      </c>
      <c r="C46" t="e">
        <f>LEFT(LTMLE!D91, FIND("&amp;", LTMLE!D91)-1)</f>
        <v>#VALUE!</v>
      </c>
      <c r="D46">
        <f>LTMLE!B91</f>
        <v>0</v>
      </c>
      <c r="E46" t="e">
        <f>VLOOKUP($A46,LTMLE!$A:$L, 5)</f>
        <v>#N/A</v>
      </c>
      <c r="F46" t="e">
        <f>VLOOKUP($A46,LTMLE!$A:$L, 6)</f>
        <v>#N/A</v>
      </c>
      <c r="G46" t="e">
        <f>VLOOKUP($A46,LTMLE!$A:$L, 7)</f>
        <v>#N/A</v>
      </c>
      <c r="H46" t="e">
        <f>VLOOKUP($A46,LTMLE!$A:$L, 10)</f>
        <v>#N/A</v>
      </c>
      <c r="I46" t="e">
        <f>VLOOKUP($A46,LTMLE!$A:$L, 11)</f>
        <v>#N/A</v>
      </c>
      <c r="J46" t="e">
        <f>VLOOKUP($A46,LTMLE!$A:$L, 9)</f>
        <v>#N/A</v>
      </c>
      <c r="L46" t="e">
        <f>_xlfn.CONCAT(FIXED(temp!G46, 3), " (", FIXED(temp!H46,3), " - ", FIXED(temp!I46,3),  ")", IF(AND(temp!J46 &lt;0.05, NOT(ISBLANK(temp!J46))), "*", " ") )</f>
        <v>#N/A</v>
      </c>
      <c r="N46" s="11" t="s">
        <v>38</v>
      </c>
      <c r="O46">
        <v>0.13597829772811601</v>
      </c>
    </row>
    <row r="47" spans="1:15" x14ac:dyDescent="0.3">
      <c r="A47">
        <f>LTMLE!A27</f>
        <v>26</v>
      </c>
      <c r="B47" t="str">
        <f>_xlfn.CONCAT(IF(ISNUMBER(SEARCH("Yes-Treatment",LTMLE!D27)), "", "No "),IF(LTMLE!C27="ventilation_bin","Ventilation",IF(LTMLE!C27="rrt","RRT",IF(LTMLE!C27="pressor","Vasopressor",""))))</f>
        <v>RRT</v>
      </c>
      <c r="C47" t="str">
        <f>LEFT(LTMLE!D27, FIND("&amp;", LTMLE!D27)-1)</f>
        <v xml:space="preserve">Non-white </v>
      </c>
      <c r="D47" t="str">
        <f>LTMLE!B27</f>
        <v>MIMIC_eICU</v>
      </c>
      <c r="E47">
        <f>VLOOKUP($A47,LTMLE!$A:$L, 5)</f>
        <v>0</v>
      </c>
      <c r="F47">
        <f>VLOOKUP($A47,LTMLE!$A:$L, 6)</f>
        <v>100</v>
      </c>
      <c r="G47">
        <f>VLOOKUP($A47,LTMLE!$A:$L, 7)</f>
        <v>0.32217898832677899</v>
      </c>
      <c r="H47">
        <f>VLOOKUP($A47,LTMLE!$A:$L, 10)</f>
        <v>0.29662807597596003</v>
      </c>
      <c r="I47">
        <f>VLOOKUP($A47,LTMLE!$A:$L, 11)</f>
        <v>0.34772990067759801</v>
      </c>
      <c r="J47">
        <f>VLOOKUP($A47,LTMLE!$A:$L, 9)</f>
        <v>7.6075692941535097E-135</v>
      </c>
      <c r="L47" t="str">
        <f>_xlfn.CONCAT(FIXED(temp!G47, 3), " (", FIXED(temp!H47,3), " - ", FIXED(temp!I47,3),  ")", IF(AND(temp!J47 &lt;0.05, NOT(ISBLANK(temp!J47))), "*", " ") )</f>
        <v>0.322 (0.297 - 0.348)*</v>
      </c>
      <c r="N47" s="9" t="s">
        <v>43</v>
      </c>
      <c r="O47">
        <v>0.390005398521867</v>
      </c>
    </row>
    <row r="48" spans="1:15" x14ac:dyDescent="0.3">
      <c r="A48">
        <f>LTMLE!A28</f>
        <v>27</v>
      </c>
      <c r="B48" t="str">
        <f>_xlfn.CONCAT(IF(ISNUMBER(SEARCH("Yes-Treatment",LTMLE!D28)), "", "No "),IF(LTMLE!C28="ventilation_bin","Ventilation",IF(LTMLE!C28="rrt","RRT",IF(LTMLE!C28="pressor","Vasopressor",""))))</f>
        <v>RRT</v>
      </c>
      <c r="C48" t="str">
        <f>LEFT(LTMLE!D28, FIND("&amp;", LTMLE!D28)-1)</f>
        <v xml:space="preserve">Non-white </v>
      </c>
      <c r="D48" t="str">
        <f>LTMLE!B28</f>
        <v>MIMIC_eICU</v>
      </c>
      <c r="E48">
        <f>VLOOKUP($A48,LTMLE!$A:$L, 5)</f>
        <v>0</v>
      </c>
      <c r="F48">
        <f>VLOOKUP($A48,LTMLE!$A:$L, 6)</f>
        <v>5</v>
      </c>
      <c r="G48">
        <f>VLOOKUP($A48,LTMLE!$A:$L, 7)</f>
        <v>0.16811594227662399</v>
      </c>
      <c r="H48">
        <f>VLOOKUP($A48,LTMLE!$A:$L, 10)</f>
        <v>0.12732182622025601</v>
      </c>
      <c r="I48">
        <f>VLOOKUP($A48,LTMLE!$A:$L, 11)</f>
        <v>0.20891005833299101</v>
      </c>
      <c r="J48">
        <f>VLOOKUP($A48,LTMLE!$A:$L, 9)</f>
        <v>6.6284687366342398E-16</v>
      </c>
      <c r="L48" t="str">
        <f>_xlfn.CONCAT(FIXED(temp!G48, 3), " (", FIXED(temp!H48,3), " - ", FIXED(temp!I48,3),  ")", IF(AND(temp!J48 &lt;0.05, NOT(ISBLANK(temp!J48))), "*", " ") )</f>
        <v>0.168 (0.127 - 0.209)*</v>
      </c>
    </row>
    <row r="49" spans="1:12" x14ac:dyDescent="0.3">
      <c r="A49">
        <f>LTMLE!A29</f>
        <v>28</v>
      </c>
      <c r="B49" t="str">
        <f>_xlfn.CONCAT(IF(ISNUMBER(SEARCH("Yes-Treatment",LTMLE!D29)), "", "No "),IF(LTMLE!C29="ventilation_bin","Ventilation",IF(LTMLE!C29="rrt","RRT",IF(LTMLE!C29="pressor","Vasopressor",""))))</f>
        <v>RRT</v>
      </c>
      <c r="C49" t="str">
        <f>LEFT(LTMLE!D29, FIND("&amp;", LTMLE!D29)-1)</f>
        <v xml:space="preserve">Non-white </v>
      </c>
      <c r="D49" t="str">
        <f>LTMLE!B29</f>
        <v>MIMIC_eICU</v>
      </c>
      <c r="E49">
        <f>VLOOKUP($A49,LTMLE!$A:$L, 5)</f>
        <v>6</v>
      </c>
      <c r="F49">
        <f>VLOOKUP($A49,LTMLE!$A:$L, 6)</f>
        <v>10</v>
      </c>
      <c r="G49">
        <f>VLOOKUP($A49,LTMLE!$A:$L, 7)</f>
        <v>0.30126182965329801</v>
      </c>
      <c r="H49">
        <f>VLOOKUP($A49,LTMLE!$A:$L, 10)</f>
        <v>0.26554727642345699</v>
      </c>
      <c r="I49">
        <f>VLOOKUP($A49,LTMLE!$A:$L, 11)</f>
        <v>0.33697638288313903</v>
      </c>
      <c r="J49">
        <f>VLOOKUP($A49,LTMLE!$A:$L, 9)</f>
        <v>2.12938142697507E-61</v>
      </c>
      <c r="L49" t="str">
        <f>_xlfn.CONCAT(FIXED(temp!G49, 3), " (", FIXED(temp!H49,3), " - ", FIXED(temp!I49,3),  ")", IF(AND(temp!J49 &lt;0.05, NOT(ISBLANK(temp!J49))), "*", " ") )</f>
        <v>0.301 (0.266 - 0.337)*</v>
      </c>
    </row>
    <row r="50" spans="1:12" x14ac:dyDescent="0.3">
      <c r="A50">
        <f>LTMLE!A30</f>
        <v>29</v>
      </c>
      <c r="B50" t="str">
        <f>_xlfn.CONCAT(IF(ISNUMBER(SEARCH("Yes-Treatment",LTMLE!D30)), "", "No "),IF(LTMLE!C30="ventilation_bin","Ventilation",IF(LTMLE!C30="rrt","RRT",IF(LTMLE!C30="pressor","Vasopressor",""))))</f>
        <v>RRT</v>
      </c>
      <c r="C50" t="str">
        <f>LEFT(LTMLE!D30, FIND("&amp;", LTMLE!D30)-1)</f>
        <v xml:space="preserve">Non-white </v>
      </c>
      <c r="D50" t="str">
        <f>LTMLE!B30</f>
        <v>MIMIC_eICU</v>
      </c>
      <c r="E50">
        <f>VLOOKUP($A50,LTMLE!$A:$L, 5)</f>
        <v>11</v>
      </c>
      <c r="F50">
        <f>VLOOKUP($A50,LTMLE!$A:$L, 6)</f>
        <v>15</v>
      </c>
      <c r="G50">
        <f>VLOOKUP($A50,LTMLE!$A:$L, 7)</f>
        <v>0.518828451882695</v>
      </c>
      <c r="H50">
        <f>VLOOKUP($A50,LTMLE!$A:$L, 10)</f>
        <v>0.45547577862653998</v>
      </c>
      <c r="I50">
        <f>VLOOKUP($A50,LTMLE!$A:$L, 11)</f>
        <v>0.58218112513885001</v>
      </c>
      <c r="J50">
        <f>VLOOKUP($A50,LTMLE!$A:$L, 9)</f>
        <v>5.6088652886523903E-58</v>
      </c>
      <c r="L50" t="str">
        <f>_xlfn.CONCAT(FIXED(temp!G50, 3), " (", FIXED(temp!H50,3), " - ", FIXED(temp!I50,3),  ")", IF(AND(temp!J50 &lt;0.05, NOT(ISBLANK(temp!J50))), "*", " ") )</f>
        <v>0.519 (0.455 - 0.582)*</v>
      </c>
    </row>
    <row r="51" spans="1:12" x14ac:dyDescent="0.3">
      <c r="A51">
        <f>LTMLE!A31</f>
        <v>30</v>
      </c>
      <c r="B51" t="str">
        <f>_xlfn.CONCAT(IF(ISNUMBER(SEARCH("Yes-Treatment",LTMLE!D31)), "", "No "),IF(LTMLE!C31="ventilation_bin","Ventilation",IF(LTMLE!C31="rrt","RRT",IF(LTMLE!C31="pressor","Vasopressor",""))))</f>
        <v>RRT</v>
      </c>
      <c r="C51" t="str">
        <f>LEFT(LTMLE!D31, FIND("&amp;", LTMLE!D31)-1)</f>
        <v xml:space="preserve">Non-white </v>
      </c>
      <c r="D51" t="str">
        <f>LTMLE!B31</f>
        <v>MIMIC_eICU</v>
      </c>
      <c r="E51">
        <f>VLOOKUP($A51,LTMLE!$A:$L, 5)</f>
        <v>16</v>
      </c>
      <c r="F51">
        <f>VLOOKUP($A51,LTMLE!$A:$L, 6)</f>
        <v>100</v>
      </c>
      <c r="G51">
        <f>VLOOKUP($A51,LTMLE!$A:$L, 7)</f>
        <v>0.61194029850738296</v>
      </c>
      <c r="H51">
        <f>VLOOKUP($A51,LTMLE!$A:$L, 10)</f>
        <v>0.49515437429034798</v>
      </c>
      <c r="I51">
        <f>VLOOKUP($A51,LTMLE!$A:$L, 11)</f>
        <v>0.728726222724419</v>
      </c>
      <c r="J51">
        <f>VLOOKUP($A51,LTMLE!$A:$L, 9)</f>
        <v>9.6294325772434206E-25</v>
      </c>
      <c r="L51" t="str">
        <f>_xlfn.CONCAT(FIXED(temp!G51, 3), " (", FIXED(temp!H51,3), " - ", FIXED(temp!I51,3),  ")", IF(AND(temp!J51 &lt;0.05, NOT(ISBLANK(temp!J51))), "*", " ") )</f>
        <v>0.612 (0.495 - 0.729)*</v>
      </c>
    </row>
    <row r="52" spans="1:12" x14ac:dyDescent="0.3">
      <c r="A52">
        <f>LTMLE!A97</f>
        <v>0</v>
      </c>
      <c r="B52" t="str">
        <f>_xlfn.CONCAT(IF(ISNUMBER(SEARCH("Yes-Treatment",LTMLE!D97)), "", "No "),IF(LTMLE!C97="ventilation_bin","Ventilation",IF(LTMLE!C97="rrt","RRT",IF(LTMLE!C97="pressor","Vasopressor",""))))</f>
        <v xml:space="preserve">No </v>
      </c>
      <c r="C52" t="e">
        <f>LEFT(LTMLE!D97, FIND("&amp;", LTMLE!D97)-1)</f>
        <v>#VALUE!</v>
      </c>
      <c r="D52">
        <f>LTMLE!B97</f>
        <v>0</v>
      </c>
      <c r="E52" t="e">
        <f>VLOOKUP($A52,LTMLE!$A:$L, 5)</f>
        <v>#N/A</v>
      </c>
      <c r="F52" t="e">
        <f>VLOOKUP($A52,LTMLE!$A:$L, 6)</f>
        <v>#N/A</v>
      </c>
      <c r="G52" t="e">
        <f>VLOOKUP($A52,LTMLE!$A:$L, 7)</f>
        <v>#N/A</v>
      </c>
      <c r="H52" t="e">
        <f>VLOOKUP($A52,LTMLE!$A:$L, 10)</f>
        <v>#N/A</v>
      </c>
      <c r="I52" t="e">
        <f>VLOOKUP($A52,LTMLE!$A:$L, 11)</f>
        <v>#N/A</v>
      </c>
      <c r="J52" t="e">
        <f>VLOOKUP($A52,LTMLE!$A:$L, 9)</f>
        <v>#N/A</v>
      </c>
      <c r="L52" t="e">
        <f>_xlfn.CONCAT(FIXED(temp!G52, 3), " (", FIXED(temp!H52,3), " - ", FIXED(temp!I52,3),  ")", IF(AND(temp!J52 &lt;0.05, NOT(ISBLANK(temp!J52))), "*", " ") )</f>
        <v>#N/A</v>
      </c>
    </row>
    <row r="53" spans="1:12" x14ac:dyDescent="0.3">
      <c r="A53">
        <f>LTMLE!A98</f>
        <v>0</v>
      </c>
      <c r="B53" t="str">
        <f>_xlfn.CONCAT(IF(ISNUMBER(SEARCH("Yes-Treatment",LTMLE!D98)), "", "No "),IF(LTMLE!C98="ventilation_bin","Ventilation",IF(LTMLE!C98="rrt","RRT",IF(LTMLE!C98="pressor","Vasopressor",""))))</f>
        <v xml:space="preserve">No </v>
      </c>
      <c r="C53" t="e">
        <f>LEFT(LTMLE!D98, FIND("&amp;", LTMLE!D98)-1)</f>
        <v>#VALUE!</v>
      </c>
      <c r="D53">
        <f>LTMLE!B98</f>
        <v>0</v>
      </c>
      <c r="E53" t="e">
        <f>VLOOKUP($A53,LTMLE!$A:$L, 5)</f>
        <v>#N/A</v>
      </c>
      <c r="F53" t="e">
        <f>VLOOKUP($A53,LTMLE!$A:$L, 6)</f>
        <v>#N/A</v>
      </c>
      <c r="G53" t="e">
        <f>VLOOKUP($A53,LTMLE!$A:$L, 7)</f>
        <v>#N/A</v>
      </c>
      <c r="H53" t="e">
        <f>VLOOKUP($A53,LTMLE!$A:$L, 10)</f>
        <v>#N/A</v>
      </c>
      <c r="I53" t="e">
        <f>VLOOKUP($A53,LTMLE!$A:$L, 11)</f>
        <v>#N/A</v>
      </c>
      <c r="J53" t="e">
        <f>VLOOKUP($A53,LTMLE!$A:$L, 9)</f>
        <v>#N/A</v>
      </c>
      <c r="L53" t="e">
        <f>_xlfn.CONCAT(FIXED(temp!G53, 3), " (", FIXED(temp!H53,3), " - ", FIXED(temp!I53,3),  ")", IF(AND(temp!J53 &lt;0.05, NOT(ISBLANK(temp!J53))), "*", " ") )</f>
        <v>#N/A</v>
      </c>
    </row>
    <row r="54" spans="1:12" x14ac:dyDescent="0.3">
      <c r="A54">
        <f>LTMLE!A99</f>
        <v>0</v>
      </c>
      <c r="B54" t="str">
        <f>_xlfn.CONCAT(IF(ISNUMBER(SEARCH("Yes-Treatment",LTMLE!D99)), "", "No "),IF(LTMLE!C99="ventilation_bin","Ventilation",IF(LTMLE!C99="rrt","RRT",IF(LTMLE!C99="pressor","Vasopressor",""))))</f>
        <v xml:space="preserve">No </v>
      </c>
      <c r="C54" t="e">
        <f>LEFT(LTMLE!D99, FIND("&amp;", LTMLE!D99)-1)</f>
        <v>#VALUE!</v>
      </c>
      <c r="D54">
        <f>LTMLE!B99</f>
        <v>0</v>
      </c>
      <c r="E54" t="e">
        <f>VLOOKUP($A54,LTMLE!$A:$L, 5)</f>
        <v>#N/A</v>
      </c>
      <c r="F54" t="e">
        <f>VLOOKUP($A54,LTMLE!$A:$L, 6)</f>
        <v>#N/A</v>
      </c>
      <c r="G54" t="e">
        <f>VLOOKUP($A54,LTMLE!$A:$L, 7)</f>
        <v>#N/A</v>
      </c>
      <c r="H54" t="e">
        <f>VLOOKUP($A54,LTMLE!$A:$L, 10)</f>
        <v>#N/A</v>
      </c>
      <c r="I54" t="e">
        <f>VLOOKUP($A54,LTMLE!$A:$L, 11)</f>
        <v>#N/A</v>
      </c>
      <c r="J54" t="e">
        <f>VLOOKUP($A54,LTMLE!$A:$L, 9)</f>
        <v>#N/A</v>
      </c>
      <c r="L54" t="e">
        <f>_xlfn.CONCAT(FIXED(temp!G54, 3), " (", FIXED(temp!H54,3), " - ", FIXED(temp!I54,3),  ")", IF(AND(temp!J54 &lt;0.05, NOT(ISBLANK(temp!J54))), "*", " ") )</f>
        <v>#N/A</v>
      </c>
    </row>
    <row r="55" spans="1:12" x14ac:dyDescent="0.3">
      <c r="A55">
        <f>LTMLE!A100</f>
        <v>0</v>
      </c>
      <c r="B55" t="str">
        <f>_xlfn.CONCAT(IF(ISNUMBER(SEARCH("Yes-Treatment",LTMLE!D100)), "", "No "),IF(LTMLE!C100="ventilation_bin","Ventilation",IF(LTMLE!C100="rrt","RRT",IF(LTMLE!C100="pressor","Vasopressor",""))))</f>
        <v xml:space="preserve">No </v>
      </c>
      <c r="C55" t="e">
        <f>LEFT(LTMLE!D100, FIND("&amp;", LTMLE!D100)-1)</f>
        <v>#VALUE!</v>
      </c>
      <c r="D55">
        <f>LTMLE!B100</f>
        <v>0</v>
      </c>
      <c r="E55" t="e">
        <f>VLOOKUP($A55,LTMLE!$A:$L, 5)</f>
        <v>#N/A</v>
      </c>
      <c r="F55" t="e">
        <f>VLOOKUP($A55,LTMLE!$A:$L, 6)</f>
        <v>#N/A</v>
      </c>
      <c r="G55" t="e">
        <f>VLOOKUP($A55,LTMLE!$A:$L, 7)</f>
        <v>#N/A</v>
      </c>
      <c r="H55" t="e">
        <f>VLOOKUP($A55,LTMLE!$A:$L, 10)</f>
        <v>#N/A</v>
      </c>
      <c r="I55" t="e">
        <f>VLOOKUP($A55,LTMLE!$A:$L, 11)</f>
        <v>#N/A</v>
      </c>
      <c r="J55" t="e">
        <f>VLOOKUP($A55,LTMLE!$A:$L, 9)</f>
        <v>#N/A</v>
      </c>
      <c r="L55" t="e">
        <f>_xlfn.CONCAT(FIXED(temp!G55, 3), " (", FIXED(temp!H55,3), " - ", FIXED(temp!I55,3),  ")", IF(AND(temp!J55 &lt;0.05, NOT(ISBLANK(temp!J55))), "*", " ") )</f>
        <v>#N/A</v>
      </c>
    </row>
    <row r="56" spans="1:12" x14ac:dyDescent="0.3">
      <c r="A56">
        <f>LTMLE!A101</f>
        <v>0</v>
      </c>
      <c r="B56" t="str">
        <f>_xlfn.CONCAT(IF(ISNUMBER(SEARCH("Yes-Treatment",LTMLE!D101)), "", "No "),IF(LTMLE!C101="ventilation_bin","Ventilation",IF(LTMLE!C101="rrt","RRT",IF(LTMLE!C101="pressor","Vasopressor",""))))</f>
        <v xml:space="preserve">No </v>
      </c>
      <c r="C56" t="e">
        <f>LEFT(LTMLE!D101, FIND("&amp;", LTMLE!D101)-1)</f>
        <v>#VALUE!</v>
      </c>
      <c r="D56">
        <f>LTMLE!B101</f>
        <v>0</v>
      </c>
      <c r="E56" t="e">
        <f>VLOOKUP($A56,LTMLE!$A:$L, 5)</f>
        <v>#N/A</v>
      </c>
      <c r="F56" t="e">
        <f>VLOOKUP($A56,LTMLE!$A:$L, 6)</f>
        <v>#N/A</v>
      </c>
      <c r="G56" t="e">
        <f>VLOOKUP($A56,LTMLE!$A:$L, 7)</f>
        <v>#N/A</v>
      </c>
      <c r="H56" t="e">
        <f>VLOOKUP($A56,LTMLE!$A:$L, 10)</f>
        <v>#N/A</v>
      </c>
      <c r="I56" t="e">
        <f>VLOOKUP($A56,LTMLE!$A:$L, 11)</f>
        <v>#N/A</v>
      </c>
      <c r="J56" t="e">
        <f>VLOOKUP($A56,LTMLE!$A:$L, 9)</f>
        <v>#N/A</v>
      </c>
      <c r="L56" t="e">
        <f>_xlfn.CONCAT(FIXED(temp!G56, 3), " (", FIXED(temp!H56,3), " - ", FIXED(temp!I56,3),  ")", IF(AND(temp!J56 &lt;0.05, NOT(ISBLANK(temp!J56))), "*", " ") )</f>
        <v>#N/A</v>
      </c>
    </row>
    <row r="57" spans="1:12" x14ac:dyDescent="0.3">
      <c r="A57">
        <f>LTMLE!A37</f>
        <v>36</v>
      </c>
      <c r="B57" t="str">
        <f>_xlfn.CONCAT(IF(ISNUMBER(SEARCH("Yes-Treatment",LTMLE!D37)), "", "No "),IF(LTMLE!C37="ventilation_bin","Ventilation",IF(LTMLE!C37="rrt","RRT",IF(LTMLE!C37="pressor","Vasopressor",""))))</f>
        <v>RRT</v>
      </c>
      <c r="C57" t="str">
        <f>LEFT(LTMLE!D37, FIND("&amp;", LTMLE!D37)-1)</f>
        <v xml:space="preserve">White </v>
      </c>
      <c r="D57" t="str">
        <f>LTMLE!B37</f>
        <v>MIMIC_eICU</v>
      </c>
      <c r="E57">
        <f>VLOOKUP($A57,LTMLE!$A:$L, 5)</f>
        <v>0</v>
      </c>
      <c r="F57">
        <f>VLOOKUP($A57,LTMLE!$A:$L, 6)</f>
        <v>100</v>
      </c>
      <c r="G57">
        <f>VLOOKUP($A57,LTMLE!$A:$L, 7)</f>
        <v>0.40034812880775</v>
      </c>
      <c r="H57">
        <f>VLOOKUP($A57,LTMLE!$A:$L, 10)</f>
        <v>0.38399127726358701</v>
      </c>
      <c r="I57">
        <f>VLOOKUP($A57,LTMLE!$A:$L, 11)</f>
        <v>0.416704980351913</v>
      </c>
      <c r="J57">
        <f>VLOOKUP($A57,LTMLE!$A:$L, 9)</f>
        <v>0</v>
      </c>
      <c r="L57" t="str">
        <f>_xlfn.CONCAT(FIXED(temp!G57, 3), " (", FIXED(temp!H57,3), " - ", FIXED(temp!I57,3),  ")", IF(AND(temp!J57 &lt;0.05, NOT(ISBLANK(temp!J57))), "*", " ") )</f>
        <v>0.400 (0.384 - 0.417)*</v>
      </c>
    </row>
    <row r="58" spans="1:12" x14ac:dyDescent="0.3">
      <c r="A58">
        <f>LTMLE!A38</f>
        <v>37</v>
      </c>
      <c r="B58" t="str">
        <f>_xlfn.CONCAT(IF(ISNUMBER(SEARCH("Yes-Treatment",LTMLE!D38)), "", "No "),IF(LTMLE!C38="ventilation_bin","Ventilation",IF(LTMLE!C38="rrt","RRT",IF(LTMLE!C38="pressor","Vasopressor",""))))</f>
        <v>RRT</v>
      </c>
      <c r="C58" t="str">
        <f>LEFT(LTMLE!D38, FIND("&amp;", LTMLE!D38)-1)</f>
        <v xml:space="preserve">White </v>
      </c>
      <c r="D58" t="str">
        <f>LTMLE!B38</f>
        <v>MIMIC_eICU</v>
      </c>
      <c r="E58">
        <f>VLOOKUP($A58,LTMLE!$A:$L, 5)</f>
        <v>0</v>
      </c>
      <c r="F58">
        <f>VLOOKUP($A58,LTMLE!$A:$L, 6)</f>
        <v>5</v>
      </c>
      <c r="G58">
        <f>VLOOKUP($A58,LTMLE!$A:$L, 7)</f>
        <v>0.23905723905757401</v>
      </c>
      <c r="H58">
        <f>VLOOKUP($A58,LTMLE!$A:$L, 10)</f>
        <v>0.211051807320324</v>
      </c>
      <c r="I58">
        <f>VLOOKUP($A58,LTMLE!$A:$L, 11)</f>
        <v>0.26706267079482299</v>
      </c>
      <c r="J58">
        <f>VLOOKUP($A58,LTMLE!$A:$L, 9)</f>
        <v>7.8637002587142704E-63</v>
      </c>
      <c r="L58" t="str">
        <f>_xlfn.CONCAT(FIXED(temp!G58, 3), " (", FIXED(temp!H58,3), " - ", FIXED(temp!I58,3),  ")", IF(AND(temp!J58 &lt;0.05, NOT(ISBLANK(temp!J58))), "*", " ") )</f>
        <v>0.239 (0.211 - 0.267)*</v>
      </c>
    </row>
    <row r="59" spans="1:12" x14ac:dyDescent="0.3">
      <c r="A59">
        <f>LTMLE!A39</f>
        <v>38</v>
      </c>
      <c r="B59" t="str">
        <f>_xlfn.CONCAT(IF(ISNUMBER(SEARCH("Yes-Treatment",LTMLE!D39)), "", "No "),IF(LTMLE!C39="ventilation_bin","Ventilation",IF(LTMLE!C39="rrt","RRT",IF(LTMLE!C39="pressor","Vasopressor",""))))</f>
        <v>RRT</v>
      </c>
      <c r="C59" t="str">
        <f>LEFT(LTMLE!D39, FIND("&amp;", LTMLE!D39)-1)</f>
        <v xml:space="preserve">White </v>
      </c>
      <c r="D59" t="str">
        <f>LTMLE!B39</f>
        <v>MIMIC_eICU</v>
      </c>
      <c r="E59">
        <f>VLOOKUP($A59,LTMLE!$A:$L, 5)</f>
        <v>6</v>
      </c>
      <c r="F59">
        <f>VLOOKUP($A59,LTMLE!$A:$L, 6)</f>
        <v>10</v>
      </c>
      <c r="G59">
        <f>VLOOKUP($A59,LTMLE!$A:$L, 7)</f>
        <v>0.37792642140465998</v>
      </c>
      <c r="H59">
        <f>VLOOKUP($A59,LTMLE!$A:$L, 10)</f>
        <v>0.35334740668154901</v>
      </c>
      <c r="I59">
        <f>VLOOKUP($A59,LTMLE!$A:$L, 11)</f>
        <v>0.40250543612777001</v>
      </c>
      <c r="J59">
        <f>VLOOKUP($A59,LTMLE!$A:$L, 9)</f>
        <v>1.6185723595992901E-199</v>
      </c>
      <c r="L59" t="str">
        <f>_xlfn.CONCAT(FIXED(temp!G59, 3), " (", FIXED(temp!H59,3), " - ", FIXED(temp!I59,3),  ")", IF(AND(temp!J59 &lt;0.05, NOT(ISBLANK(temp!J59))), "*", " ") )</f>
        <v>0.378 (0.353 - 0.403)*</v>
      </c>
    </row>
    <row r="60" spans="1:12" x14ac:dyDescent="0.3">
      <c r="A60">
        <f>LTMLE!A40</f>
        <v>39</v>
      </c>
      <c r="B60" t="str">
        <f>_xlfn.CONCAT(IF(ISNUMBER(SEARCH("Yes-Treatment",LTMLE!D40)), "", "No "),IF(LTMLE!C40="ventilation_bin","Ventilation",IF(LTMLE!C40="rrt","RRT",IF(LTMLE!C40="pressor","Vasopressor",""))))</f>
        <v>RRT</v>
      </c>
      <c r="C60" t="str">
        <f>LEFT(LTMLE!D40, FIND("&amp;", LTMLE!D40)-1)</f>
        <v xml:space="preserve">White </v>
      </c>
      <c r="D60" t="str">
        <f>LTMLE!B40</f>
        <v>MIMIC_eICU</v>
      </c>
      <c r="E60">
        <f>VLOOKUP($A60,LTMLE!$A:$L, 5)</f>
        <v>11</v>
      </c>
      <c r="F60">
        <f>VLOOKUP($A60,LTMLE!$A:$L, 6)</f>
        <v>15</v>
      </c>
      <c r="G60">
        <f>VLOOKUP($A60,LTMLE!$A:$L, 7)</f>
        <v>0.538554216845476</v>
      </c>
      <c r="H60">
        <f>VLOOKUP($A60,LTMLE!$A:$L, 10)</f>
        <v>0.50463560703565302</v>
      </c>
      <c r="I60">
        <f>VLOOKUP($A60,LTMLE!$A:$L, 11)</f>
        <v>0.57247282665529997</v>
      </c>
      <c r="J60">
        <f>VLOOKUP($A60,LTMLE!$A:$L, 9)</f>
        <v>1.2922881161660801E-212</v>
      </c>
      <c r="L60" t="str">
        <f>_xlfn.CONCAT(FIXED(temp!G60, 3), " (", FIXED(temp!H60,3), " - ", FIXED(temp!I60,3),  ")", IF(AND(temp!J60 &lt;0.05, NOT(ISBLANK(temp!J60))), "*", " ") )</f>
        <v>0.539 (0.505 - 0.572)*</v>
      </c>
    </row>
    <row r="61" spans="1:12" x14ac:dyDescent="0.3">
      <c r="A61">
        <f>LTMLE!A41</f>
        <v>40</v>
      </c>
      <c r="B61" t="str">
        <f>_xlfn.CONCAT(IF(ISNUMBER(SEARCH("Yes-Treatment",LTMLE!D41)), "", "No "),IF(LTMLE!C41="ventilation_bin","Ventilation",IF(LTMLE!C41="rrt","RRT",IF(LTMLE!C41="pressor","Vasopressor",""))))</f>
        <v>RRT</v>
      </c>
      <c r="C61" t="str">
        <f>LEFT(LTMLE!D41, FIND("&amp;", LTMLE!D41)-1)</f>
        <v xml:space="preserve">White </v>
      </c>
      <c r="D61" t="str">
        <f>LTMLE!B41</f>
        <v>MIMIC_eICU</v>
      </c>
      <c r="E61">
        <f>VLOOKUP($A61,LTMLE!$A:$L, 5)</f>
        <v>16</v>
      </c>
      <c r="F61">
        <f>VLOOKUP($A61,LTMLE!$A:$L, 6)</f>
        <v>100</v>
      </c>
      <c r="G61">
        <f>VLOOKUP($A61,LTMLE!$A:$L, 7)</f>
        <v>0.67099567099561397</v>
      </c>
      <c r="H61">
        <f>VLOOKUP($A61,LTMLE!$A:$L, 10)</f>
        <v>0.61035293610697305</v>
      </c>
      <c r="I61">
        <f>VLOOKUP($A61,LTMLE!$A:$L, 11)</f>
        <v>0.73163840588425599</v>
      </c>
      <c r="J61">
        <f>VLOOKUP($A61,LTMLE!$A:$L, 9)</f>
        <v>2.75270932411086E-104</v>
      </c>
      <c r="L61" t="str">
        <f>_xlfn.CONCAT(FIXED(temp!G61, 3), " (", FIXED(temp!H61,3), " - ", FIXED(temp!I61,3),  ")", IF(AND(temp!J61 &lt;0.05, NOT(ISBLANK(temp!J61))), "*", " ") )</f>
        <v>0.671 (0.610 - 0.732)*</v>
      </c>
    </row>
    <row r="62" spans="1:12" x14ac:dyDescent="0.3">
      <c r="A62">
        <f>LTMLE!A82</f>
        <v>0</v>
      </c>
      <c r="B62" t="str">
        <f>_xlfn.CONCAT(IF(ISNUMBER(SEARCH("Yes-Treatment",LTMLE!D82)), "", "No "),IF(LTMLE!C82="ventilation_bin","Ventilation",IF(LTMLE!C82="rrt","RRT",IF(LTMLE!C82="pressor","Vasopressor",""))))</f>
        <v xml:space="preserve">No </v>
      </c>
      <c r="C62" t="e">
        <f>LEFT(LTMLE!D82, FIND("&amp;", LTMLE!D82)-1)</f>
        <v>#VALUE!</v>
      </c>
      <c r="D62">
        <f>LTMLE!B82</f>
        <v>0</v>
      </c>
      <c r="E62" t="e">
        <f>VLOOKUP($A62,LTMLE!$A:$L, 5)</f>
        <v>#N/A</v>
      </c>
      <c r="F62" t="e">
        <f>VLOOKUP($A62,LTMLE!$A:$L, 6)</f>
        <v>#N/A</v>
      </c>
      <c r="G62" t="e">
        <f>VLOOKUP($A62,LTMLE!$A:$L, 7)</f>
        <v>#N/A</v>
      </c>
      <c r="H62" t="e">
        <f>VLOOKUP($A62,LTMLE!$A:$L, 10)</f>
        <v>#N/A</v>
      </c>
      <c r="I62" t="e">
        <f>VLOOKUP($A62,LTMLE!$A:$L, 11)</f>
        <v>#N/A</v>
      </c>
      <c r="J62" t="e">
        <f>VLOOKUP($A62,LTMLE!$A:$L, 9)</f>
        <v>#N/A</v>
      </c>
      <c r="L62" t="e">
        <f>_xlfn.CONCAT(FIXED(temp!G62, 3), " (", FIXED(temp!H62,3), " - ", FIXED(temp!I62,3),  ")", IF(AND(temp!J62 &lt;0.05, NOT(ISBLANK(temp!J62))), "*", " ") )</f>
        <v>#N/A</v>
      </c>
    </row>
    <row r="63" spans="1:12" x14ac:dyDescent="0.3">
      <c r="A63">
        <f>LTMLE!A83</f>
        <v>0</v>
      </c>
      <c r="B63" t="str">
        <f>_xlfn.CONCAT(IF(ISNUMBER(SEARCH("Yes-Treatment",LTMLE!D83)), "", "No "),IF(LTMLE!C83="ventilation_bin","Ventilation",IF(LTMLE!C83="rrt","RRT",IF(LTMLE!C83="pressor","Vasopressor",""))))</f>
        <v xml:space="preserve">No </v>
      </c>
      <c r="C63" t="e">
        <f>LEFT(LTMLE!D83, FIND("&amp;", LTMLE!D83)-1)</f>
        <v>#VALUE!</v>
      </c>
      <c r="D63">
        <f>LTMLE!B83</f>
        <v>0</v>
      </c>
      <c r="E63" t="e">
        <f>VLOOKUP($A63,LTMLE!$A:$L, 5)</f>
        <v>#N/A</v>
      </c>
      <c r="F63" t="e">
        <f>VLOOKUP($A63,LTMLE!$A:$L, 6)</f>
        <v>#N/A</v>
      </c>
      <c r="G63" t="e">
        <f>VLOOKUP($A63,LTMLE!$A:$L, 7)</f>
        <v>#N/A</v>
      </c>
      <c r="H63" t="e">
        <f>VLOOKUP($A63,LTMLE!$A:$L, 10)</f>
        <v>#N/A</v>
      </c>
      <c r="I63" t="e">
        <f>VLOOKUP($A63,LTMLE!$A:$L, 11)</f>
        <v>#N/A</v>
      </c>
      <c r="J63" t="e">
        <f>VLOOKUP($A63,LTMLE!$A:$L, 9)</f>
        <v>#N/A</v>
      </c>
      <c r="L63" t="e">
        <f>_xlfn.CONCAT(FIXED(temp!G63, 3), " (", FIXED(temp!H63,3), " - ", FIXED(temp!I63,3),  ")", IF(AND(temp!J63 &lt;0.05, NOT(ISBLANK(temp!J63))), "*", " ") )</f>
        <v>#N/A</v>
      </c>
    </row>
    <row r="64" spans="1:12" x14ac:dyDescent="0.3">
      <c r="A64">
        <f>LTMLE!A84</f>
        <v>0</v>
      </c>
      <c r="B64" t="str">
        <f>_xlfn.CONCAT(IF(ISNUMBER(SEARCH("Yes-Treatment",LTMLE!D84)), "", "No "),IF(LTMLE!C84="ventilation_bin","Ventilation",IF(LTMLE!C84="rrt","RRT",IF(LTMLE!C84="pressor","Vasopressor",""))))</f>
        <v xml:space="preserve">No </v>
      </c>
      <c r="C64" t="e">
        <f>LEFT(LTMLE!D84, FIND("&amp;", LTMLE!D84)-1)</f>
        <v>#VALUE!</v>
      </c>
      <c r="D64">
        <f>LTMLE!B84</f>
        <v>0</v>
      </c>
      <c r="E64" t="e">
        <f>VLOOKUP($A64,LTMLE!$A:$L, 5)</f>
        <v>#N/A</v>
      </c>
      <c r="F64" t="e">
        <f>VLOOKUP($A64,LTMLE!$A:$L, 6)</f>
        <v>#N/A</v>
      </c>
      <c r="G64" t="e">
        <f>VLOOKUP($A64,LTMLE!$A:$L, 7)</f>
        <v>#N/A</v>
      </c>
      <c r="H64" t="e">
        <f>VLOOKUP($A64,LTMLE!$A:$L, 10)</f>
        <v>#N/A</v>
      </c>
      <c r="I64" t="e">
        <f>VLOOKUP($A64,LTMLE!$A:$L, 11)</f>
        <v>#N/A</v>
      </c>
      <c r="J64" t="e">
        <f>VLOOKUP($A64,LTMLE!$A:$L, 9)</f>
        <v>#N/A</v>
      </c>
      <c r="L64" t="e">
        <f>_xlfn.CONCAT(FIXED(temp!G64, 3), " (", FIXED(temp!H64,3), " - ", FIXED(temp!I64,3),  ")", IF(AND(temp!J64 &lt;0.05, NOT(ISBLANK(temp!J64))), "*", " ") )</f>
        <v>#N/A</v>
      </c>
    </row>
    <row r="65" spans="1:12" x14ac:dyDescent="0.3">
      <c r="A65">
        <f>LTMLE!A85</f>
        <v>0</v>
      </c>
      <c r="B65" t="str">
        <f>_xlfn.CONCAT(IF(ISNUMBER(SEARCH("Yes-Treatment",LTMLE!D85)), "", "No "),IF(LTMLE!C85="ventilation_bin","Ventilation",IF(LTMLE!C85="rrt","RRT",IF(LTMLE!C85="pressor","Vasopressor",""))))</f>
        <v xml:space="preserve">No </v>
      </c>
      <c r="C65" t="e">
        <f>LEFT(LTMLE!D85, FIND("&amp;", LTMLE!D85)-1)</f>
        <v>#VALUE!</v>
      </c>
      <c r="D65">
        <f>LTMLE!B85</f>
        <v>0</v>
      </c>
      <c r="E65" t="e">
        <f>VLOOKUP($A65,LTMLE!$A:$L, 5)</f>
        <v>#N/A</v>
      </c>
      <c r="F65" t="e">
        <f>VLOOKUP($A65,LTMLE!$A:$L, 6)</f>
        <v>#N/A</v>
      </c>
      <c r="G65" t="e">
        <f>VLOOKUP($A65,LTMLE!$A:$L, 7)</f>
        <v>#N/A</v>
      </c>
      <c r="H65" t="e">
        <f>VLOOKUP($A65,LTMLE!$A:$L, 10)</f>
        <v>#N/A</v>
      </c>
      <c r="I65" t="e">
        <f>VLOOKUP($A65,LTMLE!$A:$L, 11)</f>
        <v>#N/A</v>
      </c>
      <c r="J65" t="e">
        <f>VLOOKUP($A65,LTMLE!$A:$L, 9)</f>
        <v>#N/A</v>
      </c>
      <c r="L65" t="e">
        <f>_xlfn.CONCAT(FIXED(temp!G65, 3), " (", FIXED(temp!H65,3), " - ", FIXED(temp!I65,3),  ")", IF(AND(temp!J65 &lt;0.05, NOT(ISBLANK(temp!J65))), "*", " ") )</f>
        <v>#N/A</v>
      </c>
    </row>
    <row r="66" spans="1:12" x14ac:dyDescent="0.3">
      <c r="A66">
        <f>LTMLE!A86</f>
        <v>0</v>
      </c>
      <c r="B66" t="str">
        <f>_xlfn.CONCAT(IF(ISNUMBER(SEARCH("Yes-Treatment",LTMLE!D86)), "", "No "),IF(LTMLE!C86="ventilation_bin","Ventilation",IF(LTMLE!C86="rrt","RRT",IF(LTMLE!C86="pressor","Vasopressor",""))))</f>
        <v xml:space="preserve">No </v>
      </c>
      <c r="C66" t="e">
        <f>LEFT(LTMLE!D86, FIND("&amp;", LTMLE!D86)-1)</f>
        <v>#VALUE!</v>
      </c>
      <c r="D66">
        <f>LTMLE!B86</f>
        <v>0</v>
      </c>
      <c r="E66" t="e">
        <f>VLOOKUP($A66,LTMLE!$A:$L, 5)</f>
        <v>#N/A</v>
      </c>
      <c r="F66" t="e">
        <f>VLOOKUP($A66,LTMLE!$A:$L, 6)</f>
        <v>#N/A</v>
      </c>
      <c r="G66" t="e">
        <f>VLOOKUP($A66,LTMLE!$A:$L, 7)</f>
        <v>#N/A</v>
      </c>
      <c r="H66" t="e">
        <f>VLOOKUP($A66,LTMLE!$A:$L, 10)</f>
        <v>#N/A</v>
      </c>
      <c r="I66" t="e">
        <f>VLOOKUP($A66,LTMLE!$A:$L, 11)</f>
        <v>#N/A</v>
      </c>
      <c r="J66" t="e">
        <f>VLOOKUP($A66,LTMLE!$A:$L, 9)</f>
        <v>#N/A</v>
      </c>
      <c r="L66" t="e">
        <f>_xlfn.CONCAT(FIXED(temp!G66, 3), " (", FIXED(temp!H66,3), " - ", FIXED(temp!I66,3),  ")", IF(AND(temp!J66 &lt;0.05, NOT(ISBLANK(temp!J66))), "*", " ") )</f>
        <v>#N/A</v>
      </c>
    </row>
    <row r="67" spans="1:12" x14ac:dyDescent="0.3">
      <c r="A67">
        <f>LTMLE!A22</f>
        <v>21</v>
      </c>
      <c r="B67" t="str">
        <f>_xlfn.CONCAT(IF(ISNUMBER(SEARCH("Yes-Treatment",LTMLE!D22)), "", "No "),IF(LTMLE!C22="ventilation_bin","Ventilation",IF(LTMLE!C22="rrt","RRT",IF(LTMLE!C22="pressor","Vasopressor",""))))</f>
        <v>No RRT</v>
      </c>
      <c r="C67" t="str">
        <f>LEFT(LTMLE!D22, FIND("&amp;", LTMLE!D22)-1)</f>
        <v xml:space="preserve">Non-white </v>
      </c>
      <c r="D67" t="str">
        <f>LTMLE!B22</f>
        <v>MIMIC_eICU</v>
      </c>
      <c r="E67">
        <f>VLOOKUP($A67,LTMLE!$A:$L, 5)</f>
        <v>0</v>
      </c>
      <c r="F67">
        <f>VLOOKUP($A67,LTMLE!$A:$L, 6)</f>
        <v>100</v>
      </c>
      <c r="G67">
        <f>VLOOKUP($A67,LTMLE!$A:$L, 7)</f>
        <v>0.23311190597911</v>
      </c>
      <c r="H67">
        <f>VLOOKUP($A67,LTMLE!$A:$L, 10)</f>
        <v>0.224734305103163</v>
      </c>
      <c r="I67">
        <f>VLOOKUP($A67,LTMLE!$A:$L, 11)</f>
        <v>0.24148950685505699</v>
      </c>
      <c r="J67">
        <f>VLOOKUP($A67,LTMLE!$A:$L, 9)</f>
        <v>0</v>
      </c>
      <c r="L67" t="str">
        <f>_xlfn.CONCAT(FIXED(temp!G67, 3), " (", FIXED(temp!H67,3), " - ", FIXED(temp!I67,3),  ")", IF(AND(temp!J67 &lt;0.05, NOT(ISBLANK(temp!J67))), "*", " ") )</f>
        <v>0.233 (0.225 - 0.241)*</v>
      </c>
    </row>
    <row r="68" spans="1:12" x14ac:dyDescent="0.3">
      <c r="A68">
        <f>LTMLE!A23</f>
        <v>22</v>
      </c>
      <c r="B68" t="str">
        <f>_xlfn.CONCAT(IF(ISNUMBER(SEARCH("Yes-Treatment",LTMLE!D23)), "", "No "),IF(LTMLE!C23="ventilation_bin","Ventilation",IF(LTMLE!C23="rrt","RRT",IF(LTMLE!C23="pressor","Vasopressor",""))))</f>
        <v>No RRT</v>
      </c>
      <c r="C68" t="str">
        <f>LEFT(LTMLE!D23, FIND("&amp;", LTMLE!D23)-1)</f>
        <v xml:space="preserve">Non-white </v>
      </c>
      <c r="D68" t="str">
        <f>LTMLE!B23</f>
        <v>MIMIC_eICU</v>
      </c>
      <c r="E68">
        <f>VLOOKUP($A68,LTMLE!$A:$L, 5)</f>
        <v>0</v>
      </c>
      <c r="F68">
        <f>VLOOKUP($A68,LTMLE!$A:$L, 6)</f>
        <v>5</v>
      </c>
      <c r="G68">
        <f>VLOOKUP($A68,LTMLE!$A:$L, 7)</f>
        <v>0.160475960765949</v>
      </c>
      <c r="H68">
        <f>VLOOKUP($A68,LTMLE!$A:$L, 10)</f>
        <v>0.151353427375331</v>
      </c>
      <c r="I68">
        <f>VLOOKUP($A68,LTMLE!$A:$L, 11)</f>
        <v>0.169598494156567</v>
      </c>
      <c r="J68">
        <f>VLOOKUP($A68,LTMLE!$A:$L, 9)</f>
        <v>1.7115977608198101E-260</v>
      </c>
      <c r="L68" t="str">
        <f>_xlfn.CONCAT(FIXED(temp!G68, 3), " (", FIXED(temp!H68,3), " - ", FIXED(temp!I68,3),  ")", IF(AND(temp!J68 &lt;0.05, NOT(ISBLANK(temp!J68))), "*", " ") )</f>
        <v>0.160 (0.151 - 0.170)*</v>
      </c>
    </row>
    <row r="69" spans="1:12" x14ac:dyDescent="0.3">
      <c r="A69">
        <f>LTMLE!A24</f>
        <v>23</v>
      </c>
      <c r="B69" t="str">
        <f>_xlfn.CONCAT(IF(ISNUMBER(SEARCH("Yes-Treatment",LTMLE!D24)), "", "No "),IF(LTMLE!C24="ventilation_bin","Ventilation",IF(LTMLE!C24="rrt","RRT",IF(LTMLE!C24="pressor","Vasopressor",""))))</f>
        <v>No RRT</v>
      </c>
      <c r="C69" t="str">
        <f>LEFT(LTMLE!D24, FIND("&amp;", LTMLE!D24)-1)</f>
        <v xml:space="preserve">Non-white </v>
      </c>
      <c r="D69" t="str">
        <f>LTMLE!B24</f>
        <v>MIMIC_eICU</v>
      </c>
      <c r="E69">
        <f>VLOOKUP($A69,LTMLE!$A:$L, 5)</f>
        <v>6</v>
      </c>
      <c r="F69">
        <f>VLOOKUP($A69,LTMLE!$A:$L, 6)</f>
        <v>10</v>
      </c>
      <c r="G69">
        <f>VLOOKUP($A69,LTMLE!$A:$L, 7)</f>
        <v>0.30782488796991903</v>
      </c>
      <c r="H69">
        <f>VLOOKUP($A69,LTMLE!$A:$L, 10)</f>
        <v>0.29102731438537899</v>
      </c>
      <c r="I69">
        <f>VLOOKUP($A69,LTMLE!$A:$L, 11)</f>
        <v>0.32462246155446001</v>
      </c>
      <c r="J69">
        <f>VLOOKUP($A69,LTMLE!$A:$L, 9)</f>
        <v>1.6327661329371899E-282</v>
      </c>
      <c r="L69" t="str">
        <f>_xlfn.CONCAT(FIXED(temp!G69, 3), " (", FIXED(temp!H69,3), " - ", FIXED(temp!I69,3),  ")", IF(AND(temp!J69 &lt;0.05, NOT(ISBLANK(temp!J69))), "*", " ") )</f>
        <v>0.308 (0.291 - 0.325)*</v>
      </c>
    </row>
    <row r="70" spans="1:12" x14ac:dyDescent="0.3">
      <c r="A70">
        <f>LTMLE!A25</f>
        <v>24</v>
      </c>
      <c r="B70" t="str">
        <f>_xlfn.CONCAT(IF(ISNUMBER(SEARCH("Yes-Treatment",LTMLE!D25)), "", "No "),IF(LTMLE!C25="ventilation_bin","Ventilation",IF(LTMLE!C25="rrt","RRT",IF(LTMLE!C25="pressor","Vasopressor",""))))</f>
        <v>No RRT</v>
      </c>
      <c r="C70" t="str">
        <f>LEFT(LTMLE!D25, FIND("&amp;", LTMLE!D25)-1)</f>
        <v xml:space="preserve">Non-white </v>
      </c>
      <c r="D70" t="str">
        <f>LTMLE!B25</f>
        <v>MIMIC_eICU</v>
      </c>
      <c r="E70">
        <f>VLOOKUP($A70,LTMLE!$A:$L, 5)</f>
        <v>11</v>
      </c>
      <c r="F70">
        <f>VLOOKUP($A70,LTMLE!$A:$L, 6)</f>
        <v>15</v>
      </c>
      <c r="G70">
        <f>VLOOKUP($A70,LTMLE!$A:$L, 7)</f>
        <v>0.57307060755336703</v>
      </c>
      <c r="H70">
        <f>VLOOKUP($A70,LTMLE!$A:$L, 10)</f>
        <v>0.53378119978795602</v>
      </c>
      <c r="I70">
        <f>VLOOKUP($A70,LTMLE!$A:$L, 11)</f>
        <v>0.61236001531877804</v>
      </c>
      <c r="J70">
        <f>VLOOKUP($A70,LTMLE!$A:$L, 9)</f>
        <v>9.5272527524488795E-180</v>
      </c>
      <c r="L70" t="str">
        <f>_xlfn.CONCAT(FIXED(temp!G70, 3), " (", FIXED(temp!H70,3), " - ", FIXED(temp!I70,3),  ")", IF(AND(temp!J70 &lt;0.05, NOT(ISBLANK(temp!J70))), "*", " ") )</f>
        <v>0.573 (0.534 - 0.612)*</v>
      </c>
    </row>
    <row r="71" spans="1:12" x14ac:dyDescent="0.3">
      <c r="A71">
        <f>LTMLE!A26</f>
        <v>25</v>
      </c>
      <c r="B71" t="str">
        <f>_xlfn.CONCAT(IF(ISNUMBER(SEARCH("Yes-Treatment",LTMLE!D26)), "", "No "),IF(LTMLE!C26="ventilation_bin","Ventilation",IF(LTMLE!C26="rrt","RRT",IF(LTMLE!C26="pressor","Vasopressor",""))))</f>
        <v>No RRT</v>
      </c>
      <c r="C71" t="str">
        <f>LEFT(LTMLE!D26, FIND("&amp;", LTMLE!D26)-1)</f>
        <v xml:space="preserve">Non-white </v>
      </c>
      <c r="D71" t="str">
        <f>LTMLE!B26</f>
        <v>MIMIC_eICU</v>
      </c>
      <c r="E71">
        <f>VLOOKUP($A71,LTMLE!$A:$L, 5)</f>
        <v>16</v>
      </c>
      <c r="F71">
        <f>VLOOKUP($A71,LTMLE!$A:$L, 6)</f>
        <v>100</v>
      </c>
      <c r="G71">
        <f>VLOOKUP($A71,LTMLE!$A:$L, 7)</f>
        <v>0.73214285714237604</v>
      </c>
      <c r="H71">
        <f>VLOOKUP($A71,LTMLE!$A:$L, 10)</f>
        <v>0.61605691752591496</v>
      </c>
      <c r="I71">
        <f>VLOOKUP($A71,LTMLE!$A:$L, 11)</f>
        <v>0.848228796758836</v>
      </c>
      <c r="J71">
        <f>VLOOKUP($A71,LTMLE!$A:$L, 9)</f>
        <v>4.2323294050268402E-35</v>
      </c>
      <c r="L71" t="str">
        <f>_xlfn.CONCAT(FIXED(temp!G71, 3), " (", FIXED(temp!H71,3), " - ", FIXED(temp!I71,3),  ")", IF(AND(temp!J71 &lt;0.05, NOT(ISBLANK(temp!J71))), "*", " ") )</f>
        <v>0.732 (0.616 - 0.848)*</v>
      </c>
    </row>
    <row r="72" spans="1:12" x14ac:dyDescent="0.3">
      <c r="A72">
        <f>LTMLE!A92</f>
        <v>0</v>
      </c>
      <c r="B72" t="str">
        <f>_xlfn.CONCAT(IF(ISNUMBER(SEARCH("Yes-Treatment",LTMLE!D92)), "", "No "),IF(LTMLE!C92="ventilation_bin","Ventilation",IF(LTMLE!C92="rrt","RRT",IF(LTMLE!C92="pressor","Vasopressor",""))))</f>
        <v xml:space="preserve">No </v>
      </c>
      <c r="C72" t="e">
        <f>LEFT(LTMLE!D92, FIND("&amp;", LTMLE!D92)-1)</f>
        <v>#VALUE!</v>
      </c>
      <c r="D72">
        <f>LTMLE!B92</f>
        <v>0</v>
      </c>
      <c r="E72" t="e">
        <f>VLOOKUP($A72,LTMLE!$A:$L, 5)</f>
        <v>#N/A</v>
      </c>
      <c r="F72" t="e">
        <f>VLOOKUP($A72,LTMLE!$A:$L, 6)</f>
        <v>#N/A</v>
      </c>
      <c r="G72" t="e">
        <f>VLOOKUP($A72,LTMLE!$A:$L, 7)</f>
        <v>#N/A</v>
      </c>
      <c r="H72" t="e">
        <f>VLOOKUP($A72,LTMLE!$A:$L, 10)</f>
        <v>#N/A</v>
      </c>
      <c r="I72" t="e">
        <f>VLOOKUP($A72,LTMLE!$A:$L, 11)</f>
        <v>#N/A</v>
      </c>
      <c r="J72" t="e">
        <f>VLOOKUP($A72,LTMLE!$A:$L, 9)</f>
        <v>#N/A</v>
      </c>
      <c r="L72" t="e">
        <f>_xlfn.CONCAT(FIXED(temp!G72, 3), " (", FIXED(temp!H72,3), " - ", FIXED(temp!I72,3),  ")", IF(AND(temp!J72 &lt;0.05, NOT(ISBLANK(temp!J72))), "*", " ") )</f>
        <v>#N/A</v>
      </c>
    </row>
    <row r="73" spans="1:12" x14ac:dyDescent="0.3">
      <c r="A73">
        <f>LTMLE!A93</f>
        <v>0</v>
      </c>
      <c r="B73" t="str">
        <f>_xlfn.CONCAT(IF(ISNUMBER(SEARCH("Yes-Treatment",LTMLE!D93)), "", "No "),IF(LTMLE!C93="ventilation_bin","Ventilation",IF(LTMLE!C93="rrt","RRT",IF(LTMLE!C93="pressor","Vasopressor",""))))</f>
        <v xml:space="preserve">No </v>
      </c>
      <c r="C73" t="e">
        <f>LEFT(LTMLE!D93, FIND("&amp;", LTMLE!D93)-1)</f>
        <v>#VALUE!</v>
      </c>
      <c r="D73">
        <f>LTMLE!B93</f>
        <v>0</v>
      </c>
      <c r="E73" t="e">
        <f>VLOOKUP($A73,LTMLE!$A:$L, 5)</f>
        <v>#N/A</v>
      </c>
      <c r="F73" t="e">
        <f>VLOOKUP($A73,LTMLE!$A:$L, 6)</f>
        <v>#N/A</v>
      </c>
      <c r="G73" t="e">
        <f>VLOOKUP($A73,LTMLE!$A:$L, 7)</f>
        <v>#N/A</v>
      </c>
      <c r="H73" t="e">
        <f>VLOOKUP($A73,LTMLE!$A:$L, 10)</f>
        <v>#N/A</v>
      </c>
      <c r="I73" t="e">
        <f>VLOOKUP($A73,LTMLE!$A:$L, 11)</f>
        <v>#N/A</v>
      </c>
      <c r="J73" t="e">
        <f>VLOOKUP($A73,LTMLE!$A:$L, 9)</f>
        <v>#N/A</v>
      </c>
      <c r="L73" t="e">
        <f>_xlfn.CONCAT(FIXED(temp!G73, 3), " (", FIXED(temp!H73,3), " - ", FIXED(temp!I73,3),  ")", IF(AND(temp!J73 &lt;0.05, NOT(ISBLANK(temp!J73))), "*", " ") )</f>
        <v>#N/A</v>
      </c>
    </row>
    <row r="74" spans="1:12" x14ac:dyDescent="0.3">
      <c r="A74">
        <f>LTMLE!A94</f>
        <v>0</v>
      </c>
      <c r="B74" t="str">
        <f>_xlfn.CONCAT(IF(ISNUMBER(SEARCH("Yes-Treatment",LTMLE!D94)), "", "No "),IF(LTMLE!C94="ventilation_bin","Ventilation",IF(LTMLE!C94="rrt","RRT",IF(LTMLE!C94="pressor","Vasopressor",""))))</f>
        <v xml:space="preserve">No </v>
      </c>
      <c r="C74" t="e">
        <f>LEFT(LTMLE!D94, FIND("&amp;", LTMLE!D94)-1)</f>
        <v>#VALUE!</v>
      </c>
      <c r="D74">
        <f>LTMLE!B94</f>
        <v>0</v>
      </c>
      <c r="E74" t="e">
        <f>VLOOKUP($A74,LTMLE!$A:$L, 5)</f>
        <v>#N/A</v>
      </c>
      <c r="F74" t="e">
        <f>VLOOKUP($A74,LTMLE!$A:$L, 6)</f>
        <v>#N/A</v>
      </c>
      <c r="G74" t="e">
        <f>VLOOKUP($A74,LTMLE!$A:$L, 7)</f>
        <v>#N/A</v>
      </c>
      <c r="H74" t="e">
        <f>VLOOKUP($A74,LTMLE!$A:$L, 10)</f>
        <v>#N/A</v>
      </c>
      <c r="I74" t="e">
        <f>VLOOKUP($A74,LTMLE!$A:$L, 11)</f>
        <v>#N/A</v>
      </c>
      <c r="J74" t="e">
        <f>VLOOKUP($A74,LTMLE!$A:$L, 9)</f>
        <v>#N/A</v>
      </c>
      <c r="L74" t="e">
        <f>_xlfn.CONCAT(FIXED(temp!G74, 3), " (", FIXED(temp!H74,3), " - ", FIXED(temp!I74,3),  ")", IF(AND(temp!J74 &lt;0.05, NOT(ISBLANK(temp!J74))), "*", " ") )</f>
        <v>#N/A</v>
      </c>
    </row>
    <row r="75" spans="1:12" x14ac:dyDescent="0.3">
      <c r="A75">
        <f>LTMLE!A95</f>
        <v>0</v>
      </c>
      <c r="B75" t="str">
        <f>_xlfn.CONCAT(IF(ISNUMBER(SEARCH("Yes-Treatment",LTMLE!D95)), "", "No "),IF(LTMLE!C95="ventilation_bin","Ventilation",IF(LTMLE!C95="rrt","RRT",IF(LTMLE!C95="pressor","Vasopressor",""))))</f>
        <v xml:space="preserve">No </v>
      </c>
      <c r="C75" t="e">
        <f>LEFT(LTMLE!D95, FIND("&amp;", LTMLE!D95)-1)</f>
        <v>#VALUE!</v>
      </c>
      <c r="D75">
        <f>LTMLE!B95</f>
        <v>0</v>
      </c>
      <c r="E75" t="e">
        <f>VLOOKUP($A75,LTMLE!$A:$L, 5)</f>
        <v>#N/A</v>
      </c>
      <c r="F75" t="e">
        <f>VLOOKUP($A75,LTMLE!$A:$L, 6)</f>
        <v>#N/A</v>
      </c>
      <c r="G75" t="e">
        <f>VLOOKUP($A75,LTMLE!$A:$L, 7)</f>
        <v>#N/A</v>
      </c>
      <c r="H75" t="e">
        <f>VLOOKUP($A75,LTMLE!$A:$L, 10)</f>
        <v>#N/A</v>
      </c>
      <c r="I75" t="e">
        <f>VLOOKUP($A75,LTMLE!$A:$L, 11)</f>
        <v>#N/A</v>
      </c>
      <c r="J75" t="e">
        <f>VLOOKUP($A75,LTMLE!$A:$L, 9)</f>
        <v>#N/A</v>
      </c>
      <c r="L75" t="e">
        <f>_xlfn.CONCAT(FIXED(temp!G75, 3), " (", FIXED(temp!H75,3), " - ", FIXED(temp!I75,3),  ")", IF(AND(temp!J75 &lt;0.05, NOT(ISBLANK(temp!J75))), "*", " ") )</f>
        <v>#N/A</v>
      </c>
    </row>
    <row r="76" spans="1:12" x14ac:dyDescent="0.3">
      <c r="A76">
        <f>LTMLE!A96</f>
        <v>0</v>
      </c>
      <c r="B76" t="str">
        <f>_xlfn.CONCAT(IF(ISNUMBER(SEARCH("Yes-Treatment",LTMLE!D96)), "", "No "),IF(LTMLE!C96="ventilation_bin","Ventilation",IF(LTMLE!C96="rrt","RRT",IF(LTMLE!C96="pressor","Vasopressor",""))))</f>
        <v xml:space="preserve">No </v>
      </c>
      <c r="C76" t="e">
        <f>LEFT(LTMLE!D96, FIND("&amp;", LTMLE!D96)-1)</f>
        <v>#VALUE!</v>
      </c>
      <c r="D76">
        <f>LTMLE!B96</f>
        <v>0</v>
      </c>
      <c r="E76" t="e">
        <f>VLOOKUP($A76,LTMLE!$A:$L, 5)</f>
        <v>#N/A</v>
      </c>
      <c r="F76" t="e">
        <f>VLOOKUP($A76,LTMLE!$A:$L, 6)</f>
        <v>#N/A</v>
      </c>
      <c r="G76" t="e">
        <f>VLOOKUP($A76,LTMLE!$A:$L, 7)</f>
        <v>#N/A</v>
      </c>
      <c r="H76" t="e">
        <f>VLOOKUP($A76,LTMLE!$A:$L, 10)</f>
        <v>#N/A</v>
      </c>
      <c r="I76" t="e">
        <f>VLOOKUP($A76,LTMLE!$A:$L, 11)</f>
        <v>#N/A</v>
      </c>
      <c r="J76" t="e">
        <f>VLOOKUP($A76,LTMLE!$A:$L, 9)</f>
        <v>#N/A</v>
      </c>
      <c r="L76" t="e">
        <f>_xlfn.CONCAT(FIXED(temp!G76, 3), " (", FIXED(temp!H76,3), " - ", FIXED(temp!I76,3),  ")", IF(AND(temp!J76 &lt;0.05, NOT(ISBLANK(temp!J76))), "*", " ") )</f>
        <v>#N/A</v>
      </c>
    </row>
    <row r="77" spans="1:12" x14ac:dyDescent="0.3">
      <c r="A77">
        <f>LTMLE!A32</f>
        <v>31</v>
      </c>
      <c r="B77" t="str">
        <f>_xlfn.CONCAT(IF(ISNUMBER(SEARCH("Yes-Treatment",LTMLE!D32)), "", "No "),IF(LTMLE!C32="ventilation_bin","Ventilation",IF(LTMLE!C32="rrt","RRT",IF(LTMLE!C32="pressor","Vasopressor",""))))</f>
        <v>No RRT</v>
      </c>
      <c r="C77" t="str">
        <f>LEFT(LTMLE!D32, FIND("&amp;", LTMLE!D32)-1)</f>
        <v xml:space="preserve">White </v>
      </c>
      <c r="D77" t="str">
        <f>LTMLE!B32</f>
        <v>MIMIC_eICU</v>
      </c>
      <c r="E77">
        <f>VLOOKUP($A77,LTMLE!$A:$L, 5)</f>
        <v>0</v>
      </c>
      <c r="F77">
        <f>VLOOKUP($A77,LTMLE!$A:$L, 6)</f>
        <v>100</v>
      </c>
      <c r="G77">
        <f>VLOOKUP($A77,LTMLE!$A:$L, 7)</f>
        <v>0.23461137495706699</v>
      </c>
      <c r="H77">
        <f>VLOOKUP($A77,LTMLE!$A:$L, 10)</f>
        <v>0.23061375488393401</v>
      </c>
      <c r="I77">
        <f>VLOOKUP($A77,LTMLE!$A:$L, 11)</f>
        <v>0.2386089950302</v>
      </c>
      <c r="J77">
        <f>VLOOKUP($A77,LTMLE!$A:$L, 9)</f>
        <v>0</v>
      </c>
      <c r="L77" t="str">
        <f>_xlfn.CONCAT(FIXED(temp!G77, 3), " (", FIXED(temp!H77,3), " - ", FIXED(temp!I77,3),  ")", IF(AND(temp!J77 &lt;0.05, NOT(ISBLANK(temp!J77))), "*", " ") )</f>
        <v>0.235 (0.231 - 0.239)*</v>
      </c>
    </row>
    <row r="78" spans="1:12" x14ac:dyDescent="0.3">
      <c r="A78">
        <f>LTMLE!A33</f>
        <v>32</v>
      </c>
      <c r="B78" t="str">
        <f>_xlfn.CONCAT(IF(ISNUMBER(SEARCH("Yes-Treatment",LTMLE!D33)), "", "No "),IF(LTMLE!C33="ventilation_bin","Ventilation",IF(LTMLE!C33="rrt","RRT",IF(LTMLE!C33="pressor","Vasopressor",""))))</f>
        <v>No RRT</v>
      </c>
      <c r="C78" t="str">
        <f>LEFT(LTMLE!D33, FIND("&amp;", LTMLE!D33)-1)</f>
        <v xml:space="preserve">White </v>
      </c>
      <c r="D78" t="str">
        <f>LTMLE!B33</f>
        <v>MIMIC_eICU</v>
      </c>
      <c r="E78">
        <f>VLOOKUP($A78,LTMLE!$A:$L, 5)</f>
        <v>0</v>
      </c>
      <c r="F78">
        <f>VLOOKUP($A78,LTMLE!$A:$L, 6)</f>
        <v>5</v>
      </c>
      <c r="G78">
        <f>VLOOKUP($A78,LTMLE!$A:$L, 7)</f>
        <v>0.165827720716161</v>
      </c>
      <c r="H78">
        <f>VLOOKUP($A78,LTMLE!$A:$L, 10)</f>
        <v>0.16148752734826799</v>
      </c>
      <c r="I78">
        <f>VLOOKUP($A78,LTMLE!$A:$L, 11)</f>
        <v>0.17016791408405399</v>
      </c>
      <c r="J78">
        <f>VLOOKUP($A78,LTMLE!$A:$L, 9)</f>
        <v>0</v>
      </c>
      <c r="L78" t="str">
        <f>_xlfn.CONCAT(FIXED(temp!G78, 3), " (", FIXED(temp!H78,3), " - ", FIXED(temp!I78,3),  ")", IF(AND(temp!J78 &lt;0.05, NOT(ISBLANK(temp!J78))), "*", " ") )</f>
        <v>0.166 (0.161 - 0.170)*</v>
      </c>
    </row>
    <row r="79" spans="1:12" x14ac:dyDescent="0.3">
      <c r="A79">
        <f>LTMLE!A34</f>
        <v>33</v>
      </c>
      <c r="B79" t="str">
        <f>_xlfn.CONCAT(IF(ISNUMBER(SEARCH("Yes-Treatment",LTMLE!D34)), "", "No "),IF(LTMLE!C34="ventilation_bin","Ventilation",IF(LTMLE!C34="rrt","RRT",IF(LTMLE!C34="pressor","Vasopressor",""))))</f>
        <v>No RRT</v>
      </c>
      <c r="C79" t="str">
        <f>LEFT(LTMLE!D34, FIND("&amp;", LTMLE!D34)-1)</f>
        <v xml:space="preserve">White </v>
      </c>
      <c r="D79" t="str">
        <f>LTMLE!B34</f>
        <v>MIMIC_eICU</v>
      </c>
      <c r="E79">
        <f>VLOOKUP($A79,LTMLE!$A:$L, 5)</f>
        <v>6</v>
      </c>
      <c r="F79">
        <f>VLOOKUP($A79,LTMLE!$A:$L, 6)</f>
        <v>10</v>
      </c>
      <c r="G79">
        <f>VLOOKUP($A79,LTMLE!$A:$L, 7)</f>
        <v>0.31688605346047999</v>
      </c>
      <c r="H79">
        <f>VLOOKUP($A79,LTMLE!$A:$L, 10)</f>
        <v>0.30869111372095698</v>
      </c>
      <c r="I79">
        <f>VLOOKUP($A79,LTMLE!$A:$L, 11)</f>
        <v>0.325080993200003</v>
      </c>
      <c r="J79">
        <f>VLOOKUP($A79,LTMLE!$A:$L, 9)</f>
        <v>0</v>
      </c>
      <c r="L79" t="str">
        <f>_xlfn.CONCAT(FIXED(temp!G79, 3), " (", FIXED(temp!H79,3), " - ", FIXED(temp!I79,3),  ")", IF(AND(temp!J79 &lt;0.05, NOT(ISBLANK(temp!J79))), "*", " ") )</f>
        <v>0.317 (0.309 - 0.325)*</v>
      </c>
    </row>
    <row r="80" spans="1:12" x14ac:dyDescent="0.3">
      <c r="A80">
        <f>LTMLE!A35</f>
        <v>34</v>
      </c>
      <c r="B80" t="str">
        <f>_xlfn.CONCAT(IF(ISNUMBER(SEARCH("Yes-Treatment",LTMLE!D35)), "", "No "),IF(LTMLE!C35="ventilation_bin","Ventilation",IF(LTMLE!C35="rrt","RRT",IF(LTMLE!C35="pressor","Vasopressor",""))))</f>
        <v>No RRT</v>
      </c>
      <c r="C80" t="str">
        <f>LEFT(LTMLE!D35, FIND("&amp;", LTMLE!D35)-1)</f>
        <v xml:space="preserve">White </v>
      </c>
      <c r="D80" t="str">
        <f>LTMLE!B35</f>
        <v>MIMIC_eICU</v>
      </c>
      <c r="E80">
        <f>VLOOKUP($A80,LTMLE!$A:$L, 5)</f>
        <v>11</v>
      </c>
      <c r="F80">
        <f>VLOOKUP($A80,LTMLE!$A:$L, 6)</f>
        <v>15</v>
      </c>
      <c r="G80">
        <f>VLOOKUP($A80,LTMLE!$A:$L, 7)</f>
        <v>0.57495741056217498</v>
      </c>
      <c r="H80">
        <f>VLOOKUP($A80,LTMLE!$A:$L, 10)</f>
        <v>0.55495938818656498</v>
      </c>
      <c r="I80">
        <f>VLOOKUP($A80,LTMLE!$A:$L, 11)</f>
        <v>0.59495543293778597</v>
      </c>
      <c r="J80">
        <f>VLOOKUP($A80,LTMLE!$A:$L, 9)</f>
        <v>0</v>
      </c>
      <c r="L80" t="str">
        <f>_xlfn.CONCAT(FIXED(temp!G80, 3), " (", FIXED(temp!H80,3), " - ", FIXED(temp!I80,3),  ")", IF(AND(temp!J80 &lt;0.05, NOT(ISBLANK(temp!J80))), "*", " ") )</f>
        <v>0.575 (0.555 - 0.595)*</v>
      </c>
    </row>
    <row r="81" spans="1:12" x14ac:dyDescent="0.3">
      <c r="A81">
        <f>LTMLE!A36</f>
        <v>35</v>
      </c>
      <c r="B81" t="str">
        <f>_xlfn.CONCAT(IF(ISNUMBER(SEARCH("Yes-Treatment",LTMLE!D36)), "", "No "),IF(LTMLE!C36="ventilation_bin","Ventilation",IF(LTMLE!C36="rrt","RRT",IF(LTMLE!C36="pressor","Vasopressor",""))))</f>
        <v>No RRT</v>
      </c>
      <c r="C81" t="str">
        <f>LEFT(LTMLE!D36, FIND("&amp;", LTMLE!D36)-1)</f>
        <v xml:space="preserve">White </v>
      </c>
      <c r="D81" t="str">
        <f>LTMLE!B36</f>
        <v>MIMIC_eICU</v>
      </c>
      <c r="E81">
        <f>VLOOKUP($A81,LTMLE!$A:$L, 5)</f>
        <v>16</v>
      </c>
      <c r="F81">
        <f>VLOOKUP($A81,LTMLE!$A:$L, 6)</f>
        <v>100</v>
      </c>
      <c r="G81">
        <f>VLOOKUP($A81,LTMLE!$A:$L, 7)</f>
        <v>0.78124999999976397</v>
      </c>
      <c r="H81">
        <f>VLOOKUP($A81,LTMLE!$A:$L, 10)</f>
        <v>0.72706623980540996</v>
      </c>
      <c r="I81">
        <f>VLOOKUP($A81,LTMLE!$A:$L, 11)</f>
        <v>0.83543376019411697</v>
      </c>
      <c r="J81">
        <f>VLOOKUP($A81,LTMLE!$A:$L, 9)</f>
        <v>1.0789119837098701E-175</v>
      </c>
      <c r="L81" t="str">
        <f>_xlfn.CONCAT(FIXED(temp!G81, 3), " (", FIXED(temp!H81,3), " - ", FIXED(temp!I81,3),  ")", IF(AND(temp!J81 &lt;0.05, NOT(ISBLANK(temp!J81))), "*", " ") )</f>
        <v>0.781 (0.727 - 0.835)*</v>
      </c>
    </row>
    <row r="82" spans="1:12" x14ac:dyDescent="0.3">
      <c r="A82">
        <f>LTMLE!A107</f>
        <v>0</v>
      </c>
      <c r="B82" t="str">
        <f>_xlfn.CONCAT(IF(ISNUMBER(SEARCH("Yes-Treatment",LTMLE!D107)), "", "No "),IF(LTMLE!C107="ventilation_bin","Ventilation",IF(LTMLE!C107="rrt","RRT",IF(LTMLE!C107="pressor","Vasopressor",""))))</f>
        <v xml:space="preserve">No </v>
      </c>
      <c r="C82" t="e">
        <f>LEFT(LTMLE!D107, FIND("&amp;", LTMLE!D107)-1)</f>
        <v>#VALUE!</v>
      </c>
      <c r="D82">
        <f>LTMLE!B107</f>
        <v>0</v>
      </c>
      <c r="E82" t="e">
        <f>VLOOKUP($A82,LTMLE!$A:$L, 5)</f>
        <v>#N/A</v>
      </c>
      <c r="F82" t="e">
        <f>VLOOKUP($A82,LTMLE!$A:$L, 6)</f>
        <v>#N/A</v>
      </c>
      <c r="G82" t="e">
        <f>VLOOKUP($A82,LTMLE!$A:$L, 7)</f>
        <v>#N/A</v>
      </c>
      <c r="H82" t="e">
        <f>VLOOKUP($A82,LTMLE!$A:$L, 10)</f>
        <v>#N/A</v>
      </c>
      <c r="I82" t="e">
        <f>VLOOKUP($A82,LTMLE!$A:$L, 11)</f>
        <v>#N/A</v>
      </c>
      <c r="J82" t="e">
        <f>VLOOKUP($A82,LTMLE!$A:$L, 9)</f>
        <v>#N/A</v>
      </c>
      <c r="L82" t="e">
        <f>_xlfn.CONCAT(FIXED(temp!G82, 3), " (", FIXED(temp!H82,3), " - ", FIXED(temp!I82,3),  ")", IF(AND(temp!J82 &lt;0.05, NOT(ISBLANK(temp!J82))), "*", " ") )</f>
        <v>#N/A</v>
      </c>
    </row>
    <row r="83" spans="1:12" x14ac:dyDescent="0.3">
      <c r="A83">
        <f>LTMLE!A108</f>
        <v>0</v>
      </c>
      <c r="B83" t="str">
        <f>_xlfn.CONCAT(IF(ISNUMBER(SEARCH("Yes-Treatment",LTMLE!D108)), "", "No "),IF(LTMLE!C108="ventilation_bin","Ventilation",IF(LTMLE!C108="rrt","RRT",IF(LTMLE!C108="pressor","Vasopressor",""))))</f>
        <v xml:space="preserve">No </v>
      </c>
      <c r="C83" t="e">
        <f>LEFT(LTMLE!D108, FIND("&amp;", LTMLE!D108)-1)</f>
        <v>#VALUE!</v>
      </c>
      <c r="D83">
        <f>LTMLE!B108</f>
        <v>0</v>
      </c>
      <c r="E83" t="e">
        <f>VLOOKUP($A83,LTMLE!$A:$L, 5)</f>
        <v>#N/A</v>
      </c>
      <c r="F83" t="e">
        <f>VLOOKUP($A83,LTMLE!$A:$L, 6)</f>
        <v>#N/A</v>
      </c>
      <c r="G83" t="e">
        <f>VLOOKUP($A83,LTMLE!$A:$L, 7)</f>
        <v>#N/A</v>
      </c>
      <c r="H83" t="e">
        <f>VLOOKUP($A83,LTMLE!$A:$L, 10)</f>
        <v>#N/A</v>
      </c>
      <c r="I83" t="e">
        <f>VLOOKUP($A83,LTMLE!$A:$L, 11)</f>
        <v>#N/A</v>
      </c>
      <c r="J83" t="e">
        <f>VLOOKUP($A83,LTMLE!$A:$L, 9)</f>
        <v>#N/A</v>
      </c>
      <c r="L83" t="e">
        <f>_xlfn.CONCAT(FIXED(temp!G83, 3), " (", FIXED(temp!H83,3), " - ", FIXED(temp!I83,3),  ")", IF(AND(temp!J83 &lt;0.05, NOT(ISBLANK(temp!J83))), "*", " ") )</f>
        <v>#N/A</v>
      </c>
    </row>
    <row r="84" spans="1:12" x14ac:dyDescent="0.3">
      <c r="A84">
        <f>LTMLE!A109</f>
        <v>0</v>
      </c>
      <c r="B84" t="str">
        <f>_xlfn.CONCAT(IF(ISNUMBER(SEARCH("Yes-Treatment",LTMLE!D109)), "", "No "),IF(LTMLE!C109="ventilation_bin","Ventilation",IF(LTMLE!C109="rrt","RRT",IF(LTMLE!C109="pressor","Vasopressor",""))))</f>
        <v xml:space="preserve">No </v>
      </c>
      <c r="C84" t="e">
        <f>LEFT(LTMLE!D109, FIND("&amp;", LTMLE!D109)-1)</f>
        <v>#VALUE!</v>
      </c>
      <c r="D84">
        <f>LTMLE!B109</f>
        <v>0</v>
      </c>
      <c r="E84" t="e">
        <f>VLOOKUP($A84,LTMLE!$A:$L, 5)</f>
        <v>#N/A</v>
      </c>
      <c r="F84" t="e">
        <f>VLOOKUP($A84,LTMLE!$A:$L, 6)</f>
        <v>#N/A</v>
      </c>
      <c r="G84" t="e">
        <f>VLOOKUP($A84,LTMLE!$A:$L, 7)</f>
        <v>#N/A</v>
      </c>
      <c r="H84" t="e">
        <f>VLOOKUP($A84,LTMLE!$A:$L, 10)</f>
        <v>#N/A</v>
      </c>
      <c r="I84" t="e">
        <f>VLOOKUP($A84,LTMLE!$A:$L, 11)</f>
        <v>#N/A</v>
      </c>
      <c r="J84" t="e">
        <f>VLOOKUP($A84,LTMLE!$A:$L, 9)</f>
        <v>#N/A</v>
      </c>
      <c r="L84" t="e">
        <f>_xlfn.CONCAT(FIXED(temp!G84, 3), " (", FIXED(temp!H84,3), " - ", FIXED(temp!I84,3),  ")", IF(AND(temp!J84 &lt;0.05, NOT(ISBLANK(temp!J84))), "*", " ") )</f>
        <v>#N/A</v>
      </c>
    </row>
    <row r="85" spans="1:12" x14ac:dyDescent="0.3">
      <c r="A85">
        <f>LTMLE!A110</f>
        <v>0</v>
      </c>
      <c r="B85" t="str">
        <f>_xlfn.CONCAT(IF(ISNUMBER(SEARCH("Yes-Treatment",LTMLE!D110)), "", "No "),IF(LTMLE!C110="ventilation_bin","Ventilation",IF(LTMLE!C110="rrt","RRT",IF(LTMLE!C110="pressor","Vasopressor",""))))</f>
        <v xml:space="preserve">No </v>
      </c>
      <c r="C85" t="e">
        <f>LEFT(LTMLE!D110, FIND("&amp;", LTMLE!D110)-1)</f>
        <v>#VALUE!</v>
      </c>
      <c r="D85">
        <f>LTMLE!B110</f>
        <v>0</v>
      </c>
      <c r="E85" t="e">
        <f>VLOOKUP($A85,LTMLE!$A:$L, 5)</f>
        <v>#N/A</v>
      </c>
      <c r="F85" t="e">
        <f>VLOOKUP($A85,LTMLE!$A:$L, 6)</f>
        <v>#N/A</v>
      </c>
      <c r="G85" t="e">
        <f>VLOOKUP($A85,LTMLE!$A:$L, 7)</f>
        <v>#N/A</v>
      </c>
      <c r="H85" t="e">
        <f>VLOOKUP($A85,LTMLE!$A:$L, 10)</f>
        <v>#N/A</v>
      </c>
      <c r="I85" t="e">
        <f>VLOOKUP($A85,LTMLE!$A:$L, 11)</f>
        <v>#N/A</v>
      </c>
      <c r="J85" t="e">
        <f>VLOOKUP($A85,LTMLE!$A:$L, 9)</f>
        <v>#N/A</v>
      </c>
      <c r="L85" t="e">
        <f>_xlfn.CONCAT(FIXED(temp!G85, 3), " (", FIXED(temp!H85,3), " - ", FIXED(temp!I85,3),  ")", IF(AND(temp!J85 &lt;0.05, NOT(ISBLANK(temp!J85))), "*", " ") )</f>
        <v>#N/A</v>
      </c>
    </row>
    <row r="86" spans="1:12" x14ac:dyDescent="0.3">
      <c r="A86">
        <f>LTMLE!A111</f>
        <v>0</v>
      </c>
      <c r="B86" t="str">
        <f>_xlfn.CONCAT(IF(ISNUMBER(SEARCH("Yes-Treatment",LTMLE!D111)), "", "No "),IF(LTMLE!C111="ventilation_bin","Ventilation",IF(LTMLE!C111="rrt","RRT",IF(LTMLE!C111="pressor","Vasopressor",""))))</f>
        <v xml:space="preserve">No </v>
      </c>
      <c r="C86" t="e">
        <f>LEFT(LTMLE!D111, FIND("&amp;", LTMLE!D111)-1)</f>
        <v>#VALUE!</v>
      </c>
      <c r="D86">
        <f>LTMLE!B111</f>
        <v>0</v>
      </c>
      <c r="E86" t="e">
        <f>VLOOKUP($A86,LTMLE!$A:$L, 5)</f>
        <v>#N/A</v>
      </c>
      <c r="F86" t="e">
        <f>VLOOKUP($A86,LTMLE!$A:$L, 6)</f>
        <v>#N/A</v>
      </c>
      <c r="G86" t="e">
        <f>VLOOKUP($A86,LTMLE!$A:$L, 7)</f>
        <v>#N/A</v>
      </c>
      <c r="H86" t="e">
        <f>VLOOKUP($A86,LTMLE!$A:$L, 10)</f>
        <v>#N/A</v>
      </c>
      <c r="I86" t="e">
        <f>VLOOKUP($A86,LTMLE!$A:$L, 11)</f>
        <v>#N/A</v>
      </c>
      <c r="J86" t="e">
        <f>VLOOKUP($A86,LTMLE!$A:$L, 9)</f>
        <v>#N/A</v>
      </c>
      <c r="L86" t="e">
        <f>_xlfn.CONCAT(FIXED(temp!G86, 3), " (", FIXED(temp!H86,3), " - ", FIXED(temp!I86,3),  ")", IF(AND(temp!J86 &lt;0.05, NOT(ISBLANK(temp!J86))), "*", " ") )</f>
        <v>#N/A</v>
      </c>
    </row>
    <row r="87" spans="1:12" x14ac:dyDescent="0.3">
      <c r="A87">
        <f>LTMLE!A47</f>
        <v>46</v>
      </c>
      <c r="B87" t="str">
        <f>_xlfn.CONCAT(IF(ISNUMBER(SEARCH("Yes-Treatment",LTMLE!D47)), "", "No "),IF(LTMLE!C47="ventilation_bin","Ventilation",IF(LTMLE!C47="rrt","RRT",IF(LTMLE!C47="pressor","Vasopressor",""))))</f>
        <v>Vasopressor</v>
      </c>
      <c r="C87" t="str">
        <f>LEFT(LTMLE!D47, FIND("&amp;", LTMLE!D47)-1)</f>
        <v xml:space="preserve">Non-white </v>
      </c>
      <c r="D87" t="str">
        <f>LTMLE!B47</f>
        <v>MIMIC_eICU</v>
      </c>
      <c r="E87">
        <f>VLOOKUP($A87,LTMLE!$A:$L, 5)</f>
        <v>0</v>
      </c>
      <c r="F87">
        <f>VLOOKUP($A87,LTMLE!$A:$L, 6)</f>
        <v>100</v>
      </c>
      <c r="G87">
        <f>VLOOKUP($A87,LTMLE!$A:$L, 7)</f>
        <v>0.332622146362546</v>
      </c>
      <c r="H87">
        <f>VLOOKUP($A87,LTMLE!$A:$L, 10)</f>
        <v>0.31913357814458299</v>
      </c>
      <c r="I87">
        <f>VLOOKUP($A87,LTMLE!$A:$L, 11)</f>
        <v>0.34611071458051001</v>
      </c>
      <c r="J87">
        <f>VLOOKUP($A87,LTMLE!$A:$L, 9)</f>
        <v>0</v>
      </c>
      <c r="L87" t="str">
        <f>_xlfn.CONCAT(FIXED(temp!G87, 3), " (", FIXED(temp!H87,3), " - ", FIXED(temp!I87,3),  ")", IF(AND(temp!J87 &lt;0.05, NOT(ISBLANK(temp!J87))), "*", " ") )</f>
        <v>0.333 (0.319 - 0.346)*</v>
      </c>
    </row>
    <row r="88" spans="1:12" x14ac:dyDescent="0.3">
      <c r="A88">
        <f>LTMLE!A48</f>
        <v>47</v>
      </c>
      <c r="B88" t="str">
        <f>_xlfn.CONCAT(IF(ISNUMBER(SEARCH("Yes-Treatment",LTMLE!D48)), "", "No "),IF(LTMLE!C48="ventilation_bin","Ventilation",IF(LTMLE!C48="rrt","RRT",IF(LTMLE!C48="pressor","Vasopressor",""))))</f>
        <v>Vasopressor</v>
      </c>
      <c r="C88" t="str">
        <f>LEFT(LTMLE!D48, FIND("&amp;", LTMLE!D48)-1)</f>
        <v xml:space="preserve">Non-white </v>
      </c>
      <c r="D88" t="str">
        <f>LTMLE!B48</f>
        <v>MIMIC_eICU</v>
      </c>
      <c r="E88">
        <f>VLOOKUP($A88,LTMLE!$A:$L, 5)</f>
        <v>0</v>
      </c>
      <c r="F88">
        <f>VLOOKUP($A88,LTMLE!$A:$L, 6)</f>
        <v>5</v>
      </c>
      <c r="G88">
        <f>VLOOKUP($A88,LTMLE!$A:$L, 7)</f>
        <v>0.20625342841463701</v>
      </c>
      <c r="H88">
        <f>VLOOKUP($A88,LTMLE!$A:$L, 10)</f>
        <v>0.18767955999236</v>
      </c>
      <c r="I88">
        <f>VLOOKUP($A88,LTMLE!$A:$L, 11)</f>
        <v>0.22482729683691399</v>
      </c>
      <c r="J88">
        <f>VLOOKUP($A88,LTMLE!$A:$L, 9)</f>
        <v>5.0454737536414603E-105</v>
      </c>
      <c r="L88" t="str">
        <f>_xlfn.CONCAT(FIXED(temp!G88, 3), " (", FIXED(temp!H88,3), " - ", FIXED(temp!I88,3),  ")", IF(AND(temp!J88 &lt;0.05, NOT(ISBLANK(temp!J88))), "*", " ") )</f>
        <v>0.206 (0.188 - 0.225)*</v>
      </c>
    </row>
    <row r="89" spans="1:12" x14ac:dyDescent="0.3">
      <c r="A89">
        <f>LTMLE!A49</f>
        <v>48</v>
      </c>
      <c r="B89" t="str">
        <f>_xlfn.CONCAT(IF(ISNUMBER(SEARCH("Yes-Treatment",LTMLE!D49)), "", "No "),IF(LTMLE!C49="ventilation_bin","Ventilation",IF(LTMLE!C49="rrt","RRT",IF(LTMLE!C49="pressor","Vasopressor",""))))</f>
        <v>Vasopressor</v>
      </c>
      <c r="C89" t="str">
        <f>LEFT(LTMLE!D49, FIND("&amp;", LTMLE!D49)-1)</f>
        <v xml:space="preserve">Non-white </v>
      </c>
      <c r="D89" t="str">
        <f>LTMLE!B49</f>
        <v>MIMIC_eICU</v>
      </c>
      <c r="E89">
        <f>VLOOKUP($A89,LTMLE!$A:$L, 5)</f>
        <v>6</v>
      </c>
      <c r="F89">
        <f>VLOOKUP($A89,LTMLE!$A:$L, 6)</f>
        <v>10</v>
      </c>
      <c r="G89">
        <f>VLOOKUP($A89,LTMLE!$A:$L, 7)</f>
        <v>0.333836858006059</v>
      </c>
      <c r="H89">
        <f>VLOOKUP($A89,LTMLE!$A:$L, 10)</f>
        <v>0.31309592055209201</v>
      </c>
      <c r="I89">
        <f>VLOOKUP($A89,LTMLE!$A:$L, 11)</f>
        <v>0.35457779546002499</v>
      </c>
      <c r="J89">
        <f>VLOOKUP($A89,LTMLE!$A:$L, 9)</f>
        <v>1.9897618901094699E-218</v>
      </c>
      <c r="L89" t="str">
        <f>_xlfn.CONCAT(FIXED(temp!G89, 3), " (", FIXED(temp!H89,3), " - ", FIXED(temp!I89,3),  ")", IF(AND(temp!J89 &lt;0.05, NOT(ISBLANK(temp!J89))), "*", " ") )</f>
        <v>0.334 (0.313 - 0.355)*</v>
      </c>
    </row>
    <row r="90" spans="1:12" x14ac:dyDescent="0.3">
      <c r="A90">
        <f>LTMLE!A50</f>
        <v>49</v>
      </c>
      <c r="B90" t="str">
        <f>_xlfn.CONCAT(IF(ISNUMBER(SEARCH("Yes-Treatment",LTMLE!D50)), "", "No "),IF(LTMLE!C50="ventilation_bin","Ventilation",IF(LTMLE!C50="rrt","RRT",IF(LTMLE!C50="pressor","Vasopressor",""))))</f>
        <v>Vasopressor</v>
      </c>
      <c r="C90" t="str">
        <f>LEFT(LTMLE!D50, FIND("&amp;", LTMLE!D50)-1)</f>
        <v xml:space="preserve">Non-white </v>
      </c>
      <c r="D90" t="str">
        <f>LTMLE!B50</f>
        <v>MIMIC_eICU</v>
      </c>
      <c r="E90">
        <f>VLOOKUP($A90,LTMLE!$A:$L, 5)</f>
        <v>11</v>
      </c>
      <c r="F90">
        <f>VLOOKUP($A90,LTMLE!$A:$L, 6)</f>
        <v>15</v>
      </c>
      <c r="G90">
        <f>VLOOKUP($A90,LTMLE!$A:$L, 7)</f>
        <v>0.58068783068783303</v>
      </c>
      <c r="H90">
        <f>VLOOKUP($A90,LTMLE!$A:$L, 10)</f>
        <v>0.54550901359925597</v>
      </c>
      <c r="I90">
        <f>VLOOKUP($A90,LTMLE!$A:$L, 11)</f>
        <v>0.61586664777641098</v>
      </c>
      <c r="J90">
        <f>VLOOKUP($A90,LTMLE!$A:$L, 9)</f>
        <v>1.27408689286278E-229</v>
      </c>
      <c r="L90" t="str">
        <f>_xlfn.CONCAT(FIXED(temp!G90, 3), " (", FIXED(temp!H90,3), " - ", FIXED(temp!I90,3),  ")", IF(AND(temp!J90 &lt;0.05, NOT(ISBLANK(temp!J90))), "*", " ") )</f>
        <v>0.581 (0.546 - 0.616)*</v>
      </c>
    </row>
    <row r="91" spans="1:12" x14ac:dyDescent="0.3">
      <c r="A91">
        <f>LTMLE!A51</f>
        <v>50</v>
      </c>
      <c r="B91" t="str">
        <f>_xlfn.CONCAT(IF(ISNUMBER(SEARCH("Yes-Treatment",LTMLE!D51)), "", "No "),IF(LTMLE!C51="ventilation_bin","Ventilation",IF(LTMLE!C51="rrt","RRT",IF(LTMLE!C51="pressor","Vasopressor",""))))</f>
        <v>Vasopressor</v>
      </c>
      <c r="C91" t="str">
        <f>LEFT(LTMLE!D51, FIND("&amp;", LTMLE!D51)-1)</f>
        <v xml:space="preserve">Non-white </v>
      </c>
      <c r="D91" t="str">
        <f>LTMLE!B51</f>
        <v>MIMIC_eICU</v>
      </c>
      <c r="E91">
        <f>VLOOKUP($A91,LTMLE!$A:$L, 5)</f>
        <v>16</v>
      </c>
      <c r="F91">
        <f>VLOOKUP($A91,LTMLE!$A:$L, 6)</f>
        <v>100</v>
      </c>
      <c r="G91">
        <f>VLOOKUP($A91,LTMLE!$A:$L, 7)</f>
        <v>0.66393442622946997</v>
      </c>
      <c r="H91">
        <f>VLOOKUP($A91,LTMLE!$A:$L, 10)</f>
        <v>0.58004276480008399</v>
      </c>
      <c r="I91">
        <f>VLOOKUP($A91,LTMLE!$A:$L, 11)</f>
        <v>0.74782608765885705</v>
      </c>
      <c r="J91">
        <f>VLOOKUP($A91,LTMLE!$A:$L, 9)</f>
        <v>2.8991282006107598E-54</v>
      </c>
      <c r="L91" t="str">
        <f>_xlfn.CONCAT(FIXED(temp!G91, 3), " (", FIXED(temp!H91,3), " - ", FIXED(temp!I91,3),  ")", IF(AND(temp!J91 &lt;0.05, NOT(ISBLANK(temp!J91))), "*", " ") )</f>
        <v>0.664 (0.580 - 0.748)*</v>
      </c>
    </row>
    <row r="92" spans="1:12" x14ac:dyDescent="0.3">
      <c r="A92">
        <f>LTMLE!A117</f>
        <v>0</v>
      </c>
      <c r="B92" t="str">
        <f>_xlfn.CONCAT(IF(ISNUMBER(SEARCH("Yes-Treatment",LTMLE!D117)), "", "No "),IF(LTMLE!C117="ventilation_bin","Ventilation",IF(LTMLE!C117="rrt","RRT",IF(LTMLE!C117="pressor","Vasopressor",""))))</f>
        <v xml:space="preserve">No </v>
      </c>
      <c r="C92" t="e">
        <f>LEFT(LTMLE!D117, FIND("&amp;", LTMLE!D117)-1)</f>
        <v>#VALUE!</v>
      </c>
      <c r="D92">
        <f>LTMLE!B117</f>
        <v>0</v>
      </c>
      <c r="E92" t="e">
        <f>VLOOKUP($A92,LTMLE!$A:$L, 5)</f>
        <v>#N/A</v>
      </c>
      <c r="F92" t="e">
        <f>VLOOKUP($A92,LTMLE!$A:$L, 6)</f>
        <v>#N/A</v>
      </c>
      <c r="G92" t="e">
        <f>VLOOKUP($A92,LTMLE!$A:$L, 7)</f>
        <v>#N/A</v>
      </c>
      <c r="H92" t="e">
        <f>VLOOKUP($A92,LTMLE!$A:$L, 10)</f>
        <v>#N/A</v>
      </c>
      <c r="I92" t="e">
        <f>VLOOKUP($A92,LTMLE!$A:$L, 11)</f>
        <v>#N/A</v>
      </c>
      <c r="J92" t="e">
        <f>VLOOKUP($A92,LTMLE!$A:$L, 9)</f>
        <v>#N/A</v>
      </c>
      <c r="L92" t="e">
        <f>_xlfn.CONCAT(FIXED(temp!G92, 3), " (", FIXED(temp!H92,3), " - ", FIXED(temp!I92,3),  ")", IF(AND(temp!J92 &lt;0.05, NOT(ISBLANK(temp!J92))), "*", " ") )</f>
        <v>#N/A</v>
      </c>
    </row>
    <row r="93" spans="1:12" x14ac:dyDescent="0.3">
      <c r="A93">
        <f>LTMLE!A118</f>
        <v>0</v>
      </c>
      <c r="B93" t="str">
        <f>_xlfn.CONCAT(IF(ISNUMBER(SEARCH("Yes-Treatment",LTMLE!D118)), "", "No "),IF(LTMLE!C118="ventilation_bin","Ventilation",IF(LTMLE!C118="rrt","RRT",IF(LTMLE!C118="pressor","Vasopressor",""))))</f>
        <v xml:space="preserve">No </v>
      </c>
      <c r="C93" t="e">
        <f>LEFT(LTMLE!D118, FIND("&amp;", LTMLE!D118)-1)</f>
        <v>#VALUE!</v>
      </c>
      <c r="D93">
        <f>LTMLE!B118</f>
        <v>0</v>
      </c>
      <c r="E93" t="e">
        <f>VLOOKUP($A93,LTMLE!$A:$L, 5)</f>
        <v>#N/A</v>
      </c>
      <c r="F93" t="e">
        <f>VLOOKUP($A93,LTMLE!$A:$L, 6)</f>
        <v>#N/A</v>
      </c>
      <c r="G93" t="e">
        <f>VLOOKUP($A93,LTMLE!$A:$L, 7)</f>
        <v>#N/A</v>
      </c>
      <c r="H93" t="e">
        <f>VLOOKUP($A93,LTMLE!$A:$L, 10)</f>
        <v>#N/A</v>
      </c>
      <c r="I93" t="e">
        <f>VLOOKUP($A93,LTMLE!$A:$L, 11)</f>
        <v>#N/A</v>
      </c>
      <c r="J93" t="e">
        <f>VLOOKUP($A93,LTMLE!$A:$L, 9)</f>
        <v>#N/A</v>
      </c>
      <c r="L93" t="e">
        <f>_xlfn.CONCAT(FIXED(temp!G93, 3), " (", FIXED(temp!H93,3), " - ", FIXED(temp!I93,3),  ")", IF(AND(temp!J93 &lt;0.05, NOT(ISBLANK(temp!J93))), "*", " ") )</f>
        <v>#N/A</v>
      </c>
    </row>
    <row r="94" spans="1:12" x14ac:dyDescent="0.3">
      <c r="A94">
        <f>LTMLE!A119</f>
        <v>0</v>
      </c>
      <c r="B94" t="str">
        <f>_xlfn.CONCAT(IF(ISNUMBER(SEARCH("Yes-Treatment",LTMLE!D119)), "", "No "),IF(LTMLE!C119="ventilation_bin","Ventilation",IF(LTMLE!C119="rrt","RRT",IF(LTMLE!C119="pressor","Vasopressor",""))))</f>
        <v xml:space="preserve">No </v>
      </c>
      <c r="C94" t="e">
        <f>LEFT(LTMLE!D119, FIND("&amp;", LTMLE!D119)-1)</f>
        <v>#VALUE!</v>
      </c>
      <c r="D94">
        <f>LTMLE!B119</f>
        <v>0</v>
      </c>
      <c r="E94" t="e">
        <f>VLOOKUP($A94,LTMLE!$A:$L, 5)</f>
        <v>#N/A</v>
      </c>
      <c r="F94" t="e">
        <f>VLOOKUP($A94,LTMLE!$A:$L, 6)</f>
        <v>#N/A</v>
      </c>
      <c r="G94" t="e">
        <f>VLOOKUP($A94,LTMLE!$A:$L, 7)</f>
        <v>#N/A</v>
      </c>
      <c r="H94" t="e">
        <f>VLOOKUP($A94,LTMLE!$A:$L, 10)</f>
        <v>#N/A</v>
      </c>
      <c r="I94" t="e">
        <f>VLOOKUP($A94,LTMLE!$A:$L, 11)</f>
        <v>#N/A</v>
      </c>
      <c r="J94" t="e">
        <f>VLOOKUP($A94,LTMLE!$A:$L, 9)</f>
        <v>#N/A</v>
      </c>
      <c r="L94" t="e">
        <f>_xlfn.CONCAT(FIXED(temp!G94, 3), " (", FIXED(temp!H94,3), " - ", FIXED(temp!I94,3),  ")", IF(AND(temp!J94 &lt;0.05, NOT(ISBLANK(temp!J94))), "*", " ") )</f>
        <v>#N/A</v>
      </c>
    </row>
    <row r="95" spans="1:12" x14ac:dyDescent="0.3">
      <c r="A95">
        <f>LTMLE!A120</f>
        <v>0</v>
      </c>
      <c r="B95" t="str">
        <f>_xlfn.CONCAT(IF(ISNUMBER(SEARCH("Yes-Treatment",LTMLE!D120)), "", "No "),IF(LTMLE!C120="ventilation_bin","Ventilation",IF(LTMLE!C120="rrt","RRT",IF(LTMLE!C120="pressor","Vasopressor",""))))</f>
        <v xml:space="preserve">No </v>
      </c>
      <c r="C95" t="e">
        <f>LEFT(LTMLE!D120, FIND("&amp;", LTMLE!D120)-1)</f>
        <v>#VALUE!</v>
      </c>
      <c r="D95">
        <f>LTMLE!B120</f>
        <v>0</v>
      </c>
      <c r="E95" t="e">
        <f>VLOOKUP($A95,LTMLE!$A:$L, 5)</f>
        <v>#N/A</v>
      </c>
      <c r="F95" t="e">
        <f>VLOOKUP($A95,LTMLE!$A:$L, 6)</f>
        <v>#N/A</v>
      </c>
      <c r="G95" t="e">
        <f>VLOOKUP($A95,LTMLE!$A:$L, 7)</f>
        <v>#N/A</v>
      </c>
      <c r="H95" t="e">
        <f>VLOOKUP($A95,LTMLE!$A:$L, 10)</f>
        <v>#N/A</v>
      </c>
      <c r="I95" t="e">
        <f>VLOOKUP($A95,LTMLE!$A:$L, 11)</f>
        <v>#N/A</v>
      </c>
      <c r="J95" t="e">
        <f>VLOOKUP($A95,LTMLE!$A:$L, 9)</f>
        <v>#N/A</v>
      </c>
      <c r="L95" t="e">
        <f>_xlfn.CONCAT(FIXED(temp!G95, 3), " (", FIXED(temp!H95,3), " - ", FIXED(temp!I95,3),  ")", IF(AND(temp!J95 &lt;0.05, NOT(ISBLANK(temp!J95))), "*", " ") )</f>
        <v>#N/A</v>
      </c>
    </row>
    <row r="96" spans="1:12" x14ac:dyDescent="0.3">
      <c r="A96">
        <f>LTMLE!A121</f>
        <v>0</v>
      </c>
      <c r="B96" t="str">
        <f>_xlfn.CONCAT(IF(ISNUMBER(SEARCH("Yes-Treatment",LTMLE!D121)), "", "No "),IF(LTMLE!C121="ventilation_bin","Ventilation",IF(LTMLE!C121="rrt","RRT",IF(LTMLE!C121="pressor","Vasopressor",""))))</f>
        <v xml:space="preserve">No </v>
      </c>
      <c r="C96" t="e">
        <f>LEFT(LTMLE!D121, FIND("&amp;", LTMLE!D121)-1)</f>
        <v>#VALUE!</v>
      </c>
      <c r="D96">
        <f>LTMLE!B121</f>
        <v>0</v>
      </c>
      <c r="E96" t="e">
        <f>VLOOKUP($A96,LTMLE!$A:$L, 5)</f>
        <v>#N/A</v>
      </c>
      <c r="F96" t="e">
        <f>VLOOKUP($A96,LTMLE!$A:$L, 6)</f>
        <v>#N/A</v>
      </c>
      <c r="G96" t="e">
        <f>VLOOKUP($A96,LTMLE!$A:$L, 7)</f>
        <v>#N/A</v>
      </c>
      <c r="H96" t="e">
        <f>VLOOKUP($A96,LTMLE!$A:$L, 10)</f>
        <v>#N/A</v>
      </c>
      <c r="I96" t="e">
        <f>VLOOKUP($A96,LTMLE!$A:$L, 11)</f>
        <v>#N/A</v>
      </c>
      <c r="J96" t="e">
        <f>VLOOKUP($A96,LTMLE!$A:$L, 9)</f>
        <v>#N/A</v>
      </c>
      <c r="L96" t="e">
        <f>_xlfn.CONCAT(FIXED(temp!G96, 3), " (", FIXED(temp!H96,3), " - ", FIXED(temp!I96,3),  ")", IF(AND(temp!J96 &lt;0.05, NOT(ISBLANK(temp!J96))), "*", " ") )</f>
        <v>#N/A</v>
      </c>
    </row>
    <row r="97" spans="1:12" x14ac:dyDescent="0.3">
      <c r="A97">
        <f>LTMLE!A57</f>
        <v>56</v>
      </c>
      <c r="B97" t="str">
        <f>_xlfn.CONCAT(IF(ISNUMBER(SEARCH("Yes-Treatment",LTMLE!D57)), "", "No "),IF(LTMLE!C57="ventilation_bin","Ventilation",IF(LTMLE!C57="rrt","RRT",IF(LTMLE!C57="pressor","Vasopressor",""))))</f>
        <v>Vasopressor</v>
      </c>
      <c r="C97" t="str">
        <f>LEFT(LTMLE!D57, FIND("&amp;", LTMLE!D57)-1)</f>
        <v xml:space="preserve">White </v>
      </c>
      <c r="D97" t="str">
        <f>LTMLE!B57</f>
        <v>MIMIC_eICU</v>
      </c>
      <c r="E97">
        <f>VLOOKUP($A97,LTMLE!$A:$L, 5)</f>
        <v>0</v>
      </c>
      <c r="F97">
        <f>VLOOKUP($A97,LTMLE!$A:$L, 6)</f>
        <v>100</v>
      </c>
      <c r="G97">
        <f>VLOOKUP($A97,LTMLE!$A:$L, 7)</f>
        <v>0.32017482024551303</v>
      </c>
      <c r="H97">
        <f>VLOOKUP($A97,LTMLE!$A:$L, 10)</f>
        <v>0.313906250553739</v>
      </c>
      <c r="I97">
        <f>VLOOKUP($A97,LTMLE!$A:$L, 11)</f>
        <v>0.326443389937287</v>
      </c>
      <c r="J97">
        <f>VLOOKUP($A97,LTMLE!$A:$L, 9)</f>
        <v>0</v>
      </c>
      <c r="L97" t="str">
        <f>_xlfn.CONCAT(FIXED(temp!G97, 3), " (", FIXED(temp!H97,3), " - ", FIXED(temp!I97,3),  ")", IF(AND(temp!J97 &lt;0.05, NOT(ISBLANK(temp!J97))), "*", " ") )</f>
        <v>0.320 (0.314 - 0.326)*</v>
      </c>
    </row>
    <row r="98" spans="1:12" x14ac:dyDescent="0.3">
      <c r="A98">
        <f>LTMLE!A58</f>
        <v>57</v>
      </c>
      <c r="B98" t="str">
        <f>_xlfn.CONCAT(IF(ISNUMBER(SEARCH("Yes-Treatment",LTMLE!D58)), "", "No "),IF(LTMLE!C58="ventilation_bin","Ventilation",IF(LTMLE!C58="rrt","RRT",IF(LTMLE!C58="pressor","Vasopressor",""))))</f>
        <v>Vasopressor</v>
      </c>
      <c r="C98" t="str">
        <f>LEFT(LTMLE!D58, FIND("&amp;", LTMLE!D58)-1)</f>
        <v xml:space="preserve">White </v>
      </c>
      <c r="D98" t="str">
        <f>LTMLE!B58</f>
        <v>MIMIC_eICU</v>
      </c>
      <c r="E98">
        <f>VLOOKUP($A98,LTMLE!$A:$L, 5)</f>
        <v>0</v>
      </c>
      <c r="F98">
        <f>VLOOKUP($A98,LTMLE!$A:$L, 6)</f>
        <v>5</v>
      </c>
      <c r="G98">
        <f>VLOOKUP($A98,LTMLE!$A:$L, 7)</f>
        <v>0.20331455805915499</v>
      </c>
      <c r="H98">
        <f>VLOOKUP($A98,LTMLE!$A:$L, 10)</f>
        <v>0.19510473190743599</v>
      </c>
      <c r="I98">
        <f>VLOOKUP($A98,LTMLE!$A:$L, 11)</f>
        <v>0.21152438421087399</v>
      </c>
      <c r="J98">
        <f>VLOOKUP($A98,LTMLE!$A:$L, 9)</f>
        <v>0</v>
      </c>
      <c r="L98" t="str">
        <f>_xlfn.CONCAT(FIXED(temp!G98, 3), " (", FIXED(temp!H98,3), " - ", FIXED(temp!I98,3),  ")", IF(AND(temp!J98 &lt;0.05, NOT(ISBLANK(temp!J98))), "*", " ") )</f>
        <v>0.203 (0.195 - 0.212)*</v>
      </c>
    </row>
    <row r="99" spans="1:12" x14ac:dyDescent="0.3">
      <c r="A99">
        <f>LTMLE!A59</f>
        <v>58</v>
      </c>
      <c r="B99" t="str">
        <f>_xlfn.CONCAT(IF(ISNUMBER(SEARCH("Yes-Treatment",LTMLE!D59)), "", "No "),IF(LTMLE!C59="ventilation_bin","Ventilation",IF(LTMLE!C59="rrt","RRT",IF(LTMLE!C59="pressor","Vasopressor",""))))</f>
        <v>Vasopressor</v>
      </c>
      <c r="C99" t="str">
        <f>LEFT(LTMLE!D59, FIND("&amp;", LTMLE!D59)-1)</f>
        <v xml:space="preserve">White </v>
      </c>
      <c r="D99" t="str">
        <f>LTMLE!B59</f>
        <v>MIMIC_eICU</v>
      </c>
      <c r="E99">
        <f>VLOOKUP($A99,LTMLE!$A:$L, 5)</f>
        <v>6</v>
      </c>
      <c r="F99">
        <f>VLOOKUP($A99,LTMLE!$A:$L, 6)</f>
        <v>10</v>
      </c>
      <c r="G99">
        <f>VLOOKUP($A99,LTMLE!$A:$L, 7)</f>
        <v>0.33941480206540697</v>
      </c>
      <c r="H99">
        <f>VLOOKUP($A99,LTMLE!$A:$L, 10)</f>
        <v>0.32947319316411799</v>
      </c>
      <c r="I99">
        <f>VLOOKUP($A99,LTMLE!$A:$L, 11)</f>
        <v>0.34935641096669601</v>
      </c>
      <c r="J99">
        <f>VLOOKUP($A99,LTMLE!$A:$L, 9)</f>
        <v>0</v>
      </c>
      <c r="L99" t="str">
        <f>_xlfn.CONCAT(FIXED(temp!G99, 3), " (", FIXED(temp!H99,3), " - ", FIXED(temp!I99,3),  ")", IF(AND(temp!J99 &lt;0.05, NOT(ISBLANK(temp!J99))), "*", " ") )</f>
        <v>0.339 (0.329 - 0.349)*</v>
      </c>
    </row>
    <row r="100" spans="1:12" x14ac:dyDescent="0.3">
      <c r="A100">
        <f>LTMLE!A60</f>
        <v>59</v>
      </c>
      <c r="B100" t="str">
        <f>_xlfn.CONCAT(IF(ISNUMBER(SEARCH("Yes-Treatment",LTMLE!D60)), "", "No "),IF(LTMLE!C60="ventilation_bin","Ventilation",IF(LTMLE!C60="rrt","RRT",IF(LTMLE!C60="pressor","Vasopressor",""))))</f>
        <v>Vasopressor</v>
      </c>
      <c r="C100" t="str">
        <f>LEFT(LTMLE!D60, FIND("&amp;", LTMLE!D60)-1)</f>
        <v xml:space="preserve">White </v>
      </c>
      <c r="D100" t="str">
        <f>LTMLE!B60</f>
        <v>MIMIC_eICU</v>
      </c>
      <c r="E100">
        <f>VLOOKUP($A100,LTMLE!$A:$L, 5)</f>
        <v>11</v>
      </c>
      <c r="F100">
        <f>VLOOKUP($A100,LTMLE!$A:$L, 6)</f>
        <v>15</v>
      </c>
      <c r="G100">
        <f>VLOOKUP($A100,LTMLE!$A:$L, 7)</f>
        <v>0.57356002775850101</v>
      </c>
      <c r="H100">
        <f>VLOOKUP($A100,LTMLE!$A:$L, 10)</f>
        <v>0.55550187022047803</v>
      </c>
      <c r="I100">
        <f>VLOOKUP($A100,LTMLE!$A:$L, 11)</f>
        <v>0.59161818529652399</v>
      </c>
      <c r="J100">
        <f>VLOOKUP($A100,LTMLE!$A:$L, 9)</f>
        <v>0</v>
      </c>
      <c r="L100" t="str">
        <f>_xlfn.CONCAT(FIXED(temp!G100, 3), " (", FIXED(temp!H100,3), " - ", FIXED(temp!I100,3),  ")", IF(AND(temp!J100 &lt;0.05, NOT(ISBLANK(temp!J100))), "*", " ") )</f>
        <v>0.574 (0.556 - 0.592)*</v>
      </c>
    </row>
    <row r="101" spans="1:12" x14ac:dyDescent="0.3">
      <c r="A101">
        <f>LTMLE!A61</f>
        <v>60</v>
      </c>
      <c r="B101" t="str">
        <f>_xlfn.CONCAT(IF(ISNUMBER(SEARCH("Yes-Treatment",LTMLE!D61)), "", "No "),IF(LTMLE!C61="ventilation_bin","Ventilation",IF(LTMLE!C61="rrt","RRT",IF(LTMLE!C61="pressor","Vasopressor",""))))</f>
        <v>Vasopressor</v>
      </c>
      <c r="C101" t="str">
        <f>LEFT(LTMLE!D61, FIND("&amp;", LTMLE!D61)-1)</f>
        <v xml:space="preserve">White </v>
      </c>
      <c r="D101" t="str">
        <f>LTMLE!B61</f>
        <v>MIMIC_eICU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0.72222222222175902</v>
      </c>
      <c r="H101">
        <f>VLOOKUP($A101,LTMLE!$A:$L, 10)</f>
        <v>0.68080299231157204</v>
      </c>
      <c r="I101">
        <f>VLOOKUP($A101,LTMLE!$A:$L, 11)</f>
        <v>0.76364145213194601</v>
      </c>
      <c r="J101">
        <f>VLOOKUP($A101,LTMLE!$A:$L, 9)</f>
        <v>5.5607617914858802E-256</v>
      </c>
      <c r="L101" t="str">
        <f>_xlfn.CONCAT(FIXED(temp!G101, 3), " (", FIXED(temp!H101,3), " - ", FIXED(temp!I101,3),  ")", IF(AND(temp!J101 &lt;0.05, NOT(ISBLANK(temp!J101))), "*", " ") )</f>
        <v>0.722 (0.681 - 0.764)*</v>
      </c>
    </row>
    <row r="102" spans="1:12" x14ac:dyDescent="0.3">
      <c r="A102">
        <f>LTMLE!A102</f>
        <v>0</v>
      </c>
      <c r="B102" t="str">
        <f>_xlfn.CONCAT(IF(ISNUMBER(SEARCH("Yes-Treatment",LTMLE!D102)), "", "No "),IF(LTMLE!C102="ventilation_bin","Ventilation",IF(LTMLE!C102="rrt","RRT",IF(LTMLE!C102="pressor","Vasopressor",""))))</f>
        <v xml:space="preserve">No </v>
      </c>
      <c r="C102" t="e">
        <f>LEFT(LTMLE!D102, FIND("&amp;", LTMLE!D102)-1)</f>
        <v>#VALUE!</v>
      </c>
      <c r="D102">
        <f>LTMLE!B102</f>
        <v>0</v>
      </c>
      <c r="E102" t="e">
        <f>VLOOKUP($A102,LTMLE!$A:$L, 5)</f>
        <v>#N/A</v>
      </c>
      <c r="F102" t="e">
        <f>VLOOKUP($A102,LTMLE!$A:$L, 6)</f>
        <v>#N/A</v>
      </c>
      <c r="G102" t="e">
        <f>VLOOKUP($A102,LTMLE!$A:$L, 7)</f>
        <v>#N/A</v>
      </c>
      <c r="H102" t="e">
        <f>VLOOKUP($A102,LTMLE!$A:$L, 10)</f>
        <v>#N/A</v>
      </c>
      <c r="I102" t="e">
        <f>VLOOKUP($A102,LTMLE!$A:$L, 11)</f>
        <v>#N/A</v>
      </c>
      <c r="J102" t="e">
        <f>VLOOKUP($A102,LTMLE!$A:$L, 9)</f>
        <v>#N/A</v>
      </c>
      <c r="L102" t="e">
        <f>_xlfn.CONCAT(FIXED(temp!G102, 3), " (", FIXED(temp!H102,3), " - ", FIXED(temp!I102,3),  ")", IF(AND(temp!J102 &lt;0.05, NOT(ISBLANK(temp!J102))), "*", " ") )</f>
        <v>#N/A</v>
      </c>
    </row>
    <row r="103" spans="1:12" x14ac:dyDescent="0.3">
      <c r="A103">
        <f>LTMLE!A103</f>
        <v>0</v>
      </c>
      <c r="B103" t="str">
        <f>_xlfn.CONCAT(IF(ISNUMBER(SEARCH("Yes-Treatment",LTMLE!D103)), "", "No "),IF(LTMLE!C103="ventilation_bin","Ventilation",IF(LTMLE!C103="rrt","RRT",IF(LTMLE!C103="pressor","Vasopressor",""))))</f>
        <v xml:space="preserve">No </v>
      </c>
      <c r="C103" t="e">
        <f>LEFT(LTMLE!D103, FIND("&amp;", LTMLE!D103)-1)</f>
        <v>#VALUE!</v>
      </c>
      <c r="D103">
        <f>LTMLE!B103</f>
        <v>0</v>
      </c>
      <c r="E103" t="e">
        <f>VLOOKUP($A103,LTMLE!$A:$L, 5)</f>
        <v>#N/A</v>
      </c>
      <c r="F103" t="e">
        <f>VLOOKUP($A103,LTMLE!$A:$L, 6)</f>
        <v>#N/A</v>
      </c>
      <c r="G103" t="e">
        <f>VLOOKUP($A103,LTMLE!$A:$L, 7)</f>
        <v>#N/A</v>
      </c>
      <c r="H103" t="e">
        <f>VLOOKUP($A103,LTMLE!$A:$L, 10)</f>
        <v>#N/A</v>
      </c>
      <c r="I103" t="e">
        <f>VLOOKUP($A103,LTMLE!$A:$L, 11)</f>
        <v>#N/A</v>
      </c>
      <c r="J103" t="e">
        <f>VLOOKUP($A103,LTMLE!$A:$L, 9)</f>
        <v>#N/A</v>
      </c>
      <c r="L103" t="e">
        <f>_xlfn.CONCAT(FIXED(temp!G103, 3), " (", FIXED(temp!H103,3), " - ", FIXED(temp!I103,3),  ")", IF(AND(temp!J103 &lt;0.05, NOT(ISBLANK(temp!J103))), "*", " ") )</f>
        <v>#N/A</v>
      </c>
    </row>
    <row r="104" spans="1:12" x14ac:dyDescent="0.3">
      <c r="A104">
        <f>LTMLE!A104</f>
        <v>0</v>
      </c>
      <c r="B104" t="str">
        <f>_xlfn.CONCAT(IF(ISNUMBER(SEARCH("Yes-Treatment",LTMLE!D104)), "", "No "),IF(LTMLE!C104="ventilation_bin","Ventilation",IF(LTMLE!C104="rrt","RRT",IF(LTMLE!C104="pressor","Vasopressor",""))))</f>
        <v xml:space="preserve">No </v>
      </c>
      <c r="C104" t="e">
        <f>LEFT(LTMLE!D104, FIND("&amp;", LTMLE!D104)-1)</f>
        <v>#VALUE!</v>
      </c>
      <c r="D104">
        <f>LTMLE!B104</f>
        <v>0</v>
      </c>
      <c r="E104" t="e">
        <f>VLOOKUP($A104,LTMLE!$A:$L, 5)</f>
        <v>#N/A</v>
      </c>
      <c r="F104" t="e">
        <f>VLOOKUP($A104,LTMLE!$A:$L, 6)</f>
        <v>#N/A</v>
      </c>
      <c r="G104" t="e">
        <f>VLOOKUP($A104,LTMLE!$A:$L, 7)</f>
        <v>#N/A</v>
      </c>
      <c r="H104" t="e">
        <f>VLOOKUP($A104,LTMLE!$A:$L, 10)</f>
        <v>#N/A</v>
      </c>
      <c r="I104" t="e">
        <f>VLOOKUP($A104,LTMLE!$A:$L, 11)</f>
        <v>#N/A</v>
      </c>
      <c r="J104" t="e">
        <f>VLOOKUP($A104,LTMLE!$A:$L, 9)</f>
        <v>#N/A</v>
      </c>
      <c r="L104" t="e">
        <f>_xlfn.CONCAT(FIXED(temp!G104, 3), " (", FIXED(temp!H104,3), " - ", FIXED(temp!I104,3),  ")", IF(AND(temp!J104 &lt;0.05, NOT(ISBLANK(temp!J104))), "*", " ") )</f>
        <v>#N/A</v>
      </c>
    </row>
    <row r="105" spans="1:12" x14ac:dyDescent="0.3">
      <c r="A105">
        <f>LTMLE!A105</f>
        <v>0</v>
      </c>
      <c r="B105" t="str">
        <f>_xlfn.CONCAT(IF(ISNUMBER(SEARCH("Yes-Treatment",LTMLE!D105)), "", "No "),IF(LTMLE!C105="ventilation_bin","Ventilation",IF(LTMLE!C105="rrt","RRT",IF(LTMLE!C105="pressor","Vasopressor",""))))</f>
        <v xml:space="preserve">No </v>
      </c>
      <c r="C105" t="e">
        <f>LEFT(LTMLE!D105, FIND("&amp;", LTMLE!D105)-1)</f>
        <v>#VALUE!</v>
      </c>
      <c r="D105">
        <f>LTMLE!B105</f>
        <v>0</v>
      </c>
      <c r="E105" t="e">
        <f>VLOOKUP($A105,LTMLE!$A:$L, 5)</f>
        <v>#N/A</v>
      </c>
      <c r="F105" t="e">
        <f>VLOOKUP($A105,LTMLE!$A:$L, 6)</f>
        <v>#N/A</v>
      </c>
      <c r="G105" t="e">
        <f>VLOOKUP($A105,LTMLE!$A:$L, 7)</f>
        <v>#N/A</v>
      </c>
      <c r="H105" t="e">
        <f>VLOOKUP($A105,LTMLE!$A:$L, 10)</f>
        <v>#N/A</v>
      </c>
      <c r="I105" t="e">
        <f>VLOOKUP($A105,LTMLE!$A:$L, 11)</f>
        <v>#N/A</v>
      </c>
      <c r="J105" t="e">
        <f>VLOOKUP($A105,LTMLE!$A:$L, 9)</f>
        <v>#N/A</v>
      </c>
      <c r="L105" t="e">
        <f>_xlfn.CONCAT(FIXED(temp!G105, 3), " (", FIXED(temp!H105,3), " - ", FIXED(temp!I105,3),  ")", IF(AND(temp!J105 &lt;0.05, NOT(ISBLANK(temp!J105))), "*", " ") )</f>
        <v>#N/A</v>
      </c>
    </row>
    <row r="106" spans="1:12" x14ac:dyDescent="0.3">
      <c r="A106">
        <f>LTMLE!A106</f>
        <v>0</v>
      </c>
      <c r="B106" t="str">
        <f>_xlfn.CONCAT(IF(ISNUMBER(SEARCH("Yes-Treatment",LTMLE!D106)), "", "No "),IF(LTMLE!C106="ventilation_bin","Ventilation",IF(LTMLE!C106="rrt","RRT",IF(LTMLE!C106="pressor","Vasopressor",""))))</f>
        <v xml:space="preserve">No </v>
      </c>
      <c r="C106" t="e">
        <f>LEFT(LTMLE!D106, FIND("&amp;", LTMLE!D106)-1)</f>
        <v>#VALUE!</v>
      </c>
      <c r="D106">
        <f>LTMLE!B106</f>
        <v>0</v>
      </c>
      <c r="E106" t="e">
        <f>VLOOKUP($A106,LTMLE!$A:$L, 5)</f>
        <v>#N/A</v>
      </c>
      <c r="F106" t="e">
        <f>VLOOKUP($A106,LTMLE!$A:$L, 6)</f>
        <v>#N/A</v>
      </c>
      <c r="G106" t="e">
        <f>VLOOKUP($A106,LTMLE!$A:$L, 7)</f>
        <v>#N/A</v>
      </c>
      <c r="H106" t="e">
        <f>VLOOKUP($A106,LTMLE!$A:$L, 10)</f>
        <v>#N/A</v>
      </c>
      <c r="I106" t="e">
        <f>VLOOKUP($A106,LTMLE!$A:$L, 11)</f>
        <v>#N/A</v>
      </c>
      <c r="J106" t="e">
        <f>VLOOKUP($A106,LTMLE!$A:$L, 9)</f>
        <v>#N/A</v>
      </c>
      <c r="L106" t="e">
        <f>_xlfn.CONCAT(FIXED(temp!G106, 3), " (", FIXED(temp!H106,3), " - ", FIXED(temp!I106,3),  ")", IF(AND(temp!J106 &lt;0.05, NOT(ISBLANK(temp!J106))), "*", " ") )</f>
        <v>#N/A</v>
      </c>
    </row>
    <row r="107" spans="1:12" x14ac:dyDescent="0.3">
      <c r="A107">
        <f>LTMLE!A42</f>
        <v>41</v>
      </c>
      <c r="B107" t="str">
        <f>_xlfn.CONCAT(IF(ISNUMBER(SEARCH("Yes-Treatment",LTMLE!D42)), "", "No "),IF(LTMLE!C42="ventilation_bin","Ventilation",IF(LTMLE!C42="rrt","RRT",IF(LTMLE!C42="pressor","Vasopressor",""))))</f>
        <v>No Vasopressor</v>
      </c>
      <c r="C107" t="str">
        <f>LEFT(LTMLE!D42, FIND("&amp;", LTMLE!D42)-1)</f>
        <v xml:space="preserve">Non-white </v>
      </c>
      <c r="D107" t="str">
        <f>LTMLE!B42</f>
        <v>MIMIC_eICU</v>
      </c>
      <c r="E107">
        <f>VLOOKUP($A107,LTMLE!$A:$L, 5)</f>
        <v>0</v>
      </c>
      <c r="F107">
        <f>VLOOKUP($A107,LTMLE!$A:$L, 6)</f>
        <v>100</v>
      </c>
      <c r="G107">
        <f>VLOOKUP($A107,LTMLE!$A:$L, 7)</f>
        <v>0.177972740091007</v>
      </c>
      <c r="H107">
        <f>VLOOKUP($A107,LTMLE!$A:$L, 10)</f>
        <v>0.16858936043329401</v>
      </c>
      <c r="I107">
        <f>VLOOKUP($A107,LTMLE!$A:$L, 11)</f>
        <v>0.18735611974871999</v>
      </c>
      <c r="J107">
        <f>VLOOKUP($A107,LTMLE!$A:$L, 9)</f>
        <v>1.77873137430605E-302</v>
      </c>
      <c r="L107" t="str">
        <f>_xlfn.CONCAT(FIXED(temp!G107, 3), " (", FIXED(temp!H107,3), " - ", FIXED(temp!I107,3),  ")", IF(AND(temp!J107 &lt;0.05, NOT(ISBLANK(temp!J107))), "*", " ") )</f>
        <v>0.178 (0.169 - 0.187)*</v>
      </c>
    </row>
    <row r="108" spans="1:12" x14ac:dyDescent="0.3">
      <c r="A108">
        <f>LTMLE!A43</f>
        <v>42</v>
      </c>
      <c r="B108" t="str">
        <f>_xlfn.CONCAT(IF(ISNUMBER(SEARCH("Yes-Treatment",LTMLE!D43)), "", "No "),IF(LTMLE!C43="ventilation_bin","Ventilation",IF(LTMLE!C43="rrt","RRT",IF(LTMLE!C43="pressor","Vasopressor",""))))</f>
        <v>No Vasopressor</v>
      </c>
      <c r="C108" t="str">
        <f>LEFT(LTMLE!D43, FIND("&amp;", LTMLE!D43)-1)</f>
        <v xml:space="preserve">Non-white </v>
      </c>
      <c r="D108" t="str">
        <f>LTMLE!B43</f>
        <v>MIMIC_eICU</v>
      </c>
      <c r="E108">
        <f>VLOOKUP($A108,LTMLE!$A:$L, 5)</f>
        <v>0</v>
      </c>
      <c r="F108">
        <f>VLOOKUP($A108,LTMLE!$A:$L, 6)</f>
        <v>5</v>
      </c>
      <c r="G108">
        <f>VLOOKUP($A108,LTMLE!$A:$L, 7)</f>
        <v>0.14342965619082099</v>
      </c>
      <c r="H108">
        <f>VLOOKUP($A108,LTMLE!$A:$L, 10)</f>
        <v>0.13345219154103399</v>
      </c>
      <c r="I108">
        <f>VLOOKUP($A108,LTMLE!$A:$L, 11)</f>
        <v>0.15340712084060801</v>
      </c>
      <c r="J108">
        <f>VLOOKUP($A108,LTMLE!$A:$L, 9)</f>
        <v>1.1778096990820701E-174</v>
      </c>
      <c r="L108" t="str">
        <f>_xlfn.CONCAT(FIXED(temp!G108, 3), " (", FIXED(temp!H108,3), " - ", FIXED(temp!I108,3),  ")", IF(AND(temp!J108 &lt;0.05, NOT(ISBLANK(temp!J108))), "*", " ") )</f>
        <v>0.143 (0.133 - 0.153)*</v>
      </c>
    </row>
    <row r="109" spans="1:12" x14ac:dyDescent="0.3">
      <c r="A109">
        <f>LTMLE!A44</f>
        <v>43</v>
      </c>
      <c r="B109" t="str">
        <f>_xlfn.CONCAT(IF(ISNUMBER(SEARCH("Yes-Treatment",LTMLE!D44)), "", "No "),IF(LTMLE!C44="ventilation_bin","Ventilation",IF(LTMLE!C44="rrt","RRT",IF(LTMLE!C44="pressor","Vasopressor",""))))</f>
        <v>No Vasopressor</v>
      </c>
      <c r="C109" t="str">
        <f>LEFT(LTMLE!D44, FIND("&amp;", LTMLE!D44)-1)</f>
        <v xml:space="preserve">Non-white </v>
      </c>
      <c r="D109" t="str">
        <f>LTMLE!B44</f>
        <v>MIMIC_eICU</v>
      </c>
      <c r="E109">
        <f>VLOOKUP($A109,LTMLE!$A:$L, 5)</f>
        <v>6</v>
      </c>
      <c r="F109">
        <f>VLOOKUP($A109,LTMLE!$A:$L, 6)</f>
        <v>10</v>
      </c>
      <c r="G109">
        <f>VLOOKUP($A109,LTMLE!$A:$L, 7)</f>
        <v>0.27178825048468203</v>
      </c>
      <c r="H109">
        <f>VLOOKUP($A109,LTMLE!$A:$L, 10)</f>
        <v>0.24963287917666299</v>
      </c>
      <c r="I109">
        <f>VLOOKUP($A109,LTMLE!$A:$L, 11)</f>
        <v>0.293943621792701</v>
      </c>
      <c r="J109">
        <f>VLOOKUP($A109,LTMLE!$A:$L, 9)</f>
        <v>9.7360567017965805E-128</v>
      </c>
      <c r="L109" t="str">
        <f>_xlfn.CONCAT(FIXED(temp!G109, 3), " (", FIXED(temp!H109,3), " - ", FIXED(temp!I109,3),  ")", IF(AND(temp!J109 &lt;0.05, NOT(ISBLANK(temp!J109))), "*", " ") )</f>
        <v>0.272 (0.250 - 0.294)*</v>
      </c>
    </row>
    <row r="110" spans="1:12" x14ac:dyDescent="0.3">
      <c r="A110">
        <f>LTMLE!A45</f>
        <v>44</v>
      </c>
      <c r="B110" t="str">
        <f>_xlfn.CONCAT(IF(ISNUMBER(SEARCH("Yes-Treatment",LTMLE!D45)), "", "No "),IF(LTMLE!C45="ventilation_bin","Ventilation",IF(LTMLE!C45="rrt","RRT",IF(LTMLE!C45="pressor","Vasopressor",""))))</f>
        <v>No Vasopressor</v>
      </c>
      <c r="C110" t="str">
        <f>LEFT(LTMLE!D45, FIND("&amp;", LTMLE!D45)-1)</f>
        <v xml:space="preserve">Non-white </v>
      </c>
      <c r="D110" t="str">
        <f>LTMLE!B45</f>
        <v>MIMIC_eICU</v>
      </c>
      <c r="E110">
        <f>VLOOKUP($A110,LTMLE!$A:$L, 5)</f>
        <v>11</v>
      </c>
      <c r="F110">
        <f>VLOOKUP($A110,LTMLE!$A:$L, 6)</f>
        <v>15</v>
      </c>
      <c r="G110">
        <f>VLOOKUP($A110,LTMLE!$A:$L, 7)</f>
        <v>0.36956521739131198</v>
      </c>
      <c r="H110">
        <f>VLOOKUP($A110,LTMLE!$A:$L, 10)</f>
        <v>0.27092051923914001</v>
      </c>
      <c r="I110">
        <f>VLOOKUP($A110,LTMLE!$A:$L, 11)</f>
        <v>0.46820991554348401</v>
      </c>
      <c r="J110">
        <f>VLOOKUP($A110,LTMLE!$A:$L, 9)</f>
        <v>2.09072321829779E-13</v>
      </c>
      <c r="L110" t="str">
        <f>_xlfn.CONCAT(FIXED(temp!G110, 3), " (", FIXED(temp!H110,3), " - ", FIXED(temp!I110,3),  ")", IF(AND(temp!J110 &lt;0.05, NOT(ISBLANK(temp!J110))), "*", " ") )</f>
        <v>0.370 (0.271 - 0.468)*</v>
      </c>
    </row>
    <row r="111" spans="1:12" x14ac:dyDescent="0.3">
      <c r="A111">
        <f>LTMLE!A46</f>
        <v>45</v>
      </c>
      <c r="B111" t="str">
        <f>_xlfn.CONCAT(IF(ISNUMBER(SEARCH("Yes-Treatment",LTMLE!D46)), "", "No "),IF(LTMLE!C46="ventilation_bin","Ventilation",IF(LTMLE!C46="rrt","RRT",IF(LTMLE!C46="pressor","Vasopressor",""))))</f>
        <v>No Vasopressor</v>
      </c>
      <c r="C111" t="str">
        <f>LEFT(LTMLE!D46, FIND("&amp;", LTMLE!D46)-1)</f>
        <v xml:space="preserve">Non-white </v>
      </c>
      <c r="D111" t="str">
        <f>LTMLE!B46</f>
        <v>MIMIC_eICU</v>
      </c>
      <c r="E111">
        <f>VLOOKUP($A111,LTMLE!$A:$L, 5)</f>
        <v>16</v>
      </c>
      <c r="F111">
        <f>VLOOKUP($A111,LTMLE!$A:$L, 6)</f>
        <v>100</v>
      </c>
      <c r="L111" t="str">
        <f>_xlfn.CONCAT(FIXED(temp!G111, 3), " (", FIXED(temp!H111,3), " - ", FIXED(temp!I111,3),  ")", IF(AND(temp!J111 &lt;0.05, NOT(ISBLANK(temp!J111))), "*", " ") )</f>
        <v xml:space="preserve">0.000 (0.000 - 0.000) </v>
      </c>
    </row>
    <row r="112" spans="1:12" x14ac:dyDescent="0.3">
      <c r="A112">
        <f>LTMLE!A112</f>
        <v>0</v>
      </c>
      <c r="B112" t="str">
        <f>_xlfn.CONCAT(IF(ISNUMBER(SEARCH("Yes-Treatment",LTMLE!D112)), "", "No "),IF(LTMLE!C112="ventilation_bin","Ventilation",IF(LTMLE!C112="rrt","RRT",IF(LTMLE!C112="pressor","Vasopressor",""))))</f>
        <v xml:space="preserve">No </v>
      </c>
      <c r="C112" t="e">
        <f>LEFT(LTMLE!D112, FIND("&amp;", LTMLE!D112)-1)</f>
        <v>#VALUE!</v>
      </c>
      <c r="D112">
        <f>LTMLE!B112</f>
        <v>0</v>
      </c>
      <c r="E112" t="e">
        <f>VLOOKUP($A112,LTMLE!$A:$L, 5)</f>
        <v>#N/A</v>
      </c>
      <c r="F112" t="e">
        <f>VLOOKUP($A112,LTMLE!$A:$L, 6)</f>
        <v>#N/A</v>
      </c>
      <c r="G112" t="e">
        <f>VLOOKUP($A112,LTMLE!$A:$L, 7)</f>
        <v>#N/A</v>
      </c>
      <c r="H112" t="e">
        <f>VLOOKUP($A112,LTMLE!$A:$L, 10)</f>
        <v>#N/A</v>
      </c>
      <c r="I112" t="e">
        <f>VLOOKUP($A112,LTMLE!$A:$L, 11)</f>
        <v>#N/A</v>
      </c>
      <c r="J112" t="e">
        <f>VLOOKUP($A112,LTMLE!$A:$L, 9)</f>
        <v>#N/A</v>
      </c>
      <c r="L112" t="e">
        <f>_xlfn.CONCAT(FIXED(temp!G112, 3), " (", FIXED(temp!H112,3), " - ", FIXED(temp!I112,3),  ")", IF(AND(temp!J112 &lt;0.05, NOT(ISBLANK(temp!J112))), "*", " ") )</f>
        <v>#N/A</v>
      </c>
    </row>
    <row r="113" spans="1:12" x14ac:dyDescent="0.3">
      <c r="A113">
        <f>LTMLE!A113</f>
        <v>0</v>
      </c>
      <c r="B113" t="str">
        <f>_xlfn.CONCAT(IF(ISNUMBER(SEARCH("Yes-Treatment",LTMLE!D113)), "", "No "),IF(LTMLE!C113="ventilation_bin","Ventilation",IF(LTMLE!C113="rrt","RRT",IF(LTMLE!C113="pressor","Vasopressor",""))))</f>
        <v xml:space="preserve">No </v>
      </c>
      <c r="C113" t="e">
        <f>LEFT(LTMLE!D113, FIND("&amp;", LTMLE!D113)-1)</f>
        <v>#VALUE!</v>
      </c>
      <c r="D113">
        <f>LTMLE!B113</f>
        <v>0</v>
      </c>
      <c r="E113" t="e">
        <f>VLOOKUP($A113,LTMLE!$A:$L, 5)</f>
        <v>#N/A</v>
      </c>
      <c r="F113" t="e">
        <f>VLOOKUP($A113,LTMLE!$A:$L, 6)</f>
        <v>#N/A</v>
      </c>
      <c r="G113" t="e">
        <f>VLOOKUP($A113,LTMLE!$A:$L, 7)</f>
        <v>#N/A</v>
      </c>
      <c r="H113" t="e">
        <f>VLOOKUP($A113,LTMLE!$A:$L, 10)</f>
        <v>#N/A</v>
      </c>
      <c r="I113" t="e">
        <f>VLOOKUP($A113,LTMLE!$A:$L, 11)</f>
        <v>#N/A</v>
      </c>
      <c r="J113" t="e">
        <f>VLOOKUP($A113,LTMLE!$A:$L, 9)</f>
        <v>#N/A</v>
      </c>
      <c r="L113" t="e">
        <f>_xlfn.CONCAT(FIXED(temp!G113, 3), " (", FIXED(temp!H113,3), " - ", FIXED(temp!I113,3),  ")", IF(AND(temp!J113 &lt;0.05, NOT(ISBLANK(temp!J113))), "*", " ") )</f>
        <v>#N/A</v>
      </c>
    </row>
    <row r="114" spans="1:12" x14ac:dyDescent="0.3">
      <c r="A114">
        <f>LTMLE!A114</f>
        <v>0</v>
      </c>
      <c r="B114" t="str">
        <f>_xlfn.CONCAT(IF(ISNUMBER(SEARCH("Yes-Treatment",LTMLE!D114)), "", "No "),IF(LTMLE!C114="ventilation_bin","Ventilation",IF(LTMLE!C114="rrt","RRT",IF(LTMLE!C114="pressor","Vasopressor",""))))</f>
        <v xml:space="preserve">No </v>
      </c>
      <c r="C114" t="e">
        <f>LEFT(LTMLE!D114, FIND("&amp;", LTMLE!D114)-1)</f>
        <v>#VALUE!</v>
      </c>
      <c r="D114">
        <f>LTMLE!B114</f>
        <v>0</v>
      </c>
      <c r="E114" t="e">
        <f>VLOOKUP($A114,LTMLE!$A:$L, 5)</f>
        <v>#N/A</v>
      </c>
      <c r="F114" t="e">
        <f>VLOOKUP($A114,LTMLE!$A:$L, 6)</f>
        <v>#N/A</v>
      </c>
      <c r="G114" t="e">
        <f>VLOOKUP($A114,LTMLE!$A:$L, 7)</f>
        <v>#N/A</v>
      </c>
      <c r="H114" t="e">
        <f>VLOOKUP($A114,LTMLE!$A:$L, 10)</f>
        <v>#N/A</v>
      </c>
      <c r="I114" t="e">
        <f>VLOOKUP($A114,LTMLE!$A:$L, 11)</f>
        <v>#N/A</v>
      </c>
      <c r="J114" t="e">
        <f>VLOOKUP($A114,LTMLE!$A:$L, 9)</f>
        <v>#N/A</v>
      </c>
      <c r="L114" t="e">
        <f>_xlfn.CONCAT(FIXED(temp!G114, 3), " (", FIXED(temp!H114,3), " - ", FIXED(temp!I114,3),  ")", IF(AND(temp!J114 &lt;0.05, NOT(ISBLANK(temp!J114))), "*", " ") )</f>
        <v>#N/A</v>
      </c>
    </row>
    <row r="115" spans="1:12" x14ac:dyDescent="0.3">
      <c r="A115">
        <f>LTMLE!A115</f>
        <v>0</v>
      </c>
      <c r="B115" t="str">
        <f>_xlfn.CONCAT(IF(ISNUMBER(SEARCH("Yes-Treatment",LTMLE!D115)), "", "No "),IF(LTMLE!C115="ventilation_bin","Ventilation",IF(LTMLE!C115="rrt","RRT",IF(LTMLE!C115="pressor","Vasopressor",""))))</f>
        <v xml:space="preserve">No </v>
      </c>
      <c r="C115" t="e">
        <f>LEFT(LTMLE!D115, FIND("&amp;", LTMLE!D115)-1)</f>
        <v>#VALUE!</v>
      </c>
      <c r="D115">
        <f>LTMLE!B115</f>
        <v>0</v>
      </c>
      <c r="E115" t="e">
        <f>VLOOKUP($A115,LTMLE!$A:$L, 5)</f>
        <v>#N/A</v>
      </c>
      <c r="F115" t="e">
        <f>VLOOKUP($A115,LTMLE!$A:$L, 6)</f>
        <v>#N/A</v>
      </c>
      <c r="G115" t="e">
        <f>VLOOKUP($A115,LTMLE!$A:$L, 7)</f>
        <v>#N/A</v>
      </c>
      <c r="H115" t="e">
        <f>VLOOKUP($A115,LTMLE!$A:$L, 10)</f>
        <v>#N/A</v>
      </c>
      <c r="I115" t="e">
        <f>VLOOKUP($A115,LTMLE!$A:$L, 11)</f>
        <v>#N/A</v>
      </c>
      <c r="J115" t="e">
        <f>VLOOKUP($A115,LTMLE!$A:$L, 9)</f>
        <v>#N/A</v>
      </c>
      <c r="L115" t="e">
        <f>_xlfn.CONCAT(FIXED(temp!G115, 3), " (", FIXED(temp!H115,3), " - ", FIXED(temp!I115,3),  ")", IF(AND(temp!J115 &lt;0.05, NOT(ISBLANK(temp!J115))), "*", " ") )</f>
        <v>#N/A</v>
      </c>
    </row>
    <row r="116" spans="1:12" x14ac:dyDescent="0.3">
      <c r="A116">
        <f>LTMLE!A116</f>
        <v>0</v>
      </c>
      <c r="B116" t="str">
        <f>_xlfn.CONCAT(IF(ISNUMBER(SEARCH("Yes-Treatment",LTMLE!D116)), "", "No "),IF(LTMLE!C116="ventilation_bin","Ventilation",IF(LTMLE!C116="rrt","RRT",IF(LTMLE!C116="pressor","Vasopressor",""))))</f>
        <v xml:space="preserve">No </v>
      </c>
      <c r="C116" t="e">
        <f>LEFT(LTMLE!D116, FIND("&amp;", LTMLE!D116)-1)</f>
        <v>#VALUE!</v>
      </c>
      <c r="D116">
        <f>LTMLE!B116</f>
        <v>0</v>
      </c>
      <c r="E116" t="e">
        <f>VLOOKUP($A116,LTMLE!$A:$L, 5)</f>
        <v>#N/A</v>
      </c>
      <c r="F116" t="e">
        <f>VLOOKUP($A116,LTMLE!$A:$L, 6)</f>
        <v>#N/A</v>
      </c>
      <c r="G116" t="e">
        <f>VLOOKUP($A116,LTMLE!$A:$L, 7)</f>
        <v>#N/A</v>
      </c>
      <c r="H116" t="e">
        <f>VLOOKUP($A116,LTMLE!$A:$L, 10)</f>
        <v>#N/A</v>
      </c>
      <c r="I116" t="e">
        <f>VLOOKUP($A116,LTMLE!$A:$L, 11)</f>
        <v>#N/A</v>
      </c>
      <c r="J116" t="e">
        <f>VLOOKUP($A116,LTMLE!$A:$L, 9)</f>
        <v>#N/A</v>
      </c>
      <c r="L116" t="e">
        <f>_xlfn.CONCAT(FIXED(temp!G116, 3), " (", FIXED(temp!H116,3), " - ", FIXED(temp!I116,3),  ")", IF(AND(temp!J116 &lt;0.05, NOT(ISBLANK(temp!J116))), "*", " ") )</f>
        <v>#N/A</v>
      </c>
    </row>
    <row r="117" spans="1:12" x14ac:dyDescent="0.3">
      <c r="A117">
        <f>LTMLE!A52</f>
        <v>51</v>
      </c>
      <c r="B117" t="str">
        <f>_xlfn.CONCAT(IF(ISNUMBER(SEARCH("Yes-Treatment",LTMLE!D52)), "", "No "),IF(LTMLE!C52="ventilation_bin","Ventilation",IF(LTMLE!C52="rrt","RRT",IF(LTMLE!C52="pressor","Vasopressor",""))))</f>
        <v>No Vasopressor</v>
      </c>
      <c r="C117" t="str">
        <f>LEFT(LTMLE!D52, FIND("&amp;", LTMLE!D52)-1)</f>
        <v xml:space="preserve">White </v>
      </c>
      <c r="D117" t="str">
        <f>LTMLE!B52</f>
        <v>MIMIC_eICU</v>
      </c>
      <c r="E117">
        <f>VLOOKUP($A117,LTMLE!$A:$L, 5)</f>
        <v>0</v>
      </c>
      <c r="F117">
        <f>VLOOKUP($A117,LTMLE!$A:$L, 6)</f>
        <v>100</v>
      </c>
      <c r="G117">
        <f>VLOOKUP($A117,LTMLE!$A:$L, 7)</f>
        <v>0.18529191173578699</v>
      </c>
      <c r="H117">
        <f>VLOOKUP($A117,LTMLE!$A:$L, 10)</f>
        <v>0.180507398182957</v>
      </c>
      <c r="I117">
        <f>VLOOKUP($A117,LTMLE!$A:$L, 11)</f>
        <v>0.19007642528861601</v>
      </c>
      <c r="J117">
        <f>VLOOKUP($A117,LTMLE!$A:$L, 9)</f>
        <v>0</v>
      </c>
      <c r="L117" t="str">
        <f>_xlfn.CONCAT(FIXED(temp!G117, 3), " (", FIXED(temp!H117,3), " - ", FIXED(temp!I117,3),  ")", IF(AND(temp!J117 &lt;0.05, NOT(ISBLANK(temp!J117))), "*", " ") )</f>
        <v>0.185 (0.181 - 0.190)*</v>
      </c>
    </row>
    <row r="118" spans="1:12" x14ac:dyDescent="0.3">
      <c r="A118">
        <f>LTMLE!A53</f>
        <v>52</v>
      </c>
      <c r="B118" t="str">
        <f>_xlfn.CONCAT(IF(ISNUMBER(SEARCH("Yes-Treatment",LTMLE!D53)), "", "No "),IF(LTMLE!C53="ventilation_bin","Ventilation",IF(LTMLE!C53="rrt","RRT",IF(LTMLE!C53="pressor","Vasopressor",""))))</f>
        <v>No Vasopressor</v>
      </c>
      <c r="C118" t="str">
        <f>LEFT(LTMLE!D53, FIND("&amp;", LTMLE!D53)-1)</f>
        <v xml:space="preserve">White </v>
      </c>
      <c r="D118" t="str">
        <f>LTMLE!B53</f>
        <v>MIMIC_eICU</v>
      </c>
      <c r="E118">
        <f>VLOOKUP($A118,LTMLE!$A:$L, 5)</f>
        <v>0</v>
      </c>
      <c r="F118">
        <f>VLOOKUP($A118,LTMLE!$A:$L, 6)</f>
        <v>5</v>
      </c>
      <c r="G118">
        <f>VLOOKUP($A118,LTMLE!$A:$L, 7)</f>
        <v>0.151693595960255</v>
      </c>
      <c r="H118">
        <f>VLOOKUP($A118,LTMLE!$A:$L, 10)</f>
        <v>0.14670559914637099</v>
      </c>
      <c r="I118">
        <f>VLOOKUP($A118,LTMLE!$A:$L, 11)</f>
        <v>0.15668159277414001</v>
      </c>
      <c r="J118">
        <f>VLOOKUP($A118,LTMLE!$A:$L, 9)</f>
        <v>0</v>
      </c>
      <c r="L118" t="str">
        <f>_xlfn.CONCAT(FIXED(temp!G118, 3), " (", FIXED(temp!H118,3), " - ", FIXED(temp!I118,3),  ")", IF(AND(temp!J118 &lt;0.05, NOT(ISBLANK(temp!J118))), "*", " ") )</f>
        <v>0.152 (0.147 - 0.157)*</v>
      </c>
    </row>
    <row r="119" spans="1:12" x14ac:dyDescent="0.3">
      <c r="A119">
        <f>LTMLE!A54</f>
        <v>53</v>
      </c>
      <c r="B119" t="str">
        <f>_xlfn.CONCAT(IF(ISNUMBER(SEARCH("Yes-Treatment",LTMLE!D54)), "", "No "),IF(LTMLE!C54="ventilation_bin","Ventilation",IF(LTMLE!C54="rrt","RRT",IF(LTMLE!C54="pressor","Vasopressor",""))))</f>
        <v>No Vasopressor</v>
      </c>
      <c r="C119" t="str">
        <f>LEFT(LTMLE!D54, FIND("&amp;", LTMLE!D54)-1)</f>
        <v xml:space="preserve">White </v>
      </c>
      <c r="D119" t="str">
        <f>LTMLE!B54</f>
        <v>MIMIC_eICU</v>
      </c>
      <c r="E119">
        <f>VLOOKUP($A119,LTMLE!$A:$L, 5)</f>
        <v>6</v>
      </c>
      <c r="F119">
        <f>VLOOKUP($A119,LTMLE!$A:$L, 6)</f>
        <v>10</v>
      </c>
      <c r="G119">
        <f>VLOOKUP($A119,LTMLE!$A:$L, 7)</f>
        <v>0.29653302343629401</v>
      </c>
      <c r="H119">
        <f>VLOOKUP($A119,LTMLE!$A:$L, 10)</f>
        <v>0.28407446224852601</v>
      </c>
      <c r="I119">
        <f>VLOOKUP($A119,LTMLE!$A:$L, 11)</f>
        <v>0.30899158462406101</v>
      </c>
      <c r="J119">
        <f>VLOOKUP($A119,LTMLE!$A:$L, 9)</f>
        <v>0</v>
      </c>
      <c r="L119" t="str">
        <f>_xlfn.CONCAT(FIXED(temp!G119, 3), " (", FIXED(temp!H119,3), " - ", FIXED(temp!I119,3),  ")", IF(AND(temp!J119 &lt;0.05, NOT(ISBLANK(temp!J119))), "*", " ") )</f>
        <v>0.297 (0.284 - 0.309)*</v>
      </c>
    </row>
    <row r="120" spans="1:12" x14ac:dyDescent="0.3">
      <c r="A120">
        <f>LTMLE!A55</f>
        <v>54</v>
      </c>
      <c r="B120" t="str">
        <f>_xlfn.CONCAT(IF(ISNUMBER(SEARCH("Yes-Treatment",LTMLE!D55)), "", "No "),IF(LTMLE!C55="ventilation_bin","Ventilation",IF(LTMLE!C55="rrt","RRT",IF(LTMLE!C55="pressor","Vasopressor",""))))</f>
        <v>No Vasopressor</v>
      </c>
      <c r="C120" t="str">
        <f>LEFT(LTMLE!D55, FIND("&amp;", LTMLE!D55)-1)</f>
        <v xml:space="preserve">White </v>
      </c>
      <c r="D120" t="str">
        <f>LTMLE!B55</f>
        <v>MIMIC_eICU</v>
      </c>
      <c r="E120">
        <f>VLOOKUP($A120,LTMLE!$A:$L, 5)</f>
        <v>11</v>
      </c>
      <c r="F120">
        <f>VLOOKUP($A120,LTMLE!$A:$L, 6)</f>
        <v>15</v>
      </c>
      <c r="G120">
        <f>VLOOKUP($A120,LTMLE!$A:$L, 7)</f>
        <v>0.486486486486502</v>
      </c>
      <c r="H120">
        <f>VLOOKUP($A120,LTMLE!$A:$L, 10)</f>
        <v>0.42953992480577002</v>
      </c>
      <c r="I120">
        <f>VLOOKUP($A120,LTMLE!$A:$L, 11)</f>
        <v>0.54343304816723403</v>
      </c>
      <c r="J120">
        <f>VLOOKUP($A120,LTMLE!$A:$L, 9)</f>
        <v>6.2953536959875999E-63</v>
      </c>
      <c r="L120" t="str">
        <f>_xlfn.CONCAT(FIXED(temp!G120, 3), " (", FIXED(temp!H120,3), " - ", FIXED(temp!I120,3),  ")", IF(AND(temp!J120 &lt;0.05, NOT(ISBLANK(temp!J120))), "*", " ") )</f>
        <v>0.486 (0.430 - 0.543)*</v>
      </c>
    </row>
    <row r="121" spans="1:12" x14ac:dyDescent="0.3">
      <c r="A121">
        <f>LTMLE!A56</f>
        <v>55</v>
      </c>
      <c r="B121" t="str">
        <f>_xlfn.CONCAT(IF(ISNUMBER(SEARCH("Yes-Treatment",LTMLE!D56)), "", "No "),IF(LTMLE!C56="ventilation_bin","Ventilation",IF(LTMLE!C56="rrt","RRT",IF(LTMLE!C56="pressor","Vasopressor",""))))</f>
        <v>No Vasopressor</v>
      </c>
      <c r="C121" t="str">
        <f>LEFT(LTMLE!D56, FIND("&amp;", LTMLE!D56)-1)</f>
        <v xml:space="preserve">White </v>
      </c>
      <c r="D121" t="str">
        <f>LTMLE!B56</f>
        <v>MIMIC_eICU</v>
      </c>
      <c r="E121">
        <f>VLOOKUP($A121,LTMLE!$A:$L, 5)</f>
        <v>16</v>
      </c>
      <c r="F121">
        <f>VLOOKUP($A121,LTMLE!$A:$L, 6)</f>
        <v>100</v>
      </c>
      <c r="L121" t="str">
        <f>_xlfn.CONCAT(FIXED(temp!G121, 3), " (", FIXED(temp!H121,3), " - ", FIXED(temp!I121,3),  ")", IF(AND(temp!J121 &lt;0.05, NOT(ISBLANK(temp!J121))), "*", " ") )</f>
        <v xml:space="preserve">0.000 (0.000 - 0.000) </v>
      </c>
    </row>
  </sheetData>
  <sortState xmlns:xlrd2="http://schemas.microsoft.com/office/spreadsheetml/2017/richdata2" ref="A2:L122">
    <sortCondition ref="B2:B122" customList="Ventilation,No Ventilation,RRT,No RRT,Vasopressor,No Vasopressor"/>
    <sortCondition ref="C2:C122" customList="White,Non-White"/>
    <sortCondition ref="D2:D122" customList="MIMIC,eICU"/>
    <sortCondition ref="E2:E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29"/>
  <sheetViews>
    <sheetView topLeftCell="B1" zoomScale="123" zoomScaleNormal="250" workbookViewId="0">
      <selection activeCell="K11" sqref="K11"/>
    </sheetView>
  </sheetViews>
  <sheetFormatPr defaultRowHeight="14.4" x14ac:dyDescent="0.3"/>
  <cols>
    <col min="3" max="3" width="9.77734375" customWidth="1"/>
    <col min="5" max="9" width="17" customWidth="1"/>
    <col min="10" max="10" width="17.109375" customWidth="1"/>
    <col min="11" max="11" width="12.44140625" bestFit="1" customWidth="1"/>
  </cols>
  <sheetData>
    <row r="3" spans="2:13" ht="19.2" customHeight="1" x14ac:dyDescent="0.3">
      <c r="B3" s="2"/>
      <c r="C3" s="27" t="s">
        <v>32</v>
      </c>
      <c r="D3" s="27"/>
      <c r="E3" s="26" t="s">
        <v>27</v>
      </c>
      <c r="F3" s="26"/>
      <c r="G3" s="26"/>
      <c r="H3" s="26"/>
      <c r="I3" s="26"/>
      <c r="J3" s="2"/>
      <c r="K3" s="2"/>
      <c r="L3" s="2"/>
      <c r="M3" s="2"/>
    </row>
    <row r="4" spans="2:13" ht="19.2" customHeight="1" x14ac:dyDescent="0.3">
      <c r="B4" s="2"/>
      <c r="C4" s="4" t="s">
        <v>28</v>
      </c>
      <c r="D4" s="4" t="s">
        <v>20</v>
      </c>
      <c r="E4" s="4" t="s">
        <v>29</v>
      </c>
      <c r="F4" s="4" t="s">
        <v>30</v>
      </c>
      <c r="G4" s="5" t="s">
        <v>25</v>
      </c>
      <c r="H4" s="6" t="s">
        <v>26</v>
      </c>
      <c r="I4" s="6" t="s">
        <v>31</v>
      </c>
      <c r="J4" s="2"/>
      <c r="K4" s="2"/>
      <c r="L4" s="2"/>
      <c r="M4" s="2"/>
    </row>
    <row r="5" spans="2:13" ht="19.2" customHeight="1" x14ac:dyDescent="0.3">
      <c r="B5" s="2"/>
      <c r="C5" s="26" t="s">
        <v>21</v>
      </c>
      <c r="D5" s="12" t="s">
        <v>24</v>
      </c>
      <c r="E5" s="4" t="str" cm="1">
        <f t="array" ref="E5:I5">TRANSPOSE(temp!L7:L11)</f>
        <v>0.321 (0.308 - 0.335)*</v>
      </c>
      <c r="F5" s="4" t="str">
        <v>0.203 (0.185 - 0.221)*</v>
      </c>
      <c r="G5" s="5" t="str">
        <v>0.334 (0.313 - 0.356)*</v>
      </c>
      <c r="H5" s="6" t="str">
        <v>0.553 (0.517 - 0.589)*</v>
      </c>
      <c r="I5" s="6" t="str">
        <v>0.658 (0.571 - 0.745)*</v>
      </c>
      <c r="J5" s="2"/>
      <c r="K5" s="2"/>
      <c r="L5" s="2"/>
      <c r="M5" s="2"/>
    </row>
    <row r="6" spans="2:13" ht="19.2" customHeight="1" x14ac:dyDescent="0.3">
      <c r="B6" s="2"/>
      <c r="C6" s="26"/>
      <c r="D6" s="12" t="s">
        <v>46</v>
      </c>
      <c r="E6" s="4" t="str" cm="1">
        <f t="array" ref="E6:I6">TRANSPOSE(temp!L17:L21)</f>
        <v>0.315 (0.309 - 0.322)*</v>
      </c>
      <c r="F6" s="4" t="str">
        <v>0.210 (0.202 - 0.219)*</v>
      </c>
      <c r="G6" s="5" t="str">
        <v>0.329 (0.319 - 0.339)*</v>
      </c>
      <c r="H6" s="6" t="str">
        <v>0.552 (0.533 - 0.571)*</v>
      </c>
      <c r="I6" s="6" t="str">
        <v>0.717 (0.674 - 0.759)*</v>
      </c>
      <c r="J6" s="2"/>
      <c r="K6" s="2"/>
      <c r="L6" s="2"/>
      <c r="M6" s="2"/>
    </row>
    <row r="7" spans="2:13" ht="19.2" customHeight="1" x14ac:dyDescent="0.3">
      <c r="B7" s="2"/>
      <c r="C7" s="27" t="s">
        <v>33</v>
      </c>
      <c r="D7" s="12" t="s">
        <v>24</v>
      </c>
      <c r="E7" s="4" t="str" cm="1">
        <f t="array" ref="E7:I7">TRANSPOSE(temp!L27:L31)</f>
        <v>0.186 (0.177 - 0.196)*</v>
      </c>
      <c r="F7" s="4" t="str">
        <v>0.143 (0.133 - 0.153)*</v>
      </c>
      <c r="G7" s="4" t="str">
        <v>0.275 (0.253 - 0.296)*</v>
      </c>
      <c r="H7" s="4" t="str">
        <v>0.588 (0.500 - 0.677)*</v>
      </c>
      <c r="I7" s="4" t="str">
        <v>0.778 (0.506 - 1.000)*</v>
      </c>
      <c r="J7" s="2"/>
      <c r="K7" s="2"/>
      <c r="L7" s="2"/>
      <c r="M7" s="2"/>
    </row>
    <row r="8" spans="2:13" ht="19.2" customHeight="1" x14ac:dyDescent="0.3">
      <c r="B8" s="2"/>
      <c r="C8" s="26"/>
      <c r="D8" s="12" t="s">
        <v>46</v>
      </c>
      <c r="E8" s="4" t="str" cm="1">
        <f t="array" ref="E8:I8">TRANSPOSE(temp!L37:L41)</f>
        <v>0.195 (0.191 - 0.200)*</v>
      </c>
      <c r="F8" s="4" t="str">
        <v>0.150 (0.145 - 0.155)*</v>
      </c>
      <c r="G8" s="4" t="str">
        <v>0.315 (0.303 - 0.327)*</v>
      </c>
      <c r="H8" s="4" t="str">
        <v>0.638 (0.596 - 0.681)*</v>
      </c>
      <c r="I8" s="4" t="str">
        <v>0.905 (0.779 - 1.000)*</v>
      </c>
      <c r="J8" s="2"/>
      <c r="K8" s="2"/>
      <c r="L8" s="2"/>
      <c r="M8" s="2"/>
    </row>
    <row r="9" spans="2:13" ht="19.2" customHeight="1" x14ac:dyDescent="0.3">
      <c r="B9" s="2"/>
      <c r="C9" s="26" t="s">
        <v>22</v>
      </c>
      <c r="D9" s="12" t="s">
        <v>24</v>
      </c>
      <c r="E9" s="4" t="str" cm="1">
        <f t="array" ref="E9:I9">TRANSPOSE(temp!L47:L51)</f>
        <v>0.322 (0.297 - 0.348)*</v>
      </c>
      <c r="F9" s="4" t="str">
        <v>0.168 (0.127 - 0.209)*</v>
      </c>
      <c r="G9" s="4" t="str">
        <v>0.301 (0.266 - 0.337)*</v>
      </c>
      <c r="H9" s="4" t="str">
        <v>0.519 (0.455 - 0.582)*</v>
      </c>
      <c r="I9" s="4" t="str">
        <v>0.612 (0.495 - 0.729)*</v>
      </c>
      <c r="J9" s="2"/>
      <c r="K9" s="2"/>
      <c r="L9" s="2"/>
      <c r="M9" s="2"/>
    </row>
    <row r="10" spans="2:13" ht="19.2" customHeight="1" x14ac:dyDescent="0.3">
      <c r="B10" s="2"/>
      <c r="C10" s="26"/>
      <c r="D10" s="12" t="s">
        <v>46</v>
      </c>
      <c r="E10" s="4" t="str" cm="1">
        <f t="array" ref="E10:I10">TRANSPOSE(temp!L57:L61)</f>
        <v>0.400 (0.384 - 0.417)*</v>
      </c>
      <c r="F10" s="4" t="str">
        <v>0.239 (0.211 - 0.267)*</v>
      </c>
      <c r="G10" s="4" t="str">
        <v>0.378 (0.353 - 0.403)*</v>
      </c>
      <c r="H10" s="4" t="str">
        <v>0.539 (0.505 - 0.572)*</v>
      </c>
      <c r="I10" s="4" t="str">
        <v>0.671 (0.610 - 0.732)*</v>
      </c>
      <c r="J10" s="2"/>
      <c r="K10" s="2"/>
      <c r="L10" s="2"/>
      <c r="M10" s="2"/>
    </row>
    <row r="11" spans="2:13" ht="19.2" customHeight="1" x14ac:dyDescent="0.3">
      <c r="B11" s="2"/>
      <c r="C11" s="27" t="s">
        <v>34</v>
      </c>
      <c r="D11" s="12" t="s">
        <v>24</v>
      </c>
      <c r="E11" s="4" t="str" cm="1">
        <f t="array" ref="E11:I11">TRANSPOSE(temp!L67:L71)</f>
        <v>0.233 (0.225 - 0.241)*</v>
      </c>
      <c r="F11" s="4" t="str">
        <v>0.160 (0.151 - 0.170)*</v>
      </c>
      <c r="G11" s="4" t="str">
        <v>0.308 (0.291 - 0.325)*</v>
      </c>
      <c r="H11" s="4" t="str">
        <v>0.573 (0.534 - 0.612)*</v>
      </c>
      <c r="I11" s="4" t="str">
        <v>0.732 (0.616 - 0.848)*</v>
      </c>
      <c r="J11" s="2"/>
      <c r="K11" s="2"/>
      <c r="L11" s="2"/>
      <c r="M11" s="2"/>
    </row>
    <row r="12" spans="2:13" ht="19.2" customHeight="1" x14ac:dyDescent="0.3">
      <c r="B12" s="2"/>
      <c r="C12" s="26"/>
      <c r="D12" s="12" t="s">
        <v>46</v>
      </c>
      <c r="E12" s="4" t="str" cm="1">
        <f t="array" ref="E12:I12">TRANSPOSE(temp!L77:L81)</f>
        <v>0.235 (0.231 - 0.239)*</v>
      </c>
      <c r="F12" s="4" t="str">
        <v>0.166 (0.161 - 0.170)*</v>
      </c>
      <c r="G12" s="4" t="str">
        <v>0.317 (0.309 - 0.325)*</v>
      </c>
      <c r="H12" s="4" t="str">
        <v>0.575 (0.555 - 0.595)*</v>
      </c>
      <c r="I12" s="4" t="str">
        <v>0.781 (0.727 - 0.835)*</v>
      </c>
      <c r="J12" s="2"/>
      <c r="K12" s="2"/>
      <c r="L12" s="2"/>
      <c r="M12" s="2"/>
    </row>
    <row r="13" spans="2:13" ht="19.2" customHeight="1" x14ac:dyDescent="0.3">
      <c r="B13" s="2"/>
      <c r="C13" s="26" t="s">
        <v>23</v>
      </c>
      <c r="D13" s="12" t="s">
        <v>24</v>
      </c>
      <c r="E13" s="4" t="str" cm="1">
        <f t="array" ref="E13:I13">TRANSPOSE(temp!L87:L91)</f>
        <v>0.333 (0.319 - 0.346)*</v>
      </c>
      <c r="F13" s="4" t="str">
        <v>0.206 (0.188 - 0.225)*</v>
      </c>
      <c r="G13" s="4" t="str">
        <v>0.334 (0.313 - 0.355)*</v>
      </c>
      <c r="H13" s="4" t="str">
        <v>0.581 (0.546 - 0.616)*</v>
      </c>
      <c r="I13" s="4" t="str">
        <v>0.664 (0.580 - 0.748)*</v>
      </c>
      <c r="J13" s="2"/>
      <c r="K13" s="2"/>
      <c r="L13" s="2"/>
      <c r="M13" s="2"/>
    </row>
    <row r="14" spans="2:13" ht="19.2" customHeight="1" x14ac:dyDescent="0.3">
      <c r="B14" s="2"/>
      <c r="C14" s="26"/>
      <c r="D14" s="12" t="s">
        <v>46</v>
      </c>
      <c r="E14" s="4" t="str" cm="1">
        <f t="array" ref="E14:I14">TRANSPOSE(temp!L97:L101)</f>
        <v>0.320 (0.314 - 0.326)*</v>
      </c>
      <c r="F14" s="4" t="str">
        <v>0.203 (0.195 - 0.212)*</v>
      </c>
      <c r="G14" s="4" t="str">
        <v>0.339 (0.329 - 0.349)*</v>
      </c>
      <c r="H14" s="4" t="str">
        <v>0.574 (0.556 - 0.592)*</v>
      </c>
      <c r="I14" s="4" t="str">
        <v>0.722 (0.681 - 0.764)*</v>
      </c>
      <c r="J14" s="2"/>
      <c r="K14" s="2"/>
      <c r="L14" s="2"/>
      <c r="M14" s="2"/>
    </row>
    <row r="15" spans="2:13" ht="19.2" customHeight="1" x14ac:dyDescent="0.3">
      <c r="B15" s="2"/>
      <c r="C15" s="27" t="s">
        <v>35</v>
      </c>
      <c r="D15" s="12" t="s">
        <v>24</v>
      </c>
      <c r="E15" s="4" t="str" cm="1">
        <f t="array" ref="E15:I15">TRANSPOSE(temp!L107:L111)</f>
        <v>0.178 (0.169 - 0.187)*</v>
      </c>
      <c r="F15" s="4" t="str">
        <v>0.143 (0.133 - 0.153)*</v>
      </c>
      <c r="G15" s="4" t="str">
        <v>0.272 (0.250 - 0.294)*</v>
      </c>
      <c r="H15" s="4" t="str">
        <v>0.370 (0.271 - 0.468)*</v>
      </c>
      <c r="I15" s="4" t="str">
        <v xml:space="preserve">0.000 (0.000 - 0.000) </v>
      </c>
      <c r="J15" s="2"/>
      <c r="K15" s="2"/>
      <c r="L15" s="2"/>
      <c r="M15" s="2"/>
    </row>
    <row r="16" spans="2:13" ht="19.2" customHeight="1" x14ac:dyDescent="0.3">
      <c r="B16" s="2"/>
      <c r="C16" s="26"/>
      <c r="D16" s="12" t="s">
        <v>46</v>
      </c>
      <c r="E16" s="4" t="str" cm="1">
        <f t="array" ref="E16:I16">TRANSPOSE(temp!L117:L121)</f>
        <v>0.185 (0.181 - 0.190)*</v>
      </c>
      <c r="F16" s="4" t="str">
        <v>0.152 (0.147 - 0.157)*</v>
      </c>
      <c r="G16" s="4" t="str">
        <v>0.297 (0.284 - 0.309)*</v>
      </c>
      <c r="H16" s="4" t="str">
        <v>0.486 (0.430 - 0.543)*</v>
      </c>
      <c r="I16" s="4" t="str">
        <v xml:space="preserve">0.000 (0.000 - 0.000) </v>
      </c>
      <c r="J16" s="2"/>
      <c r="K16" s="2"/>
      <c r="L16" s="2"/>
      <c r="M16" s="2"/>
    </row>
    <row r="17" spans="2:1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mergeCells count="8">
    <mergeCell ref="E3:I3"/>
    <mergeCell ref="C7:C8"/>
    <mergeCell ref="C11:C12"/>
    <mergeCell ref="C15:C16"/>
    <mergeCell ref="C13:C14"/>
    <mergeCell ref="C9:C10"/>
    <mergeCell ref="C5:C6"/>
    <mergeCell ref="C3:D3"/>
  </mergeCells>
  <phoneticPr fontId="2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F4A-3CCF-48B8-9041-E473F806DC9D}">
  <dimension ref="A1:U19"/>
  <sheetViews>
    <sheetView tabSelected="1" zoomScale="109" zoomScaleNormal="100" workbookViewId="0">
      <selection activeCell="S24" sqref="S24"/>
    </sheetView>
  </sheetViews>
  <sheetFormatPr defaultRowHeight="14.4" x14ac:dyDescent="0.3"/>
  <cols>
    <col min="1" max="1" width="2" style="13" customWidth="1"/>
    <col min="2" max="2" width="9.77734375" style="15" customWidth="1"/>
    <col min="3" max="4" width="17.44140625" style="13" customWidth="1"/>
    <col min="5" max="5" width="2" style="13" customWidth="1"/>
    <col min="6" max="6" width="9.77734375" style="15" customWidth="1"/>
    <col min="7" max="8" width="17.44140625" style="13" customWidth="1"/>
    <col min="9" max="9" width="2" style="13" customWidth="1"/>
    <col min="10" max="10" width="9.77734375" style="15" customWidth="1"/>
    <col min="11" max="12" width="17.44140625" style="13" customWidth="1"/>
    <col min="13" max="13" width="2" style="13" customWidth="1"/>
    <col min="14" max="14" width="9.77734375" style="15" customWidth="1"/>
    <col min="15" max="16" width="17.44140625" style="13" customWidth="1"/>
    <col min="17" max="17" width="2" style="13" customWidth="1"/>
    <col min="18" max="18" width="9.77734375" style="15" customWidth="1"/>
    <col min="19" max="20" width="17.44140625" style="13" customWidth="1"/>
    <col min="21" max="21" width="2" style="13" customWidth="1"/>
    <col min="22" max="16384" width="8.88671875" style="14"/>
  </cols>
  <sheetData>
    <row r="1" spans="1:21" ht="7.95" customHeight="1" x14ac:dyDescent="0.3">
      <c r="B1" s="16"/>
      <c r="F1" s="16"/>
      <c r="J1" s="16"/>
      <c r="L1" s="20"/>
      <c r="N1" s="16"/>
      <c r="P1" s="20"/>
      <c r="R1" s="16"/>
      <c r="T1" s="20"/>
    </row>
    <row r="2" spans="1:21" s="18" customFormat="1" ht="19.8" customHeight="1" x14ac:dyDescent="0.3">
      <c r="A2" s="17"/>
      <c r="B2" s="21" t="s">
        <v>51</v>
      </c>
      <c r="C2" s="28" t="str">
        <f>table_4!E4</f>
        <v>All</v>
      </c>
      <c r="D2" s="28"/>
      <c r="E2" s="17"/>
      <c r="F2" s="21" t="s">
        <v>51</v>
      </c>
      <c r="G2" s="28" t="str">
        <f>table_4!F4</f>
        <v>0 - 5</v>
      </c>
      <c r="H2" s="28"/>
      <c r="I2" s="17"/>
      <c r="J2" s="21" t="s">
        <v>51</v>
      </c>
      <c r="K2" s="29" t="str">
        <f>table_4!G4</f>
        <v>6 - 10</v>
      </c>
      <c r="L2" s="28"/>
      <c r="M2" s="17"/>
      <c r="N2" s="21" t="s">
        <v>51</v>
      </c>
      <c r="O2" s="28" t="str">
        <f>table_4!H4</f>
        <v>11 - 15</v>
      </c>
      <c r="P2" s="28"/>
      <c r="Q2" s="17"/>
      <c r="R2" s="21" t="s">
        <v>51</v>
      </c>
      <c r="S2" s="28" t="str">
        <f>table_4!I4</f>
        <v>&gt; 15</v>
      </c>
      <c r="T2" s="28"/>
      <c r="U2" s="17"/>
    </row>
    <row r="3" spans="1:21" s="19" customFormat="1" ht="19.8" customHeight="1" x14ac:dyDescent="0.3">
      <c r="A3" s="17"/>
      <c r="B3" s="21" t="s">
        <v>47</v>
      </c>
      <c r="C3" s="22" t="s">
        <v>48</v>
      </c>
      <c r="D3" s="22" t="s">
        <v>21</v>
      </c>
      <c r="E3" s="17"/>
      <c r="F3" s="21" t="s">
        <v>47</v>
      </c>
      <c r="G3" s="22" t="s">
        <v>48</v>
      </c>
      <c r="H3" s="22" t="s">
        <v>21</v>
      </c>
      <c r="I3" s="17"/>
      <c r="J3" s="21" t="s">
        <v>47</v>
      </c>
      <c r="K3" s="22" t="s">
        <v>48</v>
      </c>
      <c r="L3" s="22" t="s">
        <v>21</v>
      </c>
      <c r="M3" s="17"/>
      <c r="N3" s="21" t="s">
        <v>47</v>
      </c>
      <c r="O3" s="22" t="s">
        <v>48</v>
      </c>
      <c r="P3" s="22" t="s">
        <v>21</v>
      </c>
      <c r="Q3" s="17"/>
      <c r="R3" s="21" t="s">
        <v>47</v>
      </c>
      <c r="S3" s="22" t="s">
        <v>48</v>
      </c>
      <c r="T3" s="22" t="s">
        <v>21</v>
      </c>
      <c r="U3" s="17"/>
    </row>
    <row r="4" spans="1:21" ht="19.8" customHeight="1" x14ac:dyDescent="0.3">
      <c r="B4" s="21" t="s">
        <v>46</v>
      </c>
      <c r="C4" s="23" t="str">
        <f>table_4!E8</f>
        <v>0.195 (0.191 - 0.200)*</v>
      </c>
      <c r="D4" s="23" t="str">
        <f>table_4!E6</f>
        <v>0.315 (0.309 - 0.322)*</v>
      </c>
      <c r="F4" s="21" t="s">
        <v>46</v>
      </c>
      <c r="G4" s="23" t="str">
        <f>table_4!F8</f>
        <v>0.150 (0.145 - 0.155)*</v>
      </c>
      <c r="H4" s="23" t="str">
        <f>table_4!F6</f>
        <v>0.210 (0.202 - 0.219)*</v>
      </c>
      <c r="J4" s="21" t="s">
        <v>46</v>
      </c>
      <c r="K4" s="23" t="str">
        <f>table_4!G8</f>
        <v>0.315 (0.303 - 0.327)*</v>
      </c>
      <c r="L4" s="24" t="str">
        <f>table_4!G6</f>
        <v>0.329 (0.319 - 0.339)*</v>
      </c>
      <c r="N4" s="21" t="s">
        <v>46</v>
      </c>
      <c r="O4" s="23" t="str">
        <f>table_4!H8</f>
        <v>0.638 (0.596 - 0.681)*</v>
      </c>
      <c r="P4" s="24" t="str">
        <f>table_4!H6</f>
        <v>0.552 (0.533 - 0.571)*</v>
      </c>
      <c r="R4" s="21" t="s">
        <v>46</v>
      </c>
      <c r="S4" s="23" t="str">
        <f>table_4!I8</f>
        <v>0.905 (0.779 - 1.000)*</v>
      </c>
      <c r="T4" s="24" t="str">
        <f>table_4!I6</f>
        <v>0.717 (0.674 - 0.759)*</v>
      </c>
    </row>
    <row r="5" spans="1:21" ht="19.8" customHeight="1" x14ac:dyDescent="0.3">
      <c r="B5" s="21" t="s">
        <v>24</v>
      </c>
      <c r="C5" s="23" t="str">
        <f>table_4!E7</f>
        <v>0.186 (0.177 - 0.196)*</v>
      </c>
      <c r="D5" s="23" t="str">
        <f>table_4!E5</f>
        <v>0.321 (0.308 - 0.335)*</v>
      </c>
      <c r="F5" s="21" t="s">
        <v>24</v>
      </c>
      <c r="G5" s="23" t="str">
        <f>table_4!F7</f>
        <v>0.143 (0.133 - 0.153)*</v>
      </c>
      <c r="H5" s="23" t="str">
        <f>table_4!F5</f>
        <v>0.203 (0.185 - 0.221)*</v>
      </c>
      <c r="J5" s="21" t="s">
        <v>24</v>
      </c>
      <c r="K5" s="23" t="str">
        <f>table_4!G7</f>
        <v>0.275 (0.253 - 0.296)*</v>
      </c>
      <c r="L5" s="24" t="str">
        <f>table_4!G5</f>
        <v>0.334 (0.313 - 0.356)*</v>
      </c>
      <c r="N5" s="21" t="s">
        <v>24</v>
      </c>
      <c r="O5" s="23" t="str">
        <f>table_4!H7</f>
        <v>0.588 (0.500 - 0.677)*</v>
      </c>
      <c r="P5" s="24" t="str">
        <f>table_4!H5</f>
        <v>0.553 (0.517 - 0.589)*</v>
      </c>
      <c r="R5" s="21" t="s">
        <v>24</v>
      </c>
      <c r="S5" s="23" t="str">
        <f>table_4!I7</f>
        <v>0.778 (0.506 - 1.000)*</v>
      </c>
      <c r="T5" s="24" t="str">
        <f>table_4!I5</f>
        <v>0.658 (0.571 - 0.745)*</v>
      </c>
    </row>
    <row r="6" spans="1:21" ht="7.95" customHeight="1" x14ac:dyDescent="0.3">
      <c r="B6" s="16"/>
      <c r="F6" s="16"/>
      <c r="J6" s="16"/>
      <c r="L6" s="20"/>
      <c r="N6" s="16"/>
      <c r="P6" s="20"/>
      <c r="R6" s="16"/>
      <c r="T6" s="20"/>
    </row>
    <row r="7" spans="1:21" s="19" customFormat="1" ht="19.8" customHeight="1" x14ac:dyDescent="0.3">
      <c r="A7" s="17"/>
      <c r="B7" s="21" t="s">
        <v>51</v>
      </c>
      <c r="C7" s="28" t="s">
        <v>29</v>
      </c>
      <c r="D7" s="28"/>
      <c r="E7" s="17"/>
      <c r="F7" s="21" t="s">
        <v>51</v>
      </c>
      <c r="G7" s="28" t="s">
        <v>30</v>
      </c>
      <c r="H7" s="28"/>
      <c r="I7" s="17"/>
      <c r="J7" s="21" t="s">
        <v>51</v>
      </c>
      <c r="K7" s="28" t="s">
        <v>25</v>
      </c>
      <c r="L7" s="28"/>
      <c r="M7" s="17"/>
      <c r="N7" s="21" t="s">
        <v>51</v>
      </c>
      <c r="O7" s="28" t="s">
        <v>26</v>
      </c>
      <c r="P7" s="28"/>
      <c r="Q7" s="17"/>
      <c r="R7" s="21" t="s">
        <v>51</v>
      </c>
      <c r="S7" s="28" t="s">
        <v>31</v>
      </c>
      <c r="T7" s="28"/>
      <c r="U7" s="17"/>
    </row>
    <row r="8" spans="1:21" s="19" customFormat="1" ht="19.8" customHeight="1" x14ac:dyDescent="0.3">
      <c r="A8" s="17"/>
      <c r="B8" s="21" t="s">
        <v>47</v>
      </c>
      <c r="C8" s="22" t="s">
        <v>49</v>
      </c>
      <c r="D8" s="22" t="s">
        <v>22</v>
      </c>
      <c r="E8" s="17"/>
      <c r="F8" s="21" t="s">
        <v>47</v>
      </c>
      <c r="G8" s="22" t="s">
        <v>49</v>
      </c>
      <c r="H8" s="22" t="s">
        <v>22</v>
      </c>
      <c r="I8" s="17"/>
      <c r="J8" s="21" t="s">
        <v>47</v>
      </c>
      <c r="K8" s="22" t="s">
        <v>49</v>
      </c>
      <c r="L8" s="22" t="s">
        <v>22</v>
      </c>
      <c r="M8" s="17"/>
      <c r="N8" s="21" t="s">
        <v>47</v>
      </c>
      <c r="O8" s="22" t="s">
        <v>49</v>
      </c>
      <c r="P8" s="22" t="s">
        <v>22</v>
      </c>
      <c r="Q8" s="17"/>
      <c r="R8" s="21" t="s">
        <v>47</v>
      </c>
      <c r="S8" s="22" t="s">
        <v>49</v>
      </c>
      <c r="T8" s="22" t="s">
        <v>22</v>
      </c>
      <c r="U8" s="17"/>
    </row>
    <row r="9" spans="1:21" ht="19.8" customHeight="1" x14ac:dyDescent="0.3">
      <c r="B9" s="21" t="s">
        <v>46</v>
      </c>
      <c r="C9" s="23" t="str">
        <f>table_4!E12</f>
        <v>0.235 (0.231 - 0.239)*</v>
      </c>
      <c r="D9" s="23" t="str">
        <f>table_4!E10</f>
        <v>0.400 (0.384 - 0.417)*</v>
      </c>
      <c r="F9" s="21" t="s">
        <v>46</v>
      </c>
      <c r="G9" s="23" t="str">
        <f>table_4!F12</f>
        <v>0.166 (0.161 - 0.170)*</v>
      </c>
      <c r="H9" s="23" t="str">
        <f>table_4!F10</f>
        <v>0.239 (0.211 - 0.267)*</v>
      </c>
      <c r="J9" s="21" t="s">
        <v>46</v>
      </c>
      <c r="K9" s="23" t="str">
        <f>table_4!G12</f>
        <v>0.317 (0.309 - 0.325)*</v>
      </c>
      <c r="L9" s="23" t="str">
        <f>table_4!G10</f>
        <v>0.378 (0.353 - 0.403)*</v>
      </c>
      <c r="N9" s="21" t="s">
        <v>46</v>
      </c>
      <c r="O9" s="23" t="str">
        <f>table_4!H12</f>
        <v>0.575 (0.555 - 0.595)*</v>
      </c>
      <c r="P9" s="23" t="str">
        <f>table_4!H10</f>
        <v>0.539 (0.505 - 0.572)*</v>
      </c>
      <c r="R9" s="21" t="s">
        <v>46</v>
      </c>
      <c r="S9" s="23" t="str">
        <f>table_4!I12</f>
        <v>0.781 (0.727 - 0.835)*</v>
      </c>
      <c r="T9" s="23" t="str">
        <f>table_4!I10</f>
        <v>0.671 (0.610 - 0.732)*</v>
      </c>
    </row>
    <row r="10" spans="1:21" ht="19.8" customHeight="1" x14ac:dyDescent="0.3">
      <c r="B10" s="21" t="s">
        <v>24</v>
      </c>
      <c r="C10" s="23" t="str">
        <f>table_4!E11</f>
        <v>0.233 (0.225 - 0.241)*</v>
      </c>
      <c r="D10" s="23" t="str">
        <f>table_4!E9</f>
        <v>0.322 (0.297 - 0.348)*</v>
      </c>
      <c r="F10" s="21" t="s">
        <v>24</v>
      </c>
      <c r="G10" s="23" t="str">
        <f>table_4!F11</f>
        <v>0.160 (0.151 - 0.170)*</v>
      </c>
      <c r="H10" s="23" t="str">
        <f>table_4!F9</f>
        <v>0.168 (0.127 - 0.209)*</v>
      </c>
      <c r="J10" s="21" t="s">
        <v>24</v>
      </c>
      <c r="K10" s="23" t="str">
        <f>table_4!G11</f>
        <v>0.308 (0.291 - 0.325)*</v>
      </c>
      <c r="L10" s="23" t="str">
        <f>table_4!G9</f>
        <v>0.301 (0.266 - 0.337)*</v>
      </c>
      <c r="N10" s="21" t="s">
        <v>24</v>
      </c>
      <c r="O10" s="23" t="str">
        <f>table_4!H11</f>
        <v>0.573 (0.534 - 0.612)*</v>
      </c>
      <c r="P10" s="23" t="str">
        <f>table_4!H9</f>
        <v>0.519 (0.455 - 0.582)*</v>
      </c>
      <c r="R10" s="21" t="s">
        <v>24</v>
      </c>
      <c r="S10" s="23" t="str">
        <f>table_4!I11</f>
        <v>0.732 (0.616 - 0.848)*</v>
      </c>
      <c r="T10" s="23" t="str">
        <f>table_4!I9</f>
        <v>0.612 (0.495 - 0.729)*</v>
      </c>
    </row>
    <row r="11" spans="1:21" ht="7.95" customHeight="1" x14ac:dyDescent="0.3">
      <c r="B11" s="16"/>
      <c r="F11" s="16"/>
      <c r="J11" s="16"/>
      <c r="N11" s="16"/>
      <c r="R11" s="16"/>
    </row>
    <row r="12" spans="1:21" ht="19.8" customHeight="1" x14ac:dyDescent="0.3">
      <c r="A12" s="17"/>
      <c r="B12" s="21" t="s">
        <v>51</v>
      </c>
      <c r="C12" s="28" t="s">
        <v>29</v>
      </c>
      <c r="D12" s="28"/>
      <c r="E12" s="17"/>
      <c r="F12" s="21" t="s">
        <v>51</v>
      </c>
      <c r="G12" s="28" t="s">
        <v>30</v>
      </c>
      <c r="H12" s="28"/>
      <c r="I12" s="17"/>
      <c r="J12" s="21" t="s">
        <v>51</v>
      </c>
      <c r="K12" s="28" t="s">
        <v>25</v>
      </c>
      <c r="L12" s="28"/>
      <c r="M12" s="17"/>
      <c r="N12" s="21" t="s">
        <v>51</v>
      </c>
      <c r="O12" s="28" t="s">
        <v>26</v>
      </c>
      <c r="P12" s="28"/>
      <c r="Q12" s="17"/>
      <c r="R12" s="21" t="s">
        <v>51</v>
      </c>
      <c r="S12" s="28" t="s">
        <v>31</v>
      </c>
      <c r="T12" s="28"/>
      <c r="U12" s="17"/>
    </row>
    <row r="13" spans="1:21" s="19" customFormat="1" ht="19.8" customHeight="1" x14ac:dyDescent="0.3">
      <c r="A13" s="17"/>
      <c r="B13" s="21" t="s">
        <v>47</v>
      </c>
      <c r="C13" s="22" t="s">
        <v>50</v>
      </c>
      <c r="D13" s="22" t="s">
        <v>23</v>
      </c>
      <c r="E13" s="17"/>
      <c r="F13" s="21" t="s">
        <v>47</v>
      </c>
      <c r="G13" s="22" t="s">
        <v>50</v>
      </c>
      <c r="H13" s="22" t="s">
        <v>23</v>
      </c>
      <c r="I13" s="17"/>
      <c r="J13" s="21" t="s">
        <v>47</v>
      </c>
      <c r="K13" s="22" t="s">
        <v>50</v>
      </c>
      <c r="L13" s="22" t="s">
        <v>23</v>
      </c>
      <c r="M13" s="17"/>
      <c r="N13" s="21" t="s">
        <v>47</v>
      </c>
      <c r="O13" s="22" t="s">
        <v>50</v>
      </c>
      <c r="P13" s="22" t="s">
        <v>23</v>
      </c>
      <c r="Q13" s="17"/>
      <c r="R13" s="21" t="s">
        <v>47</v>
      </c>
      <c r="S13" s="22" t="s">
        <v>50</v>
      </c>
      <c r="T13" s="22" t="s">
        <v>23</v>
      </c>
      <c r="U13" s="17"/>
    </row>
    <row r="14" spans="1:21" ht="19.8" customHeight="1" x14ac:dyDescent="0.3">
      <c r="B14" s="21" t="s">
        <v>46</v>
      </c>
      <c r="C14" s="23" t="str">
        <f>table_4!E16</f>
        <v>0.185 (0.181 - 0.190)*</v>
      </c>
      <c r="D14" s="23" t="str">
        <f>table_4!E14</f>
        <v>0.320 (0.314 - 0.326)*</v>
      </c>
      <c r="F14" s="21" t="s">
        <v>46</v>
      </c>
      <c r="G14" s="23" t="str">
        <f>table_4!F16</f>
        <v>0.152 (0.147 - 0.157)*</v>
      </c>
      <c r="H14" s="23" t="str">
        <f>table_4!F14</f>
        <v>0.203 (0.195 - 0.212)*</v>
      </c>
      <c r="J14" s="21" t="s">
        <v>46</v>
      </c>
      <c r="K14" s="23" t="str">
        <f>table_4!G16</f>
        <v>0.297 (0.284 - 0.309)*</v>
      </c>
      <c r="L14" s="23" t="str">
        <f>table_4!G14</f>
        <v>0.339 (0.329 - 0.349)*</v>
      </c>
      <c r="N14" s="21" t="s">
        <v>46</v>
      </c>
      <c r="O14" s="23" t="str">
        <f>table_4!H16</f>
        <v>0.486 (0.430 - 0.543)*</v>
      </c>
      <c r="P14" s="23" t="str">
        <f>table_4!H14</f>
        <v>0.574 (0.556 - 0.592)*</v>
      </c>
      <c r="R14" s="21" t="s">
        <v>46</v>
      </c>
      <c r="S14" s="25" t="str">
        <f>table_4!I16</f>
        <v xml:space="preserve">0.000 (0.000 - 0.000) </v>
      </c>
      <c r="T14" s="23" t="str">
        <f>table_4!I14</f>
        <v>0.722 (0.681 - 0.764)*</v>
      </c>
    </row>
    <row r="15" spans="1:21" ht="19.8" customHeight="1" x14ac:dyDescent="0.3">
      <c r="B15" s="21" t="s">
        <v>24</v>
      </c>
      <c r="C15" s="23" t="str">
        <f>table_4!E15</f>
        <v>0.178 (0.169 - 0.187)*</v>
      </c>
      <c r="D15" s="23" t="str">
        <f>table_4!E13</f>
        <v>0.333 (0.319 - 0.346)*</v>
      </c>
      <c r="F15" s="21" t="s">
        <v>24</v>
      </c>
      <c r="G15" s="23" t="str">
        <f>table_4!F15</f>
        <v>0.143 (0.133 - 0.153)*</v>
      </c>
      <c r="H15" s="23" t="str">
        <f>table_4!F13</f>
        <v>0.206 (0.188 - 0.225)*</v>
      </c>
      <c r="J15" s="21" t="s">
        <v>24</v>
      </c>
      <c r="K15" s="23" t="str">
        <f>table_4!G15</f>
        <v>0.272 (0.250 - 0.294)*</v>
      </c>
      <c r="L15" s="23" t="str">
        <f>table_4!G13</f>
        <v>0.334 (0.313 - 0.355)*</v>
      </c>
      <c r="N15" s="21" t="s">
        <v>24</v>
      </c>
      <c r="O15" s="23" t="str">
        <f>table_4!H15</f>
        <v>0.370 (0.271 - 0.468)*</v>
      </c>
      <c r="P15" s="23" t="str">
        <f>table_4!H13</f>
        <v>0.581 (0.546 - 0.616)*</v>
      </c>
      <c r="R15" s="21" t="s">
        <v>24</v>
      </c>
      <c r="S15" s="25" t="str">
        <f>table_4!I15</f>
        <v xml:space="preserve">0.000 (0.000 - 0.000) </v>
      </c>
      <c r="T15" s="23" t="str">
        <f>table_4!I13</f>
        <v>0.664 (0.580 - 0.748)*</v>
      </c>
    </row>
    <row r="16" spans="1:21" ht="7.95" customHeight="1" x14ac:dyDescent="0.3">
      <c r="B16" s="16"/>
      <c r="F16" s="16"/>
      <c r="J16" s="16"/>
      <c r="L16" s="20"/>
      <c r="N16" s="16"/>
      <c r="P16" s="20"/>
      <c r="R16" s="16"/>
      <c r="T16" s="20"/>
    </row>
    <row r="17" ht="19.8" customHeight="1" x14ac:dyDescent="0.3"/>
    <row r="18" ht="19.8" customHeight="1" x14ac:dyDescent="0.3"/>
    <row r="19" ht="19.8" customHeight="1" x14ac:dyDescent="0.3"/>
  </sheetData>
  <mergeCells count="15">
    <mergeCell ref="C2:D2"/>
    <mergeCell ref="G2:H2"/>
    <mergeCell ref="K2:L2"/>
    <mergeCell ref="O2:P2"/>
    <mergeCell ref="S2:T2"/>
    <mergeCell ref="C12:D12"/>
    <mergeCell ref="G12:H12"/>
    <mergeCell ref="K12:L12"/>
    <mergeCell ref="O12:P12"/>
    <mergeCell ref="S12:T12"/>
    <mergeCell ref="C7:D7"/>
    <mergeCell ref="G7:H7"/>
    <mergeCell ref="K7:L7"/>
    <mergeCell ref="O7:P7"/>
    <mergeCell ref="S7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LTMLE</vt:lpstr>
      <vt:lpstr>temp</vt:lpstr>
      <vt:lpstr>table_4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2022-11-18T23:57:58Z</dcterms:created>
  <dcterms:modified xsi:type="dcterms:W3CDTF">2022-11-28T17:10:58Z</dcterms:modified>
</cp:coreProperties>
</file>